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drawings/drawing21.xml" ContentType="application/vnd.openxmlformats-officedocument.drawing+xml"/>
  <Override PartName="/xl/charts/chart12.xml" ContentType="application/vnd.openxmlformats-officedocument.drawingml.chart+xml"/>
  <Override PartName="/xl/drawings/drawing2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CASSYS\version 1.5.2\"/>
    </mc:Choice>
  </mc:AlternateContent>
  <bookViews>
    <workbookView xWindow="8205" yWindow="1500" windowWidth="12285" windowHeight="6270" tabRatio="938"/>
  </bookViews>
  <sheets>
    <sheet name="Enable Macros" sheetId="31" r:id="rId1"/>
    <sheet name="Intro" sheetId="1" state="hidden" r:id="rId2"/>
    <sheet name="Site" sheetId="2" state="hidden" r:id="rId3"/>
    <sheet name="Orientation and Shading" sheetId="8" state="hidden" r:id="rId4"/>
    <sheet name="Bifacial" sheetId="42" state="hidden" r:id="rId5"/>
    <sheet name="Horizon" sheetId="33" state="hidden" r:id="rId6"/>
    <sheet name="System" sheetId="9" state="hidden" r:id="rId7"/>
    <sheet name="Losses" sheetId="7" state="hidden" r:id="rId8"/>
    <sheet name="Soiling" sheetId="17" state="hidden" r:id="rId9"/>
    <sheet name="Spectral" sheetId="41" state="hidden" r:id="rId10"/>
    <sheet name="Transformer" sheetId="38" state="hidden" r:id="rId11"/>
    <sheet name="ASTM E2848 Regression" sheetId="36" state="hidden" r:id="rId12"/>
    <sheet name="Climate File" sheetId="15" state="hidden" r:id="rId13"/>
    <sheet name="Iterative Mode" sheetId="37" state="hidden" r:id="rId14"/>
    <sheet name="Output File" sheetId="16" state="hidden" r:id="rId15"/>
    <sheet name="Summary" sheetId="32" state="hidden" r:id="rId16"/>
    <sheet name="Details" sheetId="10" state="hidden" r:id="rId17"/>
    <sheet name="Report" sheetId="18" state="hidden" r:id="rId18"/>
    <sheet name="Losses Diagram" sheetId="40" state="hidden" r:id="rId19"/>
    <sheet name="Loss Diagram Values" sheetId="39" state="hidden" r:id="rId20"/>
    <sheet name="Chart1" sheetId="14" state="hidden" r:id="rId21"/>
    <sheet name="Chart2" sheetId="20" state="hidden" r:id="rId22"/>
    <sheet name="Chart3" sheetId="21" state="hidden" r:id="rId23"/>
    <sheet name="Chart Builder" sheetId="19" state="hidden" r:id="rId24"/>
    <sheet name="Error Log" sheetId="29" state="hidden" r:id="rId25"/>
    <sheet name="PV Module Database" sheetId="3" state="hidden" r:id="rId26"/>
    <sheet name="Inverter Database" sheetId="4" state="hidden" r:id="rId27"/>
    <sheet name="Message" sheetId="30" state="hidden" r:id="rId28"/>
  </sheets>
  <functionGroups builtInGroupCount="18"/>
  <definedNames>
    <definedName name="_xlnm._FilterDatabase" localSheetId="16" hidden="1">Details!$A$1:$E$8761</definedName>
    <definedName name="_xlnm._FilterDatabase" localSheetId="1" hidden="1">Intro!$A$1:$AJ$1</definedName>
    <definedName name="_xlnm._FilterDatabase" localSheetId="26" hidden="1">'Inverter Database'!$A$1:$EA$21</definedName>
    <definedName name="_xlnm._FilterDatabase" localSheetId="19" hidden="1">'Loss Diagram Values'!$O$10:$O$36</definedName>
    <definedName name="_xlnm._FilterDatabase" localSheetId="25" hidden="1">'PV Module Database'!$A$2:$BL$949</definedName>
    <definedName name="_SectionEnd">'Output File'!$E$15</definedName>
    <definedName name="_SectionStart">'Output File'!$B$122</definedName>
    <definedName name="AC_Ohmic_Loss">'Output File'!$E$111</definedName>
    <definedName name="AC_side_Efficiency">'Output File'!$E$119</definedName>
    <definedName name="ACCapSTC">Transformer!$C$31</definedName>
    <definedName name="ACWiringLossAtSTC">System!$L$11</definedName>
    <definedName name="Air_Mass">'Output File'!$E$21</definedName>
    <definedName name="AlbApr">Site!$H$30</definedName>
    <definedName name="AlbAug">Site!$L$30</definedName>
    <definedName name="AlbDec">Site!$P$30</definedName>
    <definedName name="Albedo">'Output File'!$E$29</definedName>
    <definedName name="AlbedoFreq">Site!$Z$9:$Z$10</definedName>
    <definedName name="AlbFeb">Site!$F$30</definedName>
    <definedName name="AlbFreqVal">Site!$E$26</definedName>
    <definedName name="AlbJan">Site!$E$30</definedName>
    <definedName name="AlbJul">Site!$K$30</definedName>
    <definedName name="AlbJun">Site!$J$30</definedName>
    <definedName name="AlbMar">Site!$G$30</definedName>
    <definedName name="AlbMay">Site!$I$30</definedName>
    <definedName name="AlbNov">Site!$O$30</definedName>
    <definedName name="AlbOct">Site!$N$30</definedName>
    <definedName name="AlbSep">Site!$M$30</definedName>
    <definedName name="AlbYearly">Site!$E$28</definedName>
    <definedName name="Altitude">Site!$E$18</definedName>
    <definedName name="Ambient_Temperature">'Output File'!$E$27</definedName>
    <definedName name="Array_Nominal_Power">'Output File'!$E$89</definedName>
    <definedName name="Array_Soiling_Loss">'Output File'!#REF!</definedName>
    <definedName name="ArrayNomEnergy">'Loss Diagram Values'!$L$20</definedName>
    <definedName name="ArrayTypeDescribe">'Orientation and Shading'!$I$11</definedName>
    <definedName name="ASHRAERow">Losses!$30:$30</definedName>
    <definedName name="ASTM_hyperlink_hide">Intro!$B$16:$D$22,Intro!$B$38:$D$38</definedName>
    <definedName name="ASTM_locked">'Climate File'!$D$17:$D$18,'Climate File'!$D$20,'Climate File'!$H$20:$H$21</definedName>
    <definedName name="ASTM_only">Intro!$B$15</definedName>
    <definedName name="ASTM_spaces">Intro!$43:$48</definedName>
    <definedName name="ASTM1">'ASTM E2848 Regression'!$E$15</definedName>
    <definedName name="ASTM2">'ASTM E2848 Regression'!$F$15</definedName>
    <definedName name="ASTM3">'ASTM E2848 Regression'!$G$15</definedName>
    <definedName name="ASTM4">'ASTM E2848 Regression'!$H$15</definedName>
    <definedName name="ASTMCoeffs">'ASTM E2848 Regression'!$E$15:$H$15</definedName>
    <definedName name="ASTMInputRange">'Climate File'!$D$15:$D$16,'Climate File'!$D$19,'Climate File'!$D$21</definedName>
    <definedName name="AstmMonthList">'ASTM E2848 Regression'!$E$20:$P$20</definedName>
    <definedName name="astmOutputNames">'Output File'!$B$19:$B$29,'Output File'!$B$37:$B$41,'Output File'!$B$31:$B$35</definedName>
    <definedName name="AstmOutputParam">'Output File'!$E$16:$E$17,'Output File'!$E$27:$E$28,'Output File'!$E$38,'Output File'!$E$114:$E$115</definedName>
    <definedName name="Available_Energy_at_Inverter_Output">'Output File'!$E$109</definedName>
    <definedName name="Available_SectionEnd">'Output File'!$G$18</definedName>
    <definedName name="Available_SectionStart">'Output File'!$B$16</definedName>
    <definedName name="Average_Ground_GHI">'Output File'!$E$70</definedName>
    <definedName name="AveragedAt">'Climate File'!$H$15</definedName>
    <definedName name="AxisAzimuthSAET">'Orientation and Shading'!$C$69</definedName>
    <definedName name="AxisAzimuthSAST">'Orientation and Shading'!$C$98</definedName>
    <definedName name="AxisAzimuthTART">'Orientation and Shading'!$C$179</definedName>
    <definedName name="AxisTiltSAET">'Orientation and Shading'!$C$68</definedName>
    <definedName name="AxisTiltSAST">'Orientation and Shading'!$C$97</definedName>
    <definedName name="AxisTiltTART">'Orientation and Shading'!$C$178</definedName>
    <definedName name="AziExtL">Horizon!$W$34</definedName>
    <definedName name="AziExtR">Horizon!$W$33</definedName>
    <definedName name="Azimuth">'Orientation and Shading'!$C$14</definedName>
    <definedName name="AzimuthFix">'Orientation and Shading'!$C$43</definedName>
    <definedName name="AzimuthRefAVAT">'Orientation and Shading'!$C$128</definedName>
    <definedName name="AzimuthRefTAXT">'Orientation and Shading'!$C$155</definedName>
    <definedName name="AzimuthSeasonal" localSheetId="3">'Orientation and Shading'!$C$214</definedName>
    <definedName name="Back_Global_Irradiance_Inhomogeneity">'Output File'!$E$80</definedName>
    <definedName name="Backside_Radiation_Available_For_Power_Conversion">'Output File'!#REF!</definedName>
    <definedName name="BacktrackOptSAET">'Orientation and Shading'!$C$78</definedName>
    <definedName name="BacktrackOptSAST">'Orientation and Shading'!$C$106</definedName>
    <definedName name="Beam_Irradiance_in_Array_Back">'Output File'!$E$73</definedName>
    <definedName name="Beam_Irradiance_in_Array_Plane">'Output File'!$E$39</definedName>
    <definedName name="Bifacial_Gain">'Output File'!$E$81</definedName>
    <definedName name="Bifacial_SectionEnd">'Output File'!$E$82</definedName>
    <definedName name="Bifacial_SectionStart">'Output File'!$B$69</definedName>
    <definedName name="BifacialityFactor">Bifacial!$F$18</definedName>
    <definedName name="BifAlbApr">Bifacial!$I$25</definedName>
    <definedName name="BifAlbAug">Bifacial!$M$25</definedName>
    <definedName name="BifAlbDec">Bifacial!$Q$25</definedName>
    <definedName name="BifAlbedoGraph">Bifacial!$A$26:$A$41</definedName>
    <definedName name="BifAlbFeb">Bifacial!$G$25</definedName>
    <definedName name="BifAlbFreqVal">Bifacial!$F$21</definedName>
    <definedName name="BifAlbJan">Bifacial!$F$25</definedName>
    <definedName name="BifAlbJul">Bifacial!$L$25</definedName>
    <definedName name="BifAlbJun">Bifacial!$K$25</definedName>
    <definedName name="BifAlbMar">Bifacial!$H$25</definedName>
    <definedName name="BifAlbMay">Bifacial!$J$25</definedName>
    <definedName name="BifAlbNov">Bifacial!$P$25</definedName>
    <definedName name="BifAlbOct">Bifacial!$O$25</definedName>
    <definedName name="BifAlbSep">Bifacial!$N$25</definedName>
    <definedName name="BifAlbYearly">Bifacial!$F$23</definedName>
    <definedName name="BifMonthlyAlbedo">Bifacial!$A$24:$A$25</definedName>
    <definedName name="BifYearlyAlbedo">Bifacial!$A$22:$A$23</definedName>
    <definedName name="BlankSAET">'Orientation and Shading'!$82:$85</definedName>
    <definedName name="BlankSAST">'Orientation and Shading'!$105:$108</definedName>
    <definedName name="BlankTART">'Orientation and Shading'!$186:$189</definedName>
    <definedName name="bNaught">Losses!$D$30</definedName>
    <definedName name="BottomInactive">'Orientation and Shading'!$C$19</definedName>
    <definedName name="Calculated_Module_Temperature__deg_C_">'Output File'!$E$87</definedName>
    <definedName name="CellBasedBlank">'Orientation and Shading'!$39:$41</definedName>
    <definedName name="CellBasedBlankSAET">'Orientation and Shading'!$86:$88</definedName>
    <definedName name="CellBasedBlankSAST">'Orientation and Shading'!$114:$116</definedName>
    <definedName name="CellBasedInput">'Orientation and Shading'!$36:$38</definedName>
    <definedName name="CellBasedInputSAET">'Orientation and Shading'!$83:$85</definedName>
    <definedName name="CellBasedInputSAST">'Orientation and Shading'!$111:$113</definedName>
    <definedName name="CellSize">'Orientation and Shading'!$C$37</definedName>
    <definedName name="CellSizeSAET">'Orientation and Shading'!$C$84</definedName>
    <definedName name="CellSizeSAST">'Orientation and Shading'!$C$112</definedName>
    <definedName name="Chart1NumVal">'Chart Builder'!$D$12</definedName>
    <definedName name="Chart1X">'Chart Builder'!$D$14</definedName>
    <definedName name="Chart1Y1">'Chart Builder'!$I$14</definedName>
    <definedName name="Chart1Y2">'Chart Builder'!$I$15</definedName>
    <definedName name="Chart1Y3">'Chart Builder'!$I$16</definedName>
    <definedName name="Chart1Y4">'Chart Builder'!$I$17</definedName>
    <definedName name="Chart2NumVal">'Chart Builder'!$D$22</definedName>
    <definedName name="Chart2X">'Chart Builder'!$D$24</definedName>
    <definedName name="Chart2Y1">'Chart Builder'!$I$24</definedName>
    <definedName name="Chart2Y2">'Chart Builder'!$I$25</definedName>
    <definedName name="Chart2Y3">'Chart Builder'!$I$26</definedName>
    <definedName name="Chart2Y4">'Chart Builder'!$I$27</definedName>
    <definedName name="Chart3NumVal">'Chart Builder'!$D$32</definedName>
    <definedName name="Chart3X">'Chart Builder'!$D$34</definedName>
    <definedName name="Chart3Y1">'Chart Builder'!$I$34</definedName>
    <definedName name="Chart3Y2">'Chart Builder'!$I$35</definedName>
    <definedName name="Chart3Y3">'Chart Builder'!$I$36</definedName>
    <definedName name="Chart3Y4">'Chart Builder'!$I$37</definedName>
    <definedName name="chartParams">'Chart Builder'!$D$14,'Chart Builder'!$I$14,'Chart Builder'!$I$15,'Chart Builder'!$I$16,'Chart Builder'!$D$24,'Chart Builder'!$I$24,'Chart Builder'!$D$34,'Chart Builder'!$I$34</definedName>
    <definedName name="ChooseSaveAs" comment="Contains bool to determine if the user has selected Save or Save As">Intro!$AA$10</definedName>
    <definedName name="City">Site!$E$13</definedName>
    <definedName name="ClearHProf">Horizon!$N$32:$O$32</definedName>
    <definedName name="CollBandWidth">'Orientation and Shading'!$C$17</definedName>
    <definedName name="CollBandWidthFix">'Orientation and Shading'!$C$45</definedName>
    <definedName name="Collector_Surface_Azimuth">'Output File'!$E$34</definedName>
    <definedName name="Collector_Surface_Slope">'Output File'!$E$33</definedName>
    <definedName name="ConsHLF">Losses!$D$12</definedName>
    <definedName name="ConvHLF">Losses!$D$13</definedName>
    <definedName name="Copyright">Intro!$Y$11</definedName>
    <definedName name="Country">Site!$E$11</definedName>
    <definedName name="DateTimeFormat">'Climate File'!$Y$16:$Y$24</definedName>
    <definedName name="DayResult">Details!$B$1</definedName>
    <definedName name="DCAC_Conversion_Losses">'Output File'!$E$107</definedName>
    <definedName name="DCCapSTC">Transformer!$C$30</definedName>
    <definedName name="DefBifacialAlbedoFreq">Bifacial!$U$21:$U$23</definedName>
    <definedName name="DefineHorizonProfile">Horizon!$C$10</definedName>
    <definedName name="DefineSite">Site!$E$10:$I$13</definedName>
    <definedName name="DefnAvailable">System!$F$27</definedName>
    <definedName name="DefnHorProfOptions">Horizon!$R$9:$R$10</definedName>
    <definedName name="DefUseBifacialModel">Bifacial!$U$10:$U$11</definedName>
    <definedName name="DefUseSpectralModel">Spectral!$V$10:$V$11</definedName>
    <definedName name="Delimeter" localSheetId="12">'Climate File'!$D$10</definedName>
    <definedName name="Difference_between_Module_and_Ambient_Temp.__deg_C_">'Output File'!$E$88</definedName>
    <definedName name="Diffuse_Irradiance_in_Array_Plane">'Output File'!$E$40</definedName>
    <definedName name="DisconnectOptions" localSheetId="17">Transformer!$U$11:$U$12</definedName>
    <definedName name="DisconnectOptions" localSheetId="10">Transformer!$U$11:$U$12</definedName>
    <definedName name="EAFApr">'ASTM E2848 Regression'!$H$20</definedName>
    <definedName name="EAFAug">'ASTM E2848 Regression'!$L$20</definedName>
    <definedName name="EAFDec">'ASTM E2848 Regression'!$P$20</definedName>
    <definedName name="EAFFeb">'ASTM E2848 Regression'!$F$20</definedName>
    <definedName name="EAFJan">'ASTM E2848 Regression'!$E$20</definedName>
    <definedName name="EAFJul">'ASTM E2848 Regression'!$K$20</definedName>
    <definedName name="EAFJun">'ASTM E2848 Regression'!$J$20</definedName>
    <definedName name="EAFMar">'ASTM E2848 Regression'!$G$20</definedName>
    <definedName name="EAFMay">'ASTM E2848 Regression'!$I$20</definedName>
    <definedName name="EAFNov">'ASTM E2848 Regression'!$O$20</definedName>
    <definedName name="EAFOct">'ASTM E2848 Regression'!$N$20</definedName>
    <definedName name="EAFSep">'ASTM E2848 Regression'!$M$20</definedName>
    <definedName name="EastWest">Site!$W$9:$W$10</definedName>
    <definedName name="Effective_Back_Beam_Irradiance">'Output File'!$E$75</definedName>
    <definedName name="Effective_Back_Diffuse_Irradiance">'Output File'!$E$76</definedName>
    <definedName name="Effective_Back_Front_Reflected_Irradiance">'Output File'!$E$78</definedName>
    <definedName name="Effective_Back_Global_Irradiance">'Output File'!$E$74</definedName>
    <definedName name="Effective_Back_Ground_Reflected_Irradiance">'Output File'!$E$77</definedName>
    <definedName name="Effective_Energy_at_the_Output_of_the_Array">'Output File'!$E$106</definedName>
    <definedName name="Effective_Irradiance_in_Back">'Output File'!#REF!</definedName>
    <definedName name="Effective_Irradiance_in_POA">'Output File'!$E$84</definedName>
    <definedName name="Effective_POA_Radiation">'Loss Diagram Values'!$L$18</definedName>
    <definedName name="Efficiencies_SectionEnd">'Output File'!$E$121</definedName>
    <definedName name="Efficiencies_SectionStart">'Output File'!$B$117</definedName>
    <definedName name="EfficiencyLoss">Losses!$D$18</definedName>
    <definedName name="ElevExtL">Horizon!$X$34</definedName>
    <definedName name="ElevExtR">Horizon!$X$33</definedName>
    <definedName name="End" localSheetId="13">'Iterative Mode'!$D$17</definedName>
    <definedName name="Energy_Injected_into_Grid">'Output File'!$E$115</definedName>
    <definedName name="Energy_Loss_Due_to_Irradiance">'Output File'!$E$91</definedName>
    <definedName name="ErrorLogLink">Intro!$B$38</definedName>
    <definedName name="ErrorsEncountered">'Error Log'!$G$8</definedName>
    <definedName name="ET_Irrad">'Output File'!$E$22</definedName>
    <definedName name="EventsLoaded" comment="Used to update load progress bar">Intro!$AA$12</definedName>
    <definedName name="External_transformer_loss">'Output File'!$E$112</definedName>
    <definedName name="ExternalData_1" localSheetId="16">Details!#REF!</definedName>
    <definedName name="ExternalData_10" localSheetId="16">Details!#REF!</definedName>
    <definedName name="ExternalData_11" localSheetId="16">Details!#REF!</definedName>
    <definedName name="ExternalData_12" localSheetId="16">Details!#REF!</definedName>
    <definedName name="ExternalData_13" localSheetId="16">Details!#REF!</definedName>
    <definedName name="ExternalData_14" localSheetId="16">Details!#REF!</definedName>
    <definedName name="ExternalData_15" localSheetId="16">Details!#REF!</definedName>
    <definedName name="ExternalData_16" localSheetId="16">Details!#REF!</definedName>
    <definedName name="ExternalData_17" localSheetId="16">Details!#REF!</definedName>
    <definedName name="ExternalData_18" localSheetId="16">Details!#REF!</definedName>
    <definedName name="ExternalData_19" localSheetId="16">Details!#REF!</definedName>
    <definedName name="ExternalData_2" localSheetId="16">Details!#REF!</definedName>
    <definedName name="ExternalData_20" localSheetId="16">Details!#REF!</definedName>
    <definedName name="ExternalData_21" localSheetId="16">Details!#REF!</definedName>
    <definedName name="ExternalData_22" localSheetId="16">Details!#REF!</definedName>
    <definedName name="ExternalData_23" localSheetId="16">Details!#REF!</definedName>
    <definedName name="ExternalData_24" localSheetId="16">Details!#REF!</definedName>
    <definedName name="ExternalData_25" localSheetId="16">Details!#REF!</definedName>
    <definedName name="ExternalData_26" localSheetId="16">Details!#REF!</definedName>
    <definedName name="ExternalData_27" localSheetId="16">Details!#REF!</definedName>
    <definedName name="ExternalData_28" localSheetId="16">Details!#REF!</definedName>
    <definedName name="ExternalData_29" localSheetId="16">Details!#REF!</definedName>
    <definedName name="ExternalData_3" localSheetId="16">Details!#REF!</definedName>
    <definedName name="ExternalData_30" localSheetId="16">Details!#REF!</definedName>
    <definedName name="ExternalData_31" localSheetId="16">Details!#REF!</definedName>
    <definedName name="ExternalData_32" localSheetId="16">Details!#REF!</definedName>
    <definedName name="ExternalData_33" localSheetId="16">Details!#REF!</definedName>
    <definedName name="ExternalData_34" localSheetId="16">Details!#REF!</definedName>
    <definedName name="ExternalData_35" localSheetId="16">Details!#REF!</definedName>
    <definedName name="ExternalData_36" localSheetId="16">Details!#REF!</definedName>
    <definedName name="ExternalData_37" localSheetId="16">Details!#REF!</definedName>
    <definedName name="ExternalData_38" localSheetId="16">Details!#REF!</definedName>
    <definedName name="ExternalData_39" localSheetId="16">Details!#REF!</definedName>
    <definedName name="ExternalData_4" localSheetId="16">Details!#REF!</definedName>
    <definedName name="ExternalData_40" localSheetId="16">Details!#REF!</definedName>
    <definedName name="ExternalData_41" localSheetId="16">Details!#REF!</definedName>
    <definedName name="ExternalData_42" localSheetId="16">Details!#REF!</definedName>
    <definedName name="ExternalData_43" localSheetId="16">Details!#REF!</definedName>
    <definedName name="ExternalData_44" localSheetId="16">Details!#REF!</definedName>
    <definedName name="ExternalData_45" localSheetId="16">Details!#REF!</definedName>
    <definedName name="ExternalData_46" localSheetId="16">Details!#REF!</definedName>
    <definedName name="ExternalData_47" localSheetId="16">Details!#REF!</definedName>
    <definedName name="ExternalData_48" localSheetId="16">Details!#REF!</definedName>
    <definedName name="ExternalData_49" localSheetId="16">Details!#REF!</definedName>
    <definedName name="ExternalData_5" localSheetId="16">Details!#REF!</definedName>
    <definedName name="ExternalData_50" localSheetId="16">Details!#REF!</definedName>
    <definedName name="ExternalData_51" localSheetId="16">Details!#REF!</definedName>
    <definedName name="ExternalData_52" localSheetId="16">Details!#REF!</definedName>
    <definedName name="ExternalData_53" localSheetId="16">Details!#REF!</definedName>
    <definedName name="ExternalData_54" localSheetId="16">Details!#REF!</definedName>
    <definedName name="ExternalData_55" localSheetId="16">Details!#REF!</definedName>
    <definedName name="ExternalData_56" localSheetId="16">Details!#REF!</definedName>
    <definedName name="ExternalData_57" localSheetId="16">Details!#REF!</definedName>
    <definedName name="ExternalData_58" localSheetId="16">Details!#REF!</definedName>
    <definedName name="ExternalData_59" localSheetId="16">Details!#REF!</definedName>
    <definedName name="ExternalData_6" localSheetId="16">Details!#REF!</definedName>
    <definedName name="ExternalData_60" localSheetId="16">Details!#REF!</definedName>
    <definedName name="ExternalData_61" localSheetId="16">Details!#REF!</definedName>
    <definedName name="ExternalData_62" localSheetId="16">Details!#REF!</definedName>
    <definedName name="ExternalData_63" localSheetId="16">Details!#REF!</definedName>
    <definedName name="ExternalData_7" localSheetId="16">Details!#REF!</definedName>
    <definedName name="ExternalData_8" localSheetId="16">Details!#REF!</definedName>
    <definedName name="ExternalData_9" localSheetId="16">Details!#REF!</definedName>
    <definedName name="FarShading_Beam_Loss">'Output File'!$E$44</definedName>
    <definedName name="FarShading_Diffuse_Loss">'Output File'!$E$45</definedName>
    <definedName name="FarShading_Global_Loss">'Output File'!$E$43</definedName>
    <definedName name="FarShading_Ground_Reflected_Loss">'Output File'!$E$46</definedName>
    <definedName name="FIronLoss" localSheetId="10">Transformer!$C$33</definedName>
    <definedName name="FirstDate">'Climate File'!$H$18</definedName>
    <definedName name="FixedPlaneSeasonalParam">'Orientation and Shading'!$214:$240</definedName>
    <definedName name="FixedTiltParam">'Orientation and Shading'!$42:$67</definedName>
    <definedName name="FooterRow">'Output File'!$B$122</definedName>
    <definedName name="FResLoss">Transformer!$C$34</definedName>
    <definedName name="FullInputPath">'Climate File'!$AC$12</definedName>
    <definedName name="FullOutputFile">'Output File'!$V$5</definedName>
    <definedName name="GAOR">'Orientation and Shading'!$C$20</definedName>
    <definedName name="Global_Irradiance_in_Array_Plane">'Output File'!$E$38</definedName>
    <definedName name="Global_POA_Irradiance_Corrected_for_Incidence">'Output File'!$E$66</definedName>
    <definedName name="Global_POA_Irradiance_Corrected_for_Shading">'Output File'!$E$56</definedName>
    <definedName name="GlobalRad">'Climate File'!$D$16</definedName>
    <definedName name="GlobRad_POA">'Loss Diagram Values'!$L$11</definedName>
    <definedName name="GraphParam">Details!$A$1:$L$1</definedName>
    <definedName name="Grid_Con_OutputNames">'Output File'!$B$19:$B$29,'Output File'!$B$37:$B$41,'Output File'!$B$47:$B$84,'Output File'!$B$58:$B$84,'Output File'!$B$31:$B$35,'Output File'!$B$89:$B$99,'Output File'!$B$101:$B$109,'Output File'!$B$111:$B$115,'Output File'!$B$117:$B$120</definedName>
    <definedName name="Grid_Con_OutputParam">'Output File'!$E$89:$E$99,'Output File'!$E$101:$E$109,'Output File'!$E$111:$E$115,'Output File'!$E$117:$E$120</definedName>
    <definedName name="Grid_Only">Intro!$18:$22</definedName>
    <definedName name="GridConnectedOutputs">'Output File'!$42:$84,'Output File'!$82:$120,'Output File'!$B$27:$B$28</definedName>
    <definedName name="Ground_Reflected_Irradiance_in_Array_Plane">'Output File'!$E$41</definedName>
    <definedName name="GroundClearance">Bifacial!$F$13</definedName>
    <definedName name="GWR">System!$C$28</definedName>
    <definedName name="HAzi">Horizon!$C$35:$C$394</definedName>
    <definedName name="HAziFirst">Horizon!$C$35</definedName>
    <definedName name="HeaderRow">'Output File'!$B$15</definedName>
    <definedName name="HeatLossRows">Losses!$12:$13</definedName>
    <definedName name="HElev">Horizon!$D$35:$D$394</definedName>
    <definedName name="HElevFirst">Horizon!$D$35</definedName>
    <definedName name="Hor_Diffuse">'Climate File'!$D$18</definedName>
    <definedName name="HorIrradiance" localSheetId="12">'Climate File'!$D$17</definedName>
    <definedName name="HorizonAzi">Horizon!$W$31</definedName>
    <definedName name="HorizonElev">Horizon!$W$32</definedName>
    <definedName name="Horizontal_beam_irradiance">'Output File'!$E$25</definedName>
    <definedName name="Horizontal_diffuse_irradiance">'Output File'!$E$26</definedName>
    <definedName name="Horizontal_Global_Irradiance">'Output File'!$E$23</definedName>
    <definedName name="HorizontalGlobIrradiance">'Loss Diagram Values'!$L$10</definedName>
    <definedName name="IAM_0">Losses!$D$32</definedName>
    <definedName name="IAM_10">Losses!$F$32</definedName>
    <definedName name="IAM_15">Losses!$G$32</definedName>
    <definedName name="IAM_20">Losses!$H$32</definedName>
    <definedName name="IAM_25">Losses!$I$32</definedName>
    <definedName name="IAM_30">Losses!$J$32</definedName>
    <definedName name="IAM_35">Losses!$K$32</definedName>
    <definedName name="IAM_40">Losses!$L$32</definedName>
    <definedName name="IAM_45">Losses!$M$32</definedName>
    <definedName name="IAM_5">Losses!$E$32</definedName>
    <definedName name="IAM_50">Losses!$E$34</definedName>
    <definedName name="IAM_55">Losses!$F$34</definedName>
    <definedName name="IAM_60">Losses!$G$34</definedName>
    <definedName name="IAM_65">Losses!$H$34</definedName>
    <definedName name="IAM_70">Losses!$I$34</definedName>
    <definedName name="IAM_75">Losses!$J$34</definedName>
    <definedName name="IAM_80">Losses!$K$34</definedName>
    <definedName name="IAM_85">Losses!$L$34</definedName>
    <definedName name="IAM_90">Losses!$M$34</definedName>
    <definedName name="IAM_Factor_on__Diffuse">'Output File'!$E$60</definedName>
    <definedName name="IAM_Factor_on_Beam">'Output File'!$E$59</definedName>
    <definedName name="IAM_Factor_on_Beam_Back">'Output File'!$E$71</definedName>
    <definedName name="IAM_Factor_on_Diffuse_Back">'Output File'!$E$72</definedName>
    <definedName name="IAM_Factor_on_Global">'Output File'!$E$58</definedName>
    <definedName name="IAM_Factor_on_Ground_Reflected">'Output File'!$E$61</definedName>
    <definedName name="IAMModel">Losses!$W$26:$W$27</definedName>
    <definedName name="IAMRange">Losses!$D$32:$M$32,Losses!$E$34:$M$34</definedName>
    <definedName name="IAMSelection">Losses!$D$28</definedName>
    <definedName name="Incidence_Angle">'Output File'!$E$37</definedName>
    <definedName name="Incidence_Loss_for_Beam">'Output File'!$E$63</definedName>
    <definedName name="Incidence_Loss_for_Diffuse">'Output File'!$E$64</definedName>
    <definedName name="Incidence_Loss_for_Global">'Output File'!$E$62</definedName>
    <definedName name="Incidence_Loss_for_Ground_Reflected">'Output File'!$E$65</definedName>
    <definedName name="Incident_SectionEnd">'Output File'!$E$68</definedName>
    <definedName name="Incident_SectionStart">'Output File'!$B$58</definedName>
    <definedName name="IncorrectClimateRowsAllowed">'Climate File'!$H$22</definedName>
    <definedName name="Input_Timestamp">'Output File'!$E$16</definedName>
    <definedName name="InputBrowse">'Climate File'!$G$11</definedName>
    <definedName name="InputColumnNums">'Climate File'!$D$15:$D$21</definedName>
    <definedName name="InputDates">'Climate File'!$H$18,'Climate File'!$H$19</definedName>
    <definedName name="InputFilePath">'Climate File'!$G$10</definedName>
    <definedName name="Interrow_Albedo">'Output File'!$E$69</definedName>
    <definedName name="Interval" localSheetId="13">'Iterative Mode'!$D$18</definedName>
    <definedName name="Interval">'Climate File'!$H$16</definedName>
    <definedName name="IntroAddLine">Intro!$A$55:$F$55</definedName>
    <definedName name="IntroArray">Intro!$G$50</definedName>
    <definedName name="IntroCopyArray">Intro!$G$50:$U$53</definedName>
    <definedName name="IntroFileName">Intro!$H$54</definedName>
    <definedName name="IntroInv">Intro!$Q$51</definedName>
    <definedName name="IntroNumInv">Intro!$Q$52</definedName>
    <definedName name="IntroNumMod">Intro!$I$52</definedName>
    <definedName name="IntroProjName">Intro!$H$55</definedName>
    <definedName name="IntroPV">Intro!$I$51</definedName>
    <definedName name="InvDataIndex">System!$Q$16</definedName>
    <definedName name="Inverter">'Inverter Database'!$C$3:$C$1048576</definedName>
    <definedName name="Inverter_Efficiency">'Output File'!$E$118</definedName>
    <definedName name="Inverter_Loss_Due_to_High_Power_Threshold">'Output File'!$E$105</definedName>
    <definedName name="Inverter_Loss_Due_to_High_Voltage_Threshold">'Output File'!$E$103</definedName>
    <definedName name="Inverter_Loss_Due_to_Low_Power_Threshold">'Output File'!$E$104</definedName>
    <definedName name="Inverter_Loss_Due_to_Low_Voltage_Threshold">'Output File'!$E$102</definedName>
    <definedName name="Inverter_Loss_Due_to_Nominal_Inv._Power">'Output File'!$E$105</definedName>
    <definedName name="Inverter_Loss_Due_to_Nominal_Inv._Voltage">'Output File'!$E$103</definedName>
    <definedName name="Inverter_Loss_Due_to_Power_Threshold">'Output File'!$E$101</definedName>
    <definedName name="Inverter_Loss_Due_to_Voltage_Threshold">'Output File'!$E$102</definedName>
    <definedName name="Inverter_SectionEnd">'Output File'!$E$110</definedName>
    <definedName name="Inverter_SectionStart">'Output File'!$B$101</definedName>
    <definedName name="InverterDatabase">Intro!$B$52:$D$52</definedName>
    <definedName name="InverterFileName">System!$L$17</definedName>
    <definedName name="InverterIndex">System!$U$6</definedName>
    <definedName name="InverterList">System!$L$14</definedName>
    <definedName name="InverterManu">System!$L$15</definedName>
    <definedName name="InverterSource">System!$L$16</definedName>
    <definedName name="InvLossFrac">System!$L$27</definedName>
    <definedName name="InvParam">'Inverter Database'!$A$2:$EA$2</definedName>
    <definedName name="InvPnom">System!$O$23</definedName>
    <definedName name="InvSearch">System!$Q$14</definedName>
    <definedName name="Irradiance_SectionEnd">'Output File'!$E$42</definedName>
    <definedName name="Irradiance_SectionStart">'Output File'!$B$37</definedName>
    <definedName name="IterativeOutputBrowse">'Iterative Mode'!$B$12</definedName>
    <definedName name="IterativeOutputParam">'Iterative Mode'!$D$21</definedName>
    <definedName name="IterOutputRowNum">'Iterative Mode'!$X$2</definedName>
    <definedName name="kt">Spectral!$Y$14</definedName>
    <definedName name="ktCorrection">Spectral!$Y$15</definedName>
    <definedName name="ktCorrectionValues">Spectral!$E$15:$O$15</definedName>
    <definedName name="LastDate">'Climate File'!$H$19</definedName>
    <definedName name="lastInputColumn">'Climate File'!$AA$1</definedName>
    <definedName name="LastRow">'Error Log'!$A$9</definedName>
    <definedName name="LastRowA">'Error Log'!$A$18</definedName>
    <definedName name="LastRowB">'Error Log'!$B$10</definedName>
    <definedName name="LastRowC">'Error Log'!$C$11</definedName>
    <definedName name="LatDeg">Site!$G$16</definedName>
    <definedName name="LatDMS">Site!$G$16:$I$16</definedName>
    <definedName name="Latitude">Site!$E$16</definedName>
    <definedName name="LatMin">Site!$H$16</definedName>
    <definedName name="LatNS">Site!$J$16</definedName>
    <definedName name="LatSec">Site!$I$16</definedName>
    <definedName name="Load">Intro!$S$9</definedName>
    <definedName name="LoadFilePath">Intro!$AA$13</definedName>
    <definedName name="LongDeg">Site!$G$17</definedName>
    <definedName name="LongDMS">Site!$G$17:$I$17</definedName>
    <definedName name="LongEW">Site!$J$17</definedName>
    <definedName name="Longitude">Site!$E$17</definedName>
    <definedName name="LongMin">Site!$H$17</definedName>
    <definedName name="LongSec">Site!$I$17</definedName>
    <definedName name="LossDiagramEnergies">'Loss Diagram Values'!$L$20:$L$39</definedName>
    <definedName name="LossDiagramRadiations">'Loss Diagram Values'!$L$10:$L$18</definedName>
    <definedName name="LossDiagramValues">'Loss Diagram Values'!$C$10:$L$39,'Loss Diagram Values'!$H$10:$J$15,'Loss Diagram Values'!$H$18:$H$19,'Loss Diagram Values'!$C$41:$E$42</definedName>
    <definedName name="LossFixedVoltage">Losses!$D$24</definedName>
    <definedName name="LossFractionList">System!$AA$4:$AA$5</definedName>
    <definedName name="MaxAzimuthAVAT">'Orientation and Shading'!$C$130</definedName>
    <definedName name="MaxAzimuthTAXT">'Orientation and Shading'!$C$157</definedName>
    <definedName name="MaxTiltSAET">'Orientation and Shading'!$C$72</definedName>
    <definedName name="MaxTiltTAXT">'Orientation and Shading'!$C$153</definedName>
    <definedName name="Measured_Module_Temperature__deg_C_">'Output File'!$E$86</definedName>
    <definedName name="Meteorological_SectionEnd">'Output File'!$E$30</definedName>
    <definedName name="Meteorological_SectionStart">'Output File'!$B$19</definedName>
    <definedName name="MeterAzimuth">'Climate File'!$H$21</definedName>
    <definedName name="MeterAzimuthDescribe">'Climate File'!$I$21</definedName>
    <definedName name="MeterTilt">'Climate File'!$H$20</definedName>
    <definedName name="MeterTiltDescribe">'Climate File'!$I$20</definedName>
    <definedName name="MinAzimuthAVAT">'Orientation and Shading'!$C$129</definedName>
    <definedName name="MinAzimuthTAXT">'Orientation and Shading'!$C$156</definedName>
    <definedName name="MinTiltSAET">'Orientation and Shading'!$C$71</definedName>
    <definedName name="MinTiltTAXT">'Orientation and Shading'!$C$152</definedName>
    <definedName name="Model">'PV Module Database'!$C$5:$C$1048576</definedName>
    <definedName name="ModeSelect">Intro!$B$55</definedName>
    <definedName name="ModStr">System!$C$23</definedName>
    <definedName name="Module_Ageing_Loss">'Output File'!$E$94</definedName>
    <definedName name="Module_LID_Loss">'Output File'!$E$93</definedName>
    <definedName name="Module_Quality_Loss">'Output File'!$E$92</definedName>
    <definedName name="ModuleAgeing">Losses!$D$20</definedName>
    <definedName name="ModuleDatabase">Intro!$B$51</definedName>
    <definedName name="ModuleFileName">System!$C$17</definedName>
    <definedName name="ModuleLID">Losses!$D$19</definedName>
    <definedName name="ModuleManu">System!$C$15</definedName>
    <definedName name="ModuleModel">System!$C$14</definedName>
    <definedName name="Modules_Array_Mismatch_Loss">'Output File'!$E$95</definedName>
    <definedName name="ModuleSource">System!$C$16</definedName>
    <definedName name="Month">Details!$A:$A</definedName>
    <definedName name="MonthList">'Orientation and Shading'!$V$216:$V$227</definedName>
    <definedName name="MonthlyAlbedo">Site!$29:$30</definedName>
    <definedName name="MT">Details!#REF!</definedName>
    <definedName name="MultiEffCurve" localSheetId="10">Transformer!$AB$8</definedName>
    <definedName name="MultiEffCurve">#REF!</definedName>
    <definedName name="Name">Site!$E$10</definedName>
    <definedName name="Near_Shading_Factor_on__Diffuse">'Output File'!$E$50</definedName>
    <definedName name="Near_Shading_Factor_on_Beam">'Output File'!$E$49</definedName>
    <definedName name="Near_Shading_Factor_on_Global">'Output File'!$E$48</definedName>
    <definedName name="Near_Shading_Factor_on_Ground_Reflected">'Output File'!$E$51</definedName>
    <definedName name="Near_Shading_Loss_for_Beam">'Output File'!$E$53</definedName>
    <definedName name="Near_Shading_Loss_for_Diffuse">'Output File'!$E$54</definedName>
    <definedName name="Near_Shading_Loss_for_Global">'Output File'!$E$52</definedName>
    <definedName name="Near_Shading_Loss_for_Ground_Reflected">'Output File'!$E$55</definedName>
    <definedName name="New">Intro!$P$9</definedName>
    <definedName name="NightlyDisconnect" localSheetId="17">Transformer!$C$13</definedName>
    <definedName name="NightlyDisconnect" localSheetId="10">Transformer!$C$13</definedName>
    <definedName name="NightTime_Energizing_Loss">'Output File'!$E$113</definedName>
    <definedName name="NoHorProf">Horizon!$11:$30</definedName>
    <definedName name="Normal_beam_irradiance">'Output File'!$E$24</definedName>
    <definedName name="NorthSouth">Site!$V$9:$V$10</definedName>
    <definedName name="NoSpectralModelRng">Spectral!$V$34:$V$53</definedName>
    <definedName name="NoSummaryOption">'Output File'!$FF$1011:$FF$1012</definedName>
    <definedName name="NoUseBifacialModelRng">Bifacial!$W$42:$W$68</definedName>
    <definedName name="NumHorPts">Horizon!$C$32</definedName>
    <definedName name="NumInv">System!$L$23</definedName>
    <definedName name="NumMod">System!$C$24</definedName>
    <definedName name="NumStr">System!$F$23</definedName>
    <definedName name="NumSubArray">System!$C$10</definedName>
    <definedName name="NumYList">'Chart Builder'!$T$2:$T$5</definedName>
    <definedName name="numYValues">'Chart Builder'!$D$12,'Chart Builder'!$D$22,'Chart Builder'!$D$32</definedName>
    <definedName name="Ohmic_Wiring_Loss">'Output File'!$E$96</definedName>
    <definedName name="OrientList">'Orientation and Shading'!$U$2:$U$9</definedName>
    <definedName name="OrientRadOnly">'Orientation and Shading'!$Z$3:$Z$8</definedName>
    <definedName name="OrientType">'Orientation and Shading'!$C$11</definedName>
    <definedName name="OutputBrowse">'Output File'!$B$13</definedName>
    <definedName name="OutputConstColumn">'Output File'!$V$2</definedName>
    <definedName name="OutputFilePath" localSheetId="13">'Iterative Mode'!$B$11</definedName>
    <definedName name="OutputFilePath">'Output File'!$B$12</definedName>
    <definedName name="OutputParam">'Output File'!$E$16:$E$17,'Output File'!$E$19:$E$29,'Output File'!$E$31:$E$35,'Output File'!$E$37:$E$41,'Output File'!$E$43:$E$56,'Output File'!$E$58:$E$67,'Output File'!$E$69:$E$81,'Output File'!$E$83:$E$99,'Output File'!$E$101:$E$109,'Output File'!$E$111:$E$115,'Output File'!$E$117:$E$120</definedName>
    <definedName name="OutputSht_ASTM_hide">'Output File'!$42:$109,'Output File'!$111:$113,'Output File'!$116:$120,'Output File'!$19:$26,'Output File'!$29:$29,'Output File'!$37:$37,'Output File'!$39:$41</definedName>
    <definedName name="Overall_System_Efficiency">'Output File'!$E$120</definedName>
    <definedName name="PanelTransFactor">Bifacial!$F$17</definedName>
    <definedName name="PANIAMSelect">Losses!$V$26:$V$27</definedName>
    <definedName name="ParamName" localSheetId="13">'Iterative Mode'!$D$15</definedName>
    <definedName name="ParamPath">'Iterative Mode'!$AC$2</definedName>
    <definedName name="PFullLoadLss">Transformer!$C$12</definedName>
    <definedName name="PIronLoss" localSheetId="10">Transformer!$D$33</definedName>
    <definedName name="PIronLossTrf" localSheetId="10">Transformer!$C$11</definedName>
    <definedName name="Pitch">'Orientation and Shading'!$C$16</definedName>
    <definedName name="PitchSAET">'Orientation and Shading'!$C$75</definedName>
    <definedName name="PitchSAST">'Orientation and Shading'!$C$103</definedName>
    <definedName name="PlaneTilt">'Orientation and Shading'!$C$13</definedName>
    <definedName name="PlaneTiltAVAT">'Orientation and Shading'!$C$126</definedName>
    <definedName name="PlaneTiltFix">'Orientation and Shading'!$C$42</definedName>
    <definedName name="PlaneTiltSummer" localSheetId="3">'Orientation and Shading'!$C$215</definedName>
    <definedName name="PlaneTiltWinter" localSheetId="3">'Orientation and Shading'!$C$216</definedName>
    <definedName name="PNomTrf" localSheetId="10">Transformer!$C$10</definedName>
    <definedName name="Power_Injected_into_Grid">'Output File'!$E$114</definedName>
    <definedName name="Power_Loss_Due_to_Temperature">'Output File'!$E$90</definedName>
    <definedName name="PowerLoss">Losses!$D$23</definedName>
    <definedName name="PResLss" localSheetId="10">Transformer!$D$36</definedName>
    <definedName name="PResLssTrf" localSheetId="10">Transformer!$C$36</definedName>
    <definedName name="PrevGlobalRad">'Climate File'!$V$17</definedName>
    <definedName name="PrevGridACExport">'Climate File'!$V$21</definedName>
    <definedName name="PrevHor_Diffuse">'Climate File'!$V$23</definedName>
    <definedName name="PrevHorIrradiance">'Climate File'!$V$22</definedName>
    <definedName name="previewInputs">'Climate File'!$C$25:$XFD$38,'Climate File'!$40:$51</definedName>
    <definedName name="PrevTempAmbient">'Climate File'!$V$18</definedName>
    <definedName name="PrevTempPanel">'Climate File'!$V$19</definedName>
    <definedName name="PrevTimestamp">'Climate File'!$V$16</definedName>
    <definedName name="PrevWindSpeed">'Climate File'!$V$20</definedName>
    <definedName name="_xlnm.Print_Area" localSheetId="19">'Loss Diagram Values'!$A$8:$I$8</definedName>
    <definedName name="_xlnm.Print_Area" localSheetId="17">Report!$A$242:$N$279</definedName>
    <definedName name="PrintASTM_Definition">'ASTM E2848 Regression'!$B$10:$H$18</definedName>
    <definedName name="PrintASTM_EAF">'ASTM E2848 Regression'!$E$19:$P$20</definedName>
    <definedName name="PrintBifacial1">Bifacial!$B$10:$F$11</definedName>
    <definedName name="PrintBifacial2">Bifacial!$B$12:$F$21</definedName>
    <definedName name="PrintBifAlbMonthly">Bifacial!$F$24:$Q$25</definedName>
    <definedName name="PrintHorizon_Info">Horizon!$C$34:$D$395</definedName>
    <definedName name="PrintHorizon_Labels">Horizon!$B$10:$B$395</definedName>
    <definedName name="PrintHorizon_Values">Horizon!$C$10:$C$32</definedName>
    <definedName name="PrintInput1">'Climate File'!$B$9:$D$21</definedName>
    <definedName name="PrintInput2">'Climate File'!$G$14:$G$19</definedName>
    <definedName name="PrintInput3">'Climate File'!$H$14:$H$19</definedName>
    <definedName name="PrintInput4">'Climate File'!$G$9:$Q$10</definedName>
    <definedName name="PrintLossDiagramHeader">'Loss Diagram Values'!$A$8:$J$8</definedName>
    <definedName name="PrintLosses_ASHRAE_Param">Losses!$B$30</definedName>
    <definedName name="PrintLosses_IAM_Table">Losses!$Y$7:$AB$22</definedName>
    <definedName name="PrintLosses_Names">Losses!$B$10:$B$28</definedName>
    <definedName name="PrintLosses_Vals">Losses!$D$11:$D$28</definedName>
    <definedName name="PrintLosses1">Losses!$B$8:$B$30</definedName>
    <definedName name="PrintLosses1u">Losses!$B$8:$B$26</definedName>
    <definedName name="PrintLosses2">Losses!$D$8:$D$30</definedName>
    <definedName name="PrintLosses2u">Losses!$D$8:$D$27</definedName>
    <definedName name="PrintOS_Azimuth1">'Orientation and Shading'!$B$126:$B$130</definedName>
    <definedName name="PrintOS_Azimuth2">'Orientation and Shading'!$C$126:$C$130</definedName>
    <definedName name="PrintOS_FTP1">'Orientation and Shading'!$B$42:$B$43</definedName>
    <definedName name="PrintOS_FTP2">'Orientation and Shading'!$C$42:$C$43</definedName>
    <definedName name="PrintOS_FTPSA1">'Orientation and Shading'!$B$214:$B$220</definedName>
    <definedName name="PrintOS_FTPSA2">'Orientation and Shading'!$C$214:$D$220</definedName>
    <definedName name="PrintOS_Names">'Orientation and Shading'!$B$10:$B$240</definedName>
    <definedName name="PrintOS_OrientType">'Orientation and Shading'!$C$8:$G$11</definedName>
    <definedName name="PrintOS_SAET_CellShading1">'Orientation and Shading'!$B$81:$B$85</definedName>
    <definedName name="PrintOS_SAET_CellShading2">'Orientation and Shading'!$C$81:$C$85</definedName>
    <definedName name="PrintOS_SAET1">'Orientation and Shading'!$B$68:$B$78</definedName>
    <definedName name="PrintOS_SAET2">'Orientation and Shading'!$C$68:$C$78</definedName>
    <definedName name="PrintOS_SAHT_CellShading1">'Orientation and Shading'!$B$109:$B$113</definedName>
    <definedName name="PrintOS_SAHT_CellShading2">'Orientation and Shading'!$C$109:$C$113</definedName>
    <definedName name="PrintOS_SAHT1">'Orientation and Shading'!$B$97:$B$106</definedName>
    <definedName name="PrintOS_SAHT2">'Orientation and Shading'!$C$97:$C$106</definedName>
    <definedName name="PrintOS_SelectType">'Orientation and Shading'!$B$8:$B$11</definedName>
    <definedName name="PrintOS_Sht">'Orientation and Shading'!$B$8:$G$240</definedName>
    <definedName name="PrintOS_TiltAndRoll1">'Orientation and Shading'!$B$178:$B$182</definedName>
    <definedName name="PrintOS_TiltAndRoll2">'Orientation and Shading'!$C$178:$C$182</definedName>
    <definedName name="PrintOS_TwoAxis1">'Orientation and Shading'!$B$152:$B$157</definedName>
    <definedName name="PrintOS_TwoAxis2">'Orientation and Shading'!$C$152:$C$157</definedName>
    <definedName name="PrintOS_UR_CellShading1">'Orientation and Shading'!$B$34:$B$38</definedName>
    <definedName name="PrintOS_UR_CellShading2">'Orientation and Shading'!$C$34:$C$38</definedName>
    <definedName name="PrintOS_UR1">'Orientation and Shading'!$B$13:$B$23</definedName>
    <definedName name="PrintOS_UR2">'Orientation and Shading'!$C$13:$C$23</definedName>
    <definedName name="PrintOS_Vals">'Orientation and Shading'!$C$10:$G$240</definedName>
    <definedName name="PrintOS1" comment="Near shadings">'Orientation and Shading'!$B$8:$B$23</definedName>
    <definedName name="PrintOS2">'Orientation and Shading'!$C$8:$D$23</definedName>
    <definedName name="PrintOS3" comment="Cell Shading">'Orientation and Shading'!$B$34:$B$38</definedName>
    <definedName name="PrintOS4">'Orientation and Shading'!$C$34:$D$38</definedName>
    <definedName name="PrintSite_AlbedoFreq">Site!$B$28:$B$31</definedName>
    <definedName name="PrintSite_AlbedoMonthly">Site!$E$29:$P$30</definedName>
    <definedName name="PrintSite_Def">Site!$B$10:$J$28</definedName>
    <definedName name="PrintSiteAlbedoMonthly" comment="Albedo Yearly">Site!$E$29:$P$30</definedName>
    <definedName name="PrintSoiling1">Soiling!$B$10:$D$10</definedName>
    <definedName name="PrintSoilingMonthly">Soiling!$D$14:$O$15</definedName>
    <definedName name="PrintSpectral1">Spectral!$B$10:$E$10</definedName>
    <definedName name="PrintSpectral2">Spectral!$E$14:$O$15</definedName>
    <definedName name="PrintSummaryHeader">Summary!$B$8:$M$8</definedName>
    <definedName name="PrintSystem_ACLossFraction">System!$K$11</definedName>
    <definedName name="PrintSystem_ACLossFraction_Val">System!$L$11</definedName>
    <definedName name="PrintSystem_Header">System!$B$8:$M$8</definedName>
    <definedName name="PrintSystem_Inv">System!$L$13:$O$13</definedName>
    <definedName name="PrintSystem_InvLabels">System!$K$13</definedName>
    <definedName name="PrintSystem_NumInverter_Vals">System!$L$10</definedName>
    <definedName name="PrintSystem_NumInverters">System!$K$10</definedName>
    <definedName name="PrintSystem_NumMods">System!$B$11</definedName>
    <definedName name="PrintSystem_NumMods_Val">System!$C$11</definedName>
    <definedName name="PrintSystem_NumSub">System!$B$10</definedName>
    <definedName name="PrintSystem_NumSub_Vals">System!$C$10</definedName>
    <definedName name="PrintSystem_PnomAC">System!$N$10</definedName>
    <definedName name="PrintSystem_PnomDC">System!$E$11</definedName>
    <definedName name="PrintSystem_PV">System!$C$13:$F$13</definedName>
    <definedName name="PrintSystem_PVLabels">System!$B$13</definedName>
    <definedName name="PrintSystem_PVMod">System!$B$13:$F$13</definedName>
    <definedName name="PrintSystem_SubHeader">System!$I$13</definedName>
    <definedName name="PrintTransformer1" localSheetId="10">Transformer!$B$10:$B$13</definedName>
    <definedName name="PrintTransformer2" localSheetId="10">Transformer!$C$10:$C$13</definedName>
    <definedName name="Profile_Angle">'Output File'!$E$47</definedName>
    <definedName name="PV_Array_Current">'Output File'!$E$99</definedName>
    <definedName name="PV_Array_Efficiency">'Output File'!$E$117</definedName>
    <definedName name="PV_Array_Voltage">'Output File'!$E$98</definedName>
    <definedName name="Pv_SectionEnd">'Output File'!$E$100</definedName>
    <definedName name="Pv_SectionStart">'Output File'!$B$83</definedName>
    <definedName name="PVDataIndex">System!$H$16</definedName>
    <definedName name="PVIronLssInpt">Transformer!$C$33:$D$33</definedName>
    <definedName name="PVLossFrac">System!$C$27</definedName>
    <definedName name="PVModuleIndex">System!$U$5</definedName>
    <definedName name="PVParam">'PV Module Database'!$A$2:$AX$2</definedName>
    <definedName name="PVPnom">System!$F$24</definedName>
    <definedName name="PVSearch">System!$H$14</definedName>
    <definedName name="PVSYST5_42_InverterDB" localSheetId="26">'Inverter Database'!#REF!</definedName>
    <definedName name="PVsyst5_53_1_InverterDB" localSheetId="26">'Inverter Database'!#REF!</definedName>
    <definedName name="PVSyst5_53_2_InverterDB" localSheetId="26">'Inverter Database'!#REF!</definedName>
    <definedName name="PVSyst5_57_InverterDB" localSheetId="26">'Inverter Database'!#REF!</definedName>
    <definedName name="PVSyst5_64_InverterDB" localSheetId="26">'Inverter Database'!#REF!</definedName>
    <definedName name="PVsyst5_68_InverterDB" localSheetId="26">'Inverter Database'!#REF!</definedName>
    <definedName name="PVSyst5_72_InverterDB" localSheetId="26">'Inverter Database'!#REF!</definedName>
    <definedName name="PVSyst5_72_InverterDB_1" localSheetId="26">'Inverter Database'!#REF!</definedName>
    <definedName name="PVSystVals" localSheetId="10">Transformer!$29:$37</definedName>
    <definedName name="Rad_Only_Empty">Intro!$39:$42</definedName>
    <definedName name="Radiation_Available_for_Power_Conversion">'Output File'!$E$85</definedName>
    <definedName name="Radiation_Soiling_Loss">'Output File'!$E$67</definedName>
    <definedName name="Radiation_Spectral_Correction">'Output File'!#REF!</definedName>
    <definedName name="Radiation_Spectral_Loss">'Output File'!$E$83</definedName>
    <definedName name="RadiationOutputNames">'Output File'!$B$19:$B$29,'Output File'!$B$37:$B$41,'Output File'!$B$31:$B$35</definedName>
    <definedName name="RadOnlyPnom">System!$U$11</definedName>
    <definedName name="RefMer">Site!$J$22</definedName>
    <definedName name="RefMerCells">Site!$G$22:$J$22</definedName>
    <definedName name="Region">Site!$E$12</definedName>
    <definedName name="ReplaceHeatLossRows">Losses!$14:$15</definedName>
    <definedName name="Rotation_Angle">'Output File'!#REF!</definedName>
    <definedName name="RotationMaxSAST">'Orientation and Shading'!$C$100</definedName>
    <definedName name="RotationMaxTART">'Orientation and Shading'!$C$182</definedName>
    <definedName name="RotationMinTART">'Orientation and Shading'!$C$181</definedName>
    <definedName name="RowsBlock">'Orientation and Shading'!$C$23</definedName>
    <definedName name="RowsBlockSAET">'Orientation and Shading'!$C$74</definedName>
    <definedName name="RowsBlockSAST">'Orientation and Shading'!$C$102</definedName>
    <definedName name="RowsToSkip" localSheetId="12">'Climate File'!$D$9</definedName>
    <definedName name="Save">Intro!#REF!</definedName>
    <definedName name="SaveAs">Intro!$R$9</definedName>
    <definedName name="SaveASTM">'ASTM E2848 Regression'!$O$8</definedName>
    <definedName name="SaveBifacial">Bifacial!$P$8</definedName>
    <definedName name="SaveFilePath" comment="XML file path used for save module">Intro!$AA$11</definedName>
    <definedName name="SaveHS">Horizon!$M$8</definedName>
    <definedName name="SaveInput">'Climate File'!$O$8</definedName>
    <definedName name="SaveIteration" localSheetId="13">'Iterative Mode'!$O$8</definedName>
    <definedName name="SaveLosses">Losses!$O$8</definedName>
    <definedName name="SaveOS">'Orientation and Shading'!$O$8</definedName>
    <definedName name="SaveOutput">'Output File'!$P$9</definedName>
    <definedName name="SaveSite">Site!$P$8</definedName>
    <definedName name="SaveSoiling">Soiling!$P$8</definedName>
    <definedName name="SaveSpectral">Spectral!$P$8</definedName>
    <definedName name="SaveSystem">System!$O$8</definedName>
    <definedName name="SaveTransformer" localSheetId="10">Transformer!$O$8</definedName>
    <definedName name="SeasonalAdjustmentParams">'Orientation and Shading'!$C$219:$D$220,'Orientation and Shading'!$C$215:$C$216</definedName>
    <definedName name="SeasonalTiltDates" localSheetId="3">'Orientation and Shading'!$C$219:$D$220</definedName>
    <definedName name="SecondDate">'Climate File'!$AC$22</definedName>
    <definedName name="Sfreq">Soiling!$V$18:$V$19</definedName>
    <definedName name="SfreqVal">Soiling!$D$10</definedName>
    <definedName name="Shading_SectionEnd">'Output File'!$E$57</definedName>
    <definedName name="Shading_SectionStart">'Output File'!$B$43</definedName>
    <definedName name="ShadingLimit">'Orientation and Shading'!$C$21</definedName>
    <definedName name="ShowBackIrradianceProfile">'Output File'!$E$79</definedName>
    <definedName name="ShowHidePV">Transformer!$B$27</definedName>
    <definedName name="ShowSubInv">'Output File'!$E$108</definedName>
    <definedName name="SimModeList">Intro!$Q$9:$Q$11</definedName>
    <definedName name="Simulation">Intro!$T$9</definedName>
    <definedName name="SIndex">Soiling!$V$20</definedName>
    <definedName name="Site_ASTM_hide">Site!$15:$45</definedName>
    <definedName name="SMonthList">Soiling!$D$15:$O$15</definedName>
    <definedName name="SMonthLoss">Soiling!$D$14:$O$15</definedName>
    <definedName name="SoilingApr">Soiling!$G$15</definedName>
    <definedName name="SoilingAug">Soiling!$K$15</definedName>
    <definedName name="SoilingDec">Soiling!$O$15</definedName>
    <definedName name="SoilingFeb">Soiling!$E$15</definedName>
    <definedName name="SoilingIndex">Losses!$U$12</definedName>
    <definedName name="SoilingJan">Soiling!$D$15</definedName>
    <definedName name="SoilingJul">Soiling!$J$15</definedName>
    <definedName name="SoilingJun">Soiling!$I$15</definedName>
    <definedName name="SoilingMar">Soiling!$F$15</definedName>
    <definedName name="SoilingMay">Soiling!$H$15</definedName>
    <definedName name="SoilingNov">Soiling!$N$15</definedName>
    <definedName name="SoilingOct">Soiling!$M$15</definedName>
    <definedName name="SoilingSep">Soiling!$L$15</definedName>
    <definedName name="SoilingYearly">Soiling!$D$13</definedName>
    <definedName name="solver_adj" localSheetId="1" hidden="1">Intro!$AG$12:$AG$14</definedName>
    <definedName name="solver_adj" localSheetId="6" hidden="1">System!$F$4:$F$6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14" hidden="1">1</definedName>
    <definedName name="solver_eng" localSheetId="6" hidden="1">1</definedName>
    <definedName name="solver_est" localSheetId="1" hidden="1">1</definedName>
    <definedName name="solver_itr" localSheetId="1" hidden="1">2147483647</definedName>
    <definedName name="solver_lhs1" localSheetId="1" hidden="1">Intro!$AH$12</definedName>
    <definedName name="solver_lhs2" localSheetId="1" hidden="1">Intro!$AH$13</definedName>
    <definedName name="solver_lhs3" localSheetId="1" hidden="1">Intro!$AH$14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2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typ" localSheetId="14" hidden="1">1</definedName>
    <definedName name="solver_typ" localSheetId="6" hidden="1">1</definedName>
    <definedName name="solver_val" localSheetId="1" hidden="1">0</definedName>
    <definedName name="solver_val" localSheetId="14" hidden="1">0</definedName>
    <definedName name="solver_val" localSheetId="6" hidden="1">0</definedName>
    <definedName name="solver_ver" localSheetId="1" hidden="1">3</definedName>
    <definedName name="Spectral_Loss">'Output File'!#REF!</definedName>
    <definedName name="SpectralModelRng">Spectral!$V$14:$V$33</definedName>
    <definedName name="Start" localSheetId="13">'Iterative Mode'!$D$16</definedName>
    <definedName name="StrInWid">'Orientation and Shading'!$C$36</definedName>
    <definedName name="StrInWidSAET">'Orientation and Shading'!$C$83</definedName>
    <definedName name="StrInWidSAST">'Orientation and Shading'!$C$111</definedName>
    <definedName name="StructBlockingFactor">Bifacial!$F$14</definedName>
    <definedName name="Sub_Array_Performance">'Output File'!$E$97</definedName>
    <definedName name="SubArrayRange">System!$C$14:$F$16,System!$C$18:$C$21,System!$F$18:$F$21,System!$L$14:$O$16,System!$L$18:$L$20,System!$O$18:$O$20</definedName>
    <definedName name="SubStart">System!$A$13</definedName>
    <definedName name="SubTitle">System!$B$13</definedName>
    <definedName name="SummaryOption">'Output File'!$FF$1010:$FF$1012</definedName>
    <definedName name="SummerDay" localSheetId="3">'Orientation and Shading'!$D$219</definedName>
    <definedName name="SummerMonth" localSheetId="3">'Orientation and Shading'!$C$219</definedName>
    <definedName name="Sun_Azimuth_Angle">'Output File'!$E$19</definedName>
    <definedName name="Sun_Zenith_Angle">'Output File'!$E$20</definedName>
    <definedName name="SYearLoss">Soiling!$D$12:$D$13</definedName>
    <definedName name="SysInvIndex" localSheetId="10">Transformer!$AA$8</definedName>
    <definedName name="SysInvIndex">#REF!</definedName>
    <definedName name="System_SectionEnd">'Output File'!$E$116</definedName>
    <definedName name="System_SectionStart">'Output File'!$B$111</definedName>
    <definedName name="SystemAC">System!$O$10</definedName>
    <definedName name="SystemArray">System!$A$13:$S$28</definedName>
    <definedName name="SystemDC">System!$F$11</definedName>
    <definedName name="SystemEfficiency" localSheetId="10">Transformer!$AA$20</definedName>
    <definedName name="SystemEfficiency">#REF!</definedName>
    <definedName name="SystemPmax">'ASTM E2848 Regression'!$E$11</definedName>
    <definedName name="TempAmbient">'Climate File'!$D$19</definedName>
    <definedName name="TempPanel">'Climate File'!$D$20</definedName>
    <definedName name="TempSubArray">System!$V$10</definedName>
    <definedName name="TiltnRollParam">'Orientation and Shading'!$178:$203</definedName>
    <definedName name="TimeFormat">'Climate File'!$E$15</definedName>
    <definedName name="TimeStamp" localSheetId="12">'Climate File'!$D$15</definedName>
    <definedName name="Timestamp_Used_for_Simulation">'Output File'!$E$17</definedName>
    <definedName name="TimeStep">'Climate File'!$X$4:$X$6</definedName>
    <definedName name="TimeZone">Site!$E$19</definedName>
    <definedName name="TMYType">'Climate File'!$AB$3</definedName>
    <definedName name="TopInactive">'Orientation and Shading'!$C$18</definedName>
    <definedName name="Tracker_Azimuth">'Output File'!$E$32</definedName>
    <definedName name="Tracker_Rotation_Angle">'Output File'!$E$35</definedName>
    <definedName name="Tracker_SectionEnd">'Output File'!$E$36</definedName>
    <definedName name="Tracker_SectionStart">'Output File'!$B$31</definedName>
    <definedName name="Tracker_Slope">'Output File'!$E$31</definedName>
    <definedName name="TransEnum">Site!$V$13</definedName>
    <definedName name="TransMod">Site!$X$9:$X$10</definedName>
    <definedName name="TransVal">Site!$E$23</definedName>
    <definedName name="TrfWarning">Transformer!$B$15</definedName>
    <definedName name="TrkEWParam">'Orientation and Shading'!$68:$96</definedName>
    <definedName name="TrkNSParam">'Orientation and Shading'!$97:$125</definedName>
    <definedName name="TrkTwoEWParam">'Orientation and Shading'!$204:$239</definedName>
    <definedName name="TrkTwoNSParam">'Orientation and Shading'!$178:$203</definedName>
    <definedName name="TrkTwoParam">'Orientation and Shading'!$152:$177</definedName>
    <definedName name="TrkVrtParam">'Orientation and Shading'!$126:$151</definedName>
    <definedName name="UnitsColumn">'Output File'!$G$15</definedName>
    <definedName name="UnlimitedParam">'Orientation and Shading'!$13:$41</definedName>
    <definedName name="UnlimitedParamVal">'Orientation and Shading'!$C$16:$C$23</definedName>
    <definedName name="UseBacktrack">'Orientation and Shading'!$Y$3:$Y$4</definedName>
    <definedName name="UseBifacialModel">Bifacial!$F$10</definedName>
    <definedName name="UseBifacialModelRng">Bifacial!$W$12:$W$41</definedName>
    <definedName name="UseCell">'Orientation and Shading'!$Y$7:$Y$8</definedName>
    <definedName name="UseCellVal">'Orientation and Shading'!$C$35</definedName>
    <definedName name="UseCellValSAET">'Orientation and Shading'!$C$82</definedName>
    <definedName name="UseCellValSAST">'Orientation and Shading'!$C$110</definedName>
    <definedName name="UseLocTime">Site!$E$22</definedName>
    <definedName name="UseMeasuredValList">Losses!$W$9:$W$10</definedName>
    <definedName name="UseMeasuredValues">Losses!$D$11</definedName>
    <definedName name="UsePAN">Losses!$D$27</definedName>
    <definedName name="UserDefinedIAMRows">Losses!$31:$46</definedName>
    <definedName name="UseSpectralModel">Spectral!$E$10</definedName>
    <definedName name="UseTime">Site!$Y$9:$Y$10</definedName>
    <definedName name="Version">Intro!$Y$9</definedName>
    <definedName name="ViewDays">Summary!$A$11</definedName>
    <definedName name="Virtual_Inverter_Input_Energy">'Output File'!$E$101</definedName>
    <definedName name="WActiveSAET">'Orientation and Shading'!$C$76</definedName>
    <definedName name="WActiveSAST">'Orientation and Shading'!$C$104</definedName>
    <definedName name="WidOfStr">'Orientation and Shading'!$C$38</definedName>
    <definedName name="WidOfStrSAET">'Orientation and Shading'!$C$85</definedName>
    <definedName name="WidOfStrSAST">'Orientation and Shading'!$C$113</definedName>
    <definedName name="Wind_Velocity">'Output File'!$E$28</definedName>
    <definedName name="WindSpeed" localSheetId="12">'Climate File'!$D$21</definedName>
    <definedName name="WinterDay" localSheetId="3">'Orientation and Shading'!$D$220</definedName>
    <definedName name="WinterMonth" localSheetId="3">'Orientation and Shading'!$C$220</definedName>
    <definedName name="Year">Intro!$Y$14</definedName>
    <definedName name="YearlyAlbedo">Site!$27:$28</definedName>
    <definedName name="YesHorProf">Horizon!$31:$410</definedName>
    <definedName name="YesUseBifacialModel">Bifacial!$A$12:$A$41</definedName>
  </definedNames>
  <calcPr calcId="162913"/>
</workbook>
</file>

<file path=xl/calcChain.xml><?xml version="1.0" encoding="utf-8"?>
<calcChain xmlns="http://schemas.openxmlformats.org/spreadsheetml/2006/main">
  <c r="F27" i="9" l="1"/>
  <c r="F21" i="9"/>
  <c r="F20" i="9"/>
  <c r="F19" i="9"/>
  <c r="F18" i="9"/>
  <c r="C21" i="9"/>
  <c r="C20" i="9"/>
  <c r="C19" i="9"/>
  <c r="Q27" i="39" l="1"/>
  <c r="Q32" i="39"/>
  <c r="Q34" i="39"/>
  <c r="Q38" i="39"/>
  <c r="Q18" i="39"/>
  <c r="X25" i="2" l="1"/>
  <c r="X24" i="2"/>
  <c r="X23" i="2"/>
  <c r="X22" i="2"/>
  <c r="X21" i="2"/>
  <c r="X20" i="2"/>
  <c r="X19" i="2"/>
  <c r="X18" i="2"/>
  <c r="X17" i="2"/>
  <c r="X16" i="2"/>
  <c r="X15" i="2"/>
  <c r="X14" i="2"/>
  <c r="L39" i="39" l="1"/>
  <c r="L33" i="39"/>
  <c r="L34" i="39" s="1"/>
  <c r="M34" i="39" s="1"/>
  <c r="L28" i="39"/>
  <c r="L29" i="39" s="1"/>
  <c r="M29" i="39" s="1"/>
  <c r="L11" i="39"/>
  <c r="C29" i="39" l="1"/>
  <c r="E29" i="39"/>
  <c r="F29" i="39"/>
  <c r="C34" i="39"/>
  <c r="E34" i="39"/>
  <c r="F34" i="39"/>
  <c r="L12" i="39"/>
  <c r="L30" i="39"/>
  <c r="L18" i="39"/>
  <c r="L31" i="39" l="1"/>
  <c r="M30" i="39"/>
  <c r="L13" i="39"/>
  <c r="M12" i="39"/>
  <c r="B70" i="42"/>
  <c r="L32" i="39" l="1"/>
  <c r="M32" i="39" s="1"/>
  <c r="M31" i="39"/>
  <c r="J12" i="39"/>
  <c r="I12" i="39"/>
  <c r="C12" i="39"/>
  <c r="L14" i="39"/>
  <c r="M13" i="39"/>
  <c r="F30" i="39"/>
  <c r="E30" i="39"/>
  <c r="C30" i="39"/>
  <c r="V38" i="42"/>
  <c r="V37" i="42"/>
  <c r="V36" i="42"/>
  <c r="V35" i="42"/>
  <c r="V34" i="42"/>
  <c r="V33" i="42"/>
  <c r="V32" i="42"/>
  <c r="V31" i="42"/>
  <c r="V30" i="42"/>
  <c r="V29" i="42"/>
  <c r="V27" i="42"/>
  <c r="V28" i="42"/>
  <c r="I13" i="39" l="1"/>
  <c r="J13" i="39"/>
  <c r="C13" i="39"/>
  <c r="L15" i="39"/>
  <c r="M14" i="39"/>
  <c r="E31" i="39"/>
  <c r="C31" i="39"/>
  <c r="F31" i="39"/>
  <c r="C32" i="39"/>
  <c r="F32" i="39"/>
  <c r="E32" i="39"/>
  <c r="L16" i="39" l="1"/>
  <c r="M15" i="39"/>
  <c r="C14" i="39"/>
  <c r="J14" i="39"/>
  <c r="I14" i="39"/>
  <c r="Y15" i="41"/>
  <c r="Y14" i="41"/>
  <c r="B54" i="41"/>
  <c r="C15" i="39" l="1"/>
  <c r="I15" i="39"/>
  <c r="J15" i="39"/>
  <c r="L17" i="39"/>
  <c r="M17" i="39" s="1"/>
  <c r="M16" i="39"/>
  <c r="L10" i="39"/>
  <c r="J16" i="39" l="1"/>
  <c r="I16" i="39"/>
  <c r="C16" i="39"/>
  <c r="I17" i="39"/>
  <c r="J17" i="39"/>
  <c r="C17" i="39"/>
  <c r="M11" i="39"/>
  <c r="C11" i="39" s="1"/>
  <c r="D33" i="39"/>
  <c r="I11" i="39" l="1"/>
  <c r="J11" i="39"/>
  <c r="H18" i="39"/>
  <c r="D39" i="39"/>
  <c r="L20" i="39"/>
  <c r="L21" i="39" s="1"/>
  <c r="L35" i="39"/>
  <c r="L36" i="39" s="1"/>
  <c r="M21" i="39" l="1"/>
  <c r="L22" i="39"/>
  <c r="L37" i="39"/>
  <c r="M36" i="39"/>
  <c r="D34" i="39"/>
  <c r="D35" i="39"/>
  <c r="C21" i="39" l="1"/>
  <c r="F21" i="39"/>
  <c r="E21" i="39"/>
  <c r="F36" i="39"/>
  <c r="E36" i="39"/>
  <c r="C36" i="39"/>
  <c r="L38" i="39"/>
  <c r="M38" i="39" s="1"/>
  <c r="M37" i="39"/>
  <c r="M22" i="39"/>
  <c r="L23" i="39"/>
  <c r="L24" i="39" s="1"/>
  <c r="H10" i="39"/>
  <c r="M24" i="39" l="1"/>
  <c r="L25" i="39"/>
  <c r="M25" i="39" s="1"/>
  <c r="C22" i="39"/>
  <c r="E22" i="39"/>
  <c r="F22" i="39"/>
  <c r="E37" i="39"/>
  <c r="C37" i="39"/>
  <c r="F37" i="39"/>
  <c r="C38" i="39"/>
  <c r="F38" i="39"/>
  <c r="E38" i="39"/>
  <c r="L26" i="39"/>
  <c r="M23" i="39"/>
  <c r="D42" i="39"/>
  <c r="D41" i="39"/>
  <c r="F25" i="39" l="1"/>
  <c r="E25" i="39"/>
  <c r="C25" i="39"/>
  <c r="E24" i="39"/>
  <c r="C24" i="39"/>
  <c r="F24" i="39"/>
  <c r="F23" i="39"/>
  <c r="E23" i="39"/>
  <c r="C23" i="39"/>
  <c r="L27" i="39"/>
  <c r="M27" i="39" s="1"/>
  <c r="M26" i="39"/>
  <c r="J10" i="39"/>
  <c r="H11" i="39" s="1"/>
  <c r="H12" i="39" s="1"/>
  <c r="H13" i="39" s="1"/>
  <c r="H14" i="39" s="1"/>
  <c r="H15" i="39" s="1"/>
  <c r="H16" i="39" s="1"/>
  <c r="H17" i="39" s="1"/>
  <c r="I10" i="39"/>
  <c r="E26" i="39" l="1"/>
  <c r="C26" i="39"/>
  <c r="F26" i="39"/>
  <c r="C27" i="39"/>
  <c r="F27" i="39"/>
  <c r="E27" i="39"/>
  <c r="K11" i="39"/>
  <c r="K17" i="39" l="1"/>
  <c r="K13" i="39"/>
  <c r="K16" i="39"/>
  <c r="K12" i="39"/>
  <c r="K15" i="39"/>
  <c r="K14" i="39"/>
  <c r="X11" i="38"/>
  <c r="X12" i="38"/>
  <c r="X13" i="38"/>
  <c r="X14" i="38"/>
  <c r="X15" i="38"/>
  <c r="X16" i="38"/>
  <c r="X17" i="38"/>
  <c r="X18" i="38"/>
  <c r="X10" i="38"/>
  <c r="B39" i="38" l="1"/>
  <c r="C36" i="38"/>
  <c r="W18" i="38"/>
  <c r="W17" i="38"/>
  <c r="W16" i="38"/>
  <c r="W15" i="38"/>
  <c r="W14" i="38"/>
  <c r="W13" i="38"/>
  <c r="W12" i="38"/>
  <c r="W11" i="38"/>
  <c r="Y10" i="38"/>
  <c r="AA8" i="38"/>
  <c r="AB8" i="38" s="1"/>
  <c r="Y14" i="38" l="1"/>
  <c r="Y12" i="38"/>
  <c r="Y16" i="38"/>
  <c r="Y18" i="38"/>
  <c r="Y11" i="38"/>
  <c r="Y13" i="38"/>
  <c r="Y15" i="38"/>
  <c r="Y17" i="38"/>
  <c r="X2" i="37"/>
  <c r="AB16" i="38" l="1"/>
  <c r="AB12" i="38"/>
  <c r="AB15" i="38"/>
  <c r="AB11" i="38"/>
  <c r="AB14" i="38"/>
  <c r="AB17" i="38"/>
  <c r="AB13" i="38"/>
  <c r="B25" i="37"/>
  <c r="B58" i="1" l="1"/>
  <c r="C41" i="39" l="1"/>
  <c r="H55" i="1"/>
  <c r="D20" i="39" l="1"/>
  <c r="D21" i="39" s="1"/>
  <c r="D22" i="39" s="1"/>
  <c r="D23" i="39" s="1"/>
  <c r="B30" i="36"/>
  <c r="D26" i="39" l="1"/>
  <c r="D27" i="39" s="1"/>
  <c r="D24" i="39"/>
  <c r="D25" i="39" s="1"/>
  <c r="G20" i="39"/>
  <c r="AA8" i="36"/>
  <c r="G24" i="39" l="1"/>
  <c r="G25" i="39"/>
  <c r="G38" i="39"/>
  <c r="G34" i="39"/>
  <c r="G30" i="39"/>
  <c r="G26" i="39"/>
  <c r="G37" i="39"/>
  <c r="G33" i="39"/>
  <c r="G29" i="39"/>
  <c r="G23" i="39"/>
  <c r="G36" i="39"/>
  <c r="G32" i="39"/>
  <c r="G28" i="39"/>
  <c r="G22" i="39"/>
  <c r="G39" i="39"/>
  <c r="G35" i="39"/>
  <c r="G31" i="39"/>
  <c r="G27" i="39"/>
  <c r="G21" i="39"/>
  <c r="A2" i="10"/>
  <c r="B2" i="10"/>
  <c r="C17" i="9" l="1"/>
  <c r="W22" i="7" l="1"/>
  <c r="AB8" i="36" l="1"/>
  <c r="X34" i="33" l="1"/>
  <c r="X33" i="33"/>
  <c r="W34" i="33"/>
  <c r="W33" i="33"/>
  <c r="B411" i="33"/>
  <c r="H54" i="1"/>
  <c r="C113" i="8"/>
  <c r="C85" i="8"/>
  <c r="C20" i="8"/>
  <c r="Y14" i="1"/>
  <c r="Y11" i="1" s="1"/>
  <c r="J70" i="42" s="1"/>
  <c r="L14" i="9"/>
  <c r="L15" i="9"/>
  <c r="L16" i="9"/>
  <c r="L17" i="9"/>
  <c r="L18" i="9"/>
  <c r="O23" i="9" s="1"/>
  <c r="O10" i="9" s="1"/>
  <c r="L19" i="9"/>
  <c r="L20" i="9"/>
  <c r="O18" i="9"/>
  <c r="O19" i="9"/>
  <c r="O20" i="9"/>
  <c r="AF22" i="15"/>
  <c r="AF23" i="15" s="1"/>
  <c r="AB16" i="7"/>
  <c r="AB15" i="7"/>
  <c r="AB14" i="7"/>
  <c r="AB13" i="7"/>
  <c r="AB12" i="7"/>
  <c r="AB11" i="7"/>
  <c r="AB10" i="7"/>
  <c r="AB9" i="7"/>
  <c r="AB8" i="7"/>
  <c r="Z17" i="7"/>
  <c r="Z16" i="7"/>
  <c r="Z15" i="7"/>
  <c r="Z14" i="7"/>
  <c r="Z13" i="7"/>
  <c r="Z12" i="7"/>
  <c r="Z11" i="7"/>
  <c r="Z10" i="7"/>
  <c r="Z9" i="7"/>
  <c r="Z8" i="7"/>
  <c r="Y11" i="7"/>
  <c r="Y12" i="7" s="1"/>
  <c r="Y13" i="7" s="1"/>
  <c r="Y14" i="7" s="1"/>
  <c r="Y15" i="7" s="1"/>
  <c r="Y16" i="7" s="1"/>
  <c r="Y17" i="7" s="1"/>
  <c r="G31" i="7"/>
  <c r="H31" i="7" s="1"/>
  <c r="I31" i="7" s="1"/>
  <c r="J31" i="7" s="1"/>
  <c r="K31" i="7" s="1"/>
  <c r="L31" i="7" s="1"/>
  <c r="M31" i="7" s="1"/>
  <c r="E33" i="7" s="1"/>
  <c r="F33" i="7" s="1"/>
  <c r="G33" i="7" s="1"/>
  <c r="H33" i="7" s="1"/>
  <c r="I33" i="7" s="1"/>
  <c r="J33" i="7" s="1"/>
  <c r="AA9" i="7"/>
  <c r="AA10" i="7" s="1"/>
  <c r="AA11" i="7" s="1"/>
  <c r="AA12" i="7" s="1"/>
  <c r="AA13" i="7" s="1"/>
  <c r="AA14" i="7" s="1"/>
  <c r="AA15" i="7" s="1"/>
  <c r="L33" i="7"/>
  <c r="M33" i="7" s="1"/>
  <c r="B33" i="17"/>
  <c r="L12" i="2"/>
  <c r="AA9" i="2"/>
  <c r="Z24" i="8"/>
  <c r="C14" i="9"/>
  <c r="C24" i="9"/>
  <c r="C18" i="9"/>
  <c r="C16" i="9"/>
  <c r="C15" i="9"/>
  <c r="L10" i="2"/>
  <c r="B241" i="8"/>
  <c r="Y29" i="17"/>
  <c r="Y28" i="17"/>
  <c r="Y27" i="17"/>
  <c r="Y26" i="17"/>
  <c r="Y25" i="17"/>
  <c r="Y24" i="17"/>
  <c r="Y23" i="17"/>
  <c r="Y22" i="17"/>
  <c r="Y21" i="17"/>
  <c r="Y20" i="17"/>
  <c r="Y19" i="17"/>
  <c r="Y18" i="17"/>
  <c r="J22" i="2"/>
  <c r="B122" i="16"/>
  <c r="X29" i="17"/>
  <c r="X28" i="17"/>
  <c r="X27" i="17"/>
  <c r="X26" i="17"/>
  <c r="X25" i="17"/>
  <c r="X24" i="17"/>
  <c r="X23" i="17"/>
  <c r="X22" i="17"/>
  <c r="X21" i="17"/>
  <c r="X20" i="17"/>
  <c r="X19" i="17"/>
  <c r="X18" i="17"/>
  <c r="B47" i="2"/>
  <c r="L11" i="2"/>
  <c r="V13" i="2"/>
  <c r="C38" i="8"/>
  <c r="B40" i="19"/>
  <c r="W15" i="2"/>
  <c r="W16" i="2"/>
  <c r="W17" i="2"/>
  <c r="W18" i="2"/>
  <c r="W19" i="2"/>
  <c r="W20" i="2"/>
  <c r="W21" i="2"/>
  <c r="W22" i="2"/>
  <c r="W23" i="2"/>
  <c r="W24" i="2"/>
  <c r="W25" i="2"/>
  <c r="W14" i="2"/>
  <c r="AB10" i="8"/>
  <c r="AB11" i="8" s="1"/>
  <c r="AB12" i="8" s="1"/>
  <c r="AB9" i="8"/>
  <c r="Y10" i="8"/>
  <c r="Y11" i="8" s="1"/>
  <c r="Y12" i="8" s="1"/>
  <c r="AA10" i="8"/>
  <c r="AA11" i="8" s="1"/>
  <c r="AA12" i="8" s="1"/>
  <c r="AA9" i="8"/>
  <c r="Z10" i="8"/>
  <c r="Z11" i="8" s="1"/>
  <c r="Z12" i="8" s="1"/>
  <c r="V20" i="17"/>
  <c r="L13" i="2"/>
  <c r="L10" i="9"/>
  <c r="C52" i="15"/>
  <c r="B48" i="7"/>
  <c r="U11" i="8"/>
  <c r="F25" i="37" l="1"/>
  <c r="H54" i="41"/>
  <c r="AA10" i="38"/>
  <c r="AA17" i="38"/>
  <c r="AA13" i="38"/>
  <c r="AA14" i="38"/>
  <c r="AA15" i="38"/>
  <c r="AA16" i="38"/>
  <c r="AA12" i="38"/>
  <c r="AA11" i="38"/>
  <c r="C21" i="8"/>
  <c r="F30" i="36"/>
  <c r="C28" i="9"/>
  <c r="F24" i="9"/>
  <c r="F11" i="9" s="1"/>
  <c r="C11" i="9"/>
  <c r="G122" i="16"/>
  <c r="D241" i="8"/>
  <c r="F48" i="7"/>
  <c r="D411" i="33"/>
  <c r="H33" i="17"/>
  <c r="I52" i="15"/>
  <c r="F58" i="1"/>
  <c r="H47" i="2"/>
  <c r="C30" i="38" l="1"/>
  <c r="AB7" i="38"/>
  <c r="F39" i="38"/>
  <c r="AA20" i="38" l="1"/>
  <c r="C31" i="38" s="1"/>
  <c r="D36" i="38" s="1"/>
  <c r="D36" i="39" l="1"/>
  <c r="D37" i="39" s="1"/>
  <c r="D38" i="39" s="1"/>
  <c r="D28" i="39" l="1"/>
  <c r="D29" i="39" l="1"/>
  <c r="D30" i="39" l="1"/>
  <c r="D31" i="39" s="1"/>
  <c r="D32" i="39" s="1"/>
</calcChain>
</file>

<file path=xl/sharedStrings.xml><?xml version="1.0" encoding="utf-8"?>
<sst xmlns="http://schemas.openxmlformats.org/spreadsheetml/2006/main" count="7836" uniqueCount="1901">
  <si>
    <t>© Copyright information</t>
  </si>
  <si>
    <t>Helpful Links</t>
  </si>
  <si>
    <t>Worksheets and Definitions</t>
  </si>
  <si>
    <t>Online Manual</t>
  </si>
  <si>
    <t>Description</t>
  </si>
  <si>
    <t xml:space="preserve">Site </t>
  </si>
  <si>
    <t>Transformers</t>
  </si>
  <si>
    <t>Loss Characterization</t>
  </si>
  <si>
    <t>Orientation and Shading</t>
  </si>
  <si>
    <t>INPUT FILE LOCATION</t>
  </si>
  <si>
    <t>OUTPUT FILE LOCATION</t>
  </si>
  <si>
    <t>Module Database</t>
  </si>
  <si>
    <t>Inverter Database</t>
  </si>
  <si>
    <t>Model</t>
  </si>
  <si>
    <t>°C</t>
  </si>
  <si>
    <t>Si-mono</t>
  </si>
  <si>
    <t>Gref</t>
  </si>
  <si>
    <t>Tref</t>
  </si>
  <si>
    <t>Vmpp</t>
  </si>
  <si>
    <t>Impp</t>
  </si>
  <si>
    <t>Voc</t>
  </si>
  <si>
    <t>Isc</t>
  </si>
  <si>
    <t>mIsc</t>
  </si>
  <si>
    <t>mVco</t>
  </si>
  <si>
    <t>mPmpp</t>
  </si>
  <si>
    <t>Technology</t>
  </si>
  <si>
    <t>Manufacturer</t>
  </si>
  <si>
    <t>FileName</t>
  </si>
  <si>
    <t>Data</t>
  </si>
  <si>
    <t>IN</t>
  </si>
  <si>
    <t>OUT</t>
  </si>
  <si>
    <t>Vmax</t>
  </si>
  <si>
    <t>Brev</t>
  </si>
  <si>
    <t>Length</t>
  </si>
  <si>
    <t>Width</t>
  </si>
  <si>
    <t>Depth</t>
  </si>
  <si>
    <t>Weight</t>
  </si>
  <si>
    <t>Area</t>
  </si>
  <si>
    <t>Currency</t>
  </si>
  <si>
    <t>Price</t>
  </si>
  <si>
    <t>Quantity</t>
  </si>
  <si>
    <t>in PVsyst DB</t>
  </si>
  <si>
    <t>source</t>
  </si>
  <si>
    <t>serie</t>
  </si>
  <si>
    <t>parallel</t>
  </si>
  <si>
    <t>system</t>
  </si>
  <si>
    <t>Number</t>
  </si>
  <si>
    <t>Voltage</t>
  </si>
  <si>
    <t>param</t>
  </si>
  <si>
    <t>module</t>
  </si>
  <si>
    <t>cells</t>
  </si>
  <si>
    <t>Wp</t>
  </si>
  <si>
    <t>%</t>
  </si>
  <si>
    <t>nb</t>
  </si>
  <si>
    <t>W/m²</t>
  </si>
  <si>
    <t>V</t>
  </si>
  <si>
    <t>A</t>
  </si>
  <si>
    <t>mA/K</t>
  </si>
  <si>
    <t>mV/K</t>
  </si>
  <si>
    <t>% / K</t>
  </si>
  <si>
    <t>Ohm</t>
  </si>
  <si>
    <t>mA/V²</t>
  </si>
  <si>
    <t>mm</t>
  </si>
  <si>
    <t>kg</t>
  </si>
  <si>
    <t>m²</t>
  </si>
  <si>
    <t>cm²</t>
  </si>
  <si>
    <t>Si-poly</t>
  </si>
  <si>
    <t>Manufacturer 2011</t>
  </si>
  <si>
    <t>Manufacturer 2010</t>
  </si>
  <si>
    <t>Manufacturer 2012</t>
  </si>
  <si>
    <t>Manufacturer 2008</t>
  </si>
  <si>
    <t>Canadian Solar Inc.</t>
  </si>
  <si>
    <t>CS6D - 65M</t>
  </si>
  <si>
    <t>Canadian_CS6D_65M.PAN</t>
  </si>
  <si>
    <t>CS5C - 85M</t>
  </si>
  <si>
    <t>Canadian_CS5C_85M.PAN</t>
  </si>
  <si>
    <t>CS6C - 130M</t>
  </si>
  <si>
    <t>Canadian_CS6C_130M.PAN</t>
  </si>
  <si>
    <t>CS5A - 160M</t>
  </si>
  <si>
    <t>Canadian_CS5A_160M.PAN</t>
  </si>
  <si>
    <t>CS6A - 160M</t>
  </si>
  <si>
    <t>Canadian_CS6A_160M.PAN</t>
  </si>
  <si>
    <t>CS5A - 165M</t>
  </si>
  <si>
    <t>Canadian_CS5A_165M.PAN</t>
  </si>
  <si>
    <t>CS6A - 165M</t>
  </si>
  <si>
    <t>Canadian_CS6A_165M.PAN</t>
  </si>
  <si>
    <t>CS5A - 170M</t>
  </si>
  <si>
    <t>Canadian_CS5A_170M.PAN</t>
  </si>
  <si>
    <t>CS6A - 170M</t>
  </si>
  <si>
    <t>Canadian_CS6A_170M.PAN</t>
  </si>
  <si>
    <t>CS5A - 175M</t>
  </si>
  <si>
    <t>Canadian_CS5A_175M.PAN</t>
  </si>
  <si>
    <t>CS6A - 175M</t>
  </si>
  <si>
    <t>Canadian_CS6A_175M.PAN</t>
  </si>
  <si>
    <t>CS5A - 180M</t>
  </si>
  <si>
    <t>Canadian_CS5A_180M.PAN</t>
  </si>
  <si>
    <t>CS6A - 180M</t>
  </si>
  <si>
    <t>Canadian_CS6A_180M.PAN</t>
  </si>
  <si>
    <t>CS5A - 185M</t>
  </si>
  <si>
    <t>Canadian_CS5A_185M.PAN</t>
  </si>
  <si>
    <t>CS6A - 185M</t>
  </si>
  <si>
    <t>Canadian_CS6A_185M.PAN</t>
  </si>
  <si>
    <t>CS5A - 190M</t>
  </si>
  <si>
    <t>Canadian_CS5A_190M.PAN</t>
  </si>
  <si>
    <t>CS6A - 190M</t>
  </si>
  <si>
    <t>Canadian_CS6A_190M.PAN</t>
  </si>
  <si>
    <t>CS5A - 195M</t>
  </si>
  <si>
    <t>Canadian_CS5A-195M.PAN</t>
  </si>
  <si>
    <t>CS6A - 195M</t>
  </si>
  <si>
    <t>Canadian_CS6A_195M.PAN</t>
  </si>
  <si>
    <t>CS5A - 200M</t>
  </si>
  <si>
    <t>Canadian_CS5A_200M.PAN</t>
  </si>
  <si>
    <t>CS6A - 200M</t>
  </si>
  <si>
    <t>Canadian_CS6A_200M.PAN</t>
  </si>
  <si>
    <t>CS6A - 200MM</t>
  </si>
  <si>
    <t>Canadian_CS6A_200MM.PAN</t>
  </si>
  <si>
    <t>CS6P - 205M</t>
  </si>
  <si>
    <t>Canadian_CS6P_205M.PAN</t>
  </si>
  <si>
    <t>CS5A - 205M</t>
  </si>
  <si>
    <t>Canadian_CS5A_205M.PAN</t>
  </si>
  <si>
    <t>CS6A - 205MM</t>
  </si>
  <si>
    <t>Canadian_CS6A_205MM.PAN</t>
  </si>
  <si>
    <t>CS6A - 210MM</t>
  </si>
  <si>
    <t>Canadian_CS6A_210MM.PAN</t>
  </si>
  <si>
    <t>CS6A - 215MM</t>
  </si>
  <si>
    <t>Canadian_CS6A_215MM.PAN</t>
  </si>
  <si>
    <t>CS5P - 220M</t>
  </si>
  <si>
    <t>Canadian_CS5P_220M.PAN</t>
  </si>
  <si>
    <t>CS6P - 220M</t>
  </si>
  <si>
    <t>Canadian_CS6P_220M.PAN</t>
  </si>
  <si>
    <t>CS5P - 225M</t>
  </si>
  <si>
    <t>Canadian_CS5P_225M.PAN</t>
  </si>
  <si>
    <t>CS6P - 225M</t>
  </si>
  <si>
    <t>Canadian_CS6P_225M.PAN</t>
  </si>
  <si>
    <t>CS5P - 230M</t>
  </si>
  <si>
    <t>Canadian_CS5P_230M.PAN</t>
  </si>
  <si>
    <t>CS6P - 230M</t>
  </si>
  <si>
    <t>Canadian_CS6P_230M.PAN</t>
  </si>
  <si>
    <t>CS5P - 235M</t>
  </si>
  <si>
    <t>Canadian_CS5P_235M.PAN</t>
  </si>
  <si>
    <t>CS6P - 235M</t>
  </si>
  <si>
    <t>Canadian_CS6P_235M.PAN</t>
  </si>
  <si>
    <t>ELPS CS6P - 235MM</t>
  </si>
  <si>
    <t>Canadian_ELPS_CS6P_235MM.PAN</t>
  </si>
  <si>
    <t>CS5P - 240M</t>
  </si>
  <si>
    <t>Canadian_CS5P_240M.PAN</t>
  </si>
  <si>
    <t>CS6P - 240M</t>
  </si>
  <si>
    <t>Canadian_CS6P_240M.PAN</t>
  </si>
  <si>
    <t>ELPS CS6P - 240MM</t>
  </si>
  <si>
    <t>Canadian_ELPS_CS6P_240MM.PAN</t>
  </si>
  <si>
    <t>CS6P - 245M</t>
  </si>
  <si>
    <t>Canadian_CS6P_245M.PAN</t>
  </si>
  <si>
    <t>ELPS CS6P - 245MM</t>
  </si>
  <si>
    <t>Canadian_ELPS_CS6P_245MM.PAN</t>
  </si>
  <si>
    <t>CS6P - 250M</t>
  </si>
  <si>
    <t>Canadian_CS6P_250M.PAN</t>
  </si>
  <si>
    <t>ELPS CS6P - 250MM</t>
  </si>
  <si>
    <t>Canadian_ELPS_CS6P_250MM.PAN</t>
  </si>
  <si>
    <t>ELPS CS6P - 255MM</t>
  </si>
  <si>
    <t>Canadian_ELPS_CS6P_255MM.PAN</t>
  </si>
  <si>
    <t>CS5P - 255M</t>
  </si>
  <si>
    <t>Canadian_CS5P_255M.PAN</t>
  </si>
  <si>
    <t>CS6P - 255M</t>
  </si>
  <si>
    <t>Canadian_CS6P_255M.PAN</t>
  </si>
  <si>
    <t>ELPS CS6P - 260MM</t>
  </si>
  <si>
    <t>Canadian_ELPS_CS6P_260MM.PAN</t>
  </si>
  <si>
    <t>CS5P - 260M</t>
  </si>
  <si>
    <t>Canadian_CS5P_260M.PAN</t>
  </si>
  <si>
    <t>CS6P - 260M</t>
  </si>
  <si>
    <t>Canadian_CS6P_260M.PAN</t>
  </si>
  <si>
    <t>CS6X - 265M</t>
  </si>
  <si>
    <t>Canadian_CS6X_265M.PAN</t>
  </si>
  <si>
    <t>CS6X - 275M</t>
  </si>
  <si>
    <t>Canadian_CS6X_275M.PAN</t>
  </si>
  <si>
    <t>CS6X - 280M</t>
  </si>
  <si>
    <t>Canadian_CS6X_280M.PAN</t>
  </si>
  <si>
    <t>CS6X - 285M</t>
  </si>
  <si>
    <t>Canadian_CS6X_285M.PAN</t>
  </si>
  <si>
    <t>CS6X - 290M</t>
  </si>
  <si>
    <t>Canadian_CS6X_290M.PAN</t>
  </si>
  <si>
    <t>CS6X - 295M</t>
  </si>
  <si>
    <t>Canadian_CS6X_295M.PAN</t>
  </si>
  <si>
    <t>CS6X - 300M</t>
  </si>
  <si>
    <t>Canadian_CS6X_300M.PAN</t>
  </si>
  <si>
    <t>CS6X - 305M</t>
  </si>
  <si>
    <t>Canadian_CS6X_305M.PAN</t>
  </si>
  <si>
    <t>CS6X - 310M</t>
  </si>
  <si>
    <t>Canadian_CS6X_310M.PAN</t>
  </si>
  <si>
    <t>CS6A - 150PE</t>
  </si>
  <si>
    <t>Canadian_CS6A_150PE.PAN</t>
  </si>
  <si>
    <t>CS6A - 155PE</t>
  </si>
  <si>
    <t>Canadian_CS6A_155PE.PAN</t>
  </si>
  <si>
    <t>CS5A - 160P</t>
  </si>
  <si>
    <t>Canadian_CS5A_160P.PAN</t>
  </si>
  <si>
    <t>CS6A - 160P</t>
  </si>
  <si>
    <t>Canadian_CS6A_160P.PAN</t>
  </si>
  <si>
    <t>CS6A - 160PE</t>
  </si>
  <si>
    <t>Canadian_CS6A_160PE.PAN</t>
  </si>
  <si>
    <t>CS6A - 165P</t>
  </si>
  <si>
    <t>Canadian_CS6A_165P.PAN</t>
  </si>
  <si>
    <t>CS6A - 165PE</t>
  </si>
  <si>
    <t>Canadian_CS6A_165PE.PAN</t>
  </si>
  <si>
    <t>CS6A - 170P</t>
  </si>
  <si>
    <t>Canadian_CS6A_170P.PAN</t>
  </si>
  <si>
    <t>CS6A - 170PE</t>
  </si>
  <si>
    <t>Canadian_CS6A_170PE.PAN</t>
  </si>
  <si>
    <t>CS6A - 175P</t>
  </si>
  <si>
    <t>Canadian_CS6A_175P.PAN</t>
  </si>
  <si>
    <t>CS6A - 175PE</t>
  </si>
  <si>
    <t>Canadian_CS6A_175PE.PAN</t>
  </si>
  <si>
    <t>CS6A - 180P</t>
  </si>
  <si>
    <t>Canadian_CS6A_180P.PAN</t>
  </si>
  <si>
    <t>CS6A - 180PE</t>
  </si>
  <si>
    <t>Canadian_CS6A_180PE.PAN</t>
  </si>
  <si>
    <t>CS6A - 185P</t>
  </si>
  <si>
    <t>Canadian_CS6A_185P.PAN</t>
  </si>
  <si>
    <t>CS6P - 185PE</t>
  </si>
  <si>
    <t>Canadian_CS6P_185PE.PAN</t>
  </si>
  <si>
    <t>CS6A - 185PE</t>
  </si>
  <si>
    <t>Canadian_CS6A_185PE.PAN</t>
  </si>
  <si>
    <t>CS6A - 190P</t>
  </si>
  <si>
    <t>Canadian_CS6A_190P.PAN</t>
  </si>
  <si>
    <t>CS6A - 190PE</t>
  </si>
  <si>
    <t>Canadian_CS6A_190PE.PAN</t>
  </si>
  <si>
    <t>CS6A - 195P</t>
  </si>
  <si>
    <t>Canadian_CS6A_195P.PAN</t>
  </si>
  <si>
    <t>CS6A - 195PM</t>
  </si>
  <si>
    <t>Canadian_CS6A_195PM.PAN</t>
  </si>
  <si>
    <t>CS6A - 200P</t>
  </si>
  <si>
    <t>Canadian_CS6A_200P.PAN</t>
  </si>
  <si>
    <t>CS6P - 200PE</t>
  </si>
  <si>
    <t>Canadian_CS6P_200PE.PAN</t>
  </si>
  <si>
    <t>CS6A - 200PM</t>
  </si>
  <si>
    <t>Canadian_CS6A_200PM.PAN</t>
  </si>
  <si>
    <t>CS6A - 205P</t>
  </si>
  <si>
    <t>Canadian_CS6A_205P.PAN</t>
  </si>
  <si>
    <t>CS6P  -205PE</t>
  </si>
  <si>
    <t>Canadian_CS6P_205PE.PAN</t>
  </si>
  <si>
    <t>CS6A - 205PM</t>
  </si>
  <si>
    <t>Canadian_CS6A_205PM.PAN</t>
  </si>
  <si>
    <t>CS6P - 210P</t>
  </si>
  <si>
    <t>Canadian_CS6P_210P.PAN</t>
  </si>
  <si>
    <t>CS6A - 210P</t>
  </si>
  <si>
    <t>Canadian_CS6A_210P.PAN</t>
  </si>
  <si>
    <t>CS6P - 210PE</t>
  </si>
  <si>
    <t>Canadian_CS6P_210PE.PAN</t>
  </si>
  <si>
    <t>CS6A - 210PM</t>
  </si>
  <si>
    <t>Canadian_CS6A_210PM.PAN</t>
  </si>
  <si>
    <t>CS6P - 215P</t>
  </si>
  <si>
    <t>Canadian_CS6P_215P.PAN</t>
  </si>
  <si>
    <t>CS6P - 215PE</t>
  </si>
  <si>
    <t>Canadian_CS6P_215PE.PAN</t>
  </si>
  <si>
    <t>CS6A - 215PM</t>
  </si>
  <si>
    <t>Canadian_CS6A_215PM.PAN</t>
  </si>
  <si>
    <t>CS6P - 220P</t>
  </si>
  <si>
    <t>Canadian_CS6P_220P.PAN</t>
  </si>
  <si>
    <t>CS6P - 220PE</t>
  </si>
  <si>
    <t>Canadian_CS6P_220PE.PAN</t>
  </si>
  <si>
    <t>CS6P - 220PT</t>
  </si>
  <si>
    <t>Canadian_CS6P_220PT.PAN</t>
  </si>
  <si>
    <t>CS6P - 225P</t>
  </si>
  <si>
    <t>Canadian_CS6P_225P.PAN</t>
  </si>
  <si>
    <t>CS6P - 225PE</t>
  </si>
  <si>
    <t>Canadian_CS6P_225PE.PAN</t>
  </si>
  <si>
    <t>CS6P - 225PT</t>
  </si>
  <si>
    <t>Canadian_CS6P_225PT.PAN</t>
  </si>
  <si>
    <t>CS6P - 230P</t>
  </si>
  <si>
    <t>Canadian_CS6P_230P.PAN</t>
  </si>
  <si>
    <t>CS6P - 230PE</t>
  </si>
  <si>
    <t>Canadian_CS6P_230PE.PAN</t>
  </si>
  <si>
    <t>CS6P - 230PT</t>
  </si>
  <si>
    <t>Canadian_CS6P_230PT.PAN</t>
  </si>
  <si>
    <t>CS6P - 235P</t>
  </si>
  <si>
    <t>Canadian_CS6P_235P.PAN</t>
  </si>
  <si>
    <t>CS6P - 235PT</t>
  </si>
  <si>
    <t>Canadian_CS6P_235PT.PAN</t>
  </si>
  <si>
    <t>CS6P - 240P</t>
  </si>
  <si>
    <t>Canadian_CS6P_240P.PAN</t>
  </si>
  <si>
    <t>Black &amp; Veatch based on PVEL measured data</t>
  </si>
  <si>
    <t>EUR</t>
  </si>
  <si>
    <t>ELPS CS6P - 240PM</t>
  </si>
  <si>
    <t>Canadian_ELPS_CS6P_240PM.PAN</t>
  </si>
  <si>
    <t>CS6P - 240PT</t>
  </si>
  <si>
    <t>Canadian_CS6P_240PT.PAN</t>
  </si>
  <si>
    <t>CS6P - 245P</t>
  </si>
  <si>
    <t>Canadian_CS6P_245P.PAN</t>
  </si>
  <si>
    <t>BV_Canadian_CS6P_245P.PAN</t>
  </si>
  <si>
    <t>ELPS CS6P - 245PM</t>
  </si>
  <si>
    <t>Canadian_ELPS_CS6P_245PM.PAN</t>
  </si>
  <si>
    <t>CS6P - 245PT</t>
  </si>
  <si>
    <t>Canadian_CS6P_245PT.PAN</t>
  </si>
  <si>
    <t>CS6P - 250P</t>
  </si>
  <si>
    <t>Canadian_CS6P_250P.PAN</t>
  </si>
  <si>
    <t>BV_Canadian_CS6P_250P.PAN</t>
  </si>
  <si>
    <t>ELPS CS6P - 250PM</t>
  </si>
  <si>
    <t>Canadian_ELPS_CS6P_250PM.PAN</t>
  </si>
  <si>
    <t>CS6P - 250PT</t>
  </si>
  <si>
    <t>Canadian_CS6P_250PT.PAN</t>
  </si>
  <si>
    <t>ELPS CS6P - 255PM</t>
  </si>
  <si>
    <t>Canadian_ELPS_CS6P_255PM.PAN</t>
  </si>
  <si>
    <t>CS6P - 255P</t>
  </si>
  <si>
    <t>Canadian_CS6P_255P.PAN</t>
  </si>
  <si>
    <t>CS6P - 255PT</t>
  </si>
  <si>
    <t>Canadian_CS6P_255PT.PAN</t>
  </si>
  <si>
    <t>CS6X - 260P</t>
  </si>
  <si>
    <t>Canadian_CS6X_260P.PAN</t>
  </si>
  <si>
    <t>ELPS CS6P - 260PM</t>
  </si>
  <si>
    <t>Canadian_ELPS_CS6P_260PM.PAN</t>
  </si>
  <si>
    <t>CS6P - 260P</t>
  </si>
  <si>
    <t>Canadian_CS6P_260P.PAN</t>
  </si>
  <si>
    <t>CS6P - 260PT</t>
  </si>
  <si>
    <t>Canadian_CS6P_260PT.PAN</t>
  </si>
  <si>
    <t>CS6X - 265P</t>
  </si>
  <si>
    <t>Canadian_CS6X_265P.PAN</t>
  </si>
  <si>
    <t>CS6X - 270P</t>
  </si>
  <si>
    <t>Canadian_CS6X_270P.PAN</t>
  </si>
  <si>
    <t>CS6X - 275P</t>
  </si>
  <si>
    <t>Canadian_CS6X_275P.PAN</t>
  </si>
  <si>
    <t>CS6X - 280P</t>
  </si>
  <si>
    <t>Canadian_CS6X_280P.PAN</t>
  </si>
  <si>
    <t>CS6X - 285P</t>
  </si>
  <si>
    <t>Canadian_CS6X_285P.PAN</t>
  </si>
  <si>
    <t>CS6X - 300P</t>
  </si>
  <si>
    <t>Canadian_CS6X_300P.PAN</t>
  </si>
  <si>
    <t>CS6X - 305P</t>
  </si>
  <si>
    <t>Canadian_CS6X_305P.PAN</t>
  </si>
  <si>
    <t>Output</t>
  </si>
  <si>
    <t>Type</t>
  </si>
  <si>
    <t>Frequency</t>
  </si>
  <si>
    <t>Req</t>
  </si>
  <si>
    <t>Threshold</t>
  </si>
  <si>
    <t>Nom</t>
  </si>
  <si>
    <t>Max</t>
  </si>
  <si>
    <t>Oper.</t>
  </si>
  <si>
    <t>Nb</t>
  </si>
  <si>
    <t>String</t>
  </si>
  <si>
    <t>Master</t>
  </si>
  <si>
    <t>NUnits</t>
  </si>
  <si>
    <t>Disconn</t>
  </si>
  <si>
    <t>ENS</t>
  </si>
  <si>
    <t>Eff</t>
  </si>
  <si>
    <t>Max.</t>
  </si>
  <si>
    <t>Euro</t>
  </si>
  <si>
    <t>Res</t>
  </si>
  <si>
    <t>Height</t>
  </si>
  <si>
    <t>Technological general features</t>
  </si>
  <si>
    <t>Low</t>
  </si>
  <si>
    <t>Med.</t>
  </si>
  <si>
    <t>High</t>
  </si>
  <si>
    <t>CEC</t>
  </si>
  <si>
    <t>MPPT</t>
  </si>
  <si>
    <t>Limitation</t>
  </si>
  <si>
    <t>n</t>
  </si>
  <si>
    <t>y</t>
  </si>
  <si>
    <t>X</t>
  </si>
  <si>
    <t>Tri</t>
  </si>
  <si>
    <t>50 Hz</t>
  </si>
  <si>
    <t>60 Hz</t>
  </si>
  <si>
    <t>SITE DEFINITION</t>
  </si>
  <si>
    <t>Latitude</t>
  </si>
  <si>
    <t>Longitude</t>
  </si>
  <si>
    <t>Country</t>
  </si>
  <si>
    <t>Region</t>
  </si>
  <si>
    <t>Rshunt</t>
  </si>
  <si>
    <t>Data Source</t>
  </si>
  <si>
    <t>Number of Modules</t>
  </si>
  <si>
    <t>Modules in a String</t>
  </si>
  <si>
    <t>Number of Strings</t>
  </si>
  <si>
    <t>Number of Inverters</t>
  </si>
  <si>
    <t>SYSTEM SUMMARY</t>
  </si>
  <si>
    <t>GEOGRAPHICAL DATA</t>
  </si>
  <si>
    <t>SUB-ARRAY 1</t>
  </si>
  <si>
    <t>TRANSFORMER DEFINITION</t>
  </si>
  <si>
    <t>ORIENTATION AND SHADING</t>
  </si>
  <si>
    <t>LOSS CHARACTERIZATION</t>
  </si>
  <si>
    <t>Project Name</t>
  </si>
  <si>
    <t>PV MODULE MODEL</t>
  </si>
  <si>
    <t>City</t>
  </si>
  <si>
    <t>Pnom</t>
  </si>
  <si>
    <t>CellsinS</t>
  </si>
  <si>
    <t>CellsinP</t>
  </si>
  <si>
    <t>Rsh0</t>
  </si>
  <si>
    <t>Rshexp</t>
  </si>
  <si>
    <t>Rserie</t>
  </si>
  <si>
    <t>AreaM</t>
  </si>
  <si>
    <t>Cellarea</t>
  </si>
  <si>
    <t>ByPassDiodes</t>
  </si>
  <si>
    <t>ByPassDiodeVoltage</t>
  </si>
  <si>
    <t>IMax</t>
  </si>
  <si>
    <t>PNomDC</t>
  </si>
  <si>
    <t>PMaxDC</t>
  </si>
  <si>
    <t>Inom</t>
  </si>
  <si>
    <t>MinMPP</t>
  </si>
  <si>
    <t>MaxMPP</t>
  </si>
  <si>
    <t>Min.V</t>
  </si>
  <si>
    <t>PMaxBehave</t>
  </si>
  <si>
    <t>VMppBehave</t>
  </si>
  <si>
    <t>NbDC</t>
  </si>
  <si>
    <t>DCIsol</t>
  </si>
  <si>
    <t>Dcswitch</t>
  </si>
  <si>
    <t>Acswitch</t>
  </si>
  <si>
    <t>IN2</t>
  </si>
  <si>
    <t>IN3</t>
  </si>
  <si>
    <t>IN4</t>
  </si>
  <si>
    <t>IN5</t>
  </si>
  <si>
    <t>Effic.3</t>
  </si>
  <si>
    <t>Effic.2</t>
  </si>
  <si>
    <t>Effic.4</t>
  </si>
  <si>
    <t>Effic.5</t>
  </si>
  <si>
    <t>Effic.6</t>
  </si>
  <si>
    <t>IN6</t>
  </si>
  <si>
    <t>IN7</t>
  </si>
  <si>
    <t>Effic.7</t>
  </si>
  <si>
    <t>Effic.8</t>
  </si>
  <si>
    <t>IN8</t>
  </si>
  <si>
    <t>MaxVoltage</t>
  </si>
  <si>
    <t>NomCurrent</t>
  </si>
  <si>
    <t>MaxCurrent</t>
  </si>
  <si>
    <t>NomVoltage</t>
  </si>
  <si>
    <t>Pnom (kW)</t>
  </si>
  <si>
    <t>Advanced Energy Industries, Inc.</t>
  </si>
  <si>
    <t>Solaron 333</t>
  </si>
  <si>
    <t>Advanced_En_Solaron333.ond</t>
  </si>
  <si>
    <t>Without transfo, IGBT</t>
  </si>
  <si>
    <t>IP55, IP65, N*3R</t>
  </si>
  <si>
    <t>LCD 2 x 40 car, data storage, communications</t>
  </si>
  <si>
    <t>www.aesolaron.com</t>
  </si>
  <si>
    <t>Solaron 500</t>
  </si>
  <si>
    <t>Advanced_En_Solaron500.ond</t>
  </si>
  <si>
    <t>Solaron 500/E</t>
  </si>
  <si>
    <t>Advanced_En_Solaron500_E.ond</t>
  </si>
  <si>
    <t>Save</t>
  </si>
  <si>
    <t>Browse</t>
  </si>
  <si>
    <t>Search</t>
  </si>
  <si>
    <t>Top</t>
  </si>
  <si>
    <t>Effic2</t>
  </si>
  <si>
    <t>Effic3</t>
  </si>
  <si>
    <t>Effic4</t>
  </si>
  <si>
    <t>Effic5</t>
  </si>
  <si>
    <t>Effic6</t>
  </si>
  <si>
    <t>Effic7</t>
  </si>
  <si>
    <t>Effic8</t>
  </si>
  <si>
    <t xml:space="preserve"> </t>
  </si>
  <si>
    <t>PNomAC</t>
  </si>
  <si>
    <t>PMaxAC</t>
  </si>
  <si>
    <t>Wind Speed</t>
  </si>
  <si>
    <t>Units</t>
  </si>
  <si>
    <t>PREVIEW</t>
  </si>
  <si>
    <t>ORIGINAL FORMAT</t>
  </si>
  <si>
    <t>Temp Ambient</t>
  </si>
  <si>
    <t>Temp Panel</t>
  </si>
  <si>
    <t>Yes</t>
  </si>
  <si>
    <t>No</t>
  </si>
  <si>
    <t>Manufacturer 2013</t>
  </si>
  <si>
    <t>INVERTER MODEL</t>
  </si>
  <si>
    <t>Origin</t>
  </si>
  <si>
    <t>Rows to Skip</t>
  </si>
  <si>
    <t>Canadian_CS5A_195M.PAN</t>
  </si>
  <si>
    <t>CS6A - 205M</t>
  </si>
  <si>
    <t>Canadian_CS6A_205M.PAN</t>
  </si>
  <si>
    <t>CS6A - 220MM</t>
  </si>
  <si>
    <t>Canadian_CS6A_220MM.PAN</t>
  </si>
  <si>
    <t>ELPS CS6P - 265MM</t>
  </si>
  <si>
    <t>Canadian_ELPS_CS6P_265MM.PAN</t>
  </si>
  <si>
    <t>ELPS CS6P - 270MM</t>
  </si>
  <si>
    <t>Canadian_ELPS_CS6P_270MM.PAN</t>
  </si>
  <si>
    <t>CS6K - 250P</t>
  </si>
  <si>
    <t>Canadian_CS6K_250P.PAN</t>
  </si>
  <si>
    <t>CS6K - 255P</t>
  </si>
  <si>
    <t>Canadian_CS6K_255P.PAN</t>
  </si>
  <si>
    <t>CS6K - 260P</t>
  </si>
  <si>
    <t>Canadian_CS6K_260P.PAN</t>
  </si>
  <si>
    <t>CS5A - 210M</t>
  </si>
  <si>
    <t>Canadian_CS5A_210M.PAN</t>
  </si>
  <si>
    <t>CS6A - 210M</t>
  </si>
  <si>
    <t>Canadian_CS6A_210M.PAN</t>
  </si>
  <si>
    <t>CS6V - 220MM</t>
  </si>
  <si>
    <t>Canadian_CS6V_220MM.PAN</t>
  </si>
  <si>
    <t>CS6V - 225MM</t>
  </si>
  <si>
    <t>Canadian_CS6V_225MM.PAN</t>
  </si>
  <si>
    <t>CS6V - 230MM</t>
  </si>
  <si>
    <t>Canadian_CS6V_230MM.PAN</t>
  </si>
  <si>
    <t>CS6P - 265M</t>
  </si>
  <si>
    <t>Canadian_CS6P_265M.PAN</t>
  </si>
  <si>
    <t>CS6P - 270M</t>
  </si>
  <si>
    <t>Canadian_CS6P_270M.PAN</t>
  </si>
  <si>
    <t>CS6X - 315M</t>
  </si>
  <si>
    <t>Canadian_CS6X_315M.PAN</t>
  </si>
  <si>
    <t>CS6X - 320M</t>
  </si>
  <si>
    <t>Canadian_CS6X_320M.PAN</t>
  </si>
  <si>
    <t>CS6V - 210P</t>
  </si>
  <si>
    <t>Canadian_CS6V_210P.PAN</t>
  </si>
  <si>
    <t>CS6V - 215P</t>
  </si>
  <si>
    <t>Canadian_CS6V_215P.PAN</t>
  </si>
  <si>
    <t>CS6V - 220P</t>
  </si>
  <si>
    <t>Canadian_CS6V_220P.PAN</t>
  </si>
  <si>
    <t>CS6V - 225P</t>
  </si>
  <si>
    <t>Canadian_CS6V_225P.PAN</t>
  </si>
  <si>
    <t>CS6V - 230P</t>
  </si>
  <si>
    <t>Canadian_CS6V_230P.PAN</t>
  </si>
  <si>
    <t>CS6P - 265P</t>
  </si>
  <si>
    <t>Canadian_CS6P_265P.PAN</t>
  </si>
  <si>
    <t>CS6P - 270P</t>
  </si>
  <si>
    <t>Canadian_CS6P_270P.PAN</t>
  </si>
  <si>
    <t>BV_Canadian_CS6X_300P.PAN</t>
  </si>
  <si>
    <t>BV_Canadian_CS6X_305P.PAN</t>
  </si>
  <si>
    <t>CS6X - 310P</t>
  </si>
  <si>
    <t>BV_Canadian_CS6X_310P.PAN</t>
  </si>
  <si>
    <t>CS6X - 315P</t>
  </si>
  <si>
    <t>Canadian_CS6X_315P.PAN</t>
  </si>
  <si>
    <t>CS6X - 320P</t>
  </si>
  <si>
    <t>Canadian_CS6X_320P.PAN</t>
  </si>
  <si>
    <t>Photovoltaic Module Database</t>
  </si>
  <si>
    <t>BipolarInputs</t>
  </si>
  <si>
    <t>50/60 Hz</t>
  </si>
  <si>
    <t>IP 20</t>
  </si>
  <si>
    <t>LF Transfo, IGBT</t>
  </si>
  <si>
    <t>IP 54</t>
  </si>
  <si>
    <t>Bi</t>
  </si>
  <si>
    <t>Siemens</t>
  </si>
  <si>
    <t>2 x LED 7 segments</t>
  </si>
  <si>
    <t>SMA</t>
  </si>
  <si>
    <t>www.sma.de</t>
  </si>
  <si>
    <t>TL, IGBT</t>
  </si>
  <si>
    <t>NF, TL</t>
  </si>
  <si>
    <t>www.SMA.de</t>
  </si>
  <si>
    <t>InternalMS</t>
  </si>
  <si>
    <t>HMI-Touchdisplay</t>
  </si>
  <si>
    <t>No_M_S</t>
  </si>
  <si>
    <t>Ground Area Occupation Ratio</t>
  </si>
  <si>
    <t>Fixed Tilted Plane</t>
  </si>
  <si>
    <t>Pitch (m)</t>
  </si>
  <si>
    <t>Yearly</t>
  </si>
  <si>
    <t>Monthly</t>
  </si>
  <si>
    <t>Current at Pmpp (A)</t>
  </si>
  <si>
    <t>Voltage at Pmpp (V)</t>
  </si>
  <si>
    <t>Global Wiring Resistance (mOhm)</t>
  </si>
  <si>
    <t>Rshunt (Ohm)</t>
  </si>
  <si>
    <t>Rseries (Ohm)</t>
  </si>
  <si>
    <t>I Max (A)</t>
  </si>
  <si>
    <t>Frequency (Hz)</t>
  </si>
  <si>
    <t>P max (kW)</t>
  </si>
  <si>
    <t>Output (V)</t>
  </si>
  <si>
    <t>m/s</t>
  </si>
  <si>
    <t>kW</t>
  </si>
  <si>
    <t>Beginning</t>
  </si>
  <si>
    <t>Delimiter</t>
  </si>
  <si>
    <t>Middle</t>
  </si>
  <si>
    <t>End</t>
  </si>
  <si>
    <t>Elevation (m)</t>
  </si>
  <si>
    <t>Time Zone (hours GMT)</t>
  </si>
  <si>
    <t/>
  </si>
  <si>
    <t>Power (W)</t>
  </si>
  <si>
    <t>Isc Current (A)</t>
  </si>
  <si>
    <t>Voc Voltage (V)</t>
  </si>
  <si>
    <t>Modules in Sub-Array</t>
  </si>
  <si>
    <t>Inverters in Sub-Array</t>
  </si>
  <si>
    <t>Soiling Losses</t>
  </si>
  <si>
    <t>Nominal Power of Transformer, Pnom (kW)</t>
  </si>
  <si>
    <t>Iron Loss of Transformer at Pnom (kW)</t>
  </si>
  <si>
    <t>Nightly Disconnect</t>
  </si>
  <si>
    <t>Loss Fraction (at STC)</t>
  </si>
  <si>
    <t>OUTPUT FILE DEFINITION</t>
  </si>
  <si>
    <t>Multi-Curve</t>
  </si>
  <si>
    <t>WIRING DC LOSSES</t>
  </si>
  <si>
    <t>WIRING AC LOSSES</t>
  </si>
  <si>
    <t>Number of Cells</t>
  </si>
  <si>
    <t>Incidence Angle</t>
  </si>
  <si>
    <t>Loss Fraction at MPP</t>
  </si>
  <si>
    <t>Pvsyst 5.42</t>
  </si>
  <si>
    <t>Pvsyst 5.53</t>
  </si>
  <si>
    <t>Pvsyst 5.57</t>
  </si>
  <si>
    <t>Pvsyst 5.64</t>
  </si>
  <si>
    <t>Pvsyst 5.68</t>
  </si>
  <si>
    <t>Pvsyst 5.72</t>
  </si>
  <si>
    <t xml:space="preserve">Nov </t>
  </si>
  <si>
    <t>Total Pnom (kW)</t>
  </si>
  <si>
    <t>Pnom DC (kW)</t>
  </si>
  <si>
    <t>Inverters Pnom (kW)</t>
  </si>
  <si>
    <t>Pnom AC (kW)</t>
  </si>
  <si>
    <t>Pin (kW)</t>
  </si>
  <si>
    <t>Resistive Loss (kW)</t>
  </si>
  <si>
    <t>System Definition</t>
  </si>
  <si>
    <t>yy-MM-dd HH:mm:ss</t>
  </si>
  <si>
    <t>dd/MM/yyyy HH:mm:ss</t>
  </si>
  <si>
    <t>dd/MM/yy HH:mm:ss</t>
  </si>
  <si>
    <t>MM/dd/yy HH:mm:ss</t>
  </si>
  <si>
    <t xml:space="preserve">[N] is positive, [S] is negative - Enter either format </t>
  </si>
  <si>
    <t>Angle the panel is raised with respect to the ground</t>
  </si>
  <si>
    <t>Shading Limit Angle (degrees)</t>
  </si>
  <si>
    <t>SOILING LOSSES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</si>
  <si>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</si>
  <si>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</si>
  <si>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</si>
  <si>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</si>
  <si>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</si>
  <si>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</si>
  <si>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</si>
  <si>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</si>
  <si>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</si>
  <si>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</si>
  <si>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Dec</t>
  </si>
  <si>
    <t>Nov</t>
  </si>
  <si>
    <t>Horizontal Irradiance</t>
  </si>
  <si>
    <t>Loss Fraction at Fixed Voltage</t>
  </si>
  <si>
    <t>Loss Fraction</t>
  </si>
  <si>
    <t xml:space="preserve">[E] is positive, [W] is negative - Enter either format </t>
  </si>
  <si>
    <t>North</t>
  </si>
  <si>
    <t>South</t>
  </si>
  <si>
    <t>East</t>
  </si>
  <si>
    <t>West</t>
  </si>
  <si>
    <t>Unlimited Rows</t>
  </si>
  <si>
    <t>Use Measured Module Temperature (deg C)</t>
  </si>
  <si>
    <r>
      <t>ASHRAE Model Parameter b</t>
    </r>
    <r>
      <rPr>
        <vertAlign val="subscript"/>
        <sz val="11"/>
        <color theme="1"/>
        <rFont val="Calibri"/>
        <family val="2"/>
        <scheme val="minor"/>
      </rPr>
      <t>0</t>
    </r>
  </si>
  <si>
    <t>Timestamp</t>
  </si>
  <si>
    <t>Angle the panel is facing with respect to true south, [+] if W, [-] if E</t>
  </si>
  <si>
    <t>NEAR SHADINGS</t>
  </si>
  <si>
    <t>RADIATION PROCESSING</t>
  </si>
  <si>
    <t>Transposition Model</t>
  </si>
  <si>
    <t>Hay</t>
  </si>
  <si>
    <t>Perez</t>
  </si>
  <si>
    <t>Use Local Standard Time</t>
  </si>
  <si>
    <t>Reference Meridian</t>
  </si>
  <si>
    <t>Select Array Type</t>
  </si>
  <si>
    <t>Distance between the rows</t>
  </si>
  <si>
    <t>ALBEDO DEFINITION</t>
  </si>
  <si>
    <t>Number of Sub Arrays</t>
  </si>
  <si>
    <t>CELL BASED SHADING EFFECT</t>
  </si>
  <si>
    <t xml:space="preserve">Use Cell Based Shading Effect </t>
  </si>
  <si>
    <t>Number of Strings in the Width</t>
  </si>
  <si>
    <t>Ambient Temperature</t>
  </si>
  <si>
    <t>Wind Velocity</t>
  </si>
  <si>
    <t>Near Shading Factor on Global</t>
  </si>
  <si>
    <t>Near Shading Factor on Beam</t>
  </si>
  <si>
    <t>IAM Factor on Global</t>
  </si>
  <si>
    <t>IAM Factor on Beam</t>
  </si>
  <si>
    <t>INCIDENT ENERGY FACTORS</t>
  </si>
  <si>
    <t>Array Soiling Loss</t>
  </si>
  <si>
    <t>Modules Array Mismatch Loss</t>
  </si>
  <si>
    <t>PV ARRAY</t>
  </si>
  <si>
    <t>Inverter Loss Due to Voltage Threshold</t>
  </si>
  <si>
    <t>Inverter Loss Due to Nominal Inv. Power</t>
  </si>
  <si>
    <t>Inverter Loss Due to Nominal Inv. Voltage</t>
  </si>
  <si>
    <t>EFFICIENCIES</t>
  </si>
  <si>
    <t>TAmbient</t>
  </si>
  <si>
    <t xml:space="preserve"> TModule</t>
  </si>
  <si>
    <t xml:space="preserve"> Module Soiling Loss (kW)</t>
  </si>
  <si>
    <t>CASSYS</t>
  </si>
  <si>
    <t>Albedo</t>
  </si>
  <si>
    <t>Canadian Solar System Simulation Program for Grid-Connected PV Systems</t>
  </si>
  <si>
    <t>CHART 1</t>
  </si>
  <si>
    <t>CHART 2</t>
  </si>
  <si>
    <t>CHART 3</t>
  </si>
  <si>
    <t>X Values</t>
  </si>
  <si>
    <t>Y Values</t>
  </si>
  <si>
    <t>Number of Y Values</t>
  </si>
  <si>
    <t>Number of Rows</t>
  </si>
  <si>
    <t>Third Side</t>
  </si>
  <si>
    <t>Cell Size (cm)</t>
  </si>
  <si>
    <t>Width of One String (m)</t>
  </si>
  <si>
    <t>Column Number</t>
  </si>
  <si>
    <t>Data Begins At</t>
  </si>
  <si>
    <t>Data Ends At</t>
  </si>
  <si>
    <t>INVERTER</t>
  </si>
  <si>
    <t>CASSYS - Canadian Solar</t>
  </si>
  <si>
    <t>Values can be entered as a percentage loss on a monthly basis, or a constant value can be used for the entire year</t>
  </si>
  <si>
    <t>AVAILABLE OUTPUTS LIST</t>
  </si>
  <si>
    <t xml:space="preserve">Inverter Loss Due to Power Threshold </t>
  </si>
  <si>
    <t>Measured Module Temperature (deg C)</t>
  </si>
  <si>
    <t>Difference between Module and Ambient Temp. (deg C)</t>
  </si>
  <si>
    <t>Ref_CS6X_310P.PAN</t>
  </si>
  <si>
    <t xml:space="preserve">Inverter Efficiency </t>
  </si>
  <si>
    <t>Sinvert 1401 UL (1350 derate)</t>
  </si>
  <si>
    <t>Sinvert_PVS1350UL.OND</t>
  </si>
  <si>
    <t>PHOTON DB</t>
  </si>
  <si>
    <t>Sinvert 1401 UL</t>
  </si>
  <si>
    <t>Sinvert_PVS1401UL.OND</t>
  </si>
  <si>
    <t>Sinvert 1051 UL</t>
  </si>
  <si>
    <t>Sinvert_PVS1051UL.OND</t>
  </si>
  <si>
    <t>Solaron 500 - modified 491</t>
  </si>
  <si>
    <t>Advanced_En_Solaron500_modified491.ond</t>
  </si>
  <si>
    <t>Solaron 500KW-480 HE MFG</t>
  </si>
  <si>
    <t>AE_SOLARON_500KW_480_HE_2012-03-15_MFG.OND</t>
  </si>
  <si>
    <t>www.advanced-energy.com/solarenergy</t>
  </si>
  <si>
    <t>Horizontal Diffuse</t>
  </si>
  <si>
    <t>Solaron 500KW-480 HE MFG - biPhased</t>
  </si>
  <si>
    <t>AE_SOLARON_500KW_480_HE_2012-03-15_csSim_MFG.OND</t>
  </si>
  <si>
    <t>Sunny Central 800CP-US (769kW modified)</t>
  </si>
  <si>
    <t>SMA_Central800CP_US 769kW modified.OND</t>
  </si>
  <si>
    <t>Sunny Central 800CPUS (769kW) 3Efficiency  Curves</t>
  </si>
  <si>
    <t>SMA_Central800CPUS 769kW 3EC.OND</t>
  </si>
  <si>
    <t>IP 54 / NEMA 3R</t>
  </si>
  <si>
    <t>Sunny Central 800CPUS (770kW) 3Efficiency  Curves</t>
  </si>
  <si>
    <t>SMA_Central800CPUS 770kW 3EC.OND</t>
  </si>
  <si>
    <t>Sunny Central 800CPUS (772kW) 3Efficiency  Curves</t>
  </si>
  <si>
    <t>SMA_Central800CPUS 772kW 3EC.OND</t>
  </si>
  <si>
    <r>
      <t>Constant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·K) </t>
    </r>
  </si>
  <si>
    <r>
      <t>Convective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·K/ m/s)</t>
    </r>
  </si>
  <si>
    <t>,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</si>
  <si>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</si>
  <si>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t>Sun Zenith Angle</t>
  </si>
  <si>
    <t>METEOROLOGICAL AND SUN POSITION VARIABLES</t>
  </si>
  <si>
    <t>yyyy-mm-dd hh:mm:ss</t>
  </si>
  <si>
    <t>Unitless</t>
  </si>
  <si>
    <t>kWh</t>
  </si>
  <si>
    <t>Energy Injected into Grid</t>
  </si>
  <si>
    <t>Available Energy at Inverter Output</t>
  </si>
  <si>
    <t>AC Ohmic Loss</t>
  </si>
  <si>
    <t>Energy produced by the farm for the time interval under simulation</t>
  </si>
  <si>
    <t>Profile Angle</t>
  </si>
  <si>
    <t>Normal beam irradiance</t>
  </si>
  <si>
    <t>Horizontal beam irradiance</t>
  </si>
  <si>
    <t>Horizontal diffuse irradiance</t>
  </si>
  <si>
    <t>SHADING</t>
  </si>
  <si>
    <t>Shading factor applied to the global value of irradiance in the plane of array</t>
  </si>
  <si>
    <t>Shading factor applied to the beam component of irradiance in the plane of array</t>
  </si>
  <si>
    <t>Near Shading Factor on  Diffuse</t>
  </si>
  <si>
    <t>Shading factor applied to the diffuse component of irradiance in the plane of array</t>
  </si>
  <si>
    <t>Shading factor applied to the reflected component of irradiance in the plane of array</t>
  </si>
  <si>
    <t>Amount of global irradiance in the plane of array lost to shading</t>
  </si>
  <si>
    <t>Amount of beam irradiance in the plane of array lost to shading</t>
  </si>
  <si>
    <t>Amount of diffuse irradiance in the plane of array lost to shading</t>
  </si>
  <si>
    <t>Amount of ground-reflected irradiance in the plane of array lost to shading</t>
  </si>
  <si>
    <t>Total POA irradiance once shading has been taken into account</t>
  </si>
  <si>
    <t>Angle between the normal to the array plane and the rays of the sun</t>
  </si>
  <si>
    <t>IAM factor applied to the beam component of POA irradiance</t>
  </si>
  <si>
    <t>IAM Factor on  Diffuse</t>
  </si>
  <si>
    <t>IAM factor applied to the diffuse component of POA irradiance</t>
  </si>
  <si>
    <t>IAM factor applied to the ground reflected component of POA irradiance</t>
  </si>
  <si>
    <t>Module Quality Loss</t>
  </si>
  <si>
    <t>Calculated Module Temperature (deg C)</t>
  </si>
  <si>
    <t>External transformer loss</t>
  </si>
  <si>
    <t>Power produced by the array divided by the solar irradiance incident upon the front surface of the array</t>
  </si>
  <si>
    <t>Averaged efficiency of all inverters (sum of ouptut of all inverters divided by sum of input to all inverters)</t>
  </si>
  <si>
    <t>Power delivered to the grid divided by total power available from inverters</t>
  </si>
  <si>
    <t>Timestamp Used for Simulation</t>
  </si>
  <si>
    <t>Horizontal Global Irradiance</t>
  </si>
  <si>
    <t>AC-side Efficiency</t>
  </si>
  <si>
    <t>Overall System Efficiency</t>
  </si>
  <si>
    <t>Power Injected into Grid</t>
  </si>
  <si>
    <t>Global POA Irradiance Corrected for Incidence</t>
  </si>
  <si>
    <t>Incidence Loss for Ground Reflected</t>
  </si>
  <si>
    <t>Incidence Loss for Diffuse</t>
  </si>
  <si>
    <t>Incidence Loss for Beam</t>
  </si>
  <si>
    <t>Incidence Loss for Global</t>
  </si>
  <si>
    <t>IAM Factor on Ground Reflected</t>
  </si>
  <si>
    <t>Near Shading Factor on Ground Reflected</t>
  </si>
  <si>
    <t>Near Shading Loss for Global</t>
  </si>
  <si>
    <t>Near Shading Loss for Beam</t>
  </si>
  <si>
    <t>Near Shading Loss for Diffuse</t>
  </si>
  <si>
    <t>Near Shading Loss for Ground Reflected</t>
  </si>
  <si>
    <t>Global POA Irradiance Corrected for Shading</t>
  </si>
  <si>
    <t>Global Irradiance in Array Plane</t>
  </si>
  <si>
    <t>Beam Irradiance in Array Plane</t>
  </si>
  <si>
    <t>Diffuse Irradiance in Array Plane</t>
  </si>
  <si>
    <t>Ground Reflected Irradiance in Array Plane</t>
  </si>
  <si>
    <t>IRRADIANCE INCIDENT IN COLLECTOR PLANE</t>
  </si>
  <si>
    <t>SYSTEM WIDE LOSS AND PERFORMANCE</t>
  </si>
  <si>
    <t xml:space="preserve">Note: all efficiencies are calculated using the total area occupied by the array (= Sum of module area) </t>
  </si>
  <si>
    <t>PV Array Efficiency</t>
  </si>
  <si>
    <t>Ohmic Wiring Loss</t>
  </si>
  <si>
    <t>[+] if E, [-] if W of GMT, Difference in hours with respect to GMT</t>
  </si>
  <si>
    <t>Also known as altitude, above sea level</t>
  </si>
  <si>
    <t>Pvsyst 5.41</t>
  </si>
  <si>
    <t>Nominal Time Step (min)</t>
  </si>
  <si>
    <t>Sun Azimuth Angle</t>
  </si>
  <si>
    <t>Yearly Albedo</t>
  </si>
  <si>
    <t>Sub-Array Performance</t>
  </si>
  <si>
    <t>Project Name:</t>
  </si>
  <si>
    <t>SubArray4 Current</t>
  </si>
  <si>
    <t>CHART BUILDER FOR OUTPUT RESULTS</t>
  </si>
  <si>
    <t xml:space="preserve">Output File </t>
  </si>
  <si>
    <t>Databases</t>
  </si>
  <si>
    <t>Soiling</t>
  </si>
  <si>
    <t>WELCOME TO CASSYS</t>
  </si>
  <si>
    <t>Monthly Albedo</t>
  </si>
  <si>
    <t>Input Timestamp</t>
  </si>
  <si>
    <t>File Name:</t>
  </si>
  <si>
    <t>Measured Module Temperature</t>
  </si>
  <si>
    <t>Calculated Module Temperature</t>
  </si>
  <si>
    <t>Difference between Module and Ambient Temp.</t>
  </si>
  <si>
    <t>Error Log</t>
  </si>
  <si>
    <t>°</t>
  </si>
  <si>
    <t>Effective Power at the Output of the Array</t>
  </si>
  <si>
    <t>Available Power at Inverter Output</t>
  </si>
  <si>
    <t>ShowSubInv</t>
  </si>
  <si>
    <t>yyyy-MM-dd HH:mm:ss</t>
  </si>
  <si>
    <t>Effective Voltage at the Output of the Array</t>
  </si>
  <si>
    <t>Effective Current at the Output of the Array</t>
  </si>
  <si>
    <t>Effective Voltage (DC) produced by the PV Array</t>
  </si>
  <si>
    <t>PV Array Voltage</t>
  </si>
  <si>
    <t>PV Array Current</t>
  </si>
  <si>
    <t>Summarize</t>
  </si>
  <si>
    <t>-</t>
  </si>
  <si>
    <t>Daily</t>
  </si>
  <si>
    <t>Summary Style:</t>
  </si>
  <si>
    <t>DATA SUMMARY</t>
  </si>
  <si>
    <t>Date</t>
  </si>
  <si>
    <t>Detail</t>
  </si>
  <si>
    <t>Extraterrestial Irradiance</t>
  </si>
  <si>
    <t>ET Irrad</t>
  </si>
  <si>
    <t>Month</t>
  </si>
  <si>
    <t>dd/MM/yy hh:mm:ss</t>
  </si>
  <si>
    <t>MM/dd/yyyy hh:mm:ss</t>
  </si>
  <si>
    <t>MM-dd HH:mm:ss</t>
  </si>
  <si>
    <t>dd/MM/yyyy H:mm</t>
  </si>
  <si>
    <t>DC Voltage, Current and Power of each Sub-Array</t>
  </si>
  <si>
    <t xml:space="preserve">AC Output Power of each Sub-Array </t>
  </si>
  <si>
    <t>CS6X - 300P - BV</t>
  </si>
  <si>
    <t>CS6X - 305P - BV</t>
  </si>
  <si>
    <t>CS6X - 310P - BV</t>
  </si>
  <si>
    <t>Resultant Iron Loss</t>
  </si>
  <si>
    <t>(kW)</t>
  </si>
  <si>
    <t>EVENTS LOGGER</t>
  </si>
  <si>
    <t xml:space="preserve">The total number of rows in the PV system. </t>
  </si>
  <si>
    <t xml:space="preserve">Hay or Perez Model can be used. Both are widely accepted, Hay tends to </t>
  </si>
  <si>
    <t>Reflectivity of the ground (Yearly or Monthly definitions can be provided)</t>
  </si>
  <si>
    <t>The reference longitude or meridian used for Local Standard Time</t>
  </si>
  <si>
    <t>be more robust</t>
  </si>
  <si>
    <t>Plane Tilt (degrees)</t>
  </si>
  <si>
    <t>Azimuth (degrees)</t>
  </si>
  <si>
    <t>Width of one row of the array in the transverse direction</t>
  </si>
  <si>
    <t>The ratio of the collector width to the pitch</t>
  </si>
  <si>
    <t>The angle formed between the top of one row, and the bottom of the active section of the next row</t>
  </si>
  <si>
    <t>Select 'Yes' to use a non-linear shading model based on the cell size (linear model is used by default)</t>
  </si>
  <si>
    <t>Number of strings in the transverse direction of a row</t>
  </si>
  <si>
    <t>Size of one cell used in the solar module</t>
  </si>
  <si>
    <t>Width of Active Area (m)</t>
  </si>
  <si>
    <t>Bottom Inactive Width (m)</t>
  </si>
  <si>
    <t>Top Inactive Width (m)</t>
  </si>
  <si>
    <t>Length of inactive area above the active area of a row</t>
  </si>
  <si>
    <t>Length of inactive area below the active area of a row</t>
  </si>
  <si>
    <t>Width of one string as approximated by the width of the array and the number of strings</t>
  </si>
  <si>
    <t>Constant coefficient of the convective heat loss model</t>
  </si>
  <si>
    <t>Wind dependent coefficient of the convective heat loss model</t>
  </si>
  <si>
    <t>Losses occurring due to the variability in the electrical properties of modules installed in an array</t>
  </si>
  <si>
    <t>This loss is defined for both MPP and Fixed Voltage operation</t>
  </si>
  <si>
    <t>Parameter used to modify the incident radiation according to the ASHRAE IAM Model</t>
  </si>
  <si>
    <t>Select 'True' if reliable measurements of panel temperature are available. Otherwise, values will be calculated</t>
  </si>
  <si>
    <t>Reflects the accumulation of dirt, snow or other conditions that may affect indicent radiation on the array</t>
  </si>
  <si>
    <t>Interval Recorded At</t>
  </si>
  <si>
    <t>CLIMATE FILE DEFINTION</t>
  </si>
  <si>
    <t>METEOROLOGICAL DATA POSITION</t>
  </si>
  <si>
    <t>Data Type</t>
  </si>
  <si>
    <t>Time stamp read from climate file</t>
  </si>
  <si>
    <t>Time stamp used for sun position calculations. Accounts for sunrise/sunset and interval recording mode (beg., middle or end)</t>
  </si>
  <si>
    <t>Angle between the direction of the sun and due south</t>
  </si>
  <si>
    <t>Angle between the direction of the sun and the zenith</t>
  </si>
  <si>
    <t>Intensity of solar radiation outside the earth’s atmosphere on a surface perpendicular to the sun's rays</t>
  </si>
  <si>
    <t>Intensity of solar radiation received directly from the sun by a surface perpendicular to the sun's rays</t>
  </si>
  <si>
    <t>Intensity of solar radiation received from the sky dome, excluding the area around the sun, by a horizontal surface.</t>
  </si>
  <si>
    <t>Intensity of radiation received from above by a surface horizontal to the ground</t>
  </si>
  <si>
    <t>Temperature of the ambient air</t>
  </si>
  <si>
    <t>Horizontal speed of air motion near the surface of the array</t>
  </si>
  <si>
    <t>Total  irradiance received by the front surface of the array</t>
  </si>
  <si>
    <t>Irradiance received directly from the sun by the front surface of the array</t>
  </si>
  <si>
    <t>Irradiance received from the sky dome (excluding the area around the sun) by the front surface of the array</t>
  </si>
  <si>
    <t>Irradiance reflected by the ground and reaching the front surface of the array</t>
  </si>
  <si>
    <t>Incidence angle modifier (IAM) factor applied to the global irradiance received by the array</t>
  </si>
  <si>
    <t>Amount of global irradiance in the plane of array lost to incidence angle effects</t>
  </si>
  <si>
    <t>Amount of beam irradiance in the plane of array lost to incidence angle effects</t>
  </si>
  <si>
    <t>Amount of diffuse irradiance in the plane of array lost to incidence angle effects</t>
  </si>
  <si>
    <t>Amount of ground reflected irradiance in the plane of array lost to incidence angle effects</t>
  </si>
  <si>
    <t>Total POA irradiance corrected after incidence angle effects have been taken into account</t>
  </si>
  <si>
    <t>Power lost to the estimated degradation in module quality</t>
  </si>
  <si>
    <t>Power lost to the electrical mismatch of modules in the array</t>
  </si>
  <si>
    <t xml:space="preserve">Power lost due to wiring between the array and inverter </t>
  </si>
  <si>
    <t>Measured module temperature, only applicable if provided in the climate file by the user</t>
  </si>
  <si>
    <t>Average temperature of the array during operation (calculated)</t>
  </si>
  <si>
    <t xml:space="preserve">The difference between module temperature (measured or calculated) and the ambient temperature </t>
  </si>
  <si>
    <t>Power, Current and Voltage (DC) produced by the PV modules in each sub-array</t>
  </si>
  <si>
    <t>kW, A, V</t>
  </si>
  <si>
    <t>Total Current (DC) produced by the PV Array</t>
  </si>
  <si>
    <t>Power lost due to insufficient input power supplied to the inverters</t>
  </si>
  <si>
    <t>Power lost due to insufficient voltage supplied to the inverters</t>
  </si>
  <si>
    <t>Power lost due to the power limiting behaviour of the inverters</t>
  </si>
  <si>
    <t>Power lost due to exceeding the maximum voltage limit of the inverters</t>
  </si>
  <si>
    <t>Power (AC) produced by the inverters in each sub-array</t>
  </si>
  <si>
    <t xml:space="preserve">Power lost to the resistance in the wiring between the inverters and the injection point </t>
  </si>
  <si>
    <t>Power produced by the farm after accounting for all losses, etc and injected to the grid</t>
  </si>
  <si>
    <t>Power produced by the system divided by the total solar irradiance incident upon the front surface of the array</t>
  </si>
  <si>
    <t xml:space="preserve">    The time stamp refers to the beginning, middle or end time of the record interval</t>
  </si>
  <si>
    <t xml:space="preserve">    The nominal duration of a recording interval</t>
  </si>
  <si>
    <r>
      <t>W/m</t>
    </r>
    <r>
      <rPr>
        <i/>
        <vertAlign val="superscript"/>
        <sz val="11"/>
        <color theme="0" tint="-0.34998626667073579"/>
        <rFont val="Calibri"/>
        <family val="2"/>
        <scheme val="minor"/>
      </rPr>
      <t>2</t>
    </r>
  </si>
  <si>
    <r>
      <rPr>
        <b/>
        <sz val="11"/>
        <color theme="0" tint="-0.34998626667073579"/>
        <rFont val="Calibri"/>
        <family val="2"/>
        <scheme val="minor"/>
      </rPr>
      <t>°</t>
    </r>
    <r>
      <rPr>
        <sz val="11"/>
        <color theme="0" tint="-0.34998626667073579"/>
        <rFont val="Calibri"/>
        <family val="2"/>
        <scheme val="minor"/>
      </rPr>
      <t xml:space="preserve"> C</t>
    </r>
  </si>
  <si>
    <t>Projection of the solar altitude angle (complement of zenith angle) on a vertical plane perpendicular to the array</t>
  </si>
  <si>
    <t xml:space="preserve">Climate File </t>
  </si>
  <si>
    <t>Copyright Information</t>
  </si>
  <si>
    <t xml:space="preserve">Incidence Angle Modifier </t>
  </si>
  <si>
    <t>Angle of Incidence (°)</t>
  </si>
  <si>
    <t>IAM Model</t>
  </si>
  <si>
    <t>Time Series and Measurement Characteristics</t>
  </si>
  <si>
    <t>Irradiance Meter Tilt (°)</t>
  </si>
  <si>
    <t>Irradiance Meter Azimuth (°)</t>
  </si>
  <si>
    <t xml:space="preserve">    </t>
  </si>
  <si>
    <t>Tilted Irradiance</t>
  </si>
  <si>
    <t>Radiation Mode</t>
  </si>
  <si>
    <t>File Name</t>
  </si>
  <si>
    <t>Grid-Connected System</t>
  </si>
  <si>
    <t>Tracking Frame</t>
  </si>
  <si>
    <t>Minimum Frame Tilt</t>
  </si>
  <si>
    <t>Maximum Frame Tilt</t>
  </si>
  <si>
    <t>Frame Azimuth</t>
  </si>
  <si>
    <t>Rows on Frame</t>
  </si>
  <si>
    <t>Minimum Phi Relative to Frame</t>
  </si>
  <si>
    <t>Maximum Phi Relative to Frame</t>
  </si>
  <si>
    <t>Two Axis Tracking</t>
  </si>
  <si>
    <t>Minimum Tilt (degrees)</t>
  </si>
  <si>
    <t>Maximum Tilt (degrees)</t>
  </si>
  <si>
    <t>Min. Rotation Angle (degrees)</t>
  </si>
  <si>
    <t>Max. Rotation Angle (degrees)</t>
  </si>
  <si>
    <t>Angle the axis is raised with respect to the ground</t>
  </si>
  <si>
    <t>Angle of the axis with respect to true south, [+] if W, [-] if E</t>
  </si>
  <si>
    <t>The range of motion of the tilt of the tracker along the axis with respect to the ground</t>
  </si>
  <si>
    <t>The range of motion of the tilt of the tracker along the horizontal axis with respect to the ground</t>
  </si>
  <si>
    <t>Single Axis Elevation Tracking (E-W)</t>
  </si>
  <si>
    <t>Azimuth (Vertical Axis) Tracking</t>
  </si>
  <si>
    <t>Collector Surface Slope</t>
  </si>
  <si>
    <t>Tracker Slope</t>
  </si>
  <si>
    <t>Tracker Azimuth</t>
  </si>
  <si>
    <t>Collector Surface Azimuth</t>
  </si>
  <si>
    <t>TRACKER OR COLLECTOR PARAMETERS</t>
  </si>
  <si>
    <t>Mode</t>
  </si>
  <si>
    <t>Single Axis Horizontal Tracking (N-S)</t>
  </si>
  <si>
    <t>Tilt and Roll Tracking</t>
  </si>
  <si>
    <t>Angle of the axis relative to the ground</t>
  </si>
  <si>
    <t>Min. Rotation Angle</t>
  </si>
  <si>
    <t>Max. Rotation Angle</t>
  </si>
  <si>
    <t>Tracker Axis Tilt (degrees)</t>
  </si>
  <si>
    <t>Tracker Axis Azimuth (degrees)</t>
  </si>
  <si>
    <t>Slope of the tracking axis relative to the ground</t>
  </si>
  <si>
    <t>Slope of the panel surface relative to the ground</t>
  </si>
  <si>
    <t>Azimuth of the panel surface relative to true south</t>
  </si>
  <si>
    <t>Azimuth of the tracking axis relative to true south</t>
  </si>
  <si>
    <t>Rotation angle of the tracker about the axis in a tilt and roll system</t>
  </si>
  <si>
    <t>Backtracking</t>
  </si>
  <si>
    <t>Min. Rotation Angle  (degrees)</t>
  </si>
  <si>
    <t>Max. Rotation Angle(degrees)</t>
  </si>
  <si>
    <t>[+] when clockwise [-] when counter-clockwise looking down at the tracker</t>
  </si>
  <si>
    <t>The range of motion of the tilt of the tracker along the axis</t>
  </si>
  <si>
    <t>[+] when clockwise looking down the axis and [-] when counter-clockwise</t>
  </si>
  <si>
    <t>Limit Reference (degrees)</t>
  </si>
  <si>
    <t>The maximum tilt of the tracker in either direction with respect to horizontal</t>
  </si>
  <si>
    <t>The number of rows in the system. If system is a single plane, set this value to 1.</t>
  </si>
  <si>
    <t>Use Cell Based Shading Effect</t>
  </si>
  <si>
    <t>The distance between rows. Value is set to zero if system is a single plane.</t>
  </si>
  <si>
    <t>Backtracking causes modules to deviate from the ideal angle to avoid shading.</t>
  </si>
  <si>
    <t>Use Cell Based Shading</t>
  </si>
  <si>
    <t>Width of String (m)</t>
  </si>
  <si>
    <t>The distance between rows. Set to 0 if system is a single plane.</t>
  </si>
  <si>
    <t>Incidence Angle (deg.)</t>
  </si>
  <si>
    <t>Array Soiling Loss (kW)</t>
  </si>
  <si>
    <t>Module Quality Loss (kW)</t>
  </si>
  <si>
    <t>Minimum and Maximum rotation angles with respect to the Limit Reference Azimuth</t>
  </si>
  <si>
    <t>The Limit Reference will be an azimuth of either 0° or 180° depending on hemisphere</t>
  </si>
  <si>
    <t>The width of the module.</t>
  </si>
  <si>
    <t>Hitachi</t>
  </si>
  <si>
    <t>HIVERTER NP203i</t>
  </si>
  <si>
    <t>Hitachi HIVERTER203i(60Hz).ond</t>
  </si>
  <si>
    <t>16/07/14</t>
  </si>
  <si>
    <t>3-LEVEL INVERTER</t>
  </si>
  <si>
    <t>Condition of Use(Indoor)</t>
  </si>
  <si>
    <t>0m - 1000m</t>
  </si>
  <si>
    <t>Pvsyst 6.32</t>
  </si>
  <si>
    <t>TMEIC</t>
  </si>
  <si>
    <t>TMEIC_PVL-L0500E-D.OND</t>
  </si>
  <si>
    <t>Solar Ware 480 - PVL-L0500E-D</t>
  </si>
  <si>
    <t>Solar Ware 470.4 - PVL-L0500E-D</t>
  </si>
  <si>
    <t>Azimuth is the horizontal angular location of horizon point with respect to true south, [+] if W, [-] if E</t>
  </si>
  <si>
    <t>Elevation is the vertical angular location of the horizon point with respect to 0 as horizontal</t>
  </si>
  <si>
    <t>Number of Horizon Points:</t>
  </si>
  <si>
    <t>Horizon Information:</t>
  </si>
  <si>
    <t>Azimuth</t>
  </si>
  <si>
    <t>Elevation</t>
  </si>
  <si>
    <t>HORIZON</t>
  </si>
  <si>
    <t>Horizon</t>
  </si>
  <si>
    <t>Iron Loss (kW)</t>
  </si>
  <si>
    <t>User_Added</t>
  </si>
  <si>
    <t>Define Horizon Profile?</t>
  </si>
  <si>
    <t>Full Load Loss of Transformer at Pnom (kW)</t>
  </si>
  <si>
    <t>DC Capacity at STC (kW)</t>
  </si>
  <si>
    <t>Resistive/Inductive Losses</t>
  </si>
  <si>
    <t>Input</t>
  </si>
  <si>
    <t>Efficiency</t>
  </si>
  <si>
    <t>Clear Horizon Profile</t>
  </si>
  <si>
    <t>For Chart</t>
  </si>
  <si>
    <t>SystemDC:</t>
  </si>
  <si>
    <t>Interpolated System Efficiency</t>
  </si>
  <si>
    <t>User_Added 6.39</t>
  </si>
  <si>
    <t>IAM:</t>
  </si>
  <si>
    <t>AOI1</t>
  </si>
  <si>
    <t>Mod1</t>
  </si>
  <si>
    <t>AOI2</t>
  </si>
  <si>
    <t>Mod2</t>
  </si>
  <si>
    <t>AOI3</t>
  </si>
  <si>
    <t>Mod3</t>
  </si>
  <si>
    <t>AOI4</t>
  </si>
  <si>
    <t>Mod4</t>
  </si>
  <si>
    <t>AOI5</t>
  </si>
  <si>
    <t>Mod5</t>
  </si>
  <si>
    <t>AOI6</t>
  </si>
  <si>
    <t>Mod6</t>
  </si>
  <si>
    <t>AOI7</t>
  </si>
  <si>
    <t>Mod7</t>
  </si>
  <si>
    <t>AOI8</t>
  </si>
  <si>
    <t>Mod8</t>
  </si>
  <si>
    <t>AOI9</t>
  </si>
  <si>
    <t>Mod9</t>
  </si>
  <si>
    <t>IAM DEFINITION</t>
  </si>
  <si>
    <t>Definition Available</t>
  </si>
  <si>
    <t>ASHRAE</t>
  </si>
  <si>
    <t>User Defined</t>
  </si>
  <si>
    <t>Use IAM Model from .PAN File</t>
  </si>
  <si>
    <t>Model if No .PAN Model Used</t>
  </si>
  <si>
    <t>Select 'Yes' to use any available IAM Models from .PAN files. If no models are available, cell is locked as 'No'.</t>
  </si>
  <si>
    <t>Select either the 'ASHRAE' IAM model or 'User Defined' to define one yourself if the IAM model from the .PAN file is unavailable or unused.</t>
  </si>
  <si>
    <t>No File Defined.</t>
  </si>
  <si>
    <t>up to 25°C ambient temperature Pac max= 880 kVA</t>
  </si>
  <si>
    <t>Loading…</t>
  </si>
  <si>
    <t>!SMA SC800CP-US (PVSyst 6) (772kW)</t>
  </si>
  <si>
    <t>!SMA SC800CP-US (PVSyst 6) (769kW)</t>
  </si>
  <si>
    <t>Sim Modes:</t>
  </si>
  <si>
    <t>Sunny Central 800CPUS (750kW) 3Efficiency  Curves</t>
  </si>
  <si>
    <t>ARI_Hourly.csyx</t>
  </si>
  <si>
    <t>System Pmax (kW)</t>
  </si>
  <si>
    <t>Regression Coefficients</t>
  </si>
  <si>
    <t>ASTM E2848 Regression</t>
  </si>
  <si>
    <t>a1</t>
  </si>
  <si>
    <t>a2</t>
  </si>
  <si>
    <t>a3</t>
  </si>
  <si>
    <t>a4</t>
  </si>
  <si>
    <t>Empirical Adjustment Factors (EAF)</t>
  </si>
  <si>
    <r>
      <t>P = minimum[ E ( a</t>
    </r>
    <r>
      <rPr>
        <i/>
        <vertAlign val="subscript"/>
        <sz val="11"/>
        <color rgb="FF7F7F7F"/>
        <rFont val="Calibri"/>
        <family val="2"/>
        <scheme val="minor"/>
      </rPr>
      <t>1</t>
    </r>
    <r>
      <rPr>
        <i/>
        <sz val="11"/>
        <color rgb="FF7F7F7F"/>
        <rFont val="Calibri"/>
        <family val="2"/>
        <scheme val="minor"/>
      </rPr>
      <t>+ a</t>
    </r>
    <r>
      <rPr>
        <i/>
        <vertAlign val="subscript"/>
        <sz val="11"/>
        <color rgb="FF7F7F7F"/>
        <rFont val="Calibri"/>
        <family val="2"/>
        <scheme val="minor"/>
      </rPr>
      <t>2</t>
    </r>
    <r>
      <rPr>
        <i/>
        <sz val="11"/>
        <color rgb="FF7F7F7F"/>
        <rFont val="Calibri"/>
        <family val="2"/>
        <scheme val="minor"/>
      </rPr>
      <t>·E + a</t>
    </r>
    <r>
      <rPr>
        <i/>
        <vertAlign val="subscript"/>
        <sz val="11"/>
        <color rgb="FF7F7F7F"/>
        <rFont val="Calibri"/>
        <family val="2"/>
        <scheme val="minor"/>
      </rPr>
      <t>3</t>
    </r>
    <r>
      <rPr>
        <i/>
        <sz val="11"/>
        <color rgb="FF7F7F7F"/>
        <rFont val="Calibri"/>
        <family val="2"/>
        <scheme val="minor"/>
      </rPr>
      <t>·T</t>
    </r>
    <r>
      <rPr>
        <i/>
        <vertAlign val="subscript"/>
        <sz val="11"/>
        <color rgb="FF7F7F7F"/>
        <rFont val="Calibri"/>
        <family val="2"/>
        <scheme val="minor"/>
      </rPr>
      <t>a</t>
    </r>
    <r>
      <rPr>
        <i/>
        <sz val="11"/>
        <color rgb="FF7F7F7F"/>
        <rFont val="Calibri"/>
        <family val="2"/>
        <scheme val="minor"/>
      </rPr>
      <t xml:space="preserve"> + a</t>
    </r>
    <r>
      <rPr>
        <i/>
        <vertAlign val="subscript"/>
        <sz val="11"/>
        <color rgb="FF7F7F7F"/>
        <rFont val="Calibri"/>
        <family val="2"/>
        <scheme val="minor"/>
      </rPr>
      <t>4</t>
    </r>
    <r>
      <rPr>
        <i/>
        <sz val="11"/>
        <color rgb="FF7F7F7F"/>
        <rFont val="Calibri"/>
        <family val="2"/>
        <scheme val="minor"/>
      </rPr>
      <t xml:space="preserve">·v ) * EAF, Pmax ] </t>
    </r>
  </si>
  <si>
    <t>E - plane-of-array irradiance (W/m2)</t>
  </si>
  <si>
    <t>EAF - Empirical Adjustment Factor, used to improve model accuracy if desired</t>
  </si>
  <si>
    <t>ASTM E2848 REGRESSION DEFINITION</t>
  </si>
  <si>
    <t>PVsyst Values</t>
  </si>
  <si>
    <t>MODULE MISMATCH LOSSES</t>
  </si>
  <si>
    <t>INCIDENCE ANGLE MODIFIER</t>
  </si>
  <si>
    <t>THERMAL LOSSES</t>
  </si>
  <si>
    <t>V - wind Speed (m/s)</t>
  </si>
  <si>
    <r>
      <t>T</t>
    </r>
    <r>
      <rPr>
        <i/>
        <vertAlign val="subscript"/>
        <sz val="11"/>
        <color rgb="FF7F7F7F"/>
        <rFont val="Calibri"/>
        <family val="2"/>
        <scheme val="minor"/>
      </rPr>
      <t>a</t>
    </r>
    <r>
      <rPr>
        <i/>
        <sz val="11"/>
        <color rgb="FF7F7F7F"/>
        <rFont val="Calibri"/>
        <family val="2"/>
        <scheme val="minor"/>
      </rPr>
      <t xml:space="preserve"> - ambient temperature (◦C)</t>
    </r>
  </si>
  <si>
    <t>P - photovoltaic system power (kW)</t>
  </si>
  <si>
    <t>Pmax - maximum Power produced by system (kW)</t>
  </si>
  <si>
    <t>Incorrect Climate Rows Allowed</t>
  </si>
  <si>
    <t xml:space="preserve">    Number of incorrectly formatted climate rows CASSYS can skip over until simulation stops</t>
  </si>
  <si>
    <t>Loss Fraction Defined at</t>
  </si>
  <si>
    <t>AC Loss Fraction defined</t>
  </si>
  <si>
    <t>at STC</t>
  </si>
  <si>
    <t>at Pnom</t>
  </si>
  <si>
    <t>Sun Power</t>
  </si>
  <si>
    <t>SPR-4600X</t>
  </si>
  <si>
    <t>64_SunPower_SPR_4600X_60HzOND.OND</t>
  </si>
  <si>
    <t>Photon Mag. 2008</t>
  </si>
  <si>
    <t>Mono</t>
  </si>
  <si>
    <t>Lim</t>
  </si>
  <si>
    <t>Sunny Central 800CP-JP</t>
  </si>
  <si>
    <t>Comp_64_SMA_Central_800CP_JP.OND</t>
  </si>
  <si>
    <t>Manufacturer 2017</t>
  </si>
  <si>
    <t xml:space="preserve"> NF, TL</t>
  </si>
  <si>
    <t>Comp_old_SMA_Central_800CP_JP.OND</t>
  </si>
  <si>
    <t>User_Added 6.26</t>
  </si>
  <si>
    <t>User_Added 6.60</t>
  </si>
  <si>
    <t>Day</t>
  </si>
  <si>
    <t>Month List</t>
  </si>
  <si>
    <t>Fixed Tilted Plane Seasonal Adjustment</t>
  </si>
  <si>
    <t>num of days</t>
  </si>
  <si>
    <t>Angle the panel is raised with respect to the ground during summer tilt</t>
  </si>
  <si>
    <t>Angle the panel is raised with respect to the ground during winter tilt</t>
  </si>
  <si>
    <t>Summer Tilt (degrees)</t>
  </si>
  <si>
    <t>Winter Tilt (degrees)</t>
  </si>
  <si>
    <t>Day summer tilt will begin</t>
  </si>
  <si>
    <t>Day winter tilt will begin</t>
  </si>
  <si>
    <t>Sunny Boy 4000 TL-21</t>
  </si>
  <si>
    <t>Compare_1_new_SMA_SunnyBoy4000TL_21.OND</t>
  </si>
  <si>
    <t xml:space="preserve"> TL transformerless, 16 kHz, IGBT, Multi String</t>
  </si>
  <si>
    <t>Compare_1_old_SMA_SunnyBoy4000TL_21.OND</t>
  </si>
  <si>
    <t>Advanced Energy Inc.</t>
  </si>
  <si>
    <t>Compare_2_new_Advanced_En_Solaron333.OND</t>
  </si>
  <si>
    <t xml:space="preserve"> Without transfo, IGBT</t>
  </si>
  <si>
    <t>http://www.advanced-energy.com/</t>
  </si>
  <si>
    <t>Compare_2_old_Advanced_En_Solaron333.OND</t>
  </si>
  <si>
    <t>SPR-5200X</t>
  </si>
  <si>
    <t>Compare_3_new_SunPower_SPR_5200X.OND</t>
  </si>
  <si>
    <t>Compare_3_old_SunPower_SPR_5200X.OND</t>
  </si>
  <si>
    <t>Sunny Central 500CP-JP</t>
  </si>
  <si>
    <t>Compare_4_new_SMA_Central500CP_JP.OND</t>
  </si>
  <si>
    <t>Compare_4_old_SMA_Central500CP_JP.OND</t>
  </si>
  <si>
    <t>Summer Tilt Start Date:</t>
  </si>
  <si>
    <t>Winter Tilt Start Date:</t>
  </si>
  <si>
    <t>Interval:</t>
  </si>
  <si>
    <t>Start:</t>
  </si>
  <si>
    <t>Parameter:</t>
  </si>
  <si>
    <t>End:</t>
  </si>
  <si>
    <t>Parameter to be varied throughout simulation</t>
  </si>
  <si>
    <t>Ending value of parameter</t>
  </si>
  <si>
    <t>Starting value of parameter</t>
  </si>
  <si>
    <t>Value parameter is incremented between runs</t>
  </si>
  <si>
    <t>ITERATIVE MODE</t>
  </si>
  <si>
    <t>Parameter begins at Start and is incremented up to and including End</t>
  </si>
  <si>
    <t>Output:</t>
  </si>
  <si>
    <t>Parameter being displayed in output file</t>
  </si>
  <si>
    <t>output list:</t>
  </si>
  <si>
    <t>inputList</t>
  </si>
  <si>
    <t>/Site/Orientation_and_Shading/PlaneTilt</t>
  </si>
  <si>
    <t>Selected Path</t>
  </si>
  <si>
    <t>Show PVSyst Equivalents</t>
  </si>
  <si>
    <t>AC Capacity at STC (kW)</t>
  </si>
  <si>
    <t>(%, AC Cap STC)</t>
  </si>
  <si>
    <t>(Pnom)</t>
  </si>
  <si>
    <t>(STC)</t>
  </si>
  <si>
    <t>Resistive Loss of Transformer (kW)</t>
  </si>
  <si>
    <t>PV conversion</t>
  </si>
  <si>
    <t>Effective irradiance on collective</t>
  </si>
  <si>
    <t>At STC efficiency</t>
  </si>
  <si>
    <t>Efficiency @ STC</t>
  </si>
  <si>
    <t>Rise</t>
  </si>
  <si>
    <t>Fall</t>
  </si>
  <si>
    <t>Base</t>
  </si>
  <si>
    <t>Area (m²):</t>
  </si>
  <si>
    <t xml:space="preserve">Efficiency at STC </t>
  </si>
  <si>
    <t>Input Timestamp (yyyy-mm-dd hh:mm:ss)</t>
  </si>
  <si>
    <t>LOSSES DIAGRAM</t>
  </si>
  <si>
    <t>*CASSYS requires .csv, .epw, .TM2 or .TM3 files as input</t>
  </si>
  <si>
    <t xml:space="preserve">     HORIZONTAL GLOBAL RADIATION</t>
  </si>
  <si>
    <t xml:space="preserve">          Global radiation in array plane</t>
  </si>
  <si>
    <t xml:space="preserve">          Horizon shading losses</t>
  </si>
  <si>
    <t xml:space="preserve">          PV conversion**</t>
  </si>
  <si>
    <t xml:space="preserve">     PV ARRAY NOMINAL ENERGY</t>
  </si>
  <si>
    <t xml:space="preserve">          Energy loss due to irradiance</t>
  </si>
  <si>
    <t xml:space="preserve">          Energy loss due to temperature</t>
  </si>
  <si>
    <t xml:space="preserve">          Mismatch losses</t>
  </si>
  <si>
    <t xml:space="preserve">     VIRTUAL ENERGY AT INPUT OF INVERTER</t>
  </si>
  <si>
    <t xml:space="preserve">          DC/AC conversion losses</t>
  </si>
  <si>
    <t xml:space="preserve">     INVERTER OUTPUT</t>
  </si>
  <si>
    <t xml:space="preserve">     ENERGY TO GRID</t>
  </si>
  <si>
    <r>
      <t xml:space="preserve">     </t>
    </r>
    <r>
      <rPr>
        <b/>
        <sz val="11"/>
        <color theme="1"/>
        <rFont val="Calibri"/>
        <family val="2"/>
        <scheme val="minor"/>
      </rPr>
      <t>ACTUAL ENERGY AT INPUT OF INVERTER</t>
    </r>
  </si>
  <si>
    <t xml:space="preserve">Inverter Loss Due to Low Power Threshold </t>
  </si>
  <si>
    <t>Inverter Loss Due to Low Voltage Threshold</t>
  </si>
  <si>
    <t>Inverter Loss Due to High Voltage Threshold</t>
  </si>
  <si>
    <t>Soiling Loss</t>
  </si>
  <si>
    <t>Irradiance lost due to obstruction of incoming radiation by soiling of the array</t>
  </si>
  <si>
    <t>Array Nominal Power</t>
  </si>
  <si>
    <t>Power lost due to irradiance level with given cell efficiencies</t>
  </si>
  <si>
    <t>Power lost due to the module operating temperature with given cell efficiencies</t>
  </si>
  <si>
    <t>Nominal output power (DC) of the array</t>
  </si>
  <si>
    <t>Power lost due to energization of the transformer when there is no production</t>
  </si>
  <si>
    <t>Virtual energy at the input of the inverter</t>
  </si>
  <si>
    <t>Losses caused by the conversion from DC to AC power</t>
  </si>
  <si>
    <t>Horizon Shading Loss for Global</t>
  </si>
  <si>
    <t>DC to AC Conversion Loss</t>
  </si>
  <si>
    <t>Main Transformer Loss (day-time)</t>
  </si>
  <si>
    <t>Main Transformer Loss (night-time)</t>
  </si>
  <si>
    <t>Virtual Energy Available to Inverter</t>
  </si>
  <si>
    <t>Power lost due to the transformer  during the day</t>
  </si>
  <si>
    <t>Inverter Loss Due to High Power Threshold (Clipping)</t>
  </si>
  <si>
    <t>Actual Energy Available to Inverter</t>
  </si>
  <si>
    <t>Energy available to the inverter after array losses and virtual losses have been taken into account</t>
  </si>
  <si>
    <t xml:space="preserve">Power (AC) produced by the inverters  </t>
  </si>
  <si>
    <t>Energy Loss Due To Temperature</t>
  </si>
  <si>
    <t>Energy Loss Due To Irradiance Level</t>
  </si>
  <si>
    <t>DC Wiring Loss</t>
  </si>
  <si>
    <t xml:space="preserve">          Main transformer losses (night)</t>
  </si>
  <si>
    <t xml:space="preserve">          Main transformer losses (day)</t>
  </si>
  <si>
    <t>Air Mass</t>
  </si>
  <si>
    <t>#</t>
  </si>
  <si>
    <t>Air mass ratio</t>
  </si>
  <si>
    <t>Horizontal_Global_Radiation</t>
  </si>
  <si>
    <t>Global_Radiation_in_POA</t>
  </si>
  <si>
    <t>Horizon_Shading_Losses</t>
  </si>
  <si>
    <t>Near_Shading_Losses</t>
  </si>
  <si>
    <t>Soiling_Losses</t>
  </si>
  <si>
    <t>Incidence_Angle_Losses</t>
  </si>
  <si>
    <t>Effective_POA_Radiation</t>
  </si>
  <si>
    <t>PV_Array_Nominal_Energy</t>
  </si>
  <si>
    <t>Energy_Loss_Due_to_Temperature</t>
  </si>
  <si>
    <t>Energy_Loss_Due_to_Irradiance_Level</t>
  </si>
  <si>
    <t>Module_Quality_Losses</t>
  </si>
  <si>
    <t>Mismatch_Losses</t>
  </si>
  <si>
    <t>DC_Wiring_Losses</t>
  </si>
  <si>
    <t>Virtual_Inverter_Input</t>
  </si>
  <si>
    <t>Energy_Lost_to_Input_Voltage_too_Low</t>
  </si>
  <si>
    <t>Energy_Lost_to_Input_Voltage_too_High</t>
  </si>
  <si>
    <t>Energy_Lost_to_Input_Power_too_Low</t>
  </si>
  <si>
    <t>Energy_Lost_to_Input_Power_too_High</t>
  </si>
  <si>
    <t>Actual_Inverter_Input_Energy</t>
  </si>
  <si>
    <t>DCAC_Conversion_Losses</t>
  </si>
  <si>
    <t>Inverter_Output</t>
  </si>
  <si>
    <t>AC_Wiring_Losses</t>
  </si>
  <si>
    <t>Night-Time_Energization_Losses</t>
  </si>
  <si>
    <t>External_Transformer_Losses</t>
  </si>
  <si>
    <t>Power_Injected_into_Grid</t>
  </si>
  <si>
    <t xml:space="preserve">          Near shading losses</t>
  </si>
  <si>
    <t xml:space="preserve">          Module quality losses</t>
  </si>
  <si>
    <t xml:space="preserve">          Soiling losses</t>
  </si>
  <si>
    <t xml:space="preserve">          DC wiring losses</t>
  </si>
  <si>
    <t xml:space="preserve">          Energy losses to input voltage too low</t>
  </si>
  <si>
    <t xml:space="preserve">          Energy losses to input voltage too high</t>
  </si>
  <si>
    <t xml:space="preserve">          Energy losses to input power too low</t>
  </si>
  <si>
    <t xml:space="preserve">          Energy losses to input power too high (clipping)</t>
  </si>
  <si>
    <t xml:space="preserve">          AC wiring losses</t>
  </si>
  <si>
    <t xml:space="preserve">          Incident angle losses</t>
  </si>
  <si>
    <t>Buffer</t>
  </si>
  <si>
    <t xml:space="preserve">     EFFECTIVE POA RADIATION</t>
  </si>
  <si>
    <t>Horizon Shading Loss for Beam</t>
  </si>
  <si>
    <t>Horizon Shading Loss for Diffuse</t>
  </si>
  <si>
    <t>Horizon Shading Loss for Ground Reflected</t>
  </si>
  <si>
    <t>Amount of global irradiance in the plane of array lost to horizon shading</t>
  </si>
  <si>
    <t>Amount of beam irradiance in the plane of array lost to horizon shading</t>
  </si>
  <si>
    <t>Amount of diffuse irradiance in the plane of array lost to horizon shading</t>
  </si>
  <si>
    <t>Amount of ground reflected irradiance in the plane of array lost to horizon shading</t>
  </si>
  <si>
    <t>DefUseSpectralModel</t>
  </si>
  <si>
    <t>Clearness Index kt (0-1)</t>
  </si>
  <si>
    <t>SpectralModelRng</t>
  </si>
  <si>
    <t>NoSpectralModelRng</t>
  </si>
  <si>
    <t>Irradiance reaching the cell is multiplied by (1+s) where s is the spectral correction defined below.</t>
  </si>
  <si>
    <t>The 'spectral' model is a relatively simple model that adjusts PV array production according to the clearness index:</t>
  </si>
  <si>
    <t>SPECTRAL MODEL</t>
  </si>
  <si>
    <t>Spectral</t>
  </si>
  <si>
    <t xml:space="preserve">          Spectral gains or losses</t>
  </si>
  <si>
    <t>Irradiance lost or gained due to spectral effects</t>
  </si>
  <si>
    <t>Spectral Loss</t>
  </si>
  <si>
    <t>BIFACIAL MODEL</t>
  </si>
  <si>
    <t>DefUseBifacialModel</t>
  </si>
  <si>
    <t>DefBifacialAlbedoFreq</t>
  </si>
  <si>
    <t>INTER-ROW ALBEDO DEFINITION</t>
  </si>
  <si>
    <t>GEOMETRY</t>
  </si>
  <si>
    <t>BIFACIAL PANEL CHARACTERISTICS</t>
  </si>
  <si>
    <t>Site</t>
  </si>
  <si>
    <t>Values for chart</t>
  </si>
  <si>
    <t>Use Bifacial Model?</t>
  </si>
  <si>
    <t>Ground Clearance (m)</t>
  </si>
  <si>
    <t>Structural Blocking Factor (%)</t>
  </si>
  <si>
    <t>Panel Transmission Factor (%)</t>
  </si>
  <si>
    <t>Bifaciality Factor (%)</t>
  </si>
  <si>
    <t>Use Spectral Model?</t>
  </si>
  <si>
    <t>Spectral Correction (unitless)</t>
  </si>
  <si>
    <t>Irradiance transmitted through the array (0 = opaque)</t>
  </si>
  <si>
    <t>Reflectivity of the ground between rows (Yearly or Monthly definitions can be provided, or Site values used)</t>
  </si>
  <si>
    <t>Ratio of nominal efficiency on the rear side to nominal efficiency on the front side</t>
  </si>
  <si>
    <t>Distance from the lowest point on the array to the ground (trackers measured at tilt = 0)</t>
  </si>
  <si>
    <t>Shading caused by structural obstructions to back side irradiance</t>
  </si>
  <si>
    <t>Models back side irradiance which, multiplied by a bifaciality factor, is added to the PV array production.</t>
  </si>
  <si>
    <t>UseBifacialModelRng</t>
  </si>
  <si>
    <t>NoUseBifacialModelRng</t>
  </si>
  <si>
    <t>Reflectivity of the ground</t>
  </si>
  <si>
    <t>Total irradiance corrected for losses and available to be converted into power</t>
  </si>
  <si>
    <t>Bifacial Gain</t>
  </si>
  <si>
    <t xml:space="preserve">   </t>
  </si>
  <si>
    <t xml:space="preserve">          Bifacial gains</t>
  </si>
  <si>
    <t>Bifacial_Gain</t>
  </si>
  <si>
    <t>BIFACIAL</t>
  </si>
  <si>
    <t>Effective_Back_Diffuse_Irradiance</t>
  </si>
  <si>
    <t>Effective_Back_Front_Reflected_Irradiance</t>
  </si>
  <si>
    <t>Effective_Back_Ground_Reflected_Irradiance</t>
  </si>
  <si>
    <t>Effective_Back_Beam_Irradiance</t>
  </si>
  <si>
    <t>Effective_Back_Global_Irradiance</t>
  </si>
  <si>
    <t>Effective Global Irradiance in Array Back</t>
  </si>
  <si>
    <t>Effective Beam Irradiance in Array Back</t>
  </si>
  <si>
    <t>Effective Diffuse Irradiance in Array Back</t>
  </si>
  <si>
    <t>Effective Ground Reflected Irradiance in Array Back</t>
  </si>
  <si>
    <t>Effective Front Reflected Irradiance in Array Back</t>
  </si>
  <si>
    <t>IAM_Factor_on_Beam_Back</t>
  </si>
  <si>
    <t>Back IAM Factor on Beam</t>
  </si>
  <si>
    <t>IAM_Factor_on_Diffuse_Back</t>
  </si>
  <si>
    <t>Back IAM Factor on Diffuse</t>
  </si>
  <si>
    <t>Interrow_Albedo</t>
  </si>
  <si>
    <t>Inter-row Albedo</t>
  </si>
  <si>
    <t>Back_Global_Irradiance_Inhomogeneity</t>
  </si>
  <si>
    <t>Inhomogeneity of Global Irradiance in Array Back</t>
  </si>
  <si>
    <t>Reflectivity of the ground in between rows</t>
  </si>
  <si>
    <t>Intensity of solar radiation received directly from the sun by a horizontal surface.</t>
  </si>
  <si>
    <t>Spectral_Losses</t>
  </si>
  <si>
    <t>Tracker_Rotation_Angle</t>
  </si>
  <si>
    <t>Radiation_Spectral_Loss</t>
  </si>
  <si>
    <t>Rotation Angle</t>
  </si>
  <si>
    <t>Beam_Irradiance_in_Array_Back</t>
  </si>
  <si>
    <t>Average_Ground_GHI</t>
  </si>
  <si>
    <t>Beam Irradiance in Array Back</t>
  </si>
  <si>
    <t>Irradiance received directly from the sun by the back surface of the array</t>
  </si>
  <si>
    <t>IAM factor applied to the beam component of back side irradiance</t>
  </si>
  <si>
    <t>IAM factor applied to the diffuse component of back side irradiance</t>
  </si>
  <si>
    <t>Global Irradiance on Ground</t>
  </si>
  <si>
    <t>ShowBackIrradianceProfile</t>
  </si>
  <si>
    <t>Effective Global Irradiance Profile on Array Back</t>
  </si>
  <si>
    <t>Effective global irradiance collected on each cell row across the back side</t>
  </si>
  <si>
    <t>The range of values across the back side, normalized by the sum</t>
  </si>
  <si>
    <t>Radiation_Available_for_Power_Conversion</t>
  </si>
  <si>
    <t>Irradiance gained due to back side collection</t>
  </si>
  <si>
    <t>Total back side irradiance corrected for losses</t>
  </si>
  <si>
    <t>Beam back side irradiance corrected for losses</t>
  </si>
  <si>
    <t>Diffuse back side irradiance corrected for losses</t>
  </si>
  <si>
    <t>Ground reflected back side irradiance corrected for losses</t>
  </si>
  <si>
    <t>Front panel reflected back side irradiance corrected for losses</t>
  </si>
  <si>
    <t>Total front side irradiance corrected for losses</t>
  </si>
  <si>
    <t>Radiation Available for Power Conversion</t>
  </si>
  <si>
    <t>Effective Global Irradiance in Array Plane</t>
  </si>
  <si>
    <t>Global irradiance received by the ground in between rows</t>
  </si>
  <si>
    <t>Only supported for select array types.</t>
  </si>
  <si>
    <t>Sungrow</t>
  </si>
  <si>
    <t>SG2500HV</t>
  </si>
  <si>
    <t>20.1.2 Sungrow_SG2500HV (800-1300V, 3 level).ond</t>
  </si>
  <si>
    <t xml:space="preserve">    Angle the tilted irradiance meter faces with respect to true south, [+] if W, [-] if E</t>
  </si>
  <si>
    <t xml:space="preserve">    The tilt at which the tilted irradiance is measured </t>
  </si>
  <si>
    <t>This hidden workbook contains the values used in the Losses diagram</t>
  </si>
  <si>
    <t>Energy series</t>
  </si>
  <si>
    <t>Radiation series</t>
  </si>
  <si>
    <t>End value</t>
  </si>
  <si>
    <t>Diff from prev</t>
  </si>
  <si>
    <t>Width of one row of the array in the transverse direction required only for bifacial model)</t>
  </si>
  <si>
    <t>MODULE  LOSSES</t>
  </si>
  <si>
    <t>Quality loss</t>
  </si>
  <si>
    <t>Light Induced Degradation (LID)</t>
  </si>
  <si>
    <t>Ageing (%/year)</t>
  </si>
  <si>
    <t>Module degradation due to exposure to light in the first month</t>
  </si>
  <si>
    <t>Degradation in module rating over time</t>
  </si>
  <si>
    <t>Deviation from stated  manufacturer's specifications</t>
  </si>
  <si>
    <t>1.5.2</t>
  </si>
  <si>
    <t>Module LID</t>
  </si>
  <si>
    <t>Module ageing</t>
  </si>
  <si>
    <t>Module_LID_Losses</t>
  </si>
  <si>
    <t>Module_Ageing_Losses</t>
  </si>
  <si>
    <t xml:space="preserve">          Module LID losses</t>
  </si>
  <si>
    <t xml:space="preserve">          Module ageing losses</t>
  </si>
  <si>
    <t>This array type only requires Plane Tilt and Azimuth.</t>
  </si>
  <si>
    <t>PnomToLow</t>
  </si>
  <si>
    <t>PnomToUp</t>
  </si>
  <si>
    <t>LIDLoss</t>
  </si>
  <si>
    <t>Gamma</t>
  </si>
  <si>
    <t>muGamma</t>
  </si>
  <si>
    <t>RelEffic800</t>
  </si>
  <si>
    <t>RelEffic700</t>
  </si>
  <si>
    <t>RelEffic600</t>
  </si>
  <si>
    <t>RelEffic400</t>
  </si>
  <si>
    <t>RelEffic200</t>
  </si>
  <si>
    <t>BV_Canadian_Solar_CS6X_305P.PAN</t>
  </si>
  <si>
    <t>CS6X 305P</t>
  </si>
  <si>
    <t>Black &amp; Veatch, from PVEL measured data</t>
  </si>
  <si>
    <t>PVsyst 5.64</t>
  </si>
  <si>
    <t>Power lost to light-induced degradation</t>
  </si>
  <si>
    <t>Power lost to module ageing</t>
  </si>
  <si>
    <t>mtSiMono</t>
  </si>
  <si>
    <t>BV_Canadian_CS6P_240P_PostLID.PAN</t>
  </si>
  <si>
    <t>CS6P - 240P (Post-LID)</t>
  </si>
  <si>
    <t>PVsyst 5.55</t>
  </si>
  <si>
    <t>BV_Canadian_CS6P_245P_PostLID.PAN</t>
  </si>
  <si>
    <t>CS6P - 245P (Post LID)</t>
  </si>
  <si>
    <t>BV_Canadian_CS6P_250P_PostLID.PAN</t>
  </si>
  <si>
    <t>CS6P - 250P (Post LID)</t>
  </si>
  <si>
    <t>BV_Canadian_Solar_CS6X_290P.PAN</t>
  </si>
  <si>
    <t>CS6X 290P</t>
  </si>
  <si>
    <t>BV_Canadian_Solar_CS6X_295P.PAN</t>
  </si>
  <si>
    <t>CS6X 295P</t>
  </si>
  <si>
    <t>BV_Canadian_Solar_CS6X_300P.PAN</t>
  </si>
  <si>
    <t>CS6X 300P</t>
  </si>
  <si>
    <t>Black &amp; Veatch, from measured data provide by PVEL</t>
  </si>
  <si>
    <t>BV_Canadian_Solar_CS6X_310P.PAN</t>
  </si>
  <si>
    <t>CS6X 310P</t>
  </si>
  <si>
    <t>Canadian-Solar_CS6P-255PX_PVEL.PAN</t>
  </si>
  <si>
    <t>CS6P-255PX</t>
  </si>
  <si>
    <t>PV Evolution Labs 2014</t>
  </si>
  <si>
    <t>PVsyst 5.71</t>
  </si>
  <si>
    <t>_x000D_
Si</t>
  </si>
  <si>
    <t>Canadian-Solar_CS6X-305P-A_PVEL.PAN</t>
  </si>
  <si>
    <t>CS6X-305P A</t>
  </si>
  <si>
    <t>Canadian-Solar_CS6X-305P-B_PVEL.PAN</t>
  </si>
  <si>
    <t>CS6X-305P B</t>
  </si>
  <si>
    <t>CS6K - 270P-FG</t>
  </si>
  <si>
    <t>Manufacturer 2016 TUV-Rheinland data</t>
  </si>
  <si>
    <t>CS6A - 235MS</t>
  </si>
  <si>
    <t>mtSiPoly</t>
  </si>
  <si>
    <t>CS6K - 270P</t>
  </si>
  <si>
    <t>CS6K - 275P</t>
  </si>
  <si>
    <t>CS6K - 275P-FG</t>
  </si>
  <si>
    <t>CS6K - 295MS</t>
  </si>
  <si>
    <t>CS6K - 300MS</t>
  </si>
  <si>
    <t>CS6U - 325P</t>
  </si>
  <si>
    <t>CS6V - 245MS</t>
  </si>
  <si>
    <t>CS6X - 325P-FG</t>
  </si>
  <si>
    <t>CS3K-275P 1500V</t>
  </si>
  <si>
    <t>CS3K-280P 1500V</t>
  </si>
  <si>
    <t>CS3K-285P 1500V</t>
  </si>
  <si>
    <t>CS3K-300MS 1500V</t>
  </si>
  <si>
    <t>CS3K-305MS 1500V</t>
  </si>
  <si>
    <t>CS3K-310MS 1500V</t>
  </si>
  <si>
    <t>CS3U-325P 1500V</t>
  </si>
  <si>
    <t>CS3U-330P 1500V</t>
  </si>
  <si>
    <t>CS3U-335P 1500V</t>
  </si>
  <si>
    <t>CS3U-340P 1500V</t>
  </si>
  <si>
    <t>CS3U-365MS 1500V</t>
  </si>
  <si>
    <t>CS3U-370MS 1500V</t>
  </si>
  <si>
    <t>CS6A - 240MS</t>
  </si>
  <si>
    <t>CS6K - 270P 1500V</t>
  </si>
  <si>
    <t>CS6K - 270P-AG 1500V</t>
  </si>
  <si>
    <t>CS6K - 275P 1500V</t>
  </si>
  <si>
    <t>CS6K - 275P-AG 1500V</t>
  </si>
  <si>
    <t>CS6U - 325P 1500V</t>
  </si>
  <si>
    <t>CS6U - 325P-AG 1500V</t>
  </si>
  <si>
    <t>CS6U - 330P 1500V</t>
  </si>
  <si>
    <t>CS6U - 330P-AG 1500V</t>
  </si>
  <si>
    <t>CS6V - 250MS</t>
  </si>
  <si>
    <t>CS6X - 330P-FG</t>
  </si>
  <si>
    <t>Manufacturer 2017 TUV-SUD data</t>
  </si>
  <si>
    <t>PVsyst 6.61</t>
  </si>
  <si>
    <t>CS3K-275P</t>
  </si>
  <si>
    <t>CS3K-280P</t>
  </si>
  <si>
    <t>CS3K-285P</t>
  </si>
  <si>
    <t>CS3K-300MS_MIX_CSI_EXT_V6_61_1500V_2017Q2.PAN</t>
  </si>
  <si>
    <t>CS3K-300MS</t>
  </si>
  <si>
    <t>CS3K-300MS_MIX_CSI_EXT_V6_61_2017Q2.PAN</t>
  </si>
  <si>
    <t>CS3K-305MS_MIX_CSI_EXT_V6_61_1500V_2017Q2.PAN</t>
  </si>
  <si>
    <t>CS3K-305MS</t>
  </si>
  <si>
    <t>CS3K-305MS_MIX_CSI_EXT_V6_61_2017Q2.PAN</t>
  </si>
  <si>
    <t>CS3K-310MS_MIX_CSI_EXT_V6_61_1500V_2017Q2.PAN</t>
  </si>
  <si>
    <t>CS3K-310MS_MIX_CSI_EXT_V6_61_2017Q2.PAN</t>
  </si>
  <si>
    <t>CS3K-310MS</t>
  </si>
  <si>
    <t>CS3K-315MS 1500V</t>
  </si>
  <si>
    <t>CS3K-315MS_MIX_CSI_EXT_V6_61_1500V_2017Q2.PAN</t>
  </si>
  <si>
    <t>CS3K-315MS</t>
  </si>
  <si>
    <t>CS3K-315MS_MIX_CSI_EXT_V6_61_2017Q2.PAN</t>
  </si>
  <si>
    <t>CS3U-325P</t>
  </si>
  <si>
    <t>CS3U-325P-FG</t>
  </si>
  <si>
    <t>CS3U-330P</t>
  </si>
  <si>
    <t>CS3U-330P-FG</t>
  </si>
  <si>
    <t>CS3U-335P</t>
  </si>
  <si>
    <t>CS3U-335P-FG</t>
  </si>
  <si>
    <t>CS3U-340P</t>
  </si>
  <si>
    <t>CS3U-340P-FG</t>
  </si>
  <si>
    <t>CS3U-365MS_MIX_CSI_EXT_V6_61_1500V_2017Q2.PAN</t>
  </si>
  <si>
    <t>CS3U-365MS_MIX_CSI_EXT_V6_61_2017Q2.PAN</t>
  </si>
  <si>
    <t>CS3U-365MS</t>
  </si>
  <si>
    <t>CS3U-370MS_MIX_CSI_EXT_V6_61_1500V_2017Q2.PAN</t>
  </si>
  <si>
    <t>CS3U-370MS</t>
  </si>
  <si>
    <t>CS3U-370MS_MIX_CSI_EXT_V6_61_2017Q2.PAN</t>
  </si>
  <si>
    <t>CS3U-375MS_MIX_CSI_EXT_V6_61_1500V_2017Q2.PAN</t>
  </si>
  <si>
    <t>CS3U-375MS 1500V</t>
  </si>
  <si>
    <t>CS3U-375MS_MIX_CSI_EXT_V6_61_2017Q2.PAN</t>
  </si>
  <si>
    <t>CS3U-375MS</t>
  </si>
  <si>
    <t>CS6A-235MS_MIX_CSI_EXT_V6_61_2017Q2.PAN</t>
  </si>
  <si>
    <t>CS6A-240MS_MIX_CSI_EXT_V6_61_2017Q2.PAN</t>
  </si>
  <si>
    <t>CS6A - 245MS</t>
  </si>
  <si>
    <t>CS6A-245MS_MIX_CSI_EXT_V6_61_2017Q2.PAN</t>
  </si>
  <si>
    <t>CS6K - 270P-AG</t>
  </si>
  <si>
    <t>CS6K - 275P-AG</t>
  </si>
  <si>
    <t>CS6K - 280P 1500V</t>
  </si>
  <si>
    <t>CS6K - 280P</t>
  </si>
  <si>
    <t>CS6K - 280P-AG 1500V</t>
  </si>
  <si>
    <t>CS6K - 280P-AG</t>
  </si>
  <si>
    <t>CS6K - 280P-FG</t>
  </si>
  <si>
    <t>CS6K-295MS_MIX_CSI_EXT_V6_61_2017Q2.PAN</t>
  </si>
  <si>
    <t>CS6K-300MS_MIX_CSI_EXT_V6_61_2017Q2.PAN</t>
  </si>
  <si>
    <t>CS6K - 305MS</t>
  </si>
  <si>
    <t>CS6K-305MS_MIX_CSI_EXT_V6_61_2017Q2.PAN</t>
  </si>
  <si>
    <t>CS6U - 325P-AG</t>
  </si>
  <si>
    <t>CS6U - 330P</t>
  </si>
  <si>
    <t>CS6U - 330P-AG</t>
  </si>
  <si>
    <t>CS6U - 335P 1500V</t>
  </si>
  <si>
    <t>CS6U - 335P</t>
  </si>
  <si>
    <t>CS6U - 335P-AG 1500V</t>
  </si>
  <si>
    <t>CS6U - 335P-AG</t>
  </si>
  <si>
    <t>CS6V-245MS_MIX_CSI_EXT_V6_61_2017Q2.PAN</t>
  </si>
  <si>
    <t>CS6V-250MS_MIX_CSI_EXT_V6_61_2017Q2.PAN</t>
  </si>
  <si>
    <t>CS6V - 255MS</t>
  </si>
  <si>
    <t>CS6V-255MS_MIX_CSI_EXT_V6_61_2017Q2.PAN</t>
  </si>
  <si>
    <t>CS6X - 335P-FG</t>
  </si>
  <si>
    <t>Manufacture 2017 TUV-SUD data</t>
  </si>
  <si>
    <t>PVsyst 6.64</t>
  </si>
  <si>
    <t>CS1V-250MS_MIX_CSI_EXT_V6_64_2017Q4.PAN</t>
  </si>
  <si>
    <t>CS1V - 250MS</t>
  </si>
  <si>
    <t>CS1V - 255MS</t>
  </si>
  <si>
    <t>CS1V-255MS_MIX_CSI_EXT_V6_64_2017Q4.PAN</t>
  </si>
  <si>
    <t>CS1V-260MS_MIX_CSI_EXT_V6_64_2017Q4.PAN</t>
  </si>
  <si>
    <t>CS1V - 260MS</t>
  </si>
  <si>
    <t>CS1V-265MS_MIX_CSI_EXT_V6_64_2017Q4.PAN</t>
  </si>
  <si>
    <t>CS1V - 265MS</t>
  </si>
  <si>
    <t>CS3K-275P_MIX_CSI_EXT_V6_64_1500V_2017Q4.PAN</t>
  </si>
  <si>
    <t>CS3K-275P_MIX_CSI_EXT_V6_64_2017Q4.PAN</t>
  </si>
  <si>
    <t>CS3K-275P-AG 1500V</t>
  </si>
  <si>
    <t>CS3K-275P-AG_MIX_CSI_EXT_V6_64_1500V_2017Q4.PAN</t>
  </si>
  <si>
    <t>CS3K-275P-AG</t>
  </si>
  <si>
    <t>CS3K-275P-AG_MIX_CSI_EXT_V6_64_2017Q4.PAN</t>
  </si>
  <si>
    <t>CS3K-275P-FG</t>
  </si>
  <si>
    <t>CS3K-275P-FG_MIX_CSI_EXT_V6_64_2017Q4.PAN</t>
  </si>
  <si>
    <t>CS3K-280P_MIX_CSI_EXT_V6_64_1500V_2017Q4.PAN</t>
  </si>
  <si>
    <t>CS3K-280P_MIX_CSI_EXT_V6_64_2017Q4.PAN</t>
  </si>
  <si>
    <t>CS3K-280P-AG 1500V</t>
  </si>
  <si>
    <t>CS3K-280P-AG_MIX_CSI_EXT_V6_64_1500V_2017Q4.PAN</t>
  </si>
  <si>
    <t>CS3K-280P-AG</t>
  </si>
  <si>
    <t>CS3K-280P-AG_MIX_CSI_EXT_V6_64_2017Q4.PAN</t>
  </si>
  <si>
    <t>CS3K-280P-FG</t>
  </si>
  <si>
    <t>CS3K-280P-FG_MIX_CSI_EXT_V6_64_2017Q4.PAN</t>
  </si>
  <si>
    <t>CS3K-285P_MIX_CSI_EXT_V6_64_1500V_2017Q4.PAN</t>
  </si>
  <si>
    <t>CS3K-285P_MIX_CSI_EXT_V6_64_2017Q4.PAN</t>
  </si>
  <si>
    <t>CS3K-285P-AG 1500V</t>
  </si>
  <si>
    <t>CS3K-285P-AG_MIX_CSI_EXT_V6_64_1500V_2017Q4.PAN</t>
  </si>
  <si>
    <t>CS3K-285P-AG</t>
  </si>
  <si>
    <t>CS3K-285P-AG_MIX_CSI_EXT_V6_64_2017Q4.PAN</t>
  </si>
  <si>
    <t>CS3K-285P-FG_MIX_CSI_EXT_V6_64_2017Q4.PAN</t>
  </si>
  <si>
    <t>CS3K-285P-FG</t>
  </si>
  <si>
    <t>CS3K-300MS-AG 1500V</t>
  </si>
  <si>
    <t>CS3K-300MS-AG_MIX_CSI_EXT_V6_64_1500V_2017Q4.PAN</t>
  </si>
  <si>
    <t>CS3K-300MS-AG_MIX_CSI_EXT_V6_64_2017Q4.PAN</t>
  </si>
  <si>
    <t>CS3K-300MS-AG</t>
  </si>
  <si>
    <t>CS3K-300MS-FG_MIX_CSI_EXT_V6_64_2017Q4.PAN</t>
  </si>
  <si>
    <t>CS3K-300MS-FG</t>
  </si>
  <si>
    <t>CS3K-305MS-AG 1500V</t>
  </si>
  <si>
    <t>CS3K-305MS-AG_MIX_CSI_EXT_V6_64_1500V_2017Q4.PAN</t>
  </si>
  <si>
    <t>CS3K-305MS-AG_MIX_CSI_EXT_V6_64_2017Q4.PAN</t>
  </si>
  <si>
    <t>CS3K-305MS-AG</t>
  </si>
  <si>
    <t>CS3K-305MS-FG_MIX_CSI_EXT_V6_64_2017Q4.PAN</t>
  </si>
  <si>
    <t>CS3K-305MS-FG</t>
  </si>
  <si>
    <t>CS3K-310MS-AG 1500V</t>
  </si>
  <si>
    <t>CS3K-310MS-AG_MIX_CSI_EXT_V6_64_1500V_2017Q4.PAN</t>
  </si>
  <si>
    <t>CS3K-310MS-AG</t>
  </si>
  <si>
    <t>CS3K-310MS-AG_MIX_CSI_EXT_V6_64_2017Q4.PAN</t>
  </si>
  <si>
    <t>CS3K-310MS-FG_MIX_CSI_EXT_V6_64_2017Q4.PAN</t>
  </si>
  <si>
    <t>CS3K-310MS-FG</t>
  </si>
  <si>
    <t>CS3K-315MS-AG 1500V</t>
  </si>
  <si>
    <t>CS3K-315MS-AG_MIX_CSI_EXT_V6_64_1500V_2017Q4.PAN</t>
  </si>
  <si>
    <t>CS3K-315MS-AG</t>
  </si>
  <si>
    <t>CS3K-315MS-AG_MIX_CSI_EXT_V6_64_2017Q4.PAN</t>
  </si>
  <si>
    <t>CS3K-315MS-FG_MIX_CSI_EXT_V6_64_2017Q4.PAN</t>
  </si>
  <si>
    <t>CS3K-315MS-FG</t>
  </si>
  <si>
    <t>CS3U-325P_MIX_CSI_EXT_V6_64_1500V_2017Q4.PAN</t>
  </si>
  <si>
    <t>CS3U-325P_MIX_CSI_EXT_V6_64_2017Q4.PAN</t>
  </si>
  <si>
    <t>CS3U-325P-AG 1500V</t>
  </si>
  <si>
    <t>CS3U-325P-AG_MIX_CSI_EXT_V6_64_1500V_2017Q4.PAN</t>
  </si>
  <si>
    <t>CS3U-325P-AG</t>
  </si>
  <si>
    <t>CS3U-325P-AG_MIX_CSI_EXT_V6_64_2017Q4.PAN</t>
  </si>
  <si>
    <t>CS3U-325P-FG_MIX_CSI_EXT_V6_64_2017Q4.PAN</t>
  </si>
  <si>
    <t>CS3U-330P_MIX_CSI_EXT_V6_64_1500V_2017Q4.PAN</t>
  </si>
  <si>
    <t>CS3U-330P_MIX_CSI_EXT_V6_64_2017Q4.PAN</t>
  </si>
  <si>
    <t>CS3U-330P-AG_MIX_CSI_EXT_V6_64_1500V_2017Q4.PAN</t>
  </si>
  <si>
    <t>CS3U-330P-AG 1500V</t>
  </si>
  <si>
    <t>CS3U-330P-AG</t>
  </si>
  <si>
    <t>CS3U-330P-AG_MIX_CSI_EXT_V6_64_2017Q4.PAN</t>
  </si>
  <si>
    <t>CS3U-330P-FG_MIX_CSI_EXT_V6_64_2017Q4.PAN</t>
  </si>
  <si>
    <t>CS3U-335P_MIX_CSI_EXT_V6_64_1500V_2017Q4.PAN</t>
  </si>
  <si>
    <t>CS3U-335P_MIX_CSI_EXT_V6_64_2017Q4.PAN</t>
  </si>
  <si>
    <t>CS3U-335P-AG 1500V</t>
  </si>
  <si>
    <t>CS3U-335P-AG_MIX_CSI_EXT_V6_64_1500V_2017Q4.PAN</t>
  </si>
  <si>
    <t>CS3U-335P-AG_MIX_CSI_EXT_V6_64_2017Q4.PAN</t>
  </si>
  <si>
    <t>CS3U-335P-AG</t>
  </si>
  <si>
    <t>CS3U-335P-FG_MIX_CSI_EXT_V6_64_2017Q4.PAN</t>
  </si>
  <si>
    <t>CS3U-340P_MIX_CSI_EXT_V6_64_1500V_2017Q4.PAN</t>
  </si>
  <si>
    <t>CS3U-340P_MIX_CSI_EXT_V6_64_2017Q4.PAN</t>
  </si>
  <si>
    <t>CS3U-340P-AG 1500V</t>
  </si>
  <si>
    <t>CS3U-340P-AG_MIX_CSI_EXT_V6_64_1500V_2017Q4.PAN</t>
  </si>
  <si>
    <t>CS3U-340P-AG_MIX_CSI_EXT_V6_64_2017Q4.PAN</t>
  </si>
  <si>
    <t>CS3U-340P-AG</t>
  </si>
  <si>
    <t>CS3U-340P-FG_MIX_CSI_EXT_V6_64_2017Q4.PAN</t>
  </si>
  <si>
    <t>CS3U-345P_MIX_CSI_EXT_V6_64_1500V_2017Q4.PAN</t>
  </si>
  <si>
    <t>CS3U-345P 1500V</t>
  </si>
  <si>
    <t>CS3U-345P</t>
  </si>
  <si>
    <t>CS3U-345P_MIX_CSI_EXT_V6_64_2017Q4.PAN</t>
  </si>
  <si>
    <t>CS3U-345P-AG 1500V</t>
  </si>
  <si>
    <t>CS3U-345P-AG_MIX_CSI_EXT_V6_64_1500V_2017Q4.PAN</t>
  </si>
  <si>
    <t>CS3U-345P-AG</t>
  </si>
  <si>
    <t>CS3U-345P-AG_MIX_CSI_EXT_V6_64_2017Q4.PAN</t>
  </si>
  <si>
    <t>CS3U-345P-FG</t>
  </si>
  <si>
    <t>CS3U-345P-FG_MIX_CSI_EXT_V6_64_2017Q4.PAN</t>
  </si>
  <si>
    <t>CS3U-365MS-AG_MIX_CSI_EXT_V6_64_1500V_2017Q4.PAN</t>
  </si>
  <si>
    <t>CS3U-365MS-AG 1500V</t>
  </si>
  <si>
    <t>CS3U-365MS-AG_MIX_CSI_EXT_V6_64_2017Q4.PAN</t>
  </si>
  <si>
    <t>CS3U-365MS-AG</t>
  </si>
  <si>
    <t>CS3U-365MS-FG</t>
  </si>
  <si>
    <t>CS3U-365MS-FG_MIX_CSI_EXT_V6_64_2017Q4.PAN</t>
  </si>
  <si>
    <t>CS3U-370MS-AG 1500V</t>
  </si>
  <si>
    <t>CS3U-370MS-AG_MIX_CSI_EXT_V6_64_1500V_2017Q4.PAN</t>
  </si>
  <si>
    <t>CS3U-370MS-AG_MIX_CSI_EXT_V6_64_2017Q4.PAN</t>
  </si>
  <si>
    <t>CS3U-370MS-AG</t>
  </si>
  <si>
    <t>CS3U-370MS-FG</t>
  </si>
  <si>
    <t>CS3U-370MS-FG_MIX_CSI_EXT_V6_64_2017Q4.PAN</t>
  </si>
  <si>
    <t>CS3U-375MS-AG 1500V</t>
  </si>
  <si>
    <t>CS3U-375MS-AG_MIX_CSI_EXT_V6_64_1500V_2017Q4.PAN</t>
  </si>
  <si>
    <t>CS3U-375MS-AG</t>
  </si>
  <si>
    <t>CS3U-375MS-AG_MIX_CSI_EXT_V6_64_2017Q4.PAN</t>
  </si>
  <si>
    <t>CS3U-375MS-FG_MIX_CSI_EXT_V6_64_2017Q4.PAN</t>
  </si>
  <si>
    <t>CS3U-375MS-FG</t>
  </si>
  <si>
    <t>CS3U-380MS 1500V</t>
  </si>
  <si>
    <t>CS3U-380MS_MIX_CSI_EXT_V6_64_1500V_2017Q4.PAN</t>
  </si>
  <si>
    <t>CS3U-380MS</t>
  </si>
  <si>
    <t>CS3U-380MS_MIX_CSI_EXT_V6_64_2017Q4.PAN</t>
  </si>
  <si>
    <t>CS3U-380MS-AG 1500V</t>
  </si>
  <si>
    <t>CS3U-380MS-AG_MIX_CSI_EXT_V6_64_1500V_2017Q4.PAN</t>
  </si>
  <si>
    <t>CS3U-380MS-AG_MIX_CSI_EXT_V6_64_2017Q4.PAN</t>
  </si>
  <si>
    <t>CS3U-380MS-AG</t>
  </si>
  <si>
    <t>CS3U-380MS-FG_MIX_CSI_EXT_V6_64_2017Q4.PAN</t>
  </si>
  <si>
    <t>CS3U-380MS-FG</t>
  </si>
  <si>
    <t>CS6K-270P_MIX_CSI_EXT_V6_64_1500V_2017Q4.PAN</t>
  </si>
  <si>
    <t>CS6K-270P_MIX_CSI_EXT_V6_64_2017Q4.PAN</t>
  </si>
  <si>
    <t>CS6K-270P-AG_MIX_CSI_EXT_V6_64_1500V_2017Q4.PAN</t>
  </si>
  <si>
    <t>CS6K-270P-AG_MIX_CSI_EXT_V6_64_2017Q4.PAN</t>
  </si>
  <si>
    <t>CS6K-270P-FG_MIX_CSI_EXT_V6_64_2017Q4.PAN</t>
  </si>
  <si>
    <t>CS6K-275P_MIX_CSI_EXT_V6_64_1500V_2017Q4.PAN</t>
  </si>
  <si>
    <t>CS6K-275P_MIX_CSI_EXT_V6_64_2017Q4.PAN</t>
  </si>
  <si>
    <t>CS6K-275P-AG_MIX_CSI_EXT_V6_64_1500V_2017Q4.PAN</t>
  </si>
  <si>
    <t>CS6K-275P-AG_MIX_CSI_EXT_V6_64_2017Q4.PAN</t>
  </si>
  <si>
    <t>CS6K-275P-FG_MIX_CSI_EXT_V6_64_2017Q4.PAN</t>
  </si>
  <si>
    <t>CS6K-280P_MIX_CSI_EXT_V6_64_1500V_2017Q4.PAN</t>
  </si>
  <si>
    <t>CS6K-280P_MIX_CSI_EXT_V6_64_2017Q4.PAN</t>
  </si>
  <si>
    <t>CS6K-280P-AG_MIX_CSI_EXT_V6_64_1500V_2017Q4.PAN</t>
  </si>
  <si>
    <t>CS6K-280P-AG_MIX_CSI_EXT_V6_64_2017Q4.PAN</t>
  </si>
  <si>
    <t>CS6K-280P-FG_MIX_CSI_EXT_V6_64_2017Q4.PAN</t>
  </si>
  <si>
    <t>CS6K-295MS-AG_MIX_CSI_EXT_V6_64_1500V_2017Q4.PAN</t>
  </si>
  <si>
    <t>CS6K - 295MS-AG 1500V</t>
  </si>
  <si>
    <t>CS6K-295MS-AG_MIX_CSI_EXT_V6_64_2017Q4.PAN</t>
  </si>
  <si>
    <t>CS6K - 295MS-AG</t>
  </si>
  <si>
    <t>CS6K - 300MS-AG 1500V</t>
  </si>
  <si>
    <t>CS6K-300MS-AG_MIX_CSI_EXT_V6_64_1500V_2017Q4.PAN</t>
  </si>
  <si>
    <t>CS6K-300MS-AG_MIX_CSI_EXT_V6_64_2017Q4.PAN</t>
  </si>
  <si>
    <t>CS6K - 300MS-AG</t>
  </si>
  <si>
    <t>CS6K-305MS-AG_MIX_CSI_EXT_V6_64_1500V_2017Q4.PAN</t>
  </si>
  <si>
    <t>CS6K - 305MS-AG 1500V</t>
  </si>
  <si>
    <t>CS6K-305MS-AG_MIX_CSI_EXT_V6_64_2017Q4.PAN</t>
  </si>
  <si>
    <t>CS6K - 305MS-AG</t>
  </si>
  <si>
    <t>CS6K - 310MS</t>
  </si>
  <si>
    <t>CS6K-310MS_MIX_CSI_EXT_V6_64_2017Q4.PAN</t>
  </si>
  <si>
    <t>CS6K-310MS-AG_MIX_CSI_EXT_V6_64_1500V_2017Q4.PAN</t>
  </si>
  <si>
    <t>CS6K - 310MS-AG 1500V</t>
  </si>
  <si>
    <t>CS6K-310MS-AG_MIX_CSI_EXT_V6_64_2017Q4.PAN</t>
  </si>
  <si>
    <t>CS6K - 310MS-AG</t>
  </si>
  <si>
    <t>CS6U-325P_MIX_CSI_EXT_V6_64_1500V_2017Q4.PAN</t>
  </si>
  <si>
    <t>CS6U-325P_MIX_CSI_EXT_V6_64_2017Q4.PAN</t>
  </si>
  <si>
    <t>CS6U-325P-AG_MIX_CSI_EXT_V6_64_1500V_2017Q4.PAN</t>
  </si>
  <si>
    <t>CS6U-325P-AG_MIX_CSI_EXT_V6_64_2017Q4.PAN</t>
  </si>
  <si>
    <t>CS6U-330P_MIX_CSI_EXT_V6_64_1500V_2017Q4.PAN</t>
  </si>
  <si>
    <t>CS6U-330P_MIX_CSI_EXT_V6_64_2017Q4.PAN</t>
  </si>
  <si>
    <t>CS6U-330P-AG_MIX_CSI_EXT_V6_64_1500V_2017Q4.PAN</t>
  </si>
  <si>
    <t>CS6U-330P-AG_MIX_CSI_EXT_V6_64_2017Q4.PAN</t>
  </si>
  <si>
    <t>CS6U-335P_MIX_CSI_EXT_V6_64_1500V_2017Q4.PAN</t>
  </si>
  <si>
    <t>CS6U-335P_MIX_CSI_EXT_V6_64_2017Q4.PAN</t>
  </si>
  <si>
    <t>CS6U-335P-AG_MIX_CSI_EXT_V6_64_1500V_2017Q4.PAN</t>
  </si>
  <si>
    <t>CS6U-335P-AG_MIX_CSI_EXT_V6_64_2017Q4.PAN</t>
  </si>
  <si>
    <t>CS6X-325P-FG_MIX_CSI_EXT_V6_64_2017Q4.PAN</t>
  </si>
  <si>
    <t>CS6X-330P-FG_MIX_CSI_EXT_V6_64_2017Q4.PAN</t>
  </si>
  <si>
    <t>CS6X-335P-FG_MIX_CSI_EXT_V6_64_2017Q4.PAN</t>
  </si>
  <si>
    <t>PVsyst 6.70</t>
  </si>
  <si>
    <t>CS3K-290P 1500V HE</t>
  </si>
  <si>
    <t>CS3K-290P_MIX_CSIHE_EXT_V6_70_1500V_2018Q2.PAN</t>
  </si>
  <si>
    <t>Manufacturer 2018 TUV-SUD data</t>
  </si>
  <si>
    <t>CS3K-290P HE</t>
  </si>
  <si>
    <t>CS3K-290P_MIX_CSIHE_EXT_V6_70_2018Q2.PAN</t>
  </si>
  <si>
    <t>CS3K - 290P-AG 1500V HE</t>
  </si>
  <si>
    <t>CS3K-290P-AG_MIX_CSIHE_EXT_V6_70_1500V_2018Q2.PAN</t>
  </si>
  <si>
    <t>CS3K - 290P-AG  HE</t>
  </si>
  <si>
    <t>CS3K-290P-AG_MIX_CSIHE_EXT_V6_70_2018Q2.PAN</t>
  </si>
  <si>
    <t>CS3K-290PB-AG 1500V HE</t>
  </si>
  <si>
    <t>CS3K-290PB-AG_MIX_CSIHE_EXT_V6_70_1500V_2018Q2.PAN</t>
  </si>
  <si>
    <t>CS3K-290PB-AG HE</t>
  </si>
  <si>
    <t>CS3K-290PB-AG_MIX_CSIHE_EXT_V6_70_2018Q2.PAN</t>
  </si>
  <si>
    <t>CS3K-290PB-AG UL1500V HE</t>
  </si>
  <si>
    <t>CS3K-290PB-AG_MIX_CSIHE_EXT_V6_70_U1500_2018Q2.PAN</t>
  </si>
  <si>
    <t>CS3K-290PB-FG HE</t>
  </si>
  <si>
    <t>CS3K-290PB-FG_MIX_CSIHE_EXT_V6_70_2018Q2.PAN</t>
  </si>
  <si>
    <t>CS3K-290P-FG HE</t>
  </si>
  <si>
    <t>CS3K-290P-FG_MIX_CSIHE_EXT_V6_70_2018Q2.PAN</t>
  </si>
  <si>
    <t>CS3K-295P 1500V HE</t>
  </si>
  <si>
    <t>CS3K-295P_MIX_CSIHE_EXT_V6_70_1500V_2018Q2.PAN</t>
  </si>
  <si>
    <t>CS3K-295P HE</t>
  </si>
  <si>
    <t>CS3K-295P_MIX_CSIHE_EXT_V6_70_2018Q2.PAN</t>
  </si>
  <si>
    <t>CS3K-295P-AG 1500V HE</t>
  </si>
  <si>
    <t>CS3K-295P-AG_MIX_CSIHE_EXT_V6_70_1500V_2018Q2.PAN</t>
  </si>
  <si>
    <t>CS3K-295P-AG HE</t>
  </si>
  <si>
    <t>CS3K-295P-AG_MIX_CSIHE_EXT_V6_70_2018Q2.PAN</t>
  </si>
  <si>
    <t>CS3K-295PB-AG 1500V HE</t>
  </si>
  <si>
    <t>CS3K-295PB-AG_MIX_CSIHE_EXT_V6_70_1500V_2018Q2.PAN</t>
  </si>
  <si>
    <t>CS3K-295PB-AG HE</t>
  </si>
  <si>
    <t>CS3K-295PB-AG_MIX_CSIHE_EXT_V6_70_2018Q2.PAN</t>
  </si>
  <si>
    <t>CS3K-295PB-AG UL1500V HE</t>
  </si>
  <si>
    <t>CS3K-295PB-AG_MIX_CSIHE_EXT_V6_70_U1500_2018Q2.PAN</t>
  </si>
  <si>
    <t>CS3K-295PB-FG HE</t>
  </si>
  <si>
    <t>CS3K-295PB-FG_MIX_CSIHE_EXT_V6_70_2018Q2.PAN</t>
  </si>
  <si>
    <t>CS3K-295P-FG HE</t>
  </si>
  <si>
    <t>CS3K-295P-FG_MIX_CSIHE_EXT_V6_70_2018Q2.PAN</t>
  </si>
  <si>
    <t>CS3K-300MB-AG 1500V</t>
  </si>
  <si>
    <t>CS3K-300MB_AG_MIX_CSI_EXT_V6_70_1500V_2018Q2.PAN</t>
  </si>
  <si>
    <t>CS3K-300MB-AG</t>
  </si>
  <si>
    <t>CS3K-300MB_AG_MIX_CSI_EXT_V6_70_2018Q2.PAN</t>
  </si>
  <si>
    <t>CS3K-300MB-AG UL1500V</t>
  </si>
  <si>
    <t>CS3K-300MB_AG_MIX_CSI_EXT_V6_70_U1500_2018Q2.PAN</t>
  </si>
  <si>
    <t>CS3K-300MB-FG</t>
  </si>
  <si>
    <t>CS3K-300MB_FG_MIX_CSI_EXT_V6_70_2018Q2.PAN</t>
  </si>
  <si>
    <t>CS3K-300P 1500V HE</t>
  </si>
  <si>
    <t>CS3K-300P_MIX_CSIHE_EXT_V6_70_1500V_2018Q2.PAN</t>
  </si>
  <si>
    <t>CS3K-300P HE</t>
  </si>
  <si>
    <t>CS3K-300P_MIX_CSIHE_EXT_V6_70_2018Q2.PAN</t>
  </si>
  <si>
    <t>CS3K-300P-AG 1500V HE</t>
  </si>
  <si>
    <t>CS3K-300P-AG_MIX_CSIHE_EXT_V6_70_1500V_2018Q2.PAN</t>
  </si>
  <si>
    <t>CS3K-300P-AG HE</t>
  </si>
  <si>
    <t>CS3K-300P-AG_MIX_CSIHE_EXT_V6_70_2018Q2.PAN</t>
  </si>
  <si>
    <t>CS3K-300PB-AG 1500V HE</t>
  </si>
  <si>
    <t>CS3K-300PB-AG_MIX_CSIHE_EXT_V6_70_1500V_2018Q2.PAN</t>
  </si>
  <si>
    <t>CS3K-300PB-AG HE</t>
  </si>
  <si>
    <t>CS3K-300PB-AG_MIX_CSIHE_EXT_V6_70_2018Q2.PAN</t>
  </si>
  <si>
    <t>CS3K-300PB-AG UL1500V HE</t>
  </si>
  <si>
    <t>CS3K-300PB-AG_MIX_CSIHE_EXT_V6_70_U1500_2018Q2.PAN</t>
  </si>
  <si>
    <t>CS3K-300PB-FG HE</t>
  </si>
  <si>
    <t>CS3K-300PB-FG_MIX_CSIHE_EXT_V6_70_2018Q2.PAN</t>
  </si>
  <si>
    <t>CS3K-300P-FG HE</t>
  </si>
  <si>
    <t>CS3K-300P-FG_MIX_CSIHE_EXT_V6_70_2018Q2.PAN</t>
  </si>
  <si>
    <t>CS3K-305MB-AG 1500V</t>
  </si>
  <si>
    <t>CS3K-305MB-AG_MIX_CSI_EXT_V6_70_1500V_2018Q2.PAN</t>
  </si>
  <si>
    <t>CS3K-305MB-AG</t>
  </si>
  <si>
    <t>CS3K-305MB-AG_MIX_CSI_EXT_V6_70_2018Q2.PAN</t>
  </si>
  <si>
    <t>CS3K-305MB-AG UL1500V</t>
  </si>
  <si>
    <t>CS3K-305MB-AG_MIX_CSI_EXT_V6_70_U1500_2018Q2.PAN</t>
  </si>
  <si>
    <t>CS3K-305MB-FG</t>
  </si>
  <si>
    <t>CS3K-305MB-FG_MIX_CSI_EXT_V6_70_2018Q2.PAN</t>
  </si>
  <si>
    <t>CS3K-305PB-AG 1500V HE</t>
  </si>
  <si>
    <t>CS3K-305PB-AG_MIX_CSIHE_EXT_V6_70_1500V_2018Q2.PAN</t>
  </si>
  <si>
    <t>CS3K-305PB-AG HE</t>
  </si>
  <si>
    <t>CS3K-305PB-AG_MIX_CSIHE_EXT_V6_70_2018Q2.PAN</t>
  </si>
  <si>
    <t>CS3K-305PB-AG UL1500V HE</t>
  </si>
  <si>
    <t>CS3K-305PB-AG_MIX_CSIHE_EXT_V6_70_U1500_2018Q2.PAN</t>
  </si>
  <si>
    <t>CS3K-305PB-FG HE</t>
  </si>
  <si>
    <t>CS3K-305PB-FG_MIX_CSIHE_EXT_V6_70_2018Q2.PAN</t>
  </si>
  <si>
    <t>CS3K-310MB-AG 1500V</t>
  </si>
  <si>
    <t>CS3K-310MB-AG_MIX_CSI_EXT_V6_70_1500V_2018Q2.PAN</t>
  </si>
  <si>
    <t>CS3K-310MB-AG</t>
  </si>
  <si>
    <t>CS3K-310MB-AG_MIX_CSI_EXT_V6_70_2018Q2.PAN</t>
  </si>
  <si>
    <t>CS3K-310MB-AG UL1500V</t>
  </si>
  <si>
    <t>CS3K-310MB-AG_MIX_CSI_EXT_V6_70_U1500_2018Q2.PAN</t>
  </si>
  <si>
    <t>CS3K-310MB-FG</t>
  </si>
  <si>
    <t>CS3K-310MB-FG_MIX_CSI_EXT_V6_70_2018Q2.PAN</t>
  </si>
  <si>
    <t>CS3K-315MB-AG 1500V</t>
  </si>
  <si>
    <t>CS3K-315MB-AG_MIX_CSI_EXT_V6_70_1500V_2018Q2.PAN</t>
  </si>
  <si>
    <t>CS3K-315MB-AG</t>
  </si>
  <si>
    <t>CS3K-315MB-AG_MIX_CSI_EXT_V6_70_2018Q2.PAN</t>
  </si>
  <si>
    <t>CS3K-315MB-AG UL1500V</t>
  </si>
  <si>
    <t>CS3K-315MB-AG_MIX_CSI_EXT_V6_70_U1500_2018Q2.PAN</t>
  </si>
  <si>
    <t>CS3K-315MB-FG</t>
  </si>
  <si>
    <t>CS3K-315MB-FG_MIX_CSI_EXT_V6_70_2018Q2.PAN</t>
  </si>
  <si>
    <t>CS3U-350P 1500V HE</t>
  </si>
  <si>
    <t>CS3U-350P_MIX_CSIHE_EXT_V6_70_1500V_2018Q2.PAN</t>
  </si>
  <si>
    <t>CS3U-350P HE</t>
  </si>
  <si>
    <t>CS3U-350P_MIX_CSIHE_EXT_V6_70_2018Q2.PAN</t>
  </si>
  <si>
    <t>CS3U-350P-AG 1500V HE</t>
  </si>
  <si>
    <t>CS3U-350P-AG_MIX_CSIHE_EXT_V6_70_1500V_2018Q2.PAN</t>
  </si>
  <si>
    <t>CS3U-350P-AG HE</t>
  </si>
  <si>
    <t>CS3U-350P-AG_MIX_CSIHE_EXT_V6_70_2018Q2.PAN</t>
  </si>
  <si>
    <t>CS3U-350PB-AG 1500V HE</t>
  </si>
  <si>
    <t>CS3U-350PB-AG_MIX_CSIHE_EXT_V6_70_1500V_2018Q2.PAN</t>
  </si>
  <si>
    <t>CS3U-350PB-AG HE</t>
  </si>
  <si>
    <t>CS3U-350PB-AG_MIX_CSIHE_EXT_V6_70_2018Q2.PAN</t>
  </si>
  <si>
    <t>CS3U-350PB-AG UL1500V HE</t>
  </si>
  <si>
    <t>CS3U-350PB-AG_MIX_CSIHE_EXT_V6_70_U1500_2018Q2.PAN</t>
  </si>
  <si>
    <t>CS3U-350PB-FG HE</t>
  </si>
  <si>
    <t>CS3U-350PB-FG_MIX_CSIHE_EXT_V6_70_2018Q2.PAN</t>
  </si>
  <si>
    <t>CS3U-350P-FG HE</t>
  </si>
  <si>
    <t>CS3U-350P-FG_MIX_CSIHE_EXT_V6_70_2018Q2.PAN</t>
  </si>
  <si>
    <t>CS3U-355P 1500V HE</t>
  </si>
  <si>
    <t>CS3U-355P_MIX_CSIHE_EXT_V6_70_1500V_2018Q2.PAN</t>
  </si>
  <si>
    <t>CS3U-355P HE</t>
  </si>
  <si>
    <t>CS3U-355P_MIX_CSIHE_EXT_V6_70_2018Q2.PAN</t>
  </si>
  <si>
    <t>CS3U-355P-AG 1500V HE</t>
  </si>
  <si>
    <t>CS3U-355P-AG_MIX_CSIHE_EXT_V6_70_1500V_2018Q2.PAN</t>
  </si>
  <si>
    <t>CS3U-355P-AG HE</t>
  </si>
  <si>
    <t>CS3U-355P-AG_MIX_CSIHE_EXT_V6_70_2018Q2.PAN</t>
  </si>
  <si>
    <t>CS3U-355PB-AG 1500V HE</t>
  </si>
  <si>
    <t>CS3U-355PB-AG_MIX_CSIHE_EXT_V6_70_1500V_2018Q2.PAN</t>
  </si>
  <si>
    <t>CS3U-355PB-AG HE</t>
  </si>
  <si>
    <t>CS3U-355PB-AG_MIX_CSIHE_EXT_V6_70_2018Q2.PAN</t>
  </si>
  <si>
    <t>CS3U-355PB-AG UL1500V HE</t>
  </si>
  <si>
    <t>CS3U-355PB-AG_MIX_CSIHE_EXT_V6_70_U1500_2018Q2.PAN</t>
  </si>
  <si>
    <t>CS3U-355PB-FG HE</t>
  </si>
  <si>
    <t>CS3U-355PB-FG_MIX_CSIHE_EXT_V6_70_2018Q2.PAN</t>
  </si>
  <si>
    <t>CS3U-355P-FG HE</t>
  </si>
  <si>
    <t>CS3U-355P-FG_MIX_CSIHE_EXT_V6_70_2018Q2.PAN</t>
  </si>
  <si>
    <t>CS3U-360MB-AG 1500V</t>
  </si>
  <si>
    <t>CS3U-360MB-AG_MIX_CSI_EXT_V6_70_1500V_2018Q2.PAN</t>
  </si>
  <si>
    <t>CS3U-360MB-AG</t>
  </si>
  <si>
    <t>CS3U-360MB-AG_MIX_CSI_EXT_V6_70_2018Q2.PAN</t>
  </si>
  <si>
    <t>CS3U-360MB-AG UL1500V</t>
  </si>
  <si>
    <t>CS3U-360MB-AG_MIX_CSI_EXT_V6_70_U1500_2018Q2.PAN</t>
  </si>
  <si>
    <t>CS3U-360MB-FG</t>
  </si>
  <si>
    <t>CS3U-360MB-FG_MIX_CSI_EXT_V6_70_2018Q2.PAN</t>
  </si>
  <si>
    <t>CS3U-360P 1500V HE</t>
  </si>
  <si>
    <t>CS3U-360P_MIX_CSIHE_EXT_V6_70_1500V_2018Q2.PAN</t>
  </si>
  <si>
    <t>CS3U-360P HE</t>
  </si>
  <si>
    <t>CS3U-360P_MIX_CSIHE_EXT_V6_70_2018Q2.PAN</t>
  </si>
  <si>
    <t>CS3U-360P-AG 1500V HE</t>
  </si>
  <si>
    <t>CS3U-360P-AG_MIX_CSIHE_EXT_V6_70_1500V_2018Q2.PAN</t>
  </si>
  <si>
    <t>CS3U-360P-AG HE</t>
  </si>
  <si>
    <t>CS3U-360P-AG_MIX_CSIHE_EXT_V6_70_2018Q2.PAN</t>
  </si>
  <si>
    <t>CS3U-360PB-AG 1500V HE</t>
  </si>
  <si>
    <t>CS3U-360PB-AG_MIX_CSIHE_EXT_V6_70_1500V_2018Q2.PAN</t>
  </si>
  <si>
    <t>CS3U-360PB-AG HE</t>
  </si>
  <si>
    <t>CS3U-360PB-AG_MIX_CSIHE_EXT_V6_70_2018Q2.PAN</t>
  </si>
  <si>
    <t>CS3U-360PB-AG UL1500V HE</t>
  </si>
  <si>
    <t>CS3U-360PB-AG_MIX_CSIHE_EXT_V6_70_U1500_2018Q2.PAN</t>
  </si>
  <si>
    <t>CS3U-360PB-FG HE</t>
  </si>
  <si>
    <t>CS3U-360PB-FG_MIX_CSIHE_EXT_V6_70_2018Q2.PAN</t>
  </si>
  <si>
    <t>CS3U-360P-FG HE</t>
  </si>
  <si>
    <t>CS3U-360P-FG_MIX_CSIHE_EXT_V6_70_2018Q2.PAN</t>
  </si>
  <si>
    <t>CS3U-365MB-AG 1500V</t>
  </si>
  <si>
    <t>CS3U-365MB-AG_MIX_CSI_EXT_V6_70_1500V_2018Q2.PAN</t>
  </si>
  <si>
    <t>CS3U-365MB-AG</t>
  </si>
  <si>
    <t>CS3U-365MB-AG_MIX_CSI_EXT_V6_70_2018Q2.PAN</t>
  </si>
  <si>
    <t>CS3U-365MB-AG UL1500V</t>
  </si>
  <si>
    <t>CS3U-365MB-AG_MIX_CSI_EXT_V6_70_U1500_2018Q2.PAN</t>
  </si>
  <si>
    <t>CS3U-365MB-FG</t>
  </si>
  <si>
    <t>CS3U-365MB-FG_MIX_CSI_EXT_V6_70_2018Q2.PAN</t>
  </si>
  <si>
    <t>CS3U-365P 1500V HE</t>
  </si>
  <si>
    <t>CS3U-365P_MIX_CSIHE_EXT_V6_70_1500V_2018Q2.PAN</t>
  </si>
  <si>
    <t>CS3U-365P HE</t>
  </si>
  <si>
    <t>CS3U-365P_MIX_CSIHE_EXT_V6_70_2018Q2.PAN</t>
  </si>
  <si>
    <t>CS3U-365P-AG 1500V HE</t>
  </si>
  <si>
    <t>CS3U-365P-AG_MIX_CSIHE_EXT_V6_70_1500V_2018Q2.PAN</t>
  </si>
  <si>
    <t>CS3U-365P-AG HE</t>
  </si>
  <si>
    <t>CS3U-365P-AG_MIX_CSIHE_EXT_V6_70_2018Q2.PAN</t>
  </si>
  <si>
    <t>CS3U-365PB-AG 1500V HE</t>
  </si>
  <si>
    <t>CS3U-365PB-AG_MIX_CSIHE_EXT_V6_70_1500V_2018Q2.PAN</t>
  </si>
  <si>
    <t>CS3U-365PB-AG HE</t>
  </si>
  <si>
    <t>CS3U-365PB-AG_MIX_CSIHE_EXT_V6_70_2018Q2.PAN</t>
  </si>
  <si>
    <t>CS3U-365PB-AG UL1500V HE</t>
  </si>
  <si>
    <t>CS3U-365PB-AG_MIX_CSIHE_EXT_V6_70_U1500_2018Q2.PAN</t>
  </si>
  <si>
    <t>CS3U-365PB-FG HE</t>
  </si>
  <si>
    <t>CS3U-365PB-FG_MIX_CSIHE_EXT_V6_70_2018Q2.PAN</t>
  </si>
  <si>
    <t>CS3U-365P-FG HE</t>
  </si>
  <si>
    <t>CS3U-365P-FG_MIX_CSIHE_EXT_V6_70_2018Q2.PAN</t>
  </si>
  <si>
    <t>CS3U-370MB-AG 1500V</t>
  </si>
  <si>
    <t>CS3U-370MB-AG_MIX_CSI_EXT_V6_70_1500V_2018Q2.PAN</t>
  </si>
  <si>
    <t>CS3U-370MB-AG</t>
  </si>
  <si>
    <t>CS3U-370MB-AG_MIX_CSI_EXT_V6_70_2018Q2.PAN</t>
  </si>
  <si>
    <t>CS3U-370MB-AG UL1500V</t>
  </si>
  <si>
    <t>CS3U-370MB-AG_MIX_CSI_EXT_V6_70_U1500_2018Q2.PAN</t>
  </si>
  <si>
    <t>CS3U-370MB-FG</t>
  </si>
  <si>
    <t>CS3U-370MB-FG_MIX_CSI_EXT_V6_70_2018Q2.PAN</t>
  </si>
  <si>
    <t>CS3U-375MB-AG 1500V</t>
  </si>
  <si>
    <t>CS3U-375MB-AG_MIX_CSI_EXT_V6_70_1500V_2018Q2.PAN</t>
  </si>
  <si>
    <t>CS3U-375MB-AG</t>
  </si>
  <si>
    <t>CS3U-375MB-AG_MIX_CSI_EXT_V6_70_2018Q2.PAN</t>
  </si>
  <si>
    <t>CS3U-375MB-AG UL1500V</t>
  </si>
  <si>
    <t>CS3U-375MB-AG_MIX_CSI_EXT_V6_70_U1500_2018Q2.PAN</t>
  </si>
  <si>
    <t>CS3U-375MB-FG</t>
  </si>
  <si>
    <t>CS3U-375MB-FG_MIX_CSI_EXT_V6_70_2018Q2.PAN</t>
  </si>
  <si>
    <t>CS6K - 280PB-FG HE</t>
  </si>
  <si>
    <t>CS6K-280PB-FG_MIX_CSIHE_EXT_V6_70_2018Q2.PAN</t>
  </si>
  <si>
    <t>CS6K - 285P 1500V HE</t>
  </si>
  <si>
    <t>CS6K-285P_MIX_CSIHE_EXT_V6_70_1500V_2018Q2.PAN</t>
  </si>
  <si>
    <t>CS6K - 285P HE</t>
  </si>
  <si>
    <t>CS6K-285P_MIX_CSIHE_EXT_V6_70_2018Q2.PAN</t>
  </si>
  <si>
    <t>CS6K - 285P-AG 1500V HE</t>
  </si>
  <si>
    <t>CS6K-285P-AG_MIX_CSIHE_EXT_V6_70_1500V_2018Q2.PAN</t>
  </si>
  <si>
    <t>CS6K - 285P-AG HE</t>
  </si>
  <si>
    <t>CS6K-285P-AG_MIX_CSIHE_EXT_V6_70_2018Q2.PAN</t>
  </si>
  <si>
    <t>CS6K - 285PB-FG HE</t>
  </si>
  <si>
    <t>CS6K-285PB-FG_MIX_CSIHE_EXT_V6_70_2018Q2.PAN</t>
  </si>
  <si>
    <t>CS6K - 285P-FG HE</t>
  </si>
  <si>
    <t>CS6K-285P-FG_MIX_CSIHE_EXT_V6_70_2018Q2.PAN</t>
  </si>
  <si>
    <t>CS6K - 290MB-FG</t>
  </si>
  <si>
    <t>CS6K-290MB-FG_MIX_CSI_EXT_V6_70_2018Q2.PAN</t>
  </si>
  <si>
    <t>CS6K - 290P 1500V HE</t>
  </si>
  <si>
    <t>CS6K-290P_MIX_CSIHE_EXT_V6_70_1500V_2018Q2.PAN</t>
  </si>
  <si>
    <t>CS6K - 290P HE</t>
  </si>
  <si>
    <t>CS6K-290P_MIX_CSIHE_EXT_V6_70_2018Q2.PAN</t>
  </si>
  <si>
    <t>CS6K - 290P-AG 1500V HE</t>
  </si>
  <si>
    <t>CS6K-290P-AG_MIX_CSIHE_EXT_V6_70_1500V_2018Q2.PAN</t>
  </si>
  <si>
    <t>CS6K - 290P-AG HE</t>
  </si>
  <si>
    <t>CS6K-290P-AG_MIX_CSIHE_EXT_V6_70_2018Q2.PAN</t>
  </si>
  <si>
    <t>CS6K - 290PB-FG HE</t>
  </si>
  <si>
    <t>CS6K-290PB-FG_MIX_CSIHE_EXT_V6_70_2018Q2.PAN</t>
  </si>
  <si>
    <t>CS6K - 290P-FG HE</t>
  </si>
  <si>
    <t>CS6K-290P-FG_MIX_CSIHE_EXT_V6_70_2018Q2.PAN</t>
  </si>
  <si>
    <t>CS6K - 295MB-FG</t>
  </si>
  <si>
    <t>CS6K-295MB-FG_MIX_CSI_EXT_V6_70_2018Q2.PAN</t>
  </si>
  <si>
    <t>CS6K - 295P 1500V HE</t>
  </si>
  <si>
    <t>CS6K-295P_MIX_CSIHE_EXT_V6_70_1500V_2018Q2.PAN</t>
  </si>
  <si>
    <t>CS6K - 295P HE</t>
  </si>
  <si>
    <t>CS6K-295P_MIX_CSIHE_EXT_V6_70_2018Q2.PAN</t>
  </si>
  <si>
    <t>CS6K - 295P-AG 1500V HE</t>
  </si>
  <si>
    <t>CS6K-295P-AG_MIX_CSIHE_EXT_V6_70_1500V_2018Q2.PAN</t>
  </si>
  <si>
    <t>CS6K - 295P-AG HE</t>
  </si>
  <si>
    <t>CS6K-295P-AG_MIX_CSIHE_EXT_V6_70_2018Q2.PAN</t>
  </si>
  <si>
    <t>CS6K - 295PB-FG HE</t>
  </si>
  <si>
    <t>CS6K-295PB-FG_MIX_CSIHE_EXT_V6_70_2018Q2.PAN</t>
  </si>
  <si>
    <t>CS6K - 295P-FG HE</t>
  </si>
  <si>
    <t>CS6K-295P-FG_MIX_CSIHE_EXT_V6_70_2018Q2.PAN</t>
  </si>
  <si>
    <t>CS6K - 300MB-FG</t>
  </si>
  <si>
    <t>CS6K-300MB-FG_MIX_CSI_EXT_V6_70_2018Q2.PAN</t>
  </si>
  <si>
    <t>CS6K - 305MB-FG</t>
  </si>
  <si>
    <t>CS6K-305MB-FG_MIX_CSI_EXT_V6_70_2018Q2.PAN</t>
  </si>
  <si>
    <t>CS6U - 340P 1500V HE</t>
  </si>
  <si>
    <t>CS6U-340P_MIX_CSIHE_EXT_V6_70_1500V_2018Q2.PAN</t>
  </si>
  <si>
    <t>CS6U - 340P HE</t>
  </si>
  <si>
    <t>CS6U-340P_MIX_CSIHE_EXT_V6_70_2018Q2.PAN</t>
  </si>
  <si>
    <t>CS6U - 345P 1500V HE</t>
  </si>
  <si>
    <t>CS6U-345P_MIX_CSIHE_EXT_V6_70_1500V_2018Q2.PAN</t>
  </si>
  <si>
    <t>CS6U - 345P HE</t>
  </si>
  <si>
    <t>CS6U-345P_MIX_CSIHE_EXT_V6_70_2018Q2.PAN</t>
  </si>
  <si>
    <t>CS6U - 350P 1500V HE</t>
  </si>
  <si>
    <t>CS6U-350P_MIX_CSIHE_EXT_V6_70_1500V_2018Q2.PAN</t>
  </si>
  <si>
    <t>CS6U - 350P HE</t>
  </si>
  <si>
    <t>CS6U-350P_MIX_CSIHE_EXT_V6_70_2018Q2.PAN</t>
  </si>
  <si>
    <t>CS6X - 340P-FG HE</t>
  </si>
  <si>
    <t>CS6X-340P-FG_MIX_CSIHE_EXT_V6_70_2018Q2.PAN</t>
  </si>
  <si>
    <t>CS6X - 345P-FG HE</t>
  </si>
  <si>
    <t>CS6X-345P-FG_MIX_CSIHE_EXT_V6_70_2018Q2.PAN</t>
  </si>
  <si>
    <t>CS6X - 350P-FG HE</t>
  </si>
  <si>
    <t>CS6X-350P-FG_MIX_CSIHE_EXT_V6_70_2018Q2.PAN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</si>
</sst>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_(* #,##0.00_);_(* \(#,##0.00\);_(* &quot;-&quot;??_);_(@_)"/>
    <numFmt numFmtId="165" formatCode=";;;"/>
    <numFmt numFmtId="166" formatCode="0.0"/>
    <numFmt numFmtId="167" formatCode="yyyy\-mm\-dd\ hh:mm:ss"/>
    <numFmt numFmtId="168" formatCode="###.##%"/>
    <numFmt numFmtId="169" formatCode="0.000"/>
    <numFmt numFmtId="170" formatCode="mmm"/>
    <numFmt numFmtId="171" formatCode="mmm\-yyyy"/>
    <numFmt numFmtId="172" formatCode=";;;\R\e\q\u\i\r\e\d\ \F\i\e\l\d"/>
    <numFmt numFmtId="173" formatCode="yyyy\-mm\-dd"/>
    <numFmt numFmtId="174" formatCode="\C\omm\a"/>
    <numFmt numFmtId="175" formatCode="0.0%"/>
    <numFmt numFmtId="176" formatCode="#0.00&quot;°&quot;"/>
    <numFmt numFmtId="177" formatCode="General&quot;°&quot;"/>
    <numFmt numFmtId="178" formatCode="General&quot;'&quot;"/>
    <numFmt numFmtId="179" formatCode="General&quot;&quot;\&quot;"/>
    <numFmt numFmtId="180" formatCode="0&quot; MWh&quot;"/>
    <numFmt numFmtId="181" formatCode="&quot;  x    &quot;General&quot;  m²&quot;"/>
    <numFmt numFmtId="182" formatCode="0.0&quot;  kWh/m²&quot;"/>
    <numFmt numFmtId="183" formatCode="0.0000"/>
    <numFmt numFmtId="184" formatCode="0.000%"/>
    <numFmt numFmtId="185" formatCode="0.0000%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lbertus Medium"/>
      <family val="2"/>
    </font>
    <font>
      <b/>
      <sz val="16"/>
      <color theme="1"/>
      <name val="Albertus Medium"/>
      <family val="2"/>
    </font>
    <font>
      <i/>
      <sz val="11"/>
      <color theme="1"/>
      <name val="Albertus Medium"/>
      <family val="2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777777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000000"/>
      <name val="Albertus Medium"/>
      <family val="2"/>
    </font>
    <font>
      <b/>
      <sz val="16"/>
      <color rgb="FF000000"/>
      <name val="Calibri"/>
      <family val="2"/>
      <scheme val="minor"/>
    </font>
    <font>
      <i/>
      <sz val="11"/>
      <color rgb="FF000000"/>
      <name val="Albertus Medium"/>
      <family val="2"/>
    </font>
    <font>
      <sz val="11"/>
      <color rgb="FF000000"/>
      <name val="Albertus Medium"/>
      <family val="2"/>
    </font>
    <font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vertAlign val="superscript"/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6"/>
      <color theme="1"/>
      <name val="Albertus medium"/>
    </font>
    <font>
      <i/>
      <sz val="11"/>
      <color theme="1"/>
      <name val="Albertus Medium"/>
    </font>
    <font>
      <b/>
      <i/>
      <sz val="16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vertAlign val="subscript"/>
      <sz val="11"/>
      <color rgb="FF7F7F7F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333333"/>
      <name val="Verdana"/>
      <family val="2"/>
    </font>
    <font>
      <sz val="9"/>
      <color rgb="FF333333"/>
      <name val="Courier New"/>
      <family val="3"/>
    </font>
    <font>
      <i/>
      <sz val="9.9"/>
      <color rgb="FF333333"/>
      <name val="Verdana"/>
      <family val="2"/>
    </font>
    <font>
      <i/>
      <sz val="8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EF0C2"/>
        <bgColor indexed="64"/>
      </patternFill>
    </fill>
    <fill>
      <patternFill patternType="solid">
        <fgColor rgb="FFFFFFFF"/>
        <bgColor indexed="64"/>
      </patternFill>
    </fill>
    <fill>
      <gradientFill>
        <stop position="0">
          <color rgb="FF92D050"/>
        </stop>
        <stop position="0.5">
          <color theme="6" tint="0.40000610370189521"/>
        </stop>
        <stop position="1">
          <color rgb="FF92D050"/>
        </stop>
      </gradientFill>
    </fill>
    <fill>
      <gradientFill degree="90">
        <stop position="0">
          <color theme="0"/>
        </stop>
        <stop position="1">
          <color theme="2" tint="-9.8025452436902985E-2"/>
        </stop>
      </gradientFill>
    </fill>
    <fill>
      <gradientFill degree="90">
        <stop position="0">
          <color theme="7" tint="0.59999389629810485"/>
        </stop>
        <stop position="1">
          <color theme="7" tint="0.40000610370189521"/>
        </stop>
      </gradientFill>
    </fill>
    <fill>
      <gradientFill degree="270">
        <stop position="0">
          <color theme="8" tint="0.80001220740379042"/>
        </stop>
        <stop position="1">
          <color theme="8" tint="0.59999389629810485"/>
        </stop>
      </gradientFill>
    </fill>
    <fill>
      <gradientFill degree="270">
        <stop position="0">
          <color theme="2" tint="-9.8025452436902985E-2"/>
        </stop>
        <stop position="1">
          <color theme="2"/>
        </stop>
      </gradientFill>
    </fill>
    <fill>
      <gradientFill degree="90">
        <stop position="0">
          <color theme="2"/>
        </stop>
        <stop position="1">
          <color theme="2" tint="-9.8025452436902985E-2"/>
        </stop>
      </gradient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85DA4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0"/>
        </stop>
        <stop position="0.01">
          <color rgb="FFCCC0DA" tint="9.9978637043366805E-2"/>
        </stop>
        <stop position="0.99">
          <color rgb="FFCCC0DA" tint="-0.14999847407452621"/>
        </stop>
        <stop position="1">
          <color theme="4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0DCE7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9" fontId="1" fillId="0" borderId="0" applyFont="0" applyFill="0" applyBorder="0" applyAlignment="0" applyProtection="0"/>
    <xf numFmtId="0" fontId="44" fillId="0" borderId="0" applyNumberFormat="0" applyFill="0" applyBorder="0" applyAlignment="0" applyProtection="0"/>
  </cellStyleXfs>
  <cellXfs count="672">
    <xf numFmtId="0" fontId="0" fillId="0" borderId="0" xfId="0"/>
    <xf numFmtId="0" fontId="0" fillId="2" borderId="0" xfId="0" applyFill="1"/>
    <xf numFmtId="0" fontId="0" fillId="3" borderId="0" xfId="0" applyFill="1"/>
    <xf numFmtId="0" fontId="3" fillId="4" borderId="0" xfId="0" applyFont="1" applyFill="1"/>
    <xf numFmtId="0" fontId="3" fillId="5" borderId="0" xfId="0" applyFont="1" applyFill="1"/>
    <xf numFmtId="0" fontId="0" fillId="5" borderId="0" xfId="0" applyFill="1"/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>
      <alignment horizontal="center"/>
    </xf>
    <xf numFmtId="0" fontId="9" fillId="2" borderId="0" xfId="0" applyFont="1" applyFill="1"/>
    <xf numFmtId="0" fontId="11" fillId="2" borderId="0" xfId="0" applyFont="1" applyFill="1"/>
    <xf numFmtId="0" fontId="5" fillId="4" borderId="0" xfId="0" applyFont="1" applyFill="1"/>
    <xf numFmtId="0" fontId="0" fillId="4" borderId="0" xfId="0" applyFill="1"/>
    <xf numFmtId="0" fontId="12" fillId="4" borderId="0" xfId="0" applyFont="1" applyFill="1"/>
    <xf numFmtId="0" fontId="3" fillId="4" borderId="0" xfId="0" applyFont="1" applyFill="1" applyAlignment="1" applyProtection="1"/>
    <xf numFmtId="0" fontId="0" fillId="3" borderId="0" xfId="0" applyFont="1" applyFill="1"/>
    <xf numFmtId="0" fontId="0" fillId="2" borderId="0" xfId="0" applyFont="1" applyFill="1"/>
    <xf numFmtId="0" fontId="0" fillId="0" borderId="0" xfId="0" applyFont="1"/>
    <xf numFmtId="0" fontId="7" fillId="5" borderId="0" xfId="0" applyFont="1" applyFill="1"/>
    <xf numFmtId="0" fontId="0" fillId="5" borderId="0" xfId="0" applyFont="1" applyFill="1"/>
    <xf numFmtId="0" fontId="0" fillId="0" borderId="0" xfId="0" applyAlignment="1"/>
    <xf numFmtId="0" fontId="13" fillId="3" borderId="0" xfId="0" applyFont="1" applyFill="1"/>
    <xf numFmtId="170" fontId="0" fillId="2" borderId="0" xfId="0" applyNumberFormat="1" applyFill="1"/>
    <xf numFmtId="0" fontId="0" fillId="0" borderId="0" xfId="0" applyFill="1" applyProtection="1"/>
    <xf numFmtId="0" fontId="0" fillId="0" borderId="0" xfId="0" applyFill="1" applyBorder="1" applyProtection="1"/>
    <xf numFmtId="0" fontId="3" fillId="4" borderId="0" xfId="0" applyFont="1" applyFill="1" applyAlignment="1" applyProtection="1">
      <alignment horizontal="center"/>
    </xf>
    <xf numFmtId="0" fontId="3" fillId="2" borderId="0" xfId="0" applyFont="1" applyFill="1"/>
    <xf numFmtId="0" fontId="0" fillId="0" borderId="0" xfId="0" applyFill="1"/>
    <xf numFmtId="0" fontId="0" fillId="0" borderId="0" xfId="0"/>
    <xf numFmtId="0" fontId="0" fillId="0" borderId="0" xfId="0" applyAlignment="1">
      <alignment horizontal="left"/>
    </xf>
    <xf numFmtId="0" fontId="0" fillId="13" borderId="0" xfId="0" applyFill="1"/>
    <xf numFmtId="0" fontId="6" fillId="0" borderId="0" xfId="0" applyFont="1"/>
    <xf numFmtId="0" fontId="0" fillId="2" borderId="0" xfId="0" applyFill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3" borderId="0" xfId="0" applyFill="1" applyAlignment="1" applyProtection="1">
      <alignment horizontal="left"/>
      <protection hidden="1"/>
    </xf>
    <xf numFmtId="0" fontId="0" fillId="13" borderId="0" xfId="0" applyFill="1" applyProtection="1">
      <protection hidden="1"/>
    </xf>
    <xf numFmtId="0" fontId="0" fillId="12" borderId="0" xfId="0" applyFill="1" applyProtection="1">
      <protection hidden="1"/>
    </xf>
    <xf numFmtId="0" fontId="0" fillId="12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20" borderId="0" xfId="0" applyFill="1"/>
    <xf numFmtId="0" fontId="0" fillId="3" borderId="0" xfId="0" applyFill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11" fillId="2" borderId="0" xfId="0" applyFont="1" applyFill="1" applyProtection="1">
      <protection hidden="1"/>
    </xf>
    <xf numFmtId="0" fontId="9" fillId="2" borderId="0" xfId="0" applyFont="1" applyFill="1" applyProtection="1">
      <protection hidden="1"/>
    </xf>
    <xf numFmtId="0" fontId="0" fillId="2" borderId="0" xfId="0" applyFill="1" applyBorder="1" applyAlignment="1" applyProtection="1">
      <alignment horizontal="left"/>
      <protection hidden="1"/>
    </xf>
    <xf numFmtId="0" fontId="0" fillId="2" borderId="0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3" fillId="2" borderId="0" xfId="0" applyFont="1" applyFill="1" applyBorder="1" applyAlignment="1" applyProtection="1">
      <protection hidden="1"/>
    </xf>
    <xf numFmtId="0" fontId="6" fillId="4" borderId="0" xfId="0" applyFont="1" applyFill="1" applyProtection="1">
      <protection hidden="1"/>
    </xf>
    <xf numFmtId="0" fontId="0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7" fillId="5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0" fontId="6" fillId="14" borderId="14" xfId="1" applyFont="1" applyFill="1" applyBorder="1" applyAlignment="1" applyProtection="1">
      <alignment horizontal="center" vertical="center"/>
      <protection hidden="1"/>
    </xf>
    <xf numFmtId="0" fontId="17" fillId="2" borderId="0" xfId="0" applyFont="1" applyFill="1" applyProtection="1">
      <protection hidden="1"/>
    </xf>
    <xf numFmtId="0" fontId="0" fillId="2" borderId="0" xfId="0" applyFont="1" applyFill="1" applyBorder="1" applyProtection="1">
      <protection hidden="1"/>
    </xf>
    <xf numFmtId="0" fontId="3" fillId="4" borderId="0" xfId="0" applyFont="1" applyFill="1" applyProtection="1">
      <protection hidden="1"/>
    </xf>
    <xf numFmtId="0" fontId="3" fillId="4" borderId="0" xfId="0" applyFont="1" applyFill="1" applyAlignment="1" applyProtection="1"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7" fillId="5" borderId="0" xfId="0" applyFont="1" applyFill="1" applyAlignment="1" applyProtection="1">
      <protection hidden="1"/>
    </xf>
    <xf numFmtId="0" fontId="0" fillId="5" borderId="0" xfId="0" applyFill="1" applyProtection="1">
      <protection hidden="1"/>
    </xf>
    <xf numFmtId="0" fontId="6" fillId="14" borderId="15" xfId="1" applyFont="1" applyFill="1" applyBorder="1" applyAlignment="1" applyProtection="1">
      <alignment horizontal="center"/>
      <protection hidden="1"/>
    </xf>
    <xf numFmtId="0" fontId="3" fillId="2" borderId="0" xfId="0" applyFont="1" applyFill="1" applyProtection="1"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16" borderId="1" xfId="0" applyFill="1" applyBorder="1" applyAlignment="1" applyProtection="1">
      <alignment horizontal="center"/>
      <protection hidden="1"/>
    </xf>
    <xf numFmtId="0" fontId="8" fillId="5" borderId="0" xfId="0" applyFont="1" applyFill="1" applyProtection="1">
      <protection hidden="1"/>
    </xf>
    <xf numFmtId="0" fontId="6" fillId="19" borderId="1" xfId="1" applyFont="1" applyFill="1" applyBorder="1" applyAlignment="1" applyProtection="1">
      <alignment horizontal="center"/>
      <protection hidden="1"/>
    </xf>
    <xf numFmtId="0" fontId="6" fillId="18" borderId="1" xfId="1" applyFont="1" applyFill="1" applyBorder="1" applyAlignment="1" applyProtection="1">
      <alignment horizontal="center"/>
      <protection hidden="1"/>
    </xf>
    <xf numFmtId="0" fontId="0" fillId="17" borderId="1" xfId="0" applyFill="1" applyBorder="1" applyAlignment="1" applyProtection="1">
      <alignment horizontal="center"/>
      <protection hidden="1"/>
    </xf>
    <xf numFmtId="0" fontId="0" fillId="16" borderId="1" xfId="0" applyNumberFormat="1" applyFill="1" applyBorder="1" applyAlignment="1" applyProtection="1">
      <alignment horizontal="center"/>
      <protection hidden="1"/>
    </xf>
    <xf numFmtId="166" fontId="0" fillId="16" borderId="1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protection hidden="1"/>
    </xf>
    <xf numFmtId="0" fontId="0" fillId="0" borderId="0" xfId="0" applyAlignment="1" applyProtection="1">
      <protection hidden="1"/>
    </xf>
    <xf numFmtId="0" fontId="0" fillId="5" borderId="0" xfId="0" applyFill="1" applyAlignment="1" applyProtection="1">
      <protection hidden="1"/>
    </xf>
    <xf numFmtId="0" fontId="0" fillId="2" borderId="0" xfId="0" applyFill="1" applyBorder="1" applyAlignment="1" applyProtection="1">
      <protection hidden="1"/>
    </xf>
    <xf numFmtId="0" fontId="13" fillId="3" borderId="0" xfId="0" applyFont="1" applyFill="1" applyProtection="1">
      <protection hidden="1"/>
    </xf>
    <xf numFmtId="0" fontId="20" fillId="10" borderId="0" xfId="0" applyFont="1" applyFill="1" applyProtection="1">
      <protection hidden="1"/>
    </xf>
    <xf numFmtId="0" fontId="22" fillId="10" borderId="0" xfId="0" applyFont="1" applyFill="1" applyAlignment="1" applyProtection="1">
      <alignment horizontal="left" vertical="center"/>
      <protection hidden="1"/>
    </xf>
    <xf numFmtId="0" fontId="23" fillId="10" borderId="0" xfId="0" applyFont="1" applyFill="1" applyProtection="1">
      <protection hidden="1"/>
    </xf>
    <xf numFmtId="0" fontId="24" fillId="10" borderId="0" xfId="0" applyFont="1" applyFill="1" applyProtection="1">
      <protection hidden="1"/>
    </xf>
    <xf numFmtId="0" fontId="6" fillId="14" borderId="15" xfId="1" applyFont="1" applyFill="1" applyBorder="1" applyAlignment="1" applyProtection="1">
      <alignment horizontal="center" vertical="center"/>
      <protection hidden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19" fillId="9" borderId="0" xfId="0" applyFont="1" applyFill="1" applyProtection="1">
      <protection hidden="1"/>
    </xf>
    <xf numFmtId="0" fontId="19" fillId="9" borderId="0" xfId="0" applyFont="1" applyFill="1" applyAlignment="1" applyProtection="1">
      <alignment horizontal="center"/>
      <protection hidden="1"/>
    </xf>
    <xf numFmtId="0" fontId="0" fillId="2" borderId="0" xfId="0" applyNumberFormat="1" applyFill="1" applyProtection="1">
      <protection hidden="1"/>
    </xf>
    <xf numFmtId="0" fontId="7" fillId="5" borderId="0" xfId="0" applyFont="1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6" fillId="14" borderId="1" xfId="1" applyFont="1" applyFill="1" applyBorder="1" applyAlignment="1" applyProtection="1">
      <alignment horizontal="center"/>
      <protection hidden="1"/>
    </xf>
    <xf numFmtId="0" fontId="4" fillId="2" borderId="0" xfId="0" applyFont="1" applyFill="1" applyBorder="1" applyProtection="1">
      <protection hidden="1"/>
    </xf>
    <xf numFmtId="0" fontId="16" fillId="5" borderId="0" xfId="0" applyFont="1" applyFill="1" applyBorder="1" applyProtection="1">
      <protection hidden="1"/>
    </xf>
    <xf numFmtId="0" fontId="7" fillId="2" borderId="0" xfId="0" applyFont="1" applyFill="1" applyBorder="1" applyAlignment="1" applyProtection="1">
      <alignment horizontal="left"/>
      <protection hidden="1"/>
    </xf>
    <xf numFmtId="0" fontId="16" fillId="2" borderId="0" xfId="0" applyFont="1" applyFill="1" applyBorder="1" applyProtection="1">
      <protection hidden="1"/>
    </xf>
    <xf numFmtId="0" fontId="3" fillId="5" borderId="1" xfId="0" applyFont="1" applyFill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3" fillId="2" borderId="12" xfId="0" applyFont="1" applyFill="1" applyBorder="1" applyProtection="1">
      <protection hidden="1"/>
    </xf>
    <xf numFmtId="0" fontId="0" fillId="2" borderId="11" xfId="0" applyFill="1" applyBorder="1" applyAlignment="1" applyProtection="1">
      <protection hidden="1"/>
    </xf>
    <xf numFmtId="0" fontId="0" fillId="22" borderId="0" xfId="0" applyFill="1" applyBorder="1" applyAlignment="1" applyProtection="1">
      <alignment horizontal="center"/>
      <protection hidden="1"/>
    </xf>
    <xf numFmtId="0" fontId="7" fillId="0" borderId="0" xfId="0" applyFont="1" applyFill="1" applyBorder="1" applyProtection="1">
      <protection hidden="1"/>
    </xf>
    <xf numFmtId="0" fontId="26" fillId="5" borderId="0" xfId="0" applyFon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7" fillId="5" borderId="0" xfId="0" applyFont="1" applyFill="1" applyBorder="1" applyProtection="1">
      <protection hidden="1"/>
    </xf>
    <xf numFmtId="0" fontId="0" fillId="0" borderId="5" xfId="0" applyBorder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/>
      <protection hidden="1"/>
    </xf>
    <xf numFmtId="0" fontId="0" fillId="5" borderId="0" xfId="0" applyFill="1" applyAlignment="1" applyProtection="1">
      <alignment horizontal="left"/>
      <protection hidden="1"/>
    </xf>
    <xf numFmtId="0" fontId="6" fillId="15" borderId="1" xfId="1" applyFont="1" applyFill="1" applyBorder="1" applyAlignment="1" applyProtection="1">
      <alignment horizontal="center"/>
      <protection hidden="1"/>
    </xf>
    <xf numFmtId="0" fontId="6" fillId="2" borderId="0" xfId="1" applyFont="1" applyFill="1" applyBorder="1" applyAlignment="1" applyProtection="1">
      <alignment horizontal="center"/>
      <protection hidden="1"/>
    </xf>
    <xf numFmtId="0" fontId="4" fillId="2" borderId="0" xfId="0" applyFont="1" applyFill="1" applyProtection="1">
      <protection hidden="1"/>
    </xf>
    <xf numFmtId="0" fontId="4" fillId="13" borderId="0" xfId="0" applyFont="1" applyFill="1" applyProtection="1"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6" fillId="4" borderId="0" xfId="0" applyFont="1" applyFill="1" applyAlignment="1" applyProtection="1">
      <protection hidden="1"/>
    </xf>
    <xf numFmtId="0" fontId="6" fillId="4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0" fontId="27" fillId="13" borderId="0" xfId="0" applyNumberFormat="1" applyFont="1" applyFill="1" applyAlignment="1" applyProtection="1">
      <alignment vertical="center"/>
      <protection hidden="1"/>
    </xf>
    <xf numFmtId="0" fontId="3" fillId="2" borderId="0" xfId="0" applyNumberFormat="1" applyFont="1" applyFill="1" applyProtection="1">
      <protection hidden="1"/>
    </xf>
    <xf numFmtId="0" fontId="3" fillId="13" borderId="0" xfId="0" applyNumberFormat="1" applyFont="1" applyFill="1" applyProtection="1">
      <protection hidden="1"/>
    </xf>
    <xf numFmtId="0" fontId="0" fillId="13" borderId="0" xfId="0" applyNumberFormat="1" applyFill="1" applyProtection="1">
      <protection hidden="1"/>
    </xf>
    <xf numFmtId="0" fontId="0" fillId="13" borderId="0" xfId="0" applyNumberFormat="1" applyFont="1" applyFill="1" applyProtection="1">
      <protection hidden="1"/>
    </xf>
    <xf numFmtId="0" fontId="27" fillId="2" borderId="0" xfId="0" applyNumberFormat="1" applyFont="1" applyFill="1" applyAlignment="1" applyProtection="1">
      <alignment vertical="center"/>
      <protection hidden="1"/>
    </xf>
    <xf numFmtId="0" fontId="6" fillId="22" borderId="7" xfId="1" applyFont="1" applyFill="1" applyBorder="1" applyAlignment="1" applyProtection="1">
      <alignment horizontal="center"/>
      <protection hidden="1"/>
    </xf>
    <xf numFmtId="0" fontId="30" fillId="2" borderId="0" xfId="0" applyFont="1" applyFill="1" applyBorder="1" applyAlignment="1" applyProtection="1">
      <alignment vertical="center"/>
      <protection hidden="1"/>
    </xf>
    <xf numFmtId="0" fontId="0" fillId="2" borderId="12" xfId="0" applyFill="1" applyBorder="1" applyAlignment="1" applyProtection="1">
      <protection hidden="1"/>
    </xf>
    <xf numFmtId="0" fontId="0" fillId="2" borderId="10" xfId="0" applyFill="1" applyBorder="1" applyAlignment="1" applyProtection="1">
      <protection hidden="1"/>
    </xf>
    <xf numFmtId="0" fontId="0" fillId="2" borderId="5" xfId="0" applyFill="1" applyBorder="1" applyAlignment="1" applyProtection="1">
      <protection hidden="1"/>
    </xf>
    <xf numFmtId="0" fontId="3" fillId="2" borderId="12" xfId="0" applyFont="1" applyFill="1" applyBorder="1" applyAlignment="1" applyProtection="1">
      <protection hidden="1"/>
    </xf>
    <xf numFmtId="0" fontId="3" fillId="2" borderId="8" xfId="0" applyFont="1" applyFill="1" applyBorder="1" applyAlignment="1" applyProtection="1">
      <protection hidden="1"/>
    </xf>
    <xf numFmtId="0" fontId="3" fillId="2" borderId="9" xfId="0" applyFont="1" applyFill="1" applyBorder="1" applyAlignment="1" applyProtection="1">
      <protection hidden="1"/>
    </xf>
    <xf numFmtId="0" fontId="0" fillId="2" borderId="7" xfId="0" applyFill="1" applyBorder="1" applyAlignment="1" applyProtection="1">
      <protection hidden="1"/>
    </xf>
    <xf numFmtId="0" fontId="0" fillId="2" borderId="6" xfId="0" applyFill="1" applyBorder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0" fillId="17" borderId="1" xfId="0" applyFill="1" applyBorder="1" applyAlignment="1" applyProtection="1">
      <alignment horizontal="center" wrapText="1"/>
      <protection hidden="1"/>
    </xf>
    <xf numFmtId="167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4" fontId="0" fillId="2" borderId="0" xfId="0" applyNumberFormat="1" applyFill="1"/>
    <xf numFmtId="0" fontId="3" fillId="13" borderId="0" xfId="0" applyFont="1" applyFill="1" applyProtection="1">
      <protection hidden="1"/>
    </xf>
    <xf numFmtId="0" fontId="3" fillId="13" borderId="0" xfId="0" applyFont="1" applyFill="1" applyBorder="1" applyProtection="1">
      <protection hidden="1"/>
    </xf>
    <xf numFmtId="171" fontId="0" fillId="0" borderId="0" xfId="0" applyNumberFormat="1" applyAlignment="1">
      <alignment horizontal="center" vertical="center" wrapText="1"/>
    </xf>
    <xf numFmtId="0" fontId="34" fillId="2" borderId="0" xfId="0" applyFont="1" applyFill="1"/>
    <xf numFmtId="0" fontId="0" fillId="2" borderId="0" xfId="0" applyNumberFormat="1" applyFill="1"/>
    <xf numFmtId="0" fontId="35" fillId="2" borderId="0" xfId="0" applyNumberFormat="1" applyFont="1" applyFill="1"/>
    <xf numFmtId="173" fontId="0" fillId="0" borderId="0" xfId="0" applyNumberFormat="1" applyAlignment="1">
      <alignment horizontal="center" vertical="center" wrapText="1"/>
    </xf>
    <xf numFmtId="0" fontId="30" fillId="25" borderId="2" xfId="0" applyFont="1" applyFill="1" applyBorder="1" applyAlignment="1" applyProtection="1">
      <alignment vertical="center"/>
      <protection hidden="1"/>
    </xf>
    <xf numFmtId="0" fontId="30" fillId="25" borderId="3" xfId="0" applyFont="1" applyFill="1" applyBorder="1" applyAlignment="1" applyProtection="1">
      <alignment vertical="center"/>
      <protection hidden="1"/>
    </xf>
    <xf numFmtId="0" fontId="30" fillId="25" borderId="3" xfId="0" applyFont="1" applyFill="1" applyBorder="1" applyAlignment="1" applyProtection="1">
      <alignment horizontal="center" vertical="center"/>
      <protection hidden="1"/>
    </xf>
    <xf numFmtId="0" fontId="29" fillId="25" borderId="3" xfId="0" applyFont="1" applyFill="1" applyBorder="1" applyAlignment="1" applyProtection="1">
      <alignment horizontal="left" vertical="center"/>
      <protection hidden="1"/>
    </xf>
    <xf numFmtId="0" fontId="29" fillId="25" borderId="3" xfId="0" applyFont="1" applyFill="1" applyBorder="1" applyAlignment="1" applyProtection="1">
      <alignment vertical="center"/>
      <protection hidden="1"/>
    </xf>
    <xf numFmtId="0" fontId="30" fillId="25" borderId="4" xfId="0" applyFont="1" applyFill="1" applyBorder="1" applyAlignment="1" applyProtection="1">
      <alignment vertical="center"/>
      <protection hidden="1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 applyProtection="1">
      <alignment horizontal="center"/>
      <protection hidden="1"/>
    </xf>
    <xf numFmtId="0" fontId="30" fillId="5" borderId="2" xfId="0" applyFont="1" applyFill="1" applyBorder="1" applyProtection="1">
      <protection hidden="1"/>
    </xf>
    <xf numFmtId="0" fontId="0" fillId="5" borderId="3" xfId="0" applyFill="1" applyBorder="1" applyProtection="1">
      <protection hidden="1"/>
    </xf>
    <xf numFmtId="0" fontId="0" fillId="2" borderId="1" xfId="4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  <protection locked="0"/>
    </xf>
    <xf numFmtId="2" fontId="0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2" borderId="1" xfId="4" applyFill="1" applyBorder="1" applyAlignment="1" applyProtection="1">
      <alignment horizontal="center"/>
      <protection locked="0"/>
    </xf>
    <xf numFmtId="10" fontId="0" fillId="2" borderId="1" xfId="0" applyNumberForma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3" fillId="14" borderId="15" xfId="1" applyFont="1" applyFill="1" applyBorder="1" applyAlignment="1" applyProtection="1">
      <alignment horizontal="center"/>
      <protection hidden="1"/>
    </xf>
    <xf numFmtId="0" fontId="0" fillId="0" borderId="0" xfId="0" applyAlignment="1">
      <alignment vertical="center"/>
    </xf>
    <xf numFmtId="174" fontId="0" fillId="0" borderId="0" xfId="2" applyNumberFormat="1" applyFont="1" applyAlignment="1">
      <alignment horizontal="center" vertical="center" wrapText="1"/>
    </xf>
    <xf numFmtId="21" fontId="0" fillId="2" borderId="18" xfId="0" applyNumberFormat="1" applyFill="1" applyBorder="1" applyAlignment="1" applyProtection="1">
      <alignment horizontal="center"/>
      <protection locked="0"/>
    </xf>
    <xf numFmtId="0" fontId="0" fillId="0" borderId="0" xfId="0" applyNumberFormat="1"/>
    <xf numFmtId="0" fontId="6" fillId="4" borderId="0" xfId="0" applyFont="1" applyFill="1" applyAlignment="1" applyProtection="1">
      <alignment horizontal="center"/>
      <protection hidden="1"/>
    </xf>
    <xf numFmtId="0" fontId="0" fillId="13" borderId="0" xfId="0" applyNumberFormat="1" applyFill="1" applyBorder="1" applyAlignment="1" applyProtection="1">
      <alignment horizontal="center"/>
      <protection hidden="1"/>
    </xf>
    <xf numFmtId="0" fontId="0" fillId="13" borderId="0" xfId="0" applyFill="1" applyBorder="1" applyAlignment="1" applyProtection="1">
      <alignment horizontal="center"/>
      <protection hidden="1"/>
    </xf>
    <xf numFmtId="0" fontId="37" fillId="2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Protection="1">
      <protection hidden="1"/>
    </xf>
    <xf numFmtId="0" fontId="0" fillId="2" borderId="0" xfId="0" applyFill="1" applyBorder="1"/>
    <xf numFmtId="0" fontId="0" fillId="2" borderId="11" xfId="0" applyFill="1" applyBorder="1" applyProtection="1">
      <protection hidden="1"/>
    </xf>
    <xf numFmtId="0" fontId="0" fillId="2" borderId="10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2" borderId="0" xfId="0" applyFill="1" applyBorder="1" applyAlignment="1">
      <alignment horizontal="left"/>
    </xf>
    <xf numFmtId="0" fontId="0" fillId="0" borderId="0" xfId="0" applyNumberFormat="1" applyAlignment="1">
      <alignment wrapText="1"/>
    </xf>
    <xf numFmtId="0" fontId="17" fillId="2" borderId="0" xfId="0" applyFont="1" applyFill="1" applyBorder="1" applyAlignment="1" applyProtection="1">
      <alignment horizontal="left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0" fontId="0" fillId="26" borderId="0" xfId="0" applyFill="1"/>
    <xf numFmtId="3" fontId="0" fillId="16" borderId="18" xfId="2" applyNumberFormat="1" applyFont="1" applyFill="1" applyBorder="1" applyAlignment="1" applyProtection="1">
      <alignment horizontal="center" vertical="center"/>
      <protection hidden="1"/>
    </xf>
    <xf numFmtId="0" fontId="3" fillId="2" borderId="19" xfId="0" applyFont="1" applyFill="1" applyBorder="1"/>
    <xf numFmtId="169" fontId="0" fillId="0" borderId="0" xfId="0" applyNumberFormat="1" applyProtection="1">
      <protection hidden="1"/>
    </xf>
    <xf numFmtId="0" fontId="6" fillId="2" borderId="0" xfId="1" applyFont="1" applyFill="1" applyBorder="1" applyAlignment="1" applyProtection="1">
      <alignment horizontal="left"/>
      <protection hidden="1"/>
    </xf>
    <xf numFmtId="0" fontId="0" fillId="17" borderId="17" xfId="0" applyFill="1" applyBorder="1" applyAlignment="1" applyProtection="1">
      <alignment horizontal="center" wrapText="1"/>
      <protection hidden="1"/>
    </xf>
    <xf numFmtId="0" fontId="0" fillId="17" borderId="17" xfId="0" applyFill="1" applyBorder="1" applyAlignment="1" applyProtection="1">
      <alignment horizontal="center"/>
      <protection hidden="1"/>
    </xf>
    <xf numFmtId="14" fontId="0" fillId="13" borderId="0" xfId="0" applyNumberFormat="1" applyFill="1"/>
    <xf numFmtId="0" fontId="0" fillId="0" borderId="0" xfId="2" applyNumberFormat="1" applyFont="1" applyFill="1" applyBorder="1" applyAlignment="1" applyProtection="1">
      <alignment horizontal="center"/>
      <protection hidden="1"/>
    </xf>
    <xf numFmtId="0" fontId="0" fillId="0" borderId="18" xfId="2" applyNumberFormat="1" applyFont="1" applyFill="1" applyBorder="1" applyAlignment="1" applyProtection="1">
      <alignment horizontal="center"/>
      <protection hidden="1"/>
    </xf>
    <xf numFmtId="0" fontId="0" fillId="13" borderId="1" xfId="0" applyFill="1" applyBorder="1" applyAlignment="1" applyProtection="1">
      <alignment horizontal="center"/>
      <protection locked="0" hidden="1"/>
    </xf>
    <xf numFmtId="2" fontId="0" fillId="2" borderId="0" xfId="0" applyNumberFormat="1" applyFill="1" applyProtection="1"/>
    <xf numFmtId="2" fontId="0" fillId="0" borderId="0" xfId="0" applyNumberFormat="1" applyProtection="1"/>
    <xf numFmtId="0" fontId="0" fillId="0" borderId="0" xfId="2" applyNumberFormat="1" applyFont="1" applyFill="1" applyBorder="1" applyAlignment="1" applyProtection="1">
      <alignment horizontal="center"/>
    </xf>
    <xf numFmtId="2" fontId="13" fillId="2" borderId="0" xfId="0" applyNumberFormat="1" applyFont="1" applyFill="1" applyProtection="1"/>
    <xf numFmtId="2" fontId="13" fillId="0" borderId="0" xfId="0" applyNumberFormat="1" applyFont="1" applyProtection="1"/>
    <xf numFmtId="2" fontId="0" fillId="0" borderId="18" xfId="2" applyNumberFormat="1" applyFont="1" applyFill="1" applyBorder="1" applyAlignment="1" applyProtection="1">
      <alignment horizontal="center"/>
      <protection locked="0"/>
    </xf>
    <xf numFmtId="2" fontId="0" fillId="0" borderId="0" xfId="2" applyNumberFormat="1" applyFont="1" applyFill="1" applyBorder="1" applyAlignment="1" applyProtection="1">
      <alignment horizontal="center"/>
      <protection hidden="1"/>
    </xf>
    <xf numFmtId="167" fontId="0" fillId="23" borderId="18" xfId="0" applyNumberFormat="1" applyFill="1" applyBorder="1" applyAlignment="1" applyProtection="1">
      <alignment horizontal="center"/>
      <protection hidden="1"/>
    </xf>
    <xf numFmtId="167" fontId="0" fillId="0" borderId="0" xfId="0" applyNumberFormat="1" applyProtection="1">
      <protection hidden="1"/>
    </xf>
    <xf numFmtId="2" fontId="0" fillId="0" borderId="18" xfId="2" applyNumberFormat="1" applyFont="1" applyFill="1" applyBorder="1" applyAlignment="1" applyProtection="1">
      <alignment horizontal="center"/>
      <protection locked="0" hidden="1"/>
    </xf>
    <xf numFmtId="0" fontId="17" fillId="0" borderId="0" xfId="0" applyFont="1" applyProtection="1">
      <protection hidden="1"/>
    </xf>
    <xf numFmtId="0" fontId="0" fillId="0" borderId="18" xfId="2" applyNumberFormat="1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0" fontId="29" fillId="27" borderId="1" xfId="1" applyFont="1" applyFill="1" applyBorder="1" applyAlignment="1" applyProtection="1">
      <alignment horizontal="center"/>
      <protection hidden="1"/>
    </xf>
    <xf numFmtId="11" fontId="6" fillId="14" borderId="18" xfId="1" applyNumberFormat="1" applyFont="1" applyFill="1" applyBorder="1" applyAlignment="1" applyProtection="1">
      <alignment horizontal="center"/>
      <protection hidden="1"/>
    </xf>
    <xf numFmtId="0" fontId="7" fillId="5" borderId="0" xfId="0" applyFont="1" applyFill="1" applyBorder="1" applyAlignment="1" applyProtection="1">
      <protection hidden="1"/>
    </xf>
    <xf numFmtId="0" fontId="0" fillId="0" borderId="0" xfId="0" applyBorder="1"/>
    <xf numFmtId="0" fontId="0" fillId="0" borderId="0" xfId="0" applyProtection="1">
      <protection locked="0"/>
    </xf>
    <xf numFmtId="0" fontId="6" fillId="14" borderId="18" xfId="1" applyFont="1" applyFill="1" applyBorder="1" applyAlignment="1">
      <alignment horizontal="center"/>
    </xf>
    <xf numFmtId="0" fontId="0" fillId="2" borderId="3" xfId="0" applyFill="1" applyBorder="1" applyAlignment="1" applyProtection="1">
      <protection hidden="1"/>
    </xf>
    <xf numFmtId="0" fontId="0" fillId="28" borderId="0" xfId="0" applyFill="1" applyProtection="1"/>
    <xf numFmtId="0" fontId="0" fillId="26" borderId="0" xfId="0" applyFill="1" applyProtection="1"/>
    <xf numFmtId="0" fontId="0" fillId="0" borderId="18" xfId="0" applyFont="1" applyBorder="1" applyAlignment="1" applyProtection="1">
      <alignment horizontal="center"/>
      <protection locked="0"/>
    </xf>
    <xf numFmtId="49" fontId="0" fillId="5" borderId="0" xfId="0" applyNumberFormat="1" applyFill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locked="0" hidden="1"/>
    </xf>
    <xf numFmtId="0" fontId="6" fillId="0" borderId="0" xfId="0" applyFont="1" applyFill="1" applyBorder="1" applyAlignment="1" applyProtection="1">
      <alignment horizontal="center"/>
      <protection hidden="1"/>
    </xf>
    <xf numFmtId="0" fontId="3" fillId="0" borderId="0" xfId="0" applyFont="1" applyFill="1"/>
    <xf numFmtId="0" fontId="6" fillId="0" borderId="0" xfId="1" applyFont="1" applyFill="1" applyBorder="1" applyAlignment="1" applyProtection="1">
      <protection hidden="1"/>
    </xf>
    <xf numFmtId="0" fontId="3" fillId="0" borderId="0" xfId="0" applyFont="1" applyFill="1" applyProtection="1">
      <protection hidden="1"/>
    </xf>
    <xf numFmtId="0" fontId="17" fillId="0" borderId="0" xfId="0" applyFon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Alignment="1" applyProtection="1">
      <protection hidden="1"/>
    </xf>
    <xf numFmtId="0" fontId="3" fillId="0" borderId="0" xfId="0" applyFont="1" applyFill="1" applyAlignment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17" fillId="0" borderId="0" xfId="0" applyFont="1" applyFill="1" applyAlignment="1" applyProtection="1">
      <protection hidden="1"/>
    </xf>
    <xf numFmtId="0" fontId="0" fillId="0" borderId="0" xfId="0" applyFill="1" applyAlignment="1"/>
    <xf numFmtId="0" fontId="0" fillId="0" borderId="0" xfId="0" applyFill="1" applyBorder="1" applyAlignment="1" applyProtection="1">
      <protection hidden="1"/>
    </xf>
    <xf numFmtId="2" fontId="0" fillId="0" borderId="1" xfId="0" applyNumberFormat="1" applyFill="1" applyBorder="1" applyAlignment="1" applyProtection="1">
      <alignment horizontal="center"/>
      <protection locked="0"/>
    </xf>
    <xf numFmtId="0" fontId="0" fillId="0" borderId="0" xfId="0" applyNumberFormat="1" applyFont="1" applyFill="1" applyAlignment="1" applyProtection="1">
      <protection hidden="1"/>
    </xf>
    <xf numFmtId="168" fontId="0" fillId="0" borderId="0" xfId="0" applyNumberFormat="1" applyFont="1" applyFill="1" applyBorder="1" applyAlignment="1" applyProtection="1">
      <alignment horizontal="center"/>
      <protection hidden="1"/>
    </xf>
    <xf numFmtId="165" fontId="13" fillId="0" borderId="0" xfId="0" applyNumberFormat="1" applyFont="1" applyFill="1" applyAlignment="1" applyProtection="1">
      <protection hidden="1"/>
    </xf>
    <xf numFmtId="165" fontId="13" fillId="0" borderId="0" xfId="0" applyNumberFormat="1" applyFont="1" applyFill="1" applyBorder="1" applyAlignment="1" applyProtection="1">
      <alignment horizontal="center"/>
      <protection hidden="1"/>
    </xf>
    <xf numFmtId="10" fontId="0" fillId="0" borderId="1" xfId="0" applyNumberFormat="1" applyFill="1" applyBorder="1" applyAlignment="1" applyProtection="1">
      <alignment horizontal="center"/>
      <protection locked="0"/>
    </xf>
    <xf numFmtId="0" fontId="0" fillId="0" borderId="0" xfId="0" applyFont="1" applyFill="1" applyAlignment="1" applyProtection="1">
      <protection hidden="1"/>
    </xf>
    <xf numFmtId="2" fontId="0" fillId="0" borderId="18" xfId="0" applyNumberFormat="1" applyFill="1" applyBorder="1" applyAlignment="1" applyProtection="1">
      <alignment horizontal="center" vertical="top"/>
      <protection locked="0"/>
    </xf>
    <xf numFmtId="165" fontId="13" fillId="0" borderId="0" xfId="0" applyNumberFormat="1" applyFont="1" applyFill="1" applyBorder="1" applyAlignment="1" applyProtection="1">
      <protection hidden="1"/>
    </xf>
    <xf numFmtId="0" fontId="0" fillId="0" borderId="0" xfId="0" applyFill="1" applyBorder="1" applyAlignment="1" applyProtection="1">
      <protection locked="0"/>
    </xf>
    <xf numFmtId="0" fontId="13" fillId="0" borderId="0" xfId="0" applyFont="1" applyFill="1" applyAlignment="1" applyProtection="1">
      <protection hidden="1"/>
    </xf>
    <xf numFmtId="0" fontId="0" fillId="0" borderId="0" xfId="0" applyFill="1" applyBorder="1" applyAlignment="1" applyProtection="1">
      <alignment wrapText="1"/>
      <protection hidden="1"/>
    </xf>
    <xf numFmtId="0" fontId="0" fillId="16" borderId="18" xfId="0" applyFill="1" applyBorder="1" applyAlignment="1" applyProtection="1">
      <alignment horizontal="center"/>
      <protection hidden="1"/>
    </xf>
    <xf numFmtId="165" fontId="0" fillId="0" borderId="0" xfId="0" applyNumberFormat="1" applyFill="1" applyProtection="1">
      <protection hidden="1"/>
    </xf>
    <xf numFmtId="165" fontId="0" fillId="0" borderId="0" xfId="0" applyNumberFormat="1" applyFill="1" applyProtection="1"/>
    <xf numFmtId="2" fontId="17" fillId="2" borderId="0" xfId="0" applyNumberFormat="1" applyFont="1" applyFill="1" applyProtection="1">
      <protection hidden="1"/>
    </xf>
    <xf numFmtId="0" fontId="0" fillId="0" borderId="18" xfId="0" applyFill="1" applyBorder="1" applyAlignment="1" applyProtection="1">
      <alignment horizontal="center"/>
      <protection locked="0" hidden="1"/>
    </xf>
    <xf numFmtId="0" fontId="17" fillId="0" borderId="0" xfId="0" applyFont="1" applyAlignment="1" applyProtection="1">
      <protection hidden="1"/>
    </xf>
    <xf numFmtId="2" fontId="0" fillId="0" borderId="18" xfId="0" applyNumberFormat="1" applyFill="1" applyBorder="1" applyAlignment="1" applyProtection="1">
      <alignment horizontal="center"/>
      <protection locked="0"/>
    </xf>
    <xf numFmtId="175" fontId="0" fillId="0" borderId="13" xfId="0" applyNumberFormat="1" applyFill="1" applyBorder="1" applyAlignment="1" applyProtection="1">
      <alignment horizontal="center"/>
      <protection locked="0"/>
    </xf>
    <xf numFmtId="177" fontId="0" fillId="0" borderId="18" xfId="0" applyNumberFormat="1" applyBorder="1" applyAlignment="1" applyProtection="1">
      <alignment horizontal="center"/>
      <protection locked="0"/>
    </xf>
    <xf numFmtId="172" fontId="0" fillId="16" borderId="1" xfId="0" applyNumberFormat="1" applyFill="1" applyBorder="1" applyAlignment="1" applyProtection="1">
      <alignment horizontal="center"/>
      <protection locked="0" hidden="1"/>
    </xf>
    <xf numFmtId="172" fontId="0" fillId="16" borderId="17" xfId="0" applyNumberFormat="1" applyFill="1" applyBorder="1" applyAlignment="1" applyProtection="1">
      <alignment horizontal="center"/>
      <protection locked="0" hidden="1"/>
    </xf>
    <xf numFmtId="0" fontId="0" fillId="29" borderId="18" xfId="0" applyFill="1" applyBorder="1" applyAlignment="1" applyProtection="1">
      <alignment horizontal="center"/>
    </xf>
    <xf numFmtId="0" fontId="0" fillId="0" borderId="0" xfId="0" applyNumberFormat="1" applyAlignment="1">
      <alignment horizontal="center" vertical="center" wrapText="1"/>
    </xf>
    <xf numFmtId="0" fontId="3" fillId="13" borderId="0" xfId="0" applyFont="1" applyFill="1"/>
    <xf numFmtId="0" fontId="0" fillId="0" borderId="9" xfId="0" applyBorder="1"/>
    <xf numFmtId="0" fontId="6" fillId="9" borderId="0" xfId="0" applyFont="1" applyFill="1" applyAlignment="1" applyProtection="1">
      <alignment horizontal="right"/>
      <protection hidden="1"/>
    </xf>
    <xf numFmtId="0" fontId="3" fillId="0" borderId="0" xfId="0" applyFont="1" applyFill="1" applyAlignment="1" applyProtection="1">
      <alignment horizontal="center"/>
      <protection hidden="1"/>
    </xf>
    <xf numFmtId="0" fontId="6" fillId="0" borderId="0" xfId="0" applyFont="1" applyFill="1" applyAlignment="1" applyProtection="1">
      <alignment horizontal="right"/>
      <protection hidden="1"/>
    </xf>
    <xf numFmtId="0" fontId="6" fillId="0" borderId="0" xfId="0" applyFont="1" applyFill="1" applyAlignment="1" applyProtection="1">
      <protection hidden="1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0" fontId="0" fillId="13" borderId="18" xfId="0" applyFill="1" applyBorder="1" applyAlignment="1" applyProtection="1">
      <alignment horizontal="center"/>
      <protection locked="0" hidden="1"/>
    </xf>
    <xf numFmtId="0" fontId="0" fillId="13" borderId="1" xfId="0" applyFill="1" applyBorder="1" applyAlignment="1" applyProtection="1">
      <alignment horizontal="center"/>
      <protection locked="0"/>
    </xf>
    <xf numFmtId="0" fontId="44" fillId="0" borderId="0" xfId="6"/>
    <xf numFmtId="0" fontId="3" fillId="0" borderId="0" xfId="0" applyFont="1"/>
    <xf numFmtId="0" fontId="0" fillId="0" borderId="0" xfId="0" applyFill="1" applyBorder="1" applyAlignment="1" applyProtection="1">
      <alignment horizontal="center" vertical="center"/>
      <protection hidden="1"/>
    </xf>
    <xf numFmtId="0" fontId="44" fillId="0" borderId="0" xfId="6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44" fillId="0" borderId="0" xfId="6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169" fontId="0" fillId="0" borderId="18" xfId="0" applyNumberFormat="1" applyBorder="1" applyAlignment="1" applyProtection="1">
      <alignment horizontal="center" vertical="center"/>
      <protection locked="0"/>
    </xf>
    <xf numFmtId="0" fontId="0" fillId="2" borderId="9" xfId="0" applyFill="1" applyBorder="1" applyProtection="1">
      <protection hidden="1"/>
    </xf>
    <xf numFmtId="0" fontId="3" fillId="2" borderId="8" xfId="0" applyFont="1" applyFill="1" applyBorder="1" applyProtection="1">
      <protection hidden="1"/>
    </xf>
    <xf numFmtId="0" fontId="17" fillId="2" borderId="8" xfId="0" applyFont="1" applyFill="1" applyBorder="1" applyAlignment="1" applyProtection="1">
      <alignment horizontal="left"/>
      <protection hidden="1"/>
    </xf>
    <xf numFmtId="1" fontId="13" fillId="0" borderId="18" xfId="0" applyNumberFormat="1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13" borderId="18" xfId="0" applyFill="1" applyBorder="1" applyAlignment="1" applyProtection="1">
      <alignment horizontal="center"/>
      <protection locked="0"/>
    </xf>
    <xf numFmtId="0" fontId="2" fillId="0" borderId="0" xfId="1" applyProtection="1">
      <protection locked="0"/>
    </xf>
    <xf numFmtId="0" fontId="6" fillId="9" borderId="0" xfId="0" applyFont="1" applyFill="1" applyAlignment="1" applyProtection="1">
      <alignment horizontal="right"/>
      <protection hidden="1"/>
    </xf>
    <xf numFmtId="0" fontId="0" fillId="0" borderId="0" xfId="0" applyFont="1" applyFill="1"/>
    <xf numFmtId="0" fontId="6" fillId="9" borderId="0" xfId="0" applyFont="1" applyFill="1" applyAlignment="1" applyProtection="1">
      <alignment horizontal="right"/>
      <protection hidden="1"/>
    </xf>
    <xf numFmtId="0" fontId="6" fillId="4" borderId="0" xfId="0" applyFont="1" applyFill="1" applyBorder="1" applyAlignment="1" applyProtection="1">
      <alignment horizontal="center"/>
      <protection hidden="1"/>
    </xf>
    <xf numFmtId="0" fontId="0" fillId="3" borderId="0" xfId="0" applyFill="1" applyBorder="1" applyProtection="1">
      <protection hidden="1"/>
    </xf>
    <xf numFmtId="0" fontId="44" fillId="0" borderId="0" xfId="6" applyNumberFormat="1" applyFill="1" applyBorder="1" applyAlignment="1" applyProtection="1">
      <alignment horizontal="left" vertical="center" wrapText="1"/>
      <protection hidden="1"/>
    </xf>
    <xf numFmtId="0" fontId="6" fillId="30" borderId="18" xfId="1" applyFont="1" applyFill="1" applyBorder="1" applyAlignment="1" applyProtection="1">
      <alignment horizontal="center"/>
      <protection hidden="1"/>
    </xf>
    <xf numFmtId="0" fontId="0" fillId="0" borderId="0" xfId="0"/>
    <xf numFmtId="0" fontId="0" fillId="2" borderId="0" xfId="0" applyFill="1" applyProtection="1">
      <protection hidden="1"/>
    </xf>
    <xf numFmtId="0" fontId="0" fillId="13" borderId="0" xfId="0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0" fillId="2" borderId="0" xfId="0" applyNumberFormat="1" applyFill="1" applyProtection="1">
      <protection hidden="1"/>
    </xf>
    <xf numFmtId="0" fontId="26" fillId="2" borderId="0" xfId="0" applyFont="1" applyFill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0" fillId="11" borderId="11" xfId="0" applyFill="1" applyBorder="1" applyAlignment="1" applyProtection="1">
      <alignment horizontal="center"/>
      <protection hidden="1"/>
    </xf>
    <xf numFmtId="0" fontId="0" fillId="2" borderId="11" xfId="0" applyFill="1" applyBorder="1" applyAlignment="1" applyProtection="1">
      <alignment horizontal="center"/>
      <protection hidden="1"/>
    </xf>
    <xf numFmtId="0" fontId="27" fillId="13" borderId="0" xfId="0" applyNumberFormat="1" applyFont="1" applyFill="1" applyAlignment="1" applyProtection="1">
      <alignment vertical="center"/>
      <protection hidden="1"/>
    </xf>
    <xf numFmtId="0" fontId="3" fillId="13" borderId="0" xfId="0" applyNumberFormat="1" applyFont="1" applyFill="1" applyProtection="1">
      <protection hidden="1"/>
    </xf>
    <xf numFmtId="0" fontId="0" fillId="13" borderId="0" xfId="0" applyNumberFormat="1" applyFill="1" applyProtection="1">
      <protection hidden="1"/>
    </xf>
    <xf numFmtId="0" fontId="0" fillId="13" borderId="0" xfId="0" applyNumberFormat="1" applyFont="1" applyFill="1" applyProtection="1">
      <protection hidden="1"/>
    </xf>
    <xf numFmtId="0" fontId="0" fillId="11" borderId="0" xfId="0" applyNumberFormat="1" applyFill="1" applyAlignment="1" applyProtection="1">
      <alignment horizontal="center"/>
      <protection hidden="1"/>
    </xf>
    <xf numFmtId="0" fontId="26" fillId="2" borderId="0" xfId="0" applyNumberFormat="1" applyFont="1" applyFill="1" applyAlignment="1" applyProtection="1">
      <alignment horizontal="center"/>
      <protection hidden="1"/>
    </xf>
    <xf numFmtId="0" fontId="0" fillId="11" borderId="0" xfId="0" applyNumberFormat="1" applyFill="1" applyProtection="1">
      <protection hidden="1"/>
    </xf>
    <xf numFmtId="0" fontId="0" fillId="13" borderId="0" xfId="0" applyNumberFormat="1" applyFill="1" applyBorder="1" applyAlignment="1" applyProtection="1">
      <alignment horizontal="center"/>
      <protection hidden="1"/>
    </xf>
    <xf numFmtId="0" fontId="0" fillId="13" borderId="16" xfId="0" applyFill="1" applyBorder="1" applyAlignment="1" applyProtection="1">
      <alignment horizontal="center"/>
      <protection locked="0" hidden="1"/>
    </xf>
    <xf numFmtId="180" fontId="3" fillId="0" borderId="0" xfId="0" applyNumberFormat="1" applyFont="1" applyAlignment="1"/>
    <xf numFmtId="180" fontId="3" fillId="0" borderId="0" xfId="0" applyNumberFormat="1" applyFont="1" applyBorder="1" applyAlignment="1"/>
    <xf numFmtId="0" fontId="3" fillId="0" borderId="0" xfId="0" applyFont="1" applyBorder="1"/>
    <xf numFmtId="0" fontId="0" fillId="0" borderId="0" xfId="0" applyBorder="1" applyAlignment="1"/>
    <xf numFmtId="0" fontId="46" fillId="0" borderId="0" xfId="0" applyFont="1" applyAlignment="1"/>
    <xf numFmtId="0" fontId="30" fillId="0" borderId="0" xfId="0" applyFont="1" applyBorder="1" applyAlignment="1"/>
    <xf numFmtId="0" fontId="0" fillId="0" borderId="3" xfId="5" applyNumberFormat="1" applyFont="1" applyBorder="1" applyAlignment="1"/>
    <xf numFmtId="0" fontId="3" fillId="0" borderId="2" xfId="0" applyFont="1" applyBorder="1"/>
    <xf numFmtId="166" fontId="0" fillId="0" borderId="0" xfId="5" applyNumberFormat="1" applyFont="1" applyFill="1" applyBorder="1"/>
    <xf numFmtId="0" fontId="3" fillId="0" borderId="3" xfId="5" applyNumberFormat="1" applyFont="1" applyFill="1" applyBorder="1" applyAlignment="1"/>
    <xf numFmtId="0" fontId="0" fillId="0" borderId="0" xfId="0" applyFill="1" applyBorder="1"/>
    <xf numFmtId="2" fontId="3" fillId="0" borderId="18" xfId="5" applyNumberFormat="1" applyFont="1" applyBorder="1" applyAlignment="1"/>
    <xf numFmtId="10" fontId="0" fillId="0" borderId="0" xfId="5" applyNumberFormat="1" applyFont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180" fontId="3" fillId="0" borderId="0" xfId="0" applyNumberFormat="1" applyFont="1" applyAlignment="1">
      <alignment horizontal="center"/>
    </xf>
    <xf numFmtId="0" fontId="3" fillId="0" borderId="0" xfId="0" applyFont="1" applyBorder="1" applyAlignment="1">
      <alignment vertical="center"/>
    </xf>
    <xf numFmtId="0" fontId="0" fillId="0" borderId="18" xfId="0" applyBorder="1" applyAlignment="1">
      <alignment horizontal="center"/>
    </xf>
    <xf numFmtId="0" fontId="0" fillId="0" borderId="17" xfId="0" applyFont="1" applyBorder="1" applyAlignment="1">
      <alignment vertical="center"/>
    </xf>
    <xf numFmtId="10" fontId="0" fillId="0" borderId="17" xfId="0" applyNumberFormat="1" applyFont="1" applyBorder="1" applyAlignment="1">
      <alignment vertical="center"/>
    </xf>
    <xf numFmtId="181" fontId="3" fillId="0" borderId="4" xfId="0" applyNumberFormat="1" applyFont="1" applyBorder="1" applyAlignment="1">
      <alignment horizontal="left" vertical="center"/>
    </xf>
    <xf numFmtId="166" fontId="0" fillId="0" borderId="0" xfId="0" applyNumberFormat="1" applyFill="1" applyBorder="1"/>
    <xf numFmtId="166" fontId="3" fillId="0" borderId="18" xfId="0" applyNumberFormat="1" applyFont="1" applyFill="1" applyBorder="1"/>
    <xf numFmtId="182" fontId="3" fillId="0" borderId="2" xfId="0" applyNumberFormat="1" applyFont="1" applyBorder="1" applyAlignment="1">
      <alignment horizontal="right" vertical="center"/>
    </xf>
    <xf numFmtId="0" fontId="0" fillId="32" borderId="21" xfId="0" applyFill="1" applyBorder="1"/>
    <xf numFmtId="10" fontId="0" fillId="33" borderId="18" xfId="5" applyNumberFormat="1" applyFont="1" applyFill="1" applyBorder="1" applyAlignment="1"/>
    <xf numFmtId="10" fontId="0" fillId="0" borderId="0" xfId="5" applyNumberFormat="1" applyFont="1" applyBorder="1" applyAlignment="1"/>
    <xf numFmtId="0" fontId="3" fillId="33" borderId="18" xfId="5" applyNumberFormat="1" applyFont="1" applyFill="1" applyBorder="1" applyAlignment="1"/>
    <xf numFmtId="0" fontId="48" fillId="0" borderId="0" xfId="0" applyFont="1"/>
    <xf numFmtId="0" fontId="0" fillId="34" borderId="0" xfId="0" applyFill="1" applyAlignment="1">
      <alignment horizontal="left" vertical="center" wrapText="1" indent="2"/>
    </xf>
    <xf numFmtId="0" fontId="50" fillId="0" borderId="0" xfId="0" applyFont="1" applyAlignment="1">
      <alignment horizontal="left" vertical="center" wrapText="1"/>
    </xf>
    <xf numFmtId="0" fontId="49" fillId="0" borderId="0" xfId="0" applyFont="1" applyBorder="1" applyAlignment="1">
      <alignment horizontal="left" vertical="center" readingOrder="1"/>
    </xf>
    <xf numFmtId="0" fontId="0" fillId="0" borderId="9" xfId="0" applyFill="1" applyBorder="1"/>
    <xf numFmtId="0" fontId="0" fillId="0" borderId="0" xfId="0" applyNumberFormat="1" applyFill="1" applyProtection="1">
      <protection hidden="1"/>
    </xf>
    <xf numFmtId="4" fontId="0" fillId="0" borderId="18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Protection="1">
      <protection hidden="1"/>
    </xf>
    <xf numFmtId="2" fontId="0" fillId="0" borderId="18" xfId="0" applyNumberFormat="1" applyFill="1" applyBorder="1" applyAlignment="1" applyProtection="1">
      <alignment horizontal="center" vertical="center"/>
      <protection locked="0"/>
    </xf>
    <xf numFmtId="2" fontId="0" fillId="0" borderId="0" xfId="0" applyNumberFormat="1" applyFill="1" applyAlignment="1">
      <alignment horizontal="center" vertical="center"/>
    </xf>
    <xf numFmtId="4" fontId="0" fillId="0" borderId="0" xfId="2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/>
      <protection hidden="1"/>
    </xf>
    <xf numFmtId="10" fontId="0" fillId="0" borderId="18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>
      <alignment horizontal="center"/>
    </xf>
    <xf numFmtId="10" fontId="0" fillId="0" borderId="0" xfId="5" applyNumberFormat="1" applyFont="1" applyFill="1" applyBorder="1" applyAlignment="1" applyProtection="1">
      <alignment horizontal="center" vertical="center"/>
      <protection hidden="1"/>
    </xf>
    <xf numFmtId="10" fontId="0" fillId="0" borderId="0" xfId="0" applyNumberFormat="1" applyFill="1" applyBorder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Alignment="1" applyProtection="1">
      <alignment horizontal="left"/>
      <protection hidden="1"/>
    </xf>
    <xf numFmtId="0" fontId="18" fillId="0" borderId="0" xfId="0" applyFont="1" applyFill="1" applyProtection="1">
      <protection hidden="1"/>
    </xf>
    <xf numFmtId="0" fontId="3" fillId="0" borderId="0" xfId="0" applyFont="1" applyFill="1" applyBorder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0" fillId="0" borderId="9" xfId="0" applyFont="1" applyFill="1" applyBorder="1" applyAlignment="1" applyProtection="1">
      <protection hidden="1"/>
    </xf>
    <xf numFmtId="0" fontId="0" fillId="0" borderId="9" xfId="0" applyFont="1" applyFill="1" applyBorder="1" applyAlignment="1" applyProtection="1">
      <alignment horizontal="center"/>
      <protection hidden="1"/>
    </xf>
    <xf numFmtId="0" fontId="0" fillId="0" borderId="0" xfId="0" applyFont="1" applyFill="1" applyAlignment="1" applyProtection="1">
      <alignment horizontal="center"/>
      <protection hidden="1"/>
    </xf>
    <xf numFmtId="176" fontId="0" fillId="0" borderId="1" xfId="4" applyNumberFormat="1" applyFont="1" applyFill="1" applyBorder="1" applyAlignment="1" applyProtection="1">
      <alignment horizontal="center"/>
      <protection locked="0"/>
    </xf>
    <xf numFmtId="177" fontId="0" fillId="0" borderId="2" xfId="0" applyNumberFormat="1" applyFont="1" applyFill="1" applyBorder="1" applyAlignment="1" applyProtection="1">
      <alignment horizontal="center"/>
      <protection locked="0"/>
    </xf>
    <xf numFmtId="178" fontId="0" fillId="0" borderId="2" xfId="0" applyNumberFormat="1" applyFont="1" applyFill="1" applyBorder="1" applyAlignment="1" applyProtection="1">
      <alignment horizontal="center"/>
      <protection locked="0"/>
    </xf>
    <xf numFmtId="179" fontId="0" fillId="0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hidden="1"/>
    </xf>
    <xf numFmtId="0" fontId="17" fillId="0" borderId="0" xfId="0" applyNumberFormat="1" applyFont="1" applyFill="1" applyProtection="1">
      <protection hidden="1"/>
    </xf>
    <xf numFmtId="2" fontId="0" fillId="0" borderId="1" xfId="4" applyNumberFormat="1" applyFont="1" applyFill="1" applyBorder="1" applyAlignment="1" applyProtection="1">
      <alignment horizontal="center"/>
      <protection locked="0"/>
    </xf>
    <xf numFmtId="2" fontId="0" fillId="0" borderId="1" xfId="2" applyNumberFormat="1" applyFont="1" applyFill="1" applyBorder="1" applyAlignment="1" applyProtection="1">
      <alignment horizontal="center"/>
      <protection locked="0"/>
    </xf>
    <xf numFmtId="2" fontId="0" fillId="0" borderId="5" xfId="2" applyNumberFormat="1" applyFont="1" applyFill="1" applyBorder="1" applyAlignment="1" applyProtection="1">
      <alignment horizontal="center"/>
      <protection hidden="1"/>
    </xf>
    <xf numFmtId="0" fontId="3" fillId="0" borderId="0" xfId="0" applyFont="1" applyFill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166" fontId="0" fillId="0" borderId="0" xfId="0" applyNumberFormat="1" applyFont="1" applyFill="1" applyBorder="1" applyAlignment="1" applyProtection="1">
      <alignment horizontal="center"/>
      <protection hidden="1"/>
    </xf>
    <xf numFmtId="2" fontId="0" fillId="0" borderId="3" xfId="0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Font="1" applyFill="1" applyBorder="1" applyAlignment="1" applyProtection="1">
      <alignment horizontal="center"/>
      <protection hidden="1"/>
    </xf>
    <xf numFmtId="0" fontId="13" fillId="0" borderId="0" xfId="0" applyFont="1" applyFill="1" applyAlignment="1" applyProtection="1">
      <alignment horizontal="center"/>
      <protection hidden="1"/>
    </xf>
    <xf numFmtId="2" fontId="0" fillId="0" borderId="0" xfId="0" applyNumberFormat="1" applyFont="1" applyFill="1" applyBorder="1" applyAlignment="1" applyProtection="1">
      <alignment horizontal="left"/>
      <protection hidden="1"/>
    </xf>
    <xf numFmtId="2" fontId="0" fillId="0" borderId="1" xfId="0" applyNumberFormat="1" applyFont="1" applyFill="1" applyBorder="1" applyAlignment="1" applyProtection="1">
      <alignment horizontal="center"/>
      <protection locked="0" hidden="1"/>
    </xf>
    <xf numFmtId="0" fontId="0" fillId="0" borderId="0" xfId="0" quotePrefix="1" applyFill="1" applyProtection="1">
      <protection hidden="1"/>
    </xf>
    <xf numFmtId="2" fontId="0" fillId="0" borderId="0" xfId="0" applyNumberFormat="1" applyFill="1" applyProtection="1"/>
    <xf numFmtId="2" fontId="0" fillId="0" borderId="1" xfId="0" quotePrefix="1" applyNumberFormat="1" applyFill="1" applyBorder="1" applyAlignment="1" applyProtection="1">
      <alignment horizontal="center"/>
      <protection locked="0"/>
    </xf>
    <xf numFmtId="2" fontId="17" fillId="0" borderId="0" xfId="0" applyNumberFormat="1" applyFont="1" applyFill="1" applyProtection="1"/>
    <xf numFmtId="2" fontId="13" fillId="0" borderId="0" xfId="0" applyNumberFormat="1" applyFont="1" applyFill="1" applyProtection="1"/>
    <xf numFmtId="2" fontId="13" fillId="0" borderId="13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Fill="1" applyProtection="1"/>
    <xf numFmtId="2" fontId="0" fillId="0" borderId="0" xfId="0" applyNumberFormat="1" applyFill="1" applyBorder="1" applyProtection="1"/>
    <xf numFmtId="2" fontId="0" fillId="0" borderId="20" xfId="0" applyNumberFormat="1" applyFill="1" applyBorder="1" applyProtection="1"/>
    <xf numFmtId="0" fontId="0" fillId="0" borderId="13" xfId="0" applyNumberFormat="1" applyFill="1" applyBorder="1" applyAlignment="1" applyProtection="1">
      <alignment horizontal="center"/>
      <protection locked="0"/>
    </xf>
    <xf numFmtId="2" fontId="3" fillId="0" borderId="0" xfId="0" applyNumberFormat="1" applyFont="1" applyFill="1" applyProtection="1"/>
    <xf numFmtId="1" fontId="0" fillId="0" borderId="1" xfId="0" applyNumberFormat="1" applyFill="1" applyBorder="1" applyAlignment="1" applyProtection="1">
      <alignment horizontal="center"/>
      <protection locked="0"/>
    </xf>
    <xf numFmtId="0" fontId="17" fillId="0" borderId="0" xfId="0" applyFont="1" applyFill="1" applyProtection="1"/>
    <xf numFmtId="0" fontId="0" fillId="0" borderId="18" xfId="0" applyFill="1" applyBorder="1" applyAlignment="1" applyProtection="1">
      <alignment horizontal="center"/>
      <protection locked="0"/>
    </xf>
    <xf numFmtId="0" fontId="17" fillId="0" borderId="0" xfId="0" applyFont="1" applyFill="1"/>
    <xf numFmtId="2" fontId="0" fillId="0" borderId="18" xfId="0" applyNumberFormat="1" applyFill="1" applyBorder="1" applyAlignment="1" applyProtection="1">
      <alignment horizontal="center"/>
    </xf>
    <xf numFmtId="0" fontId="3" fillId="0" borderId="0" xfId="0" applyFont="1" applyFill="1" applyProtection="1"/>
    <xf numFmtId="0" fontId="0" fillId="0" borderId="0" xfId="0" applyFill="1" applyBorder="1" applyAlignment="1" applyProtection="1">
      <alignment horizontal="center"/>
    </xf>
    <xf numFmtId="14" fontId="0" fillId="0" borderId="0" xfId="0" applyNumberFormat="1" applyFill="1" applyProtection="1">
      <protection hidden="1"/>
    </xf>
    <xf numFmtId="16" fontId="0" fillId="0" borderId="0" xfId="0" applyNumberFormat="1" applyFill="1" applyProtection="1">
      <protection hidden="1"/>
    </xf>
    <xf numFmtId="0" fontId="0" fillId="17" borderId="18" xfId="0" applyFill="1" applyBorder="1" applyAlignment="1" applyProtection="1">
      <alignment horizontal="center"/>
      <protection hidden="1"/>
    </xf>
    <xf numFmtId="0" fontId="0" fillId="2" borderId="18" xfId="4" applyFont="1" applyFill="1" applyBorder="1" applyAlignment="1" applyProtection="1">
      <alignment horizontal="center"/>
      <protection locked="0"/>
    </xf>
    <xf numFmtId="0" fontId="0" fillId="16" borderId="18" xfId="2" applyNumberFormat="1" applyFont="1" applyFill="1" applyBorder="1" applyAlignment="1" applyProtection="1">
      <alignment horizontal="center"/>
      <protection hidden="1"/>
    </xf>
    <xf numFmtId="10" fontId="0" fillId="2" borderId="18" xfId="0" applyNumberFormat="1" applyFill="1" applyBorder="1" applyAlignment="1" applyProtection="1">
      <alignment horizontal="center"/>
      <protection locked="0"/>
    </xf>
    <xf numFmtId="169" fontId="0" fillId="16" borderId="18" xfId="0" applyNumberFormat="1" applyFill="1" applyBorder="1" applyAlignment="1" applyProtection="1">
      <alignment horizontal="center"/>
      <protection hidden="1"/>
    </xf>
    <xf numFmtId="165" fontId="13" fillId="0" borderId="0" xfId="0" applyNumberFormat="1" applyFont="1" applyFill="1" applyBorder="1" applyProtection="1">
      <protection hidden="1"/>
    </xf>
    <xf numFmtId="165" fontId="0" fillId="0" borderId="0" xfId="0" applyNumberFormat="1" applyFill="1" applyBorder="1" applyProtection="1">
      <protection hidden="1"/>
    </xf>
    <xf numFmtId="0" fontId="3" fillId="0" borderId="18" xfId="0" applyFont="1" applyFill="1" applyBorder="1" applyAlignment="1" applyProtection="1">
      <alignment horizontal="center"/>
      <protection hidden="1"/>
    </xf>
    <xf numFmtId="166" fontId="3" fillId="31" borderId="18" xfId="0" applyNumberFormat="1" applyFont="1" applyFill="1" applyBorder="1" applyAlignment="1">
      <alignment horizontal="center"/>
    </xf>
    <xf numFmtId="0" fontId="0" fillId="32" borderId="22" xfId="0" applyFill="1" applyBorder="1" applyAlignment="1"/>
    <xf numFmtId="0" fontId="0" fillId="32" borderId="22" xfId="0" applyFill="1" applyBorder="1"/>
    <xf numFmtId="0" fontId="0" fillId="0" borderId="0" xfId="0" applyFill="1" applyBorder="1" applyAlignment="1"/>
    <xf numFmtId="183" fontId="0" fillId="2" borderId="18" xfId="0" applyNumberFormat="1" applyFill="1" applyBorder="1" applyAlignment="1" applyProtection="1">
      <protection locked="0"/>
    </xf>
    <xf numFmtId="3" fontId="0" fillId="0" borderId="0" xfId="2" applyNumberFormat="1" applyFont="1" applyFill="1" applyBorder="1" applyAlignment="1" applyProtection="1">
      <alignment vertical="center"/>
      <protection hidden="1"/>
    </xf>
    <xf numFmtId="0" fontId="0" fillId="0" borderId="18" xfId="0" applyFill="1" applyBorder="1" applyAlignment="1" applyProtection="1">
      <protection hidden="1"/>
    </xf>
    <xf numFmtId="0" fontId="0" fillId="0" borderId="0" xfId="0" applyFill="1" applyAlignment="1" applyProtection="1">
      <alignment horizontal="left" indent="4"/>
      <protection hidden="1"/>
    </xf>
    <xf numFmtId="0" fontId="0" fillId="0" borderId="0" xfId="0" applyFill="1" applyAlignment="1" applyProtection="1">
      <alignment horizontal="left" indent="3"/>
      <protection hidden="1"/>
    </xf>
    <xf numFmtId="22" fontId="3" fillId="2" borderId="12" xfId="0" applyNumberFormat="1" applyFont="1" applyFill="1" applyBorder="1" applyAlignment="1" applyProtection="1">
      <alignment horizontal="left"/>
      <protection hidden="1"/>
    </xf>
    <xf numFmtId="0" fontId="0" fillId="0" borderId="0" xfId="0" applyFill="1" applyAlignment="1" applyProtection="1">
      <alignment horizontal="left" indent="2"/>
      <protection hidden="1"/>
    </xf>
    <xf numFmtId="0" fontId="6" fillId="19" borderId="18" xfId="1" applyFont="1" applyFill="1" applyBorder="1" applyAlignment="1" applyProtection="1">
      <alignment horizontal="center"/>
      <protection hidden="1"/>
    </xf>
    <xf numFmtId="0" fontId="6" fillId="14" borderId="23" xfId="1" applyFont="1" applyFill="1" applyBorder="1" applyAlignment="1" applyProtection="1">
      <alignment horizontal="center" vertical="center"/>
      <protection hidden="1"/>
    </xf>
    <xf numFmtId="0" fontId="36" fillId="0" borderId="16" xfId="0" applyFont="1" applyBorder="1" applyAlignment="1">
      <alignment horizontal="center"/>
    </xf>
    <xf numFmtId="2" fontId="0" fillId="0" borderId="18" xfId="0" quotePrefix="1" applyNumberFormat="1" applyFill="1" applyBorder="1" applyAlignment="1" applyProtection="1">
      <alignment horizontal="center"/>
      <protection locked="0"/>
    </xf>
    <xf numFmtId="10" fontId="1" fillId="0" borderId="19" xfId="5" applyNumberFormat="1" applyFont="1" applyBorder="1" applyAlignment="1">
      <alignment horizontal="right"/>
    </xf>
    <xf numFmtId="0" fontId="3" fillId="0" borderId="18" xfId="0" applyFont="1" applyBorder="1"/>
    <xf numFmtId="0" fontId="0" fillId="0" borderId="18" xfId="0" applyFont="1" applyBorder="1"/>
    <xf numFmtId="0" fontId="30" fillId="0" borderId="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30" fillId="0" borderId="0" xfId="0" applyFont="1" applyFill="1" applyBorder="1" applyAlignment="1"/>
    <xf numFmtId="0" fontId="46" fillId="0" borderId="0" xfId="0" applyFont="1" applyFill="1" applyBorder="1" applyAlignment="1"/>
    <xf numFmtId="0" fontId="3" fillId="0" borderId="0" xfId="0" applyFont="1" applyFill="1" applyAlignment="1" applyProtection="1">
      <alignment horizontal="left" indent="2"/>
      <protection hidden="1"/>
    </xf>
    <xf numFmtId="0" fontId="0" fillId="0" borderId="12" xfId="0" applyFont="1" applyBorder="1"/>
    <xf numFmtId="0" fontId="0" fillId="0" borderId="8" xfId="0" applyFont="1" applyBorder="1"/>
    <xf numFmtId="10" fontId="3" fillId="0" borderId="16" xfId="5" applyNumberFormat="1" applyFont="1" applyBorder="1" applyAlignment="1">
      <alignment horizontal="right"/>
    </xf>
    <xf numFmtId="10" fontId="3" fillId="0" borderId="17" xfId="5" applyNumberFormat="1" applyFont="1" applyBorder="1" applyAlignment="1">
      <alignment horizontal="center"/>
    </xf>
    <xf numFmtId="10" fontId="1" fillId="0" borderId="16" xfId="5" applyNumberFormat="1" applyFont="1" applyBorder="1" applyAlignment="1">
      <alignment horizontal="right"/>
    </xf>
    <xf numFmtId="10" fontId="1" fillId="0" borderId="17" xfId="5" applyNumberFormat="1" applyFont="1" applyBorder="1" applyAlignment="1">
      <alignment horizontal="right"/>
    </xf>
    <xf numFmtId="0" fontId="0" fillId="0" borderId="7" xfId="0" applyFont="1" applyBorder="1"/>
    <xf numFmtId="10" fontId="3" fillId="0" borderId="7" xfId="5" applyNumberFormat="1" applyFont="1" applyBorder="1" applyAlignment="1">
      <alignment horizontal="center"/>
    </xf>
    <xf numFmtId="0" fontId="0" fillId="0" borderId="9" xfId="5" applyNumberFormat="1" applyFont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2" borderId="0" xfId="0" applyNumberFormat="1" applyFont="1" applyFill="1" applyBorder="1" applyAlignment="1" applyProtection="1">
      <alignment horizontal="center"/>
      <protection hidden="1"/>
    </xf>
    <xf numFmtId="1" fontId="3" fillId="31" borderId="18" xfId="0" applyNumberFormat="1" applyFont="1" applyFill="1" applyBorder="1"/>
    <xf numFmtId="1" fontId="3" fillId="31" borderId="18" xfId="0" applyNumberFormat="1" applyFont="1" applyFill="1" applyBorder="1" applyAlignment="1">
      <alignment horizontal="right"/>
    </xf>
    <xf numFmtId="1" fontId="0" fillId="31" borderId="19" xfId="0" applyNumberFormat="1" applyFill="1" applyBorder="1"/>
    <xf numFmtId="166" fontId="3" fillId="0" borderId="18" xfId="5" applyNumberFormat="1" applyFont="1" applyFill="1" applyBorder="1" applyAlignment="1">
      <alignment horizontal="right"/>
    </xf>
    <xf numFmtId="166" fontId="3" fillId="0" borderId="18" xfId="0" applyNumberFormat="1" applyFont="1" applyFill="1" applyBorder="1" applyAlignment="1">
      <alignment horizontal="right"/>
    </xf>
    <xf numFmtId="1" fontId="0" fillId="0" borderId="0" xfId="0" applyNumberFormat="1"/>
    <xf numFmtId="10" fontId="0" fillId="0" borderId="16" xfId="5" applyNumberFormat="1" applyFont="1" applyBorder="1"/>
    <xf numFmtId="10" fontId="0" fillId="0" borderId="19" xfId="5" applyNumberFormat="1" applyFont="1" applyBorder="1"/>
    <xf numFmtId="10" fontId="3" fillId="0" borderId="18" xfId="5" applyNumberFormat="1" applyFont="1" applyFill="1" applyBorder="1" applyAlignment="1"/>
    <xf numFmtId="10" fontId="0" fillId="0" borderId="17" xfId="5" applyNumberFormat="1" applyFont="1" applyBorder="1"/>
    <xf numFmtId="0" fontId="0" fillId="0" borderId="0" xfId="0"/>
    <xf numFmtId="2" fontId="0" fillId="0" borderId="0" xfId="0" applyNumberFormat="1" applyFill="1"/>
    <xf numFmtId="184" fontId="0" fillId="0" borderId="0" xfId="5" applyNumberFormat="1" applyFont="1" applyFill="1"/>
    <xf numFmtId="10" fontId="3" fillId="0" borderId="17" xfId="5" applyNumberFormat="1" applyFont="1" applyBorder="1" applyAlignment="1"/>
    <xf numFmtId="10" fontId="0" fillId="0" borderId="18" xfId="5" applyNumberFormat="1" applyFont="1" applyBorder="1"/>
    <xf numFmtId="10" fontId="0" fillId="0" borderId="11" xfId="5" applyNumberFormat="1" applyFont="1" applyBorder="1"/>
    <xf numFmtId="0" fontId="0" fillId="0" borderId="19" xfId="0" applyFont="1" applyBorder="1"/>
    <xf numFmtId="0" fontId="0" fillId="0" borderId="18" xfId="0" applyFont="1" applyFill="1" applyBorder="1"/>
    <xf numFmtId="166" fontId="3" fillId="0" borderId="18" xfId="5" applyNumberFormat="1" applyFont="1" applyFill="1" applyBorder="1"/>
    <xf numFmtId="180" fontId="3" fillId="0" borderId="0" xfId="0" applyNumberFormat="1" applyFont="1" applyFill="1" applyBorder="1" applyAlignment="1">
      <alignment horizontal="center"/>
    </xf>
    <xf numFmtId="180" fontId="3" fillId="0" borderId="0" xfId="0" applyNumberFormat="1" applyFont="1" applyFill="1" applyBorder="1" applyAlignment="1"/>
    <xf numFmtId="0" fontId="0" fillId="0" borderId="24" xfId="0" applyFill="1" applyBorder="1"/>
    <xf numFmtId="0" fontId="46" fillId="0" borderId="0" xfId="0" applyFont="1" applyBorder="1" applyAlignment="1"/>
    <xf numFmtId="0" fontId="0" fillId="32" borderId="0" xfId="0" applyFill="1" applyBorder="1" applyAlignment="1"/>
    <xf numFmtId="180" fontId="3" fillId="0" borderId="0" xfId="0" applyNumberFormat="1" applyFont="1" applyBorder="1" applyAlignment="1">
      <alignment horizontal="center"/>
    </xf>
    <xf numFmtId="1" fontId="3" fillId="31" borderId="17" xfId="0" applyNumberFormat="1" applyFont="1" applyFill="1" applyBorder="1"/>
    <xf numFmtId="166" fontId="3" fillId="0" borderId="18" xfId="5" applyNumberFormat="1" applyFont="1" applyBorder="1" applyAlignment="1"/>
    <xf numFmtId="185" fontId="0" fillId="0" borderId="0" xfId="5" applyNumberFormat="1" applyFont="1"/>
    <xf numFmtId="10" fontId="0" fillId="0" borderId="6" xfId="5" applyNumberFormat="1" applyFont="1" applyBorder="1"/>
    <xf numFmtId="0" fontId="3" fillId="0" borderId="16" xfId="0" applyFont="1" applyBorder="1"/>
    <xf numFmtId="0" fontId="0" fillId="0" borderId="16" xfId="0" applyFont="1" applyBorder="1"/>
    <xf numFmtId="0" fontId="0" fillId="0" borderId="0" xfId="0"/>
    <xf numFmtId="4" fontId="0" fillId="16" borderId="18" xfId="2" applyNumberFormat="1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6" fontId="3" fillId="0" borderId="2" xfId="5" applyNumberFormat="1" applyFont="1" applyBorder="1" applyAlignment="1"/>
    <xf numFmtId="10" fontId="3" fillId="0" borderId="2" xfId="5" applyNumberFormat="1" applyFont="1" applyBorder="1" applyAlignment="1"/>
    <xf numFmtId="10" fontId="3" fillId="0" borderId="4" xfId="5" applyNumberFormat="1" applyFont="1" applyBorder="1" applyAlignment="1"/>
    <xf numFmtId="0" fontId="0" fillId="0" borderId="16" xfId="0" applyFill="1" applyBorder="1"/>
    <xf numFmtId="10" fontId="0" fillId="0" borderId="11" xfId="5" applyNumberFormat="1" applyFont="1" applyFill="1" applyBorder="1" applyAlignment="1"/>
    <xf numFmtId="1" fontId="0" fillId="31" borderId="18" xfId="0" applyNumberFormat="1" applyFill="1" applyBorder="1"/>
    <xf numFmtId="2" fontId="0" fillId="0" borderId="7" xfId="0" applyNumberFormat="1" applyFill="1" applyBorder="1"/>
    <xf numFmtId="2" fontId="0" fillId="0" borderId="12" xfId="0" applyNumberFormat="1" applyFill="1" applyBorder="1"/>
    <xf numFmtId="2" fontId="0" fillId="0" borderId="2" xfId="0" applyNumberFormat="1" applyFill="1" applyBorder="1"/>
    <xf numFmtId="2" fontId="0" fillId="0" borderId="8" xfId="0" applyNumberFormat="1" applyFill="1" applyBorder="1"/>
    <xf numFmtId="0" fontId="0" fillId="0" borderId="19" xfId="0" applyFill="1" applyBorder="1"/>
    <xf numFmtId="166" fontId="0" fillId="0" borderId="19" xfId="0" applyNumberFormat="1" applyFill="1" applyBorder="1"/>
    <xf numFmtId="0" fontId="3" fillId="0" borderId="18" xfId="5" applyNumberFormat="1" applyFont="1" applyFill="1" applyBorder="1" applyAlignment="1"/>
    <xf numFmtId="0" fontId="0" fillId="0" borderId="19" xfId="0" applyFont="1" applyFill="1" applyBorder="1"/>
    <xf numFmtId="0" fontId="0" fillId="0" borderId="18" xfId="5" applyNumberFormat="1" applyFont="1" applyBorder="1" applyAlignment="1"/>
    <xf numFmtId="166" fontId="3" fillId="0" borderId="4" xfId="5" applyNumberFormat="1" applyFont="1" applyBorder="1" applyAlignment="1"/>
    <xf numFmtId="166" fontId="0" fillId="0" borderId="16" xfId="0" applyNumberFormat="1" applyFill="1" applyBorder="1"/>
    <xf numFmtId="166" fontId="0" fillId="0" borderId="17" xfId="0" applyNumberFormat="1" applyFill="1" applyBorder="1"/>
    <xf numFmtId="166" fontId="0" fillId="0" borderId="18" xfId="0" applyNumberFormat="1" applyFill="1" applyBorder="1"/>
    <xf numFmtId="2" fontId="0" fillId="0" borderId="0" xfId="0" applyNumberFormat="1"/>
    <xf numFmtId="2" fontId="0" fillId="0" borderId="0" xfId="0" applyNumberFormat="1" applyAlignment="1"/>
    <xf numFmtId="2" fontId="30" fillId="0" borderId="0" xfId="0" applyNumberFormat="1" applyFont="1" applyBorder="1" applyAlignment="1"/>
    <xf numFmtId="2" fontId="46" fillId="0" borderId="0" xfId="0" applyNumberFormat="1" applyFont="1" applyAlignment="1"/>
    <xf numFmtId="2" fontId="0" fillId="32" borderId="22" xfId="0" applyNumberFormat="1" applyFill="1" applyBorder="1" applyAlignment="1"/>
    <xf numFmtId="2" fontId="0" fillId="0" borderId="0" xfId="0" applyNumberFormat="1" applyFill="1" applyBorder="1" applyAlignment="1"/>
    <xf numFmtId="2" fontId="3" fillId="0" borderId="0" xfId="0" applyNumberFormat="1" applyFont="1" applyAlignment="1">
      <alignment horizontal="center"/>
    </xf>
    <xf numFmtId="2" fontId="3" fillId="0" borderId="0" xfId="0" applyNumberFormat="1" applyFont="1" applyAlignment="1"/>
    <xf numFmtId="2" fontId="0" fillId="0" borderId="0" xfId="0" applyNumberFormat="1" applyBorder="1"/>
    <xf numFmtId="0" fontId="0" fillId="0" borderId="18" xfId="0" applyBorder="1" applyAlignment="1" applyProtection="1">
      <alignment horizontal="center"/>
      <protection locked="0"/>
    </xf>
    <xf numFmtId="0" fontId="7" fillId="5" borderId="0" xfId="0" quotePrefix="1" applyFont="1" applyFill="1" applyProtection="1">
      <protection hidden="1"/>
    </xf>
    <xf numFmtId="0" fontId="51" fillId="0" borderId="0" xfId="0" applyFont="1"/>
    <xf numFmtId="0" fontId="0" fillId="0" borderId="16" xfId="0" applyBorder="1"/>
    <xf numFmtId="0" fontId="0" fillId="0" borderId="17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1" fontId="0" fillId="13" borderId="0" xfId="0" applyNumberFormat="1" applyFill="1" applyAlignment="1">
      <alignment horizontal="center"/>
    </xf>
    <xf numFmtId="9" fontId="6" fillId="6" borderId="0" xfId="1" applyNumberFormat="1" applyFont="1" applyFill="1" applyBorder="1" applyAlignment="1" applyProtection="1">
      <alignment horizontal="left"/>
      <protection hidden="1"/>
    </xf>
    <xf numFmtId="0" fontId="0" fillId="0" borderId="18" xfId="0" applyBorder="1" applyAlignment="1" applyProtection="1">
      <alignment horizontal="center"/>
      <protection locked="0"/>
    </xf>
    <xf numFmtId="0" fontId="42" fillId="2" borderId="0" xfId="0" applyFont="1" applyFill="1" applyProtection="1">
      <protection hidden="1"/>
    </xf>
    <xf numFmtId="0" fontId="6" fillId="0" borderId="1" xfId="0" applyFont="1" applyFill="1" applyBorder="1" applyAlignment="1" applyProtection="1">
      <alignment horizontal="center"/>
      <protection locked="0"/>
    </xf>
    <xf numFmtId="2" fontId="0" fillId="35" borderId="18" xfId="2" applyNumberFormat="1" applyFont="1" applyFill="1" applyBorder="1" applyAlignment="1" applyProtection="1">
      <alignment horizontal="center"/>
      <protection hidden="1"/>
    </xf>
    <xf numFmtId="2" fontId="0" fillId="35" borderId="18" xfId="0" applyNumberFormat="1" applyFill="1" applyBorder="1" applyAlignment="1" applyProtection="1">
      <alignment horizontal="center"/>
      <protection hidden="1"/>
    </xf>
    <xf numFmtId="2" fontId="0" fillId="35" borderId="1" xfId="2" applyNumberFormat="1" applyFont="1" applyFill="1" applyBorder="1" applyAlignment="1" applyProtection="1">
      <alignment horizontal="center"/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0" fillId="0" borderId="18" xfId="0" applyBorder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0" borderId="0" xfId="0" applyFont="1" applyProtection="1"/>
    <xf numFmtId="0" fontId="0" fillId="2" borderId="0" xfId="0" applyFont="1" applyFill="1" applyProtection="1"/>
    <xf numFmtId="0" fontId="0" fillId="0" borderId="0" xfId="0" applyFont="1" applyFill="1" applyProtection="1"/>
    <xf numFmtId="0" fontId="0" fillId="5" borderId="0" xfId="0" applyFont="1" applyFill="1" applyProtection="1"/>
    <xf numFmtId="0" fontId="51" fillId="0" borderId="0" xfId="0" applyFont="1" applyProtection="1"/>
    <xf numFmtId="0" fontId="0" fillId="0" borderId="16" xfId="0" applyBorder="1" applyProtection="1"/>
    <xf numFmtId="0" fontId="0" fillId="0" borderId="17" xfId="0" applyBorder="1" applyProtection="1"/>
    <xf numFmtId="0" fontId="0" fillId="0" borderId="19" xfId="0" applyBorder="1" applyProtection="1"/>
    <xf numFmtId="0" fontId="0" fillId="0" borderId="0" xfId="0" applyAlignment="1" applyProtection="1">
      <alignment horizontal="center"/>
    </xf>
    <xf numFmtId="0" fontId="3" fillId="0" borderId="0" xfId="0" applyFont="1" applyProtection="1"/>
    <xf numFmtId="0" fontId="3" fillId="0" borderId="19" xfId="0" applyFont="1" applyBorder="1" applyProtection="1"/>
    <xf numFmtId="0" fontId="0" fillId="0" borderId="0" xfId="0" applyBorder="1" applyProtection="1"/>
    <xf numFmtId="0" fontId="3" fillId="4" borderId="0" xfId="0" applyFont="1" applyFill="1" applyProtection="1"/>
    <xf numFmtId="0" fontId="3" fillId="4" borderId="0" xfId="0" applyFont="1" applyFill="1" applyAlignment="1" applyProtection="1">
      <alignment horizontal="right"/>
    </xf>
    <xf numFmtId="2" fontId="0" fillId="0" borderId="18" xfId="0" applyNumberFormat="1" applyBorder="1" applyAlignment="1" applyProtection="1">
      <alignment horizontal="center"/>
      <protection locked="0"/>
    </xf>
    <xf numFmtId="175" fontId="0" fillId="0" borderId="18" xfId="0" applyNumberFormat="1" applyBorder="1" applyAlignment="1" applyProtection="1">
      <alignment horizontal="center"/>
      <protection locked="0"/>
    </xf>
    <xf numFmtId="2" fontId="0" fillId="35" borderId="18" xfId="0" applyNumberFormat="1" applyFill="1" applyBorder="1" applyAlignment="1" applyProtection="1">
      <alignment horizontal="center"/>
    </xf>
    <xf numFmtId="0" fontId="0" fillId="35" borderId="18" xfId="2" applyNumberFormat="1" applyFont="1" applyFill="1" applyBorder="1" applyAlignment="1" applyProtection="1">
      <alignment horizontal="center"/>
    </xf>
    <xf numFmtId="0" fontId="0" fillId="2" borderId="11" xfId="0" applyFill="1" applyBorder="1" applyAlignment="1">
      <alignment horizontal="center"/>
    </xf>
    <xf numFmtId="2" fontId="0" fillId="36" borderId="18" xfId="0" applyNumberFormat="1" applyFill="1" applyBorder="1" applyAlignment="1" applyProtection="1">
      <alignment horizontal="center"/>
      <protection locked="0"/>
    </xf>
    <xf numFmtId="167" fontId="0" fillId="2" borderId="0" xfId="0" applyNumberFormat="1" applyFill="1" applyAlignment="1" applyProtection="1">
      <alignment horizontal="center"/>
      <protection hidden="1"/>
    </xf>
    <xf numFmtId="0" fontId="0" fillId="0" borderId="18" xfId="0" applyFill="1" applyBorder="1"/>
    <xf numFmtId="0" fontId="0" fillId="0" borderId="18" xfId="0" applyFill="1" applyBorder="1" applyAlignment="1">
      <alignment horizontal="right"/>
    </xf>
    <xf numFmtId="0" fontId="3" fillId="0" borderId="18" xfId="0" applyFont="1" applyFill="1" applyBorder="1" applyAlignment="1">
      <alignment horizontal="right"/>
    </xf>
    <xf numFmtId="0" fontId="0" fillId="0" borderId="18" xfId="0" applyBorder="1"/>
    <xf numFmtId="0" fontId="0" fillId="0" borderId="17" xfId="0" applyFill="1" applyBorder="1"/>
    <xf numFmtId="1" fontId="0" fillId="31" borderId="2" xfId="0" applyNumberFormat="1" applyFont="1" applyFill="1" applyBorder="1"/>
    <xf numFmtId="166" fontId="0" fillId="0" borderId="16" xfId="0" applyNumberFormat="1" applyFont="1" applyFill="1" applyBorder="1"/>
    <xf numFmtId="166" fontId="0" fillId="0" borderId="16" xfId="0" applyNumberFormat="1" applyFont="1" applyBorder="1"/>
    <xf numFmtId="166" fontId="0" fillId="0" borderId="19" xfId="0" applyNumberFormat="1" applyFont="1" applyFill="1" applyBorder="1"/>
    <xf numFmtId="166" fontId="0" fillId="0" borderId="19" xfId="0" applyNumberFormat="1" applyFont="1" applyBorder="1"/>
    <xf numFmtId="166" fontId="0" fillId="0" borderId="17" xfId="0" applyNumberFormat="1" applyFont="1" applyFill="1" applyBorder="1"/>
    <xf numFmtId="166" fontId="0" fillId="0" borderId="17" xfId="0" applyNumberFormat="1" applyFont="1" applyBorder="1"/>
    <xf numFmtId="9" fontId="0" fillId="0" borderId="19" xfId="5" applyFont="1" applyFill="1" applyBorder="1"/>
    <xf numFmtId="0" fontId="3" fillId="0" borderId="19" xfId="0" applyFont="1" applyFill="1" applyBorder="1" applyAlignment="1" applyProtection="1">
      <alignment horizontal="center"/>
      <protection hidden="1"/>
    </xf>
    <xf numFmtId="166" fontId="0" fillId="0" borderId="0" xfId="0" applyNumberFormat="1"/>
    <xf numFmtId="0" fontId="0" fillId="35" borderId="18" xfId="0" applyFill="1" applyBorder="1" applyAlignment="1" applyProtection="1">
      <alignment horizontal="center"/>
    </xf>
    <xf numFmtId="0" fontId="0" fillId="0" borderId="0" xfId="0" applyNumberFormat="1" applyFont="1" applyFill="1" applyProtection="1">
      <protection hidden="1"/>
    </xf>
    <xf numFmtId="0" fontId="0" fillId="13" borderId="18" xfId="0" applyNumberFormat="1" applyFont="1" applyFill="1" applyBorder="1" applyAlignment="1" applyProtection="1">
      <alignment horizontal="center"/>
      <protection hidden="1"/>
    </xf>
    <xf numFmtId="22" fontId="0" fillId="0" borderId="0" xfId="0" applyNumberFormat="1" applyAlignment="1">
      <alignment horizontal="center" vertical="center" wrapText="1"/>
    </xf>
    <xf numFmtId="11" fontId="0" fillId="0" borderId="0" xfId="0" applyNumberFormat="1"/>
    <xf numFmtId="174" fontId="0" fillId="0" borderId="0" xfId="0" applyNumberFormat="1" applyAlignment="1">
      <alignment horizontal="center" vertical="center" wrapText="1"/>
    </xf>
    <xf numFmtId="0" fontId="0" fillId="0" borderId="0" xfId="0" applyAlignment="1">
      <alignment wrapText="1"/>
    </xf>
    <xf numFmtId="9" fontId="6" fillId="0" borderId="0" xfId="1" applyNumberFormat="1" applyFont="1" applyFill="1" applyBorder="1" applyAlignment="1" applyProtection="1">
      <alignment horizontal="left"/>
      <protection hidden="1"/>
    </xf>
    <xf numFmtId="0" fontId="6" fillId="6" borderId="0" xfId="1" applyFont="1" applyFill="1" applyBorder="1" applyAlignment="1" applyProtection="1">
      <alignment horizontal="left"/>
      <protection hidden="1"/>
    </xf>
    <xf numFmtId="0" fontId="6" fillId="4" borderId="0" xfId="1" applyFont="1" applyFill="1" applyAlignment="1" applyProtection="1">
      <alignment horizontal="center"/>
      <protection hidden="1"/>
    </xf>
    <xf numFmtId="0" fontId="0" fillId="24" borderId="1" xfId="0" applyNumberFormat="1" applyFill="1" applyBorder="1" applyAlignment="1" applyProtection="1">
      <alignment horizontal="center" vertical="center"/>
      <protection hidden="1"/>
    </xf>
    <xf numFmtId="0" fontId="6" fillId="6" borderId="5" xfId="1" applyFont="1" applyFill="1" applyBorder="1" applyAlignment="1" applyProtection="1">
      <alignment horizontal="left"/>
      <protection hidden="1"/>
    </xf>
    <xf numFmtId="0" fontId="31" fillId="5" borderId="2" xfId="0" applyFont="1" applyFill="1" applyBorder="1" applyAlignment="1" applyProtection="1">
      <alignment vertical="center"/>
      <protection hidden="1"/>
    </xf>
    <xf numFmtId="0" fontId="31" fillId="5" borderId="3" xfId="0" applyFont="1" applyFill="1" applyBorder="1" applyAlignment="1" applyProtection="1">
      <alignment vertical="center"/>
      <protection hidden="1"/>
    </xf>
    <xf numFmtId="0" fontId="31" fillId="5" borderId="4" xfId="0" applyFont="1" applyFill="1" applyBorder="1" applyAlignment="1" applyProtection="1">
      <alignment vertical="center"/>
      <protection hidden="1"/>
    </xf>
    <xf numFmtId="0" fontId="31" fillId="5" borderId="2" xfId="0" applyFont="1" applyFill="1" applyBorder="1" applyAlignment="1">
      <alignment horizontal="left"/>
    </xf>
    <xf numFmtId="0" fontId="35" fillId="5" borderId="3" xfId="0" applyFont="1" applyFill="1" applyBorder="1" applyAlignment="1">
      <alignment horizontal="left"/>
    </xf>
    <xf numFmtId="0" fontId="35" fillId="5" borderId="4" xfId="0" applyFont="1" applyFill="1" applyBorder="1" applyAlignment="1">
      <alignment horizontal="left"/>
    </xf>
    <xf numFmtId="0" fontId="3" fillId="6" borderId="5" xfId="0" applyFont="1" applyFill="1" applyBorder="1" applyAlignment="1" applyProtection="1">
      <alignment horizontal="left"/>
      <protection locked="0"/>
    </xf>
    <xf numFmtId="9" fontId="6" fillId="6" borderId="0" xfId="1" applyNumberFormat="1" applyFont="1" applyFill="1" applyBorder="1" applyAlignment="1" applyProtection="1">
      <alignment horizontal="left"/>
      <protection hidden="1"/>
    </xf>
    <xf numFmtId="0" fontId="43" fillId="2" borderId="0" xfId="0" applyFont="1" applyFill="1" applyBorder="1" applyAlignment="1" applyProtection="1">
      <alignment horizontal="center"/>
      <protection hidden="1"/>
    </xf>
    <xf numFmtId="0" fontId="31" fillId="5" borderId="2" xfId="0" applyFont="1" applyFill="1" applyBorder="1" applyAlignment="1" applyProtection="1">
      <alignment horizontal="left" vertical="center"/>
      <protection hidden="1"/>
    </xf>
    <xf numFmtId="0" fontId="31" fillId="5" borderId="3" xfId="0" applyFont="1" applyFill="1" applyBorder="1" applyAlignment="1" applyProtection="1">
      <alignment horizontal="left" vertical="center"/>
      <protection hidden="1"/>
    </xf>
    <xf numFmtId="0" fontId="31" fillId="5" borderId="4" xfId="0" applyFont="1" applyFill="1" applyBorder="1" applyAlignment="1" applyProtection="1">
      <alignment horizontal="left" vertical="center"/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31" fillId="5" borderId="18" xfId="0" applyFont="1" applyFill="1" applyBorder="1" applyAlignment="1" applyProtection="1">
      <alignment vertical="center"/>
      <protection hidden="1"/>
    </xf>
    <xf numFmtId="0" fontId="32" fillId="21" borderId="7" xfId="0" applyFont="1" applyFill="1" applyBorder="1" applyAlignment="1" applyProtection="1">
      <alignment horizontal="center" vertical="center"/>
      <protection hidden="1"/>
    </xf>
    <xf numFmtId="0" fontId="32" fillId="21" borderId="5" xfId="0" applyFont="1" applyFill="1" applyBorder="1" applyAlignment="1" applyProtection="1">
      <alignment horizontal="center" vertical="center"/>
      <protection hidden="1"/>
    </xf>
    <xf numFmtId="0" fontId="32" fillId="21" borderId="6" xfId="0" applyFont="1" applyFill="1" applyBorder="1" applyAlignment="1" applyProtection="1">
      <alignment horizontal="center" vertical="center"/>
      <protection hidden="1"/>
    </xf>
    <xf numFmtId="0" fontId="32" fillId="21" borderId="8" xfId="0" applyFont="1" applyFill="1" applyBorder="1" applyAlignment="1" applyProtection="1">
      <alignment horizontal="center" vertical="center"/>
      <protection hidden="1"/>
    </xf>
    <xf numFmtId="0" fontId="32" fillId="21" borderId="9" xfId="0" applyFont="1" applyFill="1" applyBorder="1" applyAlignment="1" applyProtection="1">
      <alignment horizontal="center" vertical="center"/>
      <protection hidden="1"/>
    </xf>
    <xf numFmtId="0" fontId="32" fillId="21" borderId="10" xfId="0" applyFont="1" applyFill="1" applyBorder="1" applyAlignment="1" applyProtection="1">
      <alignment horizontal="center" vertical="center"/>
      <protection hidden="1"/>
    </xf>
    <xf numFmtId="0" fontId="0" fillId="0" borderId="2" xfId="4" applyNumberFormat="1" applyFont="1" applyFill="1" applyBorder="1" applyAlignment="1" applyProtection="1">
      <alignment horizontal="center" vertical="center"/>
      <protection locked="0"/>
    </xf>
    <xf numFmtId="0" fontId="0" fillId="0" borderId="3" xfId="4" applyNumberFormat="1" applyFont="1" applyFill="1" applyBorder="1" applyAlignment="1" applyProtection="1">
      <alignment horizontal="center" vertical="center"/>
      <protection locked="0"/>
    </xf>
    <xf numFmtId="0" fontId="0" fillId="0" borderId="4" xfId="4" applyNumberFormat="1" applyFont="1" applyFill="1" applyBorder="1" applyAlignment="1" applyProtection="1">
      <alignment horizontal="center" vertical="center"/>
      <protection locked="0"/>
    </xf>
    <xf numFmtId="0" fontId="0" fillId="0" borderId="2" xfId="4" applyNumberFormat="1" applyFont="1" applyFill="1" applyBorder="1" applyAlignment="1" applyProtection="1">
      <alignment horizontal="center"/>
      <protection locked="0"/>
    </xf>
    <xf numFmtId="0" fontId="0" fillId="0" borderId="3" xfId="4" applyNumberFormat="1" applyFont="1" applyFill="1" applyBorder="1" applyAlignment="1" applyProtection="1">
      <alignment horizontal="center"/>
      <protection locked="0"/>
    </xf>
    <xf numFmtId="0" fontId="0" fillId="0" borderId="4" xfId="4" applyNumberFormat="1" applyFont="1" applyFill="1" applyBorder="1" applyAlignment="1" applyProtection="1">
      <alignment horizontal="center"/>
      <protection locked="0"/>
    </xf>
    <xf numFmtId="0" fontId="6" fillId="9" borderId="0" xfId="0" applyFont="1" applyFill="1" applyAlignment="1" applyProtection="1">
      <alignment horizontal="right"/>
      <protection hidden="1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41" fillId="2" borderId="0" xfId="0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vertical="center"/>
      <protection hidden="1"/>
    </xf>
    <xf numFmtId="0" fontId="3" fillId="4" borderId="0" xfId="0" applyFont="1" applyFill="1" applyAlignment="1" applyProtection="1">
      <alignment horizontal="right"/>
      <protection hidden="1"/>
    </xf>
    <xf numFmtId="0" fontId="6" fillId="19" borderId="18" xfId="1" applyFont="1" applyFill="1" applyBorder="1" applyAlignment="1" applyProtection="1">
      <alignment horizontal="center"/>
      <protection hidden="1"/>
    </xf>
    <xf numFmtId="0" fontId="0" fillId="17" borderId="2" xfId="0" applyFill="1" applyBorder="1" applyAlignment="1" applyProtection="1">
      <alignment horizontal="center" wrapText="1"/>
      <protection hidden="1"/>
    </xf>
    <xf numFmtId="0" fontId="0" fillId="17" borderId="3" xfId="0" applyFill="1" applyBorder="1" applyAlignment="1" applyProtection="1">
      <alignment horizontal="center" wrapText="1"/>
      <protection hidden="1"/>
    </xf>
    <xf numFmtId="0" fontId="0" fillId="17" borderId="4" xfId="0" applyFill="1" applyBorder="1" applyAlignment="1" applyProtection="1">
      <alignment horizontal="center" wrapText="1"/>
      <protection hidden="1"/>
    </xf>
    <xf numFmtId="0" fontId="1" fillId="17" borderId="2" xfId="3" applyFill="1" applyBorder="1" applyAlignment="1" applyProtection="1">
      <alignment horizontal="center" wrapText="1"/>
      <protection hidden="1"/>
    </xf>
    <xf numFmtId="0" fontId="1" fillId="17" borderId="3" xfId="3" applyFill="1" applyBorder="1" applyAlignment="1" applyProtection="1">
      <alignment horizontal="center" wrapText="1"/>
      <protection hidden="1"/>
    </xf>
    <xf numFmtId="0" fontId="1" fillId="17" borderId="4" xfId="3" applyFill="1" applyBorder="1" applyAlignment="1" applyProtection="1">
      <alignment horizontal="center" wrapText="1"/>
      <protection hidden="1"/>
    </xf>
    <xf numFmtId="0" fontId="0" fillId="0" borderId="7" xfId="0" applyFill="1" applyBorder="1" applyAlignment="1" applyProtection="1">
      <alignment horizontal="left" indent="3"/>
      <protection hidden="1"/>
    </xf>
    <xf numFmtId="0" fontId="0" fillId="0" borderId="6" xfId="0" applyFill="1" applyBorder="1" applyAlignment="1" applyProtection="1">
      <alignment horizontal="left" indent="3"/>
      <protection hidden="1"/>
    </xf>
    <xf numFmtId="0" fontId="0" fillId="0" borderId="12" xfId="0" applyFill="1" applyBorder="1" applyAlignment="1" applyProtection="1">
      <alignment horizontal="left" indent="3"/>
      <protection hidden="1"/>
    </xf>
    <xf numFmtId="0" fontId="0" fillId="0" borderId="11" xfId="0" applyFill="1" applyBorder="1" applyAlignment="1" applyProtection="1">
      <alignment horizontal="left" indent="3"/>
      <protection hidden="1"/>
    </xf>
    <xf numFmtId="0" fontId="3" fillId="0" borderId="0" xfId="0" applyFont="1" applyFill="1" applyAlignment="1" applyProtection="1">
      <alignment horizontal="left" indent="3"/>
      <protection hidden="1"/>
    </xf>
    <xf numFmtId="0" fontId="3" fillId="0" borderId="18" xfId="0" applyFont="1" applyBorder="1" applyAlignment="1">
      <alignment horizontal="center"/>
    </xf>
    <xf numFmtId="0" fontId="21" fillId="10" borderId="0" xfId="0" applyFont="1" applyFill="1" applyAlignment="1" applyProtection="1">
      <alignment horizontal="left" vertic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6" fillId="4" borderId="0" xfId="0" applyFont="1" applyFill="1" applyBorder="1" applyAlignment="1" applyProtection="1">
      <alignment horizontal="center"/>
      <protection hidden="1"/>
    </xf>
    <xf numFmtId="0" fontId="19" fillId="9" borderId="0" xfId="0" applyFont="1" applyFill="1" applyAlignment="1" applyProtection="1">
      <alignment horizontal="center"/>
      <protection hidden="1"/>
    </xf>
    <xf numFmtId="0" fontId="6" fillId="0" borderId="0" xfId="1" applyFont="1" applyFill="1" applyAlignment="1" applyProtection="1">
      <alignment horizontal="center"/>
      <protection hidden="1"/>
    </xf>
    <xf numFmtId="0" fontId="3" fillId="2" borderId="1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3" fillId="2" borderId="0" xfId="0" applyFont="1" applyFill="1" applyProtection="1">
      <protection hidden="1"/>
    </xf>
    <xf numFmtId="0" fontId="3" fillId="2" borderId="11" xfId="0" applyFont="1" applyFill="1" applyBorder="1" applyProtection="1">
      <protection hidden="1"/>
    </xf>
    <xf numFmtId="0" fontId="0" fillId="13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0" fontId="17" fillId="2" borderId="7" xfId="0" applyFont="1" applyFill="1" applyBorder="1" applyAlignment="1" applyProtection="1">
      <alignment horizontal="left"/>
      <protection hidden="1"/>
    </xf>
    <xf numFmtId="0" fontId="17" fillId="0" borderId="5" xfId="0" applyFont="1" applyBorder="1" applyAlignment="1" applyProtection="1">
      <alignment horizontal="left"/>
      <protection hidden="1"/>
    </xf>
    <xf numFmtId="0" fontId="11" fillId="2" borderId="0" xfId="0" applyFont="1" applyFill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3" fillId="5" borderId="2" xfId="0" applyFont="1" applyFill="1" applyBorder="1" applyAlignment="1" applyProtection="1">
      <alignment horizontal="left"/>
      <protection hidden="1"/>
    </xf>
    <xf numFmtId="0" fontId="3" fillId="5" borderId="4" xfId="0" applyFont="1" applyFill="1" applyBorder="1" applyAlignment="1" applyProtection="1">
      <alignment horizontal="left"/>
      <protection hidden="1"/>
    </xf>
    <xf numFmtId="0" fontId="3" fillId="2" borderId="2" xfId="0" applyFont="1" applyFill="1" applyBorder="1" applyAlignment="1" applyProtection="1">
      <alignment horizontal="left"/>
      <protection hidden="1"/>
    </xf>
    <xf numFmtId="0" fontId="3" fillId="2" borderId="4" xfId="0" applyFont="1" applyFill="1" applyBorder="1" applyAlignment="1" applyProtection="1">
      <alignment horizontal="left"/>
      <protection hidden="1"/>
    </xf>
    <xf numFmtId="0" fontId="0" fillId="0" borderId="18" xfId="0" applyBorder="1" applyAlignment="1" applyProtection="1">
      <alignment horizontal="center"/>
      <protection locked="0"/>
    </xf>
    <xf numFmtId="0" fontId="3" fillId="2" borderId="0" xfId="0" applyNumberFormat="1" applyFont="1" applyFill="1" applyBorder="1" applyAlignment="1" applyProtection="1">
      <protection hidden="1"/>
    </xf>
    <xf numFmtId="0" fontId="0" fillId="2" borderId="0" xfId="0" applyNumberFormat="1" applyFill="1" applyAlignment="1" applyProtection="1">
      <protection hidden="1"/>
    </xf>
    <xf numFmtId="0" fontId="0" fillId="13" borderId="7" xfId="0" applyFill="1" applyBorder="1" applyAlignment="1" applyProtection="1">
      <alignment horizontal="left"/>
      <protection locked="0" hidden="1"/>
    </xf>
    <xf numFmtId="0" fontId="0" fillId="13" borderId="5" xfId="0" applyFill="1" applyBorder="1" applyAlignment="1" applyProtection="1">
      <alignment horizontal="left"/>
      <protection locked="0" hidden="1"/>
    </xf>
    <xf numFmtId="0" fontId="0" fillId="12" borderId="3" xfId="0" applyFill="1" applyBorder="1" applyAlignment="1" applyProtection="1">
      <alignment horizontal="left"/>
      <protection locked="0" hidden="1"/>
    </xf>
    <xf numFmtId="0" fontId="0" fillId="2" borderId="3" xfId="0" applyFill="1" applyBorder="1" applyAlignment="1" applyProtection="1">
      <alignment horizontal="left"/>
      <protection locked="0" hidden="1"/>
    </xf>
    <xf numFmtId="0" fontId="0" fillId="2" borderId="4" xfId="0" applyFill="1" applyBorder="1" applyAlignment="1" applyProtection="1">
      <alignment horizontal="left"/>
      <protection locked="0" hidden="1"/>
    </xf>
    <xf numFmtId="0" fontId="18" fillId="2" borderId="5" xfId="0" applyFont="1" applyFill="1" applyBorder="1" applyAlignment="1" applyProtection="1">
      <alignment horizontal="left"/>
      <protection hidden="1"/>
    </xf>
    <xf numFmtId="0" fontId="18" fillId="0" borderId="5" xfId="0" applyFont="1" applyBorder="1" applyAlignment="1" applyProtection="1">
      <alignment horizontal="left"/>
      <protection hidden="1"/>
    </xf>
    <xf numFmtId="0" fontId="10" fillId="2" borderId="0" xfId="0" applyFont="1" applyFill="1" applyAlignment="1">
      <alignment horizontal="left" vertical="center"/>
    </xf>
    <xf numFmtId="0" fontId="0" fillId="0" borderId="18" xfId="0" applyBorder="1" applyAlignment="1">
      <alignment horizontal="center"/>
    </xf>
    <xf numFmtId="0" fontId="6" fillId="9" borderId="0" xfId="0" applyFont="1" applyFill="1" applyAlignment="1">
      <alignment horizontal="center"/>
    </xf>
    <xf numFmtId="0" fontId="3" fillId="4" borderId="0" xfId="0" applyFont="1" applyFill="1" applyAlignment="1" applyProtection="1">
      <alignment horizont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33" fillId="2" borderId="0" xfId="0" applyFont="1" applyFill="1" applyBorder="1" applyAlignment="1">
      <alignment horizontal="center" vertical="center"/>
    </xf>
    <xf numFmtId="2" fontId="13" fillId="0" borderId="18" xfId="0" applyNumberFormat="1" applyFont="1" applyFill="1" applyBorder="1" applyAlignment="1" applyProtection="1">
      <alignment horizontal="center"/>
      <protection locked="0"/>
    </xf>
    <xf numFmtId="2" fontId="13" fillId="0" borderId="16" xfId="0" applyNumberFormat="1" applyFont="1" applyFill="1" applyBorder="1" applyAlignment="1" applyProtection="1">
      <alignment horizontal="center"/>
      <protection locked="0"/>
    </xf>
  </cellXfs>
  <cellStyles count="7">
    <cellStyle name="20% - Accent5" xfId="3" builtinId="46"/>
    <cellStyle name="20% - Accent6" xfId="4" builtinId="50"/>
    <cellStyle name="Comma" xfId="2" builtinId="3"/>
    <cellStyle name="Explanatory Text" xfId="6" builtinId="53"/>
    <cellStyle name="Hyperlink" xfId="1" builtinId="8"/>
    <cellStyle name="Normal" xfId="0" builtinId="0"/>
    <cellStyle name="Percent" xfId="5" builtinId="5"/>
  </cellStyles>
  <dxfs count="11">
    <dxf>
      <fill>
        <patternFill>
          <bgColor rgb="FFB0DCE7"/>
        </patternFill>
      </fill>
    </dxf>
    <dxf>
      <fill>
        <patternFill>
          <bgColor rgb="FFB0DCE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</dxfs>
  <tableStyles count="0" defaultTableStyle="TableStyleMedium2" defaultPivotStyle="PivotStyleLight16"/>
  <colors>
    <mruColors>
      <color rgb="FFF86868"/>
      <color rgb="FFB0DCE7"/>
      <color rgb="FF85DA46"/>
      <color rgb="FF000000"/>
      <color rgb="FFCC0000"/>
      <color rgb="FF93EC74"/>
      <color rgb="FFFF6600"/>
      <color rgb="FF0091C4"/>
      <color rgb="FF79F369"/>
      <color rgb="FF5EF0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3.xml"/><Relationship Id="rId28" Type="http://schemas.openxmlformats.org/officeDocument/2006/relationships/worksheet" Target="worksheets/sheet2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2.xml"/><Relationship Id="rId27" Type="http://schemas.openxmlformats.org/officeDocument/2006/relationships/worksheet" Target="worksheets/sheet24.xml"/><Relationship Id="rId30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584959541870814E-2"/>
          <c:y val="6.6668254874619665E-2"/>
          <c:w val="0.92935320111193453"/>
          <c:h val="0.8290847529803094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Site!$W$14:$W$25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4E-40F2-9069-993F65094852}"/>
            </c:ext>
          </c:extLst>
        </c:ser>
        <c:ser>
          <c:idx val="1"/>
          <c:order val="1"/>
          <c:spPr>
            <a:solidFill>
              <a:srgbClr val="F86868"/>
            </a:solidFill>
            <a:ln w="12700" cmpd="sng">
              <a:gradFill>
                <a:gsLst>
                  <a:gs pos="0">
                    <a:srgbClr val="CCCCFF">
                      <a:lumMod val="60000"/>
                      <a:lumOff val="40000"/>
                    </a:srgbClr>
                  </a:gs>
                  <a:gs pos="17999">
                    <a:srgbClr val="99CCFF"/>
                  </a:gs>
                  <a:gs pos="36000">
                    <a:srgbClr val="9966FF"/>
                  </a:gs>
                  <a:gs pos="61000">
                    <a:srgbClr val="CC99FF"/>
                  </a:gs>
                  <a:gs pos="82001">
                    <a:srgbClr val="99CCFF"/>
                  </a:gs>
                  <a:gs pos="100000">
                    <a:srgbClr val="CCCCFF"/>
                  </a:gs>
                </a:gsLst>
                <a:lin ang="5400000" scaled="0"/>
              </a:gradFill>
            </a:ln>
            <a:effectLst/>
            <a:scene3d>
              <a:camera prst="orthographicFront"/>
              <a:lightRig rig="soft" dir="t">
                <a:rot lat="0" lon="0" rev="3600000"/>
              </a:lightRig>
            </a:scene3d>
            <a:sp3d/>
          </c:spPr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Site!$X$14:$X$25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4E-40F2-9069-993F65094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8841344"/>
        <c:axId val="378843136"/>
      </c:barChart>
      <c:catAx>
        <c:axId val="378841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9050"/>
        </c:spPr>
        <c:txPr>
          <a:bodyPr/>
          <a:lstStyle/>
          <a:p>
            <a:pPr>
              <a:defRPr sz="1050"/>
            </a:pPr>
            <a:endParaRPr lang="en-US"/>
          </a:p>
        </c:txPr>
        <c:crossAx val="378843136"/>
        <c:crosses val="autoZero"/>
        <c:auto val="1"/>
        <c:lblAlgn val="ctr"/>
        <c:lblOffset val="100"/>
        <c:noMultiLvlLbl val="0"/>
      </c:catAx>
      <c:valAx>
        <c:axId val="378843136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5875"/>
        </c:spPr>
        <c:txPr>
          <a:bodyPr/>
          <a:lstStyle/>
          <a:p>
            <a:pPr>
              <a:defRPr sz="1050"/>
            </a:pPr>
            <a:endParaRPr lang="en-US"/>
          </a:p>
        </c:txPr>
        <c:crossAx val="378841344"/>
        <c:crosses val="autoZero"/>
        <c:crossBetween val="between"/>
      </c:valAx>
    </c:plotArea>
    <c:plotVisOnly val="0"/>
    <c:dispBlanksAs val="gap"/>
    <c:showDLblsOverMax val="0"/>
  </c:chart>
  <c:spPr>
    <a:noFill/>
    <a:ln>
      <a:solidFill>
        <a:schemeClr val="tx1"/>
      </a:solidFill>
    </a:ln>
    <a:effectLst/>
    <a:scene3d>
      <a:camera prst="orthographicFront"/>
      <a:lightRig rig="balanced" dir="t"/>
    </a:scene3d>
    <a:sp3d>
      <a:bevelT w="12700"/>
    </a:sp3d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/>
            </a:pPr>
            <a:r>
              <a:rPr lang="en-CA" sz="1200" b="1"/>
              <a:t>Unlimited</a:t>
            </a:r>
            <a:r>
              <a:rPr lang="en-CA" sz="1200" b="1" baseline="0"/>
              <a:t> Rows: </a:t>
            </a:r>
            <a:r>
              <a:rPr lang="en-CA" sz="1200" b="1"/>
              <a:t>Visual</a:t>
            </a:r>
            <a:r>
              <a:rPr lang="en-CA" sz="1200" b="1" baseline="0"/>
              <a:t> of </a:t>
            </a:r>
            <a:r>
              <a:rPr lang="en-CA" sz="1200" b="1"/>
              <a:t>Row Orientation</a:t>
            </a:r>
          </a:p>
        </c:rich>
      </c:tx>
      <c:layout>
        <c:manualLayout>
          <c:xMode val="edge"/>
          <c:yMode val="edge"/>
          <c:x val="0.278859060402684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9006323873945272E-2"/>
          <c:y val="0.13792412499332579"/>
          <c:w val="0.89504289312829188"/>
          <c:h val="0.6498157956493863"/>
        </c:manualLayout>
      </c:layout>
      <c:scatterChart>
        <c:scatterStyle val="smoothMarker"/>
        <c:varyColors val="0"/>
        <c:ser>
          <c:idx val="0"/>
          <c:order val="0"/>
          <c:tx>
            <c:v>Panel 1</c:v>
          </c:tx>
          <c:spPr>
            <a:ln w="38100">
              <a:solidFill>
                <a:srgbClr val="0070C0"/>
              </a:solidFill>
            </a:ln>
            <a:effectLst/>
          </c:spPr>
          <c:marker>
            <c:symbol val="none"/>
          </c:marker>
          <c:xVal>
            <c:numRef>
              <c:f>'Orientation and Shading'!$Z$10:$Z$11</c:f>
              <c:numCache>
                <c:formatCode>General</c:formatCode>
                <c:ptCount val="2"/>
                <c:pt idx="0">
                  <c:v>0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27-4571-A9E1-0B53DB327B5F}"/>
            </c:ext>
          </c:extLst>
        </c:ser>
        <c:ser>
          <c:idx val="1"/>
          <c:order val="1"/>
          <c:tx>
            <c:v>Panel 2</c:v>
          </c:tx>
          <c:spPr>
            <a:ln w="38100">
              <a:solidFill>
                <a:srgbClr val="0070C0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Shading'!$AA$10:$AA$11</c:f>
              <c:numCache>
                <c:formatCode>General</c:formatCode>
                <c:ptCount val="2"/>
                <c:pt idx="0">
                  <c:v>1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27-4571-A9E1-0B53DB327B5F}"/>
            </c:ext>
          </c:extLst>
        </c:ser>
        <c:ser>
          <c:idx val="2"/>
          <c:order val="2"/>
          <c:tx>
            <c:v>Panel 1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Shading'!$Z$9:$Z$10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27-4571-A9E1-0B53DB327B5F}"/>
            </c:ext>
          </c:extLst>
        </c:ser>
        <c:ser>
          <c:idx val="3"/>
          <c:order val="3"/>
          <c:tx>
            <c:v>Panel 1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Shading'!$Z$11:$Z$12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27-4571-A9E1-0B53DB327B5F}"/>
            </c:ext>
          </c:extLst>
        </c:ser>
        <c:ser>
          <c:idx val="4"/>
          <c:order val="4"/>
          <c:tx>
            <c:v>Panel 2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Shading'!$AA$9:$AA$10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27-4571-A9E1-0B53DB327B5F}"/>
            </c:ext>
          </c:extLst>
        </c:ser>
        <c:ser>
          <c:idx val="5"/>
          <c:order val="5"/>
          <c:tx>
            <c:v>Panel 2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Shading'!$AA$11:$AA$12</c:f>
              <c:numCache>
                <c:formatCode>General</c:formatCode>
                <c:ptCount val="2"/>
                <c:pt idx="0">
                  <c:v>1.8660254037844388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27-4571-A9E1-0B53DB327B5F}"/>
            </c:ext>
          </c:extLst>
        </c:ser>
        <c:ser>
          <c:idx val="6"/>
          <c:order val="6"/>
          <c:tx>
            <c:v>Panel 3</c:v>
          </c:tx>
          <c:spPr>
            <a:ln>
              <a:solidFill>
                <a:schemeClr val="accent1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Shading'!$AB$10:$AB$11</c:f>
              <c:numCache>
                <c:formatCode>General</c:formatCode>
                <c:ptCount val="2"/>
                <c:pt idx="0">
                  <c:v>2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427-4571-A9E1-0B53DB327B5F}"/>
            </c:ext>
          </c:extLst>
        </c:ser>
        <c:ser>
          <c:idx val="7"/>
          <c:order val="7"/>
          <c:tx>
            <c:v>Panel 3 Top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Shading'!$AB$9:$AB$10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427-4571-A9E1-0B53DB327B5F}"/>
            </c:ext>
          </c:extLst>
        </c:ser>
        <c:ser>
          <c:idx val="8"/>
          <c:order val="8"/>
          <c:tx>
            <c:v>Panel 3 Bottom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Shading'!$AB$11:$AB$12</c:f>
              <c:numCache>
                <c:formatCode>General</c:formatCode>
                <c:ptCount val="2"/>
                <c:pt idx="0">
                  <c:v>2.8660254037844388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427-4571-A9E1-0B53DB32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879552"/>
        <c:axId val="375885824"/>
      </c:scatterChart>
      <c:valAx>
        <c:axId val="375879552"/>
        <c:scaling>
          <c:orientation val="minMax"/>
          <c:max val="15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CA" b="1"/>
                  <a:t>Ground (m)</a:t>
                </a:r>
              </a:p>
            </c:rich>
          </c:tx>
          <c:layout>
            <c:manualLayout>
              <c:xMode val="edge"/>
              <c:yMode val="edge"/>
              <c:x val="0.44939121703746765"/>
              <c:y val="0.891586111182849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5885824"/>
        <c:crosses val="autoZero"/>
        <c:crossBetween val="midCat"/>
        <c:majorUnit val="1"/>
        <c:minorUnit val="0.2"/>
      </c:valAx>
      <c:valAx>
        <c:axId val="375885824"/>
        <c:scaling>
          <c:orientation val="minMax"/>
          <c:max val="6"/>
          <c:min val="0"/>
        </c:scaling>
        <c:delete val="0"/>
        <c:axPos val="l"/>
        <c:majorGridlines>
          <c:spPr>
            <a:ln>
              <a:gradFill>
                <a:gsLst>
                  <a:gs pos="100000">
                    <a:schemeClr val="tx2">
                      <a:lumMod val="40000"/>
                      <a:lumOff val="60000"/>
                    </a:schemeClr>
                  </a:gs>
                  <a:gs pos="37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>
              <a:softEdge rad="0"/>
            </a:effectLst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CA" b="1"/>
                  <a:t>Height</a:t>
                </a:r>
                <a:r>
                  <a:rPr lang="en-CA" b="1" baseline="0"/>
                  <a:t> (m)</a:t>
                </a:r>
                <a:endParaRPr lang="en-CA" b="1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879552"/>
        <c:crossesAt val="-2"/>
        <c:crossBetween val="midCat"/>
        <c:majorUnit val="1"/>
        <c:minorUnit val="0.2"/>
      </c:valAx>
    </c:plotArea>
    <c:plotVisOnly val="0"/>
    <c:dispBlanksAs val="gap"/>
    <c:showDLblsOverMax val="0"/>
  </c:chart>
  <c:spPr>
    <a:ln>
      <a:solidFill>
        <a:schemeClr val="tx1"/>
      </a:solidFill>
    </a:ln>
    <a:effectLst>
      <a:softEdge rad="12700"/>
    </a:effectLst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584959541870814E-2"/>
          <c:y val="6.6668254874619665E-2"/>
          <c:w val="0.92935320111193453"/>
          <c:h val="0.8290847529803094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86868"/>
            </a:solidFill>
          </c:spPr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Bifacial!$V$27:$V$38</c:f>
              <c:numCache>
                <c:formatCode>General</c:formatCode>
                <c:ptCount val="12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7C-45FB-B959-C25E2FF0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5953280"/>
        <c:axId val="375954816"/>
      </c:barChart>
      <c:catAx>
        <c:axId val="375953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9050"/>
        </c:spPr>
        <c:txPr>
          <a:bodyPr/>
          <a:lstStyle/>
          <a:p>
            <a:pPr>
              <a:defRPr sz="1050"/>
            </a:pPr>
            <a:endParaRPr lang="en-US"/>
          </a:p>
        </c:txPr>
        <c:crossAx val="375954816"/>
        <c:crosses val="autoZero"/>
        <c:auto val="1"/>
        <c:lblAlgn val="ctr"/>
        <c:lblOffset val="100"/>
        <c:noMultiLvlLbl val="0"/>
      </c:catAx>
      <c:valAx>
        <c:axId val="375954816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5875"/>
        </c:spPr>
        <c:txPr>
          <a:bodyPr/>
          <a:lstStyle/>
          <a:p>
            <a:pPr>
              <a:defRPr sz="1050"/>
            </a:pPr>
            <a:endParaRPr lang="en-US"/>
          </a:p>
        </c:txPr>
        <c:crossAx val="375953280"/>
        <c:crosses val="autoZero"/>
        <c:crossBetween val="between"/>
      </c:valAx>
    </c:plotArea>
    <c:plotVisOnly val="0"/>
    <c:dispBlanksAs val="gap"/>
    <c:showDLblsOverMax val="0"/>
  </c:chart>
  <c:spPr>
    <a:noFill/>
    <a:ln>
      <a:solidFill>
        <a:schemeClr val="tx1"/>
      </a:solidFill>
    </a:ln>
    <a:effectLst/>
    <a:scene3d>
      <a:camera prst="orthographicFront"/>
      <a:lightRig rig="balanced" dir="t"/>
    </a:scene3d>
    <a:sp3d>
      <a:bevelT w="12700"/>
    </a:sp3d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919270774913821"/>
          <c:y val="2.27920227920227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3795929428302537E-2"/>
          <c:y val="0.22057907467448923"/>
          <c:w val="0.87809590454786113"/>
          <c:h val="0.58332511372942852"/>
        </c:manualLayout>
      </c:layout>
      <c:scatterChart>
        <c:scatterStyle val="lineMarker"/>
        <c:varyColors val="0"/>
        <c:ser>
          <c:idx val="0"/>
          <c:order val="0"/>
          <c:tx>
            <c:v>Horizon</c:v>
          </c:tx>
          <c:spPr>
            <a:ln w="25400">
              <a:solidFill>
                <a:schemeClr val="accent3"/>
              </a:solidFill>
            </a:ln>
          </c:spPr>
          <c:marker>
            <c:symbol val="circle"/>
            <c:size val="3"/>
          </c:marker>
          <c:xVal>
            <c:numRef>
              <c:f>(Horizon!$W$34,Horizon!$C$35:$C$394,Horizon!$W$33)</c:f>
              <c:numCache>
                <c:formatCode>General"°"</c:formatCode>
                <c:ptCount val="362"/>
                <c:pt idx="0" formatCode="General">
                  <c:v>-360</c:v>
                </c:pt>
                <c:pt idx="1">
                  <c:v>0</c:v>
                </c:pt>
                <c:pt idx="361" formatCode="General">
                  <c:v>360</c:v>
                </c:pt>
              </c:numCache>
            </c:numRef>
          </c:xVal>
          <c:yVal>
            <c:numRef>
              <c:f>(Horizon!$X$34,Horizon!$D$35:$D$394,Horizon!$X$33)</c:f>
              <c:numCache>
                <c:formatCode>General"°"</c:formatCode>
                <c:ptCount val="362"/>
                <c:pt idx="0" formatCode="General">
                  <c:v>0</c:v>
                </c:pt>
                <c:pt idx="1">
                  <c:v>0</c:v>
                </c:pt>
                <c:pt idx="361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8-47BD-921A-EE1E8E7B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929152"/>
        <c:axId val="378931072"/>
      </c:scatterChart>
      <c:valAx>
        <c:axId val="378929152"/>
        <c:scaling>
          <c:orientation val="minMax"/>
          <c:max val="180"/>
          <c:min val="-180"/>
        </c:scaling>
        <c:delete val="0"/>
        <c:axPos val="b"/>
        <c:majorGridlines/>
        <c:title>
          <c:tx>
            <c:rich>
              <a:bodyPr anchor="t" anchorCtr="1"/>
              <a:lstStyle/>
              <a:p>
                <a:pPr>
                  <a:defRPr/>
                </a:pPr>
                <a:r>
                  <a:rPr lang="en-CA"/>
                  <a:t>Azimuth (°)</a:t>
                </a:r>
              </a:p>
            </c:rich>
          </c:tx>
          <c:layout>
            <c:manualLayout>
              <c:xMode val="edge"/>
              <c:yMode val="edge"/>
              <c:x val="0.46068307499298439"/>
              <c:y val="0.8920588152287415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8931072"/>
        <c:crosses val="autoZero"/>
        <c:crossBetween val="midCat"/>
        <c:majorUnit val="30"/>
        <c:minorUnit val="10"/>
      </c:valAx>
      <c:valAx>
        <c:axId val="378931072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Elevation (°)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8929152"/>
        <c:crossesAt val="-180"/>
        <c:crossBetween val="midCat"/>
        <c:majorUnit val="10"/>
        <c:minorUnit val="5"/>
      </c:valAx>
    </c:plotArea>
    <c:plotVisOnly val="0"/>
    <c:dispBlanksAs val="span"/>
    <c:showDLblsOverMax val="0"/>
  </c:chart>
  <c:spPr>
    <a:ln>
      <a:solidFill>
        <a:schemeClr val="tx1"/>
      </a:solidFill>
    </a:ln>
    <a:effectLst/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9.635937303871063E-2"/>
          <c:y val="0.21375011313241019"/>
          <c:w val="0.87955889466789328"/>
          <c:h val="0.55606796995203189"/>
        </c:manualLayout>
      </c:layout>
      <c:scatterChart>
        <c:scatterStyle val="smoothMarker"/>
        <c:varyColors val="0"/>
        <c:ser>
          <c:idx val="0"/>
          <c:order val="0"/>
          <c:tx>
            <c:v>Incidence Angle Modifier Model</c:v>
          </c:tx>
          <c:spPr>
            <a:ln w="34925">
              <a:solidFill>
                <a:schemeClr val="accent2">
                  <a:lumMod val="60000"/>
                  <a:lumOff val="40000"/>
                  <a:alpha val="88000"/>
                </a:schemeClr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</c:spPr>
          </c:marker>
          <c:xVal>
            <c:numRef>
              <c:f>(Losses!$D$31:$M$31,Losses!$E$33:$M$33)</c:f>
            </c:numRef>
          </c:xVal>
          <c:yVal>
            <c:numRef>
              <c:f>(Losses!$D$32:$M$32,Losses!$E$34:$M$34)</c:f>
            </c:numRef>
          </c:yVal>
          <c:smooth val="1"/>
          <c:extLst>
            <c:ext xmlns:c16="http://schemas.microsoft.com/office/drawing/2014/chart" uri="{C3380CC4-5D6E-409C-BE32-E72D297353CC}">
              <c16:uniqueId val="{00000000-8EBE-452C-BF4C-8CD3AFB3E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75296"/>
        <c:axId val="379177600"/>
      </c:scatterChart>
      <c:valAx>
        <c:axId val="379175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0"/>
                </a:pPr>
                <a:r>
                  <a:rPr lang="en-CA" sz="1100" b="0"/>
                  <a:t>Angle of Incidence (°)</a:t>
                </a:r>
              </a:p>
            </c:rich>
          </c:tx>
          <c:layout>
            <c:manualLayout>
              <c:xMode val="edge"/>
              <c:yMode val="edge"/>
              <c:x val="0.43187183239426363"/>
              <c:y val="0.90557471264367817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379177600"/>
        <c:crosses val="autoZero"/>
        <c:crossBetween val="midCat"/>
      </c:valAx>
      <c:valAx>
        <c:axId val="379177600"/>
        <c:scaling>
          <c:orientation val="minMax"/>
          <c:max val="1.1000000000000001"/>
          <c:min val="0"/>
        </c:scaling>
        <c:delete val="0"/>
        <c:axPos val="l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10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</c:spPr>
        </c:majorGridlines>
        <c:title>
          <c:tx>
            <c:rich>
              <a:bodyPr rot="-5400000" vert="horz"/>
              <a:lstStyle/>
              <a:p>
                <a:pPr algn="ctr" rtl="0">
                  <a:defRPr lang="en-CA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Incidence Angle Modifier</a:t>
                </a:r>
              </a:p>
            </c:rich>
          </c:tx>
          <c:layout>
            <c:manualLayout>
              <c:xMode val="edge"/>
              <c:yMode val="edge"/>
              <c:x val="4.3132113727533993E-3"/>
              <c:y val="0.17352022807493891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379175296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span"/>
    <c:showDLblsOverMax val="0"/>
  </c:chart>
  <c:spPr>
    <a:ln>
      <a:solidFill>
        <a:schemeClr val="tx1"/>
      </a:solidFill>
    </a:ln>
    <a:effectLst>
      <a:softEdge rad="12700"/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00">
                <a:latin typeface="+mn-lt"/>
                <a:cs typeface="Times New Roman" panose="02020603050405020304" pitchFamily="18" charset="0"/>
              </a:defRPr>
            </a:pPr>
            <a:r>
              <a:rPr lang="en-CA" sz="1200">
                <a:latin typeface="+mn-lt"/>
                <a:cs typeface="Times New Roman" panose="02020603050405020304" pitchFamily="18" charset="0"/>
              </a:rPr>
              <a:t>Soiling</a:t>
            </a:r>
            <a:r>
              <a:rPr lang="en-CA" sz="1200" baseline="0">
                <a:latin typeface="+mn-lt"/>
                <a:cs typeface="Times New Roman" panose="02020603050405020304" pitchFamily="18" charset="0"/>
              </a:rPr>
              <a:t> Losses by Month</a:t>
            </a:r>
            <a:endParaRPr lang="en-CA" sz="1200">
              <a:latin typeface="+mn-lt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9664928247605413"/>
          <c:y val="2.17150187841905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70630208982708"/>
          <c:y val="0.11139237005460774"/>
          <c:w val="0.87342930489352655"/>
          <c:h val="0.674827381164659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E58C83"/>
            </a:solidFill>
            <a:effectLst>
              <a:outerShdw blurRad="50800" dist="38100" dir="966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sunset" dir="t"/>
            </a:scene3d>
            <a:sp3d prstMaterial="softEdge">
              <a:bevelT w="44450"/>
              <a:bevelB w="69850" h="120650" prst="coolSlant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Soiling!$X$18:$X$29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5B-44F5-886C-9B74C57BF1F9}"/>
            </c:ext>
          </c:extLst>
        </c:ser>
        <c:ser>
          <c:idx val="1"/>
          <c:order val="1"/>
          <c:spPr>
            <a:solidFill>
              <a:srgbClr val="F86868"/>
            </a:solidFill>
            <a:effectLst/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Soiling!$Y$18:$Y$29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5B-44F5-886C-9B74C57BF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379475072"/>
        <c:axId val="379476992"/>
      </c:barChart>
      <c:catAx>
        <c:axId val="379475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100">
                    <a:latin typeface="+mn-lt"/>
                    <a:cs typeface="Times New Roman" panose="02020603050405020304" pitchFamily="18" charset="0"/>
                  </a:rPr>
                  <a:t>Months</a:t>
                </a:r>
              </a:p>
            </c:rich>
          </c:tx>
          <c:layout>
            <c:manualLayout>
              <c:xMode val="edge"/>
              <c:yMode val="edge"/>
              <c:x val="0.46031264273783956"/>
              <c:y val="0.899180729550666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9476992"/>
        <c:crosses val="autoZero"/>
        <c:auto val="1"/>
        <c:lblAlgn val="ctr"/>
        <c:lblOffset val="100"/>
        <c:noMultiLvlLbl val="0"/>
      </c:catAx>
      <c:valAx>
        <c:axId val="379476992"/>
        <c:scaling>
          <c:orientation val="minMax"/>
        </c:scaling>
        <c:delete val="0"/>
        <c:axPos val="l"/>
        <c:majorGridlines>
          <c:spPr>
            <a:ln w="12700" cap="sq" cmpd="dbl">
              <a:solidFill>
                <a:schemeClr val="accent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en-CA"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Percentage</a:t>
                </a:r>
                <a:r>
                  <a:rPr lang="en-CA" sz="1200" baseline="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 Loss</a:t>
                </a:r>
                <a:endParaRPr lang="en-CA" sz="1200">
                  <a:latin typeface="+mn-lt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379475072"/>
        <c:crosses val="autoZero"/>
        <c:crossBetween val="between"/>
      </c:valAx>
      <c:spPr>
        <a:ln>
          <a:noFill/>
        </a:ln>
        <a:effectLst>
          <a:innerShdw blurRad="63500" dist="25400" dir="5400000">
            <a:schemeClr val="bg2">
              <a:lumMod val="75000"/>
              <a:alpha val="43000"/>
            </a:schemeClr>
          </a:innerShdw>
        </a:effectLst>
        <a:scene3d>
          <a:camera prst="orthographicFront"/>
          <a:lightRig rig="sunrise" dir="t">
            <a:rot lat="0" lon="0" rev="0"/>
          </a:lightRig>
        </a:scene3d>
      </c:spPr>
    </c:plotArea>
    <c:plotVisOnly val="0"/>
    <c:dispBlanksAs val="gap"/>
    <c:showDLblsOverMax val="0"/>
  </c:chart>
  <c:spPr>
    <a:ln>
      <a:solidFill>
        <a:schemeClr val="tx1"/>
      </a:solidFill>
    </a:ln>
    <a:effectLst/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Spectral!$E$14:$O$14</c:f>
            </c:numRef>
          </c:xVal>
          <c:yVal>
            <c:numRef>
              <c:f>Spectral!$E$15:$O$15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F268-4BF0-8978-E23AFA141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03712"/>
        <c:axId val="380406016"/>
      </c:scatterChart>
      <c:valAx>
        <c:axId val="380403712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100" b="1"/>
                  <a:t>Clearness index [ 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06016"/>
        <c:crosses val="autoZero"/>
        <c:crossBetween val="midCat"/>
        <c:majorUnit val="0.1"/>
      </c:valAx>
      <c:valAx>
        <c:axId val="38040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100" b="1"/>
                  <a:t>Spectral correction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03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Transformer Losses</a:t>
            </a:r>
          </a:p>
        </c:rich>
      </c:tx>
      <c:layout>
        <c:manualLayout>
          <c:xMode val="edge"/>
          <c:yMode val="edge"/>
          <c:x val="0.35434684374707492"/>
          <c:y val="4.962379702537184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279739239480352E-2"/>
          <c:y val="8.7599086085462338E-2"/>
          <c:w val="0.86759198050000641"/>
          <c:h val="0.771422211192082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Transformer!$X$9</c:f>
              <c:strCache>
                <c:ptCount val="1"/>
                <c:pt idx="0">
                  <c:v>Iron Loss (kW)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Transformer!$X$10:$X$18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8-4EB5-A793-8179CF01B9C2}"/>
            </c:ext>
          </c:extLst>
        </c:ser>
        <c:ser>
          <c:idx val="1"/>
          <c:order val="1"/>
          <c:tx>
            <c:strRef>
              <c:f>Transformer!$Y$9</c:f>
              <c:strCache>
                <c:ptCount val="1"/>
                <c:pt idx="0">
                  <c:v>Resistive Loss (kW)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Transformer!$Y$10:$Y$18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8-4EB5-A793-8179CF01B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031360"/>
        <c:axId val="380033280"/>
      </c:scatterChart>
      <c:valAx>
        <c:axId val="380031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Power from Inverters (kW)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80033280"/>
        <c:crosses val="autoZero"/>
        <c:crossBetween val="midCat"/>
      </c:valAx>
      <c:valAx>
        <c:axId val="380033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Transformer  Losses  (kW)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80031360"/>
        <c:crosses val="autoZero"/>
        <c:crossBetween val="midCat"/>
      </c:valAx>
      <c:spPr>
        <a:effectLst/>
      </c:spPr>
    </c:plotArea>
    <c:legend>
      <c:legendPos val="r"/>
      <c:layout>
        <c:manualLayout>
          <c:xMode val="edge"/>
          <c:yMode val="edge"/>
          <c:x val="0.27179826184611844"/>
          <c:y val="0.79103587555878285"/>
          <c:w val="0.70443080352395182"/>
          <c:h val="6.9801447729696597E-2"/>
        </c:manualLayout>
      </c:layout>
      <c:overlay val="0"/>
    </c:legend>
    <c:plotVisOnly val="0"/>
    <c:dispBlanksAs val="gap"/>
    <c:showDLblsOverMax val="0"/>
  </c:chart>
  <c:spPr>
    <a:solidFill>
      <a:schemeClr val="bg1"/>
    </a:solidFill>
    <a:ln>
      <a:solidFill>
        <a:schemeClr val="tx1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Losses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952360417436237E-2"/>
          <c:y val="0.1059283854225444"/>
          <c:w val="0.57716804928762944"/>
          <c:h val="0.87496195508915398"/>
        </c:manualLayout>
      </c:layout>
      <c:barChart>
        <c:barDir val="bar"/>
        <c:grouping val="stacked"/>
        <c:varyColors val="0"/>
        <c:ser>
          <c:idx val="0"/>
          <c:order val="0"/>
          <c:tx>
            <c:v>Energy Base</c:v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c:spPr>
          <c:invertIfNegative val="0"/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7CD-47A9-8E4C-96C65D6C9A5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7CD-47A9-8E4C-96C65D6C9A5D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7CD-47A9-8E4C-96C65D6C9A5D}"/>
              </c:ext>
            </c:extLst>
          </c:dPt>
          <c:dPt>
            <c:idx val="9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4-E7CD-47A9-8E4C-96C65D6C9A5D}"/>
              </c:ext>
            </c:extLst>
          </c:dPt>
          <c:dPt>
            <c:idx val="10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7BBF-4576-826F-E8EAEEB0088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7CD-47A9-8E4C-96C65D6C9A5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7CD-47A9-8E4C-96C65D6C9A5D}"/>
              </c:ext>
            </c:extLst>
          </c:dPt>
          <c:dPt>
            <c:idx val="1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E7CD-47A9-8E4C-96C65D6C9A5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7BBF-4576-826F-E8EAEEB0088D}"/>
              </c:ext>
            </c:extLst>
          </c:dPt>
          <c:dPt>
            <c:idx val="18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9-E7CD-47A9-8E4C-96C65D6C9A5D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E7CD-47A9-8E4C-96C65D6C9A5D}"/>
              </c:ext>
            </c:extLst>
          </c:dPt>
          <c:dPt>
            <c:idx val="2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E7CD-47A9-8E4C-96C65D6C9A5D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E7CD-47A9-8E4C-96C65D6C9A5D}"/>
              </c:ext>
            </c:extLst>
          </c:dPt>
          <c:dPt>
            <c:idx val="2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E7CD-47A9-8E4C-96C65D6C9A5D}"/>
              </c:ext>
            </c:extLst>
          </c:dPt>
          <c:dPt>
            <c:idx val="23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6-7BBF-4576-826F-E8EAEEB0088D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E7CD-47A9-8E4C-96C65D6C9A5D}"/>
              </c:ext>
            </c:extLst>
          </c:dPt>
          <c:dPt>
            <c:idx val="25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3-E7CD-47A9-8E4C-96C65D6C9A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596E-4A52-B67E-9AC827E9F0F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7BBF-4576-826F-E8EAEEB0088D}"/>
              </c:ext>
            </c:extLst>
          </c:dPt>
          <c:dPt>
            <c:idx val="29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2A-CA19-4598-81C5-18C868146FE2}"/>
              </c:ext>
            </c:extLst>
          </c:dPt>
          <c:dLbls>
            <c:dLbl>
              <c:idx val="7"/>
              <c:layout>
                <c:manualLayout>
                  <c:x val="2.040013515442239E-3"/>
                  <c:y val="1.4283926754309033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CD-47A9-8E4C-96C65D6C9A5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7CD-47A9-8E4C-96C65D6C9A5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CD-47A9-8E4C-96C65D6C9A5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7CD-47A9-8E4C-96C65D6C9A5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CD-47A9-8E4C-96C65D6C9A5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7CD-47A9-8E4C-96C65D6C9A5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BF-4576-826F-E8EAEEB008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7CD-47A9-8E4C-96C65D6C9A5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CD-47A9-8E4C-96C65D6C9A5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CD-47A9-8E4C-96C65D6C9A5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7CD-47A9-8E4C-96C65D6C9A5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7CD-47A9-8E4C-96C65D6C9A5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7CD-47A9-8E4C-96C65D6C9A5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96E-4A52-B67E-9AC827E9F0FC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BBF-4576-826F-E8EAEEB0088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A19-4598-81C5-18C868146FE2}"/>
                </c:ext>
              </c:extLst>
            </c:dLbl>
            <c:numFmt formatCode="0&quot;  MWh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3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Values'!$D$10:$D$39</c:f>
              <c:numCache>
                <c:formatCode>General</c:formatCode>
                <c:ptCount val="30"/>
                <c:pt idx="10" formatCode="0.00">
                  <c:v>18874.460613396201</c:v>
                </c:pt>
                <c:pt idx="11" formatCode="0.0">
                  <c:v>18611.871402556782</c:v>
                </c:pt>
                <c:pt idx="12" formatCode="0.0">
                  <c:v>18019.527360063166</c:v>
                </c:pt>
                <c:pt idx="13" formatCode="0.0">
                  <c:v>18019.527360063166</c:v>
                </c:pt>
                <c:pt idx="14" formatCode="0.0">
                  <c:v>18019.527360063166</c:v>
                </c:pt>
                <c:pt idx="15" formatCode="0.0">
                  <c:v>18019.527360063166</c:v>
                </c:pt>
                <c:pt idx="16" formatCode="0.0">
                  <c:v>17844.899119547648</c:v>
                </c:pt>
                <c:pt idx="17" formatCode="0.0">
                  <c:v>17711.531002298518</c:v>
                </c:pt>
                <c:pt idx="18" formatCode="0.0">
                  <c:v>17711.531002298518</c:v>
                </c:pt>
                <c:pt idx="19" formatCode="0.0">
                  <c:v>17710.181556463005</c:v>
                </c:pt>
                <c:pt idx="20" formatCode="0.0">
                  <c:v>17710.181556463005</c:v>
                </c:pt>
                <c:pt idx="21" formatCode="0.0">
                  <c:v>17699.819998801719</c:v>
                </c:pt>
                <c:pt idx="22" formatCode="0.0">
                  <c:v>17154.827693786992</c:v>
                </c:pt>
                <c:pt idx="23" formatCode="0.0">
                  <c:v>17154.827693787</c:v>
                </c:pt>
                <c:pt idx="24" formatCode="0.0">
                  <c:v>16851.188435968706</c:v>
                </c:pt>
                <c:pt idx="25" formatCode="0.0">
                  <c:v>16851.188435968699</c:v>
                </c:pt>
                <c:pt idx="26" formatCode="0.0">
                  <c:v>16725.898786134152</c:v>
                </c:pt>
                <c:pt idx="27" formatCode="0.0">
                  <c:v>16543.458786134153</c:v>
                </c:pt>
                <c:pt idx="28" formatCode="0.0">
                  <c:v>16248.736998446921</c:v>
                </c:pt>
                <c:pt idx="29" formatCode="0.0">
                  <c:v>16248.736943494501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7CD-47A9-8E4C-96C65D6C9A5D}"/>
            </c:ext>
          </c:extLst>
        </c:ser>
        <c:ser>
          <c:idx val="1"/>
          <c:order val="1"/>
          <c:tx>
            <c:v>Energy Fall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A19-4598-81C5-18C868146F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A19-4598-81C5-18C868146F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A19-4598-81C5-18C868146F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CA19-4598-81C5-18C868146F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A19-4598-81C5-18C868146F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A19-4598-81C5-18C868146F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A19-4598-81C5-18C868146F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CA19-4598-81C5-18C868146F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CA19-4598-81C5-18C868146F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CA19-4598-81C5-18C868146F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CA19-4598-81C5-18C868146F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CA19-4598-81C5-18C868146F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CA19-4598-81C5-18C868146F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CA19-4598-81C5-18C868146F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CA19-4598-81C5-18C868146F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CA19-4598-81C5-18C868146FE2}"/>
                </c:ext>
              </c:extLst>
            </c:dLbl>
            <c:dLbl>
              <c:idx val="16"/>
              <c:tx>
                <c:strRef>
                  <c:f>'Loss Diagram Values'!$C$26</c:f>
                  <c:strCache>
                    <c:ptCount val="1"/>
                    <c:pt idx="0">
                      <c:v>-0.93%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{F9CDC73C-EB64-4AEA-8AE8-95DF171A7487}</c15:txfldGUID>
                      <c15:f>'Loss Diagram Values'!$C$26</c15:f>
                      <c15:dlblFieldTableCache>
                        <c:ptCount val="1"/>
                        <c:pt idx="0">
                          <c:v>-0.93%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27-CA19-4598-81C5-18C868146F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CA19-4598-81C5-18C868146F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CA19-4598-81C5-18C868146F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CA19-4598-81C5-18C868146F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CA19-4598-81C5-18C868146F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CA19-4598-81C5-18C868146F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CA19-4598-81C5-18C868146F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CA19-4598-81C5-18C868146F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CA19-4598-81C5-18C868146F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CA19-4598-81C5-18C868146F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CA19-4598-81C5-18C868146F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CA19-4598-81C5-18C868146F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CA19-4598-81C5-18C868146F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CA19-4598-81C5-18C868146F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Values'!$E$10:$E$39</c:f>
              <c:numCache>
                <c:formatCode>General</c:formatCode>
                <c:ptCount val="30"/>
                <c:pt idx="11" formatCode="0.00">
                  <c:v>262.58921083941823</c:v>
                </c:pt>
                <c:pt idx="12" formatCode="0.00">
                  <c:v>592.34404249361614</c:v>
                </c:pt>
                <c:pt idx="13" formatCode="0.00">
                  <c:v>0</c:v>
                </c:pt>
                <c:pt idx="14" formatCode="0.00">
                  <c:v>0</c:v>
                </c:pt>
                <c:pt idx="15" formatCode="0.00">
                  <c:v>0</c:v>
                </c:pt>
                <c:pt idx="16" formatCode="0.00">
                  <c:v>174.62824051551797</c:v>
                </c:pt>
                <c:pt idx="17" formatCode="0.00">
                  <c:v>133.36811724913059</c:v>
                </c:pt>
                <c:pt idx="19" formatCode="0.00">
                  <c:v>1.3494458355125971</c:v>
                </c:pt>
                <c:pt idx="20" formatCode="0.00">
                  <c:v>0</c:v>
                </c:pt>
                <c:pt idx="21" formatCode="0.00">
                  <c:v>10.361557661286497</c:v>
                </c:pt>
                <c:pt idx="22" formatCode="0.00">
                  <c:v>544.9923050147263</c:v>
                </c:pt>
                <c:pt idx="24" formatCode="0.00">
                  <c:v>303.63925781829312</c:v>
                </c:pt>
                <c:pt idx="26" formatCode="0.00">
                  <c:v>125.28964983454716</c:v>
                </c:pt>
                <c:pt idx="27" formatCode="0.00">
                  <c:v>182.43999999999869</c:v>
                </c:pt>
                <c:pt idx="28" formatCode="0.00">
                  <c:v>294.72178768723279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'Loss Diagram Values'!$C$26</c15:f>
                <c15:dlblRangeCache>
                  <c:ptCount val="1"/>
                  <c:pt idx="0">
                    <c:v>-0.93%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E7CD-47A9-8E4C-96C65D6C9A5D}"/>
            </c:ext>
          </c:extLst>
        </c:ser>
        <c:ser>
          <c:idx val="2"/>
          <c:order val="2"/>
          <c:tx>
            <c:v>Energy Rise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Values'!$F$10:$F$39</c:f>
              <c:numCache>
                <c:formatCode>General</c:formatCode>
                <c:ptCount val="30"/>
                <c:pt idx="11" formatCode="0.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 formatCode="0.0">
                  <c:v>0</c:v>
                </c:pt>
                <c:pt idx="17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7CD-47A9-8E4C-96C65D6C9A5D}"/>
            </c:ext>
          </c:extLst>
        </c:ser>
        <c:ser>
          <c:idx val="6"/>
          <c:order val="6"/>
          <c:tx>
            <c:v>Energy Buffer</c:v>
          </c:tx>
          <c:spPr>
            <a:noFill/>
            <a:ln>
              <a:noFill/>
            </a:ln>
          </c:spPr>
          <c:invertIfNegative val="0"/>
          <c:dLbls>
            <c:dLbl>
              <c:idx val="9"/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7CD-47A9-8E4C-96C65D6C9A5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7CD-47A9-8E4C-96C65D6C9A5D}"/>
                </c:ext>
              </c:extLst>
            </c:dLbl>
            <c:dLbl>
              <c:idx val="11"/>
              <c:tx>
                <c:strRef>
                  <c:f>'Loss Diagram Values'!$C$21</c:f>
                  <c:strCache>
                    <c:ptCount val="1"/>
                    <c:pt idx="0">
                      <c:v>-1.39%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{A78EF0B0-9343-4B0F-A8BD-396801F480D8}</c15:txfldGUID>
                      <c15:f>'Loss Diagram Values'!$C$21</c15:f>
                      <c15:dlblFieldTableCache>
                        <c:ptCount val="1"/>
                        <c:pt idx="0">
                          <c:v>-1.39%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E7CD-47A9-8E4C-96C65D6C9A5D}"/>
                </c:ext>
              </c:extLst>
            </c:dLbl>
            <c:dLbl>
              <c:idx val="12"/>
              <c:tx>
                <c:strRef>
                  <c:f>'Loss Diagram Values'!$C$22</c:f>
                  <c:strCache>
                    <c:ptCount val="1"/>
                    <c:pt idx="0">
                      <c:v>-3.14%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{0DE407D3-0CEC-4DCD-9EEF-2F6F739408B5}</c15:txfldGUID>
                      <c15:f>'Loss Diagram Values'!$C$22</c15:f>
                      <c15:dlblFieldTableCache>
                        <c:ptCount val="1"/>
                        <c:pt idx="0">
                          <c:v>-3.14%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E7CD-47A9-8E4C-96C65D6C9A5D}"/>
                </c:ext>
              </c:extLst>
            </c:dLbl>
            <c:dLbl>
              <c:idx val="13"/>
              <c:tx>
                <c:strRef>
                  <c:f>'Loss Diagram Values'!$C$23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{09A1D75F-BC99-42BB-BC01-B65755160626}</c15:txfldGUID>
                      <c15:f>'Loss Diagram Values'!$C$23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E7CD-47A9-8E4C-96C65D6C9A5D}"/>
                </c:ext>
              </c:extLst>
            </c:dLbl>
            <c:dLbl>
              <c:idx val="14"/>
              <c:tx>
                <c:strRef>
                  <c:f>'Loss Diagram Values'!$C$24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{263C070D-DF89-4D06-8EFD-F9F92322DA90}</c15:txfldGUID>
                      <c15:f>'Loss Diagram Values'!$C$24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E7CD-47A9-8E4C-96C65D6C9A5D}"/>
                </c:ext>
              </c:extLst>
            </c:dLbl>
            <c:dLbl>
              <c:idx val="15"/>
              <c:tx>
                <c:strRef>
                  <c:f>'Loss Diagram Values'!$C$25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{DC3A07C0-CAA3-4A11-BA01-97D27EB748B7}</c15:txfldGUID>
                      <c15:f>'Loss Diagram Values'!$C$25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E7CD-47A9-8E4C-96C65D6C9A5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7CD-47A9-8E4C-96C65D6C9A5D}"/>
                </c:ext>
              </c:extLst>
            </c:dLbl>
            <c:dLbl>
              <c:idx val="17"/>
              <c:tx>
                <c:strRef>
                  <c:f>'Loss Diagram Values'!$C$27</c:f>
                  <c:strCache>
                    <c:ptCount val="1"/>
                    <c:pt idx="0">
                      <c:v>-0.71%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{6B898F0D-109A-45DA-90D2-7984F23273DE}</c15:txfldGUID>
                      <c15:f>'Loss Diagram Values'!$C$27</c15:f>
                      <c15:dlblFieldTableCache>
                        <c:ptCount val="1"/>
                        <c:pt idx="0">
                          <c:v>-0.71%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E7CD-47A9-8E4C-96C65D6C9A5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7CD-47A9-8E4C-96C65D6C9A5D}"/>
                </c:ext>
              </c:extLst>
            </c:dLbl>
            <c:dLbl>
              <c:idx val="19"/>
              <c:tx>
                <c:strRef>
                  <c:f>'Loss Diagram Values'!$C$29</c:f>
                  <c:strCache>
                    <c:ptCount val="1"/>
                    <c:pt idx="0">
                      <c:v>-0.01%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{234F8916-9E14-46E9-8514-D1EBB0539F43}</c15:txfldGUID>
                      <c15:f>'Loss Diagram Values'!$C$29</c15:f>
                      <c15:dlblFieldTableCache>
                        <c:ptCount val="1"/>
                        <c:pt idx="0">
                          <c:v>-0.01%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E7CD-47A9-8E4C-96C65D6C9A5D}"/>
                </c:ext>
              </c:extLst>
            </c:dLbl>
            <c:dLbl>
              <c:idx val="20"/>
              <c:tx>
                <c:strRef>
                  <c:f>'Loss Diagram Values'!$C$30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{53EDAF84-174A-4D53-89C7-1269421F3234}</c15:txfldGUID>
                      <c15:f>'Loss Diagram Values'!$C$30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E7CD-47A9-8E4C-96C65D6C9A5D}"/>
                </c:ext>
              </c:extLst>
            </c:dLbl>
            <c:dLbl>
              <c:idx val="21"/>
              <c:tx>
                <c:strRef>
                  <c:f>'Loss Diagram Values'!$C$31</c:f>
                  <c:strCache>
                    <c:ptCount val="1"/>
                    <c:pt idx="0">
                      <c:v>-0.06%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{D083D725-6FB0-4F74-84E0-93309113A260}</c15:txfldGUID>
                      <c15:f>'Loss Diagram Values'!$C$31</c15:f>
                      <c15:dlblFieldTableCache>
                        <c:ptCount val="1"/>
                        <c:pt idx="0">
                          <c:v>-0.06%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E7CD-47A9-8E4C-96C65D6C9A5D}"/>
                </c:ext>
              </c:extLst>
            </c:dLbl>
            <c:dLbl>
              <c:idx val="22"/>
              <c:tx>
                <c:strRef>
                  <c:f>'Loss Diagram Values'!$C$32</c:f>
                  <c:strCache>
                    <c:ptCount val="1"/>
                    <c:pt idx="0">
                      <c:v>-3.08%</c:v>
                    </c:pt>
                  </c:strCache>
                </c:strRef>
              </c:tx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{49810B3D-1A27-4C03-B094-EF65B33B5985}</c15:txfldGUID>
                      <c15:f>'Loss Diagram Values'!$C$32</c15:f>
                      <c15:dlblFieldTableCache>
                        <c:ptCount val="1"/>
                        <c:pt idx="0">
                          <c:v>-3.08%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E7CD-47A9-8E4C-96C65D6C9A5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7CD-47A9-8E4C-96C65D6C9A5D}"/>
                </c:ext>
              </c:extLst>
            </c:dLbl>
            <c:dLbl>
              <c:idx val="24"/>
              <c:tx>
                <c:strRef>
                  <c:f>'Loss Diagram Values'!$C$34</c:f>
                  <c:strCache>
                    <c:ptCount val="1"/>
                    <c:pt idx="0">
                      <c:v>-1.77%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{7FE30559-F1CC-425B-9C2D-D67939F66699}</c15:txfldGUID>
                      <c15:f>'Loss Diagram Values'!$C$34</c15:f>
                      <c15:dlblFieldTableCache>
                        <c:ptCount val="1"/>
                        <c:pt idx="0">
                          <c:v>-1.77%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E7CD-47A9-8E4C-96C65D6C9A5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E7CD-47A9-8E4C-96C65D6C9A5D}"/>
                </c:ext>
              </c:extLst>
            </c:dLbl>
            <c:dLbl>
              <c:idx val="26"/>
              <c:tx>
                <c:strRef>
                  <c:f>'Loss Diagram Values'!$C$36</c:f>
                  <c:strCache>
                    <c:ptCount val="1"/>
                    <c:pt idx="0">
                      <c:v>-0.74%</c:v>
                    </c:pt>
                  </c:strCache>
                </c:strRef>
              </c:tx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{97C24E20-6AEA-4F97-B45A-84C928FF9DA1}</c15:txfldGUID>
                      <c15:f>'Loss Diagram Values'!$C$36</c15:f>
                      <c15:dlblFieldTableCache>
                        <c:ptCount val="1"/>
                        <c:pt idx="0">
                          <c:v>-0.74%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596E-4A52-B67E-9AC827E9F0FC}"/>
                </c:ext>
              </c:extLst>
            </c:dLbl>
            <c:dLbl>
              <c:idx val="27"/>
              <c:tx>
                <c:strRef>
                  <c:f>'Loss Diagram Values'!$C$37</c:f>
                  <c:strCache>
                    <c:ptCount val="1"/>
                    <c:pt idx="0">
                      <c:v>-1.08%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{AF227805-76D1-4D3C-A73E-1E2E5AAF3EC4}</c15:txfldGUID>
                      <c15:f>'Loss Diagram Values'!$C$37</c15:f>
                      <c15:dlblFieldTableCache>
                        <c:ptCount val="1"/>
                        <c:pt idx="0">
                          <c:v>-1.08%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7BBF-4576-826F-E8EAEEB0088D}"/>
                </c:ext>
              </c:extLst>
            </c:dLbl>
            <c:dLbl>
              <c:idx val="28"/>
              <c:tx>
                <c:strRef>
                  <c:f>'Loss Diagram Values'!$C$38</c:f>
                  <c:strCache>
                    <c:ptCount val="1"/>
                    <c:pt idx="0">
                      <c:v>-1.75%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{68B457E6-2716-4703-AF87-DB00D555E1D8}</c15:txfldGUID>
                      <c15:f>'Loss Diagram Values'!$C$38</c15:f>
                      <c15:dlblFieldTableCache>
                        <c:ptCount val="1"/>
                        <c:pt idx="0">
                          <c:v>-1.75%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CA19-4598-81C5-18C868146FE2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A19-4598-81C5-18C868146F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'Loss Diagram Values'!$G$10:$G$39</c:f>
              <c:numCache>
                <c:formatCode>General</c:formatCode>
                <c:ptCount val="30"/>
                <c:pt idx="10" formatCode="0.0">
                  <c:v>251.65947484528269</c:v>
                </c:pt>
                <c:pt idx="11" formatCode="0.0">
                  <c:v>251.65947484528269</c:v>
                </c:pt>
                <c:pt idx="12" formatCode="0.0">
                  <c:v>251.65947484528269</c:v>
                </c:pt>
                <c:pt idx="13" formatCode="0.0">
                  <c:v>251.65947484528269</c:v>
                </c:pt>
                <c:pt idx="14" formatCode="0.0">
                  <c:v>251.65947484528269</c:v>
                </c:pt>
                <c:pt idx="15" formatCode="0.0">
                  <c:v>251.65947484528269</c:v>
                </c:pt>
                <c:pt idx="16" formatCode="0.0">
                  <c:v>251.65947484528269</c:v>
                </c:pt>
                <c:pt idx="17" formatCode="0.0">
                  <c:v>251.65947484528269</c:v>
                </c:pt>
                <c:pt idx="18" formatCode="0.0">
                  <c:v>251.65947484528269</c:v>
                </c:pt>
                <c:pt idx="19" formatCode="0.0">
                  <c:v>251.65947484528269</c:v>
                </c:pt>
                <c:pt idx="20" formatCode="0.0">
                  <c:v>251.65947484528269</c:v>
                </c:pt>
                <c:pt idx="21" formatCode="0.0">
                  <c:v>251.65947484528269</c:v>
                </c:pt>
                <c:pt idx="22" formatCode="0.0">
                  <c:v>251.65947484528269</c:v>
                </c:pt>
                <c:pt idx="23" formatCode="0.0">
                  <c:v>251.65947484528269</c:v>
                </c:pt>
                <c:pt idx="24" formatCode="0.0">
                  <c:v>251.65947484528269</c:v>
                </c:pt>
                <c:pt idx="25" formatCode="0.0">
                  <c:v>251.65947484528269</c:v>
                </c:pt>
                <c:pt idx="26" formatCode="0.0">
                  <c:v>251.65947484528269</c:v>
                </c:pt>
                <c:pt idx="27" formatCode="0.0">
                  <c:v>251.65947484528269</c:v>
                </c:pt>
                <c:pt idx="28" formatCode="0.0">
                  <c:v>251.65947484528269</c:v>
                </c:pt>
                <c:pt idx="29" formatCode="0.0">
                  <c:v>251.65947484528269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7CD-47A9-8E4C-96C65D6C9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80949632"/>
        <c:axId val="380951168"/>
      </c:barChart>
      <c:barChart>
        <c:barDir val="bar"/>
        <c:grouping val="stacked"/>
        <c:varyColors val="0"/>
        <c:ser>
          <c:idx val="3"/>
          <c:order val="3"/>
          <c:tx>
            <c:v>Radiation Base</c:v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34-E7CD-47A9-8E4C-96C65D6C9A5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E7CD-47A9-8E4C-96C65D6C9A5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E7CD-47A9-8E4C-96C65D6C9A5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E7CD-47A9-8E4C-96C65D6C9A5D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3C-E7CD-47A9-8E4C-96C65D6C9A5D}"/>
              </c:ext>
            </c:extLst>
          </c:dPt>
          <c:dPt>
            <c:idx val="8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26-7BBF-4576-826F-E8EAEEB0088D}"/>
              </c:ext>
            </c:extLst>
          </c:dPt>
          <c:dLbls>
            <c:dLbl>
              <c:idx val="0"/>
              <c:numFmt formatCode="0&quot;  kWh/m²&quot;" sourceLinked="0"/>
              <c:spPr/>
              <c:txPr>
                <a:bodyPr/>
                <a:lstStyle/>
                <a:p>
                  <a:pPr>
                    <a:defRPr sz="1300" b="1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34-E7CD-47A9-8E4C-96C65D6C9A5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E7CD-47A9-8E4C-96C65D6C9A5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E7CD-47A9-8E4C-96C65D6C9A5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E7CD-47A9-8E4C-96C65D6C9A5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E7CD-47A9-8E4C-96C65D6C9A5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E7CD-47A9-8E4C-96C65D6C9A5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E7CD-47A9-8E4C-96C65D6C9A5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E7CD-47A9-8E4C-96C65D6C9A5D}"/>
                </c:ext>
              </c:extLst>
            </c:dLbl>
            <c:dLbl>
              <c:idx val="8"/>
              <c:numFmt formatCode="0&quot;  kWh/m²&quot;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300" b="1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6-7BBF-4576-826F-E8EAEEB008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BBF-4576-826F-E8EAEEB0088D}"/>
                </c:ext>
              </c:extLst>
            </c:dLbl>
            <c:dLbl>
              <c:idx val="14"/>
              <c:layout>
                <c:manualLayout>
                  <c:x val="8.5106372973065753E-2"/>
                  <c:y val="-6.65147172022100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E7CD-47A9-8E4C-96C65D6C9A5D}"/>
                </c:ext>
              </c:extLst>
            </c:dLbl>
            <c:numFmt formatCode="0&quot;  kWh/m²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Values'!$H$10:$H$39</c:f>
              <c:numCache>
                <c:formatCode>0.0</c:formatCode>
                <c:ptCount val="30"/>
                <c:pt idx="0">
                  <c:v>1317.7149999999999</c:v>
                </c:pt>
                <c:pt idx="1">
                  <c:v>1317.7149999999999</c:v>
                </c:pt>
                <c:pt idx="2">
                  <c:v>1480.6791721831601</c:v>
                </c:pt>
                <c:pt idx="3">
                  <c:v>1444.1260914937041</c:v>
                </c:pt>
                <c:pt idx="4">
                  <c:v>1392.707526285642</c:v>
                </c:pt>
                <c:pt idx="5">
                  <c:v>1344.3348015239571</c:v>
                </c:pt>
                <c:pt idx="6">
                  <c:v>1344.3348015239571</c:v>
                </c:pt>
                <c:pt idx="7">
                  <c:v>1344.3348015239571</c:v>
                </c:pt>
                <c:pt idx="8">
                  <c:v>1344.3348015239499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7CD-47A9-8E4C-96C65D6C9A5D}"/>
            </c:ext>
          </c:extLst>
        </c:ser>
        <c:ser>
          <c:idx val="4"/>
          <c:order val="4"/>
          <c:tx>
            <c:v>Radiation Fall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Values'!$I$10:$I$39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36.55308068945601</c:v>
                </c:pt>
                <c:pt idx="4">
                  <c:v>51.418565208062091</c:v>
                </c:pt>
                <c:pt idx="5">
                  <c:v>48.372724761684822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7CD-47A9-8E4C-96C65D6C9A5D}"/>
            </c:ext>
          </c:extLst>
        </c:ser>
        <c:ser>
          <c:idx val="5"/>
          <c:order val="5"/>
          <c:tx>
            <c:v>Radiation Rise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Values'!$J$10:$J$39</c:f>
              <c:numCache>
                <c:formatCode>0.0</c:formatCode>
                <c:ptCount val="30"/>
                <c:pt idx="0" formatCode="General">
                  <c:v>0</c:v>
                </c:pt>
                <c:pt idx="1">
                  <c:v>162.96417218316014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E7CD-47A9-8E4C-96C65D6C9A5D}"/>
            </c:ext>
          </c:extLst>
        </c:ser>
        <c:ser>
          <c:idx val="7"/>
          <c:order val="7"/>
          <c:tx>
            <c:v>Radiation Buffer</c:v>
          </c:tx>
          <c:spPr>
            <a:noFill/>
            <a:ln>
              <a:noFill/>
            </a:ln>
          </c:spPr>
          <c:invertIfNegative val="0"/>
          <c:dLbls>
            <c:dLbl>
              <c:idx val="1"/>
              <c:tx>
                <c:strRef>
                  <c:f>'Loss Diagram Values'!$C$11</c:f>
                  <c:strCache>
                    <c:ptCount val="1"/>
                    <c:pt idx="0">
                      <c:v>12.37%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{C6D3DE86-87EC-44EA-8E3C-83FA543B451B}</c15:txfldGUID>
                      <c15:f>'Loss Diagram Values'!$C$11</c15:f>
                      <c15:dlblFieldTableCache>
                        <c:ptCount val="1"/>
                        <c:pt idx="0">
                          <c:v>12.37%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E7CD-47A9-8E4C-96C65D6C9A5D}"/>
                </c:ext>
              </c:extLst>
            </c:dLbl>
            <c:dLbl>
              <c:idx val="2"/>
              <c:tx>
                <c:strRef>
                  <c:f>'Loss Diagram Values'!$C$12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{AF74A279-1861-4191-AAFF-7A6430045D0D}</c15:txfldGUID>
                      <c15:f>'Loss Diagram Values'!$C$12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E7CD-47A9-8E4C-96C65D6C9A5D}"/>
                </c:ext>
              </c:extLst>
            </c:dLbl>
            <c:dLbl>
              <c:idx val="3"/>
              <c:tx>
                <c:strRef>
                  <c:f>'Loss Diagram Values'!$C$13</c:f>
                  <c:strCache>
                    <c:ptCount val="1"/>
                    <c:pt idx="0">
                      <c:v>-2.47%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{E57DF0D9-B769-4476-91EE-67EA9E6CF1C6}</c15:txfldGUID>
                      <c15:f>'Loss Diagram Values'!$C$13</c15:f>
                      <c15:dlblFieldTableCache>
                        <c:ptCount val="1"/>
                        <c:pt idx="0">
                          <c:v>-2.47%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E7CD-47A9-8E4C-96C65D6C9A5D}"/>
                </c:ext>
              </c:extLst>
            </c:dLbl>
            <c:dLbl>
              <c:idx val="4"/>
              <c:tx>
                <c:strRef>
                  <c:f>'Loss Diagram Values'!$C$14</c:f>
                  <c:strCache>
                    <c:ptCount val="1"/>
                    <c:pt idx="0">
                      <c:v>-3.47%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{68BF3FA8-C1B1-422C-91AD-279FE94C32F7}</c15:txfldGUID>
                      <c15:f>'Loss Diagram Values'!$C$14</c15:f>
                      <c15:dlblFieldTableCache>
                        <c:ptCount val="1"/>
                        <c:pt idx="0">
                          <c:v>-3.47%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E7CD-47A9-8E4C-96C65D6C9A5D}"/>
                </c:ext>
              </c:extLst>
            </c:dLbl>
            <c:dLbl>
              <c:idx val="5"/>
              <c:tx>
                <c:strRef>
                  <c:f>'Loss Diagram Values'!$C$15</c:f>
                  <c:strCache>
                    <c:ptCount val="1"/>
                    <c:pt idx="0">
                      <c:v>-3.27%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{659BBC62-F8A7-467C-BB21-B8C401042167}</c15:txfldGUID>
                      <c15:f>'Loss Diagram Values'!$C$15</c15:f>
                      <c15:dlblFieldTableCache>
                        <c:ptCount val="1"/>
                        <c:pt idx="0">
                          <c:v>-3.27%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E7CD-47A9-8E4C-96C65D6C9A5D}"/>
                </c:ext>
              </c:extLst>
            </c:dLbl>
            <c:dLbl>
              <c:idx val="6"/>
              <c:tx>
                <c:strRef>
                  <c:f>'Loss Diagram Values'!$C$16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{E5306DC1-A81A-4673-A6B4-FDDFAAA4A482}</c15:txfldGUID>
                      <c15:f>'Loss Diagram Values'!$C$16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596E-4A52-B67E-9AC827E9F0FC}"/>
                </c:ext>
              </c:extLst>
            </c:dLbl>
            <c:dLbl>
              <c:idx val="7"/>
              <c:tx>
                <c:strRef>
                  <c:f>'Loss Diagram Values'!$C$17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{576962FC-168D-41CE-88A0-D733BDA4C4B0}</c15:txfldGUID>
                      <c15:f>'Loss Diagram Values'!$C$17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7BBF-4576-826F-E8EAEEB0088D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'Loss Diagram Values'!$K$10:$K$39</c:f>
              <c:numCache>
                <c:formatCode>0.0</c:formatCode>
                <c:ptCount val="30"/>
                <c:pt idx="1">
                  <c:v>19.742388962442135</c:v>
                </c:pt>
                <c:pt idx="2">
                  <c:v>19.742388962442135</c:v>
                </c:pt>
                <c:pt idx="3">
                  <c:v>19.742388962442135</c:v>
                </c:pt>
                <c:pt idx="4">
                  <c:v>19.742388962442135</c:v>
                </c:pt>
                <c:pt idx="5">
                  <c:v>19.742388962442135</c:v>
                </c:pt>
                <c:pt idx="6">
                  <c:v>19.742388962442135</c:v>
                </c:pt>
                <c:pt idx="7">
                  <c:v>19.742388962442135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E7CD-47A9-8E4C-96C65D6C9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15651712"/>
        <c:axId val="415650176"/>
      </c:barChart>
      <c:catAx>
        <c:axId val="380949632"/>
        <c:scaling>
          <c:orientation val="maxMin"/>
        </c:scaling>
        <c:delete val="1"/>
        <c:axPos val="l"/>
        <c:numFmt formatCode="General" sourceLinked="0"/>
        <c:majorTickMark val="out"/>
        <c:minorTickMark val="none"/>
        <c:tickLblPos val="nextTo"/>
        <c:crossAx val="380951168"/>
        <c:crosses val="autoZero"/>
        <c:auto val="1"/>
        <c:lblAlgn val="ctr"/>
        <c:lblOffset val="100"/>
        <c:noMultiLvlLbl val="0"/>
      </c:catAx>
      <c:valAx>
        <c:axId val="380951168"/>
        <c:scaling>
          <c:orientation val="minMax"/>
          <c:max val="23098.595086057227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ln>
            <a:noFill/>
          </a:ln>
        </c:spPr>
        <c:crossAx val="380949632"/>
        <c:crosses val="autoZero"/>
        <c:crossBetween val="between"/>
        <c:majorUnit val="3663.6072328207006"/>
      </c:valAx>
      <c:valAx>
        <c:axId val="415650176"/>
        <c:scaling>
          <c:orientation val="minMax"/>
          <c:max val="1645.1990802035109"/>
          <c:min val="0"/>
        </c:scaling>
        <c:delete val="0"/>
        <c:axPos val="b"/>
        <c:numFmt formatCode="0.0" sourceLinked="1"/>
        <c:majorTickMark val="none"/>
        <c:minorTickMark val="none"/>
        <c:tickLblPos val="none"/>
        <c:spPr>
          <a:ln>
            <a:noFill/>
          </a:ln>
        </c:spPr>
        <c:crossAx val="415651712"/>
        <c:crosses val="max"/>
        <c:crossBetween val="between"/>
        <c:majorUnit val="260.94068609834005"/>
      </c:valAx>
      <c:catAx>
        <c:axId val="415651712"/>
        <c:scaling>
          <c:orientation val="maxMin"/>
        </c:scaling>
        <c:delete val="0"/>
        <c:axPos val="r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/>
            </a:pPr>
            <a:endParaRPr lang="en-US"/>
          </a:p>
        </c:txPr>
        <c:crossAx val="415650176"/>
        <c:crosses val="max"/>
        <c:auto val="0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vs Timestamp Used for Simulation (yyyy-mm-dd hh:mm:ss)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074971164936554E-2"/>
          <c:y val="0.14058997613365154"/>
          <c:w val="0.90371252594527529"/>
          <c:h val="0.75375566475220901"/>
        </c:manualLayout>
      </c:layout>
      <c:scatterChart>
        <c:scatterStyle val="smoothMarker"/>
        <c:varyColors val="0"/>
        <c:ser>
          <c:idx val="1"/>
          <c:order val="1"/>
          <c:tx>
            <c:v>Date vs Sun Azimuth Angle (deg.)</c:v>
          </c:tx>
          <c:xVal>
            <c:numRef>
              <c:f>Details!#REF!</c:f>
            </c:numRef>
          </c:xVal>
          <c:yVal>
            <c:numRef>
              <c:f>Details!$B$2:$B$5138</c:f>
            </c:numRef>
          </c:yVal>
          <c:smooth val="1"/>
          <c:extLst>
            <c:ext xmlns:c16="http://schemas.microsoft.com/office/drawing/2014/chart" uri="{C3380CC4-5D6E-409C-BE32-E72D297353CC}">
              <c16:uniqueId val="{00000000-BD24-4DEF-A705-7A609AC2088F}"/>
            </c:ext>
          </c:extLst>
        </c:ser>
        <c:ser>
          <c:idx val="0"/>
          <c:order val="0"/>
          <c:tx>
            <c:v>Date vs Sun Azimuth Angle (deg.)</c:v>
          </c:tx>
          <c:xVal>
            <c:numRef>
              <c:f>Details!#REF!</c:f>
            </c:numRef>
          </c:xVal>
          <c:yVal>
            <c:numRef>
              <c:f>Details!$B$2:$B$5138</c:f>
            </c:numRef>
          </c:yVal>
          <c:smooth val="1"/>
          <c:extLst>
            <c:ext xmlns:c16="http://schemas.microsoft.com/office/drawing/2014/chart" uri="{C3380CC4-5D6E-409C-BE32-E72D297353CC}">
              <c16:uniqueId val="{00000001-BD24-4DEF-A705-7A609AC20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353664"/>
        <c:axId val="414355840"/>
      </c:scatterChart>
      <c:valAx>
        <c:axId val="4143536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Timestamp Used for Simulation (yyyy-mm-dd hh:mm:ss)</a:t>
                </a:r>
              </a:p>
            </c:rich>
          </c:tx>
          <c:layout>
            <c:manualLayout>
              <c:xMode val="edge"/>
              <c:yMode val="edge"/>
              <c:x val="0.34638040449571667"/>
              <c:y val="0.96227805604823002"/>
            </c:manualLayout>
          </c:layout>
          <c:overlay val="0"/>
        </c:title>
        <c:numFmt formatCode="yyyy\-mm\-dd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14355840"/>
        <c:crosses val="autoZero"/>
        <c:crossBetween val="midCat"/>
      </c:valAx>
      <c:valAx>
        <c:axId val="414355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txPr>
          <a:bodyPr rot="0"/>
          <a:lstStyle/>
          <a:p>
            <a:pPr>
              <a:defRPr/>
            </a:pPr>
            <a:endParaRPr lang="en-US"/>
          </a:p>
        </c:txPr>
        <c:crossAx val="414353664"/>
        <c:crosses val="autoZero"/>
        <c:crossBetween val="midCat"/>
      </c:valAx>
    </c:plotArea>
    <c:plotVisOnly val="1"/>
    <c:dispBlanksAs val="gap"/>
    <c:showDLblsOverMax val="0"/>
  </c:char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Module Quality Loss (kW) &amp; Incidence Angle (deg.) &amp; AC Ohmic Loss (kW) vs Near Shading Loss for Diffuse (W/m2)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74302191464821"/>
          <c:y val="8.1103102625298323E-2"/>
          <c:w val="0.85855346154884848"/>
          <c:h val="0.75112308690548146"/>
        </c:manualLayout>
      </c:layout>
      <c:scatterChart>
        <c:scatterStyle val="lineMarker"/>
        <c:varyColors val="0"/>
        <c:ser>
          <c:idx val="1"/>
          <c:order val="1"/>
          <c:tx>
            <c:v>Date vs Input Timestamp (yyyy-mm-dd hh:mm:ss)</c:v>
          </c:tx>
          <c:marker>
            <c:symbol val="x"/>
            <c:size val="3"/>
          </c:marker>
          <c:xVal>
            <c:numRef>
              <c:f>Details!#REF!</c:f>
            </c:numRef>
          </c:xVal>
          <c:yVal>
            <c:numRef>
              <c:f>Details!$B$2:$B$5138</c:f>
            </c:numRef>
          </c:yVal>
          <c:smooth val="0"/>
          <c:extLst>
            <c:ext xmlns:c16="http://schemas.microsoft.com/office/drawing/2014/chart" uri="{C3380CC4-5D6E-409C-BE32-E72D297353CC}">
              <c16:uniqueId val="{00000000-EF5A-4506-A0CB-C45D3AF9E975}"/>
            </c:ext>
          </c:extLst>
        </c:ser>
        <c:ser>
          <c:idx val="0"/>
          <c:order val="0"/>
          <c:tx>
            <c:v>Date vs Date</c:v>
          </c:tx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0"/>
          <c:extLst>
            <c:ext xmlns:c16="http://schemas.microsoft.com/office/drawing/2014/chart" uri="{C3380CC4-5D6E-409C-BE32-E72D297353CC}">
              <c16:uniqueId val="{00000001-EF5A-4506-A0CB-C45D3AF9E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33408"/>
        <c:axId val="416035584"/>
      </c:scatterChart>
      <c:valAx>
        <c:axId val="416033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Near Shading Loss for Diffuse (W/m2)</a:t>
                </a:r>
              </a:p>
            </c:rich>
          </c:tx>
          <c:layout>
            <c:manualLayout>
              <c:xMode val="edge"/>
              <c:yMode val="edge"/>
              <c:x val="0.31827641885580849"/>
              <c:y val="0.9549183784149001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16035584"/>
        <c:crosses val="autoZero"/>
        <c:crossBetween val="midCat"/>
      </c:valAx>
      <c:valAx>
        <c:axId val="416035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Module Quality Loss (kW) &amp; Incidence Angle (deg.) &amp; AC Ohmic Loss (kW)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16033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908881199538637"/>
          <c:y val="0.40717136038186152"/>
          <c:w val="0.33772779700115341"/>
          <c:h val="0.2829530628480509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 vs Date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83330440814491"/>
          <c:y val="8.7727909766422807E-2"/>
          <c:w val="0.85272201444982609"/>
          <c:h val="0.74900193341751309"/>
        </c:manualLayout>
      </c:layout>
      <c:scatterChart>
        <c:scatterStyle val="smoothMarker"/>
        <c:varyColors val="0"/>
        <c:ser>
          <c:idx val="13"/>
          <c:order val="13"/>
          <c:tx>
            <c:v>Date vs Date</c:v>
          </c:tx>
          <c:marker>
            <c:symbol val="none"/>
          </c:marker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1"/>
          <c:extLst>
            <c:ext xmlns:c16="http://schemas.microsoft.com/office/drawing/2014/chart" uri="{C3380CC4-5D6E-409C-BE32-E72D297353CC}">
              <c16:uniqueId val="{00000000-2C9F-4C10-9B2A-AB3F5D015951}"/>
            </c:ext>
          </c:extLst>
        </c:ser>
        <c:ser>
          <c:idx val="12"/>
          <c:order val="12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1-2C9F-4C10-9B2A-AB3F5D015951}"/>
            </c:ext>
          </c:extLst>
        </c:ser>
        <c:ser>
          <c:idx val="11"/>
          <c:order val="11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2-2C9F-4C10-9B2A-AB3F5D015951}"/>
            </c:ext>
          </c:extLst>
        </c:ser>
        <c:ser>
          <c:idx val="10"/>
          <c:order val="10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3-2C9F-4C10-9B2A-AB3F5D015951}"/>
            </c:ext>
          </c:extLst>
        </c:ser>
        <c:ser>
          <c:idx val="9"/>
          <c:order val="9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Details!$B$2:$B$11</c:f>
            </c:numRef>
          </c:yVal>
          <c:smooth val="1"/>
          <c:extLst>
            <c:ext xmlns:c16="http://schemas.microsoft.com/office/drawing/2014/chart" uri="{C3380CC4-5D6E-409C-BE32-E72D297353CC}">
              <c16:uniqueId val="{00000004-2C9F-4C10-9B2A-AB3F5D015951}"/>
            </c:ext>
          </c:extLst>
        </c:ser>
        <c:ser>
          <c:idx val="8"/>
          <c:order val="8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5-2C9F-4C10-9B2A-AB3F5D015951}"/>
            </c:ext>
          </c:extLst>
        </c:ser>
        <c:ser>
          <c:idx val="7"/>
          <c:order val="7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6-2C9F-4C10-9B2A-AB3F5D015951}"/>
            </c:ext>
          </c:extLst>
        </c:ser>
        <c:ser>
          <c:idx val="6"/>
          <c:order val="6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7-2C9F-4C10-9B2A-AB3F5D015951}"/>
            </c:ext>
          </c:extLst>
        </c:ser>
        <c:ser>
          <c:idx val="5"/>
          <c:order val="5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8-2C9F-4C10-9B2A-AB3F5D015951}"/>
            </c:ext>
          </c:extLst>
        </c:ser>
        <c:ser>
          <c:idx val="4"/>
          <c:order val="4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9-2C9F-4C10-9B2A-AB3F5D015951}"/>
            </c:ext>
          </c:extLst>
        </c:ser>
        <c:ser>
          <c:idx val="3"/>
          <c:order val="3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A-2C9F-4C10-9B2A-AB3F5D015951}"/>
            </c:ext>
          </c:extLst>
        </c:ser>
        <c:ser>
          <c:idx val="2"/>
          <c:order val="2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B-2C9F-4C10-9B2A-AB3F5D015951}"/>
            </c:ext>
          </c:extLst>
        </c:ser>
        <c:ser>
          <c:idx val="1"/>
          <c:order val="1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C-2C9F-4C10-9B2A-AB3F5D015951}"/>
            </c:ext>
          </c:extLst>
        </c:ser>
        <c:ser>
          <c:idx val="0"/>
          <c:order val="0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D-2C9F-4C10-9B2A-AB3F5D015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114560"/>
        <c:axId val="416124928"/>
      </c:scatterChart>
      <c:valAx>
        <c:axId val="4161145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418284800525406"/>
              <c:y val="0.95942206910360672"/>
            </c:manualLayout>
          </c:layout>
          <c:overlay val="0"/>
        </c:title>
        <c:numFmt formatCode="yyyy\-mm\-dd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16124928"/>
        <c:crosses val="autoZero"/>
        <c:crossBetween val="midCat"/>
      </c:valAx>
      <c:valAx>
        <c:axId val="416124928"/>
        <c:scaling>
          <c:orientation val="minMax"/>
        </c:scaling>
        <c:delete val="0"/>
        <c:axPos val="l"/>
        <c:majorGridlines/>
        <c:numFmt formatCode="mmm\-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161145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ompChart1"/>
  <sheetViews>
    <sheetView zoomScale="128" workbookViewId="0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ompChart2"/>
  <sheetViews>
    <sheetView zoomScale="128" workbookViewId="0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ompChart3"/>
  <sheetViews>
    <sheetView zoomScale="128" workbookViewId="0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nadiansolar.com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microsoft.com/office/2007/relationships/hdphoto" Target="../media/hdphoto1.wdp"/><Relationship Id="rId7" Type="http://schemas.openxmlformats.org/officeDocument/2006/relationships/hyperlink" Target="http://www.canadiansolar.com" TargetMode="Externa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hyperlink" Target="#Intr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hyperlink" Target="#Intro!A1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hyperlink" Target="http://www.canadiansolar.com" TargetMode="External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hyperlink" Target="#Intro!A1"/><Relationship Id="rId2" Type="http://schemas.openxmlformats.org/officeDocument/2006/relationships/image" Target="../media/image1.png"/><Relationship Id="rId1" Type="http://schemas.openxmlformats.org/officeDocument/2006/relationships/hyperlink" Target="http://www.canadiansolar.com" TargetMode="Externa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chart" Target="../charts/chart4.xml"/><Relationship Id="rId2" Type="http://schemas.openxmlformats.org/officeDocument/2006/relationships/image" Target="../media/image1.png"/><Relationship Id="rId1" Type="http://schemas.openxmlformats.org/officeDocument/2006/relationships/hyperlink" Target="http://www.canadiansolar.com" TargetMode="External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hyperlink" Target="#Intro!A1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7" Type="http://schemas.openxmlformats.org/officeDocument/2006/relationships/image" Target="../media/image1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19.png"/><Relationship Id="rId4" Type="http://schemas.openxmlformats.org/officeDocument/2006/relationships/hyperlink" Target="#Int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microsoft.com/office/2007/relationships/hdphoto" Target="../media/hdphoto3.wdp"/><Relationship Id="rId7" Type="http://schemas.openxmlformats.org/officeDocument/2006/relationships/image" Target="../media/image1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22.png"/><Relationship Id="rId4" Type="http://schemas.openxmlformats.org/officeDocument/2006/relationships/hyperlink" Target="#Intro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.png"/><Relationship Id="rId2" Type="http://schemas.openxmlformats.org/officeDocument/2006/relationships/image" Target="../media/image23.png"/><Relationship Id="rId1" Type="http://schemas.openxmlformats.org/officeDocument/2006/relationships/chart" Target="../charts/chart6.xml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24.png"/><Relationship Id="rId4" Type="http://schemas.openxmlformats.org/officeDocument/2006/relationships/hyperlink" Target="#Intro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tro!A1"/><Relationship Id="rId7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image" Target="../media/image23.png"/><Relationship Id="rId6" Type="http://schemas.openxmlformats.org/officeDocument/2006/relationships/image" Target="../media/image1.png"/><Relationship Id="rId5" Type="http://schemas.openxmlformats.org/officeDocument/2006/relationships/hyperlink" Target="http://www.canadiansolar.com" TargetMode="External"/><Relationship Id="rId4" Type="http://schemas.openxmlformats.org/officeDocument/2006/relationships/image" Target="../media/image24.png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Intro!A1"/><Relationship Id="rId7" Type="http://schemas.openxmlformats.org/officeDocument/2006/relationships/image" Target="../media/image25.png"/><Relationship Id="rId2" Type="http://schemas.openxmlformats.org/officeDocument/2006/relationships/image" Target="../media/image20.png"/><Relationship Id="rId1" Type="http://schemas.openxmlformats.org/officeDocument/2006/relationships/chart" Target="../charts/chart8.xml"/><Relationship Id="rId6" Type="http://schemas.openxmlformats.org/officeDocument/2006/relationships/image" Target="../media/image1.png"/><Relationship Id="rId5" Type="http://schemas.openxmlformats.org/officeDocument/2006/relationships/hyperlink" Target="http://www.canadiansolar.com" TargetMode="External"/><Relationship Id="rId4" Type="http://schemas.openxmlformats.org/officeDocument/2006/relationships/image" Target="../media/image2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microsoft.com/office/2007/relationships/hdphoto" Target="../media/hdphoto4.wdp"/><Relationship Id="rId2" Type="http://schemas.openxmlformats.org/officeDocument/2006/relationships/image" Target="../media/image1.png"/><Relationship Id="rId1" Type="http://schemas.openxmlformats.org/officeDocument/2006/relationships/hyperlink" Target="http://www.canadiansolar.com" TargetMode="External"/><Relationship Id="rId6" Type="http://schemas.openxmlformats.org/officeDocument/2006/relationships/image" Target="../media/image25.png"/><Relationship Id="rId5" Type="http://schemas.openxmlformats.org/officeDocument/2006/relationships/image" Target="../media/image22.png"/><Relationship Id="rId4" Type="http://schemas.openxmlformats.org/officeDocument/2006/relationships/hyperlink" Target="#Intro!A1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07/relationships/hdphoto" Target="../media/hdphoto3.wdp"/><Relationship Id="rId7" Type="http://schemas.openxmlformats.org/officeDocument/2006/relationships/image" Target="../media/image26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22.png"/><Relationship Id="rId4" Type="http://schemas.openxmlformats.org/officeDocument/2006/relationships/hyperlink" Target="#Intro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Intro!A1"/><Relationship Id="rId7" Type="http://schemas.openxmlformats.org/officeDocument/2006/relationships/image" Target="../media/image8.png"/><Relationship Id="rId2" Type="http://schemas.openxmlformats.org/officeDocument/2006/relationships/image" Target="../media/image1.png"/><Relationship Id="rId1" Type="http://schemas.openxmlformats.org/officeDocument/2006/relationships/hyperlink" Target="http://www.canadiansolar.com" TargetMode="External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22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tro!A1"/><Relationship Id="rId2" Type="http://schemas.microsoft.com/office/2007/relationships/hdphoto" Target="../media/hdphoto5.wdp"/><Relationship Id="rId1" Type="http://schemas.openxmlformats.org/officeDocument/2006/relationships/image" Target="../media/image27.png"/><Relationship Id="rId6" Type="http://schemas.openxmlformats.org/officeDocument/2006/relationships/image" Target="../media/image1.png"/><Relationship Id="rId5" Type="http://schemas.openxmlformats.org/officeDocument/2006/relationships/hyperlink" Target="http://www.canadiansolar.com" TargetMode="External"/><Relationship Id="rId4" Type="http://schemas.openxmlformats.org/officeDocument/2006/relationships/image" Target="../media/image28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nadiansolar.com" TargetMode="External"/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4.png"/><Relationship Id="rId1" Type="http://schemas.openxmlformats.org/officeDocument/2006/relationships/hyperlink" Target="#Intro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14</xdr:row>
      <xdr:rowOff>76200</xdr:rowOff>
    </xdr:from>
    <xdr:ext cx="6315075" cy="1647825"/>
    <xdr:sp macro="" textlink="">
      <xdr:nvSpPr>
        <xdr:cNvPr id="3" name="TextBox 2"/>
        <xdr:cNvSpPr txBox="1"/>
      </xdr:nvSpPr>
      <xdr:spPr>
        <a:xfrm>
          <a:off x="142875" y="2743200"/>
          <a:ext cx="6315075" cy="1647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CA" sz="2000"/>
            <a:t>CASSYS</a:t>
          </a:r>
          <a:r>
            <a:rPr lang="en-CA" sz="2000" baseline="0"/>
            <a:t> requires the use of Excel macros to run properly.  </a:t>
          </a:r>
        </a:p>
        <a:p>
          <a:pPr algn="ctr"/>
          <a:endParaRPr lang="en-CA" sz="2400" baseline="0"/>
        </a:p>
        <a:p>
          <a:pPr algn="ctr"/>
          <a:r>
            <a:rPr lang="en-CA" sz="2400" baseline="0">
              <a:solidFill>
                <a:srgbClr val="FF0000"/>
              </a:solidFill>
            </a:rPr>
            <a:t>Please  enable macros and  re-open CASSYS.</a:t>
          </a:r>
        </a:p>
      </xdr:txBody>
    </xdr:sp>
    <xdr:clientData/>
  </xdr:oneCellAnchor>
  <xdr:twoCellAnchor editAs="oneCell">
    <xdr:from>
      <xdr:col>5</xdr:col>
      <xdr:colOff>552450</xdr:colOff>
      <xdr:row>1</xdr:row>
      <xdr:rowOff>76200</xdr:rowOff>
    </xdr:from>
    <xdr:to>
      <xdr:col>10</xdr:col>
      <xdr:colOff>19050</xdr:colOff>
      <xdr:row>3</xdr:row>
      <xdr:rowOff>69247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266700"/>
          <a:ext cx="2514600" cy="374047"/>
        </a:xfrm>
        <a:prstGeom prst="rect">
          <a:avLst/>
        </a:prstGeom>
      </xdr:spPr>
    </xdr:pic>
    <xdr:clientData/>
  </xdr:twoCellAnchor>
  <xdr:twoCellAnchor editAs="oneCell">
    <xdr:from>
      <xdr:col>6</xdr:col>
      <xdr:colOff>466725</xdr:colOff>
      <xdr:row>4</xdr:row>
      <xdr:rowOff>142875</xdr:rowOff>
    </xdr:from>
    <xdr:to>
      <xdr:col>9</xdr:col>
      <xdr:colOff>447675</xdr:colOff>
      <xdr:row>14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5525" y="904875"/>
          <a:ext cx="1809750" cy="1809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11</xdr:row>
      <xdr:rowOff>104775</xdr:rowOff>
    </xdr:from>
    <xdr:to>
      <xdr:col>7</xdr:col>
      <xdr:colOff>485775</xdr:colOff>
      <xdr:row>13</xdr:row>
      <xdr:rowOff>9525</xdr:rowOff>
    </xdr:to>
    <xdr:sp macro="[0]!NewButton" textlink="">
      <xdr:nvSpPr>
        <xdr:cNvPr id="2" name="NewButton"/>
        <xdr:cNvSpPr/>
      </xdr:nvSpPr>
      <xdr:spPr>
        <a:xfrm>
          <a:off x="2276475" y="1971675"/>
          <a:ext cx="1743075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</a:t>
          </a:r>
        </a:p>
      </xdr:txBody>
    </xdr:sp>
    <xdr:clientData/>
  </xdr:twoCellAnchor>
  <xdr:twoCellAnchor editAs="absolute">
    <xdr:from>
      <xdr:col>5</xdr:col>
      <xdr:colOff>123825</xdr:colOff>
      <xdr:row>21</xdr:row>
      <xdr:rowOff>85725</xdr:rowOff>
    </xdr:from>
    <xdr:to>
      <xdr:col>7</xdr:col>
      <xdr:colOff>495300</xdr:colOff>
      <xdr:row>22</xdr:row>
      <xdr:rowOff>180975</xdr:rowOff>
    </xdr:to>
    <xdr:sp macro="[0]!SaveButton" textlink="">
      <xdr:nvSpPr>
        <xdr:cNvPr id="4" name="SaveButton"/>
        <xdr:cNvSpPr/>
      </xdr:nvSpPr>
      <xdr:spPr>
        <a:xfrm>
          <a:off x="2371725" y="3667125"/>
          <a:ext cx="1752600" cy="285750"/>
        </a:xfrm>
        <a:prstGeom prst="rect">
          <a:avLst/>
        </a:prstGeom>
        <a:solidFill>
          <a:srgbClr val="C00000">
            <a:alpha val="92941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</a:t>
          </a:r>
        </a:p>
      </xdr:txBody>
    </xdr:sp>
    <xdr:clientData/>
  </xdr:twoCellAnchor>
  <xdr:twoCellAnchor editAs="absolute">
    <xdr:from>
      <xdr:col>5</xdr:col>
      <xdr:colOff>123825</xdr:colOff>
      <xdr:row>18</xdr:row>
      <xdr:rowOff>95250</xdr:rowOff>
    </xdr:from>
    <xdr:to>
      <xdr:col>7</xdr:col>
      <xdr:colOff>476250</xdr:colOff>
      <xdr:row>20</xdr:row>
      <xdr:rowOff>0</xdr:rowOff>
    </xdr:to>
    <xdr:sp macro="[0]!SaveAsButton" textlink="">
      <xdr:nvSpPr>
        <xdr:cNvPr id="5" name="SaveAsButton"/>
        <xdr:cNvSpPr/>
      </xdr:nvSpPr>
      <xdr:spPr>
        <a:xfrm>
          <a:off x="2371725" y="3105150"/>
          <a:ext cx="1733550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</a:t>
          </a:r>
        </a:p>
      </xdr:txBody>
    </xdr:sp>
    <xdr:clientData/>
  </xdr:twoCellAnchor>
  <xdr:twoCellAnchor editAs="absolute">
    <xdr:from>
      <xdr:col>5</xdr:col>
      <xdr:colOff>123825</xdr:colOff>
      <xdr:row>15</xdr:row>
      <xdr:rowOff>104775</xdr:rowOff>
    </xdr:from>
    <xdr:to>
      <xdr:col>7</xdr:col>
      <xdr:colOff>485775</xdr:colOff>
      <xdr:row>17</xdr:row>
      <xdr:rowOff>9525</xdr:rowOff>
    </xdr:to>
    <xdr:sp macro="[0]!LoadButton" textlink="">
      <xdr:nvSpPr>
        <xdr:cNvPr id="7" name="LoadButton"/>
        <xdr:cNvSpPr/>
      </xdr:nvSpPr>
      <xdr:spPr>
        <a:xfrm>
          <a:off x="2371725" y="2543175"/>
          <a:ext cx="1743075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Load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absolute">
    <xdr:from>
      <xdr:col>10</xdr:col>
      <xdr:colOff>581025</xdr:colOff>
      <xdr:row>16</xdr:row>
      <xdr:rowOff>76200</xdr:rowOff>
    </xdr:from>
    <xdr:to>
      <xdr:col>13</xdr:col>
      <xdr:colOff>180975</xdr:colOff>
      <xdr:row>20</xdr:row>
      <xdr:rowOff>47625</xdr:rowOff>
    </xdr:to>
    <xdr:sp macro="[0]!SimulateButton" textlink="">
      <xdr:nvSpPr>
        <xdr:cNvPr id="11" name="SimulateButton"/>
        <xdr:cNvSpPr/>
      </xdr:nvSpPr>
      <xdr:spPr>
        <a:xfrm>
          <a:off x="6257925" y="2705100"/>
          <a:ext cx="1543050" cy="733425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90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CA" sz="9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  <a:p>
          <a:pPr algn="ctr"/>
          <a:endParaRPr lang="en-CA" sz="90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733425</xdr:colOff>
      <xdr:row>12</xdr:row>
      <xdr:rowOff>161925</xdr:rowOff>
    </xdr:from>
    <xdr:to>
      <xdr:col>10</xdr:col>
      <xdr:colOff>333375</xdr:colOff>
      <xdr:row>23</xdr:row>
      <xdr:rowOff>66675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2219325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9</xdr:col>
      <xdr:colOff>371475</xdr:colOff>
      <xdr:row>2</xdr:row>
      <xdr:rowOff>0</xdr:rowOff>
    </xdr:from>
    <xdr:to>
      <xdr:col>14</xdr:col>
      <xdr:colOff>0</xdr:colOff>
      <xdr:row>3</xdr:row>
      <xdr:rowOff>183547</xdr:rowOff>
    </xdr:to>
    <xdr:pic>
      <xdr:nvPicPr>
        <xdr:cNvPr id="14" name="Picture 1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66700"/>
          <a:ext cx="2514600" cy="374047"/>
        </a:xfrm>
        <a:prstGeom prst="rect">
          <a:avLst/>
        </a:prstGeom>
      </xdr:spPr>
    </xdr:pic>
    <xdr:clientData/>
  </xdr:twoCellAnchor>
  <xdr:twoCellAnchor editAs="absolute">
    <xdr:from>
      <xdr:col>5</xdr:col>
      <xdr:colOff>123825</xdr:colOff>
      <xdr:row>37</xdr:row>
      <xdr:rowOff>66675</xdr:rowOff>
    </xdr:from>
    <xdr:to>
      <xdr:col>7</xdr:col>
      <xdr:colOff>495300</xdr:colOff>
      <xdr:row>48</xdr:row>
      <xdr:rowOff>161925</xdr:rowOff>
    </xdr:to>
    <xdr:sp macro="[0]!ExitButton" textlink="">
      <xdr:nvSpPr>
        <xdr:cNvPr id="12" name="SaveButton"/>
        <xdr:cNvSpPr/>
      </xdr:nvSpPr>
      <xdr:spPr>
        <a:xfrm>
          <a:off x="2371725" y="4219575"/>
          <a:ext cx="1752600" cy="285750"/>
        </a:xfrm>
        <a:prstGeom prst="rect">
          <a:avLst/>
        </a:prstGeom>
        <a:solidFill>
          <a:srgbClr val="C00000">
            <a:alpha val="92941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Exit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400475</xdr:colOff>
      <xdr:row>6</xdr:row>
      <xdr:rowOff>187662</xdr:rowOff>
    </xdr:from>
    <xdr:to>
      <xdr:col>17</xdr:col>
      <xdr:colOff>594875</xdr:colOff>
      <xdr:row>8</xdr:row>
      <xdr:rowOff>71</xdr:rowOff>
    </xdr:to>
    <xdr:pic macro="[0]!NextButton">
      <xdr:nvPicPr>
        <xdr:cNvPr id="7" name="Picture 6"/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53" y="1094494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16</xdr:col>
      <xdr:colOff>418853</xdr:colOff>
      <xdr:row>6</xdr:row>
      <xdr:rowOff>188289</xdr:rowOff>
    </xdr:from>
    <xdr:to>
      <xdr:col>17</xdr:col>
      <xdr:colOff>32619</xdr:colOff>
      <xdr:row>8</xdr:row>
      <xdr:rowOff>698</xdr:rowOff>
    </xdr:to>
    <xdr:pic macro="[0]!PrevButton">
      <xdr:nvPicPr>
        <xdr:cNvPr id="8" name="Picture 7"/>
        <xdr:cNvPicPr>
          <a:picLocks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25197" y="1095121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17</xdr:col>
      <xdr:colOff>93370</xdr:colOff>
      <xdr:row>6</xdr:row>
      <xdr:rowOff>180340</xdr:rowOff>
    </xdr:from>
    <xdr:to>
      <xdr:col>17</xdr:col>
      <xdr:colOff>345534</xdr:colOff>
      <xdr:row>7</xdr:row>
      <xdr:rowOff>181945</xdr:rowOff>
    </xdr:to>
    <xdr:pic>
      <xdr:nvPicPr>
        <xdr:cNvPr id="9" name="Picture 8">
          <a:hlinkClick xmlns:r="http://schemas.openxmlformats.org/officeDocument/2006/relationships" r:id="rId4" tooltip="Home"/>
        </xdr:cNvPr>
        <xdr:cNvPicPr>
          <a:picLocks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0348" y="1087172"/>
          <a:ext cx="252164" cy="190800"/>
        </a:xfrm>
        <a:prstGeom prst="rect">
          <a:avLst/>
        </a:prstGeom>
      </xdr:spPr>
    </xdr:pic>
    <xdr:clientData/>
  </xdr:twoCellAnchor>
  <xdr:twoCellAnchor>
    <xdr:from>
      <xdr:col>4</xdr:col>
      <xdr:colOff>9525</xdr:colOff>
      <xdr:row>30</xdr:row>
      <xdr:rowOff>137110</xdr:rowOff>
    </xdr:from>
    <xdr:to>
      <xdr:col>16</xdr:col>
      <xdr:colOff>28575</xdr:colOff>
      <xdr:row>44</xdr:row>
      <xdr:rowOff>156576</xdr:rowOff>
    </xdr:to>
    <xdr:graphicFrame macro="">
      <xdr:nvGraphicFramePr>
        <xdr:cNvPr id="2" name="Albedo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200025</xdr:colOff>
      <xdr:row>2</xdr:row>
      <xdr:rowOff>28575</xdr:rowOff>
    </xdr:from>
    <xdr:to>
      <xdr:col>17</xdr:col>
      <xdr:colOff>971550</xdr:colOff>
      <xdr:row>4</xdr:row>
      <xdr:rowOff>21622</xdr:rowOff>
    </xdr:to>
    <xdr:pic>
      <xdr:nvPicPr>
        <xdr:cNvPr id="10" name="Picture 9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8625" y="295275"/>
          <a:ext cx="2514600" cy="3740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433999</xdr:colOff>
      <xdr:row>6</xdr:row>
      <xdr:rowOff>187240</xdr:rowOff>
    </xdr:from>
    <xdr:to>
      <xdr:col>17</xdr:col>
      <xdr:colOff>24620</xdr:colOff>
      <xdr:row>7</xdr:row>
      <xdr:rowOff>187890</xdr:rowOff>
    </xdr:to>
    <xdr:pic macro="[0]!NextButton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614" y="1102141"/>
          <a:ext cx="201600" cy="191777"/>
        </a:xfrm>
        <a:prstGeom prst="rect">
          <a:avLst/>
        </a:prstGeom>
      </xdr:spPr>
    </xdr:pic>
    <xdr:clientData/>
  </xdr:twoCellAnchor>
  <xdr:twoCellAnchor>
    <xdr:from>
      <xdr:col>15</xdr:col>
      <xdr:colOff>510005</xdr:colOff>
      <xdr:row>7</xdr:row>
      <xdr:rowOff>3583</xdr:rowOff>
    </xdr:from>
    <xdr:to>
      <xdr:col>16</xdr:col>
      <xdr:colOff>90578</xdr:colOff>
      <xdr:row>8</xdr:row>
      <xdr:rowOff>3256</xdr:rowOff>
    </xdr:to>
    <xdr:pic macro="[0]!PrevButton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558755" y="1108483"/>
          <a:ext cx="190173" cy="190173"/>
        </a:xfrm>
        <a:prstGeom prst="rect">
          <a:avLst/>
        </a:prstGeom>
      </xdr:spPr>
    </xdr:pic>
    <xdr:clientData/>
  </xdr:twoCellAnchor>
  <xdr:twoCellAnchor>
    <xdr:from>
      <xdr:col>16</xdr:col>
      <xdr:colOff>137555</xdr:colOff>
      <xdr:row>6</xdr:row>
      <xdr:rowOff>182041</xdr:rowOff>
    </xdr:from>
    <xdr:to>
      <xdr:col>16</xdr:col>
      <xdr:colOff>388115</xdr:colOff>
      <xdr:row>7</xdr:row>
      <xdr:rowOff>185644</xdr:rowOff>
    </xdr:to>
    <xdr:pic>
      <xdr:nvPicPr>
        <xdr:cNvPr id="12" name="Picture 11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5905" y="1096441"/>
          <a:ext cx="250560" cy="194103"/>
        </a:xfrm>
        <a:prstGeom prst="rect">
          <a:avLst/>
        </a:prstGeom>
      </xdr:spPr>
    </xdr:pic>
    <xdr:clientData/>
  </xdr:twoCellAnchor>
  <xdr:twoCellAnchor>
    <xdr:from>
      <xdr:col>1</xdr:col>
      <xdr:colOff>1933574</xdr:colOff>
      <xdr:row>23</xdr:row>
      <xdr:rowOff>104775</xdr:rowOff>
    </xdr:from>
    <xdr:to>
      <xdr:col>13</xdr:col>
      <xdr:colOff>161925</xdr:colOff>
      <xdr:row>32</xdr:row>
      <xdr:rowOff>76200</xdr:rowOff>
    </xdr:to>
    <xdr:graphicFrame macro="">
      <xdr:nvGraphicFramePr>
        <xdr:cNvPr id="6" name="Chart 5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523875</xdr:colOff>
      <xdr:row>2</xdr:row>
      <xdr:rowOff>38101</xdr:rowOff>
    </xdr:from>
    <xdr:to>
      <xdr:col>17</xdr:col>
      <xdr:colOff>228600</xdr:colOff>
      <xdr:row>4</xdr:row>
      <xdr:rowOff>57151</xdr:rowOff>
    </xdr:to>
    <xdr:pic>
      <xdr:nvPicPr>
        <xdr:cNvPr id="7" name="Picture 6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0" y="304801"/>
          <a:ext cx="2514600" cy="40005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45</xdr:row>
      <xdr:rowOff>142875</xdr:rowOff>
    </xdr:from>
    <xdr:to>
      <xdr:col>12</xdr:col>
      <xdr:colOff>600075</xdr:colOff>
      <xdr:row>58</xdr:row>
      <xdr:rowOff>66675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3075" y="2962275"/>
          <a:ext cx="3000375" cy="2400300"/>
        </a:xfrm>
        <a:prstGeom prst="rect">
          <a:avLst/>
        </a:prstGeom>
      </xdr:spPr>
    </xdr:pic>
    <xdr:clientData/>
  </xdr:twoCellAnchor>
  <xdr:twoCellAnchor>
    <xdr:from>
      <xdr:col>8</xdr:col>
      <xdr:colOff>47626</xdr:colOff>
      <xdr:row>79</xdr:row>
      <xdr:rowOff>128185</xdr:rowOff>
    </xdr:from>
    <xdr:to>
      <xdr:col>12</xdr:col>
      <xdr:colOff>19050</xdr:colOff>
      <xdr:row>93</xdr:row>
      <xdr:rowOff>19050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5426" y="4471585"/>
          <a:ext cx="2409824" cy="2557865"/>
        </a:xfrm>
        <a:prstGeom prst="rect">
          <a:avLst/>
        </a:prstGeom>
      </xdr:spPr>
    </xdr:pic>
    <xdr:clientData/>
  </xdr:twoCellAnchor>
  <xdr:twoCellAnchor>
    <xdr:from>
      <xdr:col>8</xdr:col>
      <xdr:colOff>28574</xdr:colOff>
      <xdr:row>130</xdr:row>
      <xdr:rowOff>28574</xdr:rowOff>
    </xdr:from>
    <xdr:to>
      <xdr:col>12</xdr:col>
      <xdr:colOff>600075</xdr:colOff>
      <xdr:row>142</xdr:row>
      <xdr:rowOff>150495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4" y="3038474"/>
          <a:ext cx="3009901" cy="2407921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157</xdr:row>
      <xdr:rowOff>19051</xdr:rowOff>
    </xdr:from>
    <xdr:to>
      <xdr:col>12</xdr:col>
      <xdr:colOff>600074</xdr:colOff>
      <xdr:row>169</xdr:row>
      <xdr:rowOff>133350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5900" y="3219451"/>
          <a:ext cx="3000374" cy="2400299"/>
        </a:xfrm>
        <a:prstGeom prst="rect">
          <a:avLst/>
        </a:prstGeom>
      </xdr:spPr>
    </xdr:pic>
    <xdr:clientData/>
  </xdr:twoCellAnchor>
  <xdr:twoCellAnchor>
    <xdr:from>
      <xdr:col>8</xdr:col>
      <xdr:colOff>38101</xdr:colOff>
      <xdr:row>107</xdr:row>
      <xdr:rowOff>76201</xdr:rowOff>
    </xdr:from>
    <xdr:to>
      <xdr:col>11</xdr:col>
      <xdr:colOff>525711</xdr:colOff>
      <xdr:row>123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5901" y="4229101"/>
          <a:ext cx="2316410" cy="2971799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183</xdr:row>
      <xdr:rowOff>19050</xdr:rowOff>
    </xdr:from>
    <xdr:to>
      <xdr:col>12</xdr:col>
      <xdr:colOff>381000</xdr:colOff>
      <xdr:row>194</xdr:row>
      <xdr:rowOff>180478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3219450"/>
          <a:ext cx="2809875" cy="2256928"/>
        </a:xfrm>
        <a:prstGeom prst="rect">
          <a:avLst/>
        </a:prstGeom>
      </xdr:spPr>
    </xdr:pic>
    <xdr:clientData/>
  </xdr:twoCellAnchor>
  <xdr:twoCellAnchor>
    <xdr:from>
      <xdr:col>8</xdr:col>
      <xdr:colOff>314325</xdr:colOff>
      <xdr:row>221</xdr:row>
      <xdr:rowOff>38100</xdr:rowOff>
    </xdr:from>
    <xdr:to>
      <xdr:col>14</xdr:col>
      <xdr:colOff>19050</xdr:colOff>
      <xdr:row>234</xdr:row>
      <xdr:rowOff>60960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2125" y="3619500"/>
          <a:ext cx="3124200" cy="24993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590550</xdr:colOff>
      <xdr:row>2</xdr:row>
      <xdr:rowOff>28575</xdr:rowOff>
    </xdr:from>
    <xdr:to>
      <xdr:col>17</xdr:col>
      <xdr:colOff>57150</xdr:colOff>
      <xdr:row>4</xdr:row>
      <xdr:rowOff>21622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7125" y="295275"/>
          <a:ext cx="2514600" cy="37404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26</xdr:row>
      <xdr:rowOff>0</xdr:rowOff>
    </xdr:from>
    <xdr:to>
      <xdr:col>16</xdr:col>
      <xdr:colOff>400050</xdr:colOff>
      <xdr:row>40</xdr:row>
      <xdr:rowOff>19466</xdr:rowOff>
    </xdr:to>
    <xdr:graphicFrame macro="">
      <xdr:nvGraphicFramePr>
        <xdr:cNvPr id="3" name="BifAlbedo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381672</xdr:colOff>
      <xdr:row>7</xdr:row>
      <xdr:rowOff>7322</xdr:rowOff>
    </xdr:from>
    <xdr:to>
      <xdr:col>17</xdr:col>
      <xdr:colOff>576072</xdr:colOff>
      <xdr:row>8</xdr:row>
      <xdr:rowOff>10231</xdr:rowOff>
    </xdr:to>
    <xdr:pic macro="[0]!NextButton">
      <xdr:nvPicPr>
        <xdr:cNvPr id="4" name="Picture 3"/>
        <xdr:cNvPicPr>
          <a:picLocks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6247" y="1112222"/>
          <a:ext cx="194400" cy="193409"/>
        </a:xfrm>
        <a:prstGeom prst="rect">
          <a:avLst/>
        </a:prstGeom>
      </xdr:spPr>
    </xdr:pic>
    <xdr:clientData/>
  </xdr:twoCellAnchor>
  <xdr:twoCellAnchor editAs="absolute">
    <xdr:from>
      <xdr:col>16</xdr:col>
      <xdr:colOff>428625</xdr:colOff>
      <xdr:row>7</xdr:row>
      <xdr:rowOff>7949</xdr:rowOff>
    </xdr:from>
    <xdr:to>
      <xdr:col>17</xdr:col>
      <xdr:colOff>13816</xdr:colOff>
      <xdr:row>8</xdr:row>
      <xdr:rowOff>10858</xdr:rowOff>
    </xdr:to>
    <xdr:pic macro="[0]!PrevButton">
      <xdr:nvPicPr>
        <xdr:cNvPr id="5" name="Picture 4"/>
        <xdr:cNvPicPr>
          <a:picLocks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753600" y="1112849"/>
          <a:ext cx="194791" cy="193409"/>
        </a:xfrm>
        <a:prstGeom prst="rect">
          <a:avLst/>
        </a:prstGeom>
      </xdr:spPr>
    </xdr:pic>
    <xdr:clientData/>
  </xdr:twoCellAnchor>
  <xdr:twoCellAnchor editAs="absolute">
    <xdr:from>
      <xdr:col>17</xdr:col>
      <xdr:colOff>74567</xdr:colOff>
      <xdr:row>7</xdr:row>
      <xdr:rowOff>0</xdr:rowOff>
    </xdr:from>
    <xdr:to>
      <xdr:col>17</xdr:col>
      <xdr:colOff>326731</xdr:colOff>
      <xdr:row>8</xdr:row>
      <xdr:rowOff>1605</xdr:rowOff>
    </xdr:to>
    <xdr:pic>
      <xdr:nvPicPr>
        <xdr:cNvPr id="6" name="Picture 5">
          <a:hlinkClick xmlns:r="http://schemas.openxmlformats.org/officeDocument/2006/relationships" r:id="rId7" tooltip="Home"/>
        </xdr:cNvPr>
        <xdr:cNvPicPr>
          <a:picLocks/>
        </xdr:cNvPicPr>
      </xdr:nvPicPr>
      <xdr:blipFill>
        <a:blip xmlns:r="http://schemas.openxmlformats.org/officeDocument/2006/relationships" r:embed="rId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9142" y="1104900"/>
          <a:ext cx="252164" cy="1921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152400</xdr:colOff>
      <xdr:row>2</xdr:row>
      <xdr:rowOff>47625</xdr:rowOff>
    </xdr:from>
    <xdr:to>
      <xdr:col>14</xdr:col>
      <xdr:colOff>238125</xdr:colOff>
      <xdr:row>4</xdr:row>
      <xdr:rowOff>40672</xdr:rowOff>
    </xdr:to>
    <xdr:pic>
      <xdr:nvPicPr>
        <xdr:cNvPr id="3" name="Picture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314325"/>
          <a:ext cx="2514600" cy="374047"/>
        </a:xfrm>
        <a:prstGeom prst="rect">
          <a:avLst/>
        </a:prstGeom>
      </xdr:spPr>
    </xdr:pic>
    <xdr:clientData/>
  </xdr:twoCellAnchor>
  <xdr:twoCellAnchor>
    <xdr:from>
      <xdr:col>13</xdr:col>
      <xdr:colOff>304385</xdr:colOff>
      <xdr:row>7</xdr:row>
      <xdr:rowOff>9525</xdr:rowOff>
    </xdr:from>
    <xdr:to>
      <xdr:col>13</xdr:col>
      <xdr:colOff>485360</xdr:colOff>
      <xdr:row>8</xdr:row>
      <xdr:rowOff>0</xdr:rowOff>
    </xdr:to>
    <xdr:pic macro="[0]!PrevButton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029285" y="1114425"/>
          <a:ext cx="180975" cy="180975"/>
        </a:xfrm>
        <a:prstGeom prst="rect">
          <a:avLst/>
        </a:prstGeom>
      </xdr:spPr>
    </xdr:pic>
    <xdr:clientData/>
  </xdr:twoCellAnchor>
  <xdr:twoCellAnchor>
    <xdr:from>
      <xdr:col>13</xdr:col>
      <xdr:colOff>533400</xdr:colOff>
      <xdr:row>7</xdr:row>
      <xdr:rowOff>0</xdr:rowOff>
    </xdr:from>
    <xdr:to>
      <xdr:col>14</xdr:col>
      <xdr:colOff>174360</xdr:colOff>
      <xdr:row>8</xdr:row>
      <xdr:rowOff>0</xdr:rowOff>
    </xdr:to>
    <xdr:pic>
      <xdr:nvPicPr>
        <xdr:cNvPr id="6" name="Picture 5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67825" y="1104900"/>
          <a:ext cx="250560" cy="194103"/>
        </a:xfrm>
        <a:prstGeom prst="rect">
          <a:avLst/>
        </a:prstGeom>
      </xdr:spPr>
    </xdr:pic>
    <xdr:clientData/>
  </xdr:twoCellAnchor>
  <xdr:twoCellAnchor editAs="absolute">
    <xdr:from>
      <xdr:col>14</xdr:col>
      <xdr:colOff>266701</xdr:colOff>
      <xdr:row>7</xdr:row>
      <xdr:rowOff>7481</xdr:rowOff>
    </xdr:from>
    <xdr:to>
      <xdr:col>14</xdr:col>
      <xdr:colOff>468923</xdr:colOff>
      <xdr:row>8</xdr:row>
      <xdr:rowOff>10175</xdr:rowOff>
    </xdr:to>
    <xdr:pic macro="[0]!NextButton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6547" y="1106519"/>
          <a:ext cx="202222" cy="193194"/>
        </a:xfrm>
        <a:prstGeom prst="rect">
          <a:avLst/>
        </a:prstGeom>
      </xdr:spPr>
    </xdr:pic>
    <xdr:clientData/>
  </xdr:twoCellAnchor>
  <xdr:twoCellAnchor>
    <xdr:from>
      <xdr:col>4</xdr:col>
      <xdr:colOff>390525</xdr:colOff>
      <xdr:row>394</xdr:row>
      <xdr:rowOff>133349</xdr:rowOff>
    </xdr:from>
    <xdr:to>
      <xdr:col>14</xdr:col>
      <xdr:colOff>514350</xdr:colOff>
      <xdr:row>408</xdr:row>
      <xdr:rowOff>6349</xdr:rowOff>
    </xdr:to>
    <xdr:graphicFrame macro="">
      <xdr:nvGraphicFramePr>
        <xdr:cNvPr id="10" name="HorizonChart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0.06447</cdr:x>
      <cdr:y>0.13167</cdr:y>
    </cdr:from>
    <cdr:to>
      <cdr:x>0.97327</cdr:x>
      <cdr:y>0.22776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90525" y="352424"/>
          <a:ext cx="5505450" cy="257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CA" sz="1100"/>
        </a:p>
      </cdr:txBody>
    </cdr:sp>
  </cdr:relSizeAnchor>
  <cdr:relSizeAnchor xmlns:cdr="http://schemas.openxmlformats.org/drawingml/2006/chartDrawing">
    <cdr:from>
      <cdr:x>0.04883</cdr:x>
      <cdr:y>0.09609</cdr:y>
    </cdr:from>
    <cdr:to>
      <cdr:x>0.9938</cdr:x>
      <cdr:y>0.18506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99991" y="257176"/>
          <a:ext cx="5805541" cy="2381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CA" sz="1100"/>
            <a:t>N                                         E                                      </a:t>
          </a:r>
          <a:r>
            <a:rPr lang="en-CA" sz="1100" baseline="0"/>
            <a:t> </a:t>
          </a:r>
          <a:r>
            <a:rPr lang="en-CA" sz="1100"/>
            <a:t>   S                                         W                                        N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13792</xdr:colOff>
      <xdr:row>7</xdr:row>
      <xdr:rowOff>6453</xdr:rowOff>
    </xdr:from>
    <xdr:to>
      <xdr:col>17</xdr:col>
      <xdr:colOff>228600</xdr:colOff>
      <xdr:row>8</xdr:row>
      <xdr:rowOff>9525</xdr:rowOff>
    </xdr:to>
    <xdr:pic macro="[0]!NextButt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9067" y="1120878"/>
          <a:ext cx="214808" cy="222147"/>
        </a:xfrm>
        <a:prstGeom prst="rect">
          <a:avLst/>
        </a:prstGeom>
      </xdr:spPr>
    </xdr:pic>
    <xdr:clientData/>
  </xdr:twoCellAnchor>
  <xdr:twoCellAnchor>
    <xdr:from>
      <xdr:col>16</xdr:col>
      <xdr:colOff>9244</xdr:colOff>
      <xdr:row>7</xdr:row>
      <xdr:rowOff>5990</xdr:rowOff>
    </xdr:from>
    <xdr:to>
      <xdr:col>16</xdr:col>
      <xdr:colOff>228598</xdr:colOff>
      <xdr:row>8</xdr:row>
      <xdr:rowOff>9525</xdr:rowOff>
    </xdr:to>
    <xdr:pic macro="[0]!PrevButton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153494" y="1120415"/>
          <a:ext cx="219354" cy="222610"/>
        </a:xfrm>
        <a:prstGeom prst="rect">
          <a:avLst/>
        </a:prstGeom>
      </xdr:spPr>
    </xdr:pic>
    <xdr:clientData/>
  </xdr:twoCellAnchor>
  <xdr:twoCellAnchor>
    <xdr:from>
      <xdr:col>16</xdr:col>
      <xdr:colOff>282579</xdr:colOff>
      <xdr:row>7</xdr:row>
      <xdr:rowOff>0</xdr:rowOff>
    </xdr:from>
    <xdr:to>
      <xdr:col>16</xdr:col>
      <xdr:colOff>530740</xdr:colOff>
      <xdr:row>8</xdr:row>
      <xdr:rowOff>0</xdr:rowOff>
    </xdr:to>
    <xdr:pic>
      <xdr:nvPicPr>
        <xdr:cNvPr id="6" name="Picture 5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26829" y="1114425"/>
          <a:ext cx="248161" cy="238125"/>
        </a:xfrm>
        <a:prstGeom prst="rect">
          <a:avLst/>
        </a:prstGeom>
      </xdr:spPr>
    </xdr:pic>
    <xdr:clientData/>
  </xdr:twoCellAnchor>
  <xdr:twoCellAnchor editAs="oneCell">
    <xdr:from>
      <xdr:col>13</xdr:col>
      <xdr:colOff>333374</xdr:colOff>
      <xdr:row>2</xdr:row>
      <xdr:rowOff>28575</xdr:rowOff>
    </xdr:from>
    <xdr:to>
      <xdr:col>16</xdr:col>
      <xdr:colOff>409574</xdr:colOff>
      <xdr:row>4</xdr:row>
      <xdr:rowOff>21622</xdr:rowOff>
    </xdr:to>
    <xdr:pic>
      <xdr:nvPicPr>
        <xdr:cNvPr id="7" name="Picture 6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499" y="304800"/>
          <a:ext cx="2219325" cy="3740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112347</xdr:colOff>
      <xdr:row>7</xdr:row>
      <xdr:rowOff>3407</xdr:rowOff>
    </xdr:from>
    <xdr:to>
      <xdr:col>16</xdr:col>
      <xdr:colOff>310365</xdr:colOff>
      <xdr:row>7</xdr:row>
      <xdr:rowOff>190581</xdr:rowOff>
    </xdr:to>
    <xdr:pic macro="[0]!NextButton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440" y="1116441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238126</xdr:colOff>
      <xdr:row>7</xdr:row>
      <xdr:rowOff>8666</xdr:rowOff>
    </xdr:from>
    <xdr:to>
      <xdr:col>15</xdr:col>
      <xdr:colOff>433441</xdr:colOff>
      <xdr:row>8</xdr:row>
      <xdr:rowOff>645</xdr:rowOff>
    </xdr:to>
    <xdr:pic macro="[0]!PrevButton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880191" y="1121700"/>
          <a:ext cx="195315" cy="184619"/>
        </a:xfrm>
        <a:prstGeom prst="rect">
          <a:avLst/>
        </a:prstGeom>
      </xdr:spPr>
    </xdr:pic>
    <xdr:clientData/>
  </xdr:twoCellAnchor>
  <xdr:twoCellAnchor>
    <xdr:from>
      <xdr:col>15</xdr:col>
      <xdr:colOff>468785</xdr:colOff>
      <xdr:row>6</xdr:row>
      <xdr:rowOff>188224</xdr:rowOff>
    </xdr:from>
    <xdr:to>
      <xdr:col>16</xdr:col>
      <xdr:colOff>95101</xdr:colOff>
      <xdr:row>8</xdr:row>
      <xdr:rowOff>1880</xdr:rowOff>
    </xdr:to>
    <xdr:pic>
      <xdr:nvPicPr>
        <xdr:cNvPr id="8" name="Picture 7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0260" y="110262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504825</xdr:colOff>
      <xdr:row>2</xdr:row>
      <xdr:rowOff>0</xdr:rowOff>
    </xdr:from>
    <xdr:to>
      <xdr:col>17</xdr:col>
      <xdr:colOff>238125</xdr:colOff>
      <xdr:row>3</xdr:row>
      <xdr:rowOff>183547</xdr:rowOff>
    </xdr:to>
    <xdr:pic>
      <xdr:nvPicPr>
        <xdr:cNvPr id="9" name="Picture 8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266700"/>
          <a:ext cx="2514600" cy="374047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34</xdr:row>
      <xdr:rowOff>114300</xdr:rowOff>
    </xdr:from>
    <xdr:to>
      <xdr:col>13</xdr:col>
      <xdr:colOff>9526</xdr:colOff>
      <xdr:row>46</xdr:row>
      <xdr:rowOff>0</xdr:rowOff>
    </xdr:to>
    <xdr:graphicFrame macro="">
      <xdr:nvGraphicFramePr>
        <xdr:cNvPr id="3" name="IAMChart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16</xdr:row>
      <xdr:rowOff>9525</xdr:rowOff>
    </xdr:from>
    <xdr:to>
      <xdr:col>15</xdr:col>
      <xdr:colOff>19051</xdr:colOff>
      <xdr:row>31</xdr:row>
      <xdr:rowOff>104774</xdr:rowOff>
    </xdr:to>
    <xdr:graphicFrame macro="">
      <xdr:nvGraphicFramePr>
        <xdr:cNvPr id="4" name="Soilin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172702</xdr:colOff>
      <xdr:row>7</xdr:row>
      <xdr:rowOff>4546</xdr:rowOff>
    </xdr:from>
    <xdr:to>
      <xdr:col>17</xdr:col>
      <xdr:colOff>371475</xdr:colOff>
      <xdr:row>8</xdr:row>
      <xdr:rowOff>4552</xdr:rowOff>
    </xdr:to>
    <xdr:pic macro="[0]!NextButton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0602" y="1109446"/>
          <a:ext cx="198773" cy="190506"/>
        </a:xfrm>
        <a:prstGeom prst="rect">
          <a:avLst/>
        </a:prstGeom>
      </xdr:spPr>
    </xdr:pic>
    <xdr:clientData/>
  </xdr:twoCellAnchor>
  <xdr:twoCellAnchor>
    <xdr:from>
      <xdr:col>16</xdr:col>
      <xdr:colOff>273299</xdr:colOff>
      <xdr:row>6</xdr:row>
      <xdr:rowOff>190498</xdr:rowOff>
    </xdr:from>
    <xdr:to>
      <xdr:col>16</xdr:col>
      <xdr:colOff>463800</xdr:colOff>
      <xdr:row>7</xdr:row>
      <xdr:rowOff>190499</xdr:rowOff>
    </xdr:to>
    <xdr:pic macro="[0]!PrevButton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531599" y="1104898"/>
          <a:ext cx="190501" cy="190501"/>
        </a:xfrm>
        <a:prstGeom prst="rect">
          <a:avLst/>
        </a:prstGeom>
      </xdr:spPr>
    </xdr:pic>
    <xdr:clientData/>
  </xdr:twoCellAnchor>
  <xdr:twoCellAnchor>
    <xdr:from>
      <xdr:col>16</xdr:col>
      <xdr:colOff>495300</xdr:colOff>
      <xdr:row>6</xdr:row>
      <xdr:rowOff>161926</xdr:rowOff>
    </xdr:from>
    <xdr:to>
      <xdr:col>17</xdr:col>
      <xdr:colOff>142875</xdr:colOff>
      <xdr:row>7</xdr:row>
      <xdr:rowOff>186814</xdr:rowOff>
    </xdr:to>
    <xdr:pic>
      <xdr:nvPicPr>
        <xdr:cNvPr id="7" name="Picture 6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1076326"/>
          <a:ext cx="257175" cy="215388"/>
        </a:xfrm>
        <a:prstGeom prst="rect">
          <a:avLst/>
        </a:prstGeom>
      </xdr:spPr>
    </xdr:pic>
    <xdr:clientData/>
  </xdr:twoCellAnchor>
  <xdr:twoCellAnchor editAs="oneCell">
    <xdr:from>
      <xdr:col>14</xdr:col>
      <xdr:colOff>276225</xdr:colOff>
      <xdr:row>1</xdr:row>
      <xdr:rowOff>180975</xdr:rowOff>
    </xdr:from>
    <xdr:to>
      <xdr:col>18</xdr:col>
      <xdr:colOff>352425</xdr:colOff>
      <xdr:row>3</xdr:row>
      <xdr:rowOff>174022</xdr:rowOff>
    </xdr:to>
    <xdr:pic>
      <xdr:nvPicPr>
        <xdr:cNvPr id="8" name="Picture 7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5325" y="257175"/>
          <a:ext cx="2514600" cy="3740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172702</xdr:colOff>
      <xdr:row>7</xdr:row>
      <xdr:rowOff>4546</xdr:rowOff>
    </xdr:from>
    <xdr:to>
      <xdr:col>17</xdr:col>
      <xdr:colOff>371475</xdr:colOff>
      <xdr:row>8</xdr:row>
      <xdr:rowOff>4552</xdr:rowOff>
    </xdr:to>
    <xdr:pic macro="[0]!NextButt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0602" y="1109446"/>
          <a:ext cx="198773" cy="190506"/>
        </a:xfrm>
        <a:prstGeom prst="rect">
          <a:avLst/>
        </a:prstGeom>
      </xdr:spPr>
    </xdr:pic>
    <xdr:clientData/>
  </xdr:twoCellAnchor>
  <xdr:twoCellAnchor>
    <xdr:from>
      <xdr:col>16</xdr:col>
      <xdr:colOff>273299</xdr:colOff>
      <xdr:row>6</xdr:row>
      <xdr:rowOff>190498</xdr:rowOff>
    </xdr:from>
    <xdr:to>
      <xdr:col>16</xdr:col>
      <xdr:colOff>463800</xdr:colOff>
      <xdr:row>7</xdr:row>
      <xdr:rowOff>190499</xdr:rowOff>
    </xdr:to>
    <xdr:pic macro="[0]!PrevButt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531599" y="1104898"/>
          <a:ext cx="190501" cy="190501"/>
        </a:xfrm>
        <a:prstGeom prst="rect">
          <a:avLst/>
        </a:prstGeom>
      </xdr:spPr>
    </xdr:pic>
    <xdr:clientData/>
  </xdr:twoCellAnchor>
  <xdr:twoCellAnchor>
    <xdr:from>
      <xdr:col>16</xdr:col>
      <xdr:colOff>495300</xdr:colOff>
      <xdr:row>6</xdr:row>
      <xdr:rowOff>161926</xdr:rowOff>
    </xdr:from>
    <xdr:to>
      <xdr:col>17</xdr:col>
      <xdr:colOff>142875</xdr:colOff>
      <xdr:row>7</xdr:row>
      <xdr:rowOff>186814</xdr:rowOff>
    </xdr:to>
    <xdr:pic>
      <xdr:nvPicPr>
        <xdr:cNvPr id="4" name="Picture 3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1076326"/>
          <a:ext cx="257175" cy="215388"/>
        </a:xfrm>
        <a:prstGeom prst="rect">
          <a:avLst/>
        </a:prstGeom>
      </xdr:spPr>
    </xdr:pic>
    <xdr:clientData/>
  </xdr:twoCellAnchor>
  <xdr:twoCellAnchor editAs="oneCell">
    <xdr:from>
      <xdr:col>14</xdr:col>
      <xdr:colOff>276225</xdr:colOff>
      <xdr:row>1</xdr:row>
      <xdr:rowOff>180975</xdr:rowOff>
    </xdr:from>
    <xdr:to>
      <xdr:col>18</xdr:col>
      <xdr:colOff>352425</xdr:colOff>
      <xdr:row>4</xdr:row>
      <xdr:rowOff>59722</xdr:rowOff>
    </xdr:to>
    <xdr:pic>
      <xdr:nvPicPr>
        <xdr:cNvPr id="5" name="Picture 4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5325" y="257175"/>
          <a:ext cx="2514600" cy="374047"/>
        </a:xfrm>
        <a:prstGeom prst="rect">
          <a:avLst/>
        </a:prstGeom>
      </xdr:spPr>
    </xdr:pic>
    <xdr:clientData/>
  </xdr:twoCellAnchor>
  <xdr:twoCellAnchor>
    <xdr:from>
      <xdr:col>4</xdr:col>
      <xdr:colOff>9524</xdr:colOff>
      <xdr:row>17</xdr:row>
      <xdr:rowOff>0</xdr:rowOff>
    </xdr:from>
    <xdr:to>
      <xdr:col>14</xdr:col>
      <xdr:colOff>609599</xdr:colOff>
      <xdr:row>32</xdr:row>
      <xdr:rowOff>0</xdr:rowOff>
    </xdr:to>
    <xdr:graphicFrame macro="">
      <xdr:nvGraphicFramePr>
        <xdr:cNvPr id="6" name="ktSpectral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59531</xdr:colOff>
      <xdr:row>9</xdr:row>
      <xdr:rowOff>30957</xdr:rowOff>
    </xdr:from>
    <xdr:to>
      <xdr:col>16</xdr:col>
      <xdr:colOff>285749</xdr:colOff>
      <xdr:row>26</xdr:row>
      <xdr:rowOff>173832</xdr:rowOff>
    </xdr:to>
    <xdr:graphicFrame macro="">
      <xdr:nvGraphicFramePr>
        <xdr:cNvPr id="2" name="Transformer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414548</xdr:colOff>
      <xdr:row>7</xdr:row>
      <xdr:rowOff>5683</xdr:rowOff>
    </xdr:from>
    <xdr:to>
      <xdr:col>16</xdr:col>
      <xdr:colOff>581026</xdr:colOff>
      <xdr:row>7</xdr:row>
      <xdr:rowOff>179293</xdr:rowOff>
    </xdr:to>
    <xdr:pic macro="[0]!NextButt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1623" y="1110583"/>
          <a:ext cx="166478" cy="173610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8</xdr:row>
      <xdr:rowOff>4156</xdr:rowOff>
    </xdr:to>
    <xdr:pic>
      <xdr:nvPicPr>
        <xdr:cNvPr id="4" name="Picture 3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8461" y="1104900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294409</xdr:colOff>
      <xdr:row>2</xdr:row>
      <xdr:rowOff>8659</xdr:rowOff>
    </xdr:from>
    <xdr:to>
      <xdr:col>17</xdr:col>
      <xdr:colOff>245917</xdr:colOff>
      <xdr:row>4</xdr:row>
      <xdr:rowOff>1706</xdr:rowOff>
    </xdr:to>
    <xdr:pic>
      <xdr:nvPicPr>
        <xdr:cNvPr id="5" name="Picture 4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19334" y="275359"/>
          <a:ext cx="2523258" cy="374047"/>
        </a:xfrm>
        <a:prstGeom prst="rect">
          <a:avLst/>
        </a:prstGeom>
      </xdr:spPr>
    </xdr:pic>
    <xdr:clientData/>
  </xdr:twoCellAnchor>
  <xdr:twoCellAnchor>
    <xdr:from>
      <xdr:col>15</xdr:col>
      <xdr:colOff>581186</xdr:colOff>
      <xdr:row>7</xdr:row>
      <xdr:rowOff>9519</xdr:rowOff>
    </xdr:from>
    <xdr:to>
      <xdr:col>16</xdr:col>
      <xdr:colOff>155742</xdr:colOff>
      <xdr:row>7</xdr:row>
      <xdr:rowOff>190499</xdr:rowOff>
    </xdr:to>
    <xdr:pic macro="[0]!PrevButton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0858661" y="1114419"/>
          <a:ext cx="184156" cy="18098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294409</xdr:colOff>
      <xdr:row>2</xdr:row>
      <xdr:rowOff>8659</xdr:rowOff>
    </xdr:from>
    <xdr:to>
      <xdr:col>16</xdr:col>
      <xdr:colOff>474518</xdr:colOff>
      <xdr:row>4</xdr:row>
      <xdr:rowOff>1706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1134" y="275359"/>
          <a:ext cx="2523259" cy="374047"/>
        </a:xfrm>
        <a:prstGeom prst="rect">
          <a:avLst/>
        </a:prstGeom>
      </xdr:spPr>
    </xdr:pic>
    <xdr:clientData/>
  </xdr:twoCellAnchor>
  <xdr:twoCellAnchor>
    <xdr:from>
      <xdr:col>16</xdr:col>
      <xdr:colOff>414548</xdr:colOff>
      <xdr:row>7</xdr:row>
      <xdr:rowOff>5683</xdr:rowOff>
    </xdr:from>
    <xdr:to>
      <xdr:col>16</xdr:col>
      <xdr:colOff>581026</xdr:colOff>
      <xdr:row>7</xdr:row>
      <xdr:rowOff>179293</xdr:rowOff>
    </xdr:to>
    <xdr:pic macro="[0]!NextButton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3423" y="1110583"/>
          <a:ext cx="166478" cy="173610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8</xdr:row>
      <xdr:rowOff>4156</xdr:rowOff>
    </xdr:to>
    <xdr:pic>
      <xdr:nvPicPr>
        <xdr:cNvPr id="10" name="Picture 9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261" y="1104900"/>
          <a:ext cx="235916" cy="194656"/>
        </a:xfrm>
        <a:prstGeom prst="rect">
          <a:avLst/>
        </a:prstGeom>
      </xdr:spPr>
    </xdr:pic>
    <xdr:clientData/>
  </xdr:twoCellAnchor>
  <xdr:twoCellAnchor>
    <xdr:from>
      <xdr:col>15</xdr:col>
      <xdr:colOff>686408</xdr:colOff>
      <xdr:row>7</xdr:row>
      <xdr:rowOff>12160</xdr:rowOff>
    </xdr:from>
    <xdr:to>
      <xdr:col>16</xdr:col>
      <xdr:colOff>165264</xdr:colOff>
      <xdr:row>7</xdr:row>
      <xdr:rowOff>176538</xdr:rowOff>
    </xdr:to>
    <xdr:pic macro="[0]!PrevButton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0106633" y="1117060"/>
          <a:ext cx="183706" cy="16437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309583</xdr:colOff>
      <xdr:row>6</xdr:row>
      <xdr:rowOff>121841</xdr:rowOff>
    </xdr:from>
    <xdr:to>
      <xdr:col>16</xdr:col>
      <xdr:colOff>507601</xdr:colOff>
      <xdr:row>7</xdr:row>
      <xdr:rowOff>181241</xdr:rowOff>
    </xdr:to>
    <xdr:pic macro="[0]!NextButt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8181" y="1027878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1022195</xdr:colOff>
      <xdr:row>6</xdr:row>
      <xdr:rowOff>127100</xdr:rowOff>
    </xdr:from>
    <xdr:to>
      <xdr:col>16</xdr:col>
      <xdr:colOff>21077</xdr:colOff>
      <xdr:row>7</xdr:row>
      <xdr:rowOff>181805</xdr:rowOff>
    </xdr:to>
    <xdr:pic macro="[0]!PrevButt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434360" y="1033137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56421</xdr:colOff>
      <xdr:row>6</xdr:row>
      <xdr:rowOff>116158</xdr:rowOff>
    </xdr:from>
    <xdr:to>
      <xdr:col>16</xdr:col>
      <xdr:colOff>292337</xdr:colOff>
      <xdr:row>7</xdr:row>
      <xdr:rowOff>183040</xdr:rowOff>
    </xdr:to>
    <xdr:pic>
      <xdr:nvPicPr>
        <xdr:cNvPr id="4" name="Picture 3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5019" y="1022195"/>
          <a:ext cx="235916" cy="194656"/>
        </a:xfrm>
        <a:prstGeom prst="rect">
          <a:avLst/>
        </a:prstGeom>
      </xdr:spPr>
    </xdr:pic>
    <xdr:clientData/>
  </xdr:twoCellAnchor>
  <xdr:twoCellAnchor>
    <xdr:from>
      <xdr:col>1</xdr:col>
      <xdr:colOff>23231</xdr:colOff>
      <xdr:row>8</xdr:row>
      <xdr:rowOff>11616</xdr:rowOff>
    </xdr:from>
    <xdr:to>
      <xdr:col>4</xdr:col>
      <xdr:colOff>104542</xdr:colOff>
      <xdr:row>10</xdr:row>
      <xdr:rowOff>165509</xdr:rowOff>
    </xdr:to>
    <xdr:sp macro="" textlink="">
      <xdr:nvSpPr>
        <xdr:cNvPr id="5" name="InputHide1" hidden="1"/>
        <xdr:cNvSpPr/>
      </xdr:nvSpPr>
      <xdr:spPr>
        <a:xfrm>
          <a:off x="139390" y="1231281"/>
          <a:ext cx="3438292" cy="5256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13608</xdr:colOff>
      <xdr:row>12</xdr:row>
      <xdr:rowOff>11616</xdr:rowOff>
    </xdr:from>
    <xdr:to>
      <xdr:col>20</xdr:col>
      <xdr:colOff>0</xdr:colOff>
      <xdr:row>22</xdr:row>
      <xdr:rowOff>174238</xdr:rowOff>
    </xdr:to>
    <xdr:sp macro="" textlink="">
      <xdr:nvSpPr>
        <xdr:cNvPr id="6" name="InputHide2" hidden="1"/>
        <xdr:cNvSpPr/>
      </xdr:nvSpPr>
      <xdr:spPr>
        <a:xfrm>
          <a:off x="13608" y="1974695"/>
          <a:ext cx="23206483" cy="2021159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CA" sz="2400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0</xdr:col>
      <xdr:colOff>13608</xdr:colOff>
      <xdr:row>24</xdr:row>
      <xdr:rowOff>0</xdr:rowOff>
    </xdr:from>
    <xdr:to>
      <xdr:col>20</xdr:col>
      <xdr:colOff>0</xdr:colOff>
      <xdr:row>37</xdr:row>
      <xdr:rowOff>174237</xdr:rowOff>
    </xdr:to>
    <xdr:sp macro="" textlink="">
      <xdr:nvSpPr>
        <xdr:cNvPr id="7" name="InputHide3" hidden="1"/>
        <xdr:cNvSpPr/>
      </xdr:nvSpPr>
      <xdr:spPr>
        <a:xfrm>
          <a:off x="13608" y="4193323"/>
          <a:ext cx="23206483" cy="259033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2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Book Antiqua" panose="02040602050305030304" pitchFamily="18" charset="0"/>
              <a:ea typeface="+mn-ea"/>
              <a:cs typeface="+mn-cs"/>
            </a:rPr>
            <a:t>File cannot be found - no details available at this time.</a:t>
          </a:r>
          <a:endParaRPr lang="en-CA" sz="1100"/>
        </a:p>
      </xdr:txBody>
    </xdr:sp>
    <xdr:clientData/>
  </xdr:twoCellAnchor>
  <xdr:twoCellAnchor>
    <xdr:from>
      <xdr:col>0</xdr:col>
      <xdr:colOff>13607</xdr:colOff>
      <xdr:row>38</xdr:row>
      <xdr:rowOff>174238</xdr:rowOff>
    </xdr:from>
    <xdr:to>
      <xdr:col>20</xdr:col>
      <xdr:colOff>0</xdr:colOff>
      <xdr:row>50</xdr:row>
      <xdr:rowOff>162621</xdr:rowOff>
    </xdr:to>
    <xdr:sp macro="" textlink="">
      <xdr:nvSpPr>
        <xdr:cNvPr id="8" name="InputHide4" hidden="1"/>
        <xdr:cNvSpPr/>
      </xdr:nvSpPr>
      <xdr:spPr>
        <a:xfrm>
          <a:off x="13607" y="6969512"/>
          <a:ext cx="23206484" cy="2218627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13</xdr:col>
      <xdr:colOff>255549</xdr:colOff>
      <xdr:row>1</xdr:row>
      <xdr:rowOff>139391</xdr:rowOff>
    </xdr:from>
    <xdr:to>
      <xdr:col>15</xdr:col>
      <xdr:colOff>630002</xdr:colOff>
      <xdr:row>4</xdr:row>
      <xdr:rowOff>23232</xdr:rowOff>
    </xdr:to>
    <xdr:pic>
      <xdr:nvPicPr>
        <xdr:cNvPr id="9" name="Picture 8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98079" y="220702"/>
          <a:ext cx="2744087" cy="44140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294409</xdr:colOff>
      <xdr:row>2</xdr:row>
      <xdr:rowOff>8659</xdr:rowOff>
    </xdr:from>
    <xdr:to>
      <xdr:col>16</xdr:col>
      <xdr:colOff>474518</xdr:colOff>
      <xdr:row>4</xdr:row>
      <xdr:rowOff>1706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0084" y="275359"/>
          <a:ext cx="2999509" cy="374047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7</xdr:row>
      <xdr:rowOff>4156</xdr:rowOff>
    </xdr:to>
    <xdr:pic>
      <xdr:nvPicPr>
        <xdr:cNvPr id="4" name="Picture 3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6461" y="1104900"/>
          <a:ext cx="235916" cy="194656"/>
        </a:xfrm>
        <a:prstGeom prst="rect">
          <a:avLst/>
        </a:prstGeom>
      </xdr:spPr>
    </xdr:pic>
    <xdr:clientData/>
  </xdr:twoCellAnchor>
  <xdr:twoCellAnchor editAs="absolute">
    <xdr:from>
      <xdr:col>12</xdr:col>
      <xdr:colOff>350307</xdr:colOff>
      <xdr:row>9</xdr:row>
      <xdr:rowOff>17992</xdr:rowOff>
    </xdr:from>
    <xdr:to>
      <xdr:col>15</xdr:col>
      <xdr:colOff>283632</xdr:colOff>
      <xdr:row>10</xdr:row>
      <xdr:rowOff>174964</xdr:rowOff>
    </xdr:to>
    <xdr:sp macro="[0]!DisableIterativeModeButton" textlink="">
      <xdr:nvSpPr>
        <xdr:cNvPr id="11" name="SimulateButton"/>
        <xdr:cNvSpPr/>
      </xdr:nvSpPr>
      <xdr:spPr>
        <a:xfrm>
          <a:off x="9928224" y="1499659"/>
          <a:ext cx="1774825" cy="347472"/>
        </a:xfrm>
        <a:prstGeom prst="rect">
          <a:avLst/>
        </a:prstGeom>
        <a:solidFill>
          <a:srgbClr val="C00000">
            <a:alpha val="93333"/>
          </a:srgbClr>
        </a:solidFill>
        <a:ln w="9525" cap="flat" cmpd="sng" algn="ctr">
          <a:solidFill>
            <a:srgbClr val="4F81BD"/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9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Disable Iterative Mode</a:t>
          </a:r>
        </a:p>
      </xdr:txBody>
    </xdr:sp>
    <xdr:clientData/>
  </xdr:twoCellAnchor>
  <xdr:twoCellAnchor editAs="absolute">
    <xdr:from>
      <xdr:col>16</xdr:col>
      <xdr:colOff>114300</xdr:colOff>
      <xdr:row>9</xdr:row>
      <xdr:rowOff>19050</xdr:rowOff>
    </xdr:from>
    <xdr:to>
      <xdr:col>18</xdr:col>
      <xdr:colOff>206375</xdr:colOff>
      <xdr:row>10</xdr:row>
      <xdr:rowOff>171450</xdr:rowOff>
    </xdr:to>
    <xdr:sp macro="[0]!SimulateButton" textlink="">
      <xdr:nvSpPr>
        <xdr:cNvPr id="14" name="SimulateButton"/>
        <xdr:cNvSpPr/>
      </xdr:nvSpPr>
      <xdr:spPr>
        <a:xfrm>
          <a:off x="12147550" y="1500717"/>
          <a:ext cx="1319742" cy="342900"/>
        </a:xfrm>
        <a:prstGeom prst="rect">
          <a:avLst/>
        </a:prstGeom>
        <a:solidFill>
          <a:srgbClr val="C00000">
            <a:alpha val="93333"/>
          </a:srgbClr>
        </a:solidFill>
        <a:ln w="9525" cap="flat" cmpd="sng" algn="ctr">
          <a:solidFill>
            <a:srgbClr val="4F81BD"/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9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</xdr:txBody>
    </xdr:sp>
    <xdr:clientData/>
  </xdr:twoCellAnchor>
  <xdr:twoCellAnchor>
    <xdr:from>
      <xdr:col>16</xdr:col>
      <xdr:colOff>433999</xdr:colOff>
      <xdr:row>6</xdr:row>
      <xdr:rowOff>187240</xdr:rowOff>
    </xdr:from>
    <xdr:to>
      <xdr:col>17</xdr:col>
      <xdr:colOff>24620</xdr:colOff>
      <xdr:row>7</xdr:row>
      <xdr:rowOff>187890</xdr:rowOff>
    </xdr:to>
    <xdr:pic macro="[0]!NextButton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9524" y="1101640"/>
          <a:ext cx="200221" cy="191150"/>
        </a:xfrm>
        <a:prstGeom prst="rect">
          <a:avLst/>
        </a:prstGeom>
      </xdr:spPr>
    </xdr:pic>
    <xdr:clientData/>
  </xdr:twoCellAnchor>
  <xdr:twoCellAnchor>
    <xdr:from>
      <xdr:col>15</xdr:col>
      <xdr:colOff>510005</xdr:colOff>
      <xdr:row>7</xdr:row>
      <xdr:rowOff>3583</xdr:rowOff>
    </xdr:from>
    <xdr:to>
      <xdr:col>16</xdr:col>
      <xdr:colOff>90578</xdr:colOff>
      <xdr:row>8</xdr:row>
      <xdr:rowOff>3256</xdr:rowOff>
    </xdr:to>
    <xdr:pic macro="[0]!PrevButton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815930" y="1108483"/>
          <a:ext cx="190173" cy="190173"/>
        </a:xfrm>
        <a:prstGeom prst="rect">
          <a:avLst/>
        </a:prstGeom>
      </xdr:spPr>
    </xdr:pic>
    <xdr:clientData/>
  </xdr:twoCellAnchor>
  <xdr:twoCellAnchor>
    <xdr:from>
      <xdr:col>16</xdr:col>
      <xdr:colOff>137555</xdr:colOff>
      <xdr:row>6</xdr:row>
      <xdr:rowOff>182041</xdr:rowOff>
    </xdr:from>
    <xdr:to>
      <xdr:col>16</xdr:col>
      <xdr:colOff>388115</xdr:colOff>
      <xdr:row>7</xdr:row>
      <xdr:rowOff>185644</xdr:rowOff>
    </xdr:to>
    <xdr:pic>
      <xdr:nvPicPr>
        <xdr:cNvPr id="10" name="Picture 9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3080" y="1096441"/>
          <a:ext cx="250560" cy="19410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43465</xdr:colOff>
      <xdr:row>7</xdr:row>
      <xdr:rowOff>179349</xdr:rowOff>
    </xdr:from>
    <xdr:to>
      <xdr:col>17</xdr:col>
      <xdr:colOff>260052</xdr:colOff>
      <xdr:row>9</xdr:row>
      <xdr:rowOff>0</xdr:rowOff>
    </xdr:to>
    <xdr:pic macro="[0]!PrevButton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3978540" y="1112799"/>
          <a:ext cx="216587" cy="201651"/>
        </a:xfrm>
        <a:prstGeom prst="rect">
          <a:avLst/>
        </a:prstGeom>
      </xdr:spPr>
    </xdr:pic>
    <xdr:clientData/>
  </xdr:twoCellAnchor>
  <xdr:twoCellAnchor>
    <xdr:from>
      <xdr:col>17</xdr:col>
      <xdr:colOff>317907</xdr:colOff>
      <xdr:row>7</xdr:row>
      <xdr:rowOff>174725</xdr:rowOff>
    </xdr:from>
    <xdr:to>
      <xdr:col>17</xdr:col>
      <xdr:colOff>542925</xdr:colOff>
      <xdr:row>9</xdr:row>
      <xdr:rowOff>6827</xdr:rowOff>
    </xdr:to>
    <xdr:pic>
      <xdr:nvPicPr>
        <xdr:cNvPr id="7" name="Picture 6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7782" y="1165325"/>
          <a:ext cx="225018" cy="213102"/>
        </a:xfrm>
        <a:prstGeom prst="rect">
          <a:avLst/>
        </a:prstGeom>
      </xdr:spPr>
    </xdr:pic>
    <xdr:clientData/>
  </xdr:twoCellAnchor>
  <xdr:twoCellAnchor>
    <xdr:from>
      <xdr:col>12</xdr:col>
      <xdr:colOff>285750</xdr:colOff>
      <xdr:row>10</xdr:row>
      <xdr:rowOff>161924</xdr:rowOff>
    </xdr:from>
    <xdr:to>
      <xdr:col>15</xdr:col>
      <xdr:colOff>4950</xdr:colOff>
      <xdr:row>13</xdr:row>
      <xdr:rowOff>58424</xdr:rowOff>
    </xdr:to>
    <xdr:sp macro="[0]!showPresetUserForm" textlink="">
      <xdr:nvSpPr>
        <xdr:cNvPr id="4" name="PresetButton" hidden="1"/>
        <xdr:cNvSpPr/>
      </xdr:nvSpPr>
      <xdr:spPr>
        <a:xfrm>
          <a:off x="10382250" y="1647824"/>
          <a:ext cx="1548000" cy="4680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050">
              <a:solidFill>
                <a:schemeClr val="tx1"/>
              </a:solidFill>
            </a:rPr>
            <a:t>Click to create</a:t>
          </a:r>
          <a:r>
            <a:rPr lang="en-CA" sz="1050" baseline="0">
              <a:solidFill>
                <a:schemeClr val="tx1"/>
              </a:solidFill>
            </a:rPr>
            <a:t> or load a </a:t>
          </a:r>
        </a:p>
        <a:p>
          <a:pPr algn="ctr"/>
          <a:r>
            <a:rPr lang="en-CA" sz="1050" baseline="0">
              <a:solidFill>
                <a:schemeClr val="tx1"/>
              </a:solidFill>
            </a:rPr>
            <a:t>predefined output list</a:t>
          </a:r>
          <a:endParaRPr lang="en-CA" sz="105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17</xdr:row>
          <xdr:rowOff>133350</xdr:rowOff>
        </xdr:from>
        <xdr:to>
          <xdr:col>5</xdr:col>
          <xdr:colOff>1066800</xdr:colOff>
          <xdr:row>17</xdr:row>
          <xdr:rowOff>342900</xdr:rowOff>
        </xdr:to>
        <xdr:sp macro="" textlink="">
          <xdr:nvSpPr>
            <xdr:cNvPr id="19499" name="Meteorological Checkbox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35</xdr:row>
          <xdr:rowOff>123825</xdr:rowOff>
        </xdr:from>
        <xdr:to>
          <xdr:col>5</xdr:col>
          <xdr:colOff>1066800</xdr:colOff>
          <xdr:row>35</xdr:row>
          <xdr:rowOff>342900</xdr:rowOff>
        </xdr:to>
        <xdr:sp macro="" textlink="">
          <xdr:nvSpPr>
            <xdr:cNvPr id="19502" name="Irradiance Checkbox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81</xdr:row>
          <xdr:rowOff>114300</xdr:rowOff>
        </xdr:from>
        <xdr:to>
          <xdr:col>5</xdr:col>
          <xdr:colOff>1066800</xdr:colOff>
          <xdr:row>81</xdr:row>
          <xdr:rowOff>333375</xdr:rowOff>
        </xdr:to>
        <xdr:sp macro="" textlink="">
          <xdr:nvSpPr>
            <xdr:cNvPr id="19505" name="PVArrayChkBox" hidden="1">
              <a:extLst>
                <a:ext uri="{63B3BB69-23CF-44E3-9099-C40C66FF867C}">
                  <a14:compatExt spid="_x0000_s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14</xdr:row>
          <xdr:rowOff>66675</xdr:rowOff>
        </xdr:from>
        <xdr:to>
          <xdr:col>5</xdr:col>
          <xdr:colOff>885825</xdr:colOff>
          <xdr:row>14</xdr:row>
          <xdr:rowOff>304800</xdr:rowOff>
        </xdr:to>
        <xdr:sp macro="" textlink="">
          <xdr:nvSpPr>
            <xdr:cNvPr id="19517" name="ControlAllChkBox" hidden="1">
              <a:extLst>
                <a:ext uri="{63B3BB69-23CF-44E3-9099-C40C66FF867C}">
                  <a14:compatExt spid="_x0000_s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Click to set all sections and outputs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12</xdr:row>
          <xdr:rowOff>161925</xdr:rowOff>
        </xdr:from>
        <xdr:to>
          <xdr:col>21</xdr:col>
          <xdr:colOff>1790700</xdr:colOff>
          <xdr:row>14</xdr:row>
          <xdr:rowOff>200025</xdr:rowOff>
        </xdr:to>
        <xdr:sp macro="" textlink="">
          <xdr:nvSpPr>
            <xdr:cNvPr id="19522" name="InsertNewOutput" hidden="1">
              <a:extLst>
                <a:ext uri="{63B3BB69-23CF-44E3-9099-C40C66FF867C}">
                  <a14:compatExt spid="_x0000_s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Click to insert new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571499</xdr:colOff>
      <xdr:row>14</xdr:row>
      <xdr:rowOff>9524</xdr:rowOff>
    </xdr:from>
    <xdr:to>
      <xdr:col>16</xdr:col>
      <xdr:colOff>333375</xdr:colOff>
      <xdr:row>14</xdr:row>
      <xdr:rowOff>371475</xdr:rowOff>
    </xdr:to>
    <xdr:sp macro="[0]!HelpButton" textlink="">
      <xdr:nvSpPr>
        <xdr:cNvPr id="2" name="Rectangle 1"/>
        <xdr:cNvSpPr/>
      </xdr:nvSpPr>
      <xdr:spPr>
        <a:xfrm>
          <a:off x="12677774" y="2276474"/>
          <a:ext cx="981076" cy="36195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  <a:scene3d>
          <a:camera prst="orthographicFront"/>
          <a:lightRig rig="contrasting" dir="t"/>
        </a:scene3d>
        <a:sp3d extrusionH="76200" prstMaterial="plastic">
          <a:bevelT w="6350" h="88900"/>
          <a:bevelB w="25400" h="88900"/>
          <a:extrusionClr>
            <a:schemeClr val="bg2">
              <a:lumMod val="75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50" b="1">
              <a:solidFill>
                <a:sysClr val="windowText" lastClr="000000"/>
              </a:solidFill>
            </a:rPr>
            <a:t>Click For Help</a:t>
          </a:r>
        </a:p>
      </xdr:txBody>
    </xdr:sp>
    <xdr:clientData/>
  </xdr:twoCellAnchor>
  <xdr:twoCellAnchor editAs="oneCell">
    <xdr:from>
      <xdr:col>14</xdr:col>
      <xdr:colOff>104775</xdr:colOff>
      <xdr:row>3</xdr:row>
      <xdr:rowOff>9525</xdr:rowOff>
    </xdr:from>
    <xdr:to>
      <xdr:col>18</xdr:col>
      <xdr:colOff>47625</xdr:colOff>
      <xdr:row>5</xdr:row>
      <xdr:rowOff>2572</xdr:rowOff>
    </xdr:to>
    <xdr:pic>
      <xdr:nvPicPr>
        <xdr:cNvPr id="18" name="Picture 17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352425"/>
          <a:ext cx="2514600" cy="374047"/>
        </a:xfrm>
        <a:prstGeom prst="rect">
          <a:avLst/>
        </a:prstGeom>
      </xdr:spPr>
    </xdr:pic>
    <xdr:clientData/>
  </xdr:twoCellAnchor>
  <xdr:twoCellAnchor editAs="absolute">
    <xdr:from>
      <xdr:col>16</xdr:col>
      <xdr:colOff>85724</xdr:colOff>
      <xdr:row>10</xdr:row>
      <xdr:rowOff>123826</xdr:rowOff>
    </xdr:from>
    <xdr:to>
      <xdr:col>18</xdr:col>
      <xdr:colOff>44449</xdr:colOff>
      <xdr:row>12</xdr:row>
      <xdr:rowOff>85726</xdr:rowOff>
    </xdr:to>
    <xdr:sp macro="[0]!SimulateButton" textlink="">
      <xdr:nvSpPr>
        <xdr:cNvPr id="21" name="SimulateButton"/>
        <xdr:cNvSpPr/>
      </xdr:nvSpPr>
      <xdr:spPr>
        <a:xfrm>
          <a:off x="13411199" y="1628776"/>
          <a:ext cx="1311275" cy="34290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29</xdr:row>
          <xdr:rowOff>133350</xdr:rowOff>
        </xdr:from>
        <xdr:to>
          <xdr:col>5</xdr:col>
          <xdr:colOff>1066800</xdr:colOff>
          <xdr:row>29</xdr:row>
          <xdr:rowOff>352425</xdr:rowOff>
        </xdr:to>
        <xdr:sp macro="" textlink="">
          <xdr:nvSpPr>
            <xdr:cNvPr id="19526" name="Tracker Checkbox" hidden="1">
              <a:extLst>
                <a:ext uri="{63B3BB69-23CF-44E3-9099-C40C66FF867C}">
                  <a14:compatExt spid="_x0000_s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xdr:twoCellAnchor editAs="absolute">
    <xdr:from>
      <xdr:col>16384</xdr:col>
      <xdr:colOff>607219</xdr:colOff>
      <xdr:row>10</xdr:row>
      <xdr:rowOff>19050</xdr:rowOff>
    </xdr:from>
    <xdr:to>
      <xdr:col>16384</xdr:col>
      <xdr:colOff>607219</xdr:colOff>
      <xdr:row>12</xdr:row>
      <xdr:rowOff>0</xdr:rowOff>
    </xdr:to>
    <xdr:sp macro="[0]!EnableIterativeModeButton" textlink="">
      <xdr:nvSpPr>
        <xdr:cNvPr id="23" name="SimulateButton"/>
        <xdr:cNvSpPr/>
      </xdr:nvSpPr>
      <xdr:spPr>
        <a:xfrm flipH="1">
          <a:off x="16392525" y="1524000"/>
          <a:ext cx="1314450" cy="3619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Iterative</a:t>
          </a:r>
          <a:r>
            <a:rPr lang="en-CA" sz="9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Mode</a:t>
          </a:r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115</xdr:row>
          <xdr:rowOff>104775</xdr:rowOff>
        </xdr:from>
        <xdr:to>
          <xdr:col>5</xdr:col>
          <xdr:colOff>1066800</xdr:colOff>
          <xdr:row>115</xdr:row>
          <xdr:rowOff>323850</xdr:rowOff>
        </xdr:to>
        <xdr:sp macro="" textlink="">
          <xdr:nvSpPr>
            <xdr:cNvPr id="19530" name="EfficienciesChkBox" hidden="1">
              <a:extLst>
                <a:ext uri="{63B3BB69-23CF-44E3-9099-C40C66FF867C}">
                  <a14:compatExt spid="_x0000_s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109</xdr:row>
          <xdr:rowOff>133350</xdr:rowOff>
        </xdr:from>
        <xdr:to>
          <xdr:col>5</xdr:col>
          <xdr:colOff>1066800</xdr:colOff>
          <xdr:row>109</xdr:row>
          <xdr:rowOff>342900</xdr:rowOff>
        </xdr:to>
        <xdr:sp macro="" textlink="">
          <xdr:nvSpPr>
            <xdr:cNvPr id="19533" name="SystemLossesChkBox" hidden="1">
              <a:extLst>
                <a:ext uri="{63B3BB69-23CF-44E3-9099-C40C66FF867C}">
                  <a14:compatExt spid="_x0000_s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99</xdr:row>
          <xdr:rowOff>123825</xdr:rowOff>
        </xdr:from>
        <xdr:to>
          <xdr:col>5</xdr:col>
          <xdr:colOff>1066800</xdr:colOff>
          <xdr:row>99</xdr:row>
          <xdr:rowOff>342900</xdr:rowOff>
        </xdr:to>
        <xdr:sp macro="" textlink="">
          <xdr:nvSpPr>
            <xdr:cNvPr id="19534" name="InverterChkBox" hidden="1">
              <a:extLst>
                <a:ext uri="{63B3BB69-23CF-44E3-9099-C40C66FF867C}">
                  <a14:compatExt spid="_x0000_s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56</xdr:row>
          <xdr:rowOff>142875</xdr:rowOff>
        </xdr:from>
        <xdr:to>
          <xdr:col>5</xdr:col>
          <xdr:colOff>1066800</xdr:colOff>
          <xdr:row>56</xdr:row>
          <xdr:rowOff>352425</xdr:rowOff>
        </xdr:to>
        <xdr:sp macro="" textlink="">
          <xdr:nvSpPr>
            <xdr:cNvPr id="19536" name="IncidentEnergy CheckBox" hidden="1">
              <a:extLst>
                <a:ext uri="{63B3BB69-23CF-44E3-9099-C40C66FF867C}">
                  <a14:compatExt spid="_x0000_s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00FF" mc:Ignorable="a14" a14:legacySpreadsheetColorIndex="3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41</xdr:row>
          <xdr:rowOff>133350</xdr:rowOff>
        </xdr:from>
        <xdr:to>
          <xdr:col>5</xdr:col>
          <xdr:colOff>1066800</xdr:colOff>
          <xdr:row>41</xdr:row>
          <xdr:rowOff>342900</xdr:rowOff>
        </xdr:to>
        <xdr:sp macro="" textlink="">
          <xdr:nvSpPr>
            <xdr:cNvPr id="19537" name="ShadingChkBox" hidden="1">
              <a:extLst>
                <a:ext uri="{63B3BB69-23CF-44E3-9099-C40C66FF867C}">
                  <a14:compatExt spid="_x0000_s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67</xdr:row>
          <xdr:rowOff>114300</xdr:rowOff>
        </xdr:from>
        <xdr:to>
          <xdr:col>5</xdr:col>
          <xdr:colOff>1066800</xdr:colOff>
          <xdr:row>67</xdr:row>
          <xdr:rowOff>333375</xdr:rowOff>
        </xdr:to>
        <xdr:sp macro="" textlink="">
          <xdr:nvSpPr>
            <xdr:cNvPr id="19539" name="BifacialChkBox" hidden="1">
              <a:extLst>
                <a:ext uri="{63B3BB69-23CF-44E3-9099-C40C66FF867C}">
                  <a14:compatExt spid="_x0000_s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685800</xdr:colOff>
      <xdr:row>1</xdr:row>
      <xdr:rowOff>133350</xdr:rowOff>
    </xdr:from>
    <xdr:to>
      <xdr:col>17</xdr:col>
      <xdr:colOff>314325</xdr:colOff>
      <xdr:row>3</xdr:row>
      <xdr:rowOff>126397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09550"/>
          <a:ext cx="2514600" cy="374047"/>
        </a:xfrm>
        <a:prstGeom prst="rect">
          <a:avLst/>
        </a:prstGeom>
      </xdr:spPr>
    </xdr:pic>
    <xdr:clientData/>
  </xdr:twoCellAnchor>
  <xdr:twoCellAnchor editAs="absolute">
    <xdr:from>
      <xdr:col>2</xdr:col>
      <xdr:colOff>733420</xdr:colOff>
      <xdr:row>9</xdr:row>
      <xdr:rowOff>47625</xdr:rowOff>
    </xdr:from>
    <xdr:to>
      <xdr:col>4</xdr:col>
      <xdr:colOff>209550</xdr:colOff>
      <xdr:row>10</xdr:row>
      <xdr:rowOff>123825</xdr:rowOff>
    </xdr:to>
    <xdr:sp macro="[0]!ExportAsPdFButton" textlink="">
      <xdr:nvSpPr>
        <xdr:cNvPr id="15" name="SimulateButton"/>
        <xdr:cNvSpPr/>
      </xdr:nvSpPr>
      <xdr:spPr>
        <a:xfrm flipH="1">
          <a:off x="2657470" y="1409700"/>
          <a:ext cx="1400180" cy="26670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Export</a:t>
          </a:r>
          <a:r>
            <a:rPr lang="en-CA" sz="9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PDF Report</a:t>
          </a:r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8</xdr:row>
      <xdr:rowOff>28575</xdr:rowOff>
    </xdr:from>
    <xdr:to>
      <xdr:col>14</xdr:col>
      <xdr:colOff>581025</xdr:colOff>
      <xdr:row>44</xdr:row>
      <xdr:rowOff>171451</xdr:rowOff>
    </xdr:to>
    <xdr:graphicFrame macro="">
      <xdr:nvGraphicFramePr>
        <xdr:cNvPr id="2" name="LossDiagram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38101</xdr:colOff>
      <xdr:row>1</xdr:row>
      <xdr:rowOff>170584</xdr:rowOff>
    </xdr:from>
    <xdr:to>
      <xdr:col>14</xdr:col>
      <xdr:colOff>361951</xdr:colOff>
      <xdr:row>3</xdr:row>
      <xdr:rowOff>163631</xdr:rowOff>
    </xdr:to>
    <xdr:pic>
      <xdr:nvPicPr>
        <xdr:cNvPr id="3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1" y="246784"/>
          <a:ext cx="2152650" cy="37404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879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879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879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13</xdr:row>
          <xdr:rowOff>9525</xdr:rowOff>
        </xdr:from>
        <xdr:to>
          <xdr:col>11</xdr:col>
          <xdr:colOff>38100</xdr:colOff>
          <xdr:row>14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22</xdr:row>
          <xdr:rowOff>152400</xdr:rowOff>
        </xdr:from>
        <xdr:to>
          <xdr:col>11</xdr:col>
          <xdr:colOff>28575</xdr:colOff>
          <xdr:row>23</xdr:row>
          <xdr:rowOff>171450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32</xdr:row>
          <xdr:rowOff>171450</xdr:rowOff>
        </xdr:from>
        <xdr:to>
          <xdr:col>11</xdr:col>
          <xdr:colOff>66675</xdr:colOff>
          <xdr:row>33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104775</xdr:colOff>
      <xdr:row>2</xdr:row>
      <xdr:rowOff>9525</xdr:rowOff>
    </xdr:from>
    <xdr:to>
      <xdr:col>15</xdr:col>
      <xdr:colOff>180975</xdr:colOff>
      <xdr:row>4</xdr:row>
      <xdr:rowOff>2572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76225"/>
          <a:ext cx="2514600" cy="37404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3913378</xdr:colOff>
      <xdr:row>5</xdr:row>
      <xdr:rowOff>19050</xdr:rowOff>
    </xdr:from>
    <xdr:to>
      <xdr:col>2</xdr:col>
      <xdr:colOff>4210049</xdr:colOff>
      <xdr:row>5</xdr:row>
      <xdr:rowOff>242000</xdr:rowOff>
    </xdr:to>
    <xdr:pic>
      <xdr:nvPicPr>
        <xdr:cNvPr id="10" name="Picture 9">
          <a:hlinkClick xmlns:r="http://schemas.openxmlformats.org/officeDocument/2006/relationships" r:id="rId1" tooltip="Hom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3578" y="790575"/>
          <a:ext cx="296671" cy="222950"/>
        </a:xfrm>
        <a:prstGeom prst="rect">
          <a:avLst/>
        </a:prstGeom>
      </xdr:spPr>
    </xdr:pic>
    <xdr:clientData/>
  </xdr:twoCellAnchor>
  <xdr:twoCellAnchor editAs="oneCell">
    <xdr:from>
      <xdr:col>2</xdr:col>
      <xdr:colOff>2352675</xdr:colOff>
      <xdr:row>1</xdr:row>
      <xdr:rowOff>76200</xdr:rowOff>
    </xdr:from>
    <xdr:to>
      <xdr:col>2</xdr:col>
      <xdr:colOff>4867275</xdr:colOff>
      <xdr:row>3</xdr:row>
      <xdr:rowOff>21622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52400"/>
          <a:ext cx="2514600" cy="37404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0</xdr:row>
          <xdr:rowOff>0</xdr:rowOff>
        </xdr:from>
        <xdr:to>
          <xdr:col>3</xdr:col>
          <xdr:colOff>1762125</xdr:colOff>
          <xdr:row>0</xdr:row>
          <xdr:rowOff>247650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or Import PV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2095500</xdr:colOff>
          <xdr:row>0</xdr:row>
          <xdr:rowOff>0</xdr:rowOff>
        </xdr:from>
        <xdr:to>
          <xdr:col>5</xdr:col>
          <xdr:colOff>238125</xdr:colOff>
          <xdr:row>0</xdr:row>
          <xdr:rowOff>247650</xdr:rowOff>
        </xdr:to>
        <xdr:sp macro="" textlink="">
          <xdr:nvSpPr>
            <xdr:cNvPr id="16387" name="Button 3" descr="Save database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Save PV Module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0</xdr:row>
          <xdr:rowOff>28575</xdr:rowOff>
        </xdr:from>
        <xdr:to>
          <xdr:col>1</xdr:col>
          <xdr:colOff>1952625</xdr:colOff>
          <xdr:row>0</xdr:row>
          <xdr:rowOff>257175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Inverter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0</xdr:row>
          <xdr:rowOff>0</xdr:rowOff>
        </xdr:from>
        <xdr:to>
          <xdr:col>3</xdr:col>
          <xdr:colOff>171450</xdr:colOff>
          <xdr:row>0</xdr:row>
          <xdr:rowOff>247650</xdr:rowOff>
        </xdr:to>
        <xdr:sp macro="" textlink="">
          <xdr:nvSpPr>
            <xdr:cNvPr id="17412" name="Button 4" descr="Save database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Save Inverter Database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anadianSolar/CASSYS/blob/master/Documents%20and%20Help/CASSYS%20User%20Manual.pdf" TargetMode="External"/><Relationship Id="rId2" Type="http://schemas.openxmlformats.org/officeDocument/2006/relationships/hyperlink" Target="https://github.com/CanadianSolar/CASSYS/blob/master/LICENSE" TargetMode="Externa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github.com/CanadianSolar/CASSY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CanadianSolar/CASSYS/blob/master/LICENSE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github.com/CanadianSolar/CASSYS/blob/master/LICENSE" TargetMode="External"/><Relationship Id="rId1" Type="http://schemas.openxmlformats.org/officeDocument/2006/relationships/hyperlink" Target="https://github.com/CanadianSolar/CASSYS/blob/master/LICENSE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github.com/CanadianSolar/CASSYS/blob/master/LICENS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github.com/CanadianSolar/CASSYS/blob/master/LICENSE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github.com/CanadianSolar/CASSYS/blob/master/LICENSE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github.com/CanadianSolar/CASSYS/blob/master/LICENSE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github.com/CanadianSolar/CASSYS/blob/master/LICENSE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github.com/CanadianSolar/CASSYS/blob/master/LICENSE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github.com/CanadianSolar/CASSYS/blob/master/LICENSE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github.com/CanadianSolar/CASSYS/blob/master/LICENSE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6.xm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4.xml"/><Relationship Id="rId4" Type="http://schemas.openxmlformats.org/officeDocument/2006/relationships/ctrlProp" Target="../ctrlProps/ctrlProp1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nableMacrosSht">
    <pageSetUpPr fitToPage="1"/>
  </sheetPr>
  <dimension ref="A1:Q35"/>
  <sheetViews>
    <sheetView showGridLines="0" showRowColHeaders="0" tabSelected="1" topLeftCell="D1" workbookViewId="0">
      <selection activeCell="D1" sqref="D1"/>
    </sheetView>
  </sheetViews>
  <sheetFormatPr defaultColWidth="0" defaultRowHeight="15" zeroHeight="1"/>
  <cols>
    <col min="1" max="3" width="9.140625" hidden="1" customWidth="1"/>
    <col min="4" max="14" width="9.140625" style="1" customWidth="1"/>
    <col min="15" max="17" width="9.140625" style="1" hidden="1" customWidth="1"/>
    <col min="18" max="16384" width="0" style="1" hidden="1"/>
  </cols>
  <sheetData>
    <row r="1" spans="1:14" s="43" customForma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s="43" customForma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s="43" customForma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s="43" customForma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s="43" customForma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s="43" customForma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s="43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s="43" customForma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s="43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s="43" customForma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s="43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s="43" customForma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s="43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s="43" customForma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s="43" customForma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s="43" customForma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s="43" customForma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s="43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s="43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s="43" customForma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s="4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s="43" customFormat="1" ht="16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idden="1"/>
    <row r="24" spans="1:14" hidden="1"/>
    <row r="25" spans="1:14" hidden="1"/>
    <row r="26" spans="1:14" hidden="1"/>
    <row r="27" spans="1:14" hidden="1"/>
    <row r="28" spans="1:14" hidden="1"/>
    <row r="29" spans="1:14" hidden="1"/>
    <row r="30" spans="1:14" hidden="1"/>
    <row r="31" spans="1:14" hidden="1"/>
    <row r="32" spans="1:14" hidden="1"/>
    <row r="33" hidden="1"/>
    <row r="34" hidden="1"/>
    <row r="35" hidden="1"/>
  </sheetData>
  <sheetProtection sheet="1" objects="1" scenarios="1"/>
  <pageMargins left="0.7" right="0.7" top="0.75" bottom="0.75" header="0.3" footer="0.3"/>
  <pageSetup scale="8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roSht">
    <pageSetUpPr autoPageBreaks="0" fitToPage="1"/>
  </sheetPr>
  <dimension ref="A1:AA18489"/>
  <sheetViews>
    <sheetView showGridLines="0" showRowColHeaders="0" zoomScaleNormal="100" workbookViewId="0">
      <selection activeCell="H54" sqref="H54:M54"/>
    </sheetView>
  </sheetViews>
  <sheetFormatPr defaultColWidth="0" defaultRowHeight="15" zeroHeight="1"/>
  <cols>
    <col min="1" max="1" width="2.42578125" style="1" customWidth="1"/>
    <col min="2" max="2" width="9.140625" style="1" customWidth="1"/>
    <col min="3" max="3" width="9.5703125" style="1" bestFit="1" customWidth="1"/>
    <col min="4" max="4" width="9.7109375" style="1" customWidth="1"/>
    <col min="5" max="5" width="2.85546875" style="1" customWidth="1"/>
    <col min="6" max="6" width="4.42578125" style="1" customWidth="1"/>
    <col min="7" max="7" width="16.28515625" style="1" customWidth="1"/>
    <col min="8" max="8" width="15.28515625" style="1" customWidth="1"/>
    <col min="9" max="9" width="8.7109375" style="1" customWidth="1"/>
    <col min="10" max="11" width="9.140625" style="1" customWidth="1"/>
    <col min="12" max="13" width="10" style="1" customWidth="1"/>
    <col min="14" max="14" width="5" style="1" customWidth="1"/>
    <col min="15" max="15" width="3.140625" style="1" customWidth="1"/>
    <col min="16" max="16" width="9.140625" style="1" hidden="1" customWidth="1"/>
    <col min="17" max="18" width="8.7109375" style="1" hidden="1" customWidth="1"/>
    <col min="19" max="19" width="9.140625" style="1" hidden="1" customWidth="1"/>
    <col min="20" max="20" width="10.28515625" style="1" hidden="1" customWidth="1"/>
    <col min="21" max="21" width="2.7109375" style="1" hidden="1" customWidth="1"/>
    <col min="22" max="22" width="2.42578125" style="1" hidden="1" customWidth="1"/>
    <col min="23" max="24" width="9.140625" style="1" hidden="1" customWidth="1"/>
    <col min="25" max="25" width="10.7109375" style="1" hidden="1" customWidth="1"/>
    <col min="26" max="27" width="0" style="1" hidden="1" customWidth="1"/>
    <col min="28" max="16384" width="9.140625" style="1" hidden="1"/>
  </cols>
  <sheetData>
    <row r="1" spans="1:25" s="31" customFormat="1" ht="6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</row>
    <row r="2" spans="1:25" s="31" customForma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1:25" s="31" customFormat="1" ht="15" customHeight="1">
      <c r="A3" s="33"/>
      <c r="B3" s="598" t="s">
        <v>647</v>
      </c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45"/>
      <c r="N3" s="45"/>
      <c r="O3" s="46"/>
    </row>
    <row r="4" spans="1:25" s="31" customFormat="1" ht="15" customHeight="1">
      <c r="A4" s="33"/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45"/>
      <c r="N4" s="45"/>
      <c r="O4" s="46"/>
    </row>
    <row r="5" spans="1:25" s="31" customFormat="1" ht="15" customHeight="1">
      <c r="A5" s="33"/>
      <c r="B5" s="47" t="s">
        <v>649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33"/>
    </row>
    <row r="6" spans="1:25" s="31" customFormat="1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</row>
    <row r="7" spans="1:25" s="31" customFormat="1" ht="15" customHeight="1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</row>
    <row r="8" spans="1:25" s="31" customFormat="1" ht="15" customHeight="1">
      <c r="A8" s="33"/>
      <c r="B8" s="599" t="s">
        <v>1</v>
      </c>
      <c r="C8" s="599"/>
      <c r="D8" s="599"/>
      <c r="E8" s="49"/>
      <c r="F8" s="600" t="s">
        <v>774</v>
      </c>
      <c r="G8" s="601"/>
      <c r="H8" s="601"/>
      <c r="I8" s="601"/>
      <c r="J8" s="601"/>
      <c r="K8" s="601"/>
      <c r="L8" s="601"/>
      <c r="M8" s="601"/>
      <c r="N8" s="602"/>
      <c r="O8" s="39"/>
      <c r="Q8" s="267" t="s">
        <v>1021</v>
      </c>
    </row>
    <row r="9" spans="1:25" s="31" customFormat="1" ht="15" customHeight="1">
      <c r="A9" s="50"/>
      <c r="B9" s="582" t="s">
        <v>4</v>
      </c>
      <c r="C9" s="582"/>
      <c r="D9" s="582"/>
      <c r="E9" s="33"/>
      <c r="F9" s="603"/>
      <c r="G9" s="604"/>
      <c r="H9" s="604"/>
      <c r="I9" s="604"/>
      <c r="J9" s="604"/>
      <c r="K9" s="604"/>
      <c r="L9" s="604"/>
      <c r="M9" s="604"/>
      <c r="N9" s="605"/>
      <c r="O9" s="39"/>
      <c r="Q9" s="31" t="s">
        <v>898</v>
      </c>
      <c r="Y9" s="31" t="s">
        <v>1317</v>
      </c>
    </row>
    <row r="10" spans="1:25" s="31" customFormat="1" ht="15" customHeight="1">
      <c r="A10" s="33"/>
      <c r="B10" s="582" t="s">
        <v>3</v>
      </c>
      <c r="C10" s="582"/>
      <c r="D10" s="582"/>
      <c r="E10" s="33"/>
      <c r="F10" s="136"/>
      <c r="G10" s="132"/>
      <c r="H10" s="132"/>
      <c r="I10" s="132"/>
      <c r="J10" s="132"/>
      <c r="K10" s="132"/>
      <c r="L10" s="132"/>
      <c r="M10" s="132"/>
      <c r="N10" s="137"/>
      <c r="O10" s="39"/>
      <c r="Q10" s="31" t="s">
        <v>896</v>
      </c>
    </row>
    <row r="11" spans="1:25" s="31" customFormat="1" ht="15" customHeight="1">
      <c r="A11" s="33"/>
      <c r="B11" s="582" t="s">
        <v>887</v>
      </c>
      <c r="C11" s="582"/>
      <c r="D11" s="582"/>
      <c r="E11" s="33"/>
      <c r="F11" s="130"/>
      <c r="G11" s="80"/>
      <c r="H11" s="80"/>
      <c r="I11" s="80"/>
      <c r="J11" s="80"/>
      <c r="K11" s="80"/>
      <c r="L11" s="80"/>
      <c r="M11" s="80"/>
      <c r="N11" s="101"/>
      <c r="O11" s="39"/>
      <c r="Q11" s="31" t="s">
        <v>1026</v>
      </c>
      <c r="Y11" s="31" t="str">
        <f ca="1">CONCATENATE("© ", Year, " CanadianSolar, All rights reserved.")</f>
        <v>© 2018 CanadianSolar, All rights reserved.</v>
      </c>
    </row>
    <row r="12" spans="1:25" s="31" customFormat="1" ht="15" customHeight="1">
      <c r="A12" s="33"/>
      <c r="E12" s="33"/>
      <c r="F12" s="130"/>
      <c r="G12" s="80"/>
      <c r="H12" s="80"/>
      <c r="I12" s="80"/>
      <c r="J12" s="80"/>
      <c r="K12" s="80"/>
      <c r="L12" s="80"/>
      <c r="M12" s="80"/>
      <c r="N12" s="101"/>
      <c r="O12" s="39"/>
    </row>
    <row r="13" spans="1:25" s="31" customFormat="1" ht="15" customHeight="1">
      <c r="A13" s="33"/>
      <c r="B13" s="595" t="s">
        <v>2</v>
      </c>
      <c r="C13" s="596"/>
      <c r="D13" s="597"/>
      <c r="E13" s="33"/>
      <c r="F13" s="130"/>
      <c r="G13" s="80"/>
      <c r="H13" s="80"/>
      <c r="I13" s="80"/>
      <c r="J13" s="80"/>
      <c r="K13" s="80"/>
      <c r="L13" s="80"/>
      <c r="M13" s="80"/>
      <c r="N13" s="101"/>
      <c r="O13" s="39"/>
    </row>
    <row r="14" spans="1:25" s="31" customFormat="1" ht="15" customHeight="1">
      <c r="A14" s="33"/>
      <c r="B14" s="585" t="s">
        <v>5</v>
      </c>
      <c r="C14" s="585"/>
      <c r="D14" s="585"/>
      <c r="E14" s="50"/>
      <c r="F14" s="130"/>
      <c r="G14" s="80"/>
      <c r="H14" s="80"/>
      <c r="I14" s="80"/>
      <c r="J14" s="80"/>
      <c r="K14" s="80"/>
      <c r="L14" s="80"/>
      <c r="M14" s="80"/>
      <c r="N14" s="101"/>
      <c r="O14" s="39"/>
      <c r="Y14" s="526">
        <f ca="1">YEAR(TODAY())</f>
        <v>2018</v>
      </c>
    </row>
    <row r="15" spans="1:25" s="31" customFormat="1" ht="15" hidden="1" customHeight="1">
      <c r="A15" s="33"/>
      <c r="B15" s="582" t="s">
        <v>1026</v>
      </c>
      <c r="C15" s="582"/>
      <c r="D15" s="582"/>
      <c r="E15" s="50"/>
      <c r="F15" s="130"/>
      <c r="G15" s="80"/>
      <c r="H15" s="80"/>
      <c r="I15" s="80"/>
      <c r="J15" s="80"/>
      <c r="K15" s="80"/>
      <c r="L15" s="80"/>
      <c r="M15" s="80"/>
      <c r="N15" s="101"/>
      <c r="O15" s="39"/>
      <c r="Y15" s="195"/>
    </row>
    <row r="16" spans="1:25" s="31" customFormat="1" ht="15" customHeight="1">
      <c r="A16" s="33"/>
      <c r="B16" s="582" t="s">
        <v>8</v>
      </c>
      <c r="C16" s="582"/>
      <c r="D16" s="582"/>
      <c r="E16" s="33"/>
      <c r="F16" s="130"/>
      <c r="G16" s="80"/>
      <c r="H16" s="80"/>
      <c r="I16" s="80"/>
      <c r="J16" s="80"/>
      <c r="K16" s="80"/>
      <c r="L16" s="80"/>
      <c r="M16" s="80"/>
      <c r="N16" s="101"/>
      <c r="O16" s="39"/>
    </row>
    <row r="17" spans="1:15" s="31" customFormat="1" ht="15" customHeight="1">
      <c r="A17" s="33"/>
      <c r="B17" s="582" t="s">
        <v>975</v>
      </c>
      <c r="C17" s="582"/>
      <c r="D17" s="582"/>
      <c r="E17" s="33"/>
      <c r="F17" s="130"/>
      <c r="G17" s="80"/>
      <c r="H17" s="80"/>
      <c r="I17" s="80"/>
      <c r="J17" s="80"/>
      <c r="K17" s="80"/>
      <c r="L17" s="80"/>
      <c r="M17" s="80"/>
      <c r="N17" s="101"/>
      <c r="O17" s="39"/>
    </row>
    <row r="18" spans="1:15" s="31" customFormat="1" ht="15" customHeight="1">
      <c r="A18" s="33"/>
      <c r="B18" s="582" t="s">
        <v>582</v>
      </c>
      <c r="C18" s="582"/>
      <c r="D18" s="582"/>
      <c r="E18" s="33"/>
      <c r="F18" s="130"/>
      <c r="G18" s="80"/>
      <c r="H18" s="80"/>
      <c r="I18" s="80"/>
      <c r="J18" s="80"/>
      <c r="K18" s="80"/>
      <c r="L18" s="80"/>
      <c r="M18" s="80"/>
      <c r="N18" s="101"/>
      <c r="O18" s="39"/>
    </row>
    <row r="19" spans="1:15" s="31" customFormat="1" ht="15" customHeight="1">
      <c r="A19" s="33"/>
      <c r="B19" s="582" t="s">
        <v>7</v>
      </c>
      <c r="C19" s="582"/>
      <c r="D19" s="582"/>
      <c r="E19" s="33"/>
      <c r="F19" s="130"/>
      <c r="G19" s="80"/>
      <c r="H19" s="80"/>
      <c r="I19" s="594" t="s">
        <v>1018</v>
      </c>
      <c r="J19" s="594"/>
      <c r="K19" s="80"/>
      <c r="L19" s="80"/>
      <c r="M19" s="80"/>
      <c r="N19" s="101"/>
      <c r="O19" s="39"/>
    </row>
    <row r="20" spans="1:15" s="31" customFormat="1" ht="15" customHeight="1">
      <c r="A20" s="33"/>
      <c r="B20" s="582" t="s">
        <v>773</v>
      </c>
      <c r="C20" s="582"/>
      <c r="D20" s="582"/>
      <c r="E20" s="33"/>
      <c r="F20" s="130"/>
      <c r="G20" s="80"/>
      <c r="H20" s="80"/>
      <c r="I20" s="80"/>
      <c r="J20" s="80"/>
      <c r="K20" s="80"/>
      <c r="L20" s="80"/>
      <c r="M20" s="80"/>
      <c r="N20" s="101"/>
      <c r="O20" s="39"/>
    </row>
    <row r="21" spans="1:15" s="31" customFormat="1" ht="15" customHeight="1">
      <c r="A21" s="305"/>
      <c r="B21" s="582" t="s">
        <v>1218</v>
      </c>
      <c r="C21" s="582"/>
      <c r="D21" s="582"/>
      <c r="E21" s="305"/>
      <c r="F21" s="130"/>
      <c r="G21" s="80"/>
      <c r="H21" s="80"/>
      <c r="I21" s="80"/>
      <c r="J21" s="80"/>
      <c r="K21" s="80"/>
      <c r="L21" s="80"/>
      <c r="M21" s="80"/>
      <c r="N21" s="101"/>
      <c r="O21" s="306"/>
    </row>
    <row r="22" spans="1:15" s="31" customFormat="1" ht="15" customHeight="1">
      <c r="A22" s="33"/>
      <c r="B22" s="582" t="s">
        <v>6</v>
      </c>
      <c r="C22" s="582"/>
      <c r="D22" s="582"/>
      <c r="E22" s="33"/>
      <c r="F22" s="130"/>
      <c r="G22" s="80"/>
      <c r="H22" s="80"/>
      <c r="I22" s="80"/>
      <c r="J22" s="80"/>
      <c r="K22" s="80"/>
      <c r="L22" s="80"/>
      <c r="M22" s="80"/>
      <c r="N22" s="101"/>
      <c r="O22" s="39"/>
    </row>
    <row r="23" spans="1:15" s="31" customFormat="1" ht="15" customHeight="1">
      <c r="A23" s="33"/>
      <c r="B23" s="582" t="s">
        <v>886</v>
      </c>
      <c r="C23" s="582"/>
      <c r="D23" s="582"/>
      <c r="E23" s="50"/>
      <c r="F23" s="130"/>
      <c r="G23" s="80"/>
      <c r="H23" s="80"/>
      <c r="I23" s="80"/>
      <c r="J23" s="80"/>
      <c r="K23" s="80"/>
      <c r="L23" s="80"/>
      <c r="M23" s="80"/>
      <c r="N23" s="101"/>
      <c r="O23" s="39"/>
    </row>
    <row r="24" spans="1:15" s="31" customFormat="1" ht="15" customHeight="1">
      <c r="A24" s="33"/>
      <c r="B24" s="593" t="s">
        <v>771</v>
      </c>
      <c r="C24" s="593"/>
      <c r="D24" s="593"/>
      <c r="E24" s="33"/>
      <c r="F24" s="130"/>
      <c r="G24" s="80"/>
      <c r="H24" s="80"/>
      <c r="I24" s="80"/>
      <c r="J24" s="80"/>
      <c r="K24" s="80"/>
      <c r="L24" s="80"/>
      <c r="M24" s="80"/>
      <c r="N24" s="101"/>
      <c r="O24" s="33"/>
    </row>
    <row r="25" spans="1:15" s="31" customFormat="1" ht="15" hidden="1" customHeight="1">
      <c r="A25" s="305"/>
      <c r="B25" s="527"/>
      <c r="C25" s="527"/>
      <c r="D25" s="527"/>
      <c r="E25" s="305"/>
      <c r="F25" s="130"/>
      <c r="G25" s="80"/>
      <c r="H25" s="80"/>
      <c r="I25" s="80"/>
      <c r="J25" s="80"/>
      <c r="K25" s="80"/>
      <c r="L25" s="80"/>
      <c r="M25" s="80"/>
      <c r="N25" s="101"/>
      <c r="O25" s="305"/>
    </row>
    <row r="26" spans="1:15" s="31" customFormat="1" ht="15" hidden="1" customHeight="1">
      <c r="A26" s="305"/>
      <c r="B26" s="527"/>
      <c r="C26" s="527"/>
      <c r="D26" s="527"/>
      <c r="E26" s="305"/>
      <c r="F26" s="130"/>
      <c r="G26" s="80"/>
      <c r="H26" s="80"/>
      <c r="I26" s="80"/>
      <c r="J26" s="80"/>
      <c r="K26" s="80"/>
      <c r="L26" s="80"/>
      <c r="M26" s="80"/>
      <c r="N26" s="101"/>
      <c r="O26" s="305"/>
    </row>
    <row r="27" spans="1:15" s="31" customFormat="1" ht="15" hidden="1" customHeight="1">
      <c r="A27" s="305"/>
      <c r="B27" s="527"/>
      <c r="C27" s="527"/>
      <c r="D27" s="527"/>
      <c r="E27" s="305"/>
      <c r="F27" s="130"/>
      <c r="G27" s="80"/>
      <c r="H27" s="80"/>
      <c r="I27" s="80"/>
      <c r="J27" s="80"/>
      <c r="K27" s="80"/>
      <c r="L27" s="80"/>
      <c r="M27" s="80"/>
      <c r="N27" s="101"/>
      <c r="O27" s="305"/>
    </row>
    <row r="28" spans="1:15" s="31" customFormat="1" ht="15" hidden="1" customHeight="1">
      <c r="A28" s="305"/>
      <c r="B28" s="527"/>
      <c r="C28" s="527"/>
      <c r="D28" s="527"/>
      <c r="E28" s="305"/>
      <c r="F28" s="130"/>
      <c r="G28" s="80"/>
      <c r="H28" s="80"/>
      <c r="I28" s="80"/>
      <c r="J28" s="80"/>
      <c r="K28" s="80"/>
      <c r="L28" s="80"/>
      <c r="M28" s="80"/>
      <c r="N28" s="101"/>
      <c r="O28" s="305"/>
    </row>
    <row r="29" spans="1:15" s="31" customFormat="1" ht="15" hidden="1" customHeight="1">
      <c r="A29" s="305"/>
      <c r="B29" s="527"/>
      <c r="C29" s="527"/>
      <c r="D29" s="527"/>
      <c r="E29" s="305"/>
      <c r="F29" s="130"/>
      <c r="G29" s="80"/>
      <c r="H29" s="80"/>
      <c r="I29" s="80"/>
      <c r="J29" s="80"/>
      <c r="K29" s="80"/>
      <c r="L29" s="80"/>
      <c r="M29" s="80"/>
      <c r="N29" s="101"/>
      <c r="O29" s="305"/>
    </row>
    <row r="30" spans="1:15" s="31" customFormat="1" ht="15" hidden="1" customHeight="1">
      <c r="A30" s="305"/>
      <c r="B30" s="527"/>
      <c r="C30" s="527"/>
      <c r="D30" s="527"/>
      <c r="E30" s="305"/>
      <c r="F30" s="130"/>
      <c r="G30" s="80"/>
      <c r="H30" s="80"/>
      <c r="I30" s="80"/>
      <c r="J30" s="80"/>
      <c r="K30" s="80"/>
      <c r="L30" s="80"/>
      <c r="M30" s="80"/>
      <c r="N30" s="101"/>
      <c r="O30" s="305"/>
    </row>
    <row r="31" spans="1:15" s="31" customFormat="1" ht="15" hidden="1" customHeight="1">
      <c r="A31" s="305"/>
      <c r="B31" s="527"/>
      <c r="C31" s="527"/>
      <c r="D31" s="527"/>
      <c r="E31" s="305"/>
      <c r="F31" s="130"/>
      <c r="G31" s="80"/>
      <c r="H31" s="80"/>
      <c r="I31" s="80"/>
      <c r="J31" s="80"/>
      <c r="K31" s="80"/>
      <c r="L31" s="80"/>
      <c r="M31" s="80"/>
      <c r="N31" s="101"/>
      <c r="O31" s="305"/>
    </row>
    <row r="32" spans="1:15" s="31" customFormat="1" ht="15" hidden="1" customHeight="1">
      <c r="A32" s="305"/>
      <c r="B32" s="527"/>
      <c r="C32" s="527"/>
      <c r="D32" s="527"/>
      <c r="E32" s="305"/>
      <c r="F32" s="130"/>
      <c r="G32" s="80"/>
      <c r="H32" s="80"/>
      <c r="I32" s="80"/>
      <c r="J32" s="80"/>
      <c r="K32" s="80"/>
      <c r="L32" s="80"/>
      <c r="M32" s="80"/>
      <c r="N32" s="101"/>
      <c r="O32" s="305"/>
    </row>
    <row r="33" spans="1:15" s="31" customFormat="1" ht="15" hidden="1" customHeight="1">
      <c r="A33" s="305"/>
      <c r="B33" s="527"/>
      <c r="C33" s="527"/>
      <c r="D33" s="527"/>
      <c r="E33" s="305"/>
      <c r="F33" s="130"/>
      <c r="G33" s="80"/>
      <c r="H33" s="80"/>
      <c r="I33" s="80"/>
      <c r="J33" s="80"/>
      <c r="K33" s="80"/>
      <c r="L33" s="80"/>
      <c r="M33" s="80"/>
      <c r="N33" s="101"/>
      <c r="O33" s="305"/>
    </row>
    <row r="34" spans="1:15" s="31" customFormat="1" ht="15" hidden="1" customHeight="1">
      <c r="A34" s="305"/>
      <c r="B34" s="527"/>
      <c r="C34" s="527"/>
      <c r="D34" s="527"/>
      <c r="E34" s="305"/>
      <c r="F34" s="130"/>
      <c r="G34" s="80"/>
      <c r="H34" s="80"/>
      <c r="I34" s="80"/>
      <c r="J34" s="80"/>
      <c r="K34" s="80"/>
      <c r="L34" s="80"/>
      <c r="M34" s="80"/>
      <c r="N34" s="101"/>
      <c r="O34" s="305"/>
    </row>
    <row r="35" spans="1:15" s="31" customFormat="1" ht="15" hidden="1" customHeight="1">
      <c r="A35" s="305"/>
      <c r="B35" s="527"/>
      <c r="C35" s="527"/>
      <c r="D35" s="527"/>
      <c r="E35" s="305"/>
      <c r="F35" s="130"/>
      <c r="G35" s="80"/>
      <c r="H35" s="80"/>
      <c r="I35" s="80"/>
      <c r="J35" s="80"/>
      <c r="K35" s="80"/>
      <c r="L35" s="80"/>
      <c r="M35" s="80"/>
      <c r="N35" s="101"/>
      <c r="O35" s="305"/>
    </row>
    <row r="36" spans="1:15" s="31" customFormat="1" ht="15" hidden="1" customHeight="1">
      <c r="A36" s="305"/>
      <c r="B36" s="527"/>
      <c r="C36" s="527"/>
      <c r="D36" s="527"/>
      <c r="E36" s="305"/>
      <c r="F36" s="130"/>
      <c r="G36" s="80"/>
      <c r="H36" s="80"/>
      <c r="I36" s="80"/>
      <c r="J36" s="80"/>
      <c r="K36" s="80"/>
      <c r="L36" s="80"/>
      <c r="M36" s="80"/>
      <c r="N36" s="101"/>
      <c r="O36" s="305"/>
    </row>
    <row r="37" spans="1:15" s="31" customFormat="1" ht="15" hidden="1" customHeight="1">
      <c r="A37" s="305"/>
      <c r="B37" s="527"/>
      <c r="C37" s="527"/>
      <c r="D37" s="527"/>
      <c r="E37" s="305"/>
      <c r="F37" s="130"/>
      <c r="G37" s="80"/>
      <c r="H37" s="80"/>
      <c r="I37" s="80"/>
      <c r="J37" s="80"/>
      <c r="K37" s="80"/>
      <c r="L37" s="80"/>
      <c r="M37" s="80"/>
      <c r="N37" s="101"/>
      <c r="O37" s="305"/>
    </row>
    <row r="38" spans="1:15" s="31" customFormat="1" ht="15" customHeight="1">
      <c r="A38" s="33"/>
      <c r="B38" s="582" t="s">
        <v>781</v>
      </c>
      <c r="C38" s="582"/>
      <c r="D38" s="582"/>
      <c r="E38" s="33"/>
      <c r="F38" s="130"/>
      <c r="G38" s="80"/>
      <c r="H38" s="80"/>
      <c r="I38" s="80"/>
      <c r="J38" s="80"/>
      <c r="K38" s="80"/>
      <c r="L38" s="80"/>
      <c r="M38" s="80"/>
      <c r="N38" s="101"/>
      <c r="O38" s="39"/>
    </row>
    <row r="39" spans="1:15" s="31" customFormat="1" ht="15" hidden="1" customHeight="1">
      <c r="A39" s="33"/>
      <c r="B39" s="192"/>
      <c r="C39" s="192"/>
      <c r="D39" s="192"/>
      <c r="E39" s="33"/>
      <c r="F39" s="130"/>
      <c r="G39" s="80"/>
      <c r="H39" s="80"/>
      <c r="I39" s="80"/>
      <c r="J39" s="80"/>
      <c r="K39" s="80"/>
      <c r="L39" s="80"/>
      <c r="M39" s="80"/>
      <c r="N39" s="101"/>
      <c r="O39" s="39"/>
    </row>
    <row r="40" spans="1:15" s="31" customFormat="1" ht="15" hidden="1" customHeight="1">
      <c r="A40" s="33"/>
      <c r="B40" s="192"/>
      <c r="C40" s="192"/>
      <c r="D40" s="192"/>
      <c r="E40" s="33"/>
      <c r="F40" s="130"/>
      <c r="G40" s="80"/>
      <c r="H40" s="80"/>
      <c r="I40" s="80"/>
      <c r="J40" s="80"/>
      <c r="K40" s="80"/>
      <c r="L40" s="80"/>
      <c r="M40" s="80"/>
      <c r="N40" s="101"/>
      <c r="O40" s="39"/>
    </row>
    <row r="41" spans="1:15" s="31" customFormat="1" ht="15" hidden="1" customHeight="1">
      <c r="A41" s="33"/>
      <c r="B41" s="192"/>
      <c r="C41" s="192"/>
      <c r="D41" s="192"/>
      <c r="E41" s="33"/>
      <c r="F41" s="130"/>
      <c r="G41" s="80"/>
      <c r="H41" s="80"/>
      <c r="I41" s="80"/>
      <c r="J41" s="80"/>
      <c r="K41" s="80"/>
      <c r="L41" s="80"/>
      <c r="M41" s="80"/>
      <c r="N41" s="101"/>
      <c r="O41" s="39"/>
    </row>
    <row r="42" spans="1:15" s="31" customFormat="1" ht="15" hidden="1" customHeight="1">
      <c r="A42" s="33"/>
      <c r="B42" s="192"/>
      <c r="C42" s="192"/>
      <c r="D42" s="192"/>
      <c r="E42" s="33"/>
      <c r="F42" s="130"/>
      <c r="G42" s="80"/>
      <c r="H42" s="80"/>
      <c r="I42" s="80"/>
      <c r="J42" s="80"/>
      <c r="K42" s="80"/>
      <c r="L42" s="80"/>
      <c r="M42" s="80"/>
      <c r="N42" s="101"/>
      <c r="O42" s="39"/>
    </row>
    <row r="43" spans="1:15" s="31" customFormat="1" ht="15" hidden="1" customHeight="1">
      <c r="A43" s="33"/>
      <c r="B43" s="581"/>
      <c r="C43" s="581"/>
      <c r="D43" s="581"/>
      <c r="E43" s="33"/>
      <c r="F43" s="130"/>
      <c r="G43" s="80"/>
      <c r="H43" s="80"/>
      <c r="I43" s="80"/>
      <c r="J43" s="80"/>
      <c r="K43" s="80"/>
      <c r="L43" s="80"/>
      <c r="M43" s="80"/>
      <c r="N43" s="101"/>
      <c r="O43" s="39"/>
    </row>
    <row r="44" spans="1:15" s="31" customFormat="1" ht="15" hidden="1" customHeight="1">
      <c r="A44" s="33"/>
      <c r="B44" s="192"/>
      <c r="C44" s="192"/>
      <c r="D44" s="192"/>
      <c r="E44" s="33"/>
      <c r="F44" s="130"/>
      <c r="G44" s="80"/>
      <c r="H44" s="80"/>
      <c r="I44" s="80"/>
      <c r="J44" s="80"/>
      <c r="K44" s="80"/>
      <c r="L44" s="80"/>
      <c r="M44" s="80"/>
      <c r="N44" s="101"/>
      <c r="O44" s="39"/>
    </row>
    <row r="45" spans="1:15" s="31" customFormat="1" ht="15" hidden="1" customHeight="1">
      <c r="A45" s="33"/>
      <c r="B45" s="192"/>
      <c r="C45" s="192"/>
      <c r="D45" s="192"/>
      <c r="E45" s="33"/>
      <c r="F45" s="130"/>
      <c r="G45" s="80"/>
      <c r="H45" s="80"/>
      <c r="I45" s="80"/>
      <c r="J45" s="80"/>
      <c r="K45" s="80"/>
      <c r="L45" s="80"/>
      <c r="M45" s="80"/>
      <c r="N45" s="101"/>
      <c r="O45" s="39"/>
    </row>
    <row r="46" spans="1:15" s="31" customFormat="1" ht="15" hidden="1" customHeight="1">
      <c r="A46" s="33"/>
      <c r="B46" s="192"/>
      <c r="C46" s="192"/>
      <c r="D46" s="192"/>
      <c r="E46" s="33"/>
      <c r="F46" s="130"/>
      <c r="G46" s="80"/>
      <c r="H46" s="80"/>
      <c r="I46" s="80"/>
      <c r="J46" s="80"/>
      <c r="K46" s="80"/>
      <c r="L46" s="80"/>
      <c r="M46" s="80"/>
      <c r="N46" s="101"/>
      <c r="O46" s="39"/>
    </row>
    <row r="47" spans="1:15" s="31" customFormat="1" ht="15" hidden="1" customHeight="1">
      <c r="A47" s="33"/>
      <c r="B47" s="192"/>
      <c r="C47" s="192"/>
      <c r="D47" s="192"/>
      <c r="E47" s="33"/>
      <c r="F47" s="130"/>
      <c r="G47" s="80"/>
      <c r="H47" s="80"/>
      <c r="I47" s="80"/>
      <c r="J47" s="80"/>
      <c r="K47" s="80"/>
      <c r="L47" s="80"/>
      <c r="M47" s="80"/>
      <c r="N47" s="101"/>
      <c r="O47" s="39"/>
    </row>
    <row r="48" spans="1:15" s="31" customFormat="1" ht="15" hidden="1" customHeight="1">
      <c r="A48" s="33"/>
      <c r="B48" s="192"/>
      <c r="C48" s="192"/>
      <c r="D48" s="192"/>
      <c r="E48" s="33"/>
      <c r="F48" s="130"/>
      <c r="G48" s="80"/>
      <c r="H48" s="80"/>
      <c r="I48" s="80"/>
      <c r="J48" s="80"/>
      <c r="K48" s="80"/>
      <c r="L48" s="80"/>
      <c r="M48" s="80"/>
      <c r="N48" s="101"/>
      <c r="O48" s="39"/>
    </row>
    <row r="49" spans="1:15" s="31" customFormat="1" ht="15" customHeight="1">
      <c r="A49" s="33"/>
      <c r="E49" s="50"/>
      <c r="F49" s="130"/>
      <c r="G49" s="80"/>
      <c r="H49" s="80"/>
      <c r="I49" s="80"/>
      <c r="J49" s="80"/>
      <c r="K49" s="80"/>
      <c r="L49" s="80"/>
      <c r="M49" s="80"/>
      <c r="N49" s="101"/>
      <c r="O49" s="39"/>
    </row>
    <row r="50" spans="1:15" s="31" customFormat="1" ht="15" customHeight="1">
      <c r="A50" s="50"/>
      <c r="B50" s="586" t="s">
        <v>772</v>
      </c>
      <c r="C50" s="587"/>
      <c r="D50" s="588"/>
      <c r="E50" s="33"/>
      <c r="F50" s="130"/>
      <c r="G50" s="80"/>
      <c r="H50" s="80"/>
      <c r="I50" s="80"/>
      <c r="J50" s="80"/>
      <c r="K50" s="80"/>
      <c r="L50" s="80"/>
      <c r="M50" s="80"/>
      <c r="N50" s="101"/>
      <c r="O50" s="39"/>
    </row>
    <row r="51" spans="1:15" s="31" customFormat="1" ht="15" customHeight="1">
      <c r="A51" s="33"/>
      <c r="B51" s="585" t="s">
        <v>11</v>
      </c>
      <c r="C51" s="585"/>
      <c r="D51" s="585"/>
      <c r="E51" s="33"/>
      <c r="F51" s="130"/>
      <c r="G51" s="80"/>
      <c r="H51" s="80"/>
      <c r="I51" s="80"/>
      <c r="J51" s="80"/>
      <c r="K51" s="80"/>
      <c r="L51" s="80"/>
      <c r="M51" s="80"/>
      <c r="N51" s="101"/>
      <c r="O51" s="39"/>
    </row>
    <row r="52" spans="1:15" s="31" customFormat="1" ht="15" customHeight="1">
      <c r="A52" s="33"/>
      <c r="B52" s="582" t="s">
        <v>12</v>
      </c>
      <c r="C52" s="582"/>
      <c r="D52" s="582"/>
      <c r="E52" s="33"/>
      <c r="F52" s="130"/>
      <c r="G52" s="80"/>
      <c r="H52" s="80"/>
      <c r="I52" s="80"/>
      <c r="J52" s="80"/>
      <c r="K52" s="80"/>
      <c r="L52" s="80"/>
      <c r="M52" s="80"/>
      <c r="N52" s="101"/>
      <c r="O52" s="39"/>
    </row>
    <row r="53" spans="1:15" s="31" customFormat="1" ht="15" customHeight="1">
      <c r="A53" s="33"/>
      <c r="E53" s="33"/>
      <c r="F53" s="130"/>
      <c r="G53" s="80"/>
      <c r="H53" s="80"/>
      <c r="I53" s="80"/>
      <c r="J53" s="80"/>
      <c r="K53" s="80"/>
      <c r="L53" s="80"/>
      <c r="M53" s="80"/>
      <c r="N53" s="101"/>
      <c r="O53" s="39"/>
    </row>
    <row r="54" spans="1:15" s="31" customFormat="1" ht="15" customHeight="1">
      <c r="A54" s="33"/>
      <c r="B54" s="589" t="s">
        <v>922</v>
      </c>
      <c r="C54" s="590"/>
      <c r="D54" s="591"/>
      <c r="E54" s="33"/>
      <c r="F54" s="133"/>
      <c r="G54" s="52" t="s">
        <v>777</v>
      </c>
      <c r="H54" s="584" t="str">
        <f>IF(SaveFilePath&lt;&gt;"",MID(SaveFilePath,FIND(CHAR(42),SUBSTITUTE(SaveFilePath,"\",CHAR(42),LEN(SaveFilePath)-LEN(SUBSTITUTE(SaveFilePath,"\",""))))+1,LEN(SaveFilePath)),IF(LoadFilePath="","No File Defined.",MID(LoadFilePath,FIND(CHAR(42),SUBSTITUTE(LoadFilePath,"\",CHAR(42),LEN(LoadFilePath)-LEN(SUBSTITUTE(LoadFilePath,"\",""))))+1,LEN(LoadFilePath))))</f>
        <v>No File Defined.</v>
      </c>
      <c r="I54" s="584"/>
      <c r="J54" s="584"/>
      <c r="K54" s="584"/>
      <c r="L54" s="584"/>
      <c r="M54" s="584"/>
      <c r="N54" s="101"/>
      <c r="O54" s="39"/>
    </row>
    <row r="55" spans="1:15" s="31" customFormat="1" ht="15" customHeight="1">
      <c r="A55" s="33"/>
      <c r="B55" s="592" t="s">
        <v>898</v>
      </c>
      <c r="C55" s="592"/>
      <c r="D55" s="592"/>
      <c r="E55" s="33"/>
      <c r="F55" s="133"/>
      <c r="G55" s="52" t="s">
        <v>768</v>
      </c>
      <c r="H55" s="584" t="str">
        <f>IF(Site!$E$10="","Please fill this information in the Site Page.",Site!$E$10)</f>
        <v>Please fill this information in the Site Page.</v>
      </c>
      <c r="I55" s="584"/>
      <c r="J55" s="584"/>
      <c r="K55" s="584"/>
      <c r="L55" s="584"/>
      <c r="M55" s="584"/>
      <c r="N55" s="101"/>
      <c r="O55" s="39"/>
    </row>
    <row r="56" spans="1:15" s="31" customFormat="1" ht="15" customHeight="1">
      <c r="A56" s="33"/>
      <c r="E56" s="33"/>
      <c r="F56" s="134"/>
      <c r="G56" s="135"/>
      <c r="H56" s="218"/>
      <c r="I56" s="218"/>
      <c r="J56" s="218"/>
      <c r="K56" s="218"/>
      <c r="L56" s="218"/>
      <c r="M56" s="218"/>
      <c r="N56" s="131"/>
      <c r="O56" s="39"/>
    </row>
    <row r="57" spans="1:15"/>
    <row r="58" spans="1:15" s="31" customFormat="1" ht="15" customHeight="1">
      <c r="A58" s="53"/>
      <c r="B58" s="53" t="str">
        <f>CONCATENATE("Version ",Version)</f>
        <v>Version 1.5.2</v>
      </c>
      <c r="C58" s="53"/>
      <c r="D58" s="53"/>
      <c r="E58" s="53"/>
      <c r="F58" s="583" t="str">
        <f ca="1">Copyright</f>
        <v>© 2018 CanadianSolar, All rights reserved.</v>
      </c>
      <c r="G58" s="583"/>
      <c r="H58" s="583"/>
      <c r="I58" s="583"/>
      <c r="J58" s="583"/>
      <c r="K58" s="53"/>
      <c r="L58" s="53"/>
      <c r="M58" s="53"/>
      <c r="N58" s="117" t="s">
        <v>664</v>
      </c>
      <c r="O58" s="53"/>
    </row>
    <row r="59" spans="1:15" hidden="1"/>
    <row r="60" spans="1:15" hidden="1"/>
    <row r="61" spans="1:15" hidden="1"/>
    <row r="62" spans="1:15" hidden="1"/>
    <row r="63" spans="1:15" hidden="1"/>
    <row r="64" spans="1:15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</sheetData>
  <sheetProtection sheet="1" objects="1" scenarios="1"/>
  <mergeCells count="29">
    <mergeCell ref="B3:L4"/>
    <mergeCell ref="B8:D8"/>
    <mergeCell ref="B9:D9"/>
    <mergeCell ref="B10:D10"/>
    <mergeCell ref="F8:N9"/>
    <mergeCell ref="B11:D11"/>
    <mergeCell ref="B19:D19"/>
    <mergeCell ref="B20:D20"/>
    <mergeCell ref="B18:D18"/>
    <mergeCell ref="B13:D13"/>
    <mergeCell ref="B14:D14"/>
    <mergeCell ref="B16:D16"/>
    <mergeCell ref="B17:D17"/>
    <mergeCell ref="B43:D43"/>
    <mergeCell ref="B15:D15"/>
    <mergeCell ref="F58:J58"/>
    <mergeCell ref="H54:M54"/>
    <mergeCell ref="H55:M55"/>
    <mergeCell ref="B51:D51"/>
    <mergeCell ref="B22:D22"/>
    <mergeCell ref="B50:D50"/>
    <mergeCell ref="B52:D52"/>
    <mergeCell ref="B54:D54"/>
    <mergeCell ref="B55:D55"/>
    <mergeCell ref="B24:D24"/>
    <mergeCell ref="B38:D38"/>
    <mergeCell ref="B23:D23"/>
    <mergeCell ref="I19:J19"/>
    <mergeCell ref="B21:D21"/>
  </mergeCells>
  <dataValidations count="1">
    <dataValidation type="list" allowBlank="1" showInputMessage="1" showErrorMessage="1" sqref="B55:D55">
      <formula1>SimModeList</formula1>
    </dataValidation>
  </dataValidations>
  <hyperlinks>
    <hyperlink ref="B14" location="Site!A1" display="Site "/>
    <hyperlink ref="B51" location="'PV Module Database'!A1" tooltip="Go to Module DataBase" display="Module Database"/>
    <hyperlink ref="B52" location="'Inverter Database'!A1" display="Inverter Database"/>
    <hyperlink ref="B19" location="'Loss Characterization'!A1" display="Loss Characterization"/>
    <hyperlink ref="B18" location="'Array Definition'!A1" display="PV Array and Inverters"/>
    <hyperlink ref="B22" location="'Transformer Definition'!A1" display="Transformers"/>
    <hyperlink ref="B16" location="'Orientation and Shading'!A1" display="Orientation and Shading"/>
    <hyperlink ref="B23" location="InputFile!RowsToSkip" tooltip="Go to Input File Style Screen" display="Input File Style"/>
    <hyperlink ref="B24" location="OutputFile!D9" tooltip="Go to Output File Style Screen" display="Output File Style"/>
    <hyperlink ref="B38" location="Go to error log" display="Go to error log"/>
    <hyperlink ref="F58" r:id="rId1" display="Copyright © 2015, CanadianSolar All rights reserved."/>
    <hyperlink ref="B11:D11" r:id="rId2" tooltip="Launches a webpage to the license information for CASSYS." display="Copyright Info"/>
    <hyperlink ref="B10:D10" r:id="rId3" tooltip="Launches a webpage to the Online User Manual hosted on Github" display="Online Manual"/>
    <hyperlink ref="B9:D9" r:id="rId4" display="Description"/>
    <hyperlink ref="B23:D23" location="'Climate File'!A1" tooltip="Go to Input File Style Screen" display="Climate File "/>
    <hyperlink ref="B22:D22" location="Transformer!A1" display="Transformers"/>
    <hyperlink ref="B24:D24" location="'Output File'!A1" tooltip="Go to Output File Style Screen" display="Output File "/>
    <hyperlink ref="B38:D38" location="ErrorLogLink" display="Error Log"/>
    <hyperlink ref="B20:D20" location="Soiling!A1" display="Soiling"/>
    <hyperlink ref="B19:D19" location="Losses!A1" display="Loss Characterization"/>
    <hyperlink ref="B18:D18" location="System!A1" display="System Definition"/>
    <hyperlink ref="B17:D17" location="Horizon!A1" display="Horizon"/>
    <hyperlink ref="B15" location="'ASTM System'!A1" display="ASTM System"/>
    <hyperlink ref="B15:D15" location="'ASTM E2848 Regression'!A1" display="ASTM E2848 Regression"/>
    <hyperlink ref="B21:D21" location="UseSpectralModel" display="Spectral"/>
  </hyperlinks>
  <pageMargins left="0.7" right="0.7" top="0.75" bottom="0.75" header="0.3" footer="0.3"/>
  <pageSetup scale="72"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teSht">
    <pageSetUpPr fitToPage="1"/>
  </sheetPr>
  <dimension ref="A1:AA100"/>
  <sheetViews>
    <sheetView showGridLines="0" showRowColHeaders="0" zoomScaleNormal="100" workbookViewId="0">
      <selection activeCell="E10" sqref="E10:I10"/>
    </sheetView>
  </sheetViews>
  <sheetFormatPr defaultColWidth="0" defaultRowHeight="15" zeroHeight="1"/>
  <cols>
    <col min="1" max="1" width="2.7109375" style="18" customWidth="1"/>
    <col min="2" max="9" width="8.7109375" style="18" customWidth="1"/>
    <col min="10" max="13" width="9.140625" style="18" customWidth="1"/>
    <col min="14" max="17" width="8.7109375" style="18" customWidth="1"/>
    <col min="18" max="18" width="15.42578125" style="18" customWidth="1"/>
    <col min="19" max="19" width="2.7109375" style="18" customWidth="1"/>
    <col min="20" max="20" width="1.5703125" style="18" customWidth="1"/>
    <col min="21" max="24" width="6" style="18" hidden="1" customWidth="1"/>
    <col min="25" max="16384" width="9.140625" style="18" hidden="1"/>
  </cols>
  <sheetData>
    <row r="1" spans="1:27" ht="6" customHeigh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16"/>
      <c r="W1" s="18">
        <v>0.1</v>
      </c>
    </row>
    <row r="2" spans="1:27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17"/>
    </row>
    <row r="3" spans="1:27" ht="15" customHeight="1">
      <c r="A3" s="55"/>
      <c r="B3" s="138" t="s">
        <v>647</v>
      </c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55"/>
      <c r="O3" s="55"/>
      <c r="P3" s="55"/>
      <c r="Q3" s="55"/>
      <c r="R3" s="55"/>
      <c r="S3" s="55"/>
      <c r="T3" s="17"/>
    </row>
    <row r="4" spans="1:27" ht="15" customHeight="1">
      <c r="A4" s="55"/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55"/>
      <c r="O4" s="55"/>
      <c r="P4" s="55"/>
      <c r="Q4" s="55"/>
      <c r="R4" s="55"/>
      <c r="S4" s="55"/>
      <c r="T4" s="17"/>
    </row>
    <row r="5" spans="1:27" ht="15" customHeight="1">
      <c r="A5" s="55"/>
      <c r="B5" s="47" t="s">
        <v>649</v>
      </c>
      <c r="C5" s="47"/>
      <c r="D5" s="47"/>
      <c r="E5" s="48"/>
      <c r="F5" s="48"/>
      <c r="G5" s="48"/>
      <c r="H5" s="48"/>
      <c r="I5" s="48"/>
      <c r="J5" s="48"/>
      <c r="K5" s="48"/>
      <c r="L5" s="48"/>
      <c r="M5" s="48"/>
      <c r="N5" s="55"/>
      <c r="O5" s="55"/>
      <c r="P5" s="55"/>
      <c r="Q5" s="55"/>
      <c r="R5" s="55"/>
      <c r="S5" s="55"/>
      <c r="T5" s="17"/>
    </row>
    <row r="6" spans="1:27" ht="6" customHeight="1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16"/>
    </row>
    <row r="7" spans="1:27" s="298" customFormat="1" ht="15" customHeight="1">
      <c r="A7" s="366"/>
      <c r="B7" s="366"/>
      <c r="C7" s="366"/>
      <c r="D7" s="366"/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</row>
    <row r="8" spans="1:27" ht="15" customHeight="1">
      <c r="A8" s="367"/>
      <c r="B8" s="56" t="s">
        <v>358</v>
      </c>
      <c r="C8" s="56"/>
      <c r="D8" s="56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8" t="s">
        <v>431</v>
      </c>
      <c r="Q8" s="57"/>
      <c r="R8" s="57"/>
      <c r="S8" s="57"/>
      <c r="T8" s="20"/>
    </row>
    <row r="9" spans="1:27" ht="15" customHeight="1">
      <c r="A9" s="367"/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55"/>
      <c r="T9" s="17"/>
      <c r="V9" s="18" t="s">
        <v>607</v>
      </c>
      <c r="W9" s="18" t="s">
        <v>609</v>
      </c>
      <c r="X9" s="18" t="s">
        <v>619</v>
      </c>
      <c r="Y9" s="18" t="s">
        <v>451</v>
      </c>
      <c r="Z9" s="18" t="s">
        <v>532</v>
      </c>
      <c r="AA9" s="163">
        <f>AlbYearly</f>
        <v>0.2</v>
      </c>
    </row>
    <row r="10" spans="1:27" ht="15" customHeight="1">
      <c r="A10" s="366"/>
      <c r="B10" s="368" t="s">
        <v>375</v>
      </c>
      <c r="C10" s="368"/>
      <c r="D10" s="368"/>
      <c r="E10" s="606"/>
      <c r="F10" s="607"/>
      <c r="G10" s="607"/>
      <c r="H10" s="607"/>
      <c r="I10" s="608"/>
      <c r="J10" s="366"/>
      <c r="K10" s="366"/>
      <c r="L10" s="231" t="str">
        <f>IF(Name="", "Please specify the name of the site","")</f>
        <v>Please specify the name of the site</v>
      </c>
      <c r="M10" s="366"/>
      <c r="N10" s="366"/>
      <c r="O10" s="366"/>
      <c r="P10" s="366"/>
      <c r="Q10" s="366"/>
      <c r="R10" s="366"/>
      <c r="S10" s="55"/>
      <c r="T10" s="17"/>
      <c r="V10" s="18" t="s">
        <v>608</v>
      </c>
      <c r="W10" s="18" t="s">
        <v>610</v>
      </c>
      <c r="X10" s="18" t="s">
        <v>620</v>
      </c>
      <c r="Y10" s="18" t="s">
        <v>452</v>
      </c>
      <c r="Z10" s="18" t="s">
        <v>533</v>
      </c>
    </row>
    <row r="11" spans="1:27" ht="15" customHeight="1">
      <c r="A11" s="366"/>
      <c r="B11" s="368" t="s">
        <v>361</v>
      </c>
      <c r="C11" s="368"/>
      <c r="D11" s="368"/>
      <c r="E11" s="609"/>
      <c r="F11" s="610"/>
      <c r="G11" s="610"/>
      <c r="H11" s="610"/>
      <c r="I11" s="611"/>
      <c r="J11" s="366"/>
      <c r="K11" s="366"/>
      <c r="L11" s="231" t="str">
        <f>IF(Country="","Please specify the country the site is located in","")</f>
        <v>Please specify the country the site is located in</v>
      </c>
      <c r="M11" s="366"/>
      <c r="N11" s="366"/>
      <c r="O11" s="366"/>
      <c r="P11" s="366"/>
      <c r="Q11" s="366"/>
      <c r="R11" s="366"/>
      <c r="S11" s="55"/>
      <c r="T11" s="17"/>
    </row>
    <row r="12" spans="1:27" ht="15" customHeight="1">
      <c r="A12" s="366"/>
      <c r="B12" s="368" t="s">
        <v>362</v>
      </c>
      <c r="C12" s="368"/>
      <c r="D12" s="368"/>
      <c r="E12" s="609"/>
      <c r="F12" s="610"/>
      <c r="G12" s="610"/>
      <c r="H12" s="610"/>
      <c r="I12" s="611"/>
      <c r="J12" s="366"/>
      <c r="K12" s="366"/>
      <c r="L12" s="231" t="str">
        <f>IF(Region="", "Please specify the region the site is located in","")</f>
        <v>Please specify the region the site is located in</v>
      </c>
      <c r="M12" s="366"/>
      <c r="N12" s="366"/>
      <c r="O12" s="366"/>
      <c r="P12" s="366"/>
      <c r="Q12" s="366"/>
      <c r="R12" s="366"/>
      <c r="S12" s="55"/>
      <c r="T12" s="17"/>
    </row>
    <row r="13" spans="1:27" ht="15" customHeight="1">
      <c r="A13" s="366"/>
      <c r="B13" s="366" t="s">
        <v>377</v>
      </c>
      <c r="C13" s="366"/>
      <c r="D13" s="366"/>
      <c r="E13" s="609"/>
      <c r="F13" s="610"/>
      <c r="G13" s="610"/>
      <c r="H13" s="610"/>
      <c r="I13" s="611"/>
      <c r="J13" s="366"/>
      <c r="K13" s="366"/>
      <c r="L13" s="231" t="str">
        <f>IF(City="", "Please specify the city the site is located in", "")</f>
        <v>Please specify the city the site is located in</v>
      </c>
      <c r="M13" s="366"/>
      <c r="N13" s="366"/>
      <c r="O13" s="366"/>
      <c r="P13" s="366"/>
      <c r="Q13" s="366"/>
      <c r="R13" s="366"/>
      <c r="S13" s="55"/>
      <c r="T13" s="17"/>
      <c r="V13" s="18">
        <f>MATCH(TransVal,TransMod,0)-1</f>
        <v>0</v>
      </c>
    </row>
    <row r="14" spans="1:27" ht="15" customHeight="1">
      <c r="A14" s="366"/>
      <c r="B14" s="366"/>
      <c r="C14" s="366"/>
      <c r="D14" s="366"/>
      <c r="E14" s="366"/>
      <c r="F14" s="366"/>
      <c r="G14" s="366"/>
      <c r="H14" s="366"/>
      <c r="I14" s="366"/>
      <c r="J14" s="366"/>
      <c r="K14" s="366"/>
      <c r="L14" s="369"/>
      <c r="M14" s="366"/>
      <c r="N14" s="366"/>
      <c r="O14" s="366"/>
      <c r="P14" s="366"/>
      <c r="Q14" s="366"/>
      <c r="R14" s="366"/>
      <c r="S14" s="55"/>
      <c r="T14" s="17"/>
      <c r="V14" s="18" t="s">
        <v>591</v>
      </c>
      <c r="W14" s="18" t="e">
        <f t="shared" ref="W14:W25" si="0">IF(AlbFreqVal="Yearly",AlbYearly,#N/A)</f>
        <v>#N/A</v>
      </c>
      <c r="X14" s="18">
        <f>IF(AlbFreqVal = "Yearly",AlbYearly,IF(AlbFreqVal="Monthly",AlbJan,#N/A))</f>
        <v>0.2</v>
      </c>
    </row>
    <row r="15" spans="1:27" ht="15" customHeight="1">
      <c r="A15" s="366"/>
      <c r="B15" s="370" t="s">
        <v>370</v>
      </c>
      <c r="C15" s="370"/>
      <c r="D15" s="370"/>
      <c r="E15" s="371"/>
      <c r="F15" s="366"/>
      <c r="G15" s="372"/>
      <c r="H15" s="373"/>
      <c r="I15" s="374"/>
      <c r="J15" s="366"/>
      <c r="K15" s="366"/>
      <c r="L15" s="369"/>
      <c r="M15" s="366"/>
      <c r="N15" s="366"/>
      <c r="O15" s="366"/>
      <c r="P15" s="366"/>
      <c r="Q15" s="366"/>
      <c r="R15" s="366"/>
      <c r="S15" s="55"/>
      <c r="T15" s="17"/>
      <c r="V15" s="18" t="s">
        <v>592</v>
      </c>
      <c r="W15" s="18" t="e">
        <f t="shared" si="0"/>
        <v>#N/A</v>
      </c>
      <c r="X15" s="18">
        <f>IF(AlbFreqVal = "Yearly",AlbYearly,IF(AlbFreqVal="Monthly",AlbFeb,#N/A))</f>
        <v>0.2</v>
      </c>
    </row>
    <row r="16" spans="1:27" ht="15" customHeight="1">
      <c r="A16" s="366"/>
      <c r="B16" s="368" t="s">
        <v>359</v>
      </c>
      <c r="C16" s="368"/>
      <c r="D16" s="368"/>
      <c r="E16" s="375">
        <v>0</v>
      </c>
      <c r="F16" s="366"/>
      <c r="G16" s="376">
        <v>0</v>
      </c>
      <c r="H16" s="377">
        <v>0</v>
      </c>
      <c r="I16" s="378">
        <v>0</v>
      </c>
      <c r="J16" s="162" t="s">
        <v>607</v>
      </c>
      <c r="K16" s="379"/>
      <c r="L16" s="380" t="s">
        <v>587</v>
      </c>
      <c r="M16" s="366"/>
      <c r="N16" s="366"/>
      <c r="O16" s="366"/>
      <c r="P16" s="366"/>
      <c r="Q16" s="366"/>
      <c r="R16" s="366"/>
      <c r="S16" s="55"/>
      <c r="T16" s="17"/>
      <c r="V16" s="18" t="s">
        <v>593</v>
      </c>
      <c r="W16" s="18" t="e">
        <f t="shared" si="0"/>
        <v>#N/A</v>
      </c>
      <c r="X16" s="18">
        <f>IF(AlbFreqVal = "Yearly",AlbYearly,IF(AlbFreqVal="Monthly",AlbMar,#N/A))</f>
        <v>0.2</v>
      </c>
    </row>
    <row r="17" spans="1:24" ht="15" customHeight="1">
      <c r="A17" s="366"/>
      <c r="B17" s="368" t="s">
        <v>360</v>
      </c>
      <c r="C17" s="368"/>
      <c r="D17" s="368"/>
      <c r="E17" s="375">
        <v>0</v>
      </c>
      <c r="F17" s="366"/>
      <c r="G17" s="376">
        <v>0</v>
      </c>
      <c r="H17" s="377">
        <v>0</v>
      </c>
      <c r="I17" s="378">
        <v>0</v>
      </c>
      <c r="J17" s="162" t="s">
        <v>609</v>
      </c>
      <c r="K17" s="379"/>
      <c r="L17" s="231" t="s">
        <v>606</v>
      </c>
      <c r="M17" s="366"/>
      <c r="N17" s="366"/>
      <c r="O17" s="366"/>
      <c r="P17" s="366"/>
      <c r="Q17" s="366"/>
      <c r="R17" s="366"/>
      <c r="S17" s="55"/>
      <c r="T17" s="17"/>
      <c r="V17" s="18" t="s">
        <v>594</v>
      </c>
      <c r="W17" s="18" t="e">
        <f t="shared" si="0"/>
        <v>#N/A</v>
      </c>
      <c r="X17" s="18">
        <f>IF(AlbFreqVal = "Yearly",AlbYearly,IF(AlbFreqVal="Monthly",AlbApr,#N/A))</f>
        <v>0.2</v>
      </c>
    </row>
    <row r="18" spans="1:24" ht="15" customHeight="1">
      <c r="A18" s="366"/>
      <c r="B18" s="368" t="s">
        <v>549</v>
      </c>
      <c r="C18" s="368"/>
      <c r="D18" s="368"/>
      <c r="E18" s="381">
        <v>0</v>
      </c>
      <c r="F18" s="367"/>
      <c r="G18" s="366"/>
      <c r="H18" s="366"/>
      <c r="I18" s="366"/>
      <c r="J18" s="366"/>
      <c r="K18" s="366"/>
      <c r="L18" s="231" t="s">
        <v>762</v>
      </c>
      <c r="M18" s="366"/>
      <c r="N18" s="366"/>
      <c r="O18" s="366"/>
      <c r="P18" s="366"/>
      <c r="Q18" s="366"/>
      <c r="R18" s="366"/>
      <c r="S18" s="55"/>
      <c r="T18" s="17"/>
      <c r="V18" s="18" t="s">
        <v>595</v>
      </c>
      <c r="W18" s="18" t="e">
        <f t="shared" si="0"/>
        <v>#N/A</v>
      </c>
      <c r="X18" s="18">
        <f>IF(AlbFreqVal = "Yearly",AlbYearly,IF(AlbFreqVal="Monthly",AlbMay,#N/A))</f>
        <v>0.2</v>
      </c>
    </row>
    <row r="19" spans="1:24" ht="15" customHeight="1">
      <c r="A19" s="366"/>
      <c r="B19" s="368" t="s">
        <v>550</v>
      </c>
      <c r="C19" s="368"/>
      <c r="D19" s="368"/>
      <c r="E19" s="382">
        <v>0</v>
      </c>
      <c r="F19" s="367"/>
      <c r="G19" s="366"/>
      <c r="H19" s="366"/>
      <c r="I19" s="366"/>
      <c r="J19" s="366"/>
      <c r="K19" s="366"/>
      <c r="L19" s="231" t="s">
        <v>761</v>
      </c>
      <c r="M19" s="366"/>
      <c r="N19" s="366"/>
      <c r="O19" s="366"/>
      <c r="P19" s="366"/>
      <c r="Q19" s="366"/>
      <c r="R19" s="366"/>
      <c r="S19" s="55"/>
      <c r="T19" s="17"/>
      <c r="V19" s="18" t="s">
        <v>596</v>
      </c>
      <c r="W19" s="18" t="e">
        <f t="shared" si="0"/>
        <v>#N/A</v>
      </c>
      <c r="X19" s="18">
        <f>IF(AlbFreqVal = "Yearly",AlbYearly,IF(AlbFreqVal="Monthly",AlbJun,#N/A))</f>
        <v>0.2</v>
      </c>
    </row>
    <row r="20" spans="1:24" ht="15" customHeight="1">
      <c r="A20" s="366"/>
      <c r="B20" s="368"/>
      <c r="C20" s="368"/>
      <c r="D20" s="368"/>
      <c r="E20" s="383"/>
      <c r="F20" s="367"/>
      <c r="G20" s="366"/>
      <c r="H20" s="366"/>
      <c r="I20" s="366"/>
      <c r="J20" s="366"/>
      <c r="K20" s="366"/>
      <c r="L20" s="231"/>
      <c r="M20" s="366"/>
      <c r="N20" s="366"/>
      <c r="O20" s="366"/>
      <c r="P20" s="366"/>
      <c r="Q20" s="366"/>
      <c r="R20" s="366"/>
      <c r="S20" s="55"/>
      <c r="T20" s="17"/>
      <c r="V20" s="18" t="s">
        <v>597</v>
      </c>
      <c r="W20" s="18" t="e">
        <f t="shared" si="0"/>
        <v>#N/A</v>
      </c>
      <c r="X20" s="18">
        <f>IF(AlbFreqVal = "Yearly",AlbYearly,IF(AlbFreqVal="Monthly",AlbJul,#N/A))</f>
        <v>0.2</v>
      </c>
    </row>
    <row r="21" spans="1:24" ht="15" customHeight="1">
      <c r="A21" s="366"/>
      <c r="B21" s="384" t="s">
        <v>617</v>
      </c>
      <c r="C21" s="384"/>
      <c r="D21" s="384"/>
      <c r="E21" s="205"/>
      <c r="F21" s="367"/>
      <c r="G21" s="366"/>
      <c r="H21" s="366"/>
      <c r="I21" s="366"/>
      <c r="J21" s="366"/>
      <c r="K21" s="366"/>
      <c r="L21" s="231"/>
      <c r="M21" s="366"/>
      <c r="N21" s="366"/>
      <c r="O21" s="366"/>
      <c r="P21" s="366"/>
      <c r="Q21" s="366"/>
      <c r="R21" s="366"/>
      <c r="S21" s="55"/>
      <c r="T21" s="17"/>
      <c r="V21" s="18" t="s">
        <v>598</v>
      </c>
      <c r="W21" s="18" t="e">
        <f t="shared" si="0"/>
        <v>#N/A</v>
      </c>
      <c r="X21" s="18">
        <f>IF(AlbFreqVal = "Yearly",AlbYearly,IF(AlbFreqVal="Monthly",AlbAug,#N/A))</f>
        <v>0.2</v>
      </c>
    </row>
    <row r="22" spans="1:24" ht="15" customHeight="1">
      <c r="A22" s="366"/>
      <c r="B22" s="385" t="s">
        <v>621</v>
      </c>
      <c r="C22" s="385"/>
      <c r="D22" s="385"/>
      <c r="E22" s="162" t="s">
        <v>451</v>
      </c>
      <c r="F22" s="367"/>
      <c r="G22" s="575" t="s">
        <v>622</v>
      </c>
      <c r="H22" s="575"/>
      <c r="I22" s="575"/>
      <c r="J22" s="576">
        <f>IF(UseLocTime="Yes",TimeZone*15,"")</f>
        <v>0</v>
      </c>
      <c r="K22" s="366"/>
      <c r="L22" s="231" t="s">
        <v>817</v>
      </c>
      <c r="M22" s="366"/>
      <c r="N22" s="366"/>
      <c r="O22" s="366"/>
      <c r="P22" s="366"/>
      <c r="Q22" s="366"/>
      <c r="R22" s="366"/>
      <c r="S22" s="55"/>
      <c r="T22" s="17"/>
      <c r="V22" s="18" t="s">
        <v>599</v>
      </c>
      <c r="W22" s="18" t="e">
        <f t="shared" si="0"/>
        <v>#N/A</v>
      </c>
      <c r="X22" s="18">
        <f>IF(AlbFreqVal = "Yearly",AlbYearly,IF(AlbFreqVal="Monthly",AlbSep,#N/A))</f>
        <v>0.2</v>
      </c>
    </row>
    <row r="23" spans="1:24" ht="15" customHeight="1">
      <c r="A23" s="366"/>
      <c r="B23" s="368" t="s">
        <v>618</v>
      </c>
      <c r="C23" s="368"/>
      <c r="D23" s="368"/>
      <c r="E23" s="382" t="s">
        <v>619</v>
      </c>
      <c r="F23" s="367"/>
      <c r="G23" s="366"/>
      <c r="H23" s="366"/>
      <c r="I23" s="366"/>
      <c r="J23" s="386"/>
      <c r="K23" s="366"/>
      <c r="L23" s="231" t="s">
        <v>815</v>
      </c>
      <c r="M23" s="366"/>
      <c r="N23" s="366"/>
      <c r="O23" s="366"/>
      <c r="P23" s="366"/>
      <c r="Q23" s="366"/>
      <c r="R23" s="366"/>
      <c r="S23" s="55"/>
      <c r="T23" s="17"/>
      <c r="V23" s="18" t="s">
        <v>600</v>
      </c>
      <c r="W23" s="18" t="e">
        <f t="shared" si="0"/>
        <v>#N/A</v>
      </c>
      <c r="X23" s="18">
        <f>IF(AlbFreqVal = "Yearly",AlbYearly,IF(AlbFreqVal="Monthly",AlbOct,#N/A))</f>
        <v>0.2</v>
      </c>
    </row>
    <row r="24" spans="1:24" ht="15" customHeight="1">
      <c r="A24" s="366"/>
      <c r="B24" s="368"/>
      <c r="C24" s="368"/>
      <c r="D24" s="368"/>
      <c r="E24" s="205"/>
      <c r="F24" s="367"/>
      <c r="G24" s="366"/>
      <c r="H24" s="366"/>
      <c r="I24" s="366"/>
      <c r="J24" s="366"/>
      <c r="K24" s="366"/>
      <c r="L24" s="231" t="s">
        <v>818</v>
      </c>
      <c r="M24" s="366"/>
      <c r="N24" s="366"/>
      <c r="O24" s="366"/>
      <c r="P24" s="366"/>
      <c r="Q24" s="366"/>
      <c r="R24" s="366"/>
      <c r="S24" s="55"/>
      <c r="T24" s="17"/>
      <c r="V24" s="18" t="s">
        <v>602</v>
      </c>
      <c r="W24" s="18" t="e">
        <f t="shared" si="0"/>
        <v>#N/A</v>
      </c>
      <c r="X24" s="18">
        <f>IF(AlbFreqVal = "Yearly",AlbYearly,IF(AlbFreqVal="Monthly",AlbNov,#N/A))</f>
        <v>0.2</v>
      </c>
    </row>
    <row r="25" spans="1:24" ht="15" customHeight="1">
      <c r="A25" s="366"/>
      <c r="B25" s="384" t="s">
        <v>625</v>
      </c>
      <c r="C25" s="384"/>
      <c r="D25" s="384"/>
      <c r="E25" s="205"/>
      <c r="F25" s="367"/>
      <c r="G25" s="366"/>
      <c r="H25" s="366"/>
      <c r="I25" s="366"/>
      <c r="J25" s="366"/>
      <c r="K25" s="366"/>
      <c r="L25" s="231"/>
      <c r="M25" s="366"/>
      <c r="N25" s="366"/>
      <c r="O25" s="366"/>
      <c r="P25" s="366"/>
      <c r="Q25" s="366"/>
      <c r="R25" s="366"/>
      <c r="S25" s="55"/>
      <c r="T25" s="17"/>
      <c r="V25" s="18" t="s">
        <v>601</v>
      </c>
      <c r="W25" s="18" t="e">
        <f t="shared" si="0"/>
        <v>#N/A</v>
      </c>
      <c r="X25" s="18">
        <f>IF(AlbFreqVal = "Yearly",AlbYearly,IF(AlbFreqVal="Monthly",AlbDec,#N/A))</f>
        <v>0.2</v>
      </c>
    </row>
    <row r="26" spans="1:24" ht="15" customHeight="1">
      <c r="A26" s="366"/>
      <c r="B26" s="368" t="s">
        <v>328</v>
      </c>
      <c r="C26" s="366"/>
      <c r="D26" s="368"/>
      <c r="E26" s="162" t="s">
        <v>533</v>
      </c>
      <c r="F26" s="366"/>
      <c r="G26" s="366"/>
      <c r="H26" s="366"/>
      <c r="I26" s="366"/>
      <c r="J26" s="366"/>
      <c r="K26" s="366"/>
      <c r="L26" s="231" t="s">
        <v>816</v>
      </c>
      <c r="M26" s="366"/>
      <c r="N26" s="366"/>
      <c r="O26" s="366"/>
      <c r="P26" s="366"/>
      <c r="Q26" s="366"/>
      <c r="R26" s="366"/>
      <c r="S26" s="55"/>
      <c r="T26" s="17"/>
    </row>
    <row r="27" spans="1:24" ht="15" hidden="1" customHeight="1">
      <c r="A27" s="366"/>
      <c r="B27" s="374"/>
      <c r="C27" s="368"/>
      <c r="D27" s="368"/>
      <c r="E27" s="387"/>
      <c r="F27" s="367"/>
      <c r="G27" s="366"/>
      <c r="H27" s="366"/>
      <c r="I27" s="366"/>
      <c r="J27" s="366"/>
      <c r="K27" s="366"/>
      <c r="L27" s="231"/>
      <c r="M27" s="366"/>
      <c r="N27" s="366"/>
      <c r="O27" s="366"/>
      <c r="P27" s="366"/>
      <c r="Q27" s="366"/>
      <c r="R27" s="366"/>
      <c r="S27" s="55"/>
      <c r="T27" s="17"/>
    </row>
    <row r="28" spans="1:24" s="298" customFormat="1" ht="15" hidden="1" customHeight="1">
      <c r="A28" s="366"/>
      <c r="B28" s="366" t="s">
        <v>766</v>
      </c>
      <c r="C28" s="368"/>
      <c r="D28" s="368"/>
      <c r="E28" s="381">
        <v>0.2</v>
      </c>
      <c r="F28" s="367"/>
      <c r="G28" s="366"/>
      <c r="H28" s="366"/>
      <c r="I28" s="366"/>
      <c r="J28" s="366"/>
      <c r="K28" s="366"/>
      <c r="L28" s="231"/>
      <c r="M28" s="366"/>
      <c r="N28" s="366"/>
      <c r="O28" s="366"/>
      <c r="P28" s="366"/>
      <c r="Q28" s="366"/>
      <c r="R28" s="366"/>
      <c r="S28" s="366"/>
    </row>
    <row r="29" spans="1:24" s="298" customFormat="1" ht="21" customHeight="1">
      <c r="A29" s="366"/>
      <c r="B29" s="374"/>
      <c r="C29" s="374"/>
      <c r="D29" s="374"/>
      <c r="E29" s="374" t="s">
        <v>591</v>
      </c>
      <c r="F29" s="379" t="s">
        <v>592</v>
      </c>
      <c r="G29" s="373" t="s">
        <v>593</v>
      </c>
      <c r="H29" s="374" t="s">
        <v>594</v>
      </c>
      <c r="I29" s="374" t="s">
        <v>595</v>
      </c>
      <c r="J29" s="374" t="s">
        <v>596</v>
      </c>
      <c r="K29" s="374" t="s">
        <v>597</v>
      </c>
      <c r="L29" s="389" t="s">
        <v>598</v>
      </c>
      <c r="M29" s="374" t="s">
        <v>599</v>
      </c>
      <c r="N29" s="374" t="s">
        <v>600</v>
      </c>
      <c r="O29" s="374" t="s">
        <v>602</v>
      </c>
      <c r="P29" s="374" t="s">
        <v>601</v>
      </c>
      <c r="Q29" s="366"/>
      <c r="R29" s="366"/>
      <c r="S29" s="366"/>
    </row>
    <row r="30" spans="1:24" s="298" customFormat="1" ht="15" customHeight="1">
      <c r="A30" s="366"/>
      <c r="B30" s="390" t="s">
        <v>775</v>
      </c>
      <c r="C30" s="388"/>
      <c r="D30" s="388"/>
      <c r="E30" s="391">
        <v>0.2</v>
      </c>
      <c r="F30" s="391">
        <v>0.2</v>
      </c>
      <c r="G30" s="391">
        <v>0.2</v>
      </c>
      <c r="H30" s="391">
        <v>0.2</v>
      </c>
      <c r="I30" s="391">
        <v>0.2</v>
      </c>
      <c r="J30" s="391">
        <v>0.2</v>
      </c>
      <c r="K30" s="391">
        <v>0.2</v>
      </c>
      <c r="L30" s="391">
        <v>0.2</v>
      </c>
      <c r="M30" s="391">
        <v>0.2</v>
      </c>
      <c r="N30" s="391">
        <v>0.2</v>
      </c>
      <c r="O30" s="391">
        <v>0.2</v>
      </c>
      <c r="P30" s="391">
        <v>0.2</v>
      </c>
      <c r="Q30" s="366"/>
      <c r="R30" s="366"/>
      <c r="S30" s="366"/>
    </row>
    <row r="31" spans="1:24" s="298" customFormat="1" ht="15" customHeight="1">
      <c r="A31" s="366"/>
      <c r="B31" s="388"/>
      <c r="C31" s="388"/>
      <c r="D31" s="388"/>
      <c r="E31" s="388"/>
      <c r="F31" s="388"/>
      <c r="G31" s="388"/>
      <c r="H31" s="388"/>
      <c r="I31" s="388"/>
      <c r="J31" s="388"/>
      <c r="K31" s="388"/>
      <c r="L31" s="388"/>
      <c r="M31" s="388"/>
      <c r="N31" s="366"/>
      <c r="O31" s="366"/>
      <c r="P31" s="366"/>
      <c r="Q31" s="366"/>
      <c r="R31" s="366"/>
      <c r="S31" s="366"/>
    </row>
    <row r="32" spans="1:24" ht="15" customHeight="1">
      <c r="A32" s="366"/>
      <c r="B32" s="388"/>
      <c r="C32" s="388"/>
      <c r="D32" s="388"/>
      <c r="E32" s="388"/>
      <c r="F32" s="388"/>
      <c r="G32" s="388"/>
      <c r="H32" s="388"/>
      <c r="I32" s="388"/>
      <c r="J32" s="388"/>
      <c r="K32" s="388"/>
      <c r="L32" s="388"/>
      <c r="M32" s="388"/>
      <c r="N32" s="366"/>
      <c r="O32" s="366"/>
      <c r="P32" s="366"/>
      <c r="Q32" s="366"/>
      <c r="R32" s="366"/>
      <c r="S32" s="366"/>
      <c r="T32" s="17"/>
    </row>
    <row r="33" spans="1:21" ht="15" customHeight="1">
      <c r="A33" s="366"/>
      <c r="B33" s="388"/>
      <c r="C33" s="388"/>
      <c r="D33" s="388"/>
      <c r="E33" s="388"/>
      <c r="F33" s="388"/>
      <c r="G33" s="388"/>
      <c r="H33" s="388"/>
      <c r="I33" s="388"/>
      <c r="J33" s="388"/>
      <c r="K33" s="388"/>
      <c r="L33" s="388"/>
      <c r="M33" s="388"/>
      <c r="N33" s="366"/>
      <c r="O33" s="366"/>
      <c r="P33" s="366"/>
      <c r="Q33" s="366"/>
      <c r="R33" s="366"/>
      <c r="S33" s="366"/>
      <c r="T33" s="17"/>
    </row>
    <row r="34" spans="1:21" ht="15" customHeight="1">
      <c r="A34" s="366"/>
      <c r="B34" s="388"/>
      <c r="C34" s="388"/>
      <c r="D34" s="388"/>
      <c r="E34" s="388"/>
      <c r="F34" s="388"/>
      <c r="G34" s="388"/>
      <c r="H34" s="388"/>
      <c r="I34" s="388"/>
      <c r="J34" s="388"/>
      <c r="K34" s="388"/>
      <c r="L34" s="388"/>
      <c r="M34" s="388"/>
      <c r="N34" s="366"/>
      <c r="O34" s="366"/>
      <c r="P34" s="366"/>
      <c r="Q34" s="366"/>
      <c r="R34" s="366"/>
      <c r="S34" s="366"/>
      <c r="T34" s="17"/>
    </row>
    <row r="35" spans="1:21" ht="15" customHeight="1">
      <c r="A35" s="366"/>
      <c r="B35" s="388"/>
      <c r="C35" s="388"/>
      <c r="D35" s="388"/>
      <c r="E35" s="388"/>
      <c r="F35" s="388"/>
      <c r="G35" s="388"/>
      <c r="H35" s="388"/>
      <c r="I35" s="388"/>
      <c r="J35" s="388"/>
      <c r="K35" s="388"/>
      <c r="L35" s="388"/>
      <c r="M35" s="388"/>
      <c r="N35" s="366"/>
      <c r="O35" s="366"/>
      <c r="P35" s="366"/>
      <c r="Q35" s="366"/>
      <c r="R35" s="366"/>
      <c r="S35" s="366"/>
      <c r="T35" s="17"/>
    </row>
    <row r="36" spans="1:21" ht="15" customHeight="1">
      <c r="A36" s="366"/>
      <c r="B36" s="388"/>
      <c r="C36" s="388"/>
      <c r="D36" s="388"/>
      <c r="E36" s="388"/>
      <c r="F36" s="388"/>
      <c r="G36" s="388"/>
      <c r="H36" s="388"/>
      <c r="I36" s="388"/>
      <c r="J36" s="388"/>
      <c r="K36" s="388"/>
      <c r="L36" s="388"/>
      <c r="M36" s="388"/>
      <c r="N36" s="366"/>
      <c r="O36" s="366"/>
      <c r="P36" s="366"/>
      <c r="Q36" s="366"/>
      <c r="R36" s="366"/>
      <c r="S36" s="366"/>
      <c r="T36" s="17"/>
    </row>
    <row r="37" spans="1:21" ht="15" customHeight="1">
      <c r="A37" s="366"/>
      <c r="B37" s="388"/>
      <c r="C37" s="388"/>
      <c r="D37" s="388"/>
      <c r="E37" s="388"/>
      <c r="F37" s="388"/>
      <c r="G37" s="388"/>
      <c r="H37" s="388"/>
      <c r="I37" s="388"/>
      <c r="J37" s="388"/>
      <c r="K37" s="388"/>
      <c r="L37" s="388"/>
      <c r="M37" s="388"/>
      <c r="N37" s="366"/>
      <c r="O37" s="366"/>
      <c r="P37" s="366"/>
      <c r="Q37" s="366"/>
      <c r="R37" s="366"/>
      <c r="S37" s="366"/>
      <c r="T37" s="17"/>
    </row>
    <row r="38" spans="1:21" ht="15" customHeight="1">
      <c r="A38" s="366"/>
      <c r="B38" s="388"/>
      <c r="C38" s="388"/>
      <c r="D38" s="388"/>
      <c r="E38" s="388"/>
      <c r="F38" s="388"/>
      <c r="G38" s="388"/>
      <c r="H38" s="388"/>
      <c r="I38" s="388"/>
      <c r="J38" s="388"/>
      <c r="K38" s="388"/>
      <c r="L38" s="388"/>
      <c r="M38" s="388"/>
      <c r="N38" s="366"/>
      <c r="O38" s="366"/>
      <c r="P38" s="366"/>
      <c r="Q38" s="366"/>
      <c r="R38" s="366"/>
      <c r="S38" s="366"/>
      <c r="T38" s="17"/>
    </row>
    <row r="39" spans="1:21" ht="15" customHeight="1">
      <c r="A39" s="366"/>
      <c r="B39" s="388"/>
      <c r="C39" s="388"/>
      <c r="D39" s="388"/>
      <c r="E39" s="388"/>
      <c r="F39" s="388"/>
      <c r="G39" s="388"/>
      <c r="H39" s="388"/>
      <c r="I39" s="388"/>
      <c r="J39" s="388"/>
      <c r="K39" s="388"/>
      <c r="L39" s="388"/>
      <c r="M39" s="388"/>
      <c r="N39" s="366"/>
      <c r="O39" s="366"/>
      <c r="P39" s="366"/>
      <c r="Q39" s="366"/>
      <c r="R39" s="366"/>
      <c r="S39" s="366"/>
      <c r="T39" s="17"/>
    </row>
    <row r="40" spans="1:21" ht="15" customHeight="1">
      <c r="A40" s="366"/>
      <c r="B40" s="388"/>
      <c r="C40" s="388"/>
      <c r="D40" s="388"/>
      <c r="E40" s="388"/>
      <c r="F40" s="388"/>
      <c r="G40" s="388"/>
      <c r="H40" s="388"/>
      <c r="I40" s="388"/>
      <c r="J40" s="388"/>
      <c r="K40" s="388"/>
      <c r="L40" s="388"/>
      <c r="M40" s="388"/>
      <c r="N40" s="366"/>
      <c r="O40" s="366"/>
      <c r="P40" s="366"/>
      <c r="Q40" s="366"/>
      <c r="R40" s="366"/>
      <c r="S40" s="366"/>
      <c r="T40" s="17"/>
    </row>
    <row r="41" spans="1:21" ht="15" customHeight="1">
      <c r="A41" s="366"/>
      <c r="B41" s="388"/>
      <c r="C41" s="388"/>
      <c r="D41" s="388"/>
      <c r="E41" s="388"/>
      <c r="F41" s="388"/>
      <c r="G41" s="388"/>
      <c r="H41" s="388"/>
      <c r="I41" s="388"/>
      <c r="J41" s="388"/>
      <c r="K41" s="388"/>
      <c r="L41" s="388"/>
      <c r="M41" s="388"/>
      <c r="N41" s="366"/>
      <c r="O41" s="366"/>
      <c r="P41" s="366"/>
      <c r="Q41" s="366"/>
      <c r="R41" s="366"/>
      <c r="S41" s="366"/>
      <c r="T41" s="17"/>
    </row>
    <row r="42" spans="1:21" ht="15" customHeight="1">
      <c r="A42" s="366"/>
      <c r="B42" s="388"/>
      <c r="C42" s="388"/>
      <c r="D42" s="388"/>
      <c r="E42" s="388"/>
      <c r="F42" s="388"/>
      <c r="G42" s="388"/>
      <c r="H42" s="388"/>
      <c r="I42" s="388"/>
      <c r="J42" s="388"/>
      <c r="K42" s="388"/>
      <c r="L42" s="388"/>
      <c r="M42" s="388"/>
      <c r="N42" s="366"/>
      <c r="O42" s="366"/>
      <c r="P42" s="366"/>
      <c r="Q42" s="366"/>
      <c r="R42" s="366"/>
      <c r="S42" s="366"/>
      <c r="T42" s="17"/>
    </row>
    <row r="43" spans="1:21" ht="15" customHeight="1">
      <c r="A43" s="366"/>
      <c r="B43" s="388"/>
      <c r="C43" s="388"/>
      <c r="D43" s="388"/>
      <c r="E43" s="388"/>
      <c r="F43" s="388"/>
      <c r="G43" s="388"/>
      <c r="H43" s="388"/>
      <c r="I43" s="388"/>
      <c r="J43" s="388"/>
      <c r="K43" s="388"/>
      <c r="L43" s="388"/>
      <c r="M43" s="388"/>
      <c r="N43" s="366"/>
      <c r="O43" s="366"/>
      <c r="P43" s="366"/>
      <c r="Q43" s="366"/>
      <c r="R43" s="366"/>
      <c r="S43" s="366"/>
      <c r="T43" s="17"/>
    </row>
    <row r="44" spans="1:21" ht="15" customHeight="1">
      <c r="A44" s="366"/>
      <c r="B44" s="388"/>
      <c r="C44" s="388"/>
      <c r="D44" s="388"/>
      <c r="E44" s="388"/>
      <c r="F44" s="388"/>
      <c r="G44" s="388"/>
      <c r="H44" s="388"/>
      <c r="I44" s="388"/>
      <c r="J44" s="388"/>
      <c r="K44" s="388"/>
      <c r="L44" s="388"/>
      <c r="M44" s="388"/>
      <c r="N44" s="366"/>
      <c r="O44" s="366"/>
      <c r="P44" s="366"/>
      <c r="Q44" s="366"/>
      <c r="R44" s="366"/>
      <c r="S44" s="366"/>
      <c r="T44" s="17"/>
    </row>
    <row r="45" spans="1:21" ht="15" customHeight="1">
      <c r="A45" s="366"/>
      <c r="B45" s="388"/>
      <c r="C45" s="388"/>
      <c r="D45" s="388"/>
      <c r="E45" s="388"/>
      <c r="F45" s="388"/>
      <c r="G45" s="388"/>
      <c r="H45" s="388"/>
      <c r="I45" s="388"/>
      <c r="J45" s="388"/>
      <c r="K45" s="388"/>
      <c r="L45" s="388"/>
      <c r="M45" s="388"/>
      <c r="N45" s="366"/>
      <c r="O45" s="366"/>
      <c r="P45" s="366"/>
      <c r="Q45" s="366"/>
      <c r="R45" s="366"/>
      <c r="S45" s="366"/>
      <c r="T45" s="17"/>
      <c r="U45" s="17"/>
    </row>
    <row r="46" spans="1:21" ht="15" customHeight="1">
      <c r="A46" s="366"/>
      <c r="B46" s="366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17"/>
    </row>
    <row r="47" spans="1:21" s="3" customFormat="1" ht="15" customHeight="1">
      <c r="A47" s="61"/>
      <c r="B47" s="62" t="str">
        <f>CONCATENATE("Version ",Version)</f>
        <v>Version 1.5.2</v>
      </c>
      <c r="C47" s="62"/>
      <c r="D47" s="62"/>
      <c r="E47" s="62"/>
      <c r="F47" s="62"/>
      <c r="G47" s="139"/>
      <c r="H47" s="583" t="str">
        <f ca="1">Copyright</f>
        <v>© 2018 CanadianSolar, All rights reserved.</v>
      </c>
      <c r="I47" s="583"/>
      <c r="J47" s="583"/>
      <c r="K47" s="583"/>
      <c r="L47" s="583"/>
      <c r="M47" s="583"/>
      <c r="N47" s="583"/>
      <c r="O47" s="62"/>
      <c r="P47" s="62"/>
      <c r="R47" s="118" t="s">
        <v>664</v>
      </c>
      <c r="S47" s="64"/>
    </row>
    <row r="48" spans="1:21" ht="15" hidden="1" customHeight="1"/>
    <row r="49" ht="15" hidden="1" customHeight="1"/>
    <row r="50" ht="15" hidden="1" customHeight="1"/>
    <row r="51" ht="15" hidden="1" customHeight="1"/>
    <row r="52" ht="15" hidden="1" customHeight="1"/>
    <row r="53" ht="15" hidden="1" customHeight="1"/>
    <row r="54" ht="15" hidden="1" customHeight="1"/>
    <row r="55" ht="15" hidden="1" customHeight="1"/>
    <row r="56" ht="15" hidden="1" customHeight="1"/>
    <row r="57" ht="15" hidden="1" customHeight="1"/>
    <row r="58" ht="15" hidden="1" customHeight="1"/>
    <row r="59" ht="15" hidden="1" customHeight="1"/>
    <row r="60" ht="15" hidden="1" customHeight="1"/>
    <row r="61" ht="15" hidden="1" customHeight="1"/>
    <row r="62" ht="15" hidden="1" customHeight="1"/>
    <row r="63" ht="15" hidden="1" customHeight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  <row r="84" ht="15" hidden="1" customHeight="1"/>
    <row r="85" ht="15" hidden="1" customHeight="1"/>
    <row r="86" ht="15" hidden="1" customHeight="1"/>
    <row r="87" ht="15" hidden="1" customHeight="1"/>
    <row r="88" ht="15" hidden="1" customHeight="1"/>
    <row r="89" ht="15" hidden="1" customHeight="1"/>
    <row r="90" ht="15" hidden="1" customHeight="1"/>
    <row r="91" ht="15" hidden="1" customHeight="1"/>
    <row r="92" ht="15" hidden="1" customHeight="1"/>
    <row r="93" ht="15" hidden="1" customHeight="1"/>
    <row r="94" ht="15" hidden="1" customHeight="1"/>
    <row r="95" ht="15" hidden="1" customHeight="1"/>
    <row r="96" ht="15" hidden="1" customHeight="1"/>
    <row r="97" spans="19:19" ht="15" hidden="1" customHeight="1"/>
    <row r="98" spans="19:19" ht="15" hidden="1" customHeight="1"/>
    <row r="99" spans="19:19" ht="15" hidden="1" customHeight="1"/>
    <row r="100" spans="19:19" ht="15" hidden="1" customHeight="1">
      <c r="S100" s="18">
        <v>0.1</v>
      </c>
    </row>
  </sheetData>
  <sheetProtection sheet="1" objects="1" scenarios="1"/>
  <mergeCells count="5">
    <mergeCell ref="E10:I10"/>
    <mergeCell ref="E11:I11"/>
    <mergeCell ref="E12:I12"/>
    <mergeCell ref="E13:I13"/>
    <mergeCell ref="H47:N47"/>
  </mergeCells>
  <conditionalFormatting sqref="J22">
    <cfRule type="expression" dxfId="10" priority="1">
      <formula>IF($E$22="Yes", TRUE, FALSE)</formula>
    </cfRule>
  </conditionalFormatting>
  <dataValidations count="18">
    <dataValidation type="list" allowBlank="1" showInputMessage="1" showErrorMessage="1" sqref="J16:K16">
      <formula1>NorthSouth</formula1>
    </dataValidation>
    <dataValidation type="list" allowBlank="1" showInputMessage="1" showErrorMessage="1" sqref="J17:K17">
      <formula1>EastWest</formula1>
    </dataValidation>
    <dataValidation type="list" allowBlank="1" showInputMessage="1" showErrorMessage="1" errorTitle="Transposition Model" error="Selection must be either &quot;Hay&quot; or &quot;Perez&quot;." sqref="E23">
      <formula1>TransMod</formula1>
    </dataValidation>
    <dataValidation type="list" allowBlank="1" showInputMessage="1" showErrorMessage="1" errorTitle="Invalid Selection" error="Use Local Standard Time: Value must be &quot;Yes&quot; or &quot;No&quot;" sqref="E22">
      <formula1>UseTime</formula1>
    </dataValidation>
    <dataValidation type="list" allowBlank="1" showInputMessage="1" showErrorMessage="1" sqref="E26">
      <formula1>AlbedoFreq</formula1>
    </dataValidation>
    <dataValidation type="custom" allowBlank="1" showErrorMessage="1" errorTitle="Invalid Elevation" error="Please enter a numeric value for this field." sqref="E18">
      <formula1>ISNUMBER(E18)</formula1>
    </dataValidation>
    <dataValidation type="custom" allowBlank="1" showErrorMessage="1" errorTitle="Invalid Time Zone" error="Please enter a valid timezone between -12 and 14." sqref="E19">
      <formula1>AND(E19&gt;=-12,E19&lt;=14)</formula1>
    </dataValidation>
    <dataValidation type="decimal" showErrorMessage="1" errorTitle="Invalid Latitude" error="Please enter a numeric value between -90 and 90 for this field." sqref="E16">
      <formula1>-90</formula1>
      <formula2>90</formula2>
    </dataValidation>
    <dataValidation type="decimal" allowBlank="1" showErrorMessage="1" errorTitle="Invalid Longitude" error="Please enter a numeric value between -180 and 180 for this field." sqref="E17">
      <formula1>-180</formula1>
      <formula2>180</formula2>
    </dataValidation>
    <dataValidation type="custom" allowBlank="1" showErrorMessage="1" errorTitle="Reference meridian" error="This field must be a number." promptTitle="Reference Meridian" prompt="This field must be a number." sqref="J22">
      <formula1>ISNUMBER(J22)</formula1>
    </dataValidation>
    <dataValidation type="decimal" allowBlank="1" showInputMessage="1" showErrorMessage="1" errorTitle="Albedo" error="Please enter a decimal between 0.0 and 1.0." sqref="C30:P30">
      <formula1>0</formula1>
      <formula2>1</formula2>
    </dataValidation>
    <dataValidation type="custom" allowBlank="1" showInputMessage="1" showErrorMessage="1" errorTitle="Invalid Country" error="This field should be text only. " sqref="E11">
      <formula1>ISTEXT(E11)</formula1>
    </dataValidation>
    <dataValidation type="custom" allowBlank="1" showInputMessage="1" showErrorMessage="1" sqref="E13">
      <formula1>ISTEXT(E13:I13)</formula1>
    </dataValidation>
    <dataValidation type="decimal" allowBlank="1" showInputMessage="1" showErrorMessage="1" errorTitle="CASSYS: Invalid Input" error="Please enter a value between 0 and 1 for albedo." sqref="E28">
      <formula1>0</formula1>
      <formula2>1</formula2>
    </dataValidation>
    <dataValidation type="whole" allowBlank="1" showInputMessage="1" showErrorMessage="1" sqref="G16">
      <formula1>0</formula1>
      <formula2>90</formula2>
    </dataValidation>
    <dataValidation type="whole" allowBlank="1" showInputMessage="1" showErrorMessage="1" sqref="G17">
      <formula1>0</formula1>
      <formula2>180</formula2>
    </dataValidation>
    <dataValidation type="whole" allowBlank="1" showInputMessage="1" showErrorMessage="1" sqref="I16">
      <formula1>0</formula1>
      <formula2>59</formula2>
    </dataValidation>
    <dataValidation type="whole" allowBlank="1" showInputMessage="1" showErrorMessage="1" sqref="I17 H16:H17">
      <formula1>0</formula1>
      <formula2>59</formula2>
    </dataValidation>
  </dataValidations>
  <hyperlinks>
    <hyperlink ref="P8" location="SaveSite" tooltip="Save" display="Save"/>
    <hyperlink ref="H47" r:id="rId1" display="Copyright © 2015, CanadianSolar All rights reserved."/>
  </hyperlinks>
  <pageMargins left="0.7" right="0.7" top="0.75" bottom="0.75" header="0.3" footer="0.3"/>
  <pageSetup paperSize="9" scale="53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ientation_and_ShadingSht">
    <pageSetUpPr fitToPage="1"/>
  </sheetPr>
  <dimension ref="A1:AB241"/>
  <sheetViews>
    <sheetView showGridLines="0" showRowColHeaders="0" zoomScaleNormal="100" workbookViewId="0">
      <selection activeCell="C11" sqref="C11:G11"/>
    </sheetView>
  </sheetViews>
  <sheetFormatPr defaultColWidth="0" defaultRowHeight="15" customHeight="1" zeroHeight="1"/>
  <cols>
    <col min="1" max="1" width="2.7109375" customWidth="1"/>
    <col min="2" max="2" width="29.28515625" customWidth="1"/>
    <col min="3" max="4" width="9.140625" customWidth="1"/>
    <col min="5" max="6" width="3.5703125" customWidth="1"/>
    <col min="7" max="7" width="16.140625" customWidth="1"/>
    <col min="8" max="13" width="9.140625" customWidth="1"/>
    <col min="14" max="14" width="5.5703125" customWidth="1"/>
    <col min="15" max="17" width="9.140625" customWidth="1"/>
    <col min="18" max="18" width="9" customWidth="1"/>
    <col min="19" max="19" width="3.28515625" customWidth="1"/>
    <col min="20" max="23" width="9.140625" hidden="1" customWidth="1"/>
    <col min="24" max="24" width="9.42578125" hidden="1" customWidth="1"/>
    <col min="25" max="26" width="9.140625" hidden="1" customWidth="1"/>
    <col min="27" max="27" width="9.85546875" hidden="1" customWidth="1"/>
    <col min="28" max="16384" width="9.140625" hidden="1"/>
  </cols>
  <sheetData>
    <row r="1" spans="1:28" ht="6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</row>
    <row r="2" spans="1:28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U2" s="29" t="s">
        <v>530</v>
      </c>
    </row>
    <row r="3" spans="1:28" ht="15" customHeight="1">
      <c r="A3" s="33"/>
      <c r="B3" s="598" t="s">
        <v>647</v>
      </c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33"/>
      <c r="N3" s="33"/>
      <c r="O3" s="33"/>
      <c r="P3" s="33"/>
      <c r="Q3" s="33"/>
      <c r="R3" s="33"/>
      <c r="S3" s="33"/>
      <c r="U3" t="s">
        <v>1065</v>
      </c>
      <c r="Y3" t="s">
        <v>451</v>
      </c>
      <c r="Z3" s="29" t="s">
        <v>530</v>
      </c>
    </row>
    <row r="4" spans="1:28" ht="15" customHeight="1">
      <c r="A4" s="33"/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33"/>
      <c r="N4" s="33"/>
      <c r="O4" s="33"/>
      <c r="P4" s="33"/>
      <c r="Q4" s="33"/>
      <c r="R4" s="33"/>
      <c r="S4" s="33"/>
      <c r="U4" t="s">
        <v>611</v>
      </c>
      <c r="Y4" t="s">
        <v>452</v>
      </c>
      <c r="Z4" s="29" t="s">
        <v>915</v>
      </c>
    </row>
    <row r="5" spans="1:28" ht="15" customHeight="1">
      <c r="A5" s="33"/>
      <c r="B5" s="47" t="s">
        <v>649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  <c r="U5" t="s">
        <v>915</v>
      </c>
      <c r="Z5" s="29" t="s">
        <v>923</v>
      </c>
      <c r="AA5" s="6"/>
      <c r="AB5" s="6"/>
    </row>
    <row r="6" spans="1:28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U6" t="s">
        <v>923</v>
      </c>
      <c r="Z6" s="29" t="s">
        <v>924</v>
      </c>
      <c r="AA6" s="6"/>
      <c r="AB6" s="6"/>
    </row>
    <row r="7" spans="1:28" ht="15" customHeight="1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U7" t="s">
        <v>924</v>
      </c>
      <c r="Y7" t="s">
        <v>451</v>
      </c>
      <c r="Z7" s="29" t="s">
        <v>916</v>
      </c>
      <c r="AA7" s="6"/>
      <c r="AB7" s="6"/>
    </row>
    <row r="8" spans="1:28" ht="15" customHeight="1">
      <c r="A8" s="36"/>
      <c r="B8" s="65" t="s">
        <v>373</v>
      </c>
      <c r="C8" s="65"/>
      <c r="D8" s="65"/>
      <c r="E8" s="66"/>
      <c r="F8" s="66"/>
      <c r="G8" s="66"/>
      <c r="H8" s="66"/>
      <c r="I8" s="66"/>
      <c r="J8" s="66"/>
      <c r="K8" s="66"/>
      <c r="L8" s="66"/>
      <c r="M8" s="66"/>
      <c r="N8" s="66"/>
      <c r="O8" s="67" t="s">
        <v>431</v>
      </c>
      <c r="P8" s="66"/>
      <c r="Q8" s="66"/>
      <c r="R8" s="66"/>
      <c r="S8" s="66"/>
      <c r="U8" t="s">
        <v>916</v>
      </c>
      <c r="Y8" t="s">
        <v>452</v>
      </c>
      <c r="Z8" s="29" t="s">
        <v>906</v>
      </c>
      <c r="AA8" s="6"/>
      <c r="AB8" s="6"/>
    </row>
    <row r="9" spans="1:28" ht="15" customHeight="1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3"/>
      <c r="U9" t="s">
        <v>906</v>
      </c>
      <c r="Y9" s="6">
        <v>0</v>
      </c>
      <c r="Z9">
        <v>0</v>
      </c>
      <c r="AA9" s="6">
        <f>Pitch</f>
        <v>1</v>
      </c>
      <c r="AB9" s="6">
        <f>Pitch*2</f>
        <v>2</v>
      </c>
    </row>
    <row r="10" spans="1:28" s="6" customFormat="1" ht="15" customHeight="1">
      <c r="A10" s="34"/>
      <c r="B10" s="230" t="s">
        <v>616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3"/>
      <c r="Y10" s="6">
        <f>BottomInactive*(SIN(PlaneTilt*(PI()/180)))</f>
        <v>0</v>
      </c>
      <c r="Z10" s="6">
        <f>BottomInactive*(COS(PlaneTilt*(PI()/180)))</f>
        <v>0</v>
      </c>
      <c r="AA10" s="6">
        <f>BottomInactive*(COS(PlaneTilt*(PI()/180)))+Pitch</f>
        <v>1</v>
      </c>
      <c r="AB10" s="6">
        <f>BottomInactive*(COS(PlaneTilt*(PI()/180)))+Pitch*2</f>
        <v>2</v>
      </c>
    </row>
    <row r="11" spans="1:28" ht="15" customHeight="1">
      <c r="A11" s="34"/>
      <c r="B11" s="34" t="s">
        <v>623</v>
      </c>
      <c r="C11" s="613" t="s">
        <v>530</v>
      </c>
      <c r="D11" s="614"/>
      <c r="E11" s="614"/>
      <c r="F11" s="614"/>
      <c r="G11" s="615"/>
      <c r="H11" s="241"/>
      <c r="I11" s="231" t="s">
        <v>1324</v>
      </c>
      <c r="J11" s="34"/>
      <c r="K11" s="34"/>
      <c r="L11" s="28"/>
      <c r="M11" s="34"/>
      <c r="N11" s="34"/>
      <c r="O11" s="34"/>
      <c r="P11" s="34"/>
      <c r="Q11" s="34"/>
      <c r="R11" s="34"/>
      <c r="S11" s="33"/>
      <c r="U11">
        <f>MATCH(OrientType,OrientList,0)</f>
        <v>1</v>
      </c>
      <c r="Y11" s="6">
        <f>Y10+(CollBandWidth*SIN(PlaneTilt*(PI()/180)))</f>
        <v>0.49999999999999994</v>
      </c>
      <c r="Z11" s="6">
        <f>Z10+(CollBandWidth*COS(PlaneTilt*(PI()/180)))</f>
        <v>0.86602540378443871</v>
      </c>
      <c r="AA11" s="6">
        <f>AA10+(CollBandWidth*COS(PlaneTilt*(PI()/180)))</f>
        <v>1.8660254037844388</v>
      </c>
      <c r="AB11" s="6">
        <f>AB10+(CollBandWidth*COS(PlaneTilt*(PI()/180)))</f>
        <v>2.8660254037844388</v>
      </c>
    </row>
    <row r="12" spans="1:28" ht="15" customHeight="1">
      <c r="A12" s="34"/>
      <c r="B12" s="392" t="s">
        <v>551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3"/>
      <c r="Y12" s="6">
        <f>Y11+(TopInactive*SIN(PlaneTilt*(PI()/180)))</f>
        <v>0.49999999999999994</v>
      </c>
      <c r="Z12" s="6">
        <f>Z11+(TopInactive*COS(PlaneTilt*(PI()/180)))</f>
        <v>0.86602540378443871</v>
      </c>
      <c r="AA12" s="6">
        <f>AA11+(TopInactive*COS(PlaneTilt*(PI()/180)))</f>
        <v>1.8660254037844388</v>
      </c>
      <c r="AB12" s="6">
        <f>AB11+(TopInactive*COS(PlaneTilt*(PI()/180)))</f>
        <v>2.8660254037844388</v>
      </c>
    </row>
    <row r="13" spans="1:28" s="200" customFormat="1" ht="15" hidden="1" customHeight="1">
      <c r="A13" s="393"/>
      <c r="B13" s="393" t="s">
        <v>819</v>
      </c>
      <c r="C13" s="394">
        <v>30</v>
      </c>
      <c r="D13" s="393"/>
      <c r="E13" s="393"/>
      <c r="F13" s="393"/>
      <c r="G13" s="393"/>
      <c r="H13" s="393"/>
      <c r="I13" s="395" t="s">
        <v>588</v>
      </c>
      <c r="J13" s="393"/>
      <c r="K13" s="393"/>
      <c r="L13" s="393"/>
      <c r="M13" s="393"/>
      <c r="N13" s="393"/>
      <c r="O13" s="393"/>
      <c r="P13" s="393"/>
      <c r="Q13" s="393"/>
      <c r="R13" s="393"/>
      <c r="S13" s="199"/>
    </row>
    <row r="14" spans="1:28" s="200" customFormat="1" ht="15" hidden="1" customHeight="1">
      <c r="A14" s="393"/>
      <c r="B14" s="393" t="s">
        <v>820</v>
      </c>
      <c r="C14" s="394">
        <v>0</v>
      </c>
      <c r="D14" s="393"/>
      <c r="E14" s="393"/>
      <c r="F14" s="393"/>
      <c r="G14" s="393"/>
      <c r="H14" s="393"/>
      <c r="I14" s="395" t="s">
        <v>615</v>
      </c>
      <c r="J14" s="393"/>
      <c r="K14" s="393"/>
      <c r="L14" s="393"/>
      <c r="M14" s="393"/>
      <c r="N14" s="393"/>
      <c r="O14" s="393"/>
      <c r="P14" s="393"/>
      <c r="Q14" s="393"/>
      <c r="R14" s="393"/>
      <c r="S14" s="199"/>
    </row>
    <row r="15" spans="1:28" s="200" customFormat="1" ht="15" hidden="1" customHeight="1">
      <c r="A15" s="393"/>
      <c r="B15" s="393"/>
      <c r="C15" s="393"/>
      <c r="D15" s="393"/>
      <c r="E15" s="393"/>
      <c r="F15" s="393"/>
      <c r="G15" s="393"/>
      <c r="H15" s="393"/>
      <c r="I15" s="395"/>
      <c r="J15" s="393"/>
      <c r="K15" s="393"/>
      <c r="L15" s="393"/>
      <c r="M15" s="393"/>
      <c r="N15" s="393"/>
      <c r="O15" s="393"/>
      <c r="P15" s="393"/>
      <c r="Q15" s="393"/>
      <c r="R15" s="393"/>
      <c r="S15" s="199"/>
    </row>
    <row r="16" spans="1:28" s="200" customFormat="1" ht="15" hidden="1" customHeight="1">
      <c r="A16" s="393"/>
      <c r="B16" s="396" t="s">
        <v>531</v>
      </c>
      <c r="C16" s="397">
        <v>1</v>
      </c>
      <c r="D16" s="398"/>
      <c r="E16" s="393"/>
      <c r="F16" s="393"/>
      <c r="G16" s="393"/>
      <c r="H16" s="393"/>
      <c r="I16" s="395" t="s">
        <v>624</v>
      </c>
      <c r="J16" s="393"/>
      <c r="K16" s="393"/>
      <c r="L16" s="393"/>
      <c r="M16" s="393"/>
      <c r="N16" s="393"/>
      <c r="O16" s="393"/>
      <c r="P16" s="393"/>
      <c r="Q16" s="393"/>
      <c r="R16" s="393"/>
      <c r="S16" s="199"/>
      <c r="U16" s="200" t="s">
        <v>530</v>
      </c>
    </row>
    <row r="17" spans="1:26" s="200" customFormat="1" ht="15" hidden="1" customHeight="1">
      <c r="A17" s="393"/>
      <c r="B17" s="396" t="s">
        <v>827</v>
      </c>
      <c r="C17" s="397">
        <v>1</v>
      </c>
      <c r="D17" s="398"/>
      <c r="E17" s="393"/>
      <c r="F17" s="393"/>
      <c r="G17" s="393"/>
      <c r="H17" s="393"/>
      <c r="I17" s="395" t="s">
        <v>821</v>
      </c>
      <c r="J17" s="393"/>
      <c r="K17" s="393"/>
      <c r="L17" s="393"/>
      <c r="M17" s="393"/>
      <c r="N17" s="393"/>
      <c r="O17" s="393"/>
      <c r="P17" s="393"/>
      <c r="Q17" s="393"/>
      <c r="R17" s="393"/>
      <c r="S17" s="199"/>
    </row>
    <row r="18" spans="1:26" s="200" customFormat="1" ht="15" hidden="1" customHeight="1">
      <c r="A18" s="393"/>
      <c r="B18" s="396" t="s">
        <v>829</v>
      </c>
      <c r="C18" s="397">
        <v>0</v>
      </c>
      <c r="D18" s="398"/>
      <c r="E18" s="393"/>
      <c r="F18" s="393"/>
      <c r="G18" s="393"/>
      <c r="H18" s="393"/>
      <c r="I18" s="395" t="s">
        <v>830</v>
      </c>
      <c r="J18" s="393"/>
      <c r="K18" s="393"/>
      <c r="L18" s="393"/>
      <c r="M18" s="393"/>
      <c r="N18" s="393"/>
      <c r="O18" s="393"/>
      <c r="P18" s="393"/>
      <c r="Q18" s="393"/>
      <c r="R18" s="393"/>
      <c r="S18" s="199"/>
    </row>
    <row r="19" spans="1:26" s="200" customFormat="1" ht="15" hidden="1" customHeight="1">
      <c r="A19" s="393"/>
      <c r="B19" s="396" t="s">
        <v>828</v>
      </c>
      <c r="C19" s="397">
        <v>0</v>
      </c>
      <c r="D19" s="398"/>
      <c r="E19" s="393"/>
      <c r="F19" s="393"/>
      <c r="G19" s="393"/>
      <c r="H19" s="393"/>
      <c r="I19" s="395" t="s">
        <v>831</v>
      </c>
      <c r="J19" s="393"/>
      <c r="K19" s="393"/>
      <c r="L19" s="393"/>
      <c r="M19" s="393"/>
      <c r="N19" s="393"/>
      <c r="O19" s="393"/>
      <c r="P19" s="393"/>
      <c r="Q19" s="393"/>
      <c r="R19" s="393"/>
      <c r="S19" s="199"/>
    </row>
    <row r="20" spans="1:26" s="200" customFormat="1" ht="15" hidden="1" customHeight="1">
      <c r="A20" s="393"/>
      <c r="B20" s="396" t="s">
        <v>529</v>
      </c>
      <c r="C20" s="533">
        <f>IF(Pitch&gt;0,CollBandWidth/Pitch,0)</f>
        <v>1</v>
      </c>
      <c r="D20" s="398"/>
      <c r="E20" s="393"/>
      <c r="F20" s="393"/>
      <c r="G20" s="393"/>
      <c r="H20" s="393"/>
      <c r="I20" s="395" t="s">
        <v>822</v>
      </c>
      <c r="J20" s="393"/>
      <c r="K20" s="393"/>
      <c r="L20" s="393"/>
      <c r="M20" s="393"/>
      <c r="N20" s="393"/>
      <c r="O20" s="396"/>
      <c r="P20" s="393"/>
      <c r="Q20" s="393"/>
      <c r="R20" s="393"/>
      <c r="S20" s="199"/>
    </row>
    <row r="21" spans="1:26" s="200" customFormat="1" ht="15" hidden="1" customHeight="1">
      <c r="A21" s="393"/>
      <c r="B21" s="396" t="s">
        <v>589</v>
      </c>
      <c r="C21" s="533">
        <f>IF(PlaneTilt=0,0, IF(Pitch=0,0,DEGREES(ACOS((('Orientation and Shading'!$C$16^2)+('Orientation and Shading'!$Z$24^2)-((CollBandWidth+TopInactive)^2))/(2*'Orientation and Shading'!$C$16*'Orientation and Shading'!$Z$24)))))</f>
        <v>75</v>
      </c>
      <c r="D21" s="398"/>
      <c r="E21" s="393"/>
      <c r="F21" s="393"/>
      <c r="G21" s="393"/>
      <c r="H21" s="393"/>
      <c r="I21" s="395" t="s">
        <v>823</v>
      </c>
      <c r="J21" s="393"/>
      <c r="K21" s="393"/>
      <c r="L21" s="393"/>
      <c r="M21" s="393"/>
      <c r="N21" s="393"/>
      <c r="O21" s="393"/>
      <c r="P21" s="393"/>
      <c r="Q21" s="393"/>
      <c r="R21" s="393"/>
      <c r="S21" s="199"/>
    </row>
    <row r="22" spans="1:26" s="200" customFormat="1" ht="15" hidden="1" customHeight="1">
      <c r="A22" s="393"/>
      <c r="B22" s="399"/>
      <c r="C22" s="400"/>
      <c r="D22" s="399"/>
      <c r="E22" s="393"/>
      <c r="F22" s="393"/>
      <c r="G22" s="393"/>
      <c r="H22" s="393"/>
      <c r="I22" s="395"/>
      <c r="J22" s="393"/>
      <c r="K22" s="393"/>
      <c r="L22" s="393"/>
      <c r="M22" s="393"/>
      <c r="N22" s="393"/>
      <c r="O22" s="393"/>
      <c r="P22" s="393"/>
      <c r="Q22" s="393"/>
      <c r="R22" s="393"/>
      <c r="S22" s="199"/>
    </row>
    <row r="23" spans="1:26" s="200" customFormat="1" ht="15" hidden="1" customHeight="1">
      <c r="A23" s="393"/>
      <c r="B23" s="393" t="s">
        <v>656</v>
      </c>
      <c r="C23" s="401">
        <v>1</v>
      </c>
      <c r="D23" s="393"/>
      <c r="E23" s="393"/>
      <c r="F23" s="393"/>
      <c r="G23" s="393"/>
      <c r="H23" s="393"/>
      <c r="I23" s="395" t="s">
        <v>814</v>
      </c>
      <c r="J23" s="393"/>
      <c r="K23" s="393"/>
      <c r="L23" s="393"/>
      <c r="M23" s="393"/>
      <c r="N23" s="393"/>
      <c r="O23" s="393"/>
      <c r="P23" s="393"/>
      <c r="Q23" s="393"/>
      <c r="R23" s="393"/>
      <c r="S23" s="199"/>
    </row>
    <row r="24" spans="1:26" s="200" customFormat="1" ht="15" hidden="1" customHeight="1">
      <c r="A24" s="393"/>
      <c r="B24" s="393"/>
      <c r="C24" s="393"/>
      <c r="D24" s="393"/>
      <c r="E24" s="393"/>
      <c r="F24" s="393"/>
      <c r="G24" s="393"/>
      <c r="H24" s="393"/>
      <c r="I24" s="393"/>
      <c r="J24" s="393"/>
      <c r="K24" s="393"/>
      <c r="L24" s="393"/>
      <c r="M24" s="393"/>
      <c r="N24" s="393"/>
      <c r="O24" s="393"/>
      <c r="P24" s="393"/>
      <c r="Q24" s="393"/>
      <c r="R24" s="393"/>
      <c r="S24" s="393"/>
      <c r="Y24" s="203" t="s">
        <v>657</v>
      </c>
      <c r="Z24" s="202">
        <f>SQRT((Pitch^2)+((CollBandWidth+TopInactive)^2)-(2*(CollBandWidth+TopInactive)*Pitch*(COS(RADIANS(PlaneTilt)))))</f>
        <v>0.51763809020504137</v>
      </c>
    </row>
    <row r="25" spans="1:26" s="200" customFormat="1" ht="15" hidden="1" customHeight="1">
      <c r="A25" s="393"/>
      <c r="B25" s="393"/>
      <c r="C25" s="393"/>
      <c r="D25" s="393"/>
      <c r="E25" s="393"/>
      <c r="F25" s="393"/>
      <c r="G25" s="393"/>
      <c r="H25" s="393"/>
      <c r="I25" s="393"/>
      <c r="J25" s="393"/>
      <c r="K25" s="393"/>
      <c r="L25" s="393"/>
      <c r="M25" s="393"/>
      <c r="N25" s="393"/>
      <c r="O25" s="393"/>
      <c r="P25" s="393"/>
      <c r="Q25" s="393"/>
      <c r="R25" s="393"/>
      <c r="S25" s="393"/>
    </row>
    <row r="26" spans="1:26" s="200" customFormat="1" ht="15" hidden="1" customHeight="1">
      <c r="A26" s="393"/>
      <c r="B26" s="393"/>
      <c r="C26" s="393"/>
      <c r="D26" s="393"/>
      <c r="E26" s="393"/>
      <c r="F26" s="393"/>
      <c r="G26" s="393"/>
      <c r="H26" s="393"/>
      <c r="I26" s="393"/>
      <c r="J26" s="393"/>
      <c r="K26" s="393"/>
      <c r="L26" s="393"/>
      <c r="M26" s="393"/>
      <c r="N26" s="393"/>
      <c r="O26" s="393"/>
      <c r="P26" s="393"/>
      <c r="Q26" s="393"/>
      <c r="R26" s="393"/>
      <c r="S26" s="393"/>
    </row>
    <row r="27" spans="1:26" s="200" customFormat="1" ht="15" hidden="1" customHeight="1">
      <c r="A27" s="393"/>
      <c r="B27" s="393"/>
      <c r="C27" s="393"/>
      <c r="D27" s="393"/>
      <c r="E27" s="393"/>
      <c r="F27" s="393"/>
      <c r="G27" s="393"/>
      <c r="H27" s="393"/>
      <c r="I27" s="393"/>
      <c r="J27" s="393"/>
      <c r="K27" s="393"/>
      <c r="L27" s="393"/>
      <c r="M27" s="393"/>
      <c r="N27" s="393"/>
      <c r="O27" s="393"/>
      <c r="P27" s="393"/>
      <c r="Q27" s="393"/>
      <c r="R27" s="393"/>
      <c r="S27" s="393"/>
    </row>
    <row r="28" spans="1:26" s="200" customFormat="1" ht="15" hidden="1" customHeight="1">
      <c r="A28" s="393"/>
      <c r="B28" s="393"/>
      <c r="C28" s="393"/>
      <c r="D28" s="393"/>
      <c r="E28" s="393"/>
      <c r="F28" s="393"/>
      <c r="G28" s="393"/>
      <c r="H28" s="393"/>
      <c r="I28" s="393"/>
      <c r="J28" s="393"/>
      <c r="K28" s="393"/>
      <c r="L28" s="393"/>
      <c r="M28" s="393"/>
      <c r="N28" s="393"/>
      <c r="O28" s="393"/>
      <c r="P28" s="393"/>
      <c r="Q28" s="393"/>
      <c r="R28" s="393"/>
      <c r="S28" s="393"/>
    </row>
    <row r="29" spans="1:26" s="200" customFormat="1" ht="15" hidden="1" customHeight="1">
      <c r="A29" s="393"/>
      <c r="B29" s="393"/>
      <c r="C29" s="393"/>
      <c r="D29" s="393"/>
      <c r="E29" s="393"/>
      <c r="F29" s="393"/>
      <c r="G29" s="393"/>
      <c r="H29" s="393"/>
      <c r="I29" s="393"/>
      <c r="J29" s="393"/>
      <c r="K29" s="393"/>
      <c r="L29" s="393"/>
      <c r="M29" s="393"/>
      <c r="N29" s="393"/>
      <c r="O29" s="393"/>
      <c r="P29" s="393"/>
      <c r="Q29" s="393"/>
      <c r="R29" s="393"/>
      <c r="S29" s="393"/>
    </row>
    <row r="30" spans="1:26" s="200" customFormat="1" ht="15" hidden="1" customHeight="1">
      <c r="A30" s="393"/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M30" s="393"/>
      <c r="N30" s="393"/>
      <c r="O30" s="393"/>
      <c r="P30" s="393"/>
      <c r="Q30" s="393"/>
      <c r="R30" s="393"/>
      <c r="S30" s="393"/>
    </row>
    <row r="31" spans="1:26" s="200" customFormat="1" ht="15" hidden="1" customHeight="1">
      <c r="A31" s="393"/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  <c r="M31" s="393"/>
      <c r="N31" s="393"/>
      <c r="O31" s="393"/>
      <c r="P31" s="393"/>
      <c r="Q31" s="393"/>
      <c r="R31" s="393"/>
      <c r="S31" s="393"/>
    </row>
    <row r="32" spans="1:26" s="200" customFormat="1" ht="15" hidden="1" customHeight="1">
      <c r="A32" s="393"/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</row>
    <row r="33" spans="1:19" s="200" customFormat="1" ht="15" hidden="1" customHeight="1">
      <c r="A33" s="393"/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  <c r="M33" s="393"/>
      <c r="N33" s="393"/>
      <c r="O33" s="393"/>
      <c r="P33" s="393"/>
      <c r="Q33" s="393"/>
      <c r="R33" s="393"/>
      <c r="S33" s="393"/>
    </row>
    <row r="34" spans="1:19" s="200" customFormat="1" ht="15" hidden="1" customHeight="1">
      <c r="A34" s="393"/>
      <c r="B34" s="402" t="s">
        <v>627</v>
      </c>
      <c r="C34" s="393"/>
      <c r="D34" s="393"/>
      <c r="E34" s="393"/>
      <c r="F34" s="393"/>
      <c r="G34" s="393"/>
      <c r="H34" s="393"/>
      <c r="I34" s="393"/>
      <c r="J34" s="393"/>
      <c r="K34" s="393"/>
      <c r="L34" s="393"/>
      <c r="M34" s="393"/>
      <c r="N34" s="393"/>
      <c r="O34" s="393"/>
      <c r="P34" s="393"/>
      <c r="Q34" s="393"/>
      <c r="R34" s="393"/>
      <c r="S34" s="393"/>
    </row>
    <row r="35" spans="1:19" s="200" customFormat="1" ht="15" hidden="1" customHeight="1">
      <c r="A35" s="393"/>
      <c r="B35" s="393" t="s">
        <v>628</v>
      </c>
      <c r="C35" s="242" t="s">
        <v>451</v>
      </c>
      <c r="D35" s="393"/>
      <c r="E35" s="393"/>
      <c r="F35" s="393"/>
      <c r="G35" s="393"/>
      <c r="H35" s="393"/>
      <c r="I35" s="395" t="s">
        <v>824</v>
      </c>
      <c r="J35" s="393"/>
      <c r="K35" s="393"/>
      <c r="L35" s="393"/>
      <c r="M35" s="393"/>
      <c r="N35" s="393"/>
      <c r="O35" s="393"/>
      <c r="P35" s="393"/>
      <c r="Q35" s="393"/>
      <c r="R35" s="393"/>
      <c r="S35" s="393"/>
    </row>
    <row r="36" spans="1:19" s="200" customFormat="1" ht="15" hidden="1" customHeight="1">
      <c r="A36" s="393"/>
      <c r="B36" s="393" t="s">
        <v>629</v>
      </c>
      <c r="C36" s="403">
        <v>4</v>
      </c>
      <c r="D36" s="393"/>
      <c r="E36" s="393"/>
      <c r="F36" s="393"/>
      <c r="G36" s="393"/>
      <c r="H36" s="393"/>
      <c r="I36" s="395" t="s">
        <v>825</v>
      </c>
      <c r="J36" s="393"/>
      <c r="K36" s="393"/>
      <c r="L36" s="393"/>
      <c r="M36" s="393"/>
      <c r="N36" s="393"/>
      <c r="O36" s="393"/>
      <c r="P36" s="393"/>
      <c r="Q36" s="393"/>
      <c r="R36" s="393"/>
      <c r="S36" s="393"/>
    </row>
    <row r="37" spans="1:19" s="200" customFormat="1" ht="15" hidden="1" customHeight="1">
      <c r="A37" s="393"/>
      <c r="B37" s="393" t="s">
        <v>658</v>
      </c>
      <c r="C37" s="242">
        <v>15.6</v>
      </c>
      <c r="D37" s="393"/>
      <c r="E37" s="393"/>
      <c r="F37" s="393"/>
      <c r="G37" s="393"/>
      <c r="H37" s="393"/>
      <c r="I37" s="395" t="s">
        <v>826</v>
      </c>
      <c r="J37" s="393"/>
      <c r="K37" s="393"/>
      <c r="L37" s="393"/>
      <c r="M37" s="393"/>
      <c r="N37" s="393"/>
      <c r="O37" s="393"/>
      <c r="P37" s="393"/>
      <c r="Q37" s="393"/>
      <c r="R37" s="393"/>
      <c r="S37" s="393"/>
    </row>
    <row r="38" spans="1:19" s="200" customFormat="1" ht="15" hidden="1" customHeight="1">
      <c r="A38" s="393"/>
      <c r="B38" s="393" t="s">
        <v>659</v>
      </c>
      <c r="C38" s="533">
        <f>CollBandWidth/StrInWid</f>
        <v>0.25</v>
      </c>
      <c r="D38" s="393"/>
      <c r="E38" s="393"/>
      <c r="F38" s="393"/>
      <c r="G38" s="393"/>
      <c r="H38" s="393"/>
      <c r="I38" s="395" t="s">
        <v>832</v>
      </c>
      <c r="J38" s="393"/>
      <c r="K38" s="393"/>
      <c r="L38" s="393"/>
      <c r="M38" s="393"/>
      <c r="N38" s="393"/>
      <c r="O38" s="393"/>
      <c r="P38" s="393"/>
      <c r="Q38" s="393"/>
      <c r="R38" s="393"/>
      <c r="S38" s="393"/>
    </row>
    <row r="39" spans="1:19" s="200" customFormat="1" ht="15" hidden="1" customHeight="1">
      <c r="A39" s="393"/>
      <c r="B39" s="393"/>
      <c r="C39" s="205"/>
      <c r="D39" s="393"/>
      <c r="E39" s="393"/>
      <c r="F39" s="393"/>
      <c r="G39" s="393"/>
      <c r="H39" s="393"/>
      <c r="I39" s="395"/>
      <c r="J39" s="393"/>
      <c r="K39" s="393"/>
      <c r="L39" s="393"/>
      <c r="M39" s="393"/>
      <c r="N39" s="393"/>
      <c r="O39" s="393"/>
      <c r="P39" s="393"/>
      <c r="Q39" s="393"/>
      <c r="R39" s="393"/>
      <c r="S39" s="393"/>
    </row>
    <row r="40" spans="1:19" s="200" customFormat="1" ht="15" hidden="1" customHeight="1">
      <c r="A40" s="393"/>
      <c r="B40" s="393"/>
      <c r="C40" s="205"/>
      <c r="D40" s="393"/>
      <c r="E40" s="393"/>
      <c r="F40" s="393"/>
      <c r="G40" s="393"/>
      <c r="H40" s="393"/>
      <c r="I40" s="395"/>
      <c r="J40" s="393"/>
      <c r="K40" s="393"/>
      <c r="L40" s="393"/>
      <c r="M40" s="393"/>
      <c r="N40" s="393"/>
      <c r="O40" s="393"/>
      <c r="P40" s="393"/>
      <c r="Q40" s="393"/>
      <c r="R40" s="393"/>
      <c r="S40" s="393"/>
    </row>
    <row r="41" spans="1:19" ht="15" hidden="1" customHeight="1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</row>
    <row r="42" spans="1:19" s="200" customFormat="1" ht="15" customHeight="1">
      <c r="A42" s="393"/>
      <c r="B42" s="393" t="s">
        <v>819</v>
      </c>
      <c r="C42" s="434">
        <v>30</v>
      </c>
      <c r="D42" s="393"/>
      <c r="E42" s="393"/>
      <c r="F42" s="393"/>
      <c r="G42" s="393"/>
      <c r="H42" s="393"/>
      <c r="I42" s="395" t="s">
        <v>588</v>
      </c>
      <c r="J42" s="393"/>
      <c r="K42" s="393"/>
      <c r="L42" s="393"/>
      <c r="M42" s="393"/>
      <c r="N42" s="393"/>
      <c r="O42" s="393"/>
      <c r="P42" s="393"/>
      <c r="Q42" s="393"/>
      <c r="R42" s="393"/>
      <c r="S42" s="393"/>
    </row>
    <row r="43" spans="1:19" s="200" customFormat="1" ht="15" customHeight="1">
      <c r="A43" s="393"/>
      <c r="B43" s="393" t="s">
        <v>820</v>
      </c>
      <c r="C43" s="434">
        <v>0</v>
      </c>
      <c r="D43" s="393"/>
      <c r="E43" s="393"/>
      <c r="F43" s="393"/>
      <c r="G43" s="393"/>
      <c r="H43" s="393"/>
      <c r="I43" s="395" t="s">
        <v>615</v>
      </c>
      <c r="J43" s="393"/>
      <c r="K43" s="393"/>
      <c r="L43" s="393"/>
      <c r="M43" s="393"/>
      <c r="N43" s="393"/>
      <c r="O43" s="393"/>
      <c r="P43" s="393"/>
      <c r="Q43" s="393"/>
      <c r="R43" s="393"/>
      <c r="S43" s="393"/>
    </row>
    <row r="44" spans="1:19" s="8" customFormat="1" ht="15" customHeight="1">
      <c r="A44" s="24"/>
      <c r="B44" s="24"/>
      <c r="C44" s="201"/>
      <c r="D44" s="24"/>
      <c r="E44" s="24"/>
      <c r="F44" s="24"/>
      <c r="G44" s="24"/>
      <c r="H44" s="24"/>
      <c r="I44" s="404"/>
      <c r="J44" s="24"/>
      <c r="K44" s="24"/>
      <c r="L44" s="24"/>
      <c r="M44" s="24"/>
      <c r="N44" s="24"/>
      <c r="O44" s="24"/>
      <c r="P44" s="24"/>
      <c r="Q44" s="24"/>
      <c r="R44" s="24"/>
      <c r="S44" s="24"/>
    </row>
    <row r="45" spans="1:19" s="8" customFormat="1" ht="15" customHeight="1">
      <c r="A45" s="24"/>
      <c r="B45" s="24" t="s">
        <v>827</v>
      </c>
      <c r="C45" s="434">
        <v>1</v>
      </c>
      <c r="D45" s="24"/>
      <c r="E45" s="24"/>
      <c r="F45" s="24"/>
      <c r="G45" s="24"/>
      <c r="H45" s="24"/>
      <c r="I45" s="395" t="s">
        <v>1309</v>
      </c>
      <c r="J45" s="24"/>
      <c r="K45" s="24"/>
      <c r="L45" s="24"/>
      <c r="M45" s="24"/>
      <c r="N45" s="24"/>
      <c r="O45" s="24"/>
      <c r="P45" s="24"/>
      <c r="Q45" s="24"/>
      <c r="R45" s="24"/>
      <c r="S45" s="24"/>
    </row>
    <row r="46" spans="1:19" s="8" customFormat="1" ht="15" customHeight="1">
      <c r="A46" s="24"/>
      <c r="B46" s="24"/>
      <c r="C46" s="201"/>
      <c r="D46" s="24"/>
      <c r="E46" s="24"/>
      <c r="F46" s="24"/>
      <c r="G46" s="24"/>
      <c r="H46" s="24"/>
      <c r="I46" s="404"/>
      <c r="J46" s="24"/>
      <c r="K46" s="24"/>
      <c r="L46" s="24"/>
      <c r="M46" s="24"/>
      <c r="N46" s="24"/>
      <c r="O46" s="24"/>
      <c r="P46" s="24"/>
      <c r="Q46" s="24"/>
      <c r="R46" s="24"/>
      <c r="S46" s="24"/>
    </row>
    <row r="47" spans="1:19" s="8" customFormat="1" ht="15" customHeight="1">
      <c r="A47" s="24"/>
      <c r="B47" s="24"/>
      <c r="C47" s="201"/>
      <c r="D47" s="24"/>
      <c r="E47" s="24"/>
      <c r="F47" s="24"/>
      <c r="G47" s="24"/>
      <c r="H47" s="24"/>
      <c r="I47" s="404"/>
      <c r="J47" s="24"/>
      <c r="K47" s="24"/>
      <c r="L47" s="24"/>
      <c r="M47" s="24"/>
      <c r="N47" s="24"/>
      <c r="O47" s="24"/>
      <c r="P47" s="24"/>
      <c r="Q47" s="24"/>
      <c r="R47" s="24"/>
      <c r="S47" s="24"/>
    </row>
    <row r="48" spans="1:19" s="8" customFormat="1" ht="15" customHeight="1">
      <c r="A48" s="24"/>
      <c r="B48" s="24"/>
      <c r="C48" s="201"/>
      <c r="D48" s="24"/>
      <c r="E48" s="24"/>
      <c r="F48" s="24"/>
      <c r="G48" s="24"/>
      <c r="H48" s="24"/>
      <c r="I48" s="404"/>
      <c r="J48" s="24"/>
      <c r="K48" s="24"/>
      <c r="L48" s="24"/>
      <c r="M48" s="24"/>
      <c r="N48" s="24"/>
      <c r="O48" s="24"/>
      <c r="P48" s="24"/>
      <c r="Q48" s="24"/>
      <c r="R48" s="24"/>
      <c r="S48" s="24"/>
    </row>
    <row r="49" spans="1:19" s="8" customFormat="1" ht="15" customHeight="1">
      <c r="A49" s="24"/>
      <c r="B49" s="24"/>
      <c r="C49" s="201"/>
      <c r="D49" s="24"/>
      <c r="E49" s="24"/>
      <c r="F49" s="24"/>
      <c r="G49" s="24"/>
      <c r="H49" s="24"/>
      <c r="I49" s="404"/>
      <c r="J49" s="24"/>
      <c r="K49" s="24"/>
      <c r="L49" s="24"/>
      <c r="M49" s="24"/>
      <c r="N49" s="24"/>
      <c r="O49" s="24"/>
      <c r="P49" s="24"/>
      <c r="Q49" s="24"/>
      <c r="R49" s="24"/>
      <c r="S49" s="24"/>
    </row>
    <row r="50" spans="1:19" s="8" customFormat="1" ht="15" customHeight="1">
      <c r="A50" s="24"/>
      <c r="B50" s="24"/>
      <c r="C50" s="201"/>
      <c r="D50" s="24"/>
      <c r="E50" s="24"/>
      <c r="F50" s="24"/>
      <c r="G50" s="24"/>
      <c r="H50" s="24"/>
      <c r="I50" s="404"/>
      <c r="J50" s="24"/>
      <c r="K50" s="24"/>
      <c r="L50" s="24"/>
      <c r="M50" s="24"/>
      <c r="N50" s="24"/>
      <c r="O50" s="24"/>
      <c r="P50" s="24"/>
      <c r="Q50" s="24"/>
      <c r="R50" s="24"/>
      <c r="S50" s="24"/>
    </row>
    <row r="51" spans="1:19" s="8" customFormat="1" ht="15" customHeight="1">
      <c r="A51" s="24"/>
      <c r="B51" s="24"/>
      <c r="C51" s="201"/>
      <c r="D51" s="24"/>
      <c r="E51" s="24"/>
      <c r="F51" s="24"/>
      <c r="G51" s="24"/>
      <c r="H51" s="24"/>
      <c r="I51" s="404"/>
      <c r="J51" s="24"/>
      <c r="K51" s="24"/>
      <c r="L51" s="24"/>
      <c r="M51" s="24"/>
      <c r="N51" s="24"/>
      <c r="O51" s="24"/>
      <c r="P51" s="24"/>
      <c r="Q51" s="24"/>
      <c r="R51" s="24"/>
      <c r="S51" s="24"/>
    </row>
    <row r="52" spans="1:19" s="8" customFormat="1" ht="15" customHeight="1">
      <c r="A52" s="24"/>
      <c r="B52" s="24"/>
      <c r="C52" s="201"/>
      <c r="D52" s="24"/>
      <c r="E52" s="24"/>
      <c r="F52" s="24"/>
      <c r="G52" s="24"/>
      <c r="H52" s="24"/>
      <c r="I52" s="404"/>
      <c r="J52" s="24"/>
      <c r="K52" s="24"/>
      <c r="L52" s="24"/>
      <c r="M52" s="24"/>
      <c r="N52" s="24"/>
      <c r="O52" s="24"/>
      <c r="P52" s="24"/>
      <c r="Q52" s="24"/>
      <c r="R52" s="24"/>
      <c r="S52" s="24"/>
    </row>
    <row r="53" spans="1:19" s="8" customFormat="1" ht="15" customHeight="1">
      <c r="A53" s="24"/>
      <c r="B53" s="24"/>
      <c r="C53" s="201"/>
      <c r="D53" s="24"/>
      <c r="E53" s="24"/>
      <c r="F53" s="24"/>
      <c r="G53" s="24"/>
      <c r="H53" s="24"/>
      <c r="I53" s="404"/>
      <c r="J53" s="24"/>
      <c r="K53" s="24"/>
      <c r="L53" s="24"/>
      <c r="M53" s="24"/>
      <c r="N53" s="24"/>
      <c r="O53" s="24"/>
      <c r="P53" s="24"/>
      <c r="Q53" s="24"/>
      <c r="R53" s="24"/>
      <c r="S53" s="24"/>
    </row>
    <row r="54" spans="1:19" s="8" customFormat="1" ht="15" customHeight="1">
      <c r="A54" s="24"/>
      <c r="B54" s="24"/>
      <c r="C54" s="201"/>
      <c r="D54" s="24"/>
      <c r="E54" s="24"/>
      <c r="F54" s="24"/>
      <c r="G54" s="24"/>
      <c r="H54" s="24"/>
      <c r="I54" s="404"/>
      <c r="J54" s="24"/>
      <c r="K54" s="24"/>
      <c r="L54" s="24"/>
      <c r="M54" s="24"/>
      <c r="N54" s="24"/>
      <c r="O54" s="24"/>
      <c r="P54" s="24"/>
      <c r="Q54" s="24"/>
      <c r="R54" s="24"/>
      <c r="S54" s="24"/>
    </row>
    <row r="55" spans="1:19" s="8" customFormat="1" ht="15" customHeight="1">
      <c r="A55" s="24"/>
      <c r="B55" s="24"/>
      <c r="C55" s="201"/>
      <c r="D55" s="24"/>
      <c r="E55" s="24"/>
      <c r="F55" s="24"/>
      <c r="G55" s="24"/>
      <c r="H55" s="24"/>
      <c r="I55" s="404"/>
      <c r="J55" s="24"/>
      <c r="K55" s="24"/>
      <c r="L55" s="24"/>
      <c r="M55" s="24"/>
      <c r="N55" s="24"/>
      <c r="O55" s="24"/>
      <c r="P55" s="24"/>
      <c r="Q55" s="24"/>
      <c r="R55" s="24"/>
      <c r="S55" s="24"/>
    </row>
    <row r="56" spans="1:19" s="8" customFormat="1" ht="15" customHeight="1">
      <c r="A56" s="24"/>
      <c r="B56" s="24"/>
      <c r="C56" s="201"/>
      <c r="D56" s="24"/>
      <c r="E56" s="24"/>
      <c r="F56" s="24"/>
      <c r="G56" s="24"/>
      <c r="H56" s="24"/>
      <c r="I56" s="404"/>
      <c r="J56" s="24"/>
      <c r="K56" s="24"/>
      <c r="L56" s="24"/>
      <c r="M56" s="24"/>
      <c r="N56" s="24"/>
      <c r="O56" s="24"/>
      <c r="P56" s="24"/>
      <c r="Q56" s="24"/>
      <c r="R56" s="24"/>
      <c r="S56" s="24"/>
    </row>
    <row r="57" spans="1:19" s="8" customFormat="1" ht="15" customHeight="1">
      <c r="A57" s="24"/>
      <c r="B57" s="24"/>
      <c r="C57" s="201"/>
      <c r="D57" s="24"/>
      <c r="E57" s="24"/>
      <c r="F57" s="24"/>
      <c r="G57" s="24"/>
      <c r="H57" s="24"/>
      <c r="I57" s="404"/>
      <c r="J57" s="24"/>
      <c r="K57" s="24"/>
      <c r="L57" s="24"/>
      <c r="M57" s="24"/>
      <c r="N57" s="24"/>
      <c r="O57" s="24"/>
      <c r="P57" s="24"/>
      <c r="Q57" s="24"/>
      <c r="R57" s="24"/>
      <c r="S57" s="24"/>
    </row>
    <row r="58" spans="1:19" s="8" customFormat="1" ht="15" customHeight="1">
      <c r="A58" s="24"/>
      <c r="B58" s="24"/>
      <c r="C58" s="201"/>
      <c r="D58" s="24"/>
      <c r="E58" s="24"/>
      <c r="F58" s="24"/>
      <c r="G58" s="24"/>
      <c r="H58" s="24"/>
      <c r="I58" s="404"/>
      <c r="J58" s="24"/>
      <c r="K58" s="24"/>
      <c r="L58" s="24"/>
      <c r="M58" s="24"/>
      <c r="N58" s="24"/>
      <c r="O58" s="24"/>
      <c r="P58" s="24"/>
      <c r="Q58" s="24"/>
      <c r="R58" s="24"/>
      <c r="S58" s="24"/>
    </row>
    <row r="59" spans="1:19" s="8" customFormat="1" ht="15" customHeight="1">
      <c r="A59" s="24"/>
      <c r="B59" s="24"/>
      <c r="C59" s="201"/>
      <c r="D59" s="24"/>
      <c r="E59" s="24"/>
      <c r="F59" s="24"/>
      <c r="G59" s="24"/>
      <c r="H59" s="24"/>
      <c r="I59" s="404"/>
      <c r="J59" s="24"/>
      <c r="K59" s="24"/>
      <c r="L59" s="24"/>
      <c r="M59" s="24"/>
      <c r="N59" s="24"/>
      <c r="O59" s="24"/>
      <c r="P59" s="24"/>
      <c r="Q59" s="24"/>
      <c r="R59" s="24"/>
      <c r="S59" s="24"/>
    </row>
    <row r="60" spans="1:19" s="8" customFormat="1" ht="15" customHeight="1">
      <c r="A60" s="24"/>
      <c r="B60" s="24"/>
      <c r="C60" s="201"/>
      <c r="D60" s="24"/>
      <c r="E60" s="24"/>
      <c r="F60" s="24"/>
      <c r="G60" s="24"/>
      <c r="H60" s="24"/>
      <c r="I60" s="404"/>
      <c r="J60" s="24"/>
      <c r="K60" s="24"/>
      <c r="L60" s="24"/>
      <c r="M60" s="24"/>
      <c r="N60" s="24"/>
      <c r="O60" s="24"/>
      <c r="P60" s="24"/>
      <c r="Q60" s="24"/>
      <c r="R60" s="24"/>
      <c r="S60" s="24"/>
    </row>
    <row r="61" spans="1:19" s="8" customFormat="1" ht="15" customHeight="1">
      <c r="A61" s="24"/>
      <c r="B61" s="24"/>
      <c r="C61" s="201"/>
      <c r="D61" s="24"/>
      <c r="E61" s="24"/>
      <c r="F61" s="24"/>
      <c r="G61" s="24"/>
      <c r="H61" s="24"/>
      <c r="I61" s="404"/>
      <c r="J61" s="24"/>
      <c r="K61" s="24"/>
      <c r="L61" s="24"/>
      <c r="M61" s="24"/>
      <c r="N61" s="24"/>
      <c r="O61" s="24"/>
      <c r="P61" s="24"/>
      <c r="Q61" s="24"/>
      <c r="R61" s="24"/>
      <c r="S61" s="24"/>
    </row>
    <row r="62" spans="1:19" s="8" customFormat="1" ht="15" customHeight="1">
      <c r="A62" s="24"/>
      <c r="B62" s="24"/>
      <c r="C62" s="201"/>
      <c r="D62" s="24"/>
      <c r="E62" s="24"/>
      <c r="F62" s="24"/>
      <c r="G62" s="24"/>
      <c r="H62" s="24"/>
      <c r="I62" s="404"/>
      <c r="J62" s="24"/>
      <c r="K62" s="24"/>
      <c r="L62" s="24"/>
      <c r="M62" s="24"/>
      <c r="N62" s="24"/>
      <c r="O62" s="24"/>
      <c r="P62" s="24"/>
      <c r="Q62" s="24"/>
      <c r="R62" s="24"/>
      <c r="S62" s="24"/>
    </row>
    <row r="63" spans="1:19" s="8" customFormat="1" ht="15" customHeight="1">
      <c r="A63" s="24"/>
      <c r="B63" s="24"/>
      <c r="C63" s="201"/>
      <c r="D63" s="24"/>
      <c r="E63" s="24"/>
      <c r="F63" s="24"/>
      <c r="G63" s="24"/>
      <c r="H63" s="24"/>
      <c r="I63" s="404"/>
      <c r="J63" s="24"/>
      <c r="K63" s="24"/>
      <c r="L63" s="24"/>
      <c r="M63" s="24"/>
      <c r="N63" s="24"/>
      <c r="O63" s="24"/>
      <c r="P63" s="24"/>
      <c r="Q63" s="24"/>
      <c r="R63" s="24"/>
      <c r="S63" s="24"/>
    </row>
    <row r="64" spans="1:19" s="8" customFormat="1" ht="15" customHeight="1">
      <c r="A64" s="24"/>
      <c r="B64" s="24"/>
      <c r="C64" s="201"/>
      <c r="D64" s="24"/>
      <c r="E64" s="24"/>
      <c r="F64" s="24"/>
      <c r="G64" s="24"/>
      <c r="H64" s="24"/>
      <c r="I64" s="404"/>
      <c r="J64" s="24"/>
      <c r="K64" s="24"/>
      <c r="L64" s="24"/>
      <c r="M64" s="24"/>
      <c r="N64" s="24"/>
      <c r="O64" s="24"/>
      <c r="P64" s="24"/>
      <c r="Q64" s="24"/>
      <c r="R64" s="24"/>
      <c r="S64" s="24"/>
    </row>
    <row r="65" spans="1:19" s="8" customFormat="1" ht="15" customHeight="1">
      <c r="A65" s="24"/>
      <c r="B65" s="24"/>
      <c r="C65" s="201"/>
      <c r="D65" s="24"/>
      <c r="E65" s="24"/>
      <c r="F65" s="24"/>
      <c r="G65" s="24"/>
      <c r="H65" s="24"/>
      <c r="I65" s="404"/>
      <c r="J65" s="24"/>
      <c r="K65" s="24"/>
      <c r="L65" s="24"/>
      <c r="M65" s="24"/>
      <c r="N65" s="24"/>
      <c r="O65" s="24"/>
      <c r="P65" s="24"/>
      <c r="Q65" s="24"/>
      <c r="R65" s="24"/>
      <c r="S65" s="24"/>
    </row>
    <row r="66" spans="1:19" s="8" customFormat="1" ht="15" customHeight="1">
      <c r="A66" s="24"/>
      <c r="B66" s="24"/>
      <c r="C66" s="201"/>
      <c r="D66" s="24"/>
      <c r="E66" s="24"/>
      <c r="F66" s="24"/>
      <c r="G66" s="24"/>
      <c r="H66" s="24"/>
      <c r="I66" s="404"/>
      <c r="J66" s="24"/>
      <c r="K66" s="24"/>
      <c r="L66" s="24"/>
      <c r="M66" s="24"/>
      <c r="N66" s="24"/>
      <c r="O66" s="24"/>
      <c r="P66" s="24"/>
      <c r="Q66" s="24"/>
      <c r="R66" s="24"/>
      <c r="S66" s="24"/>
    </row>
    <row r="67" spans="1:19" s="8" customFormat="1" ht="15" customHeight="1">
      <c r="A67" s="24"/>
      <c r="B67" s="24"/>
      <c r="C67" s="201"/>
      <c r="D67" s="24"/>
      <c r="E67" s="24"/>
      <c r="F67" s="24"/>
      <c r="G67" s="24"/>
      <c r="H67" s="24"/>
      <c r="I67" s="404"/>
      <c r="J67" s="24"/>
      <c r="K67" s="24"/>
      <c r="L67" s="24"/>
      <c r="M67" s="24"/>
      <c r="N67" s="24"/>
      <c r="O67" s="24"/>
      <c r="P67" s="24"/>
      <c r="Q67" s="24"/>
      <c r="R67" s="24"/>
      <c r="S67" s="24"/>
    </row>
    <row r="68" spans="1:19" s="8" customFormat="1" ht="15" hidden="1" customHeight="1">
      <c r="A68" s="24"/>
      <c r="B68" s="24" t="s">
        <v>928</v>
      </c>
      <c r="C68" s="554">
        <v>0</v>
      </c>
      <c r="D68" s="24"/>
      <c r="E68" s="24"/>
      <c r="F68" s="24"/>
      <c r="G68" s="24"/>
      <c r="H68" s="24"/>
      <c r="I68" s="404" t="s">
        <v>925</v>
      </c>
      <c r="J68" s="24"/>
      <c r="K68" s="24"/>
      <c r="L68" s="24"/>
      <c r="M68" s="24"/>
      <c r="N68" s="24"/>
      <c r="O68" s="24"/>
      <c r="P68" s="24"/>
      <c r="Q68" s="24"/>
      <c r="R68" s="24"/>
      <c r="S68" s="24"/>
    </row>
    <row r="69" spans="1:19" s="8" customFormat="1" ht="15" hidden="1" customHeight="1">
      <c r="A69" s="24"/>
      <c r="B69" s="24" t="s">
        <v>929</v>
      </c>
      <c r="C69" s="554">
        <v>90</v>
      </c>
      <c r="D69" s="24"/>
      <c r="E69" s="24"/>
      <c r="F69" s="24"/>
      <c r="G69" s="24"/>
      <c r="H69" s="24"/>
      <c r="I69" s="404" t="s">
        <v>912</v>
      </c>
      <c r="J69" s="24"/>
      <c r="K69" s="24"/>
      <c r="L69" s="24"/>
      <c r="M69" s="24"/>
      <c r="N69" s="24"/>
      <c r="O69" s="24"/>
      <c r="P69" s="24"/>
      <c r="Q69" s="24"/>
      <c r="R69" s="24"/>
      <c r="S69" s="24"/>
    </row>
    <row r="70" spans="1:19" ht="15" hidden="1" customHeight="1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</row>
    <row r="71" spans="1:19" s="8" customFormat="1" ht="15" hidden="1" customHeight="1">
      <c r="A71" s="24"/>
      <c r="B71" s="24" t="s">
        <v>907</v>
      </c>
      <c r="C71" s="204">
        <v>-60</v>
      </c>
      <c r="D71" s="24"/>
      <c r="E71" s="24"/>
      <c r="F71" s="24"/>
      <c r="G71" s="24"/>
      <c r="H71" s="24"/>
      <c r="I71" s="404" t="s">
        <v>913</v>
      </c>
      <c r="J71" s="24"/>
      <c r="K71" s="24"/>
      <c r="L71" s="24"/>
      <c r="M71" s="24"/>
      <c r="N71" s="24"/>
      <c r="O71" s="24"/>
      <c r="P71" s="24"/>
      <c r="Q71" s="24"/>
      <c r="R71" s="24"/>
      <c r="S71" s="24"/>
    </row>
    <row r="72" spans="1:19" s="8" customFormat="1" ht="15" hidden="1" customHeight="1">
      <c r="A72" s="24"/>
      <c r="B72" s="24" t="s">
        <v>908</v>
      </c>
      <c r="C72" s="204">
        <v>60</v>
      </c>
      <c r="D72" s="24"/>
      <c r="E72" s="24"/>
      <c r="F72" s="24"/>
      <c r="G72" s="24"/>
      <c r="H72" s="24"/>
      <c r="I72" s="404"/>
      <c r="J72" s="24"/>
      <c r="K72" s="24"/>
      <c r="L72" s="24"/>
      <c r="M72" s="24"/>
      <c r="N72" s="24"/>
      <c r="O72" s="24"/>
      <c r="P72" s="24"/>
      <c r="Q72" s="24"/>
      <c r="R72" s="24"/>
      <c r="S72" s="24"/>
    </row>
    <row r="73" spans="1:19" s="8" customFormat="1" ht="15" hidden="1" customHeight="1">
      <c r="A73" s="24"/>
      <c r="B73" s="24"/>
      <c r="C73" s="201"/>
      <c r="D73" s="24"/>
      <c r="E73" s="24"/>
      <c r="F73" s="24"/>
      <c r="G73" s="24"/>
      <c r="H73" s="24"/>
      <c r="I73" s="404"/>
      <c r="J73" s="24"/>
      <c r="K73" s="24"/>
      <c r="L73" s="24"/>
      <c r="M73" s="24"/>
      <c r="N73" s="24"/>
      <c r="O73" s="24"/>
      <c r="P73" s="24"/>
      <c r="Q73" s="24"/>
      <c r="R73" s="24"/>
      <c r="S73" s="24"/>
    </row>
    <row r="74" spans="1:19" ht="15" hidden="1" customHeight="1">
      <c r="A74" s="28"/>
      <c r="B74" s="25" t="s">
        <v>656</v>
      </c>
      <c r="C74" s="295">
        <v>1</v>
      </c>
      <c r="D74" s="28"/>
      <c r="E74" s="28"/>
      <c r="F74" s="28"/>
      <c r="G74" s="28"/>
      <c r="H74" s="28"/>
      <c r="I74" s="406" t="s">
        <v>943</v>
      </c>
      <c r="J74" s="28"/>
      <c r="K74" s="28"/>
      <c r="L74" s="28"/>
      <c r="M74" s="28"/>
      <c r="N74" s="28"/>
      <c r="O74" s="28"/>
      <c r="P74" s="28"/>
      <c r="Q74" s="28"/>
      <c r="R74" s="28"/>
      <c r="S74" s="28"/>
    </row>
    <row r="75" spans="1:19" ht="15" hidden="1" customHeight="1">
      <c r="A75" s="28"/>
      <c r="B75" s="25" t="s">
        <v>531</v>
      </c>
      <c r="C75" s="554">
        <v>0</v>
      </c>
      <c r="D75" s="28"/>
      <c r="E75" s="28"/>
      <c r="F75" s="28"/>
      <c r="G75" s="28"/>
      <c r="H75" s="28"/>
      <c r="I75" s="406" t="s">
        <v>949</v>
      </c>
      <c r="J75" s="28"/>
      <c r="K75" s="28"/>
      <c r="L75" s="28"/>
      <c r="M75" s="28"/>
      <c r="N75" s="28"/>
      <c r="O75" s="28"/>
      <c r="P75" s="28"/>
      <c r="Q75" s="28"/>
      <c r="R75" s="28"/>
      <c r="S75" s="28"/>
    </row>
    <row r="76" spans="1:19" ht="15" hidden="1" customHeight="1">
      <c r="A76" s="28"/>
      <c r="B76" s="25" t="s">
        <v>827</v>
      </c>
      <c r="C76" s="260">
        <v>1</v>
      </c>
      <c r="D76" s="28"/>
      <c r="E76" s="28"/>
      <c r="F76" s="28"/>
      <c r="G76" s="28"/>
      <c r="H76" s="28"/>
      <c r="I76" s="406" t="s">
        <v>955</v>
      </c>
      <c r="J76" s="28"/>
      <c r="K76" s="28"/>
      <c r="L76" s="28"/>
      <c r="M76" s="28"/>
      <c r="N76" s="28"/>
      <c r="O76" s="28"/>
      <c r="P76" s="28"/>
      <c r="Q76" s="28"/>
      <c r="R76" s="28"/>
      <c r="S76" s="28"/>
    </row>
    <row r="77" spans="1:19" ht="15" hidden="1" customHeight="1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</row>
    <row r="78" spans="1:19" ht="15" hidden="1" customHeight="1">
      <c r="A78" s="28"/>
      <c r="B78" s="24" t="s">
        <v>935</v>
      </c>
      <c r="C78" s="555" t="s">
        <v>452</v>
      </c>
      <c r="D78" s="28"/>
      <c r="E78" s="28"/>
      <c r="F78" s="28"/>
      <c r="G78" s="28"/>
      <c r="H78" s="28"/>
      <c r="I78" s="406" t="s">
        <v>946</v>
      </c>
      <c r="J78" s="28"/>
      <c r="K78" s="28"/>
      <c r="L78" s="28"/>
      <c r="M78" s="28"/>
      <c r="N78" s="28"/>
      <c r="O78" s="28"/>
      <c r="P78" s="28"/>
      <c r="Q78" s="28"/>
      <c r="R78" s="28"/>
      <c r="S78" s="28"/>
    </row>
    <row r="79" spans="1:19" ht="15" hidden="1" customHeight="1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</row>
    <row r="80" spans="1:19" s="8" customFormat="1" ht="15" hidden="1" customHeight="1">
      <c r="A80" s="24"/>
      <c r="B80" s="24"/>
      <c r="C80" s="24"/>
      <c r="D80" s="24"/>
      <c r="E80" s="24"/>
      <c r="F80" s="24"/>
      <c r="G80" s="24"/>
      <c r="H80" s="24"/>
      <c r="I80" s="404"/>
      <c r="J80" s="24"/>
      <c r="K80" s="24"/>
      <c r="L80" s="24"/>
      <c r="M80" s="24"/>
      <c r="N80" s="24"/>
      <c r="O80" s="24"/>
      <c r="P80" s="24"/>
      <c r="Q80" s="24"/>
      <c r="R80" s="24"/>
      <c r="S80" s="24"/>
    </row>
    <row r="81" spans="1:19" s="8" customFormat="1" ht="15" hidden="1" customHeight="1">
      <c r="A81" s="24"/>
      <c r="B81" s="408" t="s">
        <v>627</v>
      </c>
      <c r="C81" s="201"/>
      <c r="D81" s="24"/>
      <c r="E81" s="24"/>
      <c r="F81" s="24"/>
      <c r="G81" s="24"/>
      <c r="H81" s="24"/>
      <c r="I81" s="404"/>
      <c r="J81" s="24"/>
      <c r="K81" s="24"/>
      <c r="L81" s="24"/>
      <c r="M81" s="24"/>
      <c r="N81" s="24"/>
      <c r="O81" s="24"/>
      <c r="P81" s="24"/>
      <c r="Q81" s="24"/>
      <c r="R81" s="24"/>
      <c r="S81" s="24"/>
    </row>
    <row r="82" spans="1:19" s="8" customFormat="1" ht="15" hidden="1" customHeight="1">
      <c r="A82" s="24"/>
      <c r="B82" s="24" t="s">
        <v>947</v>
      </c>
      <c r="C82" s="555" t="s">
        <v>452</v>
      </c>
      <c r="D82" s="24"/>
      <c r="E82" s="24"/>
      <c r="F82" s="24"/>
      <c r="G82" s="24"/>
      <c r="H82" s="24"/>
      <c r="I82" s="404"/>
      <c r="J82" s="24"/>
      <c r="K82" s="24"/>
      <c r="L82" s="24"/>
      <c r="M82" s="24"/>
      <c r="N82" s="24"/>
      <c r="O82" s="24"/>
      <c r="P82" s="24"/>
      <c r="Q82" s="24"/>
      <c r="R82" s="24"/>
      <c r="S82" s="24"/>
    </row>
    <row r="83" spans="1:19" s="8" customFormat="1" ht="15" hidden="1" customHeight="1">
      <c r="A83" s="24"/>
      <c r="B83" s="24" t="s">
        <v>629</v>
      </c>
      <c r="C83" s="210">
        <v>4</v>
      </c>
      <c r="D83" s="24"/>
      <c r="E83" s="24"/>
      <c r="F83" s="24"/>
      <c r="G83" s="24"/>
      <c r="H83" s="24"/>
      <c r="I83" s="404"/>
      <c r="J83" s="24"/>
      <c r="K83" s="24"/>
      <c r="L83" s="24"/>
      <c r="M83" s="24"/>
      <c r="N83" s="24"/>
      <c r="O83" s="24"/>
      <c r="P83" s="24"/>
      <c r="Q83" s="24"/>
      <c r="R83" s="24"/>
      <c r="S83" s="24"/>
    </row>
    <row r="84" spans="1:19" s="8" customFormat="1" ht="15" hidden="1" customHeight="1">
      <c r="A84" s="24"/>
      <c r="B84" s="24" t="s">
        <v>658</v>
      </c>
      <c r="C84" s="204">
        <v>15.6</v>
      </c>
      <c r="D84" s="24"/>
      <c r="E84" s="24"/>
      <c r="F84" s="24"/>
      <c r="G84" s="24"/>
      <c r="H84" s="24"/>
      <c r="I84" s="404"/>
      <c r="J84" s="24"/>
      <c r="K84" s="24"/>
      <c r="L84" s="24"/>
      <c r="M84" s="24"/>
      <c r="N84" s="24"/>
      <c r="O84" s="24"/>
      <c r="P84" s="24"/>
      <c r="Q84" s="24"/>
      <c r="R84" s="24"/>
      <c r="S84" s="24"/>
    </row>
    <row r="85" spans="1:19" s="8" customFormat="1" ht="15" hidden="1" customHeight="1">
      <c r="A85" s="24"/>
      <c r="B85" s="24" t="s">
        <v>948</v>
      </c>
      <c r="C85" s="531">
        <f>WActiveSAET/StrInWidSAET</f>
        <v>0.25</v>
      </c>
      <c r="D85" s="24"/>
      <c r="E85" s="24"/>
      <c r="F85" s="24"/>
      <c r="G85" s="24"/>
      <c r="H85" s="24"/>
      <c r="I85" s="404"/>
      <c r="J85" s="24"/>
      <c r="K85" s="24"/>
      <c r="L85" s="24"/>
      <c r="M85" s="24"/>
      <c r="N85" s="24"/>
      <c r="O85" s="24"/>
      <c r="P85" s="24"/>
      <c r="Q85" s="24"/>
      <c r="R85" s="24"/>
      <c r="S85" s="24"/>
    </row>
    <row r="86" spans="1:19" s="8" customFormat="1" ht="15" hidden="1" customHeight="1">
      <c r="A86" s="24"/>
      <c r="B86" s="24"/>
      <c r="C86" s="201"/>
      <c r="D86" s="24"/>
      <c r="E86" s="24"/>
      <c r="F86" s="24"/>
      <c r="G86" s="24"/>
      <c r="H86" s="24"/>
      <c r="I86" s="404"/>
      <c r="J86" s="24"/>
      <c r="K86" s="24"/>
      <c r="L86" s="24"/>
      <c r="M86" s="24"/>
      <c r="N86" s="24"/>
      <c r="O86" s="24"/>
      <c r="P86" s="24"/>
      <c r="Q86" s="24"/>
      <c r="R86" s="24"/>
      <c r="S86" s="24"/>
    </row>
    <row r="87" spans="1:19" s="8" customFormat="1" ht="15" hidden="1" customHeight="1">
      <c r="A87" s="24"/>
      <c r="B87" s="24"/>
      <c r="C87" s="201"/>
      <c r="D87" s="24"/>
      <c r="E87" s="24"/>
      <c r="F87" s="24"/>
      <c r="G87" s="24"/>
      <c r="H87" s="24"/>
      <c r="I87" s="404"/>
      <c r="J87" s="24"/>
      <c r="K87" s="24"/>
      <c r="L87" s="24"/>
      <c r="M87" s="24"/>
      <c r="N87" s="24"/>
      <c r="O87" s="24"/>
      <c r="P87" s="24"/>
      <c r="Q87" s="24"/>
      <c r="R87" s="24"/>
      <c r="S87" s="24"/>
    </row>
    <row r="88" spans="1:19" s="8" customFormat="1" ht="15" hidden="1" customHeight="1">
      <c r="A88" s="24"/>
      <c r="B88" s="24"/>
      <c r="C88" s="201"/>
      <c r="D88" s="24"/>
      <c r="E88" s="24"/>
      <c r="F88" s="24"/>
      <c r="G88" s="24"/>
      <c r="H88" s="24"/>
      <c r="I88" s="404"/>
      <c r="J88" s="24"/>
      <c r="K88" s="24"/>
      <c r="L88" s="24"/>
      <c r="M88" s="24"/>
      <c r="N88" s="24"/>
      <c r="O88" s="24"/>
      <c r="P88" s="24"/>
      <c r="Q88" s="24"/>
      <c r="R88" s="24"/>
      <c r="S88" s="24"/>
    </row>
    <row r="89" spans="1:19" s="8" customFormat="1" ht="15" hidden="1" customHeight="1">
      <c r="A89" s="24"/>
      <c r="B89" s="24"/>
      <c r="C89" s="201"/>
      <c r="D89" s="24"/>
      <c r="E89" s="24"/>
      <c r="F89" s="24"/>
      <c r="G89" s="24"/>
      <c r="H89" s="24"/>
      <c r="I89" s="404"/>
      <c r="J89" s="24"/>
      <c r="K89" s="24"/>
      <c r="L89" s="24"/>
      <c r="M89" s="24"/>
      <c r="N89" s="24"/>
      <c r="O89" s="24"/>
      <c r="P89" s="24"/>
      <c r="Q89" s="24"/>
      <c r="R89" s="24"/>
      <c r="S89" s="24"/>
    </row>
    <row r="90" spans="1:19" s="8" customFormat="1" ht="15" hidden="1" customHeight="1">
      <c r="A90" s="24"/>
      <c r="B90" s="24"/>
      <c r="C90" s="201"/>
      <c r="D90" s="24"/>
      <c r="E90" s="24"/>
      <c r="F90" s="24"/>
      <c r="G90" s="24"/>
      <c r="H90" s="24"/>
      <c r="I90" s="404"/>
      <c r="J90" s="24"/>
      <c r="K90" s="24"/>
      <c r="L90" s="24"/>
      <c r="M90" s="24"/>
      <c r="N90" s="24"/>
      <c r="O90" s="24"/>
      <c r="P90" s="24"/>
      <c r="Q90" s="24"/>
      <c r="R90" s="24"/>
      <c r="S90" s="24"/>
    </row>
    <row r="91" spans="1:19" s="8" customFormat="1" ht="15" hidden="1" customHeight="1">
      <c r="A91" s="24"/>
      <c r="B91" s="24"/>
      <c r="C91" s="201"/>
      <c r="D91" s="24"/>
      <c r="E91" s="24"/>
      <c r="F91" s="24"/>
      <c r="G91" s="24"/>
      <c r="H91" s="24"/>
      <c r="I91" s="404"/>
      <c r="J91" s="24"/>
      <c r="K91" s="24"/>
      <c r="L91" s="24"/>
      <c r="M91" s="24"/>
      <c r="N91" s="24"/>
      <c r="O91" s="24"/>
      <c r="P91" s="24"/>
      <c r="Q91" s="24"/>
      <c r="R91" s="24"/>
      <c r="S91" s="24"/>
    </row>
    <row r="92" spans="1:19" s="8" customFormat="1" ht="15" hidden="1" customHeight="1">
      <c r="A92" s="24"/>
      <c r="B92" s="24"/>
      <c r="C92" s="201"/>
      <c r="D92" s="24"/>
      <c r="E92" s="24"/>
      <c r="F92" s="24"/>
      <c r="G92" s="24"/>
      <c r="H92" s="24"/>
      <c r="I92" s="404"/>
      <c r="J92" s="24"/>
      <c r="K92" s="24"/>
      <c r="L92" s="24"/>
      <c r="M92" s="24"/>
      <c r="N92" s="24"/>
      <c r="O92" s="24"/>
      <c r="P92" s="24"/>
      <c r="Q92" s="24"/>
      <c r="R92" s="24"/>
      <c r="S92" s="24"/>
    </row>
    <row r="93" spans="1:19" s="8" customFormat="1" ht="15" hidden="1" customHeight="1">
      <c r="A93" s="24"/>
      <c r="B93" s="24"/>
      <c r="C93" s="201"/>
      <c r="D93" s="24"/>
      <c r="E93" s="24"/>
      <c r="F93" s="24"/>
      <c r="G93" s="24"/>
      <c r="H93" s="24"/>
      <c r="I93" s="404"/>
      <c r="J93" s="24"/>
      <c r="K93" s="24"/>
      <c r="L93" s="24"/>
      <c r="M93" s="24"/>
      <c r="N93" s="24"/>
      <c r="O93" s="24"/>
      <c r="P93" s="24"/>
      <c r="Q93" s="24"/>
      <c r="R93" s="24"/>
      <c r="S93" s="24"/>
    </row>
    <row r="94" spans="1:19" s="8" customFormat="1" ht="15" hidden="1" customHeight="1">
      <c r="A94" s="24"/>
      <c r="B94" s="24"/>
      <c r="C94" s="201"/>
      <c r="D94" s="24"/>
      <c r="E94" s="24"/>
      <c r="F94" s="24"/>
      <c r="G94" s="24"/>
      <c r="H94" s="24"/>
      <c r="I94" s="404"/>
      <c r="J94" s="24"/>
      <c r="K94" s="24"/>
      <c r="L94" s="24"/>
      <c r="M94" s="24"/>
      <c r="N94" s="24"/>
      <c r="O94" s="24"/>
      <c r="P94" s="24"/>
      <c r="Q94" s="24"/>
      <c r="R94" s="24"/>
      <c r="S94" s="24"/>
    </row>
    <row r="95" spans="1:19" s="8" customFormat="1" ht="15" hidden="1" customHeight="1">
      <c r="A95" s="24"/>
      <c r="B95" s="24"/>
      <c r="C95" s="201"/>
      <c r="D95" s="24"/>
      <c r="E95" s="24"/>
      <c r="F95" s="24"/>
      <c r="G95" s="24"/>
      <c r="H95" s="24"/>
      <c r="I95" s="404"/>
      <c r="J95" s="24"/>
      <c r="K95" s="24"/>
      <c r="L95" s="24"/>
      <c r="M95" s="24"/>
      <c r="N95" s="24"/>
      <c r="O95" s="24"/>
      <c r="P95" s="24"/>
      <c r="Q95" s="24"/>
      <c r="R95" s="24"/>
      <c r="S95" s="24"/>
    </row>
    <row r="96" spans="1:19" s="8" customFormat="1" ht="15" hidden="1" customHeight="1">
      <c r="A96" s="24"/>
      <c r="B96" s="24"/>
      <c r="C96" s="201"/>
      <c r="D96" s="24"/>
      <c r="E96" s="24"/>
      <c r="F96" s="24"/>
      <c r="G96" s="24"/>
      <c r="H96" s="24"/>
      <c r="I96" s="404"/>
      <c r="J96" s="24"/>
      <c r="K96" s="24"/>
      <c r="L96" s="24"/>
      <c r="M96" s="24"/>
      <c r="N96" s="24"/>
      <c r="O96" s="24"/>
      <c r="P96" s="24"/>
      <c r="Q96" s="24"/>
      <c r="R96" s="24"/>
      <c r="S96" s="24"/>
    </row>
    <row r="97" spans="1:19" s="8" customFormat="1" ht="15" hidden="1" customHeight="1">
      <c r="A97" s="24"/>
      <c r="B97" s="24" t="s">
        <v>928</v>
      </c>
      <c r="C97" s="554">
        <v>0</v>
      </c>
      <c r="D97" s="24"/>
      <c r="E97" s="24"/>
      <c r="F97" s="24"/>
      <c r="G97" s="24"/>
      <c r="H97" s="24"/>
      <c r="I97" s="404" t="s">
        <v>911</v>
      </c>
      <c r="J97" s="24"/>
      <c r="K97" s="24"/>
      <c r="L97" s="24"/>
      <c r="M97" s="24"/>
      <c r="N97" s="24"/>
      <c r="O97" s="24"/>
      <c r="P97" s="24"/>
      <c r="Q97" s="24"/>
      <c r="R97" s="24"/>
      <c r="S97" s="24"/>
    </row>
    <row r="98" spans="1:19" s="8" customFormat="1" ht="15" hidden="1" customHeight="1">
      <c r="A98" s="24"/>
      <c r="B98" s="24" t="s">
        <v>929</v>
      </c>
      <c r="C98" s="554">
        <v>0</v>
      </c>
      <c r="D98" s="24"/>
      <c r="E98" s="24"/>
      <c r="F98" s="24"/>
      <c r="G98" s="24"/>
      <c r="H98" s="24"/>
      <c r="I98" s="404" t="s">
        <v>912</v>
      </c>
      <c r="J98" s="24"/>
      <c r="K98" s="24"/>
      <c r="L98" s="24"/>
      <c r="M98" s="24"/>
      <c r="N98" s="24"/>
      <c r="O98" s="24"/>
      <c r="P98" s="24"/>
      <c r="Q98" s="24"/>
      <c r="R98" s="24"/>
      <c r="S98" s="24"/>
    </row>
    <row r="99" spans="1:19" s="8" customFormat="1" ht="15" hidden="1" customHeight="1">
      <c r="A99" s="24"/>
      <c r="B99" s="24"/>
      <c r="C99" s="201"/>
      <c r="D99" s="24"/>
      <c r="E99" s="24"/>
      <c r="F99" s="24"/>
      <c r="G99" s="24"/>
      <c r="H99" s="24"/>
      <c r="I99" s="404"/>
      <c r="J99" s="24"/>
      <c r="K99" s="24"/>
      <c r="L99" s="24"/>
      <c r="M99" s="24"/>
      <c r="N99" s="24"/>
      <c r="O99" s="24"/>
      <c r="P99" s="24"/>
      <c r="Q99" s="24"/>
      <c r="R99" s="24"/>
      <c r="S99" s="24"/>
    </row>
    <row r="100" spans="1:19" s="8" customFormat="1" ht="15" hidden="1" customHeight="1">
      <c r="A100" s="24"/>
      <c r="B100" s="24" t="s">
        <v>910</v>
      </c>
      <c r="C100" s="204">
        <v>60</v>
      </c>
      <c r="D100" s="24"/>
      <c r="E100" s="24"/>
      <c r="F100" s="24"/>
      <c r="G100" s="24"/>
      <c r="H100" s="24"/>
      <c r="I100" s="404" t="s">
        <v>942</v>
      </c>
      <c r="J100" s="24"/>
      <c r="K100" s="24"/>
      <c r="L100" s="24"/>
      <c r="M100" s="24"/>
      <c r="N100" s="24"/>
      <c r="O100" s="24"/>
      <c r="P100" s="24"/>
      <c r="Q100" s="24"/>
      <c r="R100" s="24"/>
      <c r="S100" s="24"/>
    </row>
    <row r="101" spans="1:19" s="8" customFormat="1" ht="15" hidden="1" customHeight="1">
      <c r="A101" s="24"/>
      <c r="B101" s="24"/>
      <c r="C101" s="24"/>
      <c r="D101" s="24"/>
      <c r="E101" s="24"/>
      <c r="F101" s="24"/>
      <c r="G101" s="24"/>
      <c r="H101" s="24"/>
      <c r="I101" s="404"/>
      <c r="J101" s="24"/>
      <c r="K101" s="24"/>
      <c r="L101" s="24"/>
      <c r="M101" s="24"/>
      <c r="N101" s="24"/>
      <c r="O101" s="24"/>
      <c r="P101" s="24"/>
      <c r="Q101" s="24"/>
      <c r="R101" s="24"/>
      <c r="S101" s="24"/>
    </row>
    <row r="102" spans="1:19" ht="15" hidden="1" customHeight="1">
      <c r="A102" s="28"/>
      <c r="B102" s="25" t="s">
        <v>656</v>
      </c>
      <c r="C102" s="295">
        <v>1</v>
      </c>
      <c r="D102" s="28"/>
      <c r="E102" s="28"/>
      <c r="F102" s="28"/>
      <c r="G102" s="28"/>
      <c r="H102" s="28"/>
      <c r="I102" s="406" t="s">
        <v>943</v>
      </c>
      <c r="J102" s="28"/>
      <c r="K102" s="28"/>
      <c r="L102" s="28"/>
      <c r="M102" s="28"/>
      <c r="N102" s="28"/>
      <c r="O102" s="28"/>
      <c r="P102" s="28"/>
      <c r="Q102" s="28"/>
      <c r="R102" s="28"/>
      <c r="S102" s="28"/>
    </row>
    <row r="103" spans="1:19" s="8" customFormat="1" ht="15" hidden="1" customHeight="1">
      <c r="A103" s="24"/>
      <c r="B103" s="25" t="s">
        <v>531</v>
      </c>
      <c r="C103" s="554">
        <v>0</v>
      </c>
      <c r="D103" s="24"/>
      <c r="E103" s="24"/>
      <c r="F103" s="24"/>
      <c r="G103" s="24"/>
      <c r="H103" s="24"/>
      <c r="I103" s="404" t="s">
        <v>945</v>
      </c>
      <c r="J103" s="24"/>
      <c r="K103" s="24"/>
      <c r="L103" s="24"/>
      <c r="M103" s="24"/>
      <c r="N103" s="24"/>
      <c r="O103" s="24"/>
      <c r="P103" s="24"/>
      <c r="Q103" s="24"/>
      <c r="R103" s="24"/>
      <c r="S103" s="24"/>
    </row>
    <row r="104" spans="1:19" s="8" customFormat="1" ht="15" hidden="1" customHeight="1">
      <c r="A104" s="24"/>
      <c r="B104" s="24" t="s">
        <v>827</v>
      </c>
      <c r="C104" s="204">
        <v>1</v>
      </c>
      <c r="D104" s="24"/>
      <c r="E104" s="24"/>
      <c r="F104" s="24"/>
      <c r="G104" s="24"/>
      <c r="H104" s="24"/>
      <c r="I104" s="404" t="s">
        <v>955</v>
      </c>
      <c r="J104" s="24"/>
      <c r="K104" s="24"/>
      <c r="L104" s="24"/>
      <c r="M104" s="24"/>
      <c r="N104" s="24"/>
      <c r="O104" s="24"/>
      <c r="P104" s="24"/>
      <c r="Q104" s="24"/>
      <c r="R104" s="24"/>
      <c r="S104" s="24"/>
    </row>
    <row r="105" spans="1:19" s="8" customFormat="1" ht="15" hidden="1" customHeight="1">
      <c r="A105" s="24"/>
      <c r="B105" s="24"/>
      <c r="C105" s="201"/>
      <c r="D105" s="24"/>
      <c r="E105" s="24"/>
      <c r="F105" s="24"/>
      <c r="G105" s="24"/>
      <c r="H105" s="24"/>
      <c r="I105" s="404"/>
      <c r="J105" s="24"/>
      <c r="K105" s="24"/>
      <c r="L105" s="24"/>
      <c r="M105" s="24"/>
      <c r="N105" s="24"/>
      <c r="O105" s="24"/>
      <c r="P105" s="24"/>
      <c r="Q105" s="24"/>
      <c r="R105" s="24"/>
      <c r="S105" s="24"/>
    </row>
    <row r="106" spans="1:19" s="8" customFormat="1" ht="15" hidden="1" customHeight="1">
      <c r="A106" s="24"/>
      <c r="B106" s="24" t="s">
        <v>935</v>
      </c>
      <c r="C106" s="555" t="s">
        <v>452</v>
      </c>
      <c r="D106" s="24"/>
      <c r="E106" s="24"/>
      <c r="F106" s="24"/>
      <c r="G106" s="24"/>
      <c r="H106" s="24"/>
      <c r="I106" s="404" t="s">
        <v>946</v>
      </c>
      <c r="J106" s="24"/>
      <c r="K106" s="24"/>
      <c r="L106" s="24"/>
      <c r="M106" s="24"/>
      <c r="N106" s="24"/>
      <c r="O106" s="24"/>
      <c r="P106" s="24"/>
      <c r="Q106" s="24"/>
      <c r="R106" s="24"/>
      <c r="S106" s="24"/>
    </row>
    <row r="107" spans="1:19" s="8" customFormat="1" ht="15" hidden="1" customHeight="1">
      <c r="A107" s="24"/>
      <c r="B107" s="24"/>
      <c r="C107" s="201"/>
      <c r="D107" s="24"/>
      <c r="E107" s="24"/>
      <c r="F107" s="24"/>
      <c r="G107" s="24"/>
      <c r="H107" s="24"/>
      <c r="I107" s="404"/>
      <c r="J107" s="24"/>
      <c r="K107" s="24"/>
      <c r="L107" s="24"/>
      <c r="M107" s="24"/>
      <c r="N107" s="24"/>
      <c r="O107" s="24"/>
      <c r="P107" s="24"/>
      <c r="Q107" s="24"/>
      <c r="R107" s="24"/>
      <c r="S107" s="24"/>
    </row>
    <row r="108" spans="1:19" s="8" customFormat="1" ht="15" hidden="1" customHeight="1">
      <c r="A108" s="24"/>
      <c r="B108" s="24"/>
      <c r="C108" s="409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</row>
    <row r="109" spans="1:19" s="8" customFormat="1" ht="15" hidden="1" customHeight="1">
      <c r="A109" s="24"/>
      <c r="B109" s="408" t="s">
        <v>627</v>
      </c>
      <c r="C109" s="409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</row>
    <row r="110" spans="1:19" s="8" customFormat="1" ht="15" hidden="1" customHeight="1">
      <c r="A110" s="24"/>
      <c r="B110" s="24" t="s">
        <v>944</v>
      </c>
      <c r="C110" s="574" t="s">
        <v>452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</row>
    <row r="111" spans="1:19" s="8" customFormat="1" ht="15" hidden="1" customHeight="1">
      <c r="A111" s="24"/>
      <c r="B111" s="24" t="s">
        <v>629</v>
      </c>
      <c r="C111" s="405">
        <v>4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</row>
    <row r="112" spans="1:19" s="8" customFormat="1" ht="15" hidden="1" customHeight="1">
      <c r="A112" s="24"/>
      <c r="B112" s="24" t="s">
        <v>658</v>
      </c>
      <c r="C112" s="260">
        <v>15.6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</row>
    <row r="113" spans="1:19" s="8" customFormat="1" ht="15" hidden="1" customHeight="1">
      <c r="A113" s="24"/>
      <c r="B113" s="24" t="s">
        <v>948</v>
      </c>
      <c r="C113" s="532">
        <f>WActiveSAST/StrInWidSAST</f>
        <v>0.25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</row>
    <row r="114" spans="1:19" s="8" customFormat="1" ht="15" hidden="1" customHeight="1">
      <c r="A114" s="24"/>
      <c r="B114" s="24"/>
      <c r="C114" s="409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</row>
    <row r="115" spans="1:19" s="8" customFormat="1" ht="15" hidden="1" customHeight="1">
      <c r="A115" s="24"/>
      <c r="B115" s="24"/>
      <c r="C115" s="409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</row>
    <row r="116" spans="1:19" s="8" customFormat="1" ht="15" hidden="1" customHeight="1">
      <c r="A116" s="24"/>
      <c r="B116" s="24"/>
      <c r="C116" s="409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</row>
    <row r="117" spans="1:19" s="8" customFormat="1" ht="15" hidden="1" customHeight="1">
      <c r="A117" s="24"/>
      <c r="B117" s="24"/>
      <c r="C117" s="409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</row>
    <row r="118" spans="1:19" s="8" customFormat="1" ht="15" hidden="1" customHeight="1">
      <c r="A118" s="24"/>
      <c r="B118" s="24"/>
      <c r="C118" s="409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</row>
    <row r="119" spans="1:19" s="8" customFormat="1" ht="15" hidden="1" customHeight="1">
      <c r="A119" s="24"/>
      <c r="B119" s="24"/>
      <c r="C119" s="409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</row>
    <row r="120" spans="1:19" s="8" customFormat="1" ht="15" hidden="1" customHeight="1">
      <c r="A120" s="24"/>
      <c r="B120" s="24"/>
      <c r="C120" s="409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</row>
    <row r="121" spans="1:19" s="8" customFormat="1" ht="15" hidden="1" customHeight="1">
      <c r="A121" s="24"/>
      <c r="B121" s="24"/>
      <c r="C121" s="409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</row>
    <row r="122" spans="1:19" s="8" customFormat="1" ht="15" hidden="1" customHeight="1">
      <c r="A122" s="24"/>
      <c r="B122" s="24"/>
      <c r="C122" s="409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</row>
    <row r="123" spans="1:19" s="8" customFormat="1" ht="15" hidden="1" customHeight="1">
      <c r="A123" s="24"/>
      <c r="B123" s="24"/>
      <c r="C123" s="409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</row>
    <row r="124" spans="1:19" s="8" customFormat="1" ht="15" hidden="1" customHeight="1">
      <c r="A124" s="24"/>
      <c r="B124" s="24"/>
      <c r="C124" s="409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</row>
    <row r="125" spans="1:19" s="8" customFormat="1" ht="15" hidden="1" customHeight="1">
      <c r="A125" s="24"/>
      <c r="B125" s="24"/>
      <c r="C125" s="409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</row>
    <row r="126" spans="1:19" s="8" customFormat="1" ht="15" hidden="1" customHeight="1">
      <c r="A126" s="24"/>
      <c r="B126" s="24" t="s">
        <v>819</v>
      </c>
      <c r="C126" s="204">
        <v>30</v>
      </c>
      <c r="D126" s="24"/>
      <c r="E126" s="24"/>
      <c r="F126" s="24"/>
      <c r="G126" s="24"/>
      <c r="H126" s="24"/>
      <c r="I126" s="404" t="s">
        <v>588</v>
      </c>
      <c r="J126" s="24"/>
      <c r="K126" s="24"/>
      <c r="L126" s="24"/>
      <c r="M126" s="24"/>
      <c r="N126" s="24"/>
      <c r="O126" s="24"/>
      <c r="P126" s="24"/>
      <c r="Q126" s="24"/>
      <c r="R126" s="24"/>
      <c r="S126" s="24"/>
    </row>
    <row r="127" spans="1:19" s="8" customFormat="1" ht="15" hidden="1" customHeight="1">
      <c r="A127" s="24"/>
      <c r="B127" s="24"/>
      <c r="C127" s="201"/>
      <c r="D127" s="24"/>
      <c r="E127" s="24"/>
      <c r="F127" s="24"/>
      <c r="G127" s="24"/>
      <c r="H127" s="24"/>
      <c r="I127" s="404"/>
      <c r="J127" s="24"/>
      <c r="K127" s="24"/>
      <c r="L127" s="24"/>
      <c r="M127" s="24"/>
      <c r="N127" s="24"/>
      <c r="O127" s="24"/>
      <c r="P127" s="24"/>
      <c r="Q127" s="24"/>
      <c r="R127" s="24"/>
      <c r="S127" s="24"/>
    </row>
    <row r="128" spans="1:19" s="8" customFormat="1" ht="15" hidden="1" customHeight="1">
      <c r="A128" s="24"/>
      <c r="B128" s="24" t="s">
        <v>941</v>
      </c>
      <c r="C128" s="407">
        <v>0</v>
      </c>
      <c r="D128" s="24"/>
      <c r="E128" s="24"/>
      <c r="F128" s="24"/>
      <c r="G128" s="24"/>
      <c r="H128" s="24"/>
      <c r="I128" s="404" t="s">
        <v>954</v>
      </c>
      <c r="J128" s="24"/>
      <c r="K128" s="24"/>
      <c r="L128" s="24"/>
      <c r="M128" s="24"/>
      <c r="N128" s="24"/>
      <c r="O128" s="24"/>
      <c r="P128" s="24"/>
      <c r="Q128" s="24"/>
      <c r="R128" s="24"/>
      <c r="S128" s="24"/>
    </row>
    <row r="129" spans="1:19" s="8" customFormat="1" ht="15" hidden="1" customHeight="1">
      <c r="A129" s="24"/>
      <c r="B129" s="24" t="s">
        <v>936</v>
      </c>
      <c r="C129" s="204">
        <v>-90</v>
      </c>
      <c r="D129" s="24"/>
      <c r="E129" s="24"/>
      <c r="F129" s="24"/>
      <c r="G129" s="24"/>
      <c r="H129" s="24"/>
      <c r="I129" s="404" t="s">
        <v>953</v>
      </c>
      <c r="J129" s="24"/>
      <c r="K129" s="24"/>
      <c r="L129" s="24"/>
      <c r="M129" s="24"/>
      <c r="N129" s="24"/>
      <c r="O129" s="24"/>
      <c r="P129" s="24"/>
      <c r="Q129" s="24"/>
      <c r="R129" s="24"/>
      <c r="S129" s="24"/>
    </row>
    <row r="130" spans="1:19" s="8" customFormat="1" ht="15" hidden="1" customHeight="1">
      <c r="A130" s="24"/>
      <c r="B130" s="24" t="s">
        <v>937</v>
      </c>
      <c r="C130" s="204">
        <v>90</v>
      </c>
      <c r="D130" s="24"/>
      <c r="E130" s="24"/>
      <c r="F130" s="24"/>
      <c r="G130" s="24"/>
      <c r="H130" s="24"/>
      <c r="I130" s="404" t="s">
        <v>938</v>
      </c>
      <c r="J130" s="24"/>
      <c r="K130" s="24"/>
      <c r="L130" s="24"/>
      <c r="M130" s="24"/>
      <c r="N130" s="24"/>
      <c r="O130" s="24"/>
      <c r="P130" s="24"/>
      <c r="Q130" s="24"/>
      <c r="R130" s="24"/>
      <c r="S130" s="24"/>
    </row>
    <row r="131" spans="1:19" s="8" customFormat="1" ht="15" hidden="1" customHeight="1">
      <c r="A131" s="24"/>
      <c r="B131" s="24"/>
      <c r="C131" s="201"/>
      <c r="D131" s="24"/>
      <c r="E131" s="24"/>
      <c r="F131" s="24"/>
      <c r="G131" s="24"/>
      <c r="H131" s="24"/>
      <c r="I131" s="404"/>
      <c r="J131" s="24"/>
      <c r="K131" s="24"/>
      <c r="L131" s="24"/>
      <c r="M131" s="24"/>
      <c r="N131" s="24"/>
      <c r="O131" s="24"/>
      <c r="P131" s="24"/>
      <c r="Q131" s="24"/>
      <c r="R131" s="24"/>
      <c r="S131" s="24"/>
    </row>
    <row r="132" spans="1:19" s="8" customFormat="1" ht="15" hidden="1" customHeight="1">
      <c r="A132" s="24"/>
      <c r="B132" s="24"/>
      <c r="C132" s="201"/>
      <c r="D132" s="24"/>
      <c r="E132" s="24"/>
      <c r="F132" s="24"/>
      <c r="G132" s="24"/>
      <c r="H132" s="24"/>
      <c r="I132" s="404"/>
      <c r="J132" s="24"/>
      <c r="K132" s="24"/>
      <c r="L132" s="24"/>
      <c r="M132" s="24"/>
      <c r="N132" s="24"/>
      <c r="O132" s="24"/>
      <c r="P132" s="24"/>
      <c r="Q132" s="24"/>
      <c r="R132" s="24"/>
      <c r="S132" s="24"/>
    </row>
    <row r="133" spans="1:19" s="8" customFormat="1" ht="15" hidden="1" customHeight="1">
      <c r="A133" s="24"/>
      <c r="B133" s="24"/>
      <c r="C133" s="201"/>
      <c r="D133" s="24"/>
      <c r="E133" s="24"/>
      <c r="F133" s="24"/>
      <c r="G133" s="24"/>
      <c r="H133" s="24"/>
      <c r="I133" s="404"/>
      <c r="J133" s="24"/>
      <c r="K133" s="24"/>
      <c r="L133" s="24"/>
      <c r="M133" s="24"/>
      <c r="N133" s="24"/>
      <c r="O133" s="24"/>
      <c r="P133" s="24"/>
      <c r="Q133" s="24"/>
      <c r="R133" s="24"/>
      <c r="S133" s="24"/>
    </row>
    <row r="134" spans="1:19" s="8" customFormat="1" ht="15" hidden="1" customHeight="1">
      <c r="A134" s="24"/>
      <c r="B134" s="24"/>
      <c r="C134" s="201"/>
      <c r="D134" s="24"/>
      <c r="E134" s="24"/>
      <c r="F134" s="24"/>
      <c r="G134" s="24"/>
      <c r="H134" s="24"/>
      <c r="I134" s="404"/>
      <c r="J134" s="24"/>
      <c r="K134" s="24"/>
      <c r="L134" s="24"/>
      <c r="M134" s="24"/>
      <c r="N134" s="24"/>
      <c r="O134" s="24"/>
      <c r="P134" s="24"/>
      <c r="Q134" s="24"/>
      <c r="R134" s="24"/>
      <c r="S134" s="24"/>
    </row>
    <row r="135" spans="1:19" s="8" customFormat="1" ht="15" hidden="1" customHeight="1">
      <c r="A135" s="24"/>
      <c r="B135" s="24"/>
      <c r="C135" s="201"/>
      <c r="D135" s="24"/>
      <c r="E135" s="24"/>
      <c r="F135" s="24"/>
      <c r="G135" s="24"/>
      <c r="H135" s="24"/>
      <c r="I135" s="404"/>
      <c r="J135" s="24"/>
      <c r="K135" s="24"/>
      <c r="L135" s="24"/>
      <c r="M135" s="24"/>
      <c r="N135" s="24"/>
      <c r="O135" s="24"/>
      <c r="P135" s="24"/>
      <c r="Q135" s="24"/>
      <c r="R135" s="24"/>
      <c r="S135" s="24"/>
    </row>
    <row r="136" spans="1:19" s="8" customFormat="1" ht="15" hidden="1" customHeight="1">
      <c r="A136" s="24"/>
      <c r="B136" s="24"/>
      <c r="C136" s="201"/>
      <c r="D136" s="24"/>
      <c r="E136" s="24"/>
      <c r="F136" s="24"/>
      <c r="G136" s="24"/>
      <c r="H136" s="24"/>
      <c r="I136" s="404"/>
      <c r="J136" s="24"/>
      <c r="K136" s="24"/>
      <c r="L136" s="24"/>
      <c r="M136" s="24"/>
      <c r="N136" s="24"/>
      <c r="O136" s="24"/>
      <c r="P136" s="24"/>
      <c r="Q136" s="24"/>
      <c r="R136" s="24"/>
      <c r="S136" s="24"/>
    </row>
    <row r="137" spans="1:19" s="8" customFormat="1" ht="15" hidden="1" customHeight="1">
      <c r="A137" s="24"/>
      <c r="B137" s="24"/>
      <c r="C137" s="409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</row>
    <row r="138" spans="1:19" s="8" customFormat="1" ht="15" hidden="1" customHeight="1">
      <c r="A138" s="24"/>
      <c r="B138" s="24"/>
      <c r="C138" s="409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</row>
    <row r="139" spans="1:19" s="8" customFormat="1" ht="15" hidden="1" customHeight="1">
      <c r="A139" s="24"/>
      <c r="B139" s="24"/>
      <c r="C139" s="409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</row>
    <row r="140" spans="1:19" s="8" customFormat="1" ht="15" hidden="1" customHeight="1">
      <c r="A140" s="24"/>
      <c r="B140" s="24"/>
      <c r="C140" s="409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</row>
    <row r="141" spans="1:19" s="8" customFormat="1" ht="15" hidden="1" customHeight="1">
      <c r="A141" s="24"/>
      <c r="B141" s="24"/>
      <c r="C141" s="409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</row>
    <row r="142" spans="1:19" s="8" customFormat="1" ht="15" hidden="1" customHeight="1">
      <c r="A142" s="24"/>
      <c r="B142" s="24"/>
      <c r="C142" s="409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</row>
    <row r="143" spans="1:19" s="8" customFormat="1" ht="15" hidden="1" customHeight="1">
      <c r="A143" s="24"/>
      <c r="B143" s="24"/>
      <c r="C143" s="409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</row>
    <row r="144" spans="1:19" s="8" customFormat="1" ht="15" hidden="1" customHeight="1">
      <c r="A144" s="24"/>
      <c r="B144" s="24"/>
      <c r="C144" s="409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</row>
    <row r="145" spans="1:19" s="8" customFormat="1" ht="15" hidden="1" customHeight="1">
      <c r="A145" s="24"/>
      <c r="B145" s="24"/>
      <c r="C145" s="409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</row>
    <row r="146" spans="1:19" s="8" customFormat="1" ht="15" hidden="1" customHeight="1">
      <c r="A146" s="24"/>
      <c r="B146" s="24"/>
      <c r="C146" s="409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</row>
    <row r="147" spans="1:19" s="8" customFormat="1" ht="15" hidden="1" customHeight="1">
      <c r="A147" s="24"/>
      <c r="B147" s="24"/>
      <c r="C147" s="409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</row>
    <row r="148" spans="1:19" s="8" customFormat="1" ht="15" hidden="1" customHeight="1">
      <c r="A148" s="24"/>
      <c r="B148" s="24"/>
      <c r="C148" s="409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</row>
    <row r="149" spans="1:19" s="8" customFormat="1" ht="15" hidden="1" customHeight="1">
      <c r="A149" s="24"/>
      <c r="B149" s="24"/>
      <c r="C149" s="409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</row>
    <row r="150" spans="1:19" s="8" customFormat="1" ht="15" hidden="1" customHeight="1">
      <c r="A150" s="24"/>
      <c r="B150" s="24"/>
      <c r="C150" s="409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</row>
    <row r="151" spans="1:19" s="8" customFormat="1" ht="15" hidden="1" customHeight="1">
      <c r="A151" s="24"/>
      <c r="B151" s="24"/>
      <c r="C151" s="409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</row>
    <row r="152" spans="1:19" s="8" customFormat="1" ht="15" hidden="1" customHeight="1">
      <c r="A152" s="24"/>
      <c r="B152" s="24" t="s">
        <v>907</v>
      </c>
      <c r="C152" s="204">
        <v>0</v>
      </c>
      <c r="D152" s="24"/>
      <c r="E152" s="24"/>
      <c r="F152" s="24"/>
      <c r="G152" s="24"/>
      <c r="H152" s="24"/>
      <c r="I152" s="404" t="s">
        <v>914</v>
      </c>
      <c r="J152" s="24"/>
      <c r="K152" s="24"/>
      <c r="L152" s="24"/>
      <c r="M152" s="24"/>
      <c r="N152" s="24"/>
      <c r="O152" s="24"/>
      <c r="P152" s="24"/>
      <c r="Q152" s="24"/>
      <c r="R152" s="24"/>
      <c r="S152" s="24"/>
    </row>
    <row r="153" spans="1:19" s="8" customFormat="1" ht="15" hidden="1" customHeight="1">
      <c r="A153" s="24"/>
      <c r="B153" s="24" t="s">
        <v>908</v>
      </c>
      <c r="C153" s="204">
        <v>90</v>
      </c>
      <c r="D153" s="24"/>
      <c r="E153" s="24"/>
      <c r="F153" s="24"/>
      <c r="G153" s="24"/>
      <c r="H153" s="24"/>
      <c r="I153" s="404"/>
      <c r="J153" s="24"/>
      <c r="K153" s="24"/>
      <c r="L153" s="24"/>
      <c r="M153" s="24"/>
      <c r="N153" s="24"/>
      <c r="O153" s="24"/>
      <c r="P153" s="24"/>
      <c r="Q153" s="24"/>
      <c r="R153" s="24"/>
      <c r="S153" s="24"/>
    </row>
    <row r="154" spans="1:19" s="8" customFormat="1" ht="15" hidden="1" customHeight="1">
      <c r="A154" s="24"/>
      <c r="B154" s="24"/>
      <c r="C154" s="201"/>
      <c r="D154" s="24"/>
      <c r="E154" s="24"/>
      <c r="F154" s="24"/>
      <c r="G154" s="24"/>
      <c r="H154" s="24"/>
      <c r="I154" s="404"/>
      <c r="J154" s="24"/>
      <c r="K154" s="24"/>
      <c r="L154" s="24"/>
      <c r="M154" s="24"/>
      <c r="N154" s="24"/>
      <c r="O154" s="24"/>
      <c r="P154" s="24"/>
      <c r="Q154" s="24"/>
      <c r="R154" s="24"/>
      <c r="S154" s="24"/>
    </row>
    <row r="155" spans="1:19" s="8" customFormat="1" ht="15" hidden="1" customHeight="1">
      <c r="A155" s="24"/>
      <c r="B155" s="24" t="s">
        <v>941</v>
      </c>
      <c r="C155" s="407">
        <v>0</v>
      </c>
      <c r="D155" s="24"/>
      <c r="E155" s="24"/>
      <c r="F155" s="24"/>
      <c r="G155" s="24"/>
      <c r="H155" s="24"/>
      <c r="I155" s="404" t="s">
        <v>954</v>
      </c>
      <c r="J155" s="24"/>
      <c r="K155" s="24"/>
      <c r="L155" s="24"/>
      <c r="M155" s="24"/>
      <c r="N155" s="24"/>
      <c r="O155" s="24"/>
      <c r="P155" s="24"/>
      <c r="Q155" s="24"/>
      <c r="R155" s="24"/>
      <c r="S155" s="24"/>
    </row>
    <row r="156" spans="1:19" s="8" customFormat="1" ht="15" hidden="1" customHeight="1">
      <c r="A156" s="24"/>
      <c r="B156" s="24" t="s">
        <v>909</v>
      </c>
      <c r="C156" s="204">
        <v>-90</v>
      </c>
      <c r="D156" s="24"/>
      <c r="E156" s="24"/>
      <c r="F156" s="24"/>
      <c r="G156" s="24"/>
      <c r="H156" s="24"/>
      <c r="I156" s="404" t="s">
        <v>953</v>
      </c>
      <c r="J156" s="24"/>
      <c r="K156" s="24"/>
      <c r="L156" s="24"/>
      <c r="M156" s="24"/>
      <c r="N156" s="24"/>
      <c r="O156" s="24"/>
      <c r="P156" s="24"/>
      <c r="Q156" s="24"/>
      <c r="R156" s="24"/>
      <c r="S156" s="24"/>
    </row>
    <row r="157" spans="1:19" s="8" customFormat="1" ht="15" hidden="1" customHeight="1">
      <c r="A157" s="24"/>
      <c r="B157" s="24" t="s">
        <v>910</v>
      </c>
      <c r="C157" s="204">
        <v>90</v>
      </c>
      <c r="D157" s="24"/>
      <c r="E157" s="24"/>
      <c r="F157" s="24"/>
      <c r="G157" s="24"/>
      <c r="H157" s="24"/>
      <c r="I157" s="404" t="s">
        <v>938</v>
      </c>
      <c r="J157" s="24"/>
      <c r="K157" s="24"/>
      <c r="L157" s="24"/>
      <c r="M157" s="24"/>
      <c r="N157" s="24"/>
      <c r="O157" s="24"/>
      <c r="P157" s="24"/>
      <c r="Q157" s="24"/>
      <c r="R157" s="24"/>
      <c r="S157" s="24"/>
    </row>
    <row r="158" spans="1:19" s="8" customFormat="1" ht="15" hidden="1" customHeight="1">
      <c r="A158" s="24"/>
      <c r="B158" s="24"/>
      <c r="C158" s="201"/>
      <c r="D158" s="24"/>
      <c r="E158" s="24"/>
      <c r="F158" s="24"/>
      <c r="G158" s="24"/>
      <c r="H158" s="24"/>
      <c r="I158" s="404"/>
      <c r="J158" s="24"/>
      <c r="K158" s="24"/>
      <c r="L158" s="24"/>
      <c r="M158" s="24"/>
      <c r="N158" s="24"/>
      <c r="O158" s="24"/>
      <c r="P158" s="24"/>
      <c r="Q158" s="24"/>
      <c r="R158" s="24"/>
      <c r="S158" s="24"/>
    </row>
    <row r="159" spans="1:19" s="8" customFormat="1" ht="15" hidden="1" customHeight="1">
      <c r="A159" s="24"/>
      <c r="B159" s="24"/>
      <c r="C159" s="201"/>
      <c r="D159" s="24"/>
      <c r="E159" s="24"/>
      <c r="F159" s="24"/>
      <c r="G159" s="24"/>
      <c r="H159" s="24"/>
      <c r="I159" s="404"/>
      <c r="J159" s="24"/>
      <c r="K159" s="24"/>
      <c r="L159" s="24"/>
      <c r="M159" s="24"/>
      <c r="N159" s="24"/>
      <c r="O159" s="24"/>
      <c r="P159" s="24"/>
      <c r="Q159" s="24"/>
      <c r="R159" s="24"/>
      <c r="S159" s="24"/>
    </row>
    <row r="160" spans="1:19" s="8" customFormat="1" ht="15" hidden="1" customHeight="1">
      <c r="A160" s="24"/>
      <c r="B160" s="24"/>
      <c r="C160" s="201"/>
      <c r="D160" s="24"/>
      <c r="E160" s="24"/>
      <c r="F160" s="24"/>
      <c r="G160" s="24"/>
      <c r="H160" s="24"/>
      <c r="I160" s="404"/>
      <c r="J160" s="24"/>
      <c r="K160" s="24"/>
      <c r="L160" s="24"/>
      <c r="M160" s="24"/>
      <c r="N160" s="24"/>
      <c r="O160" s="24"/>
      <c r="P160" s="24"/>
      <c r="Q160" s="24"/>
      <c r="R160" s="24"/>
      <c r="S160" s="24"/>
    </row>
    <row r="161" spans="1:19" s="8" customFormat="1" ht="15" hidden="1" customHeight="1">
      <c r="A161" s="24"/>
      <c r="B161" s="24"/>
      <c r="C161" s="201"/>
      <c r="D161" s="24"/>
      <c r="E161" s="24"/>
      <c r="F161" s="24"/>
      <c r="G161" s="24"/>
      <c r="H161" s="24"/>
      <c r="I161" s="404"/>
      <c r="J161" s="24"/>
      <c r="K161" s="24"/>
      <c r="L161" s="24"/>
      <c r="M161" s="24"/>
      <c r="N161" s="24"/>
      <c r="O161" s="24"/>
      <c r="P161" s="24"/>
      <c r="Q161" s="24"/>
      <c r="R161" s="24"/>
      <c r="S161" s="24"/>
    </row>
    <row r="162" spans="1:19" s="8" customFormat="1" ht="15" hidden="1" customHeight="1">
      <c r="A162" s="24"/>
      <c r="B162" s="24"/>
      <c r="C162" s="201"/>
      <c r="D162" s="24"/>
      <c r="E162" s="24"/>
      <c r="F162" s="24"/>
      <c r="G162" s="24"/>
      <c r="H162" s="24"/>
      <c r="I162" s="404"/>
      <c r="J162" s="24"/>
      <c r="K162" s="24"/>
      <c r="L162" s="24"/>
      <c r="M162" s="24"/>
      <c r="N162" s="24"/>
      <c r="O162" s="24"/>
      <c r="P162" s="24"/>
      <c r="Q162" s="24"/>
      <c r="R162" s="24"/>
      <c r="S162" s="24"/>
    </row>
    <row r="163" spans="1:19" s="8" customFormat="1" ht="15" hidden="1" customHeight="1">
      <c r="A163" s="24"/>
      <c r="B163" s="24"/>
      <c r="C163" s="409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</row>
    <row r="164" spans="1:19" s="8" customFormat="1" ht="15" hidden="1" customHeight="1">
      <c r="A164" s="24"/>
      <c r="B164" s="24"/>
      <c r="C164" s="409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</row>
    <row r="165" spans="1:19" s="8" customFormat="1" ht="15" hidden="1" customHeight="1">
      <c r="A165" s="24"/>
      <c r="B165" s="24"/>
      <c r="C165" s="409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</row>
    <row r="166" spans="1:19" s="8" customFormat="1" ht="15" hidden="1" customHeight="1">
      <c r="A166" s="24"/>
      <c r="B166" s="24"/>
      <c r="C166" s="409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</row>
    <row r="167" spans="1:19" s="8" customFormat="1" ht="15" hidden="1" customHeight="1">
      <c r="A167" s="24"/>
      <c r="B167" s="24"/>
      <c r="C167" s="409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</row>
    <row r="168" spans="1:19" s="8" customFormat="1" ht="15" hidden="1" customHeight="1">
      <c r="A168" s="24"/>
      <c r="B168" s="24"/>
      <c r="C168" s="409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</row>
    <row r="169" spans="1:19" s="8" customFormat="1" ht="15" hidden="1" customHeight="1">
      <c r="A169" s="24"/>
      <c r="B169" s="24"/>
      <c r="C169" s="409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</row>
    <row r="170" spans="1:19" s="8" customFormat="1" ht="15" hidden="1" customHeight="1">
      <c r="A170" s="24"/>
      <c r="B170" s="24"/>
      <c r="C170" s="409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</row>
    <row r="171" spans="1:19" s="8" customFormat="1" ht="15" hidden="1" customHeight="1">
      <c r="A171" s="24"/>
      <c r="B171" s="24"/>
      <c r="C171" s="409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</row>
    <row r="172" spans="1:19" s="8" customFormat="1" ht="15" hidden="1" customHeight="1">
      <c r="A172" s="24"/>
      <c r="B172" s="24"/>
      <c r="C172" s="409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</row>
    <row r="173" spans="1:19" s="8" customFormat="1" ht="15" hidden="1" customHeight="1">
      <c r="A173" s="24"/>
      <c r="B173" s="24"/>
      <c r="C173" s="409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</row>
    <row r="174" spans="1:19" s="8" customFormat="1" ht="15" hidden="1" customHeight="1">
      <c r="A174" s="24"/>
      <c r="B174" s="24"/>
      <c r="C174" s="409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</row>
    <row r="175" spans="1:19" s="8" customFormat="1" ht="15" hidden="1" customHeight="1">
      <c r="A175" s="24"/>
      <c r="B175" s="24"/>
      <c r="C175" s="409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</row>
    <row r="176" spans="1:19" s="8" customFormat="1" ht="15" hidden="1" customHeight="1">
      <c r="A176" s="24"/>
      <c r="B176" s="24"/>
      <c r="C176" s="409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</row>
    <row r="177" spans="1:19" s="8" customFormat="1" ht="15" hidden="1" customHeight="1">
      <c r="A177" s="24"/>
      <c r="B177" s="24"/>
      <c r="C177" s="409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</row>
    <row r="178" spans="1:19" s="29" customFormat="1" ht="15" hidden="1" customHeight="1">
      <c r="A178" s="34"/>
      <c r="B178" s="367" t="s">
        <v>928</v>
      </c>
      <c r="C178" s="208">
        <v>30</v>
      </c>
      <c r="D178" s="234"/>
      <c r="E178" s="28"/>
      <c r="F178" s="34"/>
      <c r="G178" s="34"/>
      <c r="H178" s="34"/>
      <c r="I178" s="231" t="s">
        <v>911</v>
      </c>
      <c r="J178" s="34"/>
      <c r="K178" s="34"/>
      <c r="L178" s="34"/>
      <c r="M178" s="34"/>
      <c r="N178" s="34"/>
      <c r="O178" s="34"/>
      <c r="P178" s="34"/>
      <c r="Q178" s="34"/>
      <c r="R178" s="34"/>
      <c r="S178" s="34"/>
    </row>
    <row r="179" spans="1:19" s="29" customFormat="1" ht="15" hidden="1" customHeight="1">
      <c r="A179" s="34"/>
      <c r="B179" s="234" t="s">
        <v>929</v>
      </c>
      <c r="C179" s="208">
        <v>0</v>
      </c>
      <c r="D179" s="234"/>
      <c r="E179" s="28"/>
      <c r="F179" s="34"/>
      <c r="G179" s="34"/>
      <c r="H179" s="34"/>
      <c r="I179" s="231" t="s">
        <v>912</v>
      </c>
      <c r="J179" s="34"/>
      <c r="K179" s="34"/>
      <c r="L179" s="34"/>
      <c r="M179" s="34"/>
      <c r="N179" s="34"/>
      <c r="O179" s="34"/>
      <c r="P179" s="34"/>
      <c r="Q179" s="34"/>
      <c r="R179" s="34"/>
      <c r="S179" s="34"/>
    </row>
    <row r="180" spans="1:19" s="29" customFormat="1" ht="15" hidden="1" customHeight="1">
      <c r="A180" s="34"/>
      <c r="B180" s="234"/>
      <c r="C180" s="196"/>
      <c r="D180" s="234"/>
      <c r="E180" s="28"/>
      <c r="F180" s="34"/>
      <c r="G180" s="34"/>
      <c r="H180" s="34"/>
      <c r="I180" s="231"/>
      <c r="J180" s="34"/>
      <c r="K180" s="34"/>
      <c r="L180" s="34"/>
      <c r="M180" s="34"/>
      <c r="N180" s="34"/>
      <c r="O180" s="34"/>
      <c r="P180" s="34"/>
      <c r="Q180" s="34"/>
      <c r="R180" s="34"/>
      <c r="S180" s="34"/>
    </row>
    <row r="181" spans="1:19" s="29" customFormat="1" ht="15" hidden="1" customHeight="1">
      <c r="A181" s="34"/>
      <c r="B181" s="234" t="s">
        <v>926</v>
      </c>
      <c r="C181" s="208">
        <v>-90</v>
      </c>
      <c r="D181" s="234"/>
      <c r="E181" s="28"/>
      <c r="F181" s="34"/>
      <c r="G181" s="34"/>
      <c r="H181" s="34"/>
      <c r="I181" s="231" t="s">
        <v>939</v>
      </c>
      <c r="J181" s="34"/>
      <c r="K181" s="34"/>
      <c r="L181" s="34"/>
      <c r="M181" s="34"/>
      <c r="N181" s="34"/>
      <c r="O181" s="34"/>
      <c r="P181" s="34"/>
      <c r="Q181" s="34"/>
      <c r="R181" s="34"/>
      <c r="S181" s="34"/>
    </row>
    <row r="182" spans="1:19" s="29" customFormat="1" ht="15" hidden="1" customHeight="1">
      <c r="A182" s="34"/>
      <c r="B182" s="234" t="s">
        <v>927</v>
      </c>
      <c r="C182" s="208">
        <v>90</v>
      </c>
      <c r="D182" s="234"/>
      <c r="E182" s="28"/>
      <c r="F182" s="34"/>
      <c r="G182" s="34"/>
      <c r="H182" s="34"/>
      <c r="I182" s="231" t="s">
        <v>940</v>
      </c>
      <c r="J182" s="34"/>
      <c r="K182" s="34"/>
      <c r="L182" s="34"/>
      <c r="M182" s="34"/>
      <c r="N182" s="34"/>
      <c r="O182" s="34"/>
      <c r="P182" s="34"/>
      <c r="Q182" s="34"/>
      <c r="R182" s="34"/>
      <c r="S182" s="34"/>
    </row>
    <row r="183" spans="1:19" s="29" customFormat="1" ht="15" hidden="1" customHeight="1">
      <c r="A183" s="34"/>
      <c r="B183" s="234"/>
      <c r="C183" s="196"/>
      <c r="D183" s="234"/>
      <c r="E183" s="28"/>
      <c r="F183" s="34"/>
      <c r="G183" s="34"/>
      <c r="H183" s="34"/>
      <c r="I183" s="231"/>
      <c r="J183" s="34"/>
      <c r="K183" s="34"/>
      <c r="L183" s="34"/>
      <c r="M183" s="34"/>
      <c r="N183" s="34"/>
      <c r="O183" s="34"/>
      <c r="P183" s="34"/>
      <c r="Q183" s="34"/>
      <c r="R183" s="34"/>
      <c r="S183" s="34"/>
    </row>
    <row r="184" spans="1:19" s="29" customFormat="1" ht="15" hidden="1" customHeight="1">
      <c r="A184" s="34"/>
      <c r="B184" s="367"/>
      <c r="C184" s="196"/>
      <c r="D184" s="234"/>
      <c r="E184" s="28"/>
      <c r="F184" s="34"/>
      <c r="G184" s="34"/>
      <c r="H184" s="34"/>
      <c r="I184" s="231"/>
      <c r="J184" s="34"/>
      <c r="K184" s="34"/>
      <c r="L184" s="34"/>
      <c r="M184" s="34"/>
      <c r="N184" s="34"/>
      <c r="O184" s="34"/>
      <c r="P184" s="34"/>
      <c r="Q184" s="34"/>
      <c r="R184" s="34"/>
      <c r="S184" s="34"/>
    </row>
    <row r="185" spans="1:19" s="29" customFormat="1" ht="15" hidden="1" customHeight="1">
      <c r="A185" s="34"/>
      <c r="B185" s="234"/>
      <c r="C185" s="205"/>
      <c r="D185" s="234"/>
      <c r="E185" s="28"/>
      <c r="F185" s="34"/>
      <c r="G185" s="34"/>
      <c r="H185" s="34"/>
      <c r="I185" s="231"/>
      <c r="J185" s="34"/>
      <c r="K185" s="34"/>
      <c r="L185" s="34"/>
      <c r="M185" s="34"/>
      <c r="N185" s="34"/>
      <c r="O185" s="34"/>
      <c r="P185" s="34"/>
      <c r="Q185" s="34"/>
      <c r="R185" s="34"/>
      <c r="S185" s="34"/>
    </row>
    <row r="186" spans="1:19" s="29" customFormat="1" ht="15" hidden="1" customHeight="1">
      <c r="A186" s="34"/>
      <c r="B186" s="34"/>
      <c r="C186" s="237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</row>
    <row r="187" spans="1:19" s="29" customFormat="1" ht="15" hidden="1" customHeight="1">
      <c r="A187" s="34"/>
      <c r="B187" s="34"/>
      <c r="C187" s="237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</row>
    <row r="188" spans="1:19" s="29" customFormat="1" ht="15" hidden="1" customHeight="1">
      <c r="A188" s="34"/>
      <c r="B188" s="34"/>
      <c r="C188" s="237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</row>
    <row r="189" spans="1:19" s="29" customFormat="1" ht="15" hidden="1" customHeight="1">
      <c r="A189" s="34"/>
      <c r="B189" s="34"/>
      <c r="C189" s="237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</row>
    <row r="190" spans="1:19" s="29" customFormat="1" ht="15" hidden="1" customHeight="1">
      <c r="A190" s="34"/>
      <c r="B190" s="34"/>
      <c r="C190" s="237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</row>
    <row r="191" spans="1:19" s="29" customFormat="1" ht="15" hidden="1" customHeight="1">
      <c r="A191" s="34"/>
      <c r="B191" s="34"/>
      <c r="C191" s="237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</row>
    <row r="192" spans="1:19" s="29" customFormat="1" ht="15" hidden="1" customHeight="1">
      <c r="A192" s="34"/>
      <c r="B192" s="34"/>
      <c r="C192" s="237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</row>
    <row r="193" spans="1:19" s="29" customFormat="1" ht="15" hidden="1" customHeight="1">
      <c r="A193" s="34"/>
      <c r="B193" s="34"/>
      <c r="C193" s="237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</row>
    <row r="194" spans="1:19" s="29" customFormat="1" ht="15" hidden="1" customHeight="1">
      <c r="A194" s="34"/>
      <c r="B194" s="34"/>
      <c r="C194" s="237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</row>
    <row r="195" spans="1:19" s="29" customFormat="1" ht="15" hidden="1" customHeight="1">
      <c r="A195" s="34"/>
      <c r="B195" s="34"/>
      <c r="C195" s="237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</row>
    <row r="196" spans="1:19" s="29" customFormat="1" ht="15" hidden="1" customHeight="1">
      <c r="A196" s="34"/>
      <c r="B196" s="34"/>
      <c r="C196" s="237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</row>
    <row r="197" spans="1:19" s="29" customFormat="1" ht="15" hidden="1" customHeight="1">
      <c r="A197" s="34"/>
      <c r="B197" s="34"/>
      <c r="C197" s="237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</row>
    <row r="198" spans="1:19" s="29" customFormat="1" ht="15" hidden="1" customHeight="1">
      <c r="A198" s="34"/>
      <c r="B198" s="34"/>
      <c r="C198" s="237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s="29" customFormat="1" ht="15" hidden="1" customHeight="1">
      <c r="A199" s="34"/>
      <c r="B199" s="34"/>
      <c r="C199" s="237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</row>
    <row r="200" spans="1:19" s="29" customFormat="1" ht="15" hidden="1" customHeight="1">
      <c r="A200" s="34"/>
      <c r="B200" s="34"/>
      <c r="C200" s="237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</row>
    <row r="201" spans="1:19" s="29" customFormat="1" ht="15" hidden="1" customHeight="1">
      <c r="A201" s="34"/>
      <c r="B201" s="34"/>
      <c r="C201" s="237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</row>
    <row r="202" spans="1:19" s="29" customFormat="1" ht="15" hidden="1" customHeight="1">
      <c r="A202" s="34"/>
      <c r="B202" s="34"/>
      <c r="C202" s="237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</row>
    <row r="203" spans="1:19" s="29" customFormat="1" ht="15" hidden="1" customHeight="1">
      <c r="A203" s="34"/>
      <c r="B203" s="34"/>
      <c r="C203" s="237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</row>
    <row r="204" spans="1:19" s="29" customFormat="1" ht="15" hidden="1" customHeight="1">
      <c r="A204" s="34"/>
      <c r="B204" s="230" t="s">
        <v>899</v>
      </c>
      <c r="C204" s="196"/>
      <c r="D204" s="34"/>
      <c r="E204" s="34"/>
      <c r="F204" s="34"/>
      <c r="G204" s="34"/>
      <c r="H204" s="34"/>
      <c r="I204" s="231"/>
      <c r="J204" s="34"/>
      <c r="K204" s="34"/>
      <c r="L204" s="34"/>
      <c r="M204" s="34"/>
      <c r="N204" s="34"/>
      <c r="O204" s="34"/>
      <c r="P204" s="34"/>
      <c r="Q204" s="34"/>
      <c r="R204" s="34"/>
      <c r="S204" s="34"/>
    </row>
    <row r="205" spans="1:19" s="29" customFormat="1" ht="15" hidden="1" customHeight="1">
      <c r="A205" s="34"/>
      <c r="B205" s="34" t="s">
        <v>900</v>
      </c>
      <c r="C205" s="197"/>
      <c r="D205" s="34"/>
      <c r="E205" s="34"/>
      <c r="F205" s="34"/>
      <c r="G205" s="34"/>
      <c r="H205" s="34"/>
      <c r="I205" s="231"/>
      <c r="J205" s="34"/>
      <c r="K205" s="34"/>
      <c r="L205" s="34"/>
      <c r="M205" s="34"/>
      <c r="N205" s="34"/>
      <c r="O205" s="34"/>
      <c r="P205" s="34"/>
      <c r="Q205" s="34"/>
      <c r="R205" s="34"/>
      <c r="S205" s="34"/>
    </row>
    <row r="206" spans="1:19" s="29" customFormat="1" ht="15" hidden="1" customHeight="1">
      <c r="A206" s="34"/>
      <c r="B206" s="34" t="s">
        <v>901</v>
      </c>
      <c r="C206" s="197"/>
      <c r="D206" s="34"/>
      <c r="E206" s="34"/>
      <c r="F206" s="34"/>
      <c r="G206" s="34"/>
      <c r="H206" s="34"/>
      <c r="I206" s="231"/>
      <c r="J206" s="34"/>
      <c r="K206" s="34"/>
      <c r="L206" s="34"/>
      <c r="M206" s="34"/>
      <c r="N206" s="34"/>
      <c r="O206" s="34"/>
      <c r="P206" s="34"/>
      <c r="Q206" s="34"/>
      <c r="R206" s="34"/>
      <c r="S206" s="34"/>
    </row>
    <row r="207" spans="1:19" s="29" customFormat="1" ht="15" hidden="1" customHeight="1">
      <c r="A207" s="34"/>
      <c r="B207" s="34"/>
      <c r="C207" s="34"/>
      <c r="D207" s="34"/>
      <c r="E207" s="34"/>
      <c r="F207" s="34"/>
      <c r="G207" s="34"/>
      <c r="H207" s="34"/>
      <c r="I207" s="231"/>
      <c r="J207" s="34"/>
      <c r="K207" s="34"/>
      <c r="L207" s="34"/>
      <c r="M207" s="34"/>
      <c r="N207" s="34"/>
      <c r="O207" s="34"/>
      <c r="P207" s="34"/>
      <c r="Q207" s="34"/>
      <c r="R207" s="34"/>
      <c r="S207" s="34"/>
    </row>
    <row r="208" spans="1:19" s="29" customFormat="1" ht="15" hidden="1" customHeight="1">
      <c r="A208" s="34"/>
      <c r="B208" s="34" t="s">
        <v>902</v>
      </c>
      <c r="C208" s="197"/>
      <c r="D208" s="34"/>
      <c r="E208" s="34"/>
      <c r="F208" s="34"/>
      <c r="G208" s="34"/>
      <c r="H208" s="34"/>
      <c r="I208" s="231"/>
      <c r="J208" s="34"/>
      <c r="K208" s="34"/>
      <c r="L208" s="34"/>
      <c r="M208" s="34"/>
      <c r="N208" s="34"/>
      <c r="O208" s="34"/>
      <c r="P208" s="34"/>
      <c r="Q208" s="34"/>
      <c r="R208" s="34"/>
      <c r="S208" s="34"/>
    </row>
    <row r="209" spans="1:23" s="29" customFormat="1" ht="15" hidden="1" customHeight="1">
      <c r="A209" s="34"/>
      <c r="B209" s="230"/>
      <c r="C209" s="34"/>
      <c r="D209" s="34"/>
      <c r="E209" s="34"/>
      <c r="F209" s="34"/>
      <c r="G209" s="34"/>
      <c r="H209" s="34"/>
      <c r="I209" s="231"/>
      <c r="J209" s="34"/>
      <c r="K209" s="34"/>
      <c r="L209" s="34"/>
      <c r="M209" s="34"/>
      <c r="N209" s="34"/>
      <c r="O209" s="34"/>
      <c r="P209" s="34"/>
      <c r="Q209" s="34"/>
      <c r="R209" s="34"/>
      <c r="S209" s="34"/>
    </row>
    <row r="210" spans="1:23" s="29" customFormat="1" ht="15" hidden="1" customHeight="1">
      <c r="A210" s="34"/>
      <c r="B210" s="230" t="s">
        <v>903</v>
      </c>
      <c r="C210" s="34"/>
      <c r="D210" s="34"/>
      <c r="E210" s="34"/>
      <c r="F210" s="34"/>
      <c r="G210" s="34"/>
      <c r="H210" s="34"/>
      <c r="I210" s="231"/>
      <c r="J210" s="34"/>
      <c r="K210" s="34"/>
      <c r="L210" s="34"/>
      <c r="M210" s="34"/>
      <c r="N210" s="34"/>
      <c r="O210" s="34"/>
      <c r="P210" s="34"/>
      <c r="Q210" s="34"/>
      <c r="R210" s="34"/>
      <c r="S210" s="34"/>
    </row>
    <row r="211" spans="1:23" s="29" customFormat="1" ht="15" hidden="1" customHeight="1">
      <c r="A211" s="34"/>
      <c r="B211" s="34" t="s">
        <v>904</v>
      </c>
      <c r="C211" s="197"/>
      <c r="D211" s="34"/>
      <c r="E211" s="34"/>
      <c r="F211" s="34"/>
      <c r="G211" s="34"/>
      <c r="H211" s="34"/>
      <c r="I211" s="231"/>
      <c r="J211" s="34"/>
      <c r="K211" s="34"/>
      <c r="L211" s="34"/>
      <c r="M211" s="34"/>
      <c r="N211" s="34"/>
      <c r="O211" s="34"/>
      <c r="P211" s="34"/>
      <c r="Q211" s="34"/>
      <c r="R211" s="34"/>
      <c r="S211" s="34"/>
    </row>
    <row r="212" spans="1:23" s="29" customFormat="1" ht="15" hidden="1" customHeight="1">
      <c r="A212" s="34"/>
      <c r="B212" s="34" t="s">
        <v>905</v>
      </c>
      <c r="C212" s="197"/>
      <c r="D212" s="34"/>
      <c r="E212" s="34"/>
      <c r="F212" s="34"/>
      <c r="G212" s="34"/>
      <c r="H212" s="34"/>
      <c r="I212" s="231"/>
      <c r="J212" s="34"/>
      <c r="K212" s="34"/>
      <c r="L212" s="34"/>
      <c r="M212" s="34"/>
      <c r="N212" s="34"/>
      <c r="O212" s="34"/>
      <c r="P212" s="34"/>
      <c r="Q212" s="34"/>
      <c r="R212" s="34"/>
      <c r="S212" s="34"/>
    </row>
    <row r="213" spans="1:23" s="29" customFormat="1" ht="15" hidden="1" customHeight="1">
      <c r="A213" s="34"/>
      <c r="B213" s="34"/>
      <c r="C213" s="34"/>
      <c r="D213" s="34"/>
      <c r="E213" s="34"/>
      <c r="F213" s="34"/>
      <c r="G213" s="34"/>
      <c r="H213" s="34"/>
      <c r="I213" s="231"/>
      <c r="J213" s="34"/>
      <c r="K213" s="34"/>
      <c r="L213" s="34"/>
      <c r="M213" s="34"/>
      <c r="N213" s="34"/>
      <c r="O213" s="34"/>
      <c r="P213" s="34"/>
      <c r="Q213" s="34"/>
      <c r="R213" s="34"/>
      <c r="S213" s="34"/>
    </row>
    <row r="214" spans="1:23" s="29" customFormat="1" ht="15" hidden="1" customHeight="1">
      <c r="A214" s="34"/>
      <c r="B214" s="34" t="s">
        <v>820</v>
      </c>
      <c r="C214" s="394">
        <v>0</v>
      </c>
      <c r="D214" s="34"/>
      <c r="E214" s="34"/>
      <c r="F214" s="34"/>
      <c r="G214" s="34"/>
      <c r="H214" s="34"/>
      <c r="I214" s="231" t="s">
        <v>588</v>
      </c>
      <c r="J214" s="34"/>
      <c r="K214" s="34"/>
      <c r="L214" s="34"/>
      <c r="M214" s="34"/>
      <c r="N214" s="34"/>
      <c r="O214" s="34"/>
      <c r="P214" s="34"/>
      <c r="Q214" s="34"/>
      <c r="R214" s="34"/>
      <c r="S214" s="34"/>
    </row>
    <row r="215" spans="1:23" s="29" customFormat="1" ht="15" hidden="1" customHeight="1">
      <c r="A215" s="34"/>
      <c r="B215" s="34" t="s">
        <v>1069</v>
      </c>
      <c r="C215" s="394">
        <v>30</v>
      </c>
      <c r="D215" s="34"/>
      <c r="E215" s="34"/>
      <c r="F215" s="34"/>
      <c r="G215" s="34"/>
      <c r="H215" s="34"/>
      <c r="I215" s="395" t="s">
        <v>1067</v>
      </c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V215" s="29" t="s">
        <v>1064</v>
      </c>
      <c r="W215" s="29" t="s">
        <v>1066</v>
      </c>
    </row>
    <row r="216" spans="1:23" s="29" customFormat="1" ht="15" hidden="1" customHeight="1">
      <c r="A216" s="34"/>
      <c r="B216" s="34" t="s">
        <v>1070</v>
      </c>
      <c r="C216" s="394">
        <v>30</v>
      </c>
      <c r="D216" s="234"/>
      <c r="E216" s="34"/>
      <c r="F216" s="34"/>
      <c r="G216" s="34"/>
      <c r="H216" s="34"/>
      <c r="I216" s="395" t="s">
        <v>1068</v>
      </c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V216" s="29" t="s">
        <v>591</v>
      </c>
      <c r="W216" s="29">
        <v>31</v>
      </c>
    </row>
    <row r="217" spans="1:23" s="29" customFormat="1" ht="15" hidden="1" customHeight="1">
      <c r="A217" s="34"/>
      <c r="B217" s="34"/>
      <c r="C217" s="34"/>
      <c r="D217" s="234"/>
      <c r="E217" s="34"/>
      <c r="F217" s="34"/>
      <c r="G217" s="34"/>
      <c r="H217" s="34"/>
      <c r="I217" s="395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V217" s="29" t="s">
        <v>592</v>
      </c>
      <c r="W217" s="29">
        <v>29</v>
      </c>
    </row>
    <row r="218" spans="1:23" s="29" customFormat="1" ht="15" hidden="1" customHeight="1">
      <c r="A218" s="34"/>
      <c r="B218" s="34"/>
      <c r="C218" s="237" t="s">
        <v>801</v>
      </c>
      <c r="D218" s="361" t="s">
        <v>1063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V218" s="29" t="s">
        <v>593</v>
      </c>
      <c r="W218" s="29">
        <v>31</v>
      </c>
    </row>
    <row r="219" spans="1:23" s="29" customFormat="1" ht="15" hidden="1" customHeight="1">
      <c r="A219" s="34"/>
      <c r="B219" s="34" t="s">
        <v>1088</v>
      </c>
      <c r="C219" s="405" t="s">
        <v>593</v>
      </c>
      <c r="D219" s="405">
        <v>1</v>
      </c>
      <c r="E219" s="34"/>
      <c r="F219" s="34"/>
      <c r="G219" s="34"/>
      <c r="H219" s="34"/>
      <c r="I219" s="395" t="s">
        <v>1071</v>
      </c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V219" s="29" t="s">
        <v>594</v>
      </c>
      <c r="W219" s="29">
        <v>30</v>
      </c>
    </row>
    <row r="220" spans="1:23" s="29" customFormat="1" ht="15" hidden="1" customHeight="1">
      <c r="A220" s="34"/>
      <c r="B220" s="34" t="s">
        <v>1089</v>
      </c>
      <c r="C220" s="405" t="s">
        <v>602</v>
      </c>
      <c r="D220" s="405">
        <v>1</v>
      </c>
      <c r="E220" s="34"/>
      <c r="F220" s="34"/>
      <c r="G220" s="34"/>
      <c r="H220" s="34"/>
      <c r="I220" s="395" t="s">
        <v>1072</v>
      </c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V220" s="29" t="s">
        <v>595</v>
      </c>
      <c r="W220" s="29">
        <v>31</v>
      </c>
    </row>
    <row r="221" spans="1:23" s="29" customFormat="1" ht="15" hidden="1" customHeight="1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V221" s="29" t="s">
        <v>596</v>
      </c>
      <c r="W221" s="29">
        <v>30</v>
      </c>
    </row>
    <row r="222" spans="1:23" s="29" customFormat="1" ht="15" hidden="1" customHeight="1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V222" s="29" t="s">
        <v>597</v>
      </c>
      <c r="W222" s="29">
        <v>31</v>
      </c>
    </row>
    <row r="223" spans="1:23" s="29" customFormat="1" ht="15" hidden="1" customHeight="1">
      <c r="A223" s="34"/>
      <c r="B223" s="410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V223" s="29" t="s">
        <v>598</v>
      </c>
      <c r="W223" s="29">
        <v>31</v>
      </c>
    </row>
    <row r="224" spans="1:23" s="29" customFormat="1" ht="15" hidden="1" customHeight="1">
      <c r="A224" s="34"/>
      <c r="B224" s="237"/>
      <c r="C224" s="237"/>
      <c r="D224" s="237"/>
      <c r="E224" s="237"/>
      <c r="F224" s="237"/>
      <c r="G224" s="237"/>
      <c r="H224" s="237"/>
      <c r="I224" s="237"/>
      <c r="J224" s="237"/>
      <c r="K224" s="34"/>
      <c r="L224" s="34"/>
      <c r="M224" s="34"/>
      <c r="N224" s="34"/>
      <c r="O224" s="34"/>
      <c r="P224" s="34"/>
      <c r="Q224" s="34"/>
      <c r="R224" s="34"/>
      <c r="S224" s="34"/>
      <c r="V224" s="29" t="s">
        <v>599</v>
      </c>
      <c r="W224" s="29">
        <v>30</v>
      </c>
    </row>
    <row r="225" spans="1:23" s="29" customFormat="1" ht="15" hidden="1" customHeight="1">
      <c r="A225" s="34"/>
      <c r="B225" s="237"/>
      <c r="C225" s="237"/>
      <c r="D225" s="237"/>
      <c r="E225" s="237"/>
      <c r="F225" s="237"/>
      <c r="G225" s="237"/>
      <c r="H225" s="237"/>
      <c r="I225" s="237"/>
      <c r="J225" s="237"/>
      <c r="K225" s="34"/>
      <c r="L225" s="34"/>
      <c r="M225" s="34"/>
      <c r="N225" s="34"/>
      <c r="O225" s="34"/>
      <c r="P225" s="34"/>
      <c r="Q225" s="34"/>
      <c r="R225" s="34"/>
      <c r="S225" s="34"/>
      <c r="V225" s="29" t="s">
        <v>600</v>
      </c>
      <c r="W225" s="29">
        <v>31</v>
      </c>
    </row>
    <row r="226" spans="1:23" s="29" customFormat="1" ht="15" hidden="1" customHeight="1">
      <c r="A226" s="34"/>
      <c r="B226" s="237"/>
      <c r="C226" s="237"/>
      <c r="D226" s="237"/>
      <c r="E226" s="237"/>
      <c r="F226" s="237"/>
      <c r="G226" s="237"/>
      <c r="H226" s="237"/>
      <c r="I226" s="237"/>
      <c r="J226" s="237"/>
      <c r="K226" s="34"/>
      <c r="L226" s="34"/>
      <c r="M226" s="34"/>
      <c r="N226" s="34"/>
      <c r="O226" s="34"/>
      <c r="P226" s="34"/>
      <c r="Q226" s="34"/>
      <c r="R226" s="34"/>
      <c r="S226" s="34"/>
      <c r="V226" s="29" t="s">
        <v>602</v>
      </c>
      <c r="W226" s="29">
        <v>30</v>
      </c>
    </row>
    <row r="227" spans="1:23" s="29" customFormat="1" ht="15" hidden="1" customHeight="1">
      <c r="A227" s="34"/>
      <c r="B227" s="237"/>
      <c r="C227" s="237"/>
      <c r="D227" s="237"/>
      <c r="E227" s="237"/>
      <c r="F227" s="237"/>
      <c r="G227" s="237"/>
      <c r="H227" s="237"/>
      <c r="I227" s="237"/>
      <c r="J227" s="237"/>
      <c r="K227" s="34"/>
      <c r="L227" s="34"/>
      <c r="M227" s="34"/>
      <c r="N227" s="34"/>
      <c r="O227" s="34"/>
      <c r="P227" s="34"/>
      <c r="Q227" s="34"/>
      <c r="R227" s="34"/>
      <c r="S227" s="34"/>
      <c r="V227" s="29" t="s">
        <v>601</v>
      </c>
      <c r="W227" s="29">
        <v>31</v>
      </c>
    </row>
    <row r="228" spans="1:23" s="29" customFormat="1" ht="15" hidden="1" customHeight="1">
      <c r="A228" s="34"/>
      <c r="B228" s="34"/>
      <c r="C228" s="237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</row>
    <row r="229" spans="1:23" s="29" customFormat="1" ht="15" hidden="1" customHeight="1">
      <c r="A229" s="34"/>
      <c r="B229" s="34"/>
      <c r="C229" s="237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</row>
    <row r="230" spans="1:23" s="29" customFormat="1" ht="15" hidden="1" customHeight="1">
      <c r="A230" s="34"/>
      <c r="B230" s="34"/>
      <c r="C230" s="237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</row>
    <row r="231" spans="1:23" s="29" customFormat="1" ht="15" hidden="1" customHeight="1">
      <c r="A231" s="34"/>
      <c r="B231" s="34"/>
      <c r="C231" s="237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</row>
    <row r="232" spans="1:23" s="29" customFormat="1" ht="15" hidden="1" customHeight="1">
      <c r="A232" s="34"/>
      <c r="B232" s="34"/>
      <c r="C232" s="237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</row>
    <row r="233" spans="1:23" s="29" customFormat="1" ht="15" hidden="1" customHeight="1">
      <c r="A233" s="34"/>
      <c r="B233" s="34"/>
      <c r="C233" s="237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</row>
    <row r="234" spans="1:23" s="29" customFormat="1" ht="15" hidden="1" customHeight="1">
      <c r="A234" s="34"/>
      <c r="B234" s="34"/>
      <c r="C234" s="237"/>
      <c r="D234" s="34"/>
      <c r="E234" s="34"/>
      <c r="F234" s="34"/>
      <c r="G234" s="411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</row>
    <row r="235" spans="1:23" s="29" customFormat="1" ht="15" hidden="1" customHeight="1">
      <c r="A235" s="34"/>
      <c r="B235" s="34"/>
      <c r="C235" s="237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</row>
    <row r="236" spans="1:23" s="29" customFormat="1" ht="15" hidden="1" customHeight="1">
      <c r="A236" s="34"/>
      <c r="B236" s="34"/>
      <c r="C236" s="237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</row>
    <row r="237" spans="1:23" s="29" customFormat="1" ht="15" hidden="1" customHeight="1">
      <c r="A237" s="34"/>
      <c r="B237" s="34"/>
      <c r="C237" s="237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</row>
    <row r="238" spans="1:23" s="29" customFormat="1" ht="15" hidden="1" customHeight="1">
      <c r="A238" s="34"/>
      <c r="B238" s="34"/>
      <c r="C238" s="237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</row>
    <row r="239" spans="1:23" s="29" customFormat="1" ht="15" hidden="1" customHeight="1">
      <c r="A239" s="34"/>
      <c r="B239" s="34"/>
      <c r="C239" s="237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</row>
    <row r="240" spans="1:23" s="6" customFormat="1" ht="15" customHeight="1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</row>
    <row r="241" spans="1:19" s="3" customFormat="1" ht="15" customHeight="1">
      <c r="A241" s="61"/>
      <c r="B241" s="62" t="str">
        <f>CONCATENATE("Version ",Version)</f>
        <v>Version 1.5.2</v>
      </c>
      <c r="C241" s="62"/>
      <c r="D241" s="583" t="str">
        <f ca="1">Copyright</f>
        <v>© 2018 CanadianSolar, All rights reserved.</v>
      </c>
      <c r="E241" s="583"/>
      <c r="F241" s="583"/>
      <c r="G241" s="583"/>
      <c r="H241" s="583"/>
      <c r="I241" s="583"/>
      <c r="J241" s="583"/>
      <c r="K241" s="583"/>
      <c r="L241" s="62"/>
      <c r="M241" s="62"/>
      <c r="N241" s="62"/>
      <c r="O241" s="61"/>
      <c r="P241" s="612" t="s">
        <v>664</v>
      </c>
      <c r="Q241" s="612"/>
      <c r="R241" s="612"/>
      <c r="S241" s="61"/>
    </row>
  </sheetData>
  <sheetProtection sheet="1" objects="1" scenarios="1"/>
  <mergeCells count="4">
    <mergeCell ref="P241:R241"/>
    <mergeCell ref="B3:L4"/>
    <mergeCell ref="D241:K241"/>
    <mergeCell ref="C11:G11"/>
  </mergeCells>
  <conditionalFormatting sqref="C75 C78 C82">
    <cfRule type="expression" dxfId="9" priority="6">
      <formula>IF($C$74=1, TRUE, FALSE)</formula>
    </cfRule>
  </conditionalFormatting>
  <conditionalFormatting sqref="C103 C106 C110">
    <cfRule type="expression" dxfId="8" priority="5">
      <formula>IF($C$102=1, TRUE, FALSE)</formula>
    </cfRule>
  </conditionalFormatting>
  <conditionalFormatting sqref="C68">
    <cfRule type="expression" dxfId="7" priority="4">
      <formula>IF($C$74=1, TRUE, FALSE)</formula>
    </cfRule>
  </conditionalFormatting>
  <conditionalFormatting sqref="C69">
    <cfRule type="expression" dxfId="6" priority="3">
      <formula>IF($C$74=1, TRUE, FALSE)</formula>
    </cfRule>
  </conditionalFormatting>
  <conditionalFormatting sqref="C97">
    <cfRule type="expression" dxfId="5" priority="2">
      <formula>IF($C$102=1, TRUE, FALSE)</formula>
    </cfRule>
  </conditionalFormatting>
  <conditionalFormatting sqref="C98">
    <cfRule type="expression" dxfId="4" priority="1">
      <formula>IF($C$102=1, TRUE, FALSE)</formula>
    </cfRule>
  </conditionalFormatting>
  <dataValidations count="44">
    <dataValidation type="list" allowBlank="1" showInputMessage="1" showErrorMessage="1" sqref="C35 C110 C82">
      <formula1>UseCell</formula1>
    </dataValidation>
    <dataValidation type="decimal" allowBlank="1" showInputMessage="1" showErrorMessage="1" errorTitle="Azimuth" error="Please enter an azimuth angle in degrees between -180 and 180." sqref="C14 C43">
      <formula1>-180</formula1>
      <formula2>180</formula2>
    </dataValidation>
    <dataValidation type="decimal" allowBlank="1" showInputMessage="1" showErrorMessage="1" errorTitle="Plane Tilt" error="Please enter a plane tilt in degrees between 0 and 90." sqref="C42 C13">
      <formula1>0</formula1>
      <formula2>90</formula2>
    </dataValidation>
    <dataValidation type="decimal" allowBlank="1" showInputMessage="1" showErrorMessage="1" errorTitle="Bottom Inactive Band" error="Please enter a numeric value into this field." sqref="C19">
      <formula1>0</formula1>
      <formula2>100</formula2>
    </dataValidation>
    <dataValidation type="decimal" allowBlank="1" showInputMessage="1" showErrorMessage="1" errorTitle="Pitch" error="Please enter a numeric value into this field." sqref="C16">
      <formula1>0</formula1>
      <formula2>100</formula2>
    </dataValidation>
    <dataValidation type="decimal" allowBlank="1" showInputMessage="1" showErrorMessage="1" errorTitle="Coll. Band Width" error="Please enter a numeric value into this field." sqref="C17">
      <formula1>0</formula1>
      <formula2>100</formula2>
    </dataValidation>
    <dataValidation type="decimal" allowBlank="1" showInputMessage="1" showErrorMessage="1" errorTitle="Top Inactive Band" error="Please enter a numeric value into this field." sqref="C18">
      <formula1>0</formula1>
      <formula2>100</formula2>
    </dataValidation>
    <dataValidation type="whole" operator="greaterThanOrEqual" allowBlank="1" showInputMessage="1" showErrorMessage="1" errorTitle="Number of Strings in Width" error="Please enter a whole number 1 or greater." sqref="C36">
      <formula1>1</formula1>
    </dataValidation>
    <dataValidation type="decimal" allowBlank="1" showInputMessage="1" showErrorMessage="1" errorTitle="Cell Size" error="Please enter a numeric value." sqref="C37">
      <formula1>0</formula1>
      <formula2>1000</formula2>
    </dataValidation>
    <dataValidation type="whole" operator="greaterThanOrEqual" allowBlank="1" showInputMessage="1" showErrorMessage="1" errorTitle="Invalid Input" error="The number of rows must be a non-negative whole number." sqref="C23">
      <formula1>0</formula1>
    </dataValidation>
    <dataValidation type="decimal" allowBlank="1" showInputMessage="1" showErrorMessage="1" errorTitle="Azimuth" error="Please enter an azimuth in degrees between -180 and 180." sqref="C69">
      <formula1>-180</formula1>
      <formula2>180</formula2>
    </dataValidation>
    <dataValidation type="decimal" allowBlank="1" showInputMessage="1" showErrorMessage="1" errorTitle="Minimum Tilt" error="Please enter a tilt angle in degrees between -90 and the maximum tilt angle." sqref="C71">
      <formula1>-90</formula1>
      <formula2>MaxTiltSAET</formula2>
    </dataValidation>
    <dataValidation type="decimal" allowBlank="1" showInputMessage="1" showErrorMessage="1" errorTitle="Maximum Tilt" error="Please enter a tilt angle in degrees between the minimum tilt and 90." sqref="C72">
      <formula1>MinTiltSAET</formula1>
      <formula2>90</formula2>
    </dataValidation>
    <dataValidation type="decimal" allowBlank="1" showInputMessage="1" showErrorMessage="1" errorTitle="Axis Tilt" error="Please enter an axis tilt angle in degrees between 0 and 90." sqref="C97">
      <formula1>0</formula1>
      <formula2>90</formula2>
    </dataValidation>
    <dataValidation type="decimal" allowBlank="1" showInputMessage="1" showErrorMessage="1" errorTitle="Axis Azimuth" error="Please enter an azimuth in degrees between -180 and 180." sqref="C98">
      <formula1>-180</formula1>
      <formula2>180</formula2>
    </dataValidation>
    <dataValidation type="decimal" allowBlank="1" showInputMessage="1" showErrorMessage="1" errorTitle="Min. Rotation Angle" error="Please enter a minimum rotation angle in degrees between -90 and 0." sqref="C181">
      <formula1>-90</formula1>
      <formula2>0</formula2>
    </dataValidation>
    <dataValidation type="decimal" allowBlank="1" showInputMessage="1" showErrorMessage="1" errorTitle="Max. Rotation Angle" error="Please enter a maximum rotation angle in degrees between 0 and 90." sqref="C100">
      <formula1>0</formula1>
      <formula2>90</formula2>
    </dataValidation>
    <dataValidation type="decimal" allowBlank="1" showInputMessage="1" showErrorMessage="1" errorTitle="Plane Tilt" error="Please enter a plane tilt angle in degrees between 0 and 90." sqref="C126">
      <formula1>0</formula1>
      <formula2>90</formula2>
    </dataValidation>
    <dataValidation type="decimal" allowBlank="1" showInputMessage="1" showErrorMessage="1" errorTitle="Minimum Azimuth" error="Please enter a minimum azimuth angle in degrees between -180 and 0" sqref="C129">
      <formula1>-180</formula1>
      <formula2>0</formula2>
    </dataValidation>
    <dataValidation type="decimal" allowBlank="1" showInputMessage="1" showErrorMessage="1" errorTitle="Maximum Azimuth" error="Please enter a maximum azimuth angle in degrees between 0 and 180." sqref="C130">
      <formula1>0</formula1>
      <formula2>180</formula2>
    </dataValidation>
    <dataValidation type="decimal" allowBlank="1" showInputMessage="1" showErrorMessage="1" errorTitle="Minimum Tilt" error="Please enter a minimum tilt angle in degrees between 0 and the maximum tilt angle." sqref="C152">
      <formula1>0</formula1>
      <formula2>MaxTiltTAXT</formula2>
    </dataValidation>
    <dataValidation type="decimal" allowBlank="1" showInputMessage="1" showErrorMessage="1" errorTitle="Maximum Tilt" error="Please enter a maximum tilt angle in degrees between the Minimum Tilt angle and 90." sqref="C153">
      <formula1>MinTiltTAXT</formula1>
      <formula2>90</formula2>
    </dataValidation>
    <dataValidation type="decimal" allowBlank="1" showInputMessage="1" showErrorMessage="1" errorTitle="Minimum Azimuth" error="Please enter a minimum azimuth angle in degrees between -180 and 0." sqref="C156">
      <formula1>-180</formula1>
      <formula2>0</formula2>
    </dataValidation>
    <dataValidation type="whole" allowBlank="1" showInputMessage="1" showErrorMessage="1" errorTitle="Maximum Azimuth" error="Please enter a maximum azimuth angle in degrees between 0 and 180." sqref="C157">
      <formula1>0</formula1>
      <formula2>180</formula2>
    </dataValidation>
    <dataValidation type="decimal" allowBlank="1" showInputMessage="1" showErrorMessage="1" errorTitle="Axis Tilt" error="Please enter a tilt angle in degrees between 0 and 90." sqref="C178">
      <formula1>0</formula1>
      <formula2>90</formula2>
    </dataValidation>
    <dataValidation type="decimal" allowBlank="1" showInputMessage="1" showErrorMessage="1" errorTitle="Axis Azimuth" error="Please enter an azimuth angle in degrees between -180 and 180." sqref="C179">
      <formula1>-180</formula1>
      <formula2>180</formula2>
    </dataValidation>
    <dataValidation type="decimal" allowBlank="1" showInputMessage="1" showErrorMessage="1" errorTitle="Max. Rotation Angle" error="Please enter a maximum angle of rotation in degrees between 0 and 90." sqref="C182">
      <formula1>0</formula1>
      <formula2>90</formula2>
    </dataValidation>
    <dataValidation type="list" allowBlank="1" showInputMessage="1" showErrorMessage="1" sqref="C78 C106">
      <formula1>UseBacktrack</formula1>
    </dataValidation>
    <dataValidation type="whole" operator="greaterThanOrEqual" allowBlank="1" showInputMessage="1" showErrorMessage="1" errorTitle="Invalid Number of Rows" error="Please input a whole number 1 or greater." sqref="C74">
      <formula1>1</formula1>
    </dataValidation>
    <dataValidation type="decimal" operator="greaterThanOrEqual" allowBlank="1" showInputMessage="1" showErrorMessage="1" errorTitle="Invalid Pitch" error="Please enter a pitch greater than the collector width." sqref="C75">
      <formula1>C76</formula1>
    </dataValidation>
    <dataValidation type="decimal" operator="greaterThan" allowBlank="1" showInputMessage="1" showErrorMessage="1" errorTitle="Invalid Width of Active Area" error="Please input a width greater than 0." sqref="C76 C104">
      <formula1>0</formula1>
    </dataValidation>
    <dataValidation type="whole" operator="greaterThanOrEqual" allowBlank="1" showInputMessage="1" showErrorMessage="1" errorTitle="Invalid Number of Strings" error="Please enter a whole number 1 or greater." sqref="C111">
      <formula1>1</formula1>
    </dataValidation>
    <dataValidation type="whole" operator="greaterThanOrEqual" allowBlank="1" showInputMessage="1" showErrorMessage="1" errorTitle="Invalid Number of Strings" error="Please input a whole number 1 or greater." sqref="C83">
      <formula1>1</formula1>
    </dataValidation>
    <dataValidation type="decimal" operator="greaterThan" allowBlank="1" showInputMessage="1" showErrorMessage="1" errorTitle="Invalid Cell Size" error="Please enter a value greater than 0." sqref="C84 C112">
      <formula1>0</formula1>
    </dataValidation>
    <dataValidation type="whole" operator="greaterThanOrEqual" allowBlank="1" showInputMessage="1" showErrorMessage="1" errorTitle="Invalid Number of Rows" error="Please input a whole number greater than or equal to 1." sqref="C102">
      <formula1>1</formula1>
    </dataValidation>
    <dataValidation type="decimal" operator="greaterThanOrEqual" allowBlank="1" showInputMessage="1" showErrorMessage="1" errorTitle="Invalid Pitch" error="Please input a value greater than the collector width." sqref="C103">
      <formula1>C104</formula1>
    </dataValidation>
    <dataValidation type="list" allowBlank="1" showInputMessage="1" showErrorMessage="1" sqref="C219:C220">
      <formula1>MonthList</formula1>
    </dataValidation>
    <dataValidation type="whole" allowBlank="1" showInputMessage="1" showErrorMessage="1" sqref="D217">
      <formula1>1</formula1>
      <formula2>31</formula2>
    </dataValidation>
    <dataValidation type="decimal" allowBlank="1" showInputMessage="1" showErrorMessage="1" sqref="C215:C216">
      <formula1>0</formula1>
      <formula2>90</formula2>
    </dataValidation>
    <dataValidation type="whole" allowBlank="1" showInputMessage="1" showErrorMessage="1" sqref="D219">
      <formula1>1</formula1>
      <formula2>INDEX(W216:W227,MATCH(C219,V216:V227,0),1)</formula2>
    </dataValidation>
    <dataValidation type="whole" allowBlank="1" showInputMessage="1" showErrorMessage="1" sqref="D220">
      <formula1>1</formula1>
      <formula2>INDEX(W216:W227,MATCH(C219,V216:V227,0),1)</formula2>
    </dataValidation>
    <dataValidation type="list" allowBlank="1" showInputMessage="1" showErrorMessage="1" sqref="Z217">
      <formula1>"FALSE"</formula1>
    </dataValidation>
    <dataValidation type="decimal" allowBlank="1" showInputMessage="1" showErrorMessage="1" sqref="C214">
      <formula1>-180</formula1>
      <formula2>180</formula2>
    </dataValidation>
    <dataValidation type="list" allowBlank="1" showInputMessage="1" showErrorMessage="1" sqref="C11">
      <formula1>OrientList</formula1>
    </dataValidation>
  </dataValidations>
  <hyperlinks>
    <hyperlink ref="O8" location="'Orientation and Shading'!O8" tooltip="Save" display="Save"/>
    <hyperlink ref="D241" r:id="rId1" display="Copyright © 2015, CanadianSolar All rights reserved."/>
    <hyperlink ref="D241:K241" r:id="rId2" display="https://github.com/CanadianSolar/CASSYS/blob/master/LICENSE"/>
  </hyperlinks>
  <pageMargins left="0.7" right="0.7" top="0.75" bottom="0.75" header="0.3" footer="0.3"/>
  <pageSetup scale="53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facialSht"/>
  <dimension ref="A1:X71"/>
  <sheetViews>
    <sheetView showGridLines="0" showRowColHeaders="0" workbookViewId="0">
      <selection activeCell="F10" sqref="F10"/>
    </sheetView>
  </sheetViews>
  <sheetFormatPr defaultColWidth="0" defaultRowHeight="15" zeroHeight="1"/>
  <cols>
    <col min="1" max="1" width="2.7109375" style="8" customWidth="1"/>
    <col min="2" max="18" width="9.140625" style="8" customWidth="1"/>
    <col min="19" max="19" width="2.7109375" style="8" customWidth="1"/>
    <col min="20" max="16384" width="9.140625" style="8" hidden="1"/>
  </cols>
  <sheetData>
    <row r="1" spans="1:24" s="538" customFormat="1" ht="6" customHeigh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37"/>
    </row>
    <row r="2" spans="1:24" s="538" customFormat="1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39"/>
    </row>
    <row r="3" spans="1:24" s="538" customFormat="1" ht="15" customHeight="1">
      <c r="A3" s="55"/>
      <c r="B3" s="534" t="s">
        <v>647</v>
      </c>
      <c r="C3" s="534"/>
      <c r="D3" s="534"/>
      <c r="E3" s="534"/>
      <c r="F3" s="534"/>
      <c r="G3" s="534"/>
      <c r="H3" s="534"/>
      <c r="I3" s="534"/>
      <c r="J3" s="534"/>
      <c r="K3" s="534"/>
      <c r="L3" s="534"/>
      <c r="M3" s="534"/>
      <c r="N3" s="55"/>
      <c r="O3" s="55"/>
      <c r="P3" s="55"/>
      <c r="Q3" s="55"/>
      <c r="R3" s="55"/>
      <c r="S3" s="539"/>
    </row>
    <row r="4" spans="1:24" s="538" customFormat="1" ht="15" customHeight="1">
      <c r="A4" s="55"/>
      <c r="B4" s="534"/>
      <c r="C4" s="534"/>
      <c r="D4" s="534"/>
      <c r="E4" s="534"/>
      <c r="F4" s="534"/>
      <c r="G4" s="534"/>
      <c r="H4" s="534"/>
      <c r="I4" s="534"/>
      <c r="J4" s="534"/>
      <c r="K4" s="534"/>
      <c r="L4" s="534"/>
      <c r="M4" s="534"/>
      <c r="N4" s="55"/>
      <c r="O4" s="55"/>
      <c r="P4" s="55"/>
      <c r="Q4" s="55"/>
      <c r="R4" s="55"/>
      <c r="S4" s="539"/>
    </row>
    <row r="5" spans="1:24" s="538" customFormat="1" ht="15" customHeight="1">
      <c r="A5" s="55"/>
      <c r="B5" s="47" t="s">
        <v>649</v>
      </c>
      <c r="C5" s="47"/>
      <c r="D5" s="47"/>
      <c r="E5" s="47"/>
      <c r="F5" s="48"/>
      <c r="G5" s="48"/>
      <c r="H5" s="48"/>
      <c r="I5" s="48"/>
      <c r="J5" s="48"/>
      <c r="K5" s="48"/>
      <c r="L5" s="48"/>
      <c r="M5" s="48"/>
      <c r="N5" s="55"/>
      <c r="O5" s="55"/>
      <c r="P5" s="55"/>
      <c r="Q5" s="55"/>
      <c r="R5" s="55"/>
      <c r="S5" s="539"/>
    </row>
    <row r="6" spans="1:24" s="538" customFormat="1" ht="6" customHeight="1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37"/>
    </row>
    <row r="7" spans="1:24" s="540" customFormat="1" ht="15" customHeight="1">
      <c r="A7" s="366"/>
      <c r="B7" s="366"/>
      <c r="C7" s="366"/>
      <c r="D7" s="366"/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</row>
    <row r="8" spans="1:24" s="538" customFormat="1" ht="15" customHeight="1">
      <c r="A8" s="367"/>
      <c r="B8" s="56" t="s">
        <v>1222</v>
      </c>
      <c r="C8" s="56"/>
      <c r="D8" s="56"/>
      <c r="E8" s="56"/>
      <c r="F8" s="57"/>
      <c r="G8" s="57"/>
      <c r="H8" s="57"/>
      <c r="I8" s="57"/>
      <c r="J8" s="57"/>
      <c r="K8" s="57"/>
      <c r="L8" s="57"/>
      <c r="M8" s="57"/>
      <c r="N8" s="57"/>
      <c r="O8" s="57"/>
      <c r="P8" s="58" t="s">
        <v>431</v>
      </c>
      <c r="Q8" s="57"/>
      <c r="R8" s="57"/>
      <c r="S8" s="541"/>
    </row>
    <row r="9" spans="1:24">
      <c r="U9" s="542" t="s">
        <v>1223</v>
      </c>
    </row>
    <row r="10" spans="1:24">
      <c r="B10" s="8" t="s">
        <v>1230</v>
      </c>
      <c r="F10" s="295" t="s">
        <v>452</v>
      </c>
      <c r="H10" s="239" t="s">
        <v>1242</v>
      </c>
      <c r="U10" s="543" t="s">
        <v>451</v>
      </c>
    </row>
    <row r="11" spans="1:24">
      <c r="H11" s="239" t="s">
        <v>1298</v>
      </c>
      <c r="U11" s="544" t="s">
        <v>452</v>
      </c>
    </row>
    <row r="12" spans="1:24" hidden="1">
      <c r="B12" s="384" t="s">
        <v>1226</v>
      </c>
      <c r="U12" s="542"/>
      <c r="W12" s="543"/>
      <c r="X12" s="542" t="s">
        <v>1243</v>
      </c>
    </row>
    <row r="13" spans="1:24" hidden="1">
      <c r="B13" s="8" t="s">
        <v>1231</v>
      </c>
      <c r="F13" s="552">
        <v>1.2</v>
      </c>
      <c r="H13" s="239" t="s">
        <v>1240</v>
      </c>
      <c r="W13" s="545"/>
    </row>
    <row r="14" spans="1:24" hidden="1">
      <c r="B14" s="8" t="s">
        <v>1232</v>
      </c>
      <c r="F14" s="553">
        <v>0.1</v>
      </c>
      <c r="H14" s="239" t="s">
        <v>1241</v>
      </c>
      <c r="W14" s="545"/>
    </row>
    <row r="15" spans="1:24" hidden="1">
      <c r="W15" s="545"/>
    </row>
    <row r="16" spans="1:24" hidden="1">
      <c r="B16" s="384" t="s">
        <v>1227</v>
      </c>
      <c r="U16" s="542"/>
      <c r="W16" s="545"/>
    </row>
    <row r="17" spans="2:23" hidden="1">
      <c r="B17" s="8" t="s">
        <v>1233</v>
      </c>
      <c r="F17" s="553">
        <v>0</v>
      </c>
      <c r="H17" s="239" t="s">
        <v>1237</v>
      </c>
      <c r="W17" s="545"/>
    </row>
    <row r="18" spans="2:23" hidden="1">
      <c r="B18" s="8" t="s">
        <v>1234</v>
      </c>
      <c r="F18" s="553">
        <v>0.75</v>
      </c>
      <c r="H18" s="239" t="s">
        <v>1239</v>
      </c>
      <c r="W18" s="545"/>
    </row>
    <row r="19" spans="2:23" hidden="1">
      <c r="W19" s="545"/>
    </row>
    <row r="20" spans="2:23" hidden="1">
      <c r="B20" s="384" t="s">
        <v>1225</v>
      </c>
      <c r="U20" s="542" t="s">
        <v>1224</v>
      </c>
      <c r="W20" s="545"/>
    </row>
    <row r="21" spans="2:23" hidden="1">
      <c r="B21" s="8" t="s">
        <v>328</v>
      </c>
      <c r="F21" s="535" t="s">
        <v>532</v>
      </c>
      <c r="H21" s="239" t="s">
        <v>1238</v>
      </c>
      <c r="U21" s="543" t="s">
        <v>532</v>
      </c>
      <c r="W21" s="545"/>
    </row>
    <row r="22" spans="2:23" hidden="1">
      <c r="U22" s="545" t="s">
        <v>533</v>
      </c>
      <c r="W22" s="545"/>
    </row>
    <row r="23" spans="2:23" hidden="1">
      <c r="B23" s="8" t="s">
        <v>766</v>
      </c>
      <c r="F23" s="535">
        <v>0.3</v>
      </c>
      <c r="U23" s="544" t="s">
        <v>1228</v>
      </c>
      <c r="W23" s="545"/>
    </row>
    <row r="24" spans="2:23" ht="15" hidden="1" customHeight="1">
      <c r="F24" s="546" t="s">
        <v>591</v>
      </c>
      <c r="G24" s="546" t="s">
        <v>592</v>
      </c>
      <c r="H24" s="546" t="s">
        <v>593</v>
      </c>
      <c r="I24" s="546" t="s">
        <v>594</v>
      </c>
      <c r="J24" s="546" t="s">
        <v>595</v>
      </c>
      <c r="K24" s="546" t="s">
        <v>596</v>
      </c>
      <c r="L24" s="546" t="s">
        <v>597</v>
      </c>
      <c r="M24" s="546" t="s">
        <v>598</v>
      </c>
      <c r="N24" s="546" t="s">
        <v>599</v>
      </c>
      <c r="O24" s="546" t="s">
        <v>600</v>
      </c>
      <c r="P24" s="546" t="s">
        <v>602</v>
      </c>
      <c r="Q24" s="546" t="s">
        <v>601</v>
      </c>
      <c r="U24" s="25"/>
      <c r="W24" s="545"/>
    </row>
    <row r="25" spans="2:23" hidden="1">
      <c r="B25" s="8" t="s">
        <v>775</v>
      </c>
      <c r="F25" s="535">
        <v>0.11</v>
      </c>
      <c r="G25" s="535">
        <v>0.12</v>
      </c>
      <c r="H25" s="535">
        <v>0.13</v>
      </c>
      <c r="I25" s="535">
        <v>0.14000000000000001</v>
      </c>
      <c r="J25" s="535">
        <v>0.15</v>
      </c>
      <c r="K25" s="535">
        <v>0.16</v>
      </c>
      <c r="L25" s="535">
        <v>0.17</v>
      </c>
      <c r="M25" s="535">
        <v>0.18</v>
      </c>
      <c r="N25" s="535">
        <v>0.19</v>
      </c>
      <c r="O25" s="535">
        <v>0.2</v>
      </c>
      <c r="P25" s="535">
        <v>0.21</v>
      </c>
      <c r="Q25" s="535">
        <v>0.22</v>
      </c>
      <c r="W25" s="545"/>
    </row>
    <row r="26" spans="2:23" hidden="1">
      <c r="U26" s="8" t="s">
        <v>1229</v>
      </c>
      <c r="W26" s="545"/>
    </row>
    <row r="27" spans="2:23" hidden="1">
      <c r="U27" s="546" t="s">
        <v>591</v>
      </c>
      <c r="V27" s="546">
        <f>IF(BifAlbFreqVal=$U$21,BifAlbYearly,IF(BifAlbFreqVal=$U$22,BifAlbJan,NA()))</f>
        <v>0.3</v>
      </c>
      <c r="W27" s="545"/>
    </row>
    <row r="28" spans="2:23" hidden="1">
      <c r="U28" s="546" t="s">
        <v>592</v>
      </c>
      <c r="V28" s="546">
        <f>IF(BifAlbFreqVal=$U$21,BifAlbYearly,IF(BifAlbFreqVal=$U$22,BifAlbFeb,NA()))</f>
        <v>0.3</v>
      </c>
      <c r="W28" s="545"/>
    </row>
    <row r="29" spans="2:23" hidden="1">
      <c r="U29" s="546" t="s">
        <v>593</v>
      </c>
      <c r="V29" s="546">
        <f>IF(BifAlbFreqVal=$U$21,BifAlbYearly,IF(BifAlbFreqVal=$U$22,BifAlbMar,NA()))</f>
        <v>0.3</v>
      </c>
      <c r="W29" s="545"/>
    </row>
    <row r="30" spans="2:23" hidden="1">
      <c r="U30" s="546" t="s">
        <v>594</v>
      </c>
      <c r="V30" s="546">
        <f>IF(BifAlbFreqVal=$U$21,BifAlbYearly,IF(BifAlbFreqVal=$U$22,BifAlbApr,NA()))</f>
        <v>0.3</v>
      </c>
      <c r="W30" s="545"/>
    </row>
    <row r="31" spans="2:23" hidden="1">
      <c r="U31" s="546" t="s">
        <v>595</v>
      </c>
      <c r="V31" s="546">
        <f>IF(BifAlbFreqVal=$U$21,BifAlbYearly,IF(BifAlbFreqVal=$U$22,BifAlbMay,NA()))</f>
        <v>0.3</v>
      </c>
      <c r="W31" s="545"/>
    </row>
    <row r="32" spans="2:23" hidden="1">
      <c r="U32" s="546" t="s">
        <v>596</v>
      </c>
      <c r="V32" s="546">
        <f>IF(BifAlbFreqVal=$U$21,BifAlbYearly,IF(BifAlbFreqVal=$U$22,BifAlbJun,NA()))</f>
        <v>0.3</v>
      </c>
      <c r="W32" s="545"/>
    </row>
    <row r="33" spans="21:24" hidden="1">
      <c r="U33" s="546" t="s">
        <v>597</v>
      </c>
      <c r="V33" s="546">
        <f>IF(BifAlbFreqVal=$U$21,BifAlbYearly,IF(BifAlbFreqVal=$U$22,BifAlbJul,NA()))</f>
        <v>0.3</v>
      </c>
      <c r="W33" s="545"/>
    </row>
    <row r="34" spans="21:24" hidden="1">
      <c r="U34" s="546" t="s">
        <v>598</v>
      </c>
      <c r="V34" s="546">
        <f>IF(BifAlbFreqVal=$U$21,BifAlbYearly,IF(BifAlbFreqVal=$U$22,BifAlbAug,NA()))</f>
        <v>0.3</v>
      </c>
      <c r="W34" s="545"/>
    </row>
    <row r="35" spans="21:24" hidden="1">
      <c r="U35" s="546" t="s">
        <v>599</v>
      </c>
      <c r="V35" s="546">
        <f>IF(BifAlbFreqVal=$U$21,BifAlbYearly,IF(BifAlbFreqVal=$U$22,BifAlbSep,NA()))</f>
        <v>0.3</v>
      </c>
      <c r="W35" s="545"/>
    </row>
    <row r="36" spans="21:24" hidden="1">
      <c r="U36" s="546" t="s">
        <v>600</v>
      </c>
      <c r="V36" s="546">
        <f>IF(BifAlbFreqVal=$U$21,BifAlbYearly,IF(BifAlbFreqVal=$U$22,BifAlbOct,NA()))</f>
        <v>0.3</v>
      </c>
      <c r="W36" s="545"/>
    </row>
    <row r="37" spans="21:24" hidden="1">
      <c r="U37" s="546" t="s">
        <v>602</v>
      </c>
      <c r="V37" s="546">
        <f>IF(BifAlbFreqVal=$U$21,BifAlbYearly,IF(BifAlbFreqVal=$U$22,BifAlbNov,NA()))</f>
        <v>0.3</v>
      </c>
      <c r="W37" s="545"/>
    </row>
    <row r="38" spans="21:24" hidden="1">
      <c r="U38" s="546" t="s">
        <v>601</v>
      </c>
      <c r="V38" s="546">
        <f>IF(BifAlbFreqVal=$U$21,BifAlbYearly,IF(BifAlbFreqVal=$U$22,BifAlbDec,NA()))</f>
        <v>0.3</v>
      </c>
      <c r="W38" s="545"/>
    </row>
    <row r="39" spans="21:24" hidden="1">
      <c r="W39" s="545"/>
    </row>
    <row r="40" spans="21:24" hidden="1">
      <c r="W40" s="545"/>
    </row>
    <row r="41" spans="21:24" hidden="1">
      <c r="W41" s="544"/>
    </row>
    <row r="42" spans="21:24">
      <c r="W42" s="543"/>
      <c r="X42" s="542" t="s">
        <v>1244</v>
      </c>
    </row>
    <row r="43" spans="21:24" s="547" customFormat="1">
      <c r="W43" s="548"/>
    </row>
    <row r="44" spans="21:24">
      <c r="W44" s="545"/>
    </row>
    <row r="45" spans="21:24">
      <c r="W45" s="545"/>
    </row>
    <row r="46" spans="21:24">
      <c r="W46" s="545"/>
    </row>
    <row r="47" spans="21:24">
      <c r="W47" s="545"/>
    </row>
    <row r="48" spans="21:24">
      <c r="W48" s="545"/>
    </row>
    <row r="49" spans="23:23">
      <c r="W49" s="545"/>
    </row>
    <row r="50" spans="23:23">
      <c r="W50" s="545"/>
    </row>
    <row r="51" spans="23:23">
      <c r="W51" s="545"/>
    </row>
    <row r="52" spans="23:23">
      <c r="W52" s="545"/>
    </row>
    <row r="53" spans="23:23">
      <c r="W53" s="545"/>
    </row>
    <row r="54" spans="23:23">
      <c r="W54" s="545"/>
    </row>
    <row r="55" spans="23:23">
      <c r="W55" s="545"/>
    </row>
    <row r="56" spans="23:23">
      <c r="W56" s="545"/>
    </row>
    <row r="57" spans="23:23">
      <c r="W57" s="545"/>
    </row>
    <row r="58" spans="23:23">
      <c r="W58" s="545"/>
    </row>
    <row r="59" spans="23:23">
      <c r="W59" s="545"/>
    </row>
    <row r="60" spans="23:23">
      <c r="W60" s="545"/>
    </row>
    <row r="61" spans="23:23">
      <c r="W61" s="545"/>
    </row>
    <row r="62" spans="23:23">
      <c r="W62" s="545"/>
    </row>
    <row r="63" spans="23:23">
      <c r="W63" s="545"/>
    </row>
    <row r="64" spans="23:23">
      <c r="W64" s="545"/>
    </row>
    <row r="65" spans="1:23">
      <c r="W65" s="545"/>
    </row>
    <row r="66" spans="1:23">
      <c r="W66" s="545"/>
    </row>
    <row r="67" spans="1:23">
      <c r="W67" s="545"/>
    </row>
    <row r="68" spans="1:23">
      <c r="W68" s="544"/>
    </row>
    <row r="69" spans="1:23">
      <c r="W69" s="549"/>
    </row>
    <row r="70" spans="1:23">
      <c r="A70" s="550"/>
      <c r="B70" s="550" t="str">
        <f>CONCATENATE("Version ",Version)</f>
        <v>Version 1.5.2</v>
      </c>
      <c r="C70" s="550"/>
      <c r="D70" s="550"/>
      <c r="E70" s="550"/>
      <c r="F70" s="550"/>
      <c r="G70" s="550"/>
      <c r="H70" s="550"/>
      <c r="I70" s="550"/>
      <c r="J70" s="536" t="str">
        <f ca="1">Copyright</f>
        <v>© 2018 CanadianSolar, All rights reserved.</v>
      </c>
      <c r="K70" s="550"/>
      <c r="L70" s="550"/>
      <c r="M70" s="550"/>
      <c r="N70" s="550"/>
      <c r="O70" s="550"/>
      <c r="P70" s="550"/>
      <c r="Q70" s="550"/>
      <c r="R70" s="551" t="s">
        <v>664</v>
      </c>
      <c r="S70" s="550"/>
    </row>
    <row r="71" spans="1:23" hidden="1"/>
  </sheetData>
  <sheetProtection sheet="1" objects="1" scenarios="1"/>
  <dataValidations count="7">
    <dataValidation type="list" allowBlank="1" showInputMessage="1" showErrorMessage="1" sqref="F10">
      <formula1>DefUseBifacialModel</formula1>
    </dataValidation>
    <dataValidation type="list" allowBlank="1" showInputMessage="1" showErrorMessage="1" sqref="F21">
      <formula1>DefBifacialAlbedoFreq</formula1>
    </dataValidation>
    <dataValidation type="decimal" operator="greaterThanOrEqual" allowBlank="1" showInputMessage="1" showErrorMessage="1" errorTitle="Invalid Ground Clearance" error="Please enter a value greater than 0." sqref="F13">
      <formula1>0</formula1>
    </dataValidation>
    <dataValidation type="decimal" allowBlank="1" showInputMessage="1" showErrorMessage="1" errorTitle="Invalid Blocking Factor" error="Please enter a value between 0 and 100." sqref="F14">
      <formula1>0</formula1>
      <formula2>1</formula2>
    </dataValidation>
    <dataValidation type="decimal" allowBlank="1" showInputMessage="1" showErrorMessage="1" errorTitle="Invalid Transmission Factor" error="Please enter a value between 0 and 100." sqref="F17">
      <formula1>0</formula1>
      <formula2>1</formula2>
    </dataValidation>
    <dataValidation type="decimal" allowBlank="1" showInputMessage="1" showErrorMessage="1" errorTitle="Invalid Bifaciality Factor" error="Please enter a value between 0 and 100." sqref="F18">
      <formula1>0</formula1>
      <formula2>1</formula2>
    </dataValidation>
    <dataValidation type="decimal" allowBlank="1" showInputMessage="1" showErrorMessage="1" errorTitle="Invalid Bifacial Albedo" error="Please enter a decimal between 0.0 and 1.0." sqref="F25:Q25 F23">
      <formula1>0</formula1>
      <formula2>1</formula2>
    </dataValidation>
  </dataValidations>
  <hyperlinks>
    <hyperlink ref="P8" location="SaveBifacial" tooltip="Save" display="Save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rizon_ShadingSht">
    <pageSetUpPr fitToPage="1"/>
  </sheetPr>
  <dimension ref="A1:X414"/>
  <sheetViews>
    <sheetView showGridLines="0" showRowColHeaders="0" zoomScaleNormal="100" workbookViewId="0">
      <selection activeCell="C10" sqref="C10"/>
    </sheetView>
  </sheetViews>
  <sheetFormatPr defaultColWidth="0" defaultRowHeight="15" zeroHeight="1"/>
  <cols>
    <col min="1" max="1" width="2.7109375" customWidth="1"/>
    <col min="2" max="2" width="27.7109375" customWidth="1"/>
    <col min="3" max="11" width="9.140625" customWidth="1"/>
    <col min="12" max="12" width="9" customWidth="1"/>
    <col min="13" max="14" width="9.140625" customWidth="1"/>
    <col min="15" max="15" width="10.28515625" customWidth="1"/>
    <col min="16" max="16" width="3.7109375" customWidth="1"/>
    <col min="17" max="17" width="9.140625" customWidth="1"/>
    <col min="18" max="24" width="0" hidden="1" customWidth="1"/>
    <col min="25" max="16384" width="9.140625" hidden="1"/>
  </cols>
  <sheetData>
    <row r="1" spans="1:24" s="2" customFormat="1" ht="6" customHeight="1"/>
    <row r="2" spans="1:2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24">
      <c r="A3" s="1"/>
      <c r="B3" s="616" t="s">
        <v>647</v>
      </c>
      <c r="C3" s="617"/>
      <c r="D3" s="617"/>
      <c r="E3" s="617"/>
      <c r="F3" s="617"/>
      <c r="G3" s="617"/>
      <c r="H3" s="617"/>
      <c r="I3" s="617"/>
      <c r="J3" s="617"/>
      <c r="K3" s="617"/>
      <c r="L3" s="617"/>
      <c r="M3" s="1"/>
      <c r="N3" s="1"/>
      <c r="O3" s="1"/>
      <c r="P3" s="1"/>
      <c r="Q3" s="1"/>
    </row>
    <row r="4" spans="1:24">
      <c r="A4" s="1"/>
      <c r="B4" s="617"/>
      <c r="C4" s="617"/>
      <c r="D4" s="617"/>
      <c r="E4" s="617"/>
      <c r="F4" s="617"/>
      <c r="G4" s="617"/>
      <c r="H4" s="617"/>
      <c r="I4" s="617"/>
      <c r="J4" s="617"/>
      <c r="K4" s="617"/>
      <c r="L4" s="617"/>
      <c r="M4" s="1"/>
      <c r="N4" s="1"/>
      <c r="O4" s="1"/>
      <c r="P4" s="1"/>
      <c r="Q4" s="1"/>
    </row>
    <row r="5" spans="1:24">
      <c r="A5" s="1"/>
      <c r="B5" s="529" t="s">
        <v>649</v>
      </c>
      <c r="C5" s="305"/>
      <c r="D5" s="305"/>
      <c r="E5" s="305"/>
      <c r="F5" s="305"/>
      <c r="G5" s="305"/>
      <c r="H5" s="305"/>
      <c r="I5" s="305"/>
      <c r="J5" s="305"/>
      <c r="K5" s="305"/>
      <c r="L5" s="305"/>
      <c r="M5" s="1"/>
      <c r="N5" s="1"/>
      <c r="O5" s="1"/>
      <c r="P5" s="1"/>
      <c r="Q5" s="1"/>
    </row>
    <row r="6" spans="1:24" s="2" customFormat="1" ht="6" customHeight="1"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</row>
    <row r="7" spans="1:24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</row>
    <row r="8" spans="1:24" s="5" customFormat="1" ht="15" customHeight="1">
      <c r="A8"/>
      <c r="B8" s="56" t="s">
        <v>974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217" t="s">
        <v>431</v>
      </c>
    </row>
    <row r="9" spans="1:24"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R9" s="9" t="s">
        <v>451</v>
      </c>
    </row>
    <row r="10" spans="1:24" s="29" customFormat="1">
      <c r="B10" s="36" t="s">
        <v>978</v>
      </c>
      <c r="C10" s="226" t="s">
        <v>451</v>
      </c>
      <c r="D10" s="36"/>
      <c r="E10" s="36"/>
      <c r="F10" s="36"/>
      <c r="G10" s="36"/>
      <c r="H10" s="36"/>
      <c r="I10" s="36"/>
      <c r="J10" s="36"/>
      <c r="K10" s="36"/>
      <c r="L10" s="36"/>
      <c r="R10" s="9" t="s">
        <v>452</v>
      </c>
    </row>
    <row r="11" spans="1:24" s="29" customFormat="1" hidden="1"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R11" s="9"/>
    </row>
    <row r="12" spans="1:24" s="29" customFormat="1" hidden="1"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R12" s="9"/>
      <c r="W12" s="24"/>
      <c r="X12" s="24"/>
    </row>
    <row r="13" spans="1:24" s="29" customFormat="1" hidden="1"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R13" s="9"/>
      <c r="W13" s="24"/>
      <c r="X13" s="24"/>
    </row>
    <row r="14" spans="1:24" s="29" customFormat="1" hidden="1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R14" s="9"/>
      <c r="W14" s="24"/>
      <c r="X14" s="24"/>
    </row>
    <row r="15" spans="1:24" s="29" customFormat="1" hidden="1"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R15" s="9"/>
      <c r="W15" s="24"/>
      <c r="X15" s="24"/>
    </row>
    <row r="16" spans="1:24" s="29" customFormat="1" hidden="1"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R16" s="9"/>
      <c r="W16" s="24"/>
      <c r="X16" s="24"/>
    </row>
    <row r="17" spans="2:24" s="29" customFormat="1" hidden="1"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R17" s="9"/>
      <c r="W17" s="24"/>
      <c r="X17" s="24"/>
    </row>
    <row r="18" spans="2:24" s="29" customFormat="1" hidden="1"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R18" s="9"/>
      <c r="W18" s="24"/>
      <c r="X18" s="24"/>
    </row>
    <row r="19" spans="2:24" s="29" customFormat="1" hidden="1"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R19" s="9"/>
      <c r="W19" s="24"/>
      <c r="X19" s="24"/>
    </row>
    <row r="20" spans="2:24" s="29" customFormat="1" hidden="1"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R20" s="9"/>
      <c r="W20" s="24"/>
      <c r="X20" s="24"/>
    </row>
    <row r="21" spans="2:24" s="29" customFormat="1" hidden="1"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R21" s="9"/>
      <c r="W21" s="24"/>
      <c r="X21" s="24"/>
    </row>
    <row r="22" spans="2:24" s="29" customFormat="1" hidden="1"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R22" s="9"/>
      <c r="W22" s="24"/>
      <c r="X22" s="24"/>
    </row>
    <row r="23" spans="2:24" s="29" customFormat="1" hidden="1"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R23" s="9"/>
      <c r="W23" s="24"/>
      <c r="X23" s="24"/>
    </row>
    <row r="24" spans="2:24" s="29" customFormat="1" hidden="1"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R24" s="9"/>
      <c r="W24" s="24"/>
      <c r="X24" s="24"/>
    </row>
    <row r="25" spans="2:24" s="29" customFormat="1" hidden="1"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R25" s="9"/>
      <c r="W25" s="24"/>
      <c r="X25" s="24"/>
    </row>
    <row r="26" spans="2:24" s="29" customFormat="1" hidden="1"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R26" s="9"/>
      <c r="W26" s="24"/>
      <c r="X26" s="24"/>
    </row>
    <row r="27" spans="2:24" s="29" customFormat="1" hidden="1"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R27" s="9"/>
      <c r="W27" s="24"/>
      <c r="X27" s="24"/>
    </row>
    <row r="28" spans="2:24" s="29" customFormat="1" hidden="1"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R28" s="9"/>
      <c r="W28" s="24"/>
      <c r="X28" s="24"/>
    </row>
    <row r="29" spans="2:24" s="29" customFormat="1" hidden="1"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R29" s="9"/>
      <c r="W29" s="24"/>
      <c r="X29" s="24"/>
    </row>
    <row r="30" spans="2:24" s="29" customFormat="1" hidden="1"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R30" s="9"/>
      <c r="W30" s="24"/>
      <c r="X30" s="24"/>
    </row>
    <row r="31" spans="2:24" s="29" customFormat="1"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W31" s="222">
        <v>0</v>
      </c>
      <c r="X31"/>
    </row>
    <row r="32" spans="2:24">
      <c r="B32" s="36" t="s">
        <v>970</v>
      </c>
      <c r="C32" s="221">
        <v>1</v>
      </c>
      <c r="D32" s="36"/>
      <c r="E32" s="36"/>
      <c r="F32" s="36"/>
      <c r="G32" s="36"/>
      <c r="H32" s="36"/>
      <c r="I32" s="36"/>
      <c r="J32" s="36"/>
      <c r="K32" s="36"/>
      <c r="L32" s="36"/>
      <c r="M32" s="229"/>
      <c r="N32" s="619" t="s">
        <v>984</v>
      </c>
      <c r="O32" s="619"/>
      <c r="V32" s="29"/>
      <c r="W32" s="222">
        <v>0</v>
      </c>
      <c r="X32" s="29"/>
    </row>
    <row r="33" spans="1:24"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V33" s="29"/>
      <c r="W33" s="219">
        <f>MIN(HAzi)+360</f>
        <v>360</v>
      </c>
      <c r="X33" s="219">
        <f>VLOOKUP(MIN(HAzi),(HAzi:HElev),2)</f>
        <v>0</v>
      </c>
    </row>
    <row r="34" spans="1:24" s="216" customFormat="1">
      <c r="A34" s="36"/>
      <c r="B34" s="36" t="s">
        <v>971</v>
      </c>
      <c r="C34" s="224" t="s">
        <v>972</v>
      </c>
      <c r="D34" s="224" t="s">
        <v>973</v>
      </c>
      <c r="E34" s="36"/>
      <c r="F34" s="257" t="s">
        <v>968</v>
      </c>
      <c r="G34" s="36"/>
      <c r="H34" s="36"/>
      <c r="I34" s="36"/>
      <c r="J34" s="36"/>
      <c r="K34" s="36"/>
      <c r="L34" s="36"/>
      <c r="M34" s="36"/>
      <c r="N34" s="36"/>
      <c r="O34" s="36"/>
      <c r="P34" s="36"/>
      <c r="R34" s="223"/>
      <c r="S34" s="223"/>
      <c r="T34" s="223"/>
      <c r="W34" s="220">
        <f>MAX(HAzi)-360</f>
        <v>-360</v>
      </c>
      <c r="X34" s="220">
        <f>VLOOKUP(MAX(HAzi),(HAzi:HElev),2)</f>
        <v>0</v>
      </c>
    </row>
    <row r="35" spans="1:24" s="36" customFormat="1">
      <c r="C35" s="262">
        <v>0</v>
      </c>
      <c r="D35" s="262">
        <v>0</v>
      </c>
      <c r="F35" s="209" t="s">
        <v>969</v>
      </c>
      <c r="R35" s="99"/>
      <c r="S35" s="99"/>
      <c r="T35" s="99"/>
    </row>
    <row r="36" spans="1:24" s="216" customFormat="1" hidden="1">
      <c r="A36" s="36"/>
      <c r="B36" s="36"/>
      <c r="C36" s="262"/>
      <c r="D36" s="262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R36" s="223"/>
      <c r="S36" s="223"/>
      <c r="T36" s="223"/>
    </row>
    <row r="37" spans="1:24" s="216" customFormat="1" hidden="1">
      <c r="A37" s="36"/>
      <c r="B37" s="36"/>
      <c r="C37" s="262"/>
      <c r="D37" s="262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R37" s="223"/>
      <c r="S37" s="223"/>
      <c r="T37" s="223"/>
    </row>
    <row r="38" spans="1:24" s="216" customFormat="1" hidden="1">
      <c r="A38" s="36"/>
      <c r="B38" s="36"/>
      <c r="C38" s="262"/>
      <c r="D38" s="262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R38" s="223"/>
      <c r="S38" s="223"/>
      <c r="T38" s="223"/>
    </row>
    <row r="39" spans="1:24" s="216" customFormat="1" hidden="1">
      <c r="A39" s="36"/>
      <c r="B39" s="36"/>
      <c r="C39" s="262"/>
      <c r="D39" s="262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R39" s="223"/>
      <c r="S39" s="223"/>
      <c r="T39" s="223"/>
    </row>
    <row r="40" spans="1:24" s="216" customFormat="1" hidden="1">
      <c r="A40" s="36"/>
      <c r="B40" s="36"/>
      <c r="C40" s="262"/>
      <c r="D40" s="262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R40" s="223"/>
      <c r="S40" s="223"/>
      <c r="T40" s="223"/>
      <c r="W40"/>
      <c r="X40"/>
    </row>
    <row r="41" spans="1:24" s="216" customFormat="1" hidden="1">
      <c r="A41" s="36"/>
      <c r="B41" s="36"/>
      <c r="C41" s="262"/>
      <c r="D41" s="262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R41" s="223"/>
      <c r="S41" s="223"/>
      <c r="T41" s="223"/>
      <c r="W41"/>
      <c r="X41"/>
    </row>
    <row r="42" spans="1:24" s="216" customFormat="1" hidden="1">
      <c r="A42" s="36"/>
      <c r="B42" s="36"/>
      <c r="C42" s="262"/>
      <c r="D42" s="262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R42" s="223"/>
      <c r="S42" s="223"/>
      <c r="T42" s="223"/>
      <c r="W42"/>
      <c r="X42"/>
    </row>
    <row r="43" spans="1:24" hidden="1">
      <c r="A43" s="36"/>
      <c r="B43" s="36"/>
      <c r="C43" s="262"/>
      <c r="D43" s="262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R43" s="223"/>
      <c r="S43" s="223"/>
      <c r="T43" s="215"/>
      <c r="V43" s="29"/>
    </row>
    <row r="44" spans="1:24" hidden="1">
      <c r="A44" s="36"/>
      <c r="B44" s="36"/>
      <c r="C44" s="262"/>
      <c r="D44" s="262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R44" s="223"/>
      <c r="S44" s="223"/>
      <c r="T44" s="215"/>
      <c r="V44" s="29"/>
    </row>
    <row r="45" spans="1:24" hidden="1">
      <c r="A45" s="36"/>
      <c r="B45" s="36"/>
      <c r="C45" s="262"/>
      <c r="D45" s="262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R45" s="223"/>
      <c r="S45" s="223"/>
      <c r="T45" s="215"/>
      <c r="V45" s="29"/>
    </row>
    <row r="46" spans="1:24" hidden="1">
      <c r="A46" s="36"/>
      <c r="B46" s="36"/>
      <c r="C46" s="262"/>
      <c r="D46" s="262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R46" s="223"/>
      <c r="S46" s="223"/>
      <c r="T46" s="215"/>
      <c r="V46" s="29"/>
    </row>
    <row r="47" spans="1:24" hidden="1">
      <c r="A47" s="36"/>
      <c r="B47" s="36"/>
      <c r="C47" s="262"/>
      <c r="D47" s="262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R47" s="223"/>
      <c r="S47" s="223"/>
      <c r="T47" s="215"/>
      <c r="V47" s="29"/>
    </row>
    <row r="48" spans="1:24" hidden="1">
      <c r="A48" s="36"/>
      <c r="B48" s="36"/>
      <c r="C48" s="262"/>
      <c r="D48" s="262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R48" s="223"/>
      <c r="S48" s="223"/>
      <c r="T48" s="215"/>
      <c r="V48" s="29"/>
    </row>
    <row r="49" spans="1:22" hidden="1">
      <c r="A49" s="36"/>
      <c r="B49" s="36"/>
      <c r="C49" s="262"/>
      <c r="D49" s="262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R49" s="223"/>
      <c r="S49" s="223"/>
      <c r="T49" s="215"/>
      <c r="V49" s="29"/>
    </row>
    <row r="50" spans="1:22" hidden="1">
      <c r="A50" s="36"/>
      <c r="B50" s="36"/>
      <c r="C50" s="262"/>
      <c r="D50" s="262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R50" s="223"/>
      <c r="S50" s="223"/>
      <c r="T50" s="215"/>
      <c r="V50" s="29"/>
    </row>
    <row r="51" spans="1:22" hidden="1">
      <c r="A51" s="36"/>
      <c r="B51" s="36"/>
      <c r="C51" s="262"/>
      <c r="D51" s="262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R51" s="223"/>
      <c r="S51" s="223"/>
      <c r="T51" s="215"/>
      <c r="V51" s="29"/>
    </row>
    <row r="52" spans="1:22" hidden="1">
      <c r="A52" s="36"/>
      <c r="B52" s="36"/>
      <c r="C52" s="262"/>
      <c r="D52" s="262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R52" s="223"/>
      <c r="S52" s="223"/>
      <c r="T52" s="215"/>
      <c r="V52" s="29"/>
    </row>
    <row r="53" spans="1:22" hidden="1">
      <c r="A53" s="36"/>
      <c r="B53" s="36"/>
      <c r="C53" s="262"/>
      <c r="D53" s="262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R53" s="223"/>
      <c r="S53" s="223"/>
      <c r="T53" s="215"/>
      <c r="V53" s="29"/>
    </row>
    <row r="54" spans="1:22" hidden="1">
      <c r="A54" s="36"/>
      <c r="B54" s="36"/>
      <c r="C54" s="262"/>
      <c r="D54" s="262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R54" s="223"/>
      <c r="S54" s="223"/>
      <c r="T54" s="215"/>
      <c r="V54" s="29"/>
    </row>
    <row r="55" spans="1:22" hidden="1">
      <c r="A55" s="36"/>
      <c r="B55" s="36"/>
      <c r="C55" s="262"/>
      <c r="D55" s="262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R55" s="223"/>
      <c r="S55" s="223"/>
      <c r="T55" s="215"/>
      <c r="V55" s="29"/>
    </row>
    <row r="56" spans="1:22" hidden="1">
      <c r="A56" s="36"/>
      <c r="B56" s="36"/>
      <c r="C56" s="262"/>
      <c r="D56" s="262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R56" s="223"/>
      <c r="S56" s="223"/>
      <c r="T56" s="215"/>
      <c r="V56" s="29"/>
    </row>
    <row r="57" spans="1:22" hidden="1">
      <c r="A57" s="36"/>
      <c r="B57" s="36"/>
      <c r="C57" s="262"/>
      <c r="D57" s="262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R57" s="223"/>
      <c r="S57" s="223"/>
      <c r="T57" s="215"/>
      <c r="V57" s="29"/>
    </row>
    <row r="58" spans="1:22" hidden="1">
      <c r="A58" s="36"/>
      <c r="B58" s="36"/>
      <c r="C58" s="262"/>
      <c r="D58" s="262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R58" s="223"/>
      <c r="S58" s="223"/>
      <c r="T58" s="215"/>
      <c r="V58" s="29"/>
    </row>
    <row r="59" spans="1:22" hidden="1">
      <c r="A59" s="36"/>
      <c r="B59" s="36"/>
      <c r="C59" s="262"/>
      <c r="D59" s="262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R59" s="223"/>
      <c r="S59" s="223"/>
      <c r="T59" s="215"/>
      <c r="V59" s="29"/>
    </row>
    <row r="60" spans="1:22" hidden="1">
      <c r="A60" s="36"/>
      <c r="B60" s="36"/>
      <c r="C60" s="262"/>
      <c r="D60" s="262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R60" s="223"/>
      <c r="S60" s="223"/>
      <c r="T60" s="215"/>
      <c r="V60" s="29"/>
    </row>
    <row r="61" spans="1:22" hidden="1">
      <c r="A61" s="36"/>
      <c r="B61" s="36"/>
      <c r="C61" s="262"/>
      <c r="D61" s="262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R61" s="223"/>
      <c r="S61" s="223"/>
      <c r="T61" s="215"/>
      <c r="V61" s="29"/>
    </row>
    <row r="62" spans="1:22" hidden="1">
      <c r="A62" s="36"/>
      <c r="B62" s="36"/>
      <c r="C62" s="262"/>
      <c r="D62" s="262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R62" s="223"/>
      <c r="S62" s="223"/>
      <c r="T62" s="215"/>
      <c r="V62" s="29"/>
    </row>
    <row r="63" spans="1:22" hidden="1">
      <c r="A63" s="36"/>
      <c r="B63" s="36"/>
      <c r="C63" s="262"/>
      <c r="D63" s="262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R63" s="223"/>
      <c r="S63" s="223"/>
      <c r="T63" s="215"/>
      <c r="V63" s="29"/>
    </row>
    <row r="64" spans="1:22" hidden="1">
      <c r="A64" s="36"/>
      <c r="B64" s="36"/>
      <c r="C64" s="262"/>
      <c r="D64" s="262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R64" s="223"/>
      <c r="S64" s="223"/>
      <c r="T64" s="215"/>
      <c r="V64" s="29"/>
    </row>
    <row r="65" spans="1:22" hidden="1">
      <c r="A65" s="36"/>
      <c r="B65" s="36"/>
      <c r="C65" s="262"/>
      <c r="D65" s="262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R65" s="223"/>
      <c r="S65" s="223"/>
      <c r="T65" s="215"/>
      <c r="V65" s="29"/>
    </row>
    <row r="66" spans="1:22" hidden="1">
      <c r="A66" s="36"/>
      <c r="B66" s="36"/>
      <c r="C66" s="262"/>
      <c r="D66" s="262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R66" s="223"/>
      <c r="S66" s="223"/>
      <c r="T66" s="215"/>
      <c r="V66" s="29"/>
    </row>
    <row r="67" spans="1:22" hidden="1">
      <c r="A67" s="36"/>
      <c r="B67" s="36"/>
      <c r="C67" s="262"/>
      <c r="D67" s="262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R67" s="223"/>
      <c r="S67" s="223"/>
      <c r="T67" s="215"/>
      <c r="V67" s="29"/>
    </row>
    <row r="68" spans="1:22" hidden="1">
      <c r="A68" s="36"/>
      <c r="B68" s="36"/>
      <c r="C68" s="262"/>
      <c r="D68" s="262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R68" s="223"/>
      <c r="S68" s="223"/>
      <c r="T68" s="215"/>
      <c r="V68" s="29"/>
    </row>
    <row r="69" spans="1:22" hidden="1">
      <c r="A69" s="36"/>
      <c r="B69" s="36"/>
      <c r="C69" s="262"/>
      <c r="D69" s="262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R69" s="223"/>
      <c r="S69" s="223"/>
      <c r="T69" s="215"/>
      <c r="V69" s="29"/>
    </row>
    <row r="70" spans="1:22" hidden="1">
      <c r="A70" s="36"/>
      <c r="B70" s="36"/>
      <c r="C70" s="262"/>
      <c r="D70" s="262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R70" s="223"/>
      <c r="S70" s="223"/>
      <c r="T70" s="215"/>
      <c r="V70" s="29"/>
    </row>
    <row r="71" spans="1:22" hidden="1">
      <c r="A71" s="36"/>
      <c r="B71" s="36"/>
      <c r="C71" s="262"/>
      <c r="D71" s="262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R71" s="223"/>
      <c r="S71" s="223"/>
      <c r="T71" s="215"/>
      <c r="V71" s="29"/>
    </row>
    <row r="72" spans="1:22" hidden="1">
      <c r="A72" s="36"/>
      <c r="B72" s="36"/>
      <c r="C72" s="262"/>
      <c r="D72" s="262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R72" s="223"/>
      <c r="S72" s="223"/>
      <c r="T72" s="215"/>
      <c r="V72" s="29"/>
    </row>
    <row r="73" spans="1:22" hidden="1">
      <c r="A73" s="36"/>
      <c r="B73" s="36"/>
      <c r="C73" s="262"/>
      <c r="D73" s="262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R73" s="223"/>
      <c r="S73" s="223"/>
      <c r="T73" s="215"/>
      <c r="V73" s="29"/>
    </row>
    <row r="74" spans="1:22" hidden="1">
      <c r="A74" s="36"/>
      <c r="B74" s="36"/>
      <c r="C74" s="262"/>
      <c r="D74" s="262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R74" s="223"/>
      <c r="S74" s="223"/>
      <c r="T74" s="215"/>
      <c r="V74" s="29"/>
    </row>
    <row r="75" spans="1:22" hidden="1">
      <c r="A75" s="36"/>
      <c r="B75" s="36"/>
      <c r="C75" s="262"/>
      <c r="D75" s="262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R75" s="223"/>
      <c r="S75" s="223"/>
      <c r="T75" s="215"/>
      <c r="V75" s="29"/>
    </row>
    <row r="76" spans="1:22" hidden="1">
      <c r="A76" s="36"/>
      <c r="B76" s="36"/>
      <c r="C76" s="262"/>
      <c r="D76" s="262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R76" s="223"/>
      <c r="S76" s="223"/>
      <c r="T76" s="215"/>
      <c r="V76" s="29"/>
    </row>
    <row r="77" spans="1:22" hidden="1">
      <c r="A77" s="36"/>
      <c r="B77" s="36"/>
      <c r="C77" s="262"/>
      <c r="D77" s="262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R77" s="223"/>
      <c r="S77" s="223"/>
      <c r="T77" s="215"/>
      <c r="V77" s="29"/>
    </row>
    <row r="78" spans="1:22" hidden="1">
      <c r="A78" s="36"/>
      <c r="B78" s="36"/>
      <c r="C78" s="262"/>
      <c r="D78" s="262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R78" s="223"/>
      <c r="S78" s="223"/>
      <c r="T78" s="215"/>
      <c r="V78" s="29"/>
    </row>
    <row r="79" spans="1:22" hidden="1">
      <c r="A79" s="36"/>
      <c r="B79" s="36"/>
      <c r="C79" s="262"/>
      <c r="D79" s="262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R79" s="223"/>
      <c r="S79" s="223"/>
      <c r="T79" s="215"/>
      <c r="V79" s="29"/>
    </row>
    <row r="80" spans="1:22" hidden="1">
      <c r="A80" s="36"/>
      <c r="B80" s="36"/>
      <c r="C80" s="262"/>
      <c r="D80" s="262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R80" s="223"/>
      <c r="S80" s="223"/>
      <c r="T80" s="215"/>
      <c r="V80" s="29"/>
    </row>
    <row r="81" spans="1:22" hidden="1">
      <c r="A81" s="36"/>
      <c r="B81" s="36"/>
      <c r="C81" s="262"/>
      <c r="D81" s="262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R81" s="223"/>
      <c r="S81" s="223"/>
      <c r="T81" s="215"/>
      <c r="V81" s="29"/>
    </row>
    <row r="82" spans="1:22" hidden="1">
      <c r="A82" s="36"/>
      <c r="B82" s="36"/>
      <c r="C82" s="262"/>
      <c r="D82" s="262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R82" s="223"/>
      <c r="S82" s="223"/>
      <c r="T82" s="215"/>
      <c r="V82" s="29"/>
    </row>
    <row r="83" spans="1:22" hidden="1">
      <c r="A83" s="36"/>
      <c r="B83" s="36"/>
      <c r="C83" s="262"/>
      <c r="D83" s="262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R83" s="223"/>
      <c r="S83" s="223"/>
      <c r="T83" s="215"/>
      <c r="V83" s="29"/>
    </row>
    <row r="84" spans="1:22" hidden="1">
      <c r="A84" s="36"/>
      <c r="B84" s="36"/>
      <c r="C84" s="262"/>
      <c r="D84" s="262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R84" s="223"/>
      <c r="S84" s="223"/>
      <c r="T84" s="215"/>
      <c r="V84" s="29"/>
    </row>
    <row r="85" spans="1:22" hidden="1">
      <c r="A85" s="36"/>
      <c r="B85" s="36"/>
      <c r="C85" s="262"/>
      <c r="D85" s="262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R85" s="223"/>
      <c r="S85" s="223"/>
      <c r="T85" s="215"/>
      <c r="V85" s="29"/>
    </row>
    <row r="86" spans="1:22" hidden="1">
      <c r="A86" s="36"/>
      <c r="B86" s="36"/>
      <c r="C86" s="262"/>
      <c r="D86" s="262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R86" s="223"/>
      <c r="S86" s="223"/>
      <c r="T86" s="215"/>
      <c r="V86" s="29"/>
    </row>
    <row r="87" spans="1:22" hidden="1">
      <c r="A87" s="36"/>
      <c r="B87" s="36"/>
      <c r="C87" s="262"/>
      <c r="D87" s="262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R87" s="223"/>
      <c r="S87" s="223"/>
      <c r="T87" s="215"/>
      <c r="V87" s="29"/>
    </row>
    <row r="88" spans="1:22" hidden="1">
      <c r="A88" s="36"/>
      <c r="B88" s="36"/>
      <c r="C88" s="262"/>
      <c r="D88" s="262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R88" s="223"/>
      <c r="S88" s="223"/>
      <c r="T88" s="215"/>
      <c r="V88" s="29"/>
    </row>
    <row r="89" spans="1:22" hidden="1">
      <c r="A89" s="36"/>
      <c r="B89" s="36"/>
      <c r="C89" s="262"/>
      <c r="D89" s="262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R89" s="223"/>
      <c r="S89" s="223"/>
      <c r="T89" s="215"/>
      <c r="V89" s="29"/>
    </row>
    <row r="90" spans="1:22" hidden="1">
      <c r="A90" s="36"/>
      <c r="B90" s="36"/>
      <c r="C90" s="262"/>
      <c r="D90" s="262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R90" s="223"/>
      <c r="S90" s="223"/>
      <c r="T90" s="215"/>
      <c r="V90" s="29"/>
    </row>
    <row r="91" spans="1:22" hidden="1">
      <c r="A91" s="36"/>
      <c r="B91" s="36"/>
      <c r="C91" s="262"/>
      <c r="D91" s="262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R91" s="223"/>
      <c r="S91" s="223"/>
      <c r="T91" s="215"/>
      <c r="V91" s="29"/>
    </row>
    <row r="92" spans="1:22" hidden="1">
      <c r="A92" s="36"/>
      <c r="B92" s="36"/>
      <c r="C92" s="262"/>
      <c r="D92" s="262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R92" s="223"/>
      <c r="S92" s="223"/>
      <c r="T92" s="215"/>
      <c r="V92" s="29"/>
    </row>
    <row r="93" spans="1:22" hidden="1">
      <c r="A93" s="36"/>
      <c r="B93" s="36"/>
      <c r="C93" s="262"/>
      <c r="D93" s="262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R93" s="223"/>
      <c r="S93" s="223"/>
      <c r="T93" s="215"/>
      <c r="V93" s="29"/>
    </row>
    <row r="94" spans="1:22" hidden="1">
      <c r="A94" s="36"/>
      <c r="B94" s="36"/>
      <c r="C94" s="262"/>
      <c r="D94" s="262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R94" s="223"/>
      <c r="S94" s="223"/>
      <c r="T94" s="215"/>
      <c r="V94" s="29"/>
    </row>
    <row r="95" spans="1:22" hidden="1">
      <c r="A95" s="36"/>
      <c r="B95" s="36"/>
      <c r="C95" s="262"/>
      <c r="D95" s="262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R95" s="223"/>
      <c r="S95" s="223"/>
      <c r="T95" s="215"/>
      <c r="V95" s="29"/>
    </row>
    <row r="96" spans="1:22" hidden="1">
      <c r="A96" s="36"/>
      <c r="B96" s="36"/>
      <c r="C96" s="262"/>
      <c r="D96" s="262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R96" s="223"/>
      <c r="S96" s="223"/>
      <c r="T96" s="215"/>
      <c r="V96" s="29"/>
    </row>
    <row r="97" spans="1:22" hidden="1">
      <c r="A97" s="36"/>
      <c r="B97" s="36"/>
      <c r="C97" s="262"/>
      <c r="D97" s="262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R97" s="223"/>
      <c r="S97" s="223"/>
      <c r="T97" s="215"/>
      <c r="V97" s="29"/>
    </row>
    <row r="98" spans="1:22" hidden="1">
      <c r="A98" s="36"/>
      <c r="B98" s="36"/>
      <c r="C98" s="262"/>
      <c r="D98" s="262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R98" s="223"/>
      <c r="S98" s="223"/>
      <c r="T98" s="215"/>
      <c r="V98" s="29"/>
    </row>
    <row r="99" spans="1:22" hidden="1">
      <c r="A99" s="36"/>
      <c r="B99" s="36"/>
      <c r="C99" s="262"/>
      <c r="D99" s="262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R99" s="223"/>
      <c r="S99" s="223"/>
      <c r="T99" s="215"/>
      <c r="V99" s="29"/>
    </row>
    <row r="100" spans="1:22" hidden="1">
      <c r="A100" s="36"/>
      <c r="B100" s="36"/>
      <c r="C100" s="262"/>
      <c r="D100" s="262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R100" s="223"/>
      <c r="S100" s="223"/>
      <c r="T100" s="215"/>
      <c r="V100" s="29"/>
    </row>
    <row r="101" spans="1:22" hidden="1">
      <c r="A101" s="36"/>
      <c r="B101" s="36"/>
      <c r="C101" s="262"/>
      <c r="D101" s="262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R101" s="223"/>
      <c r="S101" s="223"/>
      <c r="T101" s="215"/>
      <c r="V101" s="29"/>
    </row>
    <row r="102" spans="1:22" hidden="1">
      <c r="A102" s="36"/>
      <c r="B102" s="36"/>
      <c r="C102" s="262"/>
      <c r="D102" s="262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R102" s="223"/>
      <c r="S102" s="223"/>
      <c r="T102" s="215"/>
      <c r="V102" s="29"/>
    </row>
    <row r="103" spans="1:22" hidden="1">
      <c r="A103" s="36"/>
      <c r="B103" s="36"/>
      <c r="C103" s="262"/>
      <c r="D103" s="262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R103" s="223"/>
      <c r="S103" s="223"/>
      <c r="T103" s="215"/>
      <c r="V103" s="29"/>
    </row>
    <row r="104" spans="1:22" hidden="1">
      <c r="A104" s="36"/>
      <c r="B104" s="36"/>
      <c r="C104" s="262"/>
      <c r="D104" s="262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R104" s="223"/>
      <c r="S104" s="223"/>
      <c r="T104" s="215"/>
      <c r="V104" s="29"/>
    </row>
    <row r="105" spans="1:22" hidden="1">
      <c r="A105" s="36"/>
      <c r="B105" s="36"/>
      <c r="C105" s="262"/>
      <c r="D105" s="262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R105" s="223"/>
      <c r="S105" s="223"/>
      <c r="T105" s="215"/>
      <c r="V105" s="29"/>
    </row>
    <row r="106" spans="1:22" hidden="1">
      <c r="A106" s="36"/>
      <c r="B106" s="36"/>
      <c r="C106" s="262"/>
      <c r="D106" s="262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R106" s="223"/>
      <c r="S106" s="223"/>
      <c r="T106" s="215"/>
      <c r="V106" s="29"/>
    </row>
    <row r="107" spans="1:22" hidden="1">
      <c r="A107" s="36"/>
      <c r="B107" s="36"/>
      <c r="C107" s="262"/>
      <c r="D107" s="262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R107" s="223"/>
      <c r="S107" s="223"/>
      <c r="T107" s="215"/>
      <c r="V107" s="29"/>
    </row>
    <row r="108" spans="1:22" hidden="1">
      <c r="A108" s="36"/>
      <c r="B108" s="36"/>
      <c r="C108" s="262"/>
      <c r="D108" s="262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R108" s="223"/>
      <c r="S108" s="223"/>
      <c r="T108" s="215"/>
      <c r="V108" s="29"/>
    </row>
    <row r="109" spans="1:22" hidden="1">
      <c r="A109" s="36"/>
      <c r="B109" s="36"/>
      <c r="C109" s="262"/>
      <c r="D109" s="262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R109" s="223"/>
      <c r="S109" s="223"/>
      <c r="T109" s="215"/>
      <c r="V109" s="29"/>
    </row>
    <row r="110" spans="1:22" hidden="1">
      <c r="A110" s="36"/>
      <c r="B110" s="36"/>
      <c r="C110" s="262"/>
      <c r="D110" s="262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R110" s="223"/>
      <c r="S110" s="223"/>
      <c r="T110" s="215"/>
      <c r="V110" s="29"/>
    </row>
    <row r="111" spans="1:22" hidden="1">
      <c r="A111" s="36"/>
      <c r="B111" s="36"/>
      <c r="C111" s="262"/>
      <c r="D111" s="262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R111" s="223"/>
      <c r="S111" s="223"/>
      <c r="T111" s="215"/>
      <c r="V111" s="29"/>
    </row>
    <row r="112" spans="1:22" hidden="1">
      <c r="A112" s="36"/>
      <c r="B112" s="36"/>
      <c r="C112" s="262"/>
      <c r="D112" s="262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R112" s="223"/>
      <c r="S112" s="223"/>
      <c r="T112" s="215"/>
      <c r="V112" s="29"/>
    </row>
    <row r="113" spans="1:22" hidden="1">
      <c r="A113" s="36"/>
      <c r="B113" s="36"/>
      <c r="C113" s="262"/>
      <c r="D113" s="262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R113" s="223"/>
      <c r="S113" s="223"/>
      <c r="T113" s="215"/>
      <c r="V113" s="29"/>
    </row>
    <row r="114" spans="1:22" hidden="1">
      <c r="A114" s="36"/>
      <c r="B114" s="36"/>
      <c r="C114" s="262"/>
      <c r="D114" s="262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R114" s="223"/>
      <c r="S114" s="223"/>
      <c r="T114" s="215"/>
      <c r="V114" s="29"/>
    </row>
    <row r="115" spans="1:22" hidden="1">
      <c r="A115" s="36"/>
      <c r="B115" s="36"/>
      <c r="C115" s="262"/>
      <c r="D115" s="262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R115" s="223"/>
      <c r="S115" s="223"/>
      <c r="T115" s="215"/>
      <c r="V115" s="29"/>
    </row>
    <row r="116" spans="1:22" hidden="1">
      <c r="A116" s="36"/>
      <c r="B116" s="36"/>
      <c r="C116" s="262"/>
      <c r="D116" s="262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R116" s="223"/>
      <c r="S116" s="223"/>
      <c r="T116" s="215"/>
      <c r="V116" s="29"/>
    </row>
    <row r="117" spans="1:22" hidden="1">
      <c r="A117" s="36"/>
      <c r="B117" s="36"/>
      <c r="C117" s="262"/>
      <c r="D117" s="262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R117" s="223"/>
      <c r="S117" s="223"/>
      <c r="T117" s="215"/>
      <c r="V117" s="29"/>
    </row>
    <row r="118" spans="1:22" hidden="1">
      <c r="A118" s="36"/>
      <c r="B118" s="36"/>
      <c r="C118" s="262"/>
      <c r="D118" s="262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R118" s="223"/>
      <c r="S118" s="223"/>
      <c r="T118" s="215"/>
      <c r="V118" s="29"/>
    </row>
    <row r="119" spans="1:22" hidden="1">
      <c r="A119" s="36"/>
      <c r="B119" s="36"/>
      <c r="C119" s="262"/>
      <c r="D119" s="262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R119" s="223"/>
      <c r="S119" s="223"/>
      <c r="T119" s="215"/>
      <c r="V119" s="29"/>
    </row>
    <row r="120" spans="1:22" hidden="1">
      <c r="A120" s="36"/>
      <c r="B120" s="36"/>
      <c r="C120" s="262"/>
      <c r="D120" s="262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R120" s="223"/>
      <c r="S120" s="223"/>
      <c r="T120" s="215"/>
      <c r="V120" s="29"/>
    </row>
    <row r="121" spans="1:22" hidden="1">
      <c r="A121" s="36"/>
      <c r="B121" s="36"/>
      <c r="C121" s="262"/>
      <c r="D121" s="262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R121" s="223"/>
      <c r="S121" s="223"/>
      <c r="T121" s="215"/>
      <c r="V121" s="29"/>
    </row>
    <row r="122" spans="1:22" hidden="1">
      <c r="A122" s="36"/>
      <c r="B122" s="36"/>
      <c r="C122" s="262"/>
      <c r="D122" s="262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R122" s="223"/>
      <c r="S122" s="223"/>
      <c r="T122" s="215"/>
      <c r="V122" s="29"/>
    </row>
    <row r="123" spans="1:22" hidden="1">
      <c r="A123" s="36"/>
      <c r="B123" s="36"/>
      <c r="C123" s="262"/>
      <c r="D123" s="262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R123" s="223"/>
      <c r="S123" s="223"/>
      <c r="T123" s="215"/>
      <c r="V123" s="29"/>
    </row>
    <row r="124" spans="1:22" hidden="1">
      <c r="A124" s="36"/>
      <c r="B124" s="36"/>
      <c r="C124" s="262"/>
      <c r="D124" s="262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R124" s="223"/>
      <c r="S124" s="223"/>
      <c r="T124" s="215"/>
      <c r="V124" s="29"/>
    </row>
    <row r="125" spans="1:22" hidden="1">
      <c r="A125" s="36"/>
      <c r="B125" s="36"/>
      <c r="C125" s="262"/>
      <c r="D125" s="262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R125" s="223"/>
      <c r="S125" s="223"/>
      <c r="T125" s="215"/>
      <c r="V125" s="29"/>
    </row>
    <row r="126" spans="1:22" hidden="1">
      <c r="A126" s="36"/>
      <c r="B126" s="36"/>
      <c r="C126" s="262"/>
      <c r="D126" s="262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R126" s="223"/>
      <c r="S126" s="223"/>
      <c r="T126" s="215"/>
      <c r="V126" s="29"/>
    </row>
    <row r="127" spans="1:22" hidden="1">
      <c r="A127" s="36"/>
      <c r="B127" s="36"/>
      <c r="C127" s="262"/>
      <c r="D127" s="262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R127" s="223"/>
      <c r="S127" s="223"/>
      <c r="T127" s="215"/>
      <c r="V127" s="29"/>
    </row>
    <row r="128" spans="1:22" hidden="1">
      <c r="A128" s="36"/>
      <c r="B128" s="36"/>
      <c r="C128" s="262"/>
      <c r="D128" s="262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R128" s="223"/>
      <c r="S128" s="223"/>
      <c r="T128" s="215"/>
      <c r="V128" s="29"/>
    </row>
    <row r="129" spans="1:22" hidden="1">
      <c r="A129" s="36"/>
      <c r="B129" s="36"/>
      <c r="C129" s="262"/>
      <c r="D129" s="262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R129" s="223"/>
      <c r="S129" s="223"/>
      <c r="T129" s="215"/>
      <c r="V129" s="29"/>
    </row>
    <row r="130" spans="1:22" hidden="1">
      <c r="A130" s="36"/>
      <c r="B130" s="36"/>
      <c r="C130" s="262"/>
      <c r="D130" s="262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R130" s="223"/>
      <c r="S130" s="223"/>
      <c r="T130" s="215"/>
      <c r="V130" s="29"/>
    </row>
    <row r="131" spans="1:22" hidden="1">
      <c r="A131" s="36"/>
      <c r="B131" s="36"/>
      <c r="C131" s="262"/>
      <c r="D131" s="262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R131" s="223"/>
      <c r="S131" s="223"/>
      <c r="T131" s="215"/>
      <c r="V131" s="29"/>
    </row>
    <row r="132" spans="1:22" hidden="1">
      <c r="A132" s="36"/>
      <c r="B132" s="36"/>
      <c r="C132" s="262"/>
      <c r="D132" s="262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R132" s="223"/>
      <c r="S132" s="223"/>
      <c r="T132" s="215"/>
      <c r="V132" s="29"/>
    </row>
    <row r="133" spans="1:22" hidden="1">
      <c r="A133" s="36"/>
      <c r="B133" s="36"/>
      <c r="C133" s="262"/>
      <c r="D133" s="262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R133" s="223"/>
      <c r="S133" s="223"/>
      <c r="T133" s="215"/>
      <c r="V133" s="29"/>
    </row>
    <row r="134" spans="1:22" hidden="1">
      <c r="A134" s="36"/>
      <c r="B134" s="36"/>
      <c r="C134" s="262"/>
      <c r="D134" s="262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R134" s="223"/>
      <c r="S134" s="223"/>
      <c r="T134" s="215"/>
      <c r="V134" s="29"/>
    </row>
    <row r="135" spans="1:22" hidden="1">
      <c r="A135" s="36"/>
      <c r="B135" s="36"/>
      <c r="C135" s="262"/>
      <c r="D135" s="262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R135" s="223"/>
      <c r="S135" s="223"/>
      <c r="T135" s="215"/>
      <c r="V135" s="29"/>
    </row>
    <row r="136" spans="1:22" hidden="1">
      <c r="A136" s="36"/>
      <c r="B136" s="36"/>
      <c r="C136" s="262"/>
      <c r="D136" s="262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R136" s="223"/>
      <c r="S136" s="223"/>
      <c r="T136" s="215"/>
      <c r="V136" s="29"/>
    </row>
    <row r="137" spans="1:22" hidden="1">
      <c r="A137" s="36"/>
      <c r="B137" s="36"/>
      <c r="C137" s="262"/>
      <c r="D137" s="262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R137" s="223"/>
      <c r="S137" s="223"/>
      <c r="T137" s="215"/>
      <c r="V137" s="29"/>
    </row>
    <row r="138" spans="1:22" hidden="1">
      <c r="A138" s="36"/>
      <c r="B138" s="36"/>
      <c r="C138" s="262"/>
      <c r="D138" s="262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R138" s="223"/>
      <c r="S138" s="223"/>
      <c r="T138" s="215"/>
      <c r="V138" s="29"/>
    </row>
    <row r="139" spans="1:22" hidden="1">
      <c r="A139" s="36"/>
      <c r="B139" s="36"/>
      <c r="C139" s="262"/>
      <c r="D139" s="262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R139" s="223"/>
      <c r="S139" s="223"/>
      <c r="T139" s="215"/>
      <c r="V139" s="29"/>
    </row>
    <row r="140" spans="1:22" hidden="1">
      <c r="A140" s="36"/>
      <c r="B140" s="36"/>
      <c r="C140" s="262"/>
      <c r="D140" s="262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R140" s="223"/>
      <c r="S140" s="223"/>
      <c r="T140" s="215"/>
      <c r="V140" s="29"/>
    </row>
    <row r="141" spans="1:22" hidden="1">
      <c r="A141" s="36"/>
      <c r="B141" s="36"/>
      <c r="C141" s="262"/>
      <c r="D141" s="262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R141" s="223"/>
      <c r="S141" s="223"/>
      <c r="T141" s="215"/>
      <c r="V141" s="29"/>
    </row>
    <row r="142" spans="1:22" hidden="1">
      <c r="A142" s="36"/>
      <c r="B142" s="36"/>
      <c r="C142" s="262"/>
      <c r="D142" s="262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R142" s="223"/>
      <c r="S142" s="223"/>
      <c r="T142" s="215"/>
      <c r="V142" s="29"/>
    </row>
    <row r="143" spans="1:22" hidden="1">
      <c r="A143" s="36"/>
      <c r="B143" s="36"/>
      <c r="C143" s="262"/>
      <c r="D143" s="262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R143" s="223"/>
      <c r="S143" s="223"/>
      <c r="T143" s="215"/>
      <c r="V143" s="29"/>
    </row>
    <row r="144" spans="1:22" hidden="1">
      <c r="A144" s="36"/>
      <c r="B144" s="36"/>
      <c r="C144" s="262"/>
      <c r="D144" s="262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R144" s="223"/>
      <c r="S144" s="223"/>
      <c r="T144" s="215"/>
      <c r="V144" s="29"/>
    </row>
    <row r="145" spans="1:22" hidden="1">
      <c r="A145" s="36"/>
      <c r="B145" s="36"/>
      <c r="C145" s="262"/>
      <c r="D145" s="262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R145" s="223"/>
      <c r="S145" s="223"/>
      <c r="T145" s="215"/>
      <c r="V145" s="29"/>
    </row>
    <row r="146" spans="1:22" hidden="1">
      <c r="A146" s="36"/>
      <c r="B146" s="36"/>
      <c r="C146" s="262"/>
      <c r="D146" s="262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R146" s="223"/>
      <c r="S146" s="223"/>
      <c r="T146" s="215"/>
      <c r="V146" s="29"/>
    </row>
    <row r="147" spans="1:22" hidden="1">
      <c r="A147" s="36"/>
      <c r="B147" s="36"/>
      <c r="C147" s="262"/>
      <c r="D147" s="262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R147" s="223"/>
      <c r="S147" s="223"/>
      <c r="T147" s="215"/>
      <c r="V147" s="29"/>
    </row>
    <row r="148" spans="1:22" hidden="1">
      <c r="A148" s="36"/>
      <c r="B148" s="36"/>
      <c r="C148" s="262"/>
      <c r="D148" s="262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R148" s="223"/>
      <c r="S148" s="223"/>
      <c r="T148" s="215"/>
      <c r="V148" s="29"/>
    </row>
    <row r="149" spans="1:22" hidden="1">
      <c r="A149" s="36"/>
      <c r="B149" s="36"/>
      <c r="C149" s="262"/>
      <c r="D149" s="262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R149" s="223"/>
      <c r="S149" s="223"/>
      <c r="T149" s="215"/>
      <c r="V149" s="29"/>
    </row>
    <row r="150" spans="1:22" hidden="1">
      <c r="A150" s="36"/>
      <c r="B150" s="36"/>
      <c r="C150" s="262"/>
      <c r="D150" s="262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R150" s="223"/>
      <c r="S150" s="223"/>
      <c r="T150" s="215"/>
      <c r="V150" s="29"/>
    </row>
    <row r="151" spans="1:22" hidden="1">
      <c r="A151" s="36"/>
      <c r="B151" s="36"/>
      <c r="C151" s="262"/>
      <c r="D151" s="262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R151" s="223"/>
      <c r="S151" s="223"/>
      <c r="T151" s="215"/>
      <c r="V151" s="29"/>
    </row>
    <row r="152" spans="1:22" hidden="1">
      <c r="A152" s="36"/>
      <c r="B152" s="36"/>
      <c r="C152" s="262"/>
      <c r="D152" s="262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R152" s="223"/>
      <c r="S152" s="223"/>
      <c r="T152" s="215"/>
      <c r="V152" s="29"/>
    </row>
    <row r="153" spans="1:22" hidden="1">
      <c r="A153" s="36"/>
      <c r="B153" s="36"/>
      <c r="C153" s="262"/>
      <c r="D153" s="262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R153" s="223"/>
      <c r="S153" s="223"/>
      <c r="T153" s="215"/>
      <c r="V153" s="29"/>
    </row>
    <row r="154" spans="1:22" hidden="1">
      <c r="A154" s="36"/>
      <c r="B154" s="36"/>
      <c r="C154" s="262"/>
      <c r="D154" s="262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R154" s="223"/>
      <c r="S154" s="223"/>
      <c r="T154" s="215"/>
      <c r="V154" s="29"/>
    </row>
    <row r="155" spans="1:22" hidden="1">
      <c r="A155" s="36"/>
      <c r="B155" s="36"/>
      <c r="C155" s="262"/>
      <c r="D155" s="262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R155" s="223"/>
      <c r="S155" s="223"/>
      <c r="T155" s="215"/>
      <c r="V155" s="29"/>
    </row>
    <row r="156" spans="1:22" hidden="1">
      <c r="A156" s="36"/>
      <c r="B156" s="36"/>
      <c r="C156" s="262"/>
      <c r="D156" s="262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R156" s="223"/>
      <c r="S156" s="223"/>
      <c r="T156" s="215"/>
      <c r="V156" s="29"/>
    </row>
    <row r="157" spans="1:22" hidden="1">
      <c r="A157" s="36"/>
      <c r="B157" s="36"/>
      <c r="C157" s="262"/>
      <c r="D157" s="262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R157" s="223"/>
      <c r="S157" s="223"/>
      <c r="T157" s="215"/>
      <c r="V157" s="29"/>
    </row>
    <row r="158" spans="1:22" hidden="1">
      <c r="A158" s="36"/>
      <c r="B158" s="36"/>
      <c r="C158" s="262"/>
      <c r="D158" s="262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R158" s="223"/>
      <c r="S158" s="223"/>
      <c r="T158" s="215"/>
      <c r="V158" s="29"/>
    </row>
    <row r="159" spans="1:22" hidden="1">
      <c r="A159" s="36"/>
      <c r="B159" s="36"/>
      <c r="C159" s="262"/>
      <c r="D159" s="262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R159" s="223"/>
      <c r="S159" s="223"/>
      <c r="T159" s="215"/>
      <c r="V159" s="29"/>
    </row>
    <row r="160" spans="1:22" hidden="1">
      <c r="A160" s="36"/>
      <c r="B160" s="36"/>
      <c r="C160" s="262"/>
      <c r="D160" s="262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R160" s="223"/>
      <c r="S160" s="223"/>
      <c r="T160" s="215"/>
      <c r="V160" s="29"/>
    </row>
    <row r="161" spans="1:22" hidden="1">
      <c r="A161" s="36"/>
      <c r="B161" s="36"/>
      <c r="C161" s="262"/>
      <c r="D161" s="262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R161" s="223"/>
      <c r="S161" s="223"/>
      <c r="T161" s="215"/>
      <c r="V161" s="29"/>
    </row>
    <row r="162" spans="1:22" hidden="1">
      <c r="A162" s="36"/>
      <c r="B162" s="36"/>
      <c r="C162" s="262"/>
      <c r="D162" s="262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R162" s="223"/>
      <c r="S162" s="223"/>
      <c r="T162" s="215"/>
      <c r="V162" s="29"/>
    </row>
    <row r="163" spans="1:22" hidden="1">
      <c r="A163" s="36"/>
      <c r="B163" s="36"/>
      <c r="C163" s="262"/>
      <c r="D163" s="262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R163" s="223"/>
      <c r="S163" s="223"/>
      <c r="T163" s="215"/>
      <c r="V163" s="29"/>
    </row>
    <row r="164" spans="1:22" hidden="1">
      <c r="A164" s="36"/>
      <c r="B164" s="36"/>
      <c r="C164" s="262"/>
      <c r="D164" s="262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R164" s="223"/>
      <c r="S164" s="223"/>
      <c r="T164" s="215"/>
      <c r="V164" s="29"/>
    </row>
    <row r="165" spans="1:22" hidden="1">
      <c r="A165" s="36"/>
      <c r="B165" s="36"/>
      <c r="C165" s="262"/>
      <c r="D165" s="262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R165" s="223"/>
      <c r="S165" s="223"/>
      <c r="T165" s="215"/>
      <c r="V165" s="29"/>
    </row>
    <row r="166" spans="1:22" hidden="1">
      <c r="A166" s="36"/>
      <c r="B166" s="36"/>
      <c r="C166" s="262"/>
      <c r="D166" s="262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R166" s="223"/>
      <c r="S166" s="223"/>
      <c r="T166" s="215"/>
      <c r="V166" s="29"/>
    </row>
    <row r="167" spans="1:22" hidden="1">
      <c r="A167" s="36"/>
      <c r="B167" s="36"/>
      <c r="C167" s="262"/>
      <c r="D167" s="262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R167" s="223"/>
      <c r="S167" s="223"/>
      <c r="T167" s="215"/>
      <c r="V167" s="29"/>
    </row>
    <row r="168" spans="1:22" hidden="1">
      <c r="A168" s="36"/>
      <c r="B168" s="36"/>
      <c r="C168" s="262"/>
      <c r="D168" s="262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R168" s="223"/>
      <c r="S168" s="223"/>
      <c r="T168" s="215"/>
      <c r="V168" s="29"/>
    </row>
    <row r="169" spans="1:22" hidden="1">
      <c r="A169" s="36"/>
      <c r="B169" s="36"/>
      <c r="C169" s="262"/>
      <c r="D169" s="262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R169" s="223"/>
      <c r="S169" s="223"/>
      <c r="T169" s="215"/>
      <c r="V169" s="29"/>
    </row>
    <row r="170" spans="1:22" hidden="1">
      <c r="A170" s="36"/>
      <c r="B170" s="36"/>
      <c r="C170" s="262"/>
      <c r="D170" s="262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R170" s="223"/>
      <c r="S170" s="223"/>
      <c r="T170" s="215"/>
      <c r="V170" s="29"/>
    </row>
    <row r="171" spans="1:22" hidden="1">
      <c r="A171" s="36"/>
      <c r="B171" s="36"/>
      <c r="C171" s="262"/>
      <c r="D171" s="262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R171" s="223"/>
      <c r="S171" s="223"/>
      <c r="T171" s="215"/>
      <c r="V171" s="29"/>
    </row>
    <row r="172" spans="1:22" hidden="1">
      <c r="A172" s="36"/>
      <c r="B172" s="36"/>
      <c r="C172" s="262"/>
      <c r="D172" s="262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R172" s="223"/>
      <c r="S172" s="223"/>
      <c r="T172" s="215"/>
      <c r="V172" s="29"/>
    </row>
    <row r="173" spans="1:22" hidden="1">
      <c r="A173" s="36"/>
      <c r="B173" s="36"/>
      <c r="C173" s="262"/>
      <c r="D173" s="262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R173" s="223"/>
      <c r="S173" s="223"/>
      <c r="T173" s="215"/>
      <c r="V173" s="29"/>
    </row>
    <row r="174" spans="1:22" hidden="1">
      <c r="A174" s="36"/>
      <c r="B174" s="36"/>
      <c r="C174" s="262"/>
      <c r="D174" s="262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R174" s="223"/>
      <c r="S174" s="223"/>
      <c r="T174" s="215"/>
      <c r="V174" s="29"/>
    </row>
    <row r="175" spans="1:22" hidden="1">
      <c r="A175" s="36"/>
      <c r="B175" s="36"/>
      <c r="C175" s="262"/>
      <c r="D175" s="262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R175" s="223"/>
      <c r="S175" s="223"/>
      <c r="T175" s="215"/>
      <c r="V175" s="29"/>
    </row>
    <row r="176" spans="1:22" hidden="1">
      <c r="A176" s="36"/>
      <c r="B176" s="36"/>
      <c r="C176" s="262"/>
      <c r="D176" s="262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R176" s="223"/>
      <c r="S176" s="223"/>
      <c r="T176" s="215"/>
      <c r="V176" s="29"/>
    </row>
    <row r="177" spans="1:22" hidden="1">
      <c r="A177" s="36"/>
      <c r="B177" s="36"/>
      <c r="C177" s="262"/>
      <c r="D177" s="262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R177" s="223"/>
      <c r="S177" s="223"/>
      <c r="T177" s="215"/>
      <c r="V177" s="29"/>
    </row>
    <row r="178" spans="1:22" hidden="1">
      <c r="A178" s="36"/>
      <c r="B178" s="36"/>
      <c r="C178" s="262"/>
      <c r="D178" s="262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R178" s="223"/>
      <c r="S178" s="223"/>
      <c r="T178" s="215"/>
      <c r="V178" s="29"/>
    </row>
    <row r="179" spans="1:22" hidden="1">
      <c r="A179" s="36"/>
      <c r="B179" s="36"/>
      <c r="C179" s="262"/>
      <c r="D179" s="262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R179" s="223"/>
      <c r="S179" s="223"/>
      <c r="T179" s="215"/>
      <c r="V179" s="29"/>
    </row>
    <row r="180" spans="1:22" hidden="1">
      <c r="A180" s="36"/>
      <c r="B180" s="36"/>
      <c r="C180" s="262"/>
      <c r="D180" s="262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R180" s="223"/>
      <c r="S180" s="223"/>
      <c r="T180" s="215"/>
      <c r="V180" s="29"/>
    </row>
    <row r="181" spans="1:22" hidden="1">
      <c r="A181" s="36"/>
      <c r="B181" s="36"/>
      <c r="C181" s="262"/>
      <c r="D181" s="262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R181" s="223"/>
      <c r="S181" s="223"/>
      <c r="T181" s="215"/>
      <c r="V181" s="29"/>
    </row>
    <row r="182" spans="1:22" hidden="1">
      <c r="A182" s="36"/>
      <c r="B182" s="36"/>
      <c r="C182" s="262"/>
      <c r="D182" s="262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R182" s="223"/>
      <c r="S182" s="223"/>
      <c r="T182" s="215"/>
      <c r="V182" s="29"/>
    </row>
    <row r="183" spans="1:22" hidden="1">
      <c r="A183" s="36"/>
      <c r="B183" s="36"/>
      <c r="C183" s="262"/>
      <c r="D183" s="262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R183" s="223"/>
      <c r="S183" s="223"/>
      <c r="T183" s="215"/>
      <c r="V183" s="29"/>
    </row>
    <row r="184" spans="1:22" hidden="1">
      <c r="A184" s="36"/>
      <c r="B184" s="36"/>
      <c r="C184" s="262"/>
      <c r="D184" s="262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R184" s="223"/>
      <c r="S184" s="223"/>
      <c r="T184" s="215"/>
      <c r="V184" s="29"/>
    </row>
    <row r="185" spans="1:22" hidden="1">
      <c r="A185" s="36"/>
      <c r="B185" s="36"/>
      <c r="C185" s="262"/>
      <c r="D185" s="262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R185" s="223"/>
      <c r="S185" s="223"/>
      <c r="T185" s="215"/>
      <c r="V185" s="29"/>
    </row>
    <row r="186" spans="1:22" hidden="1">
      <c r="A186" s="36"/>
      <c r="B186" s="36"/>
      <c r="C186" s="262"/>
      <c r="D186" s="262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R186" s="223"/>
      <c r="S186" s="223"/>
      <c r="T186" s="215"/>
      <c r="V186" s="29"/>
    </row>
    <row r="187" spans="1:22" hidden="1">
      <c r="A187" s="36"/>
      <c r="B187" s="36"/>
      <c r="C187" s="262"/>
      <c r="D187" s="262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R187" s="223"/>
      <c r="S187" s="223"/>
      <c r="T187" s="215"/>
      <c r="V187" s="29"/>
    </row>
    <row r="188" spans="1:22" hidden="1">
      <c r="A188" s="36"/>
      <c r="B188" s="36"/>
      <c r="C188" s="262"/>
      <c r="D188" s="262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R188" s="223"/>
      <c r="S188" s="223"/>
      <c r="T188" s="215"/>
      <c r="V188" s="29"/>
    </row>
    <row r="189" spans="1:22" hidden="1">
      <c r="A189" s="36"/>
      <c r="B189" s="36"/>
      <c r="C189" s="262"/>
      <c r="D189" s="262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R189" s="223"/>
      <c r="S189" s="223"/>
      <c r="T189" s="215"/>
      <c r="V189" s="29"/>
    </row>
    <row r="190" spans="1:22" hidden="1">
      <c r="A190" s="36"/>
      <c r="B190" s="36"/>
      <c r="C190" s="262"/>
      <c r="D190" s="262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R190" s="223"/>
      <c r="S190" s="223"/>
      <c r="T190" s="215"/>
      <c r="V190" s="29"/>
    </row>
    <row r="191" spans="1:22" hidden="1">
      <c r="A191" s="36"/>
      <c r="B191" s="36"/>
      <c r="C191" s="262"/>
      <c r="D191" s="262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R191" s="223"/>
      <c r="S191" s="223"/>
      <c r="T191" s="215"/>
      <c r="V191" s="29"/>
    </row>
    <row r="192" spans="1:22" hidden="1">
      <c r="A192" s="36"/>
      <c r="B192" s="36"/>
      <c r="C192" s="262"/>
      <c r="D192" s="262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R192" s="223"/>
      <c r="S192" s="223"/>
      <c r="T192" s="215"/>
      <c r="V192" s="29"/>
    </row>
    <row r="193" spans="1:22" hidden="1">
      <c r="A193" s="36"/>
      <c r="B193" s="36"/>
      <c r="C193" s="262"/>
      <c r="D193" s="262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R193" s="223"/>
      <c r="S193" s="223"/>
      <c r="T193" s="215"/>
      <c r="V193" s="29"/>
    </row>
    <row r="194" spans="1:22" hidden="1">
      <c r="A194" s="36"/>
      <c r="B194" s="36"/>
      <c r="C194" s="262"/>
      <c r="D194" s="262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R194" s="223"/>
      <c r="S194" s="223"/>
      <c r="T194" s="215"/>
      <c r="V194" s="29"/>
    </row>
    <row r="195" spans="1:22" hidden="1">
      <c r="A195" s="36"/>
      <c r="B195" s="36"/>
      <c r="C195" s="262"/>
      <c r="D195" s="262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R195" s="223"/>
      <c r="S195" s="223"/>
      <c r="T195" s="215"/>
      <c r="V195" s="29"/>
    </row>
    <row r="196" spans="1:22" hidden="1">
      <c r="A196" s="36"/>
      <c r="B196" s="36"/>
      <c r="C196" s="262"/>
      <c r="D196" s="262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R196" s="223"/>
      <c r="S196" s="223"/>
      <c r="T196" s="215"/>
      <c r="V196" s="29"/>
    </row>
    <row r="197" spans="1:22" hidden="1">
      <c r="A197" s="36"/>
      <c r="B197" s="36"/>
      <c r="C197" s="262"/>
      <c r="D197" s="262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R197" s="223"/>
      <c r="S197" s="223"/>
      <c r="T197" s="215"/>
      <c r="V197" s="29"/>
    </row>
    <row r="198" spans="1:22" hidden="1">
      <c r="A198" s="36"/>
      <c r="B198" s="36"/>
      <c r="C198" s="262"/>
      <c r="D198" s="262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R198" s="223"/>
      <c r="S198" s="223"/>
      <c r="T198" s="215"/>
      <c r="V198" s="29"/>
    </row>
    <row r="199" spans="1:22" hidden="1">
      <c r="A199" s="36"/>
      <c r="B199" s="36"/>
      <c r="C199" s="262"/>
      <c r="D199" s="262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R199" s="223"/>
      <c r="S199" s="223"/>
      <c r="T199" s="215"/>
      <c r="V199" s="29"/>
    </row>
    <row r="200" spans="1:22" hidden="1">
      <c r="A200" s="36"/>
      <c r="B200" s="36"/>
      <c r="C200" s="262"/>
      <c r="D200" s="262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R200" s="223"/>
      <c r="S200" s="223"/>
      <c r="T200" s="215"/>
      <c r="V200" s="29"/>
    </row>
    <row r="201" spans="1:22" hidden="1">
      <c r="A201" s="36"/>
      <c r="B201" s="36"/>
      <c r="C201" s="262"/>
      <c r="D201" s="262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R201" s="223"/>
      <c r="S201" s="223"/>
      <c r="T201" s="215"/>
      <c r="V201" s="29"/>
    </row>
    <row r="202" spans="1:22" hidden="1">
      <c r="A202" s="36"/>
      <c r="B202" s="36"/>
      <c r="C202" s="262"/>
      <c r="D202" s="262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R202" s="223"/>
      <c r="S202" s="223"/>
      <c r="T202" s="215"/>
      <c r="V202" s="29"/>
    </row>
    <row r="203" spans="1:22" hidden="1">
      <c r="A203" s="36"/>
      <c r="B203" s="36"/>
      <c r="C203" s="262"/>
      <c r="D203" s="262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R203" s="223"/>
      <c r="S203" s="223"/>
      <c r="T203" s="215"/>
      <c r="V203" s="29"/>
    </row>
    <row r="204" spans="1:22" hidden="1">
      <c r="A204" s="36"/>
      <c r="B204" s="36"/>
      <c r="C204" s="262"/>
      <c r="D204" s="262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R204" s="223"/>
      <c r="S204" s="223"/>
      <c r="T204" s="215"/>
      <c r="V204" s="29"/>
    </row>
    <row r="205" spans="1:22" hidden="1">
      <c r="A205" s="36"/>
      <c r="B205" s="36"/>
      <c r="C205" s="262"/>
      <c r="D205" s="262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R205" s="223"/>
      <c r="S205" s="223"/>
      <c r="T205" s="215"/>
      <c r="V205" s="29"/>
    </row>
    <row r="206" spans="1:22" hidden="1">
      <c r="A206" s="36"/>
      <c r="B206" s="36"/>
      <c r="C206" s="262"/>
      <c r="D206" s="262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R206" s="223"/>
      <c r="S206" s="223"/>
      <c r="T206" s="215"/>
      <c r="V206" s="29"/>
    </row>
    <row r="207" spans="1:22" hidden="1">
      <c r="A207" s="36"/>
      <c r="B207" s="36"/>
      <c r="C207" s="262"/>
      <c r="D207" s="262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R207" s="223"/>
      <c r="S207" s="223"/>
      <c r="T207" s="215"/>
      <c r="V207" s="29"/>
    </row>
    <row r="208" spans="1:22" hidden="1">
      <c r="A208" s="36"/>
      <c r="B208" s="36"/>
      <c r="C208" s="262"/>
      <c r="D208" s="262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R208" s="223"/>
      <c r="S208" s="223"/>
      <c r="T208" s="215"/>
      <c r="V208" s="29"/>
    </row>
    <row r="209" spans="1:22" hidden="1">
      <c r="A209" s="36"/>
      <c r="B209" s="36"/>
      <c r="C209" s="262"/>
      <c r="D209" s="262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R209" s="223"/>
      <c r="S209" s="223"/>
      <c r="T209" s="215"/>
      <c r="V209" s="29"/>
    </row>
    <row r="210" spans="1:22" hidden="1">
      <c r="A210" s="36"/>
      <c r="B210" s="36"/>
      <c r="C210" s="262"/>
      <c r="D210" s="262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R210" s="223"/>
      <c r="S210" s="223"/>
      <c r="T210" s="215"/>
      <c r="V210" s="29"/>
    </row>
    <row r="211" spans="1:22" hidden="1">
      <c r="A211" s="36"/>
      <c r="B211" s="36"/>
      <c r="C211" s="262"/>
      <c r="D211" s="262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R211" s="223"/>
      <c r="S211" s="223"/>
      <c r="T211" s="215"/>
      <c r="V211" s="29"/>
    </row>
    <row r="212" spans="1:22" hidden="1">
      <c r="A212" s="36"/>
      <c r="B212" s="36"/>
      <c r="C212" s="262"/>
      <c r="D212" s="262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R212" s="223"/>
      <c r="S212" s="223"/>
      <c r="T212" s="215"/>
      <c r="V212" s="29"/>
    </row>
    <row r="213" spans="1:22" hidden="1">
      <c r="A213" s="36"/>
      <c r="B213" s="36"/>
      <c r="C213" s="262"/>
      <c r="D213" s="262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R213" s="223"/>
      <c r="S213" s="223"/>
      <c r="T213" s="215"/>
      <c r="V213" s="29"/>
    </row>
    <row r="214" spans="1:22" hidden="1">
      <c r="A214" s="36"/>
      <c r="B214" s="36"/>
      <c r="C214" s="262"/>
      <c r="D214" s="262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R214" s="223"/>
      <c r="S214" s="223"/>
      <c r="T214" s="215"/>
      <c r="V214" s="29"/>
    </row>
    <row r="215" spans="1:22" hidden="1">
      <c r="A215" s="36"/>
      <c r="B215" s="36"/>
      <c r="C215" s="262"/>
      <c r="D215" s="262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R215" s="223"/>
      <c r="S215" s="223"/>
      <c r="T215" s="215"/>
      <c r="V215" s="29"/>
    </row>
    <row r="216" spans="1:22" hidden="1">
      <c r="A216" s="36"/>
      <c r="B216" s="36"/>
      <c r="C216" s="262"/>
      <c r="D216" s="262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R216" s="223"/>
      <c r="S216" s="223"/>
      <c r="T216" s="215"/>
      <c r="V216" s="29"/>
    </row>
    <row r="217" spans="1:22" hidden="1">
      <c r="A217" s="36"/>
      <c r="B217" s="36"/>
      <c r="C217" s="262"/>
      <c r="D217" s="262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R217" s="223"/>
      <c r="S217" s="223"/>
      <c r="T217" s="215"/>
      <c r="V217" s="29"/>
    </row>
    <row r="218" spans="1:22" hidden="1">
      <c r="A218" s="36"/>
      <c r="B218" s="36"/>
      <c r="C218" s="262"/>
      <c r="D218" s="262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R218" s="223"/>
      <c r="S218" s="223"/>
      <c r="T218" s="215"/>
      <c r="V218" s="29"/>
    </row>
    <row r="219" spans="1:22" hidden="1">
      <c r="A219" s="36"/>
      <c r="B219" s="36"/>
      <c r="C219" s="262"/>
      <c r="D219" s="262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R219" s="223"/>
      <c r="S219" s="223"/>
      <c r="T219" s="215"/>
      <c r="V219" s="29"/>
    </row>
    <row r="220" spans="1:22" hidden="1">
      <c r="A220" s="36"/>
      <c r="B220" s="36"/>
      <c r="C220" s="262"/>
      <c r="D220" s="262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R220" s="223"/>
      <c r="S220" s="223"/>
      <c r="T220" s="215"/>
      <c r="V220" s="29"/>
    </row>
    <row r="221" spans="1:22" hidden="1">
      <c r="A221" s="36"/>
      <c r="B221" s="36"/>
      <c r="C221" s="262"/>
      <c r="D221" s="262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R221" s="223"/>
      <c r="S221" s="223"/>
      <c r="T221" s="215"/>
      <c r="V221" s="29"/>
    </row>
    <row r="222" spans="1:22" hidden="1">
      <c r="A222" s="36"/>
      <c r="B222" s="36"/>
      <c r="C222" s="262"/>
      <c r="D222" s="262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R222" s="223"/>
      <c r="S222" s="223"/>
      <c r="T222" s="215"/>
      <c r="V222" s="29"/>
    </row>
    <row r="223" spans="1:22" hidden="1">
      <c r="A223" s="36"/>
      <c r="B223" s="36"/>
      <c r="C223" s="262"/>
      <c r="D223" s="262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R223" s="223"/>
      <c r="S223" s="223"/>
      <c r="T223" s="215"/>
      <c r="V223" s="29"/>
    </row>
    <row r="224" spans="1:22" hidden="1">
      <c r="A224" s="36"/>
      <c r="B224" s="36"/>
      <c r="C224" s="262"/>
      <c r="D224" s="262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R224" s="223"/>
      <c r="S224" s="223"/>
      <c r="T224" s="215"/>
      <c r="V224" s="29"/>
    </row>
    <row r="225" spans="1:22" hidden="1">
      <c r="A225" s="36"/>
      <c r="B225" s="36"/>
      <c r="C225" s="262"/>
      <c r="D225" s="262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R225" s="223"/>
      <c r="S225" s="223"/>
      <c r="T225" s="215"/>
      <c r="V225" s="29"/>
    </row>
    <row r="226" spans="1:22" hidden="1">
      <c r="A226" s="36"/>
      <c r="B226" s="36"/>
      <c r="C226" s="262"/>
      <c r="D226" s="262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R226" s="223"/>
      <c r="S226" s="223"/>
      <c r="T226" s="215"/>
      <c r="V226" s="29"/>
    </row>
    <row r="227" spans="1:22" hidden="1">
      <c r="A227" s="36"/>
      <c r="B227" s="36"/>
      <c r="C227" s="262"/>
      <c r="D227" s="262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R227" s="223"/>
      <c r="S227" s="223"/>
      <c r="T227" s="215"/>
      <c r="V227" s="29"/>
    </row>
    <row r="228" spans="1:22" hidden="1">
      <c r="A228" s="36"/>
      <c r="B228" s="36"/>
      <c r="C228" s="262"/>
      <c r="D228" s="262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R228" s="223"/>
      <c r="S228" s="223"/>
      <c r="T228" s="215"/>
      <c r="V228" s="29"/>
    </row>
    <row r="229" spans="1:22" hidden="1">
      <c r="A229" s="36"/>
      <c r="B229" s="36"/>
      <c r="C229" s="262"/>
      <c r="D229" s="262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R229" s="223"/>
      <c r="S229" s="223"/>
      <c r="T229" s="215"/>
      <c r="V229" s="29"/>
    </row>
    <row r="230" spans="1:22" hidden="1">
      <c r="A230" s="36"/>
      <c r="B230" s="36"/>
      <c r="C230" s="262"/>
      <c r="D230" s="262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R230" s="223"/>
      <c r="S230" s="223"/>
      <c r="T230" s="215"/>
      <c r="V230" s="29"/>
    </row>
    <row r="231" spans="1:22" hidden="1">
      <c r="A231" s="36"/>
      <c r="B231" s="36"/>
      <c r="C231" s="262"/>
      <c r="D231" s="262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R231" s="223"/>
      <c r="S231" s="223"/>
      <c r="T231" s="215"/>
      <c r="V231" s="29"/>
    </row>
    <row r="232" spans="1:22" hidden="1">
      <c r="A232" s="36"/>
      <c r="B232" s="36"/>
      <c r="C232" s="262"/>
      <c r="D232" s="262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R232" s="223"/>
      <c r="S232" s="223"/>
      <c r="T232" s="215"/>
      <c r="V232" s="29"/>
    </row>
    <row r="233" spans="1:22" hidden="1">
      <c r="A233" s="36"/>
      <c r="B233" s="36"/>
      <c r="C233" s="262"/>
      <c r="D233" s="262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R233" s="223"/>
      <c r="S233" s="223"/>
      <c r="T233" s="215"/>
      <c r="V233" s="29"/>
    </row>
    <row r="234" spans="1:22" hidden="1">
      <c r="A234" s="36"/>
      <c r="B234" s="36"/>
      <c r="C234" s="262"/>
      <c r="D234" s="262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R234" s="223"/>
      <c r="S234" s="223"/>
      <c r="T234" s="215"/>
      <c r="V234" s="29"/>
    </row>
    <row r="235" spans="1:22" hidden="1">
      <c r="A235" s="36"/>
      <c r="B235" s="36"/>
      <c r="C235" s="262"/>
      <c r="D235" s="262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R235" s="223"/>
      <c r="S235" s="223"/>
      <c r="T235" s="215"/>
      <c r="V235" s="29"/>
    </row>
    <row r="236" spans="1:22" hidden="1">
      <c r="A236" s="36"/>
      <c r="B236" s="36"/>
      <c r="C236" s="262"/>
      <c r="D236" s="262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R236" s="223"/>
      <c r="S236" s="223"/>
      <c r="T236" s="215"/>
      <c r="V236" s="29"/>
    </row>
    <row r="237" spans="1:22" hidden="1">
      <c r="A237" s="36"/>
      <c r="B237" s="36"/>
      <c r="C237" s="262"/>
      <c r="D237" s="262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R237" s="223"/>
      <c r="S237" s="223"/>
      <c r="T237" s="215"/>
      <c r="V237" s="29"/>
    </row>
    <row r="238" spans="1:22" hidden="1">
      <c r="A238" s="36"/>
      <c r="B238" s="36"/>
      <c r="C238" s="262"/>
      <c r="D238" s="262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R238" s="223"/>
      <c r="S238" s="223"/>
      <c r="T238" s="215"/>
      <c r="V238" s="29"/>
    </row>
    <row r="239" spans="1:22" hidden="1">
      <c r="A239" s="36"/>
      <c r="B239" s="36"/>
      <c r="C239" s="262"/>
      <c r="D239" s="262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R239" s="223"/>
      <c r="S239" s="223"/>
      <c r="T239" s="215"/>
      <c r="V239" s="29"/>
    </row>
    <row r="240" spans="1:22" hidden="1">
      <c r="A240" s="36"/>
      <c r="B240" s="36"/>
      <c r="C240" s="262"/>
      <c r="D240" s="262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R240" s="223"/>
      <c r="S240" s="223"/>
      <c r="T240" s="215"/>
      <c r="V240" s="29"/>
    </row>
    <row r="241" spans="1:22" hidden="1">
      <c r="A241" s="36"/>
      <c r="B241" s="36"/>
      <c r="C241" s="262"/>
      <c r="D241" s="262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R241" s="223"/>
      <c r="S241" s="223"/>
      <c r="T241" s="215"/>
      <c r="V241" s="29"/>
    </row>
    <row r="242" spans="1:22" hidden="1">
      <c r="A242" s="36"/>
      <c r="B242" s="36"/>
      <c r="C242" s="262"/>
      <c r="D242" s="262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R242" s="223"/>
      <c r="S242" s="223"/>
      <c r="T242" s="215"/>
      <c r="V242" s="29"/>
    </row>
    <row r="243" spans="1:22" hidden="1">
      <c r="A243" s="36"/>
      <c r="B243" s="36"/>
      <c r="C243" s="262"/>
      <c r="D243" s="262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R243" s="223"/>
      <c r="S243" s="223"/>
      <c r="T243" s="215"/>
      <c r="V243" s="29"/>
    </row>
    <row r="244" spans="1:22" hidden="1">
      <c r="A244" s="36"/>
      <c r="B244" s="36"/>
      <c r="C244" s="262"/>
      <c r="D244" s="262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R244" s="223"/>
      <c r="S244" s="223"/>
      <c r="T244" s="215"/>
      <c r="V244" s="29"/>
    </row>
    <row r="245" spans="1:22" hidden="1">
      <c r="A245" s="36"/>
      <c r="B245" s="36"/>
      <c r="C245" s="262"/>
      <c r="D245" s="262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R245" s="223"/>
      <c r="S245" s="223"/>
      <c r="T245" s="215"/>
      <c r="V245" s="29"/>
    </row>
    <row r="246" spans="1:22" hidden="1">
      <c r="A246" s="36"/>
      <c r="B246" s="36"/>
      <c r="C246" s="262"/>
      <c r="D246" s="262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R246" s="223"/>
      <c r="S246" s="223"/>
      <c r="T246" s="215"/>
      <c r="V246" s="29"/>
    </row>
    <row r="247" spans="1:22" hidden="1">
      <c r="A247" s="36"/>
      <c r="B247" s="36"/>
      <c r="C247" s="262"/>
      <c r="D247" s="262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R247" s="223"/>
      <c r="S247" s="223"/>
      <c r="T247" s="215"/>
      <c r="V247" s="29"/>
    </row>
    <row r="248" spans="1:22" hidden="1">
      <c r="A248" s="36"/>
      <c r="B248" s="36"/>
      <c r="C248" s="262"/>
      <c r="D248" s="262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R248" s="223"/>
      <c r="S248" s="223"/>
      <c r="T248" s="215"/>
      <c r="V248" s="29"/>
    </row>
    <row r="249" spans="1:22" hidden="1">
      <c r="A249" s="36"/>
      <c r="B249" s="36"/>
      <c r="C249" s="262"/>
      <c r="D249" s="262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R249" s="223"/>
      <c r="S249" s="223"/>
      <c r="T249" s="215"/>
      <c r="V249" s="29"/>
    </row>
    <row r="250" spans="1:22" hidden="1">
      <c r="A250" s="36"/>
      <c r="B250" s="36"/>
      <c r="C250" s="262"/>
      <c r="D250" s="262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R250" s="223"/>
      <c r="S250" s="223"/>
      <c r="T250" s="215"/>
      <c r="V250" s="29"/>
    </row>
    <row r="251" spans="1:22" hidden="1">
      <c r="A251" s="36"/>
      <c r="B251" s="36"/>
      <c r="C251" s="262"/>
      <c r="D251" s="262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R251" s="223"/>
      <c r="S251" s="223"/>
      <c r="T251" s="215"/>
      <c r="V251" s="29"/>
    </row>
    <row r="252" spans="1:22" hidden="1">
      <c r="A252" s="36"/>
      <c r="B252" s="36"/>
      <c r="C252" s="262"/>
      <c r="D252" s="262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R252" s="223"/>
      <c r="S252" s="223"/>
      <c r="T252" s="215"/>
      <c r="V252" s="29"/>
    </row>
    <row r="253" spans="1:22" hidden="1">
      <c r="A253" s="36"/>
      <c r="B253" s="36"/>
      <c r="C253" s="262"/>
      <c r="D253" s="262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R253" s="223"/>
      <c r="S253" s="223"/>
      <c r="T253" s="215"/>
      <c r="V253" s="29"/>
    </row>
    <row r="254" spans="1:22" hidden="1">
      <c r="A254" s="36"/>
      <c r="B254" s="36"/>
      <c r="C254" s="262"/>
      <c r="D254" s="262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R254" s="223"/>
      <c r="S254" s="223"/>
      <c r="T254" s="215"/>
      <c r="V254" s="29"/>
    </row>
    <row r="255" spans="1:22" hidden="1">
      <c r="A255" s="36"/>
      <c r="B255" s="36"/>
      <c r="C255" s="262"/>
      <c r="D255" s="262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R255" s="223"/>
      <c r="S255" s="223"/>
      <c r="T255" s="215"/>
      <c r="V255" s="29"/>
    </row>
    <row r="256" spans="1:22" hidden="1">
      <c r="A256" s="36"/>
      <c r="B256" s="36"/>
      <c r="C256" s="262"/>
      <c r="D256" s="262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R256" s="223"/>
      <c r="S256" s="223"/>
      <c r="T256" s="215"/>
      <c r="V256" s="29"/>
    </row>
    <row r="257" spans="1:22" hidden="1">
      <c r="A257" s="36"/>
      <c r="B257" s="36"/>
      <c r="C257" s="262"/>
      <c r="D257" s="262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R257" s="223"/>
      <c r="S257" s="223"/>
      <c r="T257" s="215"/>
      <c r="V257" s="29"/>
    </row>
    <row r="258" spans="1:22" hidden="1">
      <c r="A258" s="36"/>
      <c r="B258" s="36"/>
      <c r="C258" s="262"/>
      <c r="D258" s="262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R258" s="223"/>
      <c r="S258" s="223"/>
      <c r="T258" s="215"/>
      <c r="V258" s="29"/>
    </row>
    <row r="259" spans="1:22" hidden="1">
      <c r="A259" s="36"/>
      <c r="B259" s="36"/>
      <c r="C259" s="262"/>
      <c r="D259" s="262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R259" s="223"/>
      <c r="S259" s="223"/>
      <c r="T259" s="215"/>
      <c r="V259" s="29"/>
    </row>
    <row r="260" spans="1:22" hidden="1">
      <c r="A260" s="36"/>
      <c r="B260" s="36"/>
      <c r="C260" s="262"/>
      <c r="D260" s="262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R260" s="223"/>
      <c r="S260" s="223"/>
      <c r="T260" s="215"/>
      <c r="V260" s="29"/>
    </row>
    <row r="261" spans="1:22" hidden="1">
      <c r="A261" s="36"/>
      <c r="B261" s="36"/>
      <c r="C261" s="262"/>
      <c r="D261" s="262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R261" s="223"/>
      <c r="S261" s="223"/>
      <c r="T261" s="215"/>
      <c r="V261" s="29"/>
    </row>
    <row r="262" spans="1:22" hidden="1">
      <c r="A262" s="36"/>
      <c r="B262" s="36"/>
      <c r="C262" s="262"/>
      <c r="D262" s="262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R262" s="223"/>
      <c r="S262" s="223"/>
      <c r="T262" s="215"/>
      <c r="V262" s="29"/>
    </row>
    <row r="263" spans="1:22" hidden="1">
      <c r="A263" s="36"/>
      <c r="B263" s="36"/>
      <c r="C263" s="262"/>
      <c r="D263" s="262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R263" s="223"/>
      <c r="S263" s="223"/>
      <c r="T263" s="215"/>
      <c r="V263" s="29"/>
    </row>
    <row r="264" spans="1:22" hidden="1">
      <c r="A264" s="36"/>
      <c r="B264" s="36"/>
      <c r="C264" s="262"/>
      <c r="D264" s="262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R264" s="223"/>
      <c r="S264" s="223"/>
      <c r="T264" s="215"/>
      <c r="V264" s="29"/>
    </row>
    <row r="265" spans="1:22" hidden="1">
      <c r="A265" s="36"/>
      <c r="B265" s="36"/>
      <c r="C265" s="262"/>
      <c r="D265" s="262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R265" s="223"/>
      <c r="S265" s="223"/>
      <c r="T265" s="215"/>
      <c r="V265" s="29"/>
    </row>
    <row r="266" spans="1:22" hidden="1">
      <c r="A266" s="36"/>
      <c r="B266" s="36"/>
      <c r="C266" s="262"/>
      <c r="D266" s="262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R266" s="223"/>
      <c r="S266" s="223"/>
      <c r="T266" s="215"/>
      <c r="V266" s="29"/>
    </row>
    <row r="267" spans="1:22" hidden="1">
      <c r="A267" s="36"/>
      <c r="B267" s="36"/>
      <c r="C267" s="262"/>
      <c r="D267" s="262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R267" s="223"/>
      <c r="S267" s="223"/>
      <c r="T267" s="215"/>
      <c r="V267" s="29"/>
    </row>
    <row r="268" spans="1:22" hidden="1">
      <c r="A268" s="36"/>
      <c r="B268" s="36"/>
      <c r="C268" s="262"/>
      <c r="D268" s="262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R268" s="223"/>
      <c r="S268" s="223"/>
      <c r="T268" s="215"/>
      <c r="V268" s="29"/>
    </row>
    <row r="269" spans="1:22" hidden="1">
      <c r="A269" s="36"/>
      <c r="B269" s="36"/>
      <c r="C269" s="262"/>
      <c r="D269" s="262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R269" s="223"/>
      <c r="S269" s="223"/>
      <c r="T269" s="215"/>
      <c r="V269" s="29"/>
    </row>
    <row r="270" spans="1:22" hidden="1">
      <c r="A270" s="36"/>
      <c r="B270" s="36"/>
      <c r="C270" s="262"/>
      <c r="D270" s="262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R270" s="223"/>
      <c r="S270" s="223"/>
      <c r="T270" s="215"/>
      <c r="V270" s="29"/>
    </row>
    <row r="271" spans="1:22" hidden="1">
      <c r="A271" s="36"/>
      <c r="B271" s="36"/>
      <c r="C271" s="262"/>
      <c r="D271" s="262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R271" s="223"/>
      <c r="S271" s="223"/>
      <c r="T271" s="215"/>
      <c r="V271" s="29"/>
    </row>
    <row r="272" spans="1:22" hidden="1">
      <c r="A272" s="36"/>
      <c r="B272" s="36"/>
      <c r="C272" s="262"/>
      <c r="D272" s="262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R272" s="223"/>
      <c r="S272" s="223"/>
      <c r="T272" s="215"/>
      <c r="V272" s="29"/>
    </row>
    <row r="273" spans="1:22" hidden="1">
      <c r="A273" s="36"/>
      <c r="B273" s="36"/>
      <c r="C273" s="262"/>
      <c r="D273" s="262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R273" s="223"/>
      <c r="S273" s="223"/>
      <c r="T273" s="215"/>
      <c r="V273" s="29"/>
    </row>
    <row r="274" spans="1:22" hidden="1">
      <c r="A274" s="36"/>
      <c r="B274" s="36"/>
      <c r="C274" s="262"/>
      <c r="D274" s="262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R274" s="223"/>
      <c r="S274" s="223"/>
      <c r="T274" s="215"/>
      <c r="V274" s="29"/>
    </row>
    <row r="275" spans="1:22" hidden="1">
      <c r="A275" s="36"/>
      <c r="B275" s="36"/>
      <c r="C275" s="262"/>
      <c r="D275" s="262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R275" s="223"/>
      <c r="S275" s="223"/>
      <c r="T275" s="215"/>
      <c r="V275" s="29"/>
    </row>
    <row r="276" spans="1:22" hidden="1">
      <c r="A276" s="36"/>
      <c r="B276" s="36"/>
      <c r="C276" s="262"/>
      <c r="D276" s="262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R276" s="223"/>
      <c r="S276" s="223"/>
      <c r="T276" s="215"/>
      <c r="V276" s="29"/>
    </row>
    <row r="277" spans="1:22" hidden="1">
      <c r="A277" s="36"/>
      <c r="B277" s="36"/>
      <c r="C277" s="262"/>
      <c r="D277" s="262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R277" s="223"/>
      <c r="S277" s="223"/>
      <c r="T277" s="215"/>
      <c r="V277" s="29"/>
    </row>
    <row r="278" spans="1:22" hidden="1">
      <c r="A278" s="36"/>
      <c r="B278" s="36"/>
      <c r="C278" s="262"/>
      <c r="D278" s="262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R278" s="223"/>
      <c r="S278" s="223"/>
      <c r="T278" s="215"/>
      <c r="V278" s="29"/>
    </row>
    <row r="279" spans="1:22" hidden="1">
      <c r="A279" s="36"/>
      <c r="B279" s="36"/>
      <c r="C279" s="262"/>
      <c r="D279" s="262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R279" s="223"/>
      <c r="S279" s="223"/>
      <c r="T279" s="215"/>
      <c r="V279" s="29"/>
    </row>
    <row r="280" spans="1:22" hidden="1">
      <c r="A280" s="36"/>
      <c r="B280" s="36"/>
      <c r="C280" s="262"/>
      <c r="D280" s="262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R280" s="223"/>
      <c r="S280" s="223"/>
      <c r="T280" s="215"/>
      <c r="V280" s="29"/>
    </row>
    <row r="281" spans="1:22" hidden="1">
      <c r="A281" s="36"/>
      <c r="B281" s="36"/>
      <c r="C281" s="262"/>
      <c r="D281" s="262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R281" s="223"/>
      <c r="S281" s="223"/>
      <c r="T281" s="215"/>
      <c r="V281" s="29"/>
    </row>
    <row r="282" spans="1:22" hidden="1">
      <c r="A282" s="36"/>
      <c r="B282" s="36"/>
      <c r="C282" s="262"/>
      <c r="D282" s="262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R282" s="223"/>
      <c r="S282" s="223"/>
      <c r="T282" s="215"/>
      <c r="V282" s="29"/>
    </row>
    <row r="283" spans="1:22" hidden="1">
      <c r="A283" s="36"/>
      <c r="B283" s="36"/>
      <c r="C283" s="262"/>
      <c r="D283" s="262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R283" s="223"/>
      <c r="S283" s="223"/>
      <c r="T283" s="215"/>
      <c r="V283" s="29"/>
    </row>
    <row r="284" spans="1:22" hidden="1">
      <c r="A284" s="36"/>
      <c r="B284" s="36"/>
      <c r="C284" s="262"/>
      <c r="D284" s="262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R284" s="223"/>
      <c r="S284" s="223"/>
      <c r="T284" s="215"/>
      <c r="V284" s="29"/>
    </row>
    <row r="285" spans="1:22" hidden="1">
      <c r="A285" s="36"/>
      <c r="B285" s="36"/>
      <c r="C285" s="262"/>
      <c r="D285" s="262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R285" s="223"/>
      <c r="S285" s="223"/>
      <c r="T285" s="215"/>
      <c r="V285" s="29"/>
    </row>
    <row r="286" spans="1:22" hidden="1">
      <c r="A286" s="36"/>
      <c r="B286" s="36"/>
      <c r="C286" s="262"/>
      <c r="D286" s="262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R286" s="223"/>
      <c r="S286" s="223"/>
      <c r="T286" s="215"/>
      <c r="V286" s="29"/>
    </row>
    <row r="287" spans="1:22" hidden="1">
      <c r="A287" s="36"/>
      <c r="B287" s="36"/>
      <c r="C287" s="262"/>
      <c r="D287" s="262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R287" s="223"/>
      <c r="S287" s="223"/>
      <c r="T287" s="215"/>
      <c r="V287" s="29"/>
    </row>
    <row r="288" spans="1:22" hidden="1">
      <c r="A288" s="36"/>
      <c r="B288" s="36"/>
      <c r="C288" s="262"/>
      <c r="D288" s="262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R288" s="223"/>
      <c r="S288" s="223"/>
      <c r="T288" s="215"/>
      <c r="V288" s="29"/>
    </row>
    <row r="289" spans="1:22" hidden="1">
      <c r="A289" s="36"/>
      <c r="B289" s="36"/>
      <c r="C289" s="262"/>
      <c r="D289" s="262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R289" s="223"/>
      <c r="S289" s="223"/>
      <c r="T289" s="215"/>
      <c r="V289" s="29"/>
    </row>
    <row r="290" spans="1:22" hidden="1">
      <c r="A290" s="36"/>
      <c r="B290" s="36"/>
      <c r="C290" s="262"/>
      <c r="D290" s="262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R290" s="223"/>
      <c r="S290" s="223"/>
      <c r="T290" s="215"/>
      <c r="V290" s="29"/>
    </row>
    <row r="291" spans="1:22" hidden="1">
      <c r="A291" s="36"/>
      <c r="B291" s="36"/>
      <c r="C291" s="262"/>
      <c r="D291" s="262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R291" s="223"/>
      <c r="S291" s="223"/>
      <c r="T291" s="215"/>
      <c r="V291" s="29"/>
    </row>
    <row r="292" spans="1:22" hidden="1">
      <c r="A292" s="36"/>
      <c r="B292" s="36"/>
      <c r="C292" s="262"/>
      <c r="D292" s="262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R292" s="223"/>
      <c r="S292" s="223"/>
      <c r="T292" s="215"/>
      <c r="V292" s="29"/>
    </row>
    <row r="293" spans="1:22" hidden="1">
      <c r="A293" s="36"/>
      <c r="B293" s="36"/>
      <c r="C293" s="262"/>
      <c r="D293" s="262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R293" s="223"/>
      <c r="S293" s="223"/>
      <c r="T293" s="215"/>
      <c r="V293" s="29"/>
    </row>
    <row r="294" spans="1:22" hidden="1">
      <c r="A294" s="36"/>
      <c r="B294" s="36"/>
      <c r="C294" s="262"/>
      <c r="D294" s="262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R294" s="223"/>
      <c r="S294" s="223"/>
      <c r="T294" s="215"/>
      <c r="V294" s="29"/>
    </row>
    <row r="295" spans="1:22" hidden="1">
      <c r="A295" s="36"/>
      <c r="B295" s="36"/>
      <c r="C295" s="262"/>
      <c r="D295" s="262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R295" s="223"/>
      <c r="S295" s="223"/>
      <c r="T295" s="215"/>
      <c r="V295" s="29"/>
    </row>
    <row r="296" spans="1:22" hidden="1">
      <c r="A296" s="36"/>
      <c r="B296" s="36"/>
      <c r="C296" s="262"/>
      <c r="D296" s="262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R296" s="223"/>
      <c r="S296" s="223"/>
      <c r="T296" s="215"/>
      <c r="V296" s="29"/>
    </row>
    <row r="297" spans="1:22" hidden="1">
      <c r="A297" s="36"/>
      <c r="B297" s="36"/>
      <c r="C297" s="262"/>
      <c r="D297" s="262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R297" s="223"/>
      <c r="S297" s="223"/>
      <c r="T297" s="215"/>
      <c r="V297" s="29"/>
    </row>
    <row r="298" spans="1:22" hidden="1">
      <c r="A298" s="36"/>
      <c r="B298" s="36"/>
      <c r="C298" s="262"/>
      <c r="D298" s="262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R298" s="223"/>
      <c r="S298" s="223"/>
      <c r="T298" s="215"/>
      <c r="V298" s="29"/>
    </row>
    <row r="299" spans="1:22" hidden="1">
      <c r="A299" s="36"/>
      <c r="B299" s="36"/>
      <c r="C299" s="262"/>
      <c r="D299" s="262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R299" s="223"/>
      <c r="S299" s="223"/>
      <c r="T299" s="215"/>
      <c r="V299" s="29"/>
    </row>
    <row r="300" spans="1:22" hidden="1">
      <c r="A300" s="36"/>
      <c r="B300" s="36"/>
      <c r="C300" s="262"/>
      <c r="D300" s="262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R300" s="223"/>
      <c r="S300" s="223"/>
      <c r="T300" s="215"/>
      <c r="V300" s="29"/>
    </row>
    <row r="301" spans="1:22" hidden="1">
      <c r="A301" s="36"/>
      <c r="B301" s="36"/>
      <c r="C301" s="262"/>
      <c r="D301" s="262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R301" s="223"/>
      <c r="S301" s="223"/>
      <c r="T301" s="215"/>
      <c r="V301" s="29"/>
    </row>
    <row r="302" spans="1:22" hidden="1">
      <c r="A302" s="36"/>
      <c r="B302" s="36"/>
      <c r="C302" s="262"/>
      <c r="D302" s="262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R302" s="223"/>
      <c r="S302" s="223"/>
      <c r="T302" s="215"/>
      <c r="V302" s="29"/>
    </row>
    <row r="303" spans="1:22" hidden="1">
      <c r="A303" s="36"/>
      <c r="B303" s="36"/>
      <c r="C303" s="262"/>
      <c r="D303" s="262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R303" s="223"/>
      <c r="S303" s="223"/>
      <c r="T303" s="215"/>
      <c r="V303" s="29"/>
    </row>
    <row r="304" spans="1:22" hidden="1">
      <c r="A304" s="36"/>
      <c r="B304" s="36"/>
      <c r="C304" s="262"/>
      <c r="D304" s="262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R304" s="223"/>
      <c r="S304" s="223"/>
      <c r="T304" s="215"/>
      <c r="V304" s="29"/>
    </row>
    <row r="305" spans="1:22" hidden="1">
      <c r="A305" s="36"/>
      <c r="B305" s="36"/>
      <c r="C305" s="262"/>
      <c r="D305" s="262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R305" s="223"/>
      <c r="S305" s="223"/>
      <c r="T305" s="215"/>
      <c r="V305" s="29"/>
    </row>
    <row r="306" spans="1:22" hidden="1">
      <c r="A306" s="36"/>
      <c r="B306" s="36"/>
      <c r="C306" s="262"/>
      <c r="D306" s="262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R306" s="223"/>
      <c r="S306" s="223"/>
      <c r="T306" s="215"/>
      <c r="V306" s="29"/>
    </row>
    <row r="307" spans="1:22" hidden="1">
      <c r="A307" s="36"/>
      <c r="B307" s="36"/>
      <c r="C307" s="262"/>
      <c r="D307" s="262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R307" s="223"/>
      <c r="S307" s="223"/>
      <c r="T307" s="215"/>
      <c r="V307" s="29"/>
    </row>
    <row r="308" spans="1:22" hidden="1">
      <c r="A308" s="36"/>
      <c r="B308" s="36"/>
      <c r="C308" s="262"/>
      <c r="D308" s="262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R308" s="223"/>
      <c r="S308" s="223"/>
      <c r="T308" s="215"/>
      <c r="V308" s="29"/>
    </row>
    <row r="309" spans="1:22" hidden="1">
      <c r="A309" s="36"/>
      <c r="B309" s="36"/>
      <c r="C309" s="262"/>
      <c r="D309" s="262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R309" s="223"/>
      <c r="S309" s="223"/>
      <c r="T309" s="215"/>
      <c r="V309" s="29"/>
    </row>
    <row r="310" spans="1:22" hidden="1">
      <c r="A310" s="36"/>
      <c r="B310" s="36"/>
      <c r="C310" s="262"/>
      <c r="D310" s="262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R310" s="223"/>
      <c r="S310" s="223"/>
      <c r="T310" s="215"/>
      <c r="V310" s="29"/>
    </row>
    <row r="311" spans="1:22" hidden="1">
      <c r="A311" s="36"/>
      <c r="B311" s="36"/>
      <c r="C311" s="262"/>
      <c r="D311" s="262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R311" s="223"/>
      <c r="S311" s="223"/>
      <c r="T311" s="215"/>
      <c r="V311" s="29"/>
    </row>
    <row r="312" spans="1:22" hidden="1">
      <c r="A312" s="36"/>
      <c r="B312" s="36"/>
      <c r="C312" s="262"/>
      <c r="D312" s="262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R312" s="223"/>
      <c r="S312" s="223"/>
      <c r="T312" s="215"/>
      <c r="V312" s="29"/>
    </row>
    <row r="313" spans="1:22" hidden="1">
      <c r="A313" s="36"/>
      <c r="B313" s="36"/>
      <c r="C313" s="262"/>
      <c r="D313" s="262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R313" s="223"/>
      <c r="S313" s="223"/>
      <c r="T313" s="215"/>
      <c r="V313" s="29"/>
    </row>
    <row r="314" spans="1:22" hidden="1">
      <c r="A314" s="36"/>
      <c r="B314" s="36"/>
      <c r="C314" s="262"/>
      <c r="D314" s="262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R314" s="223"/>
      <c r="S314" s="223"/>
      <c r="T314" s="215"/>
      <c r="V314" s="29"/>
    </row>
    <row r="315" spans="1:22" hidden="1">
      <c r="A315" s="36"/>
      <c r="B315" s="36"/>
      <c r="C315" s="262"/>
      <c r="D315" s="262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R315" s="223"/>
      <c r="S315" s="223"/>
      <c r="T315" s="215"/>
      <c r="V315" s="29"/>
    </row>
    <row r="316" spans="1:22" hidden="1">
      <c r="A316" s="36"/>
      <c r="B316" s="36"/>
      <c r="C316" s="262"/>
      <c r="D316" s="262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R316" s="223"/>
      <c r="S316" s="223"/>
      <c r="T316" s="215"/>
      <c r="V316" s="29"/>
    </row>
    <row r="317" spans="1:22" hidden="1">
      <c r="A317" s="36"/>
      <c r="B317" s="36"/>
      <c r="C317" s="262"/>
      <c r="D317" s="262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R317" s="223"/>
      <c r="S317" s="223"/>
      <c r="T317" s="215"/>
      <c r="V317" s="29"/>
    </row>
    <row r="318" spans="1:22" hidden="1">
      <c r="A318" s="36"/>
      <c r="B318" s="36"/>
      <c r="C318" s="262"/>
      <c r="D318" s="262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R318" s="223"/>
      <c r="S318" s="223"/>
      <c r="T318" s="215"/>
      <c r="V318" s="29"/>
    </row>
    <row r="319" spans="1:22" hidden="1">
      <c r="A319" s="36"/>
      <c r="B319" s="36"/>
      <c r="C319" s="262"/>
      <c r="D319" s="262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R319" s="223"/>
      <c r="S319" s="223"/>
      <c r="T319" s="215"/>
      <c r="V319" s="29"/>
    </row>
    <row r="320" spans="1:22" hidden="1">
      <c r="A320" s="36"/>
      <c r="B320" s="36"/>
      <c r="C320" s="262"/>
      <c r="D320" s="262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R320" s="223"/>
      <c r="S320" s="223"/>
      <c r="T320" s="215"/>
      <c r="V320" s="29"/>
    </row>
    <row r="321" spans="1:22" hidden="1">
      <c r="A321" s="36"/>
      <c r="B321" s="36"/>
      <c r="C321" s="262"/>
      <c r="D321" s="262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R321" s="223"/>
      <c r="S321" s="223"/>
      <c r="T321" s="215"/>
      <c r="V321" s="29"/>
    </row>
    <row r="322" spans="1:22" hidden="1">
      <c r="A322" s="36"/>
      <c r="B322" s="36"/>
      <c r="C322" s="262"/>
      <c r="D322" s="262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R322" s="223"/>
      <c r="S322" s="223"/>
      <c r="T322" s="215"/>
      <c r="V322" s="29"/>
    </row>
    <row r="323" spans="1:22" hidden="1">
      <c r="A323" s="36"/>
      <c r="B323" s="36"/>
      <c r="C323" s="262"/>
      <c r="D323" s="262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R323" s="223"/>
      <c r="S323" s="223"/>
      <c r="T323" s="215"/>
      <c r="V323" s="29"/>
    </row>
    <row r="324" spans="1:22" hidden="1">
      <c r="A324" s="36"/>
      <c r="B324" s="36"/>
      <c r="C324" s="262"/>
      <c r="D324" s="262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R324" s="223"/>
      <c r="S324" s="223"/>
      <c r="T324" s="215"/>
      <c r="V324" s="29"/>
    </row>
    <row r="325" spans="1:22" hidden="1">
      <c r="A325" s="36"/>
      <c r="B325" s="36"/>
      <c r="C325" s="262"/>
      <c r="D325" s="262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R325" s="223"/>
      <c r="S325" s="223"/>
      <c r="T325" s="215"/>
      <c r="V325" s="29"/>
    </row>
    <row r="326" spans="1:22" hidden="1">
      <c r="A326" s="36"/>
      <c r="B326" s="36"/>
      <c r="C326" s="262"/>
      <c r="D326" s="262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R326" s="223"/>
      <c r="S326" s="223"/>
      <c r="T326" s="215"/>
      <c r="V326" s="29"/>
    </row>
    <row r="327" spans="1:22" hidden="1">
      <c r="A327" s="36"/>
      <c r="B327" s="36"/>
      <c r="C327" s="262"/>
      <c r="D327" s="262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R327" s="223"/>
      <c r="S327" s="223"/>
      <c r="T327" s="215"/>
      <c r="V327" s="29"/>
    </row>
    <row r="328" spans="1:22" hidden="1">
      <c r="A328" s="36"/>
      <c r="B328" s="36"/>
      <c r="C328" s="262"/>
      <c r="D328" s="262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R328" s="223"/>
      <c r="S328" s="223"/>
      <c r="T328" s="215"/>
      <c r="V328" s="29"/>
    </row>
    <row r="329" spans="1:22" hidden="1">
      <c r="A329" s="36"/>
      <c r="B329" s="36"/>
      <c r="C329" s="262"/>
      <c r="D329" s="262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R329" s="223"/>
      <c r="S329" s="223"/>
      <c r="T329" s="215"/>
      <c r="V329" s="29"/>
    </row>
    <row r="330" spans="1:22" hidden="1">
      <c r="A330" s="36"/>
      <c r="B330" s="36"/>
      <c r="C330" s="262"/>
      <c r="D330" s="262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R330" s="223"/>
      <c r="S330" s="223"/>
      <c r="T330" s="215"/>
      <c r="V330" s="29"/>
    </row>
    <row r="331" spans="1:22" hidden="1">
      <c r="A331" s="36"/>
      <c r="B331" s="36"/>
      <c r="C331" s="262"/>
      <c r="D331" s="262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R331" s="223"/>
      <c r="S331" s="223"/>
      <c r="T331" s="215"/>
      <c r="V331" s="29"/>
    </row>
    <row r="332" spans="1:22" hidden="1">
      <c r="A332" s="36"/>
      <c r="B332" s="36"/>
      <c r="C332" s="262"/>
      <c r="D332" s="262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R332" s="223"/>
      <c r="S332" s="223"/>
      <c r="T332" s="215"/>
      <c r="V332" s="29"/>
    </row>
    <row r="333" spans="1:22" hidden="1">
      <c r="A333" s="36"/>
      <c r="B333" s="36"/>
      <c r="C333" s="262"/>
      <c r="D333" s="262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R333" s="223"/>
      <c r="S333" s="223"/>
      <c r="T333" s="215"/>
      <c r="V333" s="29"/>
    </row>
    <row r="334" spans="1:22" hidden="1">
      <c r="A334" s="36"/>
      <c r="B334" s="36"/>
      <c r="C334" s="262"/>
      <c r="D334" s="262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R334" s="223"/>
      <c r="S334" s="223"/>
      <c r="T334" s="215"/>
      <c r="V334" s="29"/>
    </row>
    <row r="335" spans="1:22" hidden="1">
      <c r="A335" s="36"/>
      <c r="B335" s="36"/>
      <c r="C335" s="262"/>
      <c r="D335" s="262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R335" s="223"/>
      <c r="S335" s="223"/>
      <c r="T335" s="215"/>
      <c r="V335" s="29"/>
    </row>
    <row r="336" spans="1:22" hidden="1">
      <c r="A336" s="36"/>
      <c r="B336" s="36"/>
      <c r="C336" s="262"/>
      <c r="D336" s="262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R336" s="223"/>
      <c r="S336" s="223"/>
      <c r="T336" s="215"/>
      <c r="V336" s="29"/>
    </row>
    <row r="337" spans="1:22" hidden="1">
      <c r="A337" s="36"/>
      <c r="B337" s="36"/>
      <c r="C337" s="262"/>
      <c r="D337" s="262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R337" s="223"/>
      <c r="S337" s="223"/>
      <c r="T337" s="215"/>
      <c r="V337" s="29"/>
    </row>
    <row r="338" spans="1:22" hidden="1">
      <c r="A338" s="36"/>
      <c r="B338" s="36"/>
      <c r="C338" s="262"/>
      <c r="D338" s="262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R338" s="223"/>
      <c r="S338" s="223"/>
      <c r="T338" s="215"/>
      <c r="V338" s="29"/>
    </row>
    <row r="339" spans="1:22" hidden="1">
      <c r="A339" s="36"/>
      <c r="B339" s="36"/>
      <c r="C339" s="262"/>
      <c r="D339" s="262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R339" s="223"/>
      <c r="S339" s="223"/>
      <c r="T339" s="215"/>
      <c r="V339" s="29"/>
    </row>
    <row r="340" spans="1:22" hidden="1">
      <c r="A340" s="36"/>
      <c r="B340" s="36"/>
      <c r="C340" s="262"/>
      <c r="D340" s="262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R340" s="223"/>
      <c r="S340" s="223"/>
      <c r="T340" s="215"/>
      <c r="V340" s="29"/>
    </row>
    <row r="341" spans="1:22" hidden="1">
      <c r="A341" s="36"/>
      <c r="B341" s="36"/>
      <c r="C341" s="262"/>
      <c r="D341" s="262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R341" s="223"/>
      <c r="S341" s="223"/>
      <c r="T341" s="215"/>
      <c r="V341" s="29"/>
    </row>
    <row r="342" spans="1:22" hidden="1">
      <c r="A342" s="36"/>
      <c r="B342" s="36"/>
      <c r="C342" s="262"/>
      <c r="D342" s="262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R342" s="223"/>
      <c r="S342" s="223"/>
      <c r="T342" s="215"/>
      <c r="V342" s="29"/>
    </row>
    <row r="343" spans="1:22" hidden="1">
      <c r="A343" s="36"/>
      <c r="B343" s="36"/>
      <c r="C343" s="262"/>
      <c r="D343" s="262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R343" s="223"/>
      <c r="S343" s="223"/>
      <c r="T343" s="215"/>
      <c r="V343" s="29"/>
    </row>
    <row r="344" spans="1:22" hidden="1">
      <c r="A344" s="36"/>
      <c r="B344" s="36"/>
      <c r="C344" s="262"/>
      <c r="D344" s="262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R344" s="223"/>
      <c r="S344" s="223"/>
      <c r="T344" s="215"/>
      <c r="V344" s="29"/>
    </row>
    <row r="345" spans="1:22" hidden="1">
      <c r="A345" s="36"/>
      <c r="B345" s="36"/>
      <c r="C345" s="262"/>
      <c r="D345" s="262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R345" s="223"/>
      <c r="S345" s="223"/>
      <c r="T345" s="215"/>
      <c r="V345" s="29"/>
    </row>
    <row r="346" spans="1:22" hidden="1">
      <c r="A346" s="36"/>
      <c r="B346" s="36"/>
      <c r="C346" s="262"/>
      <c r="D346" s="262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R346" s="223"/>
      <c r="S346" s="223"/>
      <c r="T346" s="215"/>
      <c r="V346" s="29"/>
    </row>
    <row r="347" spans="1:22" hidden="1">
      <c r="A347" s="36"/>
      <c r="B347" s="36"/>
      <c r="C347" s="262"/>
      <c r="D347" s="262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R347" s="223"/>
      <c r="S347" s="223"/>
      <c r="T347" s="215"/>
      <c r="V347" s="29"/>
    </row>
    <row r="348" spans="1:22" hidden="1">
      <c r="A348" s="36"/>
      <c r="B348" s="36"/>
      <c r="C348" s="262"/>
      <c r="D348" s="262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R348" s="223"/>
      <c r="S348" s="223"/>
      <c r="T348" s="215"/>
      <c r="V348" s="29"/>
    </row>
    <row r="349" spans="1:22" hidden="1">
      <c r="A349" s="36"/>
      <c r="B349" s="36"/>
      <c r="C349" s="262"/>
      <c r="D349" s="262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R349" s="223"/>
      <c r="S349" s="223"/>
      <c r="T349" s="215"/>
      <c r="V349" s="29"/>
    </row>
    <row r="350" spans="1:22" hidden="1">
      <c r="A350" s="36"/>
      <c r="B350" s="36"/>
      <c r="C350" s="262"/>
      <c r="D350" s="262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R350" s="223"/>
      <c r="S350" s="223"/>
      <c r="T350" s="215"/>
      <c r="V350" s="29"/>
    </row>
    <row r="351" spans="1:22" hidden="1">
      <c r="A351" s="36"/>
      <c r="B351" s="36"/>
      <c r="C351" s="262"/>
      <c r="D351" s="262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R351" s="223"/>
      <c r="S351" s="223"/>
      <c r="T351" s="215"/>
      <c r="V351" s="29"/>
    </row>
    <row r="352" spans="1:22" hidden="1">
      <c r="A352" s="36"/>
      <c r="B352" s="36"/>
      <c r="C352" s="262"/>
      <c r="D352" s="262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R352" s="223"/>
      <c r="S352" s="223"/>
      <c r="T352" s="215"/>
      <c r="V352" s="29"/>
    </row>
    <row r="353" spans="1:22" hidden="1">
      <c r="A353" s="36"/>
      <c r="B353" s="36"/>
      <c r="C353" s="262"/>
      <c r="D353" s="262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R353" s="223"/>
      <c r="S353" s="223"/>
      <c r="T353" s="215"/>
      <c r="V353" s="29"/>
    </row>
    <row r="354" spans="1:22" hidden="1">
      <c r="A354" s="36"/>
      <c r="B354" s="36"/>
      <c r="C354" s="262"/>
      <c r="D354" s="262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R354" s="223"/>
      <c r="S354" s="223"/>
      <c r="T354" s="215"/>
      <c r="V354" s="29"/>
    </row>
    <row r="355" spans="1:22" hidden="1">
      <c r="A355" s="36"/>
      <c r="B355" s="36"/>
      <c r="C355" s="262"/>
      <c r="D355" s="262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R355" s="223"/>
      <c r="S355" s="223"/>
      <c r="T355" s="215"/>
      <c r="V355" s="29"/>
    </row>
    <row r="356" spans="1:22" hidden="1">
      <c r="A356" s="36"/>
      <c r="B356" s="36"/>
      <c r="C356" s="262"/>
      <c r="D356" s="262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R356" s="223"/>
      <c r="S356" s="223"/>
      <c r="T356" s="215"/>
      <c r="V356" s="29"/>
    </row>
    <row r="357" spans="1:22" hidden="1">
      <c r="A357" s="36"/>
      <c r="B357" s="36"/>
      <c r="C357" s="262"/>
      <c r="D357" s="262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R357" s="223"/>
      <c r="S357" s="223"/>
      <c r="T357" s="215"/>
      <c r="V357" s="29"/>
    </row>
    <row r="358" spans="1:22" hidden="1">
      <c r="A358" s="36"/>
      <c r="B358" s="36"/>
      <c r="C358" s="262"/>
      <c r="D358" s="262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R358" s="223"/>
      <c r="S358" s="223"/>
      <c r="T358" s="215"/>
      <c r="V358" s="29"/>
    </row>
    <row r="359" spans="1:22" hidden="1">
      <c r="A359" s="36"/>
      <c r="B359" s="36"/>
      <c r="C359" s="262"/>
      <c r="D359" s="262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R359" s="223"/>
      <c r="S359" s="223"/>
      <c r="T359" s="215"/>
      <c r="V359" s="29"/>
    </row>
    <row r="360" spans="1:22" hidden="1">
      <c r="A360" s="36"/>
      <c r="B360" s="36"/>
      <c r="C360" s="262"/>
      <c r="D360" s="262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R360" s="223"/>
      <c r="S360" s="223"/>
      <c r="T360" s="215"/>
      <c r="V360" s="29"/>
    </row>
    <row r="361" spans="1:22" hidden="1">
      <c r="A361" s="36"/>
      <c r="B361" s="36"/>
      <c r="C361" s="262"/>
      <c r="D361" s="262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R361" s="223"/>
      <c r="S361" s="223"/>
      <c r="T361" s="215"/>
      <c r="V361" s="29"/>
    </row>
    <row r="362" spans="1:22" hidden="1">
      <c r="A362" s="36"/>
      <c r="B362" s="36"/>
      <c r="C362" s="262"/>
      <c r="D362" s="262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R362" s="223"/>
      <c r="S362" s="223"/>
      <c r="T362" s="215"/>
      <c r="V362" s="29"/>
    </row>
    <row r="363" spans="1:22" hidden="1">
      <c r="A363" s="36"/>
      <c r="B363" s="36"/>
      <c r="C363" s="262"/>
      <c r="D363" s="262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R363" s="223"/>
      <c r="S363" s="223"/>
      <c r="T363" s="215"/>
      <c r="V363" s="29"/>
    </row>
    <row r="364" spans="1:22" hidden="1">
      <c r="A364" s="36"/>
      <c r="B364" s="36"/>
      <c r="C364" s="262"/>
      <c r="D364" s="262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R364" s="223"/>
      <c r="S364" s="223"/>
      <c r="T364" s="215"/>
      <c r="V364" s="29"/>
    </row>
    <row r="365" spans="1:22" hidden="1">
      <c r="A365" s="36"/>
      <c r="B365" s="36"/>
      <c r="C365" s="262"/>
      <c r="D365" s="262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R365" s="223"/>
      <c r="S365" s="223"/>
      <c r="T365" s="215"/>
      <c r="V365" s="29"/>
    </row>
    <row r="366" spans="1:22" hidden="1">
      <c r="A366" s="36"/>
      <c r="B366" s="36"/>
      <c r="C366" s="262"/>
      <c r="D366" s="262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R366" s="223"/>
      <c r="S366" s="223"/>
      <c r="T366" s="215"/>
      <c r="V366" s="29"/>
    </row>
    <row r="367" spans="1:22" hidden="1">
      <c r="A367" s="36"/>
      <c r="B367" s="36"/>
      <c r="C367" s="262"/>
      <c r="D367" s="262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R367" s="223"/>
      <c r="S367" s="223"/>
      <c r="T367" s="215"/>
      <c r="V367" s="29"/>
    </row>
    <row r="368" spans="1:22" hidden="1">
      <c r="A368" s="36"/>
      <c r="B368" s="36"/>
      <c r="C368" s="262"/>
      <c r="D368" s="262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R368" s="223"/>
      <c r="S368" s="223"/>
      <c r="T368" s="215"/>
      <c r="V368" s="29"/>
    </row>
    <row r="369" spans="1:22" hidden="1">
      <c r="A369" s="36"/>
      <c r="B369" s="36"/>
      <c r="C369" s="262"/>
      <c r="D369" s="262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R369" s="223"/>
      <c r="S369" s="223"/>
      <c r="T369" s="215"/>
      <c r="V369" s="29"/>
    </row>
    <row r="370" spans="1:22" hidden="1">
      <c r="A370" s="36"/>
      <c r="B370" s="36"/>
      <c r="C370" s="262"/>
      <c r="D370" s="262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R370" s="223"/>
      <c r="S370" s="223"/>
      <c r="T370" s="215"/>
      <c r="V370" s="29"/>
    </row>
    <row r="371" spans="1:22" hidden="1">
      <c r="A371" s="36"/>
      <c r="B371" s="36"/>
      <c r="C371" s="262"/>
      <c r="D371" s="262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R371" s="223"/>
      <c r="S371" s="223"/>
      <c r="T371" s="215"/>
      <c r="V371" s="29"/>
    </row>
    <row r="372" spans="1:22" hidden="1">
      <c r="A372" s="36"/>
      <c r="B372" s="36"/>
      <c r="C372" s="262"/>
      <c r="D372" s="262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R372" s="223"/>
      <c r="S372" s="223"/>
      <c r="T372" s="215"/>
      <c r="V372" s="29"/>
    </row>
    <row r="373" spans="1:22" hidden="1">
      <c r="A373" s="36"/>
      <c r="B373" s="36"/>
      <c r="C373" s="262"/>
      <c r="D373" s="262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R373" s="223"/>
      <c r="S373" s="223"/>
      <c r="T373" s="215"/>
      <c r="V373" s="29"/>
    </row>
    <row r="374" spans="1:22" hidden="1">
      <c r="A374" s="36"/>
      <c r="B374" s="36"/>
      <c r="C374" s="262"/>
      <c r="D374" s="262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R374" s="223"/>
      <c r="S374" s="223"/>
      <c r="T374" s="215"/>
      <c r="V374" s="29"/>
    </row>
    <row r="375" spans="1:22" hidden="1">
      <c r="A375" s="36"/>
      <c r="B375" s="36"/>
      <c r="C375" s="262"/>
      <c r="D375" s="262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R375" s="223"/>
      <c r="S375" s="223"/>
      <c r="T375" s="215"/>
      <c r="V375" s="29"/>
    </row>
    <row r="376" spans="1:22" hidden="1">
      <c r="A376" s="36"/>
      <c r="B376" s="36"/>
      <c r="C376" s="262"/>
      <c r="D376" s="262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R376" s="223"/>
      <c r="S376" s="223"/>
      <c r="T376" s="215"/>
      <c r="V376" s="29"/>
    </row>
    <row r="377" spans="1:22" hidden="1">
      <c r="A377" s="36"/>
      <c r="B377" s="36"/>
      <c r="C377" s="262"/>
      <c r="D377" s="262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R377" s="223"/>
      <c r="S377" s="223"/>
      <c r="T377" s="215"/>
      <c r="V377" s="29"/>
    </row>
    <row r="378" spans="1:22" hidden="1">
      <c r="A378" s="36"/>
      <c r="B378" s="36"/>
      <c r="C378" s="262"/>
      <c r="D378" s="262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R378" s="223"/>
      <c r="S378" s="223"/>
      <c r="T378" s="215"/>
      <c r="V378" s="29"/>
    </row>
    <row r="379" spans="1:22" hidden="1">
      <c r="A379" s="36"/>
      <c r="B379" s="36"/>
      <c r="C379" s="262"/>
      <c r="D379" s="262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R379" s="223"/>
      <c r="S379" s="223"/>
      <c r="T379" s="215"/>
      <c r="V379" s="29"/>
    </row>
    <row r="380" spans="1:22" hidden="1">
      <c r="A380" s="36"/>
      <c r="B380" s="36"/>
      <c r="C380" s="262"/>
      <c r="D380" s="262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R380" s="223"/>
      <c r="S380" s="223"/>
      <c r="T380" s="215"/>
      <c r="V380" s="29"/>
    </row>
    <row r="381" spans="1:22" hidden="1">
      <c r="A381" s="36"/>
      <c r="B381" s="36"/>
      <c r="C381" s="262"/>
      <c r="D381" s="262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R381" s="223"/>
      <c r="S381" s="223"/>
      <c r="T381" s="215"/>
      <c r="V381" s="29"/>
    </row>
    <row r="382" spans="1:22" hidden="1">
      <c r="A382" s="36"/>
      <c r="B382" s="36"/>
      <c r="C382" s="262"/>
      <c r="D382" s="262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R382" s="223"/>
      <c r="S382" s="223"/>
      <c r="T382" s="215"/>
      <c r="V382" s="29"/>
    </row>
    <row r="383" spans="1:22" hidden="1">
      <c r="A383" s="36"/>
      <c r="B383" s="36"/>
      <c r="C383" s="262"/>
      <c r="D383" s="262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R383" s="223"/>
      <c r="S383" s="223"/>
      <c r="T383" s="215"/>
      <c r="V383" s="29"/>
    </row>
    <row r="384" spans="1:22" hidden="1">
      <c r="A384" s="36"/>
      <c r="B384" s="36"/>
      <c r="C384" s="262"/>
      <c r="D384" s="262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R384" s="223"/>
      <c r="S384" s="223"/>
      <c r="T384" s="215"/>
      <c r="V384" s="29"/>
    </row>
    <row r="385" spans="1:22" hidden="1">
      <c r="A385" s="36"/>
      <c r="B385" s="36"/>
      <c r="C385" s="262"/>
      <c r="D385" s="262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R385" s="223"/>
      <c r="S385" s="223"/>
      <c r="T385" s="215"/>
      <c r="V385" s="29"/>
    </row>
    <row r="386" spans="1:22" hidden="1">
      <c r="A386" s="36"/>
      <c r="B386" s="36"/>
      <c r="C386" s="262"/>
      <c r="D386" s="262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R386" s="223"/>
      <c r="S386" s="223"/>
      <c r="T386" s="215"/>
      <c r="V386" s="29"/>
    </row>
    <row r="387" spans="1:22" hidden="1">
      <c r="A387" s="36"/>
      <c r="B387" s="36"/>
      <c r="C387" s="262"/>
      <c r="D387" s="262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R387" s="223"/>
      <c r="S387" s="223"/>
      <c r="T387" s="215"/>
      <c r="V387" s="29"/>
    </row>
    <row r="388" spans="1:22" hidden="1">
      <c r="A388" s="36"/>
      <c r="B388" s="36"/>
      <c r="C388" s="262"/>
      <c r="D388" s="262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R388" s="223"/>
      <c r="S388" s="223"/>
      <c r="T388" s="215"/>
      <c r="V388" s="29"/>
    </row>
    <row r="389" spans="1:22" hidden="1">
      <c r="A389" s="36"/>
      <c r="B389" s="36"/>
      <c r="C389" s="262"/>
      <c r="D389" s="262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R389" s="223"/>
      <c r="S389" s="223"/>
      <c r="T389" s="215"/>
      <c r="V389" s="29"/>
    </row>
    <row r="390" spans="1:22" hidden="1">
      <c r="A390" s="36"/>
      <c r="B390" s="36"/>
      <c r="C390" s="262"/>
      <c r="D390" s="262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R390" s="223"/>
      <c r="S390" s="223"/>
      <c r="T390" s="215"/>
    </row>
    <row r="391" spans="1:22" hidden="1">
      <c r="A391" s="36"/>
      <c r="B391" s="36"/>
      <c r="C391" s="262"/>
      <c r="D391" s="262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R391" s="223"/>
      <c r="S391" s="223"/>
      <c r="T391" s="215"/>
    </row>
    <row r="392" spans="1:22" hidden="1">
      <c r="A392" s="36"/>
      <c r="B392" s="36"/>
      <c r="C392" s="262"/>
      <c r="D392" s="262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R392" s="223"/>
      <c r="S392" s="223"/>
      <c r="T392" s="215"/>
    </row>
    <row r="393" spans="1:22" hidden="1">
      <c r="A393" s="36"/>
      <c r="B393" s="36"/>
      <c r="C393" s="262"/>
      <c r="D393" s="262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R393" s="223"/>
      <c r="S393" s="223"/>
      <c r="T393" s="215"/>
    </row>
    <row r="394" spans="1:22" hidden="1">
      <c r="A394" s="36"/>
      <c r="B394" s="36"/>
      <c r="C394" s="262"/>
      <c r="D394" s="262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R394" s="223"/>
      <c r="S394" s="223"/>
      <c r="T394" s="215"/>
    </row>
    <row r="395" spans="1:22">
      <c r="A395" s="36"/>
      <c r="B395" s="36"/>
      <c r="C395" s="225"/>
      <c r="D395" s="225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R395" s="215"/>
      <c r="S395" s="215"/>
    </row>
    <row r="396" spans="1:22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R396" s="215"/>
      <c r="S396" s="215"/>
    </row>
    <row r="397" spans="1:22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R397" s="215"/>
      <c r="S397" s="215"/>
    </row>
    <row r="398" spans="1:22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R398" s="215"/>
      <c r="S398" s="215"/>
    </row>
    <row r="399" spans="1:22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R399" s="215"/>
      <c r="S399" s="215"/>
    </row>
    <row r="400" spans="1:22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</row>
    <row r="401" spans="1:24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W401" s="29"/>
      <c r="X401" s="29"/>
    </row>
    <row r="402" spans="1:24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W402" s="29"/>
      <c r="X402" s="29"/>
    </row>
    <row r="403" spans="1:24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W403" s="29"/>
      <c r="X403" s="29"/>
    </row>
    <row r="404" spans="1:24" s="29" customFormat="1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</row>
    <row r="405" spans="1:24" s="29" customFormat="1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W405"/>
      <c r="X405"/>
    </row>
    <row r="406" spans="1:24" s="29" customFormat="1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W406"/>
      <c r="X406"/>
    </row>
    <row r="407" spans="1:24" s="29" customFormat="1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</row>
    <row r="408" spans="1:24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</row>
    <row r="409" spans="1:24" s="29" customFormat="1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</row>
    <row r="410" spans="1:24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</row>
    <row r="411" spans="1:24" s="13" customFormat="1">
      <c r="A411" s="187"/>
      <c r="B411" s="61" t="str">
        <f>CONCATENATE("Version ", Version)</f>
        <v>Version 1.5.2</v>
      </c>
      <c r="C411" s="187"/>
      <c r="D411" s="583" t="str">
        <f ca="1">Copyright</f>
        <v>© 2018 CanadianSolar, All rights reserved.</v>
      </c>
      <c r="E411" s="583"/>
      <c r="F411" s="583"/>
      <c r="G411" s="583"/>
      <c r="H411" s="583"/>
      <c r="I411" s="583"/>
      <c r="J411" s="583"/>
      <c r="K411" s="187"/>
      <c r="L411" s="187"/>
      <c r="M411" s="618" t="s">
        <v>664</v>
      </c>
      <c r="N411" s="618"/>
      <c r="O411" s="618"/>
    </row>
    <row r="412" spans="1:24" hidden="1"/>
    <row r="413" spans="1:24" hidden="1"/>
    <row r="414" spans="1:24" hidden="1"/>
  </sheetData>
  <sheetProtection sheet="1" objects="1" scenarios="1"/>
  <sortState ref="C35:D39">
    <sortCondition ref="C35"/>
  </sortState>
  <mergeCells count="4">
    <mergeCell ref="B3:L4"/>
    <mergeCell ref="D411:J411"/>
    <mergeCell ref="M411:O411"/>
    <mergeCell ref="N32:O32"/>
  </mergeCells>
  <conditionalFormatting sqref="C35:C394">
    <cfRule type="duplicateValues" dxfId="3" priority="1"/>
  </conditionalFormatting>
  <dataValidations count="5">
    <dataValidation type="whole" allowBlank="1" showInputMessage="1" showErrorMessage="1" errorTitle="Invalid Number of Horizon Points" error="Please input a whole number between 1 and 360." sqref="C32">
      <formula1>1</formula1>
      <formula2>360</formula2>
    </dataValidation>
    <dataValidation type="decimal" allowBlank="1" showInputMessage="1" showErrorMessage="1" errorTitle="Invalid Horizon Azimuth" error="Please enter an Azimuth value in degrees between -180 degrees and 180." sqref="C395">
      <formula1>-180</formula1>
      <formula2>180</formula2>
    </dataValidation>
    <dataValidation type="decimal" allowBlank="1" showInputMessage="1" showErrorMessage="1" errorTitle="Invalid Horizon Elevation" error="Please input a Horizon Elevation value in degrees between 0 and 90." sqref="D395 D35:D394">
      <formula1>0</formula1>
      <formula2>90</formula2>
    </dataValidation>
    <dataValidation type="decimal" allowBlank="1" showInputMessage="1" showErrorMessage="1" errorTitle="Invalid Horizon Azimuth" error="Please enter an Azimuth value in degrees greater than or equal to  -180 degrees and less than 180 degrees." sqref="C35:C394">
      <formula1>-180</formula1>
      <formula2>179.99</formula2>
    </dataValidation>
    <dataValidation type="list" allowBlank="1" showInputMessage="1" showErrorMessage="1" sqref="C10">
      <formula1>DefnHorProfOptions</formula1>
    </dataValidation>
  </dataValidations>
  <hyperlinks>
    <hyperlink ref="M8" location="Horizon!A1" display="Save"/>
    <hyperlink ref="D411:J411" r:id="rId1" display="https://github.com/CanadianSolar/CASSYS/blob/master/LICENSE"/>
    <hyperlink ref="N32:O32" location="Horizon!N33" tooltip="Reset the horizon profile" display="Clear Horizon Profile"/>
  </hyperlinks>
  <pageMargins left="0.7" right="0.7" top="0.75" bottom="0.75" header="0.3" footer="0.3"/>
  <pageSetup scale="58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stemSht">
    <pageSetUpPr autoPageBreaks="0"/>
  </sheetPr>
  <dimension ref="A1:AA1151"/>
  <sheetViews>
    <sheetView showGridLines="0" showRowColHeaders="0" zoomScaleNormal="100" workbookViewId="0">
      <selection activeCell="C10" sqref="C10"/>
    </sheetView>
  </sheetViews>
  <sheetFormatPr defaultColWidth="0" defaultRowHeight="15" zeroHeight="1"/>
  <cols>
    <col min="1" max="1" width="2.7109375" style="24" customWidth="1"/>
    <col min="2" max="2" width="31.42578125" style="24" customWidth="1"/>
    <col min="3" max="3" width="8.7109375" style="8" customWidth="1"/>
    <col min="4" max="4" width="3.7109375" style="8" customWidth="1"/>
    <col min="5" max="5" width="19.7109375" style="8" customWidth="1"/>
    <col min="6" max="6" width="8.7109375" style="8" customWidth="1"/>
    <col min="7" max="7" width="3.7109375" style="8" customWidth="1"/>
    <col min="8" max="9" width="8.7109375" style="8" customWidth="1"/>
    <col min="10" max="10" width="3.7109375" style="8" customWidth="1"/>
    <col min="11" max="11" width="22.7109375" style="8" customWidth="1"/>
    <col min="12" max="12" width="8.7109375" style="8" customWidth="1"/>
    <col min="13" max="13" width="3.7109375" style="8" customWidth="1"/>
    <col min="14" max="14" width="19.7109375" style="8" customWidth="1"/>
    <col min="15" max="15" width="8.7109375" style="8" customWidth="1"/>
    <col min="16" max="16" width="3.7109375" style="24" customWidth="1"/>
    <col min="17" max="18" width="8.7109375" style="24" customWidth="1"/>
    <col min="19" max="19" width="1.85546875" style="24" customWidth="1"/>
    <col min="20" max="23" width="9.140625" style="24" hidden="1" customWidth="1"/>
    <col min="24" max="25" width="1.7109375" style="24" hidden="1" customWidth="1"/>
    <col min="26" max="16384" width="9.140625" style="24" hidden="1"/>
  </cols>
  <sheetData>
    <row r="1" spans="1:27" ht="6.75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</row>
    <row r="2" spans="1:27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7">
      <c r="A3" s="33"/>
      <c r="B3" s="598" t="s">
        <v>647</v>
      </c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33"/>
      <c r="N3" s="33"/>
      <c r="O3" s="33"/>
      <c r="P3" s="33"/>
      <c r="Q3" s="33"/>
      <c r="R3" s="33"/>
      <c r="S3" s="33"/>
      <c r="V3" s="25"/>
      <c r="AA3" s="24" t="s">
        <v>1046</v>
      </c>
    </row>
    <row r="4" spans="1:27">
      <c r="A4" s="33"/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33"/>
      <c r="N4" s="33"/>
      <c r="O4" s="33"/>
      <c r="P4" s="33"/>
      <c r="Q4" s="33"/>
      <c r="R4" s="33"/>
      <c r="S4" s="33"/>
      <c r="V4" s="25"/>
      <c r="AA4" s="24" t="s">
        <v>1048</v>
      </c>
    </row>
    <row r="5" spans="1:27">
      <c r="A5" s="33"/>
      <c r="B5" s="47" t="s">
        <v>649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  <c r="U5" s="24">
        <v>1</v>
      </c>
      <c r="V5" s="25"/>
      <c r="AA5" s="24" t="s">
        <v>1049</v>
      </c>
    </row>
    <row r="6" spans="1:27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U6" s="24">
        <v>1</v>
      </c>
    </row>
    <row r="7" spans="1:27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27" ht="17.25" customHeight="1">
      <c r="A8" s="33"/>
      <c r="B8" s="56" t="s">
        <v>369</v>
      </c>
      <c r="C8" s="66"/>
      <c r="D8" s="66"/>
      <c r="E8" s="66"/>
      <c r="F8" s="66"/>
      <c r="G8" s="66"/>
      <c r="H8" s="56"/>
      <c r="I8" s="66"/>
      <c r="J8" s="66"/>
      <c r="K8" s="66"/>
      <c r="L8" s="66"/>
      <c r="M8" s="66"/>
      <c r="N8" s="66"/>
      <c r="O8" s="432" t="s">
        <v>431</v>
      </c>
      <c r="P8" s="66"/>
      <c r="Q8" s="66"/>
      <c r="R8" s="66"/>
      <c r="S8" s="66"/>
    </row>
    <row r="9" spans="1:27">
      <c r="A9" s="50"/>
      <c r="B9" s="234"/>
      <c r="C9" s="234"/>
      <c r="D9" s="234"/>
      <c r="E9" s="234"/>
      <c r="F9" s="234"/>
      <c r="G9" s="234"/>
      <c r="H9" s="234"/>
      <c r="I9" s="234"/>
      <c r="J9" s="234"/>
      <c r="K9" s="234"/>
      <c r="L9" s="234"/>
      <c r="M9" s="234"/>
      <c r="N9" s="234"/>
      <c r="O9" s="234"/>
      <c r="P9" s="234"/>
      <c r="Q9" s="234"/>
      <c r="R9" s="234"/>
      <c r="S9" s="234"/>
    </row>
    <row r="10" spans="1:27">
      <c r="A10" s="50"/>
      <c r="B10" s="234" t="s">
        <v>626</v>
      </c>
      <c r="C10" s="211">
        <v>1</v>
      </c>
      <c r="D10" s="50"/>
      <c r="E10" s="234"/>
      <c r="F10" s="234"/>
      <c r="G10" s="234"/>
      <c r="H10" s="234"/>
      <c r="I10" s="234"/>
      <c r="J10" s="234"/>
      <c r="K10" s="234" t="s">
        <v>368</v>
      </c>
      <c r="L10" s="254">
        <f>SUMIF(K:K,"Inverters in Sub-Array",L:L)</f>
        <v>1</v>
      </c>
      <c r="M10" s="234"/>
      <c r="N10" s="234" t="s">
        <v>579</v>
      </c>
      <c r="O10" s="254">
        <f>IF([0]!ModeSelect = "Radiation Mode",0, (SUMIF(M:M,"Inverters Pnom (kW)",O:O)))</f>
        <v>0</v>
      </c>
      <c r="P10" s="234"/>
      <c r="Q10" s="234"/>
      <c r="R10" s="234"/>
      <c r="S10" s="234"/>
      <c r="V10" s="24">
        <v>1</v>
      </c>
    </row>
    <row r="11" spans="1:27">
      <c r="A11" s="50"/>
      <c r="B11" s="234" t="s">
        <v>365</v>
      </c>
      <c r="C11" s="414">
        <f>SUMIF(B:B,"Modules in Sub-Array",C:C)</f>
        <v>1</v>
      </c>
      <c r="D11" s="50"/>
      <c r="E11" s="234" t="s">
        <v>577</v>
      </c>
      <c r="F11" s="254">
        <f>IF([0]!ModeSelect = "Radiation Mode",0, (SUMIF(D:D,"Total Pnom (kW)",F:F)))</f>
        <v>0</v>
      </c>
      <c r="G11" s="234"/>
      <c r="H11" s="234"/>
      <c r="I11" s="234"/>
      <c r="J11" s="234"/>
      <c r="K11" s="234" t="s">
        <v>1047</v>
      </c>
      <c r="L11" s="211" t="s">
        <v>1049</v>
      </c>
      <c r="M11" s="234"/>
      <c r="N11" s="234"/>
      <c r="O11" s="234"/>
      <c r="P11" s="234"/>
      <c r="Q11" s="234"/>
      <c r="R11" s="234"/>
      <c r="S11" s="234"/>
      <c r="U11" s="24">
        <v>0</v>
      </c>
    </row>
    <row r="12" spans="1:27">
      <c r="A12" s="50"/>
      <c r="B12" s="234"/>
      <c r="C12" s="234"/>
      <c r="D12" s="234"/>
      <c r="E12" s="234"/>
      <c r="F12" s="234"/>
      <c r="G12" s="234"/>
      <c r="H12" s="234"/>
      <c r="I12" s="234"/>
      <c r="J12" s="234"/>
      <c r="K12" s="25"/>
      <c r="L12" s="25"/>
      <c r="M12" s="25"/>
      <c r="N12" s="25"/>
      <c r="O12" s="25"/>
      <c r="P12" s="234"/>
      <c r="Q12" s="234"/>
      <c r="R12" s="234"/>
      <c r="S12" s="234"/>
    </row>
    <row r="13" spans="1:27">
      <c r="A13" s="33"/>
      <c r="B13" s="71" t="s">
        <v>371</v>
      </c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431" t="s">
        <v>434</v>
      </c>
      <c r="R13" s="66"/>
      <c r="S13" s="66"/>
      <c r="U13" s="253"/>
      <c r="V13" s="253"/>
      <c r="W13" s="253"/>
      <c r="X13" s="253"/>
    </row>
    <row r="14" spans="1:27">
      <c r="A14" s="234"/>
      <c r="B14" s="370" t="s">
        <v>376</v>
      </c>
      <c r="C14" s="620" t="str">
        <f>IF(H16=-1,"Please click 'Search' to select a module.",INDEX('PV Module Database'!$C$5:$C$1048576,System!$H16))</f>
        <v>Please click 'Search' to select a module.</v>
      </c>
      <c r="D14" s="621"/>
      <c r="E14" s="621"/>
      <c r="F14" s="622"/>
      <c r="G14" s="34"/>
      <c r="H14" s="73" t="s">
        <v>433</v>
      </c>
      <c r="I14" s="34"/>
      <c r="J14" s="34"/>
      <c r="K14" s="442" t="s">
        <v>454</v>
      </c>
      <c r="L14" s="623" t="str">
        <f>IF(Q16=-1,"Please click 'Search' to select an inverter.",INDEX('Inverter Database'!$C$3:$C$1048576,System!Q16))</f>
        <v>Please click 'Search' to select an inverter.</v>
      </c>
      <c r="M14" s="624"/>
      <c r="N14" s="624"/>
      <c r="O14" s="625"/>
      <c r="P14" s="33"/>
      <c r="Q14" s="72" t="s">
        <v>433</v>
      </c>
      <c r="R14" s="33"/>
      <c r="S14" s="33"/>
    </row>
    <row r="15" spans="1:27">
      <c r="A15" s="234"/>
      <c r="B15" s="367" t="s">
        <v>26</v>
      </c>
      <c r="C15" s="620" t="str">
        <f>IF(H16=-1,"",INDEX('PV Module Database'!$B$5:$B$1048576,System!H16))</f>
        <v/>
      </c>
      <c r="D15" s="621"/>
      <c r="E15" s="621"/>
      <c r="F15" s="622"/>
      <c r="G15" s="34"/>
      <c r="H15" s="34" t="s">
        <v>442</v>
      </c>
      <c r="I15" s="34"/>
      <c r="J15" s="34"/>
      <c r="K15" s="430" t="s">
        <v>26</v>
      </c>
      <c r="L15" s="623" t="str">
        <f>IF(Q16=-1,"",INDEX('Inverter Database'!$B$3:$B$1048576,System!Q16))</f>
        <v/>
      </c>
      <c r="M15" s="624"/>
      <c r="N15" s="624"/>
      <c r="O15" s="625"/>
      <c r="P15" s="34"/>
      <c r="Q15" s="34"/>
      <c r="R15" s="34"/>
      <c r="S15" s="34"/>
    </row>
    <row r="16" spans="1:27">
      <c r="A16" s="234"/>
      <c r="B16" s="367" t="s">
        <v>364</v>
      </c>
      <c r="C16" s="620" t="str">
        <f>IF(H16=-1,"",INDEX('PV Module Database'!$A$5:$A$1048576,System!H16))</f>
        <v/>
      </c>
      <c r="D16" s="621"/>
      <c r="E16" s="621"/>
      <c r="F16" s="622"/>
      <c r="G16" s="34"/>
      <c r="H16" s="417">
        <v>-1</v>
      </c>
      <c r="I16" s="34"/>
      <c r="J16" s="34"/>
      <c r="K16" s="430" t="s">
        <v>364</v>
      </c>
      <c r="L16" s="620" t="str">
        <f>IF(Q16=-1,"",INDEX('Inverter Database'!$A$3:A$1048576,System!Q16))</f>
        <v/>
      </c>
      <c r="M16" s="621"/>
      <c r="N16" s="621"/>
      <c r="O16" s="622"/>
      <c r="P16" s="34"/>
      <c r="Q16" s="255">
        <v>-1</v>
      </c>
      <c r="R16" s="34"/>
      <c r="S16" s="34"/>
    </row>
    <row r="17" spans="1:19">
      <c r="A17" s="234"/>
      <c r="B17" s="367" t="s">
        <v>897</v>
      </c>
      <c r="C17" s="620" t="str">
        <f>IF(H16=-1,"",INDEX('PV Module Database'!$D$5:$D$1048576,System!H16))</f>
        <v/>
      </c>
      <c r="D17" s="621"/>
      <c r="E17" s="621"/>
      <c r="F17" s="622"/>
      <c r="G17" s="34"/>
      <c r="H17" s="418"/>
      <c r="I17" s="34"/>
      <c r="J17" s="34"/>
      <c r="K17" s="430" t="s">
        <v>897</v>
      </c>
      <c r="L17" s="620" t="str">
        <f>IF(Q16=-1,"",INDEX('Inverter Database'!$D$3:D$1048576,System!Q16))</f>
        <v/>
      </c>
      <c r="M17" s="621"/>
      <c r="N17" s="621"/>
      <c r="O17" s="622"/>
      <c r="P17" s="34"/>
      <c r="Q17" s="255"/>
      <c r="R17" s="34"/>
      <c r="S17" s="34"/>
    </row>
    <row r="18" spans="1:19">
      <c r="A18" s="234"/>
      <c r="B18" s="234" t="s">
        <v>552</v>
      </c>
      <c r="C18" s="412" t="str">
        <f>IF(H16=-1,"",INDEX('PV Module Database'!$H$5:$H$1048576,System!H16))</f>
        <v/>
      </c>
      <c r="D18" s="626" t="s">
        <v>553</v>
      </c>
      <c r="E18" s="627"/>
      <c r="F18" s="74" t="str">
        <f>IF(H16=-1,"",INDEX('PV Module Database'!$T$5:$T$1048576,System!H16))</f>
        <v/>
      </c>
      <c r="G18" s="34"/>
      <c r="H18" s="34"/>
      <c r="I18" s="34"/>
      <c r="J18" s="34"/>
      <c r="K18" s="430" t="s">
        <v>419</v>
      </c>
      <c r="L18" s="193" t="str">
        <f>IF(Q16=-1,"",INDEX('Inverter Database'!$H$3:$H$1048576,System!Q16))</f>
        <v/>
      </c>
      <c r="M18" s="626" t="s">
        <v>327</v>
      </c>
      <c r="N18" s="627"/>
      <c r="O18" s="194" t="str">
        <f>IF(Q16=-1,"",INDEX('Inverter Database'!$M$3:$M$1048576,System!Q16))</f>
        <v/>
      </c>
      <c r="P18" s="34"/>
      <c r="Q18" s="34"/>
      <c r="R18" s="34"/>
      <c r="S18" s="34"/>
    </row>
    <row r="19" spans="1:19">
      <c r="A19" s="234"/>
      <c r="B19" s="234" t="s">
        <v>534</v>
      </c>
      <c r="C19" s="412" t="str">
        <f>IF(H16=-1,"",INDEX('PV Module Database'!$R$5:$R$1048576,System!H16))</f>
        <v/>
      </c>
      <c r="D19" s="628" t="s">
        <v>554</v>
      </c>
      <c r="E19" s="629"/>
      <c r="F19" s="74" t="str">
        <f>IF(H16=-1,"",INDEX('PV Module Database'!$S$5:$S$1048576,System!H16))</f>
        <v/>
      </c>
      <c r="G19" s="34"/>
      <c r="H19" s="34"/>
      <c r="I19" s="34"/>
      <c r="J19" s="34"/>
      <c r="K19" s="430" t="s">
        <v>539</v>
      </c>
      <c r="L19" s="140" t="str">
        <f>IF(Q16=-1,"",INDEX('Inverter Database'!$K$3:$K$1048576,System!Q16))</f>
        <v/>
      </c>
      <c r="M19" s="628" t="s">
        <v>540</v>
      </c>
      <c r="N19" s="629"/>
      <c r="O19" s="74" t="str">
        <f>IF(Q16=-1,"",INDEX('Inverter Database'!$N$3:$N$1048576,System!Q16))</f>
        <v/>
      </c>
      <c r="P19" s="34"/>
      <c r="Q19" s="34"/>
      <c r="R19" s="34"/>
      <c r="S19" s="34"/>
    </row>
    <row r="20" spans="1:19">
      <c r="A20" s="234"/>
      <c r="B20" s="234" t="s">
        <v>535</v>
      </c>
      <c r="C20" s="412" t="str">
        <f>IF(H16=-1,"",INDEX('PV Module Database'!$Q$5:$Q$1048576,System!H16))</f>
        <v/>
      </c>
      <c r="D20" s="628" t="s">
        <v>537</v>
      </c>
      <c r="E20" s="629"/>
      <c r="F20" s="74" t="str">
        <f>IF(H16=-1,"",INDEX('PV Module Database'!$Z$5:$Z$1048576,System!H16))</f>
        <v/>
      </c>
      <c r="G20" s="34"/>
      <c r="H20" s="34"/>
      <c r="I20" s="34"/>
      <c r="J20" s="34"/>
      <c r="K20" s="430" t="s">
        <v>542</v>
      </c>
      <c r="L20" s="74" t="str">
        <f>IF(Q16=-1,"",INDEX('Inverter Database'!$L$3:L$1048576,System!Q16))</f>
        <v/>
      </c>
      <c r="M20" s="628" t="s">
        <v>541</v>
      </c>
      <c r="N20" s="629"/>
      <c r="O20" s="74" t="str">
        <f>IF(Q16=-1,"",INDEX('Inverter Database'!$I$3:$I$1048576,System!Q16))</f>
        <v/>
      </c>
      <c r="P20" s="34"/>
      <c r="Q20" s="34"/>
      <c r="R20" s="34"/>
      <c r="S20" s="34"/>
    </row>
    <row r="21" spans="1:19">
      <c r="A21" s="234"/>
      <c r="B21" s="234" t="s">
        <v>566</v>
      </c>
      <c r="C21" s="412" t="str">
        <f>IF(H16=-1,"",INDEX('PV Module Database'!$M$5:$M$1048576,System!H16))</f>
        <v/>
      </c>
      <c r="D21" s="628" t="s">
        <v>538</v>
      </c>
      <c r="E21" s="629"/>
      <c r="F21" s="74" t="str">
        <f>IF(H16=-1,"",INDEX('PV Module Database'!$AA$5:$AA$1048576,System!H16))</f>
        <v/>
      </c>
      <c r="G21" s="34"/>
      <c r="H21" s="34"/>
      <c r="I21" s="34"/>
      <c r="J21" s="34"/>
      <c r="K21" s="34"/>
      <c r="L21" s="34"/>
      <c r="M21" s="427"/>
      <c r="N21" s="427"/>
      <c r="O21" s="34"/>
      <c r="P21" s="34"/>
      <c r="Q21" s="34"/>
      <c r="R21" s="34"/>
      <c r="S21" s="34"/>
    </row>
    <row r="22" spans="1:19">
      <c r="A22" s="234"/>
      <c r="B22" s="234"/>
      <c r="C22" s="33"/>
      <c r="D22" s="428"/>
      <c r="E22" s="428"/>
      <c r="F22" s="33"/>
      <c r="G22" s="34"/>
      <c r="H22" s="34"/>
      <c r="I22" s="34"/>
      <c r="J22" s="34"/>
      <c r="K22" s="34"/>
      <c r="L22" s="34"/>
      <c r="M22" s="427"/>
      <c r="N22" s="427"/>
      <c r="O22" s="234"/>
      <c r="P22" s="34"/>
      <c r="Q22" s="34"/>
      <c r="R22" s="34"/>
      <c r="S22" s="34"/>
    </row>
    <row r="23" spans="1:19">
      <c r="A23" s="234"/>
      <c r="B23" s="234" t="s">
        <v>366</v>
      </c>
      <c r="C23" s="413">
        <v>1</v>
      </c>
      <c r="D23" s="628" t="s">
        <v>367</v>
      </c>
      <c r="E23" s="629"/>
      <c r="F23" s="161">
        <v>1</v>
      </c>
      <c r="G23" s="34"/>
      <c r="H23" s="34"/>
      <c r="I23" s="34"/>
      <c r="J23" s="34"/>
      <c r="K23" s="430" t="s">
        <v>556</v>
      </c>
      <c r="L23" s="165">
        <v>1</v>
      </c>
      <c r="M23" s="628" t="s">
        <v>578</v>
      </c>
      <c r="N23" s="629"/>
      <c r="O23" s="75">
        <f>IF(System!Q16=-1,0,(System!L18*System!L23))</f>
        <v>0</v>
      </c>
      <c r="P23" s="34"/>
      <c r="Q23" s="34"/>
      <c r="R23" s="34"/>
      <c r="S23" s="34"/>
    </row>
    <row r="24" spans="1:19">
      <c r="A24" s="234"/>
      <c r="B24" s="234" t="s">
        <v>555</v>
      </c>
      <c r="C24" s="414">
        <f>System!F23*System!C23</f>
        <v>1</v>
      </c>
      <c r="D24" s="628" t="s">
        <v>576</v>
      </c>
      <c r="E24" s="629"/>
      <c r="F24" s="76">
        <f>IF(System!H16=-1,0,(System!C24*System!C18)/1000)</f>
        <v>0</v>
      </c>
      <c r="G24" s="34"/>
      <c r="H24" s="34"/>
      <c r="I24" s="234"/>
      <c r="J24" s="34"/>
      <c r="K24" s="34"/>
      <c r="L24" s="34"/>
      <c r="M24" s="34"/>
      <c r="N24" s="34"/>
      <c r="O24" s="34"/>
      <c r="P24" s="34"/>
      <c r="Q24" s="34"/>
      <c r="R24" s="34"/>
      <c r="S24" s="34"/>
    </row>
    <row r="25" spans="1:19">
      <c r="A25" s="234"/>
      <c r="B25" s="234"/>
      <c r="C25" s="34"/>
      <c r="D25" s="428"/>
      <c r="E25" s="428"/>
      <c r="F25" s="34"/>
      <c r="G25" s="34"/>
      <c r="H25" s="34"/>
      <c r="I25" s="234"/>
      <c r="J25" s="34"/>
      <c r="K25" s="34"/>
      <c r="L25" s="34"/>
      <c r="M25" s="34"/>
      <c r="N25" s="34"/>
      <c r="O25" s="34"/>
      <c r="P25" s="34"/>
      <c r="Q25" s="34"/>
      <c r="R25" s="34"/>
      <c r="S25" s="34"/>
    </row>
    <row r="26" spans="1:19">
      <c r="A26" s="234"/>
      <c r="B26" s="370" t="s">
        <v>564</v>
      </c>
      <c r="C26" s="237"/>
      <c r="D26" s="630" t="s">
        <v>1008</v>
      </c>
      <c r="E26" s="630"/>
      <c r="F26" s="34"/>
      <c r="G26" s="34"/>
      <c r="H26" s="34"/>
      <c r="I26" s="34"/>
      <c r="J26" s="34"/>
      <c r="K26" s="442" t="s">
        <v>565</v>
      </c>
      <c r="L26" s="237"/>
      <c r="M26" s="34"/>
      <c r="N26" s="34"/>
      <c r="O26" s="34"/>
      <c r="P26" s="34"/>
      <c r="Q26" s="34"/>
      <c r="R26" s="34"/>
      <c r="S26" s="34"/>
    </row>
    <row r="27" spans="1:19">
      <c r="A27" s="234"/>
      <c r="B27" s="234" t="s">
        <v>561</v>
      </c>
      <c r="C27" s="415">
        <v>1.4999999999999999E-2</v>
      </c>
      <c r="D27" s="628" t="s">
        <v>1009</v>
      </c>
      <c r="E27" s="629"/>
      <c r="F27" s="254" t="str">
        <f ca="1">IF(H16 = -1, "No", IF(OFFSET('PV Module Database'!$AU$4,H16,0) = "", "No","Yes"))</f>
        <v>No</v>
      </c>
      <c r="G27" s="34"/>
      <c r="H27" s="255"/>
      <c r="I27" s="255"/>
      <c r="J27" s="34"/>
      <c r="K27" s="430" t="s">
        <v>605</v>
      </c>
      <c r="L27" s="166">
        <v>7.0000000000000001E-3</v>
      </c>
      <c r="M27" s="34"/>
      <c r="N27" s="34"/>
      <c r="O27" s="34"/>
      <c r="P27" s="34"/>
      <c r="Q27" s="34"/>
      <c r="R27" s="34"/>
      <c r="S27" s="34"/>
    </row>
    <row r="28" spans="1:19">
      <c r="A28" s="234"/>
      <c r="B28" s="234" t="s">
        <v>536</v>
      </c>
      <c r="C28" s="416">
        <f>IF(System!H16=-1,0,(System!C23/System!F23)*(System!C27)*(System!C18/(System!C19*System!C19))*1000)</f>
        <v>0</v>
      </c>
      <c r="D28" s="34"/>
      <c r="E28" s="234"/>
      <c r="F28" s="237"/>
      <c r="G28" s="34"/>
      <c r="H28" s="255"/>
      <c r="I28" s="256"/>
      <c r="J28" s="34"/>
      <c r="K28" s="34"/>
      <c r="L28" s="33"/>
      <c r="M28" s="34"/>
      <c r="N28" s="34"/>
      <c r="O28" s="34"/>
      <c r="P28" s="34"/>
      <c r="Q28" s="34"/>
      <c r="R28" s="34"/>
      <c r="S28" s="34"/>
    </row>
    <row r="29" spans="1:19" customFormat="1"/>
    <row r="30" spans="1:19" customFormat="1" hidden="1"/>
    <row r="31" spans="1:19" customFormat="1" hidden="1"/>
    <row r="32" spans="1:19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  <row r="70" customFormat="1" hidden="1"/>
    <row r="71" customFormat="1" hidden="1"/>
    <row r="72" customFormat="1" hidden="1"/>
    <row r="73" customFormat="1" hidden="1"/>
    <row r="74" customFormat="1" hidden="1"/>
    <row r="75" customFormat="1" hidden="1"/>
    <row r="76" customFormat="1" hidden="1"/>
    <row r="77" customFormat="1" hidden="1"/>
    <row r="78" customFormat="1" hidden="1"/>
    <row r="79" customFormat="1" hidden="1"/>
    <row r="80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</sheetData>
  <sheetProtection sheet="1" objects="1" scenarios="1"/>
  <mergeCells count="21">
    <mergeCell ref="D23:E23"/>
    <mergeCell ref="D24:E24"/>
    <mergeCell ref="D27:E27"/>
    <mergeCell ref="D26:E26"/>
    <mergeCell ref="M23:N23"/>
    <mergeCell ref="D18:E18"/>
    <mergeCell ref="D19:E19"/>
    <mergeCell ref="D20:E20"/>
    <mergeCell ref="D21:E21"/>
    <mergeCell ref="M18:N18"/>
    <mergeCell ref="M19:N19"/>
    <mergeCell ref="M20:N20"/>
    <mergeCell ref="L17:O17"/>
    <mergeCell ref="C17:F17"/>
    <mergeCell ref="L16:O16"/>
    <mergeCell ref="B3:L4"/>
    <mergeCell ref="C14:F14"/>
    <mergeCell ref="C15:F15"/>
    <mergeCell ref="C16:F16"/>
    <mergeCell ref="L14:O14"/>
    <mergeCell ref="L15:O15"/>
  </mergeCells>
  <dataValidations count="4">
    <dataValidation type="whole" operator="greaterThanOrEqual" allowBlank="1" showErrorMessage="1" errorTitle="Number of Sub Arrays" error="Please enter a non-negative numeric value." sqref="C10">
      <formula1>0</formula1>
    </dataValidation>
    <dataValidation type="decimal" operator="lessThanOrEqual" allowBlank="1" showInputMessage="1" showErrorMessage="1" sqref="C27">
      <formula1>100</formula1>
    </dataValidation>
    <dataValidation type="whole" operator="greaterThan" allowBlank="1" showErrorMessage="1" errorTitle="CASSYS: Invalid Input Value" error="Please enter a non-negative whole number." promptTitle="CASSYS: Invalid Input Value" prompt="Please enter a non-negative numeric value." sqref="C23 F23 L23">
      <formula1>0</formula1>
    </dataValidation>
    <dataValidation type="list" allowBlank="1" showInputMessage="1" showErrorMessage="1" sqref="L11">
      <formula1>LossFractionList</formula1>
    </dataValidation>
  </dataValidations>
  <hyperlinks>
    <hyperlink ref="H14" location="$H$14" tooltip="Search For a Specific PV Module" display="$H$14"/>
    <hyperlink ref="Q14" location="$Q$14" tooltip="Search For a Specific Inverter" display="$Q$14"/>
    <hyperlink ref="Q13" location="System!A1" tooltip="Back To Top" display="System!A1"/>
    <hyperlink ref="O8" location="SaveSystem" tooltip="Save" display="Save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esSht"/>
  <dimension ref="A1:IAM83"/>
  <sheetViews>
    <sheetView showGridLines="0" showRowColHeaders="0" zoomScaleNormal="100" workbookViewId="0">
      <selection activeCell="D11" sqref="D11"/>
    </sheetView>
  </sheetViews>
  <sheetFormatPr defaultColWidth="0" defaultRowHeight="15" customHeight="1" zeroHeight="1"/>
  <cols>
    <col min="1" max="1" width="1.7109375" customWidth="1"/>
    <col min="2" max="2" width="16.85546875" customWidth="1"/>
    <col min="3" max="3" width="23.7109375" customWidth="1"/>
    <col min="4" max="13" width="12.28515625" customWidth="1"/>
    <col min="14" max="15" width="5.5703125" customWidth="1"/>
    <col min="16" max="18" width="9.140625" customWidth="1"/>
    <col min="19" max="19" width="1.7109375" customWidth="1"/>
    <col min="20" max="16384" width="9.140625" hidden="1"/>
  </cols>
  <sheetData>
    <row r="1" spans="1:37 6123:6123" ht="6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</row>
    <row r="2" spans="1:37 6123:6123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AK2" s="32"/>
    </row>
    <row r="3" spans="1:37 6123:6123" ht="15" customHeight="1">
      <c r="A3" s="33"/>
      <c r="B3" s="598" t="s">
        <v>647</v>
      </c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33"/>
      <c r="N3" s="33"/>
      <c r="O3" s="33"/>
      <c r="P3" s="33"/>
      <c r="Q3" s="33"/>
      <c r="R3" s="33"/>
      <c r="S3" s="33"/>
    </row>
    <row r="4" spans="1:37 6123:6123" ht="15" customHeight="1">
      <c r="A4" s="33"/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33"/>
      <c r="N4" s="33"/>
      <c r="O4" s="33"/>
      <c r="P4" s="33"/>
      <c r="Q4" s="33"/>
      <c r="R4" s="33"/>
      <c r="S4" s="33"/>
    </row>
    <row r="5" spans="1:37 6123:6123">
      <c r="A5" s="33"/>
      <c r="B5" s="47" t="s">
        <v>649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  <c r="Z5" s="32"/>
      <c r="IAM5" s="188"/>
    </row>
    <row r="6" spans="1:37 6123:6123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</row>
    <row r="7" spans="1:37 6123:6123" s="21" customFormat="1" ht="15" customHeight="1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Y7" s="631" t="s">
        <v>890</v>
      </c>
      <c r="Z7" s="631"/>
      <c r="AA7" s="631"/>
      <c r="AB7" s="631"/>
      <c r="AC7"/>
    </row>
    <row r="8" spans="1:37 6123:6123" s="21" customFormat="1" ht="15.75" customHeight="1">
      <c r="A8" s="78"/>
      <c r="B8" s="65" t="s">
        <v>374</v>
      </c>
      <c r="C8" s="65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67" t="s">
        <v>431</v>
      </c>
      <c r="P8" s="79"/>
      <c r="Q8" s="79"/>
      <c r="R8" s="79"/>
      <c r="S8" s="79"/>
      <c r="Y8" s="189">
        <v>0</v>
      </c>
      <c r="Z8" s="424">
        <f>IF(IAM_0&lt;&gt;"",IAM_0,"")</f>
        <v>1</v>
      </c>
      <c r="AA8" s="189">
        <v>50</v>
      </c>
      <c r="AB8" s="424">
        <f>IF(IAM_50&lt;&gt;"",IAM_50,"")</f>
        <v>0.97221380865697937</v>
      </c>
      <c r="AC8"/>
    </row>
    <row r="9" spans="1:37 6123:6123" s="21" customFormat="1" ht="15" customHeight="1">
      <c r="A9" s="235"/>
      <c r="B9" s="235"/>
      <c r="C9" s="235"/>
      <c r="D9" s="235"/>
      <c r="E9" s="235"/>
      <c r="F9" s="23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235"/>
      <c r="W9" s="9" t="b">
        <v>1</v>
      </c>
      <c r="Y9" s="189">
        <v>5</v>
      </c>
      <c r="Z9" s="424">
        <f>IF(IAM_5&lt;&gt; "",IAM_5,"")</f>
        <v>0.99980900812283258</v>
      </c>
      <c r="AA9" s="189">
        <f t="shared" ref="AA9:AA15" si="0">AA8+5</f>
        <v>55</v>
      </c>
      <c r="AB9" s="424">
        <f>IF(IAM_55&lt;&gt;"",IAM_55,"")</f>
        <v>0.96282766021894506</v>
      </c>
      <c r="AC9"/>
    </row>
    <row r="10" spans="1:37 6123:6123" s="21" customFormat="1" ht="15" customHeight="1">
      <c r="A10" s="235"/>
      <c r="B10" s="236" t="s">
        <v>1039</v>
      </c>
      <c r="C10" s="235"/>
      <c r="D10" s="235"/>
      <c r="E10" s="235"/>
      <c r="F10" s="235"/>
      <c r="G10" s="235"/>
      <c r="H10" s="235"/>
      <c r="I10" s="235"/>
      <c r="J10" s="235"/>
      <c r="K10" s="235"/>
      <c r="L10" s="235"/>
      <c r="M10" s="235"/>
      <c r="N10" s="236"/>
      <c r="O10" s="235"/>
      <c r="P10" s="235"/>
      <c r="Q10" s="237"/>
      <c r="R10" s="235"/>
      <c r="S10" s="235"/>
      <c r="W10" s="9" t="b">
        <v>0</v>
      </c>
      <c r="Y10" s="189">
        <v>10</v>
      </c>
      <c r="Z10" s="424">
        <f>IF(IAM_10&lt;&gt;"",IAM_10,"")</f>
        <v>0.99922866940571275</v>
      </c>
      <c r="AA10" s="189">
        <f t="shared" si="0"/>
        <v>60</v>
      </c>
      <c r="AB10" s="424">
        <f>IF(IAM_60&lt;&gt;"",IAM_60,"")</f>
        <v>0.95000000000000007</v>
      </c>
      <c r="AC10"/>
    </row>
    <row r="11" spans="1:37 6123:6123" s="21" customFormat="1" ht="15" customHeight="1">
      <c r="A11" s="235"/>
      <c r="B11" s="235" t="s">
        <v>612</v>
      </c>
      <c r="C11" s="235"/>
      <c r="D11" s="238" t="b">
        <v>0</v>
      </c>
      <c r="E11" s="235"/>
      <c r="F11" s="239" t="s">
        <v>838</v>
      </c>
      <c r="G11" s="235"/>
      <c r="H11" s="240"/>
      <c r="I11" s="235"/>
      <c r="J11" s="235"/>
      <c r="K11" s="235"/>
      <c r="L11" s="235"/>
      <c r="M11" s="235"/>
      <c r="N11" s="235"/>
      <c r="O11" s="235"/>
      <c r="P11" s="235"/>
      <c r="Q11" s="241"/>
      <c r="R11" s="235"/>
      <c r="S11" s="235"/>
      <c r="Y11" s="189">
        <f t="shared" ref="Y11:Y17" si="1">Y10+5</f>
        <v>15</v>
      </c>
      <c r="Z11" s="424">
        <f>IF(IAM_15&lt;&gt; "",IAM_15,"")</f>
        <v>0.9982361909794959</v>
      </c>
      <c r="AA11" s="189">
        <f t="shared" si="0"/>
        <v>65</v>
      </c>
      <c r="AB11" s="424">
        <f>IF(IAM_65&lt;&gt;"",IAM_65,"")</f>
        <v>0.93168992084237512</v>
      </c>
      <c r="AC11"/>
    </row>
    <row r="12" spans="1:37 6123:6123" s="21" customFormat="1" ht="15" customHeight="1">
      <c r="A12" s="235"/>
      <c r="B12" s="235" t="s">
        <v>696</v>
      </c>
      <c r="C12" s="235"/>
      <c r="D12" s="242">
        <v>20</v>
      </c>
      <c r="E12" s="235"/>
      <c r="F12" s="239" t="s">
        <v>833</v>
      </c>
      <c r="G12" s="235"/>
      <c r="H12" s="240"/>
      <c r="I12" s="235"/>
      <c r="J12" s="235"/>
      <c r="K12" s="235"/>
      <c r="L12" s="235"/>
      <c r="M12" s="235"/>
      <c r="N12" s="243"/>
      <c r="O12" s="243"/>
      <c r="P12" s="243"/>
      <c r="Q12" s="244"/>
      <c r="R12" s="235"/>
      <c r="S12" s="235"/>
      <c r="Y12" s="189">
        <f t="shared" si="1"/>
        <v>20</v>
      </c>
      <c r="Z12" s="424">
        <f>IF(IAM_20&lt;&gt;"",IAM_20,"")</f>
        <v>0.99679111137620435</v>
      </c>
      <c r="AA12" s="189">
        <f t="shared" si="0"/>
        <v>70</v>
      </c>
      <c r="AB12" s="424">
        <f>IF(IAM_70&lt;&gt;"",IAM_70,"")</f>
        <v>0.90380977999184564</v>
      </c>
      <c r="AC12"/>
    </row>
    <row r="13" spans="1:37 6123:6123" s="21" customFormat="1" ht="15" customHeight="1">
      <c r="A13" s="235"/>
      <c r="B13" s="235" t="s">
        <v>697</v>
      </c>
      <c r="C13" s="235"/>
      <c r="D13" s="242">
        <v>0</v>
      </c>
      <c r="E13" s="235"/>
      <c r="F13" s="239" t="s">
        <v>834</v>
      </c>
      <c r="G13" s="235"/>
      <c r="H13" s="240"/>
      <c r="I13" s="235"/>
      <c r="J13" s="235"/>
      <c r="K13" s="235"/>
      <c r="L13" s="235"/>
      <c r="M13" s="235"/>
      <c r="N13" s="243"/>
      <c r="O13" s="243"/>
      <c r="P13" s="243"/>
      <c r="Q13" s="244"/>
      <c r="R13" s="235"/>
      <c r="S13" s="235"/>
      <c r="Y13" s="189">
        <f t="shared" si="1"/>
        <v>25</v>
      </c>
      <c r="Z13" s="424">
        <f>IF(IAM_25&lt;&gt; "",IAM_25,"")</f>
        <v>0.99483110405187536</v>
      </c>
      <c r="AA13" s="189">
        <f t="shared" si="0"/>
        <v>75</v>
      </c>
      <c r="AB13" s="424">
        <f>IF(IAM_75&lt;&gt;"",IAM_75,"")</f>
        <v>0.85681483474218634</v>
      </c>
      <c r="AC13"/>
    </row>
    <row r="14" spans="1:37 6123:6123" s="21" customFormat="1" ht="15" hidden="1" customHeight="1">
      <c r="A14" s="235"/>
      <c r="B14" s="235"/>
      <c r="C14" s="235"/>
      <c r="D14" s="235"/>
      <c r="E14" s="235"/>
      <c r="F14" s="239"/>
      <c r="G14" s="235"/>
      <c r="H14" s="240"/>
      <c r="I14" s="235"/>
      <c r="J14" s="235"/>
      <c r="K14" s="235"/>
      <c r="L14" s="235"/>
      <c r="M14" s="235"/>
      <c r="N14" s="245"/>
      <c r="O14" s="245"/>
      <c r="P14" s="245"/>
      <c r="Q14" s="246"/>
      <c r="R14" s="235"/>
      <c r="S14" s="235"/>
      <c r="Y14" s="189">
        <f t="shared" si="1"/>
        <v>30</v>
      </c>
      <c r="Z14" s="424">
        <f>IF(IAM_30&lt;&gt;"",IAM_30,"")</f>
        <v>0.99226497308103745</v>
      </c>
      <c r="AA14" s="189">
        <f t="shared" si="0"/>
        <v>80</v>
      </c>
      <c r="AB14" s="424">
        <f>IF(IAM_80&lt;&gt;"",IAM_80,"")</f>
        <v>0.76206147584281847</v>
      </c>
      <c r="AC14"/>
    </row>
    <row r="15" spans="1:37 6123:6123" s="21" customFormat="1" ht="15" hidden="1" customHeight="1">
      <c r="A15" s="235"/>
      <c r="B15" s="235"/>
      <c r="C15" s="235"/>
      <c r="D15" s="235"/>
      <c r="E15" s="235"/>
      <c r="F15" s="239"/>
      <c r="G15" s="235"/>
      <c r="H15" s="240"/>
      <c r="I15" s="235"/>
      <c r="J15" s="235"/>
      <c r="K15" s="235"/>
      <c r="L15" s="235"/>
      <c r="M15" s="235"/>
      <c r="N15" s="245"/>
      <c r="O15" s="245"/>
      <c r="P15" s="245"/>
      <c r="Q15" s="246"/>
      <c r="R15" s="235"/>
      <c r="S15" s="235"/>
      <c r="Y15" s="189">
        <f t="shared" si="1"/>
        <v>35</v>
      </c>
      <c r="Z15" s="424">
        <f>IF(IAM_35&lt;&gt; "",IAM_35,"")</f>
        <v>0.98896127056192717</v>
      </c>
      <c r="AA15" s="189">
        <f t="shared" si="0"/>
        <v>85</v>
      </c>
      <c r="AB15" s="424">
        <f>IF(IAM_85&lt;&gt;"",IAM_85,"")</f>
        <v>0.476314337716507</v>
      </c>
      <c r="AC15"/>
    </row>
    <row r="16" spans="1:37 6123:6123" s="21" customFormat="1" ht="15" customHeight="1">
      <c r="A16" s="235"/>
      <c r="B16" s="235"/>
      <c r="C16" s="235"/>
      <c r="D16" s="235"/>
      <c r="E16" s="235"/>
      <c r="F16" s="239"/>
      <c r="G16" s="235"/>
      <c r="H16" s="240"/>
      <c r="I16" s="235"/>
      <c r="J16" s="235"/>
      <c r="K16" s="235"/>
      <c r="L16" s="235"/>
      <c r="M16" s="235"/>
      <c r="N16" s="245"/>
      <c r="O16" s="245"/>
      <c r="P16" s="245"/>
      <c r="Q16" s="246"/>
      <c r="R16" s="235"/>
      <c r="S16" s="235"/>
      <c r="Y16" s="189">
        <f t="shared" si="1"/>
        <v>40</v>
      </c>
      <c r="Z16" s="424">
        <f>IF(IAM_40&lt;&gt;"",IAM_40,"")</f>
        <v>0.98472963553338611</v>
      </c>
      <c r="AA16" s="189">
        <v>90</v>
      </c>
      <c r="AB16" s="424">
        <f>IF(IAM_90&lt;&gt;"",IAM_90,"")</f>
        <v>0</v>
      </c>
      <c r="AC16"/>
    </row>
    <row r="17" spans="1:29" s="21" customFormat="1" ht="15" customHeight="1">
      <c r="A17" s="235"/>
      <c r="B17" s="236" t="s">
        <v>1310</v>
      </c>
      <c r="C17" s="235"/>
      <c r="D17" s="235"/>
      <c r="E17" s="235"/>
      <c r="F17" s="239"/>
      <c r="G17" s="235"/>
      <c r="H17" s="240"/>
      <c r="I17" s="235"/>
      <c r="J17" s="235"/>
      <c r="K17" s="235"/>
      <c r="L17" s="235"/>
      <c r="M17" s="235"/>
      <c r="N17" s="245"/>
      <c r="O17" s="245"/>
      <c r="P17" s="245"/>
      <c r="Q17" s="246"/>
      <c r="R17" s="235"/>
      <c r="S17" s="235"/>
      <c r="Y17" s="189">
        <f t="shared" si="1"/>
        <v>45</v>
      </c>
      <c r="Z17" s="424">
        <f>IF(IAM_45&lt;&gt; "",IAM_45,"")</f>
        <v>0.97928932188134521</v>
      </c>
      <c r="AA17"/>
      <c r="AB17"/>
      <c r="AC17"/>
    </row>
    <row r="18" spans="1:29" s="21" customFormat="1" ht="15" customHeight="1">
      <c r="A18" s="235"/>
      <c r="B18" s="235" t="s">
        <v>1311</v>
      </c>
      <c r="C18" s="235"/>
      <c r="D18" s="247">
        <v>-4.0000000000000001E-3</v>
      </c>
      <c r="E18" s="235"/>
      <c r="F18" s="239" t="s">
        <v>1316</v>
      </c>
      <c r="G18" s="235"/>
      <c r="H18" s="240"/>
      <c r="I18" s="235"/>
      <c r="J18" s="235"/>
      <c r="K18" s="235"/>
      <c r="L18" s="235"/>
      <c r="M18" s="235"/>
      <c r="N18" s="245"/>
      <c r="O18" s="245"/>
      <c r="P18" s="245"/>
      <c r="Q18" s="246"/>
      <c r="R18" s="235"/>
      <c r="S18" s="235"/>
      <c r="Y18"/>
      <c r="Z18"/>
      <c r="AA18"/>
      <c r="AB18"/>
      <c r="AC18"/>
    </row>
    <row r="19" spans="1:29" s="21" customFormat="1" ht="15" customHeight="1">
      <c r="A19" s="235"/>
      <c r="B19" s="235" t="s">
        <v>1312</v>
      </c>
      <c r="C19" s="235"/>
      <c r="D19" s="247">
        <v>1.2999999999999999E-2</v>
      </c>
      <c r="E19" s="235"/>
      <c r="F19" s="239" t="s">
        <v>1314</v>
      </c>
      <c r="G19" s="235"/>
      <c r="H19" s="240"/>
      <c r="I19" s="235"/>
      <c r="J19" s="235"/>
      <c r="K19" s="235"/>
      <c r="L19" s="235"/>
      <c r="M19" s="235"/>
      <c r="N19" s="245"/>
      <c r="O19" s="245"/>
      <c r="P19" s="245"/>
      <c r="Q19" s="246"/>
      <c r="R19" s="235"/>
      <c r="S19" s="235"/>
      <c r="Y19" s="486"/>
      <c r="Z19" s="486"/>
      <c r="AA19" s="486"/>
      <c r="AB19" s="486"/>
      <c r="AC19" s="486"/>
    </row>
    <row r="20" spans="1:29" s="21" customFormat="1" ht="15" customHeight="1">
      <c r="A20" s="235"/>
      <c r="B20" s="235" t="s">
        <v>1313</v>
      </c>
      <c r="C20" s="235"/>
      <c r="D20" s="247">
        <v>5.0000000000000001E-3</v>
      </c>
      <c r="E20" s="235"/>
      <c r="F20" s="239" t="s">
        <v>1315</v>
      </c>
      <c r="G20" s="235"/>
      <c r="H20" s="240"/>
      <c r="I20" s="235"/>
      <c r="J20" s="235"/>
      <c r="K20" s="235"/>
      <c r="L20" s="235"/>
      <c r="M20" s="235"/>
      <c r="N20" s="245"/>
      <c r="O20" s="245"/>
      <c r="P20" s="245"/>
      <c r="Q20" s="246"/>
      <c r="R20" s="235"/>
      <c r="S20" s="235"/>
      <c r="Y20" s="486"/>
      <c r="Z20" s="486"/>
      <c r="AA20" s="486"/>
      <c r="AB20" s="486"/>
      <c r="AC20" s="486"/>
    </row>
    <row r="21" spans="1:29" s="21" customFormat="1" ht="15" customHeight="1">
      <c r="A21" s="235"/>
      <c r="B21" s="235"/>
      <c r="C21" s="235"/>
      <c r="D21" s="235"/>
      <c r="E21" s="235"/>
      <c r="F21" s="239"/>
      <c r="G21" s="235"/>
      <c r="H21" s="240"/>
      <c r="I21" s="235"/>
      <c r="J21" s="235"/>
      <c r="K21" s="235"/>
      <c r="L21" s="235"/>
      <c r="M21" s="235"/>
      <c r="N21" s="245"/>
      <c r="O21" s="245"/>
      <c r="P21" s="245"/>
      <c r="Q21" s="246"/>
      <c r="R21" s="235"/>
      <c r="S21" s="235"/>
      <c r="Y21" s="425" t="s">
        <v>889</v>
      </c>
      <c r="Z21" s="425"/>
      <c r="AA21" s="425"/>
      <c r="AB21" s="189"/>
      <c r="AC21"/>
    </row>
    <row r="22" spans="1:29" s="21" customFormat="1" ht="15" customHeight="1">
      <c r="A22" s="235"/>
      <c r="B22" s="236" t="s">
        <v>1037</v>
      </c>
      <c r="C22" s="235"/>
      <c r="D22" s="235"/>
      <c r="E22" s="235"/>
      <c r="F22" s="239"/>
      <c r="G22" s="235"/>
      <c r="H22" s="240"/>
      <c r="I22" s="235"/>
      <c r="J22" s="235"/>
      <c r="K22" s="235"/>
      <c r="L22" s="235"/>
      <c r="M22" s="235"/>
      <c r="N22" s="245"/>
      <c r="O22" s="245"/>
      <c r="P22" s="245"/>
      <c r="Q22" s="246"/>
      <c r="R22" s="235"/>
      <c r="S22" s="235"/>
      <c r="W22" s="21" t="b">
        <f ca="1">OFFSET('PV Module Database'!BL4, PVDataIndex,0) = ""</f>
        <v>1</v>
      </c>
      <c r="Y22" s="241" t="s">
        <v>888</v>
      </c>
      <c r="Z22" s="241"/>
      <c r="AA22" s="241"/>
      <c r="AB22" s="426"/>
    </row>
    <row r="23" spans="1:29" s="21" customFormat="1" ht="15" customHeight="1">
      <c r="A23" s="235"/>
      <c r="B23" s="235" t="s">
        <v>568</v>
      </c>
      <c r="C23" s="235"/>
      <c r="D23" s="247">
        <v>0.02</v>
      </c>
      <c r="E23" s="235"/>
      <c r="F23" s="239" t="s">
        <v>835</v>
      </c>
      <c r="G23" s="235"/>
      <c r="H23" s="240"/>
      <c r="I23" s="235"/>
      <c r="J23" s="235"/>
      <c r="K23" s="235"/>
      <c r="L23" s="235"/>
      <c r="M23" s="235"/>
      <c r="N23" s="245"/>
      <c r="O23" s="245"/>
      <c r="P23" s="245"/>
      <c r="Q23" s="246"/>
      <c r="R23" s="235"/>
      <c r="S23" s="235"/>
      <c r="Z23"/>
      <c r="AA23"/>
    </row>
    <row r="24" spans="1:29" s="21" customFormat="1" ht="15" customHeight="1">
      <c r="A24" s="235"/>
      <c r="B24" s="235" t="s">
        <v>604</v>
      </c>
      <c r="C24" s="235"/>
      <c r="D24" s="247">
        <v>0</v>
      </c>
      <c r="E24" s="235"/>
      <c r="F24" s="239" t="s">
        <v>836</v>
      </c>
      <c r="G24" s="235"/>
      <c r="H24" s="240"/>
      <c r="I24" s="235"/>
      <c r="J24" s="235"/>
      <c r="K24" s="235"/>
      <c r="L24" s="235"/>
      <c r="M24" s="235"/>
      <c r="N24" s="245"/>
      <c r="O24" s="245"/>
      <c r="P24" s="245"/>
      <c r="Q24" s="246"/>
      <c r="R24" s="235"/>
      <c r="S24" s="235"/>
      <c r="Z24"/>
      <c r="AA24"/>
    </row>
    <row r="25" spans="1:29" s="21" customFormat="1" ht="15" customHeight="1">
      <c r="A25" s="235"/>
      <c r="B25" s="235"/>
      <c r="C25" s="235"/>
      <c r="D25" s="235"/>
      <c r="E25" s="235"/>
      <c r="F25" s="239"/>
      <c r="G25" s="235"/>
      <c r="H25" s="240"/>
      <c r="I25" s="235"/>
      <c r="J25" s="235"/>
      <c r="K25" s="235"/>
      <c r="L25" s="235"/>
      <c r="M25" s="235"/>
      <c r="N25" s="245"/>
      <c r="O25" s="245"/>
      <c r="P25" s="245"/>
      <c r="Q25" s="246"/>
      <c r="R25" s="235"/>
      <c r="S25" s="235"/>
      <c r="Z25"/>
      <c r="AA25"/>
    </row>
    <row r="26" spans="1:29" s="21" customFormat="1" ht="15" customHeight="1">
      <c r="A26" s="235"/>
      <c r="B26" s="236" t="s">
        <v>1038</v>
      </c>
      <c r="C26" s="235"/>
      <c r="D26" s="235"/>
      <c r="E26" s="235"/>
      <c r="F26" s="239"/>
      <c r="G26" s="235"/>
      <c r="H26" s="240"/>
      <c r="I26" s="235"/>
      <c r="J26" s="235"/>
      <c r="K26" s="235"/>
      <c r="L26" s="235"/>
      <c r="M26" s="235"/>
      <c r="N26" s="245"/>
      <c r="O26" s="245"/>
      <c r="P26" s="245"/>
      <c r="Q26" s="246"/>
      <c r="R26" s="235"/>
      <c r="S26" s="235"/>
      <c r="V26" s="21" t="s">
        <v>451</v>
      </c>
      <c r="W26" s="21" t="s">
        <v>1010</v>
      </c>
      <c r="Z26" s="29"/>
      <c r="AA26" s="29"/>
    </row>
    <row r="27" spans="1:29" s="21" customFormat="1" ht="15" customHeight="1">
      <c r="A27" s="235"/>
      <c r="B27" s="235" t="s">
        <v>1012</v>
      </c>
      <c r="C27" s="235"/>
      <c r="D27" s="265" t="s">
        <v>452</v>
      </c>
      <c r="F27" s="239" t="s">
        <v>1014</v>
      </c>
      <c r="G27" s="235"/>
      <c r="H27" s="240"/>
      <c r="I27" s="235"/>
      <c r="J27" s="235"/>
      <c r="K27" s="235"/>
      <c r="L27" s="235"/>
      <c r="M27" s="235"/>
      <c r="N27" s="245"/>
      <c r="O27" s="245"/>
      <c r="P27" s="245"/>
      <c r="Q27" s="246"/>
      <c r="R27" s="235"/>
      <c r="S27" s="235"/>
      <c r="V27" s="21" t="s">
        <v>452</v>
      </c>
      <c r="W27" s="21" t="s">
        <v>1011</v>
      </c>
      <c r="Z27" s="29"/>
      <c r="AA27" s="29"/>
    </row>
    <row r="28" spans="1:29" s="21" customFormat="1" ht="15" customHeight="1">
      <c r="A28" s="235"/>
      <c r="B28" s="248" t="s">
        <v>1013</v>
      </c>
      <c r="C28" s="235"/>
      <c r="D28" s="258" t="s">
        <v>1010</v>
      </c>
      <c r="E28" s="241"/>
      <c r="F28" s="259" t="s">
        <v>1015</v>
      </c>
      <c r="G28" s="235"/>
      <c r="H28" s="240"/>
      <c r="I28" s="235"/>
      <c r="J28" s="235"/>
      <c r="K28" s="235"/>
      <c r="L28" s="235"/>
      <c r="M28" s="235"/>
      <c r="N28" s="245"/>
      <c r="O28" s="245"/>
      <c r="P28" s="245"/>
      <c r="Q28" s="246"/>
      <c r="R28" s="235"/>
      <c r="S28" s="235"/>
      <c r="Z28" s="29"/>
      <c r="AA28" s="29"/>
    </row>
    <row r="29" spans="1:29" s="21" customFormat="1" ht="15" customHeight="1">
      <c r="A29" s="235"/>
      <c r="N29" s="245"/>
      <c r="O29" s="245"/>
      <c r="P29" s="245"/>
      <c r="Q29" s="246"/>
      <c r="R29" s="235"/>
      <c r="S29" s="235"/>
      <c r="Z29"/>
      <c r="AA29"/>
    </row>
    <row r="30" spans="1:29" s="21" customFormat="1" ht="15" customHeight="1">
      <c r="A30" s="235"/>
      <c r="B30" s="248" t="s">
        <v>613</v>
      </c>
      <c r="C30" s="235"/>
      <c r="D30" s="249">
        <v>0.05</v>
      </c>
      <c r="E30" s="235"/>
      <c r="F30" s="239" t="s">
        <v>837</v>
      </c>
      <c r="G30" s="235"/>
      <c r="H30" s="240"/>
      <c r="I30" s="235"/>
      <c r="J30" s="235"/>
      <c r="K30" s="235"/>
      <c r="L30" s="235"/>
      <c r="M30" s="235"/>
      <c r="N30" s="245"/>
      <c r="O30" s="245"/>
      <c r="P30" s="245"/>
      <c r="Q30" s="246"/>
      <c r="R30" s="235"/>
      <c r="S30" s="235"/>
      <c r="Z30"/>
      <c r="AA30"/>
    </row>
    <row r="31" spans="1:29" s="21" customFormat="1" ht="15" hidden="1" customHeight="1">
      <c r="A31" s="235"/>
      <c r="B31" s="235" t="s">
        <v>889</v>
      </c>
      <c r="C31" s="235"/>
      <c r="D31" s="189">
        <v>0</v>
      </c>
      <c r="E31" s="189">
        <v>5</v>
      </c>
      <c r="F31" s="189">
        <v>10</v>
      </c>
      <c r="G31" s="189">
        <f>F31+5</f>
        <v>15</v>
      </c>
      <c r="H31" s="189">
        <f t="shared" ref="H31:M31" si="2">G31+5</f>
        <v>20</v>
      </c>
      <c r="I31" s="189">
        <f t="shared" si="2"/>
        <v>25</v>
      </c>
      <c r="J31" s="189">
        <f t="shared" si="2"/>
        <v>30</v>
      </c>
      <c r="K31" s="189">
        <f t="shared" si="2"/>
        <v>35</v>
      </c>
      <c r="L31" s="189">
        <f t="shared" si="2"/>
        <v>40</v>
      </c>
      <c r="M31" s="189">
        <f t="shared" si="2"/>
        <v>45</v>
      </c>
      <c r="N31" s="250"/>
      <c r="O31" s="250"/>
      <c r="P31" s="250"/>
      <c r="Q31" s="246"/>
      <c r="R31" s="241"/>
      <c r="S31" s="235"/>
      <c r="Z31"/>
      <c r="AA31"/>
    </row>
    <row r="32" spans="1:29" s="21" customFormat="1" ht="15" hidden="1" customHeight="1">
      <c r="A32" s="235"/>
      <c r="B32" s="235" t="s">
        <v>888</v>
      </c>
      <c r="C32" s="235"/>
      <c r="D32" s="260">
        <v>1</v>
      </c>
      <c r="E32" s="260">
        <v>0.99980900812283258</v>
      </c>
      <c r="F32" s="260">
        <v>0.99922866940571275</v>
      </c>
      <c r="G32" s="260">
        <v>0.9982361909794959</v>
      </c>
      <c r="H32" s="260">
        <v>0.99679111137620435</v>
      </c>
      <c r="I32" s="260">
        <v>0.99483110405187536</v>
      </c>
      <c r="J32" s="260">
        <v>0.99226497308103745</v>
      </c>
      <c r="K32" s="260">
        <v>0.98896127056192717</v>
      </c>
      <c r="L32" s="260">
        <v>0.98472963553338611</v>
      </c>
      <c r="M32" s="260">
        <v>0.97928932188134521</v>
      </c>
      <c r="N32" s="241"/>
      <c r="O32" s="241"/>
      <c r="P32" s="241"/>
      <c r="Q32" s="241"/>
      <c r="R32" s="241"/>
      <c r="S32" s="235"/>
      <c r="Z32"/>
      <c r="AA32"/>
    </row>
    <row r="33" spans="1:27" s="21" customFormat="1" ht="15" hidden="1" customHeight="1">
      <c r="A33" s="235"/>
      <c r="B33" s="235"/>
      <c r="C33" s="235"/>
      <c r="D33" s="240"/>
      <c r="E33" s="189">
        <f>M31+5</f>
        <v>50</v>
      </c>
      <c r="F33" s="189">
        <f>E33+5</f>
        <v>55</v>
      </c>
      <c r="G33" s="189">
        <f t="shared" ref="G33:M33" si="3">F33+5</f>
        <v>60</v>
      </c>
      <c r="H33" s="189">
        <f t="shared" si="3"/>
        <v>65</v>
      </c>
      <c r="I33" s="189">
        <f t="shared" si="3"/>
        <v>70</v>
      </c>
      <c r="J33" s="189">
        <f t="shared" si="3"/>
        <v>75</v>
      </c>
      <c r="K33" s="189">
        <v>80</v>
      </c>
      <c r="L33" s="189">
        <f t="shared" si="3"/>
        <v>85</v>
      </c>
      <c r="M33" s="189">
        <f t="shared" si="3"/>
        <v>90</v>
      </c>
      <c r="N33" s="235"/>
      <c r="O33" s="235"/>
      <c r="P33" s="235"/>
      <c r="Q33" s="235"/>
      <c r="R33" s="235"/>
      <c r="S33" s="235"/>
      <c r="Z33"/>
      <c r="AA33"/>
    </row>
    <row r="34" spans="1:27" s="21" customFormat="1" ht="15" hidden="1" customHeight="1">
      <c r="A34" s="235"/>
      <c r="B34" s="235"/>
      <c r="C34" s="235"/>
      <c r="D34" s="240"/>
      <c r="E34" s="260">
        <v>0.97221380865697937</v>
      </c>
      <c r="F34" s="260">
        <v>0.96282766021894506</v>
      </c>
      <c r="G34" s="260">
        <v>0.95000000000000007</v>
      </c>
      <c r="H34" s="260">
        <v>0.93168992084237512</v>
      </c>
      <c r="I34" s="260">
        <v>0.90380977999184564</v>
      </c>
      <c r="J34" s="260">
        <v>0.85681483474218634</v>
      </c>
      <c r="K34" s="260">
        <v>0.76206147584281847</v>
      </c>
      <c r="L34" s="260">
        <v>0.476314337716507</v>
      </c>
      <c r="M34" s="260">
        <v>0</v>
      </c>
      <c r="N34" s="235"/>
      <c r="O34" s="235"/>
      <c r="P34" s="235"/>
      <c r="Q34" s="235"/>
      <c r="R34" s="235"/>
      <c r="S34" s="235"/>
      <c r="Z34"/>
      <c r="AA34"/>
    </row>
    <row r="35" spans="1:27" s="21" customFormat="1" ht="15" hidden="1" customHeight="1">
      <c r="A35" s="235"/>
      <c r="B35" s="235"/>
      <c r="C35" s="235"/>
      <c r="D35" s="240"/>
      <c r="E35" s="251"/>
      <c r="F35" s="251"/>
      <c r="G35" s="251"/>
      <c r="H35" s="251"/>
      <c r="I35" s="251"/>
      <c r="J35" s="251"/>
      <c r="K35" s="251"/>
      <c r="L35" s="251"/>
      <c r="M35" s="251"/>
      <c r="N35" s="235"/>
      <c r="O35" s="235"/>
      <c r="P35" s="235"/>
      <c r="Q35" s="235"/>
      <c r="R35" s="235"/>
      <c r="S35" s="235"/>
      <c r="Z35"/>
      <c r="AA35"/>
    </row>
    <row r="36" spans="1:27" s="21" customFormat="1" ht="15" hidden="1" customHeight="1">
      <c r="A36" s="235"/>
      <c r="B36" s="235"/>
      <c r="C36" s="235"/>
      <c r="D36" s="240"/>
      <c r="E36" s="251"/>
      <c r="F36" s="251"/>
      <c r="G36" s="251"/>
      <c r="H36" s="251"/>
      <c r="I36" s="251"/>
      <c r="J36" s="251"/>
      <c r="K36" s="251"/>
      <c r="L36" s="251"/>
      <c r="M36" s="251"/>
      <c r="N36" s="235"/>
      <c r="O36" s="235"/>
      <c r="P36" s="235"/>
      <c r="Q36" s="235"/>
      <c r="R36" s="235"/>
      <c r="S36" s="235"/>
    </row>
    <row r="37" spans="1:27" s="21" customFormat="1" ht="15" hidden="1" customHeight="1">
      <c r="A37" s="235"/>
      <c r="B37" s="235"/>
      <c r="C37" s="235"/>
      <c r="D37" s="240"/>
      <c r="E37" s="251"/>
      <c r="F37" s="251"/>
      <c r="G37" s="251"/>
      <c r="H37" s="251"/>
      <c r="I37" s="251"/>
      <c r="J37" s="251"/>
      <c r="K37" s="251"/>
      <c r="L37" s="251"/>
      <c r="M37" s="251"/>
      <c r="N37" s="235"/>
      <c r="O37" s="235"/>
      <c r="P37" s="235"/>
      <c r="Q37" s="235"/>
      <c r="R37" s="235"/>
      <c r="S37" s="235"/>
    </row>
    <row r="38" spans="1:27" s="21" customFormat="1" ht="15" hidden="1" customHeight="1">
      <c r="A38" s="235"/>
      <c r="B38" s="235"/>
      <c r="C38" s="235"/>
      <c r="D38" s="240"/>
      <c r="E38" s="251"/>
      <c r="F38" s="251"/>
      <c r="G38" s="251"/>
      <c r="H38" s="251"/>
      <c r="I38" s="251"/>
      <c r="J38" s="251"/>
      <c r="K38" s="251"/>
      <c r="L38" s="251"/>
      <c r="M38" s="251"/>
      <c r="N38" s="235"/>
      <c r="O38" s="235"/>
      <c r="P38" s="235"/>
      <c r="Q38" s="235"/>
      <c r="R38" s="235"/>
      <c r="S38" s="235"/>
    </row>
    <row r="39" spans="1:27" s="21" customFormat="1" ht="15" hidden="1" customHeight="1">
      <c r="A39" s="235"/>
      <c r="B39" s="235"/>
      <c r="C39" s="235"/>
      <c r="D39" s="240"/>
      <c r="E39" s="251"/>
      <c r="F39" s="251"/>
      <c r="G39" s="251"/>
      <c r="H39" s="251"/>
      <c r="I39" s="251"/>
      <c r="J39" s="251"/>
      <c r="K39" s="251"/>
      <c r="L39" s="251"/>
      <c r="M39" s="251"/>
      <c r="N39" s="235"/>
      <c r="O39" s="235"/>
      <c r="P39" s="235"/>
      <c r="Q39" s="235"/>
      <c r="R39" s="235"/>
      <c r="S39" s="235"/>
    </row>
    <row r="40" spans="1:27" s="21" customFormat="1" ht="15" hidden="1" customHeight="1">
      <c r="A40" s="235"/>
      <c r="B40" s="235"/>
      <c r="C40" s="235"/>
      <c r="D40" s="240"/>
      <c r="E40" s="251"/>
      <c r="F40" s="251"/>
      <c r="G40" s="251"/>
      <c r="H40" s="251"/>
      <c r="I40" s="251"/>
      <c r="J40" s="251"/>
      <c r="K40" s="251"/>
      <c r="L40" s="251"/>
      <c r="M40" s="251"/>
      <c r="N40" s="235"/>
      <c r="O40" s="235"/>
      <c r="P40" s="235"/>
      <c r="Q40" s="235"/>
      <c r="R40" s="235"/>
      <c r="S40" s="235"/>
    </row>
    <row r="41" spans="1:27" s="21" customFormat="1" ht="15" hidden="1" customHeight="1">
      <c r="A41" s="235"/>
      <c r="B41" s="235"/>
      <c r="C41" s="235"/>
      <c r="D41" s="240"/>
      <c r="E41" s="251"/>
      <c r="F41" s="251"/>
      <c r="G41" s="251"/>
      <c r="H41" s="251"/>
      <c r="I41" s="251"/>
      <c r="J41" s="251"/>
      <c r="K41" s="251"/>
      <c r="L41" s="251"/>
      <c r="M41" s="251"/>
      <c r="N41" s="235"/>
      <c r="O41" s="235"/>
      <c r="P41" s="235"/>
      <c r="Q41" s="235"/>
      <c r="R41" s="235"/>
      <c r="S41" s="235"/>
    </row>
    <row r="42" spans="1:27" s="21" customFormat="1" ht="15" hidden="1" customHeight="1">
      <c r="A42" s="235"/>
      <c r="B42" s="235"/>
      <c r="C42" s="235"/>
      <c r="D42" s="240"/>
      <c r="E42" s="251"/>
      <c r="F42" s="251"/>
      <c r="G42" s="251"/>
      <c r="H42" s="251"/>
      <c r="I42" s="251"/>
      <c r="J42" s="251"/>
      <c r="K42" s="251"/>
      <c r="L42" s="251"/>
      <c r="M42" s="251"/>
      <c r="N42" s="235"/>
      <c r="O42" s="235"/>
      <c r="P42" s="235"/>
      <c r="Q42" s="235"/>
      <c r="R42" s="235"/>
      <c r="S42" s="235"/>
    </row>
    <row r="43" spans="1:27" s="21" customFormat="1" ht="15" hidden="1" customHeight="1">
      <c r="A43" s="235"/>
      <c r="B43" s="235"/>
      <c r="C43" s="235"/>
      <c r="D43" s="240"/>
      <c r="E43" s="251"/>
      <c r="F43" s="251"/>
      <c r="G43" s="251"/>
      <c r="H43" s="251"/>
      <c r="I43" s="251"/>
      <c r="J43" s="251"/>
      <c r="K43" s="251"/>
      <c r="L43" s="251"/>
      <c r="M43" s="251"/>
      <c r="N43" s="235"/>
      <c r="O43" s="235"/>
      <c r="P43" s="235"/>
      <c r="Q43" s="235"/>
      <c r="R43" s="235"/>
      <c r="S43" s="235"/>
    </row>
    <row r="44" spans="1:27" s="21" customFormat="1" ht="15" hidden="1" customHeight="1">
      <c r="A44" s="235"/>
      <c r="B44" s="235"/>
      <c r="C44" s="235"/>
      <c r="D44" s="240"/>
      <c r="E44" s="251"/>
      <c r="F44" s="251"/>
      <c r="G44" s="251"/>
      <c r="H44" s="251"/>
      <c r="I44" s="251"/>
      <c r="J44" s="251"/>
      <c r="K44" s="251"/>
      <c r="L44" s="251"/>
      <c r="M44" s="251"/>
      <c r="N44" s="235"/>
      <c r="O44" s="235"/>
      <c r="P44" s="235"/>
      <c r="Q44" s="235"/>
      <c r="R44" s="235"/>
      <c r="S44" s="235"/>
    </row>
    <row r="45" spans="1:27" s="21" customFormat="1" ht="15" hidden="1" customHeight="1">
      <c r="A45" s="235"/>
      <c r="B45" s="235"/>
      <c r="C45" s="235"/>
      <c r="D45" s="240"/>
      <c r="E45" s="251"/>
      <c r="F45" s="251"/>
      <c r="G45" s="251"/>
      <c r="H45" s="251"/>
      <c r="I45" s="251"/>
      <c r="J45" s="251"/>
      <c r="K45" s="251"/>
      <c r="L45" s="251"/>
      <c r="M45" s="251"/>
      <c r="N45" s="235"/>
      <c r="O45" s="235"/>
      <c r="P45" s="235"/>
      <c r="Q45" s="235"/>
      <c r="R45" s="235"/>
      <c r="S45" s="235"/>
    </row>
    <row r="46" spans="1:27" s="21" customFormat="1" ht="15" hidden="1" customHeight="1">
      <c r="A46" s="235"/>
      <c r="B46" s="235"/>
      <c r="C46" s="252"/>
      <c r="D46" s="235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  <c r="S46" s="235"/>
    </row>
    <row r="47" spans="1:27" s="21" customFormat="1" ht="15" customHeight="1">
      <c r="A47" s="235"/>
      <c r="B47" s="235"/>
      <c r="C47" s="235"/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235"/>
      <c r="P47" s="235"/>
      <c r="Q47" s="235"/>
      <c r="R47" s="235"/>
      <c r="S47" s="235"/>
    </row>
    <row r="48" spans="1:27" s="3" customFormat="1" ht="15" customHeight="1">
      <c r="A48" s="61"/>
      <c r="B48" s="62" t="str">
        <f>CONCATENATE("Version ",Version)</f>
        <v>Version 1.5.2</v>
      </c>
      <c r="C48" s="62"/>
      <c r="D48" s="62"/>
      <c r="E48" s="63"/>
      <c r="F48" s="583" t="str">
        <f ca="1">Copyright</f>
        <v>© 2018 CanadianSolar, All rights reserved.</v>
      </c>
      <c r="G48" s="583"/>
      <c r="H48" s="583"/>
      <c r="I48" s="583"/>
      <c r="J48" s="583"/>
      <c r="K48" s="583"/>
      <c r="L48" s="62"/>
      <c r="M48" s="62"/>
      <c r="N48" s="62"/>
      <c r="O48" s="62"/>
      <c r="Q48" s="62"/>
      <c r="R48" s="118" t="s">
        <v>664</v>
      </c>
      <c r="S48" s="119"/>
      <c r="T48" s="119"/>
    </row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</sheetData>
  <sheetProtection sheet="1" objects="1" scenarios="1"/>
  <mergeCells count="3">
    <mergeCell ref="B3:L4"/>
    <mergeCell ref="F48:K48"/>
    <mergeCell ref="Y7:AB7"/>
  </mergeCells>
  <dataValidations count="13">
    <dataValidation type="list" allowBlank="1" showInputMessage="1" showErrorMessage="1" sqref="D11">
      <formula1>UseMeasuredValList</formula1>
    </dataValidation>
    <dataValidation type="decimal" operator="greaterThanOrEqual" allowBlank="1" showInputMessage="1" showErrorMessage="1" errorTitle="Constant Heat Loss Factor" error="Please enter a non-negative numeric value." sqref="D12">
      <formula1>0</formula1>
    </dataValidation>
    <dataValidation type="decimal" operator="greaterThanOrEqual" allowBlank="1" showInputMessage="1" showErrorMessage="1" errorTitle="Convective Heat Loss Factor" error="Please enter a non-negative numeric value." sqref="D13">
      <formula1>0</formula1>
    </dataValidation>
    <dataValidation type="decimal" allowBlank="1" showInputMessage="1" showErrorMessage="1" errorTitle="ASHRAE Model Parameter " error="Please enter a numeric value between 0 and 1." sqref="D30">
      <formula1>0</formula1>
      <formula2>1</formula2>
    </dataValidation>
    <dataValidation type="decimal" allowBlank="1" showInputMessage="1" showErrorMessage="1" errorTitle="Loss Fraction at Fixed Voltage" error="Please enter a value between 0 and 100." sqref="D24">
      <formula1>0</formula1>
      <formula2>1</formula2>
    </dataValidation>
    <dataValidation type="decimal" allowBlank="1" showInputMessage="1" showErrorMessage="1" errorTitle="Module Quality Loss" error="Please enter a value between -100 and 100." sqref="D18">
      <formula1>-1</formula1>
      <formula2>1</formula2>
    </dataValidation>
    <dataValidation type="decimal" allowBlank="1" showErrorMessage="1" errorTitle="CASSYS: Invalid Input for IAM" error="IAM values must be a positive number between 0 and 1." sqref="D32:M32 E34:M45 AB17:AB20 Z18:Z20">
      <formula1>0</formula1>
      <formula2>1</formula2>
    </dataValidation>
    <dataValidation type="decimal" allowBlank="1" showInputMessage="1" showErrorMessage="1" errorTitle="Loss Fraction at MPP" error="Please enter a value between 0 and 100." sqref="D23">
      <formula1>0</formula1>
      <formula2>1</formula2>
    </dataValidation>
    <dataValidation type="list" allowBlank="1" showInputMessage="1" showErrorMessage="1" errorTitle="Incidence Angle Modifier Model" error="An invalid model was entered or selected. Please choose an option from the dropdown menu." sqref="D28">
      <formula1>IAMModel</formula1>
    </dataValidation>
    <dataValidation allowBlank="1" showInputMessage="1" showErrorMessage="1" errorTitle="Incidence Angle Modifier Model" error="An invalid model was entered or selected. Please choose an option from the dropdown menu." sqref="E28"/>
    <dataValidation type="list" allowBlank="1" showInputMessage="1" showErrorMessage="1" sqref="D27">
      <formula1>PANIAMSelect</formula1>
    </dataValidation>
    <dataValidation type="decimal" allowBlank="1" showInputMessage="1" showErrorMessage="1" errorTitle="Module Quality Loss" error="Please enter a value between -100 and 100." sqref="D19">
      <formula1>-0.2</formula1>
      <formula2>0.2</formula2>
    </dataValidation>
    <dataValidation type="decimal" allowBlank="1" showInputMessage="1" showErrorMessage="1" errorTitle="Module Quality Loss" error="Please enter a value between -100 and 100." sqref="D20">
      <formula1>-0.1</formula1>
      <formula2>0.1</formula2>
    </dataValidation>
  </dataValidations>
  <hyperlinks>
    <hyperlink ref="O8" location="SaveLosses" tooltip="Save" display="Save"/>
    <hyperlink ref="F48" r:id="rId1" display="Copyright © 2015, CanadianSolar All rights reserved.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ilingSht"/>
  <dimension ref="A1:Y33"/>
  <sheetViews>
    <sheetView showGridLines="0" showRowColHeaders="0" workbookViewId="0">
      <selection activeCell="D10" sqref="D10"/>
    </sheetView>
  </sheetViews>
  <sheetFormatPr defaultColWidth="0" defaultRowHeight="15" zeroHeight="1"/>
  <cols>
    <col min="1" max="1" width="1.7109375" style="36" customWidth="1"/>
    <col min="2" max="7" width="9.140625" style="36" customWidth="1"/>
    <col min="8" max="13" width="9.140625" style="634" customWidth="1"/>
    <col min="14" max="19" width="9.140625" style="36" customWidth="1"/>
    <col min="20" max="20" width="2.7109375" style="36" customWidth="1"/>
    <col min="21" max="25" width="9.140625" hidden="1" customWidth="1"/>
    <col min="26" max="16384" width="9.140625" hidden="1"/>
  </cols>
  <sheetData>
    <row r="1" spans="1:20" s="22" customFormat="1" ht="6" customHeight="1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</row>
    <row r="2" spans="1:20" s="1" customFormat="1" ht="15" customHeight="1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33"/>
    </row>
    <row r="3" spans="1:20" s="1" customFormat="1" ht="15" customHeight="1">
      <c r="A3" s="82"/>
      <c r="B3" s="632" t="s">
        <v>647</v>
      </c>
      <c r="C3" s="632"/>
      <c r="D3" s="632"/>
      <c r="E3" s="632"/>
      <c r="F3" s="632"/>
      <c r="G3" s="632"/>
      <c r="H3" s="632"/>
      <c r="I3" s="632"/>
      <c r="J3" s="632"/>
      <c r="K3" s="632"/>
      <c r="L3" s="632"/>
      <c r="M3" s="83"/>
      <c r="N3" s="82"/>
      <c r="O3" s="82"/>
      <c r="P3" s="82"/>
      <c r="Q3" s="82"/>
      <c r="R3" s="82"/>
      <c r="S3" s="82"/>
      <c r="T3" s="33"/>
    </row>
    <row r="4" spans="1:20" s="1" customFormat="1" ht="15" customHeight="1">
      <c r="A4" s="82"/>
      <c r="B4" s="632"/>
      <c r="C4" s="632"/>
      <c r="D4" s="632"/>
      <c r="E4" s="632"/>
      <c r="F4" s="632"/>
      <c r="G4" s="632"/>
      <c r="H4" s="632"/>
      <c r="I4" s="632"/>
      <c r="J4" s="632"/>
      <c r="K4" s="632"/>
      <c r="L4" s="632"/>
      <c r="M4" s="83"/>
      <c r="N4" s="82"/>
      <c r="O4" s="82"/>
      <c r="P4" s="82"/>
      <c r="Q4" s="82"/>
      <c r="R4" s="82"/>
      <c r="S4" s="82"/>
      <c r="T4" s="33"/>
    </row>
    <row r="5" spans="1:20" s="1" customFormat="1" ht="15" customHeight="1">
      <c r="A5" s="82"/>
      <c r="B5" s="84" t="s">
        <v>649</v>
      </c>
      <c r="C5" s="84"/>
      <c r="D5" s="84"/>
      <c r="E5" s="84"/>
      <c r="F5" s="84"/>
      <c r="G5" s="84"/>
      <c r="H5" s="84"/>
      <c r="I5" s="84"/>
      <c r="J5" s="84"/>
      <c r="K5" s="85"/>
      <c r="L5" s="85"/>
      <c r="M5" s="82"/>
      <c r="N5" s="82"/>
      <c r="O5" s="82"/>
      <c r="P5" s="82"/>
      <c r="Q5" s="82"/>
      <c r="R5" s="82"/>
      <c r="S5" s="82"/>
      <c r="T5" s="33"/>
    </row>
    <row r="6" spans="1:20" s="2" customFormat="1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0" s="1" customFormat="1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</row>
    <row r="8" spans="1:20" ht="15" customHeight="1">
      <c r="B8" s="56" t="s">
        <v>590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86" t="s">
        <v>431</v>
      </c>
      <c r="Q8" s="66"/>
      <c r="R8" s="66"/>
      <c r="S8" s="66"/>
      <c r="T8" s="66"/>
    </row>
    <row r="9" spans="1:20" s="1" customFormat="1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</row>
    <row r="10" spans="1:20" s="1" customFormat="1">
      <c r="A10" s="34"/>
      <c r="B10" s="230" t="s">
        <v>557</v>
      </c>
      <c r="C10" s="34"/>
      <c r="D10" s="530" t="s">
        <v>532</v>
      </c>
      <c r="E10" s="34"/>
      <c r="F10" s="231" t="s">
        <v>839</v>
      </c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s="1" customFormat="1">
      <c r="A11" s="34"/>
      <c r="B11" s="34"/>
      <c r="C11" s="34"/>
      <c r="D11" s="34"/>
      <c r="E11" s="34"/>
      <c r="F11" s="231" t="s">
        <v>665</v>
      </c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s="1" customFormat="1">
      <c r="A12" s="34"/>
      <c r="B12" s="34"/>
      <c r="C12" s="34"/>
      <c r="D12" s="232" t="s">
        <v>532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s="1" customFormat="1">
      <c r="A13" s="34"/>
      <c r="B13" s="34"/>
      <c r="C13" s="34"/>
      <c r="D13" s="261">
        <v>0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s="1" customFormat="1" hidden="1">
      <c r="A14" s="34"/>
      <c r="B14" s="34"/>
      <c r="C14" s="34"/>
      <c r="D14" s="233" t="s">
        <v>591</v>
      </c>
      <c r="E14" s="232" t="s">
        <v>592</v>
      </c>
      <c r="F14" s="232" t="s">
        <v>593</v>
      </c>
      <c r="G14" s="232" t="s">
        <v>594</v>
      </c>
      <c r="H14" s="232" t="s">
        <v>595</v>
      </c>
      <c r="I14" s="232" t="s">
        <v>596</v>
      </c>
      <c r="J14" s="232" t="s">
        <v>597</v>
      </c>
      <c r="K14" s="232" t="s">
        <v>598</v>
      </c>
      <c r="L14" s="232" t="s">
        <v>599</v>
      </c>
      <c r="M14" s="232" t="s">
        <v>600</v>
      </c>
      <c r="N14" s="232" t="s">
        <v>575</v>
      </c>
      <c r="O14" s="232" t="s">
        <v>601</v>
      </c>
      <c r="P14" s="34"/>
      <c r="Q14" s="34"/>
      <c r="R14" s="34"/>
      <c r="S14" s="34"/>
      <c r="T14" s="34"/>
    </row>
    <row r="15" spans="1:20" s="1" customFormat="1" hidden="1">
      <c r="A15" s="34"/>
      <c r="B15" s="34"/>
      <c r="C15" s="34"/>
      <c r="D15" s="261">
        <v>0</v>
      </c>
      <c r="E15" s="261">
        <v>0</v>
      </c>
      <c r="F15" s="261">
        <v>0</v>
      </c>
      <c r="G15" s="261">
        <v>0</v>
      </c>
      <c r="H15" s="261">
        <v>0</v>
      </c>
      <c r="I15" s="261">
        <v>0</v>
      </c>
      <c r="J15" s="261">
        <v>0</v>
      </c>
      <c r="K15" s="261">
        <v>0</v>
      </c>
      <c r="L15" s="261">
        <v>0</v>
      </c>
      <c r="M15" s="261">
        <v>0</v>
      </c>
      <c r="N15" s="261">
        <v>0</v>
      </c>
      <c r="O15" s="261">
        <v>0</v>
      </c>
      <c r="P15" s="34"/>
      <c r="Q15" s="234"/>
      <c r="R15" s="34"/>
      <c r="S15" s="34"/>
      <c r="T15" s="34"/>
    </row>
    <row r="16" spans="1:20" s="1" customFormat="1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5" s="1" customFormat="1">
      <c r="A17" s="34"/>
      <c r="B17" s="34"/>
      <c r="C17" s="34"/>
      <c r="D17" s="2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5" s="1" customFormat="1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V18" s="1" t="s">
        <v>532</v>
      </c>
      <c r="W18" s="23" t="s">
        <v>591</v>
      </c>
      <c r="X18" s="1" t="e">
        <f>IF(SfreqVal="Yearly",SYearly,IF(SfreqVal = "Monthly",Jan,#N/A))</f>
        <v>#NAME?</v>
      </c>
      <c r="Y18" s="1">
        <f>IF(SfreqVal="Monthly",SoilingJan,SoilingYearly)</f>
        <v>0</v>
      </c>
    </row>
    <row r="19" spans="1:25" s="1" customFormat="1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V19" s="1" t="s">
        <v>533</v>
      </c>
      <c r="W19" s="23" t="s">
        <v>592</v>
      </c>
      <c r="X19" s="1" t="e">
        <f>IF(SfreqVal="Yearly",SYearly,IF(SfreqVal = "Monthly",Feb,#N/A))</f>
        <v>#NAME?</v>
      </c>
      <c r="Y19" s="1">
        <f>IF(SfreqVal="Monthly",SoilingFeb,SoilingYearly)</f>
        <v>0</v>
      </c>
    </row>
    <row r="20" spans="1:25" s="1" customFormat="1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V20" s="1">
        <f>MATCH(SfreqVal,Sfreq,0)</f>
        <v>1</v>
      </c>
      <c r="W20" s="23" t="s">
        <v>593</v>
      </c>
      <c r="X20" s="1" t="e">
        <f>IF(SfreqVal="Yearly",SYearly,IF(SfreqVal = "Monthly",Mar,#N/A))</f>
        <v>#NAME?</v>
      </c>
      <c r="Y20" s="1">
        <f>IF(SfreqVal="Monthly",SoilingMar,SoilingYearly)</f>
        <v>0</v>
      </c>
    </row>
    <row r="21" spans="1:25" s="1" customFormat="1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W21" s="23" t="s">
        <v>594</v>
      </c>
      <c r="X21" s="1" t="e">
        <f>IF(SfreqVal="Yearly",SYearly,IF(SfreqVal = "Monthly",Apr,#N/A))</f>
        <v>#NAME?</v>
      </c>
      <c r="Y21" s="1">
        <f>IF(SfreqVal="Monthly",SoilingApr,SoilingYearly)</f>
        <v>0</v>
      </c>
    </row>
    <row r="22" spans="1:25" s="1" customFormat="1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W22" s="23" t="s">
        <v>595</v>
      </c>
      <c r="X22" s="1" t="e">
        <f>IF(SfreqVal="Yearly",SYearly,IF(SfreqVal = "Monthly",May,#N/A))</f>
        <v>#NAME?</v>
      </c>
      <c r="Y22" s="1">
        <f>IF(SfreqVal="Monthly",SoilingMay,SoilingYearly)</f>
        <v>0</v>
      </c>
    </row>
    <row r="23" spans="1:25" s="1" customFormat="1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W23" s="23" t="s">
        <v>596</v>
      </c>
      <c r="X23" s="1" t="e">
        <f>IF(SfreqVal="Yearly",SYearly,IF(SfreqVal = "Monthly",Jun,#N/A))</f>
        <v>#NAME?</v>
      </c>
      <c r="Y23" s="1">
        <f>IF(SfreqVal="Monthly",SoilingJun,SoilingYearly)</f>
        <v>0</v>
      </c>
    </row>
    <row r="24" spans="1:25" s="1" customFormat="1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W24" s="23" t="s">
        <v>597</v>
      </c>
      <c r="X24" s="1" t="e">
        <f>IF(SfreqVal="Yearly",SYearly,IF(SfreqVal = "Monthly",Jul,#N/A))</f>
        <v>#NAME?</v>
      </c>
      <c r="Y24" s="1">
        <f>IF(SfreqVal="Monthly",SoilingJul,SoilingYearly)</f>
        <v>0</v>
      </c>
    </row>
    <row r="25" spans="1:25" s="1" customFormat="1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W25" s="23" t="s">
        <v>598</v>
      </c>
      <c r="X25" s="1" t="e">
        <f>IF(SfreqVal="Yearly",SYearly,IF(SfreqVal = "Monthly",Aug,#N/A))</f>
        <v>#NAME?</v>
      </c>
      <c r="Y25" s="1">
        <f>IF(SfreqVal="Monthly",SoilingAug,SoilingYearly)</f>
        <v>0</v>
      </c>
    </row>
    <row r="26" spans="1:25" s="1" customFormat="1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W26" s="23" t="s">
        <v>599</v>
      </c>
      <c r="X26" s="1" t="e">
        <f>IF(SfreqVal="Yearly",SYearly,IF(SfreqVal = "Monthly",Sep,#N/A))</f>
        <v>#NAME?</v>
      </c>
      <c r="Y26" s="1">
        <f>IF(SfreqVal="Monthly",SoilingSep,SoilingYearly)</f>
        <v>0</v>
      </c>
    </row>
    <row r="27" spans="1:25" s="1" customFormat="1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W27" s="23" t="s">
        <v>600</v>
      </c>
      <c r="X27" s="1" t="e">
        <f>IF(SfreqVal="Yearly",SYearly,IF(SfreqVal = "Monthly",Oct,#N/A))</f>
        <v>#NAME?</v>
      </c>
      <c r="Y27" s="1">
        <f>IF(SfreqVal="Monthly",SoilingOct,SoilingYearly)</f>
        <v>0</v>
      </c>
    </row>
    <row r="28" spans="1:25" s="1" customFormat="1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W28" s="23" t="s">
        <v>602</v>
      </c>
      <c r="X28" s="1" t="e">
        <f>IF(SfreqVal="Yearly",SYearly,IF(SfreqVal = "Monthly",Nov,#N/A))</f>
        <v>#NAME?</v>
      </c>
      <c r="Y28" s="1">
        <f>IF(SfreqVal="Monthly",SoilingNov,SoilingYearly)</f>
        <v>0</v>
      </c>
    </row>
    <row r="29" spans="1:25" s="1" customFormat="1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W29" s="23" t="s">
        <v>601</v>
      </c>
      <c r="X29" s="1" t="e">
        <f>IF(SfreqVal="Yearly",SYearly,IF(SfreqVal = "Monthly",Dec,#N/A))</f>
        <v>#NAME?</v>
      </c>
      <c r="Y29" s="1">
        <f>IF(SfreqVal="Monthly",SoilingDec,SoilingYearly)</f>
        <v>0</v>
      </c>
    </row>
    <row r="30" spans="1:25" s="1" customFormat="1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5" s="1" customFormat="1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5" s="1" customFormat="1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>
      <c r="A33" s="88"/>
      <c r="B33" s="88" t="str">
        <f>CONCATENATE("Version ", Version)</f>
        <v>Version 1.5.2</v>
      </c>
      <c r="C33" s="88"/>
      <c r="D33" s="88"/>
      <c r="E33" s="89"/>
      <c r="F33" s="88"/>
      <c r="G33" s="88"/>
      <c r="H33" s="634" t="str">
        <f ca="1">Copyright</f>
        <v>© 2018 CanadianSolar, All rights reserved.</v>
      </c>
      <c r="N33" s="88"/>
      <c r="O33" s="88"/>
      <c r="P33" s="88"/>
      <c r="Q33" s="633" t="s">
        <v>664</v>
      </c>
      <c r="R33" s="633"/>
      <c r="S33" s="633"/>
      <c r="T33" s="88"/>
    </row>
  </sheetData>
  <sheetProtection sheet="1" objects="1" scenarios="1"/>
  <mergeCells count="3">
    <mergeCell ref="B3:L4"/>
    <mergeCell ref="Q33:S33"/>
    <mergeCell ref="H33:M1048576"/>
  </mergeCells>
  <dataValidations count="3">
    <dataValidation type="list" allowBlank="1" showInputMessage="1" showErrorMessage="1" sqref="D10">
      <formula1>Sfreq</formula1>
    </dataValidation>
    <dataValidation type="decimal" allowBlank="1" showInputMessage="1" showErrorMessage="1" errorTitle="Soiling Losses" error="Please enter a value between 0 and 100." sqref="D13">
      <formula1>0</formula1>
      <formula2>1</formula2>
    </dataValidation>
    <dataValidation type="decimal" allowBlank="1" showInputMessage="1" showErrorMessage="1" errorTitle="Soiling Losses" error="Please enter a numeric value between 0 and 100." sqref="D15:O15">
      <formula1>0</formula1>
      <formula2>1</formula2>
    </dataValidation>
  </dataValidations>
  <hyperlinks>
    <hyperlink ref="P8" location="Soiling!P8" tooltip="Save" display="Save"/>
    <hyperlink ref="H33" r:id="rId1" display="Copyright © 2015, CanadianSolar All rights reserved.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pectralSht"/>
  <dimension ref="A1:Y54"/>
  <sheetViews>
    <sheetView showGridLines="0" showRowColHeaders="0" workbookViewId="0">
      <selection activeCell="E10" sqref="E10"/>
    </sheetView>
  </sheetViews>
  <sheetFormatPr defaultColWidth="0" defaultRowHeight="15" zeroHeight="1"/>
  <cols>
    <col min="1" max="1" width="1.7109375" style="486" customWidth="1"/>
    <col min="2" max="19" width="9.140625" style="486" customWidth="1"/>
    <col min="20" max="20" width="2.7109375" style="486" customWidth="1"/>
    <col min="21" max="25" width="0" style="486" hidden="1" customWidth="1"/>
    <col min="26" max="16384" width="9.140625" style="486" hidden="1"/>
  </cols>
  <sheetData>
    <row r="1" spans="1:25" s="22" customFormat="1" ht="6" customHeight="1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</row>
    <row r="2" spans="1: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305"/>
    </row>
    <row r="3" spans="1:25" ht="15" customHeight="1">
      <c r="A3" s="82"/>
      <c r="B3" s="632" t="s">
        <v>647</v>
      </c>
      <c r="C3" s="632"/>
      <c r="D3" s="632"/>
      <c r="E3" s="632"/>
      <c r="F3" s="632"/>
      <c r="G3" s="632"/>
      <c r="H3" s="632"/>
      <c r="I3" s="632"/>
      <c r="J3" s="632"/>
      <c r="K3" s="632"/>
      <c r="L3" s="632"/>
      <c r="M3" s="83"/>
      <c r="N3" s="82"/>
      <c r="O3" s="82"/>
      <c r="P3" s="82"/>
      <c r="Q3" s="82"/>
      <c r="R3" s="82"/>
      <c r="S3" s="82"/>
      <c r="T3" s="305"/>
    </row>
    <row r="4" spans="1:25" ht="15" customHeight="1">
      <c r="A4" s="82"/>
      <c r="B4" s="632"/>
      <c r="C4" s="632"/>
      <c r="D4" s="632"/>
      <c r="E4" s="632"/>
      <c r="F4" s="632"/>
      <c r="G4" s="632"/>
      <c r="H4" s="632"/>
      <c r="I4" s="632"/>
      <c r="J4" s="632"/>
      <c r="K4" s="632"/>
      <c r="L4" s="632"/>
      <c r="M4" s="83"/>
      <c r="N4" s="82"/>
      <c r="O4" s="82"/>
      <c r="P4" s="82"/>
      <c r="Q4" s="82"/>
      <c r="R4" s="82"/>
      <c r="S4" s="82"/>
      <c r="T4" s="305"/>
    </row>
    <row r="5" spans="1:25">
      <c r="A5" s="82"/>
      <c r="B5" s="84" t="s">
        <v>649</v>
      </c>
      <c r="C5" s="84"/>
      <c r="D5" s="84"/>
      <c r="E5" s="84"/>
      <c r="F5" s="84"/>
      <c r="G5" s="84"/>
      <c r="H5" s="84"/>
      <c r="I5" s="84"/>
      <c r="J5" s="84"/>
      <c r="K5" s="85"/>
      <c r="L5" s="85"/>
      <c r="M5" s="82"/>
      <c r="N5" s="82"/>
      <c r="O5" s="82"/>
      <c r="P5" s="82"/>
      <c r="Q5" s="82"/>
      <c r="R5" s="82"/>
      <c r="S5" s="82"/>
      <c r="T5" s="305"/>
    </row>
    <row r="6" spans="1:25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5">
      <c r="A7" s="305"/>
      <c r="B7" s="305"/>
      <c r="C7" s="305"/>
      <c r="D7" s="305"/>
      <c r="E7" s="305"/>
      <c r="F7" s="305"/>
      <c r="G7" s="305"/>
      <c r="H7" s="305"/>
      <c r="I7" s="305"/>
      <c r="J7" s="305"/>
      <c r="K7" s="305"/>
      <c r="L7" s="305"/>
      <c r="M7" s="305"/>
      <c r="N7" s="305"/>
      <c r="O7" s="305"/>
      <c r="P7" s="305"/>
      <c r="Q7" s="305"/>
      <c r="R7" s="305"/>
      <c r="S7" s="305"/>
      <c r="T7" s="305"/>
    </row>
    <row r="8" spans="1:25" ht="15" customHeight="1">
      <c r="A8" s="36"/>
      <c r="B8" s="519" t="s">
        <v>1217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86" t="s">
        <v>431</v>
      </c>
      <c r="Q8" s="66"/>
      <c r="R8" s="66"/>
      <c r="S8" s="66"/>
      <c r="T8" s="66"/>
    </row>
    <row r="9" spans="1:25"/>
    <row r="10" spans="1:25">
      <c r="B10" s="486" t="s">
        <v>1235</v>
      </c>
      <c r="E10" s="518" t="s">
        <v>452</v>
      </c>
      <c r="G10" s="231" t="s">
        <v>1216</v>
      </c>
      <c r="V10" s="523" t="s">
        <v>451</v>
      </c>
      <c r="W10" s="520" t="s">
        <v>1211</v>
      </c>
    </row>
    <row r="11" spans="1:25">
      <c r="G11" s="231" t="s">
        <v>1215</v>
      </c>
      <c r="V11" s="524" t="s">
        <v>452</v>
      </c>
    </row>
    <row r="12" spans="1:25">
      <c r="G12" s="231"/>
      <c r="V12" s="215"/>
    </row>
    <row r="13" spans="1:25"/>
    <row r="14" spans="1:25" hidden="1">
      <c r="B14" s="486" t="s">
        <v>1212</v>
      </c>
      <c r="E14" s="9">
        <v>0</v>
      </c>
      <c r="F14" s="9">
        <v>0.1</v>
      </c>
      <c r="G14" s="9">
        <v>0.2</v>
      </c>
      <c r="H14" s="9">
        <v>0.3</v>
      </c>
      <c r="I14" s="9">
        <v>0.4</v>
      </c>
      <c r="J14" s="9">
        <v>0.5</v>
      </c>
      <c r="K14" s="9">
        <v>0.6</v>
      </c>
      <c r="L14" s="9">
        <v>0.7</v>
      </c>
      <c r="M14" s="9">
        <v>0.8</v>
      </c>
      <c r="N14" s="9">
        <v>0.9</v>
      </c>
      <c r="O14" s="9">
        <v>1</v>
      </c>
      <c r="V14" s="521"/>
      <c r="W14" s="520" t="s">
        <v>1213</v>
      </c>
      <c r="Y14" s="486" t="str">
        <f>E14&amp;","&amp;F14&amp;","&amp;G14&amp;","&amp;H14&amp;","&amp;I14&amp;","&amp;J14&amp;","&amp;K14&amp;","&amp;L14&amp;","&amp;M14&amp;","&amp;N14&amp;","&amp;O14</f>
        <v>0,0.1,0.2,0.3,0.4,0.5,0.6,0.7,0.8,0.9,1</v>
      </c>
    </row>
    <row r="15" spans="1:25" hidden="1">
      <c r="B15" s="486" t="s">
        <v>1236</v>
      </c>
      <c r="E15" s="518">
        <v>0</v>
      </c>
      <c r="F15" s="528">
        <v>0</v>
      </c>
      <c r="G15" s="528">
        <v>0</v>
      </c>
      <c r="H15" s="528">
        <v>0</v>
      </c>
      <c r="I15" s="528">
        <v>0</v>
      </c>
      <c r="J15" s="528">
        <v>0</v>
      </c>
      <c r="K15" s="528">
        <v>0</v>
      </c>
      <c r="L15" s="528">
        <v>0</v>
      </c>
      <c r="M15" s="528">
        <v>0</v>
      </c>
      <c r="N15" s="518">
        <v>0</v>
      </c>
      <c r="O15" s="518">
        <v>0</v>
      </c>
      <c r="V15" s="525"/>
      <c r="Y15" s="486" t="str">
        <f>E15&amp;","&amp;F15&amp;","&amp;G15&amp;","&amp;H15&amp;","&amp;I15&amp;","&amp;J15&amp;","&amp;K15&amp;","&amp;L15&amp;","&amp;M15&amp;","&amp;N15&amp;","&amp;O15</f>
        <v>0,0,0,0,0,0,0,0,0,0,0</v>
      </c>
    </row>
    <row r="16" spans="1:25" hidden="1">
      <c r="V16" s="525"/>
    </row>
    <row r="17" spans="22:22" hidden="1">
      <c r="V17" s="525"/>
    </row>
    <row r="18" spans="22:22" hidden="1">
      <c r="V18" s="525"/>
    </row>
    <row r="19" spans="22:22" hidden="1">
      <c r="V19" s="525"/>
    </row>
    <row r="20" spans="22:22" hidden="1">
      <c r="V20" s="525"/>
    </row>
    <row r="21" spans="22:22" hidden="1">
      <c r="V21" s="525"/>
    </row>
    <row r="22" spans="22:22" hidden="1">
      <c r="V22" s="525"/>
    </row>
    <row r="23" spans="22:22" hidden="1">
      <c r="V23" s="525"/>
    </row>
    <row r="24" spans="22:22" hidden="1">
      <c r="V24" s="525"/>
    </row>
    <row r="25" spans="22:22" hidden="1">
      <c r="V25" s="525"/>
    </row>
    <row r="26" spans="22:22" hidden="1">
      <c r="V26" s="525"/>
    </row>
    <row r="27" spans="22:22" hidden="1">
      <c r="V27" s="525"/>
    </row>
    <row r="28" spans="22:22" hidden="1">
      <c r="V28" s="525"/>
    </row>
    <row r="29" spans="22:22" hidden="1">
      <c r="V29" s="525"/>
    </row>
    <row r="30" spans="22:22" hidden="1">
      <c r="V30" s="525"/>
    </row>
    <row r="31" spans="22:22" hidden="1">
      <c r="V31" s="525"/>
    </row>
    <row r="32" spans="22:22" hidden="1">
      <c r="V32" s="525"/>
    </row>
    <row r="33" spans="22:23" hidden="1">
      <c r="V33" s="522"/>
    </row>
    <row r="34" spans="22:23">
      <c r="V34" s="521"/>
      <c r="W34" s="520" t="s">
        <v>1214</v>
      </c>
    </row>
    <row r="35" spans="22:23">
      <c r="V35" s="525"/>
    </row>
    <row r="36" spans="22:23">
      <c r="V36" s="525"/>
    </row>
    <row r="37" spans="22:23">
      <c r="V37" s="525"/>
    </row>
    <row r="38" spans="22:23">
      <c r="V38" s="525"/>
    </row>
    <row r="39" spans="22:23">
      <c r="V39" s="525"/>
    </row>
    <row r="40" spans="22:23">
      <c r="V40" s="525"/>
    </row>
    <row r="41" spans="22:23">
      <c r="V41" s="525"/>
    </row>
    <row r="42" spans="22:23">
      <c r="V42" s="525"/>
    </row>
    <row r="43" spans="22:23">
      <c r="V43" s="525"/>
    </row>
    <row r="44" spans="22:23">
      <c r="V44" s="525"/>
    </row>
    <row r="45" spans="22:23">
      <c r="V45" s="525"/>
    </row>
    <row r="46" spans="22:23">
      <c r="V46" s="525"/>
    </row>
    <row r="47" spans="22:23">
      <c r="V47" s="525"/>
    </row>
    <row r="48" spans="22:23">
      <c r="V48" s="525"/>
    </row>
    <row r="49" spans="1:22">
      <c r="V49" s="525"/>
    </row>
    <row r="50" spans="1:22">
      <c r="V50" s="525"/>
    </row>
    <row r="51" spans="1:22">
      <c r="V51" s="525"/>
    </row>
    <row r="52" spans="1:22">
      <c r="V52" s="525"/>
    </row>
    <row r="53" spans="1:22">
      <c r="V53" s="522"/>
    </row>
    <row r="54" spans="1:22">
      <c r="A54" s="88"/>
      <c r="B54" s="88" t="str">
        <f>CONCATENATE("Version ", Version)</f>
        <v>Version 1.5.2</v>
      </c>
      <c r="C54" s="88"/>
      <c r="D54" s="88"/>
      <c r="E54" s="89"/>
      <c r="F54" s="88"/>
      <c r="G54" s="88"/>
      <c r="H54" s="635" t="str">
        <f ca="1">Copyright</f>
        <v>© 2018 CanadianSolar, All rights reserved.</v>
      </c>
      <c r="I54" s="635"/>
      <c r="J54" s="635"/>
      <c r="K54" s="635"/>
      <c r="L54" s="635"/>
      <c r="M54" s="635"/>
      <c r="N54" s="88"/>
      <c r="O54" s="88"/>
      <c r="P54" s="88"/>
      <c r="Q54" s="633" t="s">
        <v>664</v>
      </c>
      <c r="R54" s="633"/>
      <c r="S54" s="633"/>
      <c r="T54" s="88"/>
    </row>
  </sheetData>
  <sheetProtection sheet="1" objects="1" scenarios="1"/>
  <mergeCells count="3">
    <mergeCell ref="B3:L4"/>
    <mergeCell ref="Q54:S54"/>
    <mergeCell ref="H54:M54"/>
  </mergeCells>
  <dataValidations count="2">
    <dataValidation type="list" allowBlank="1" showInputMessage="1" showErrorMessage="1" sqref="E10">
      <formula1>DefUseSpectralModel</formula1>
    </dataValidation>
    <dataValidation type="decimal" allowBlank="1" showInputMessage="1" showErrorMessage="1" sqref="E15:O15">
      <formula1>-0.99</formula1>
      <formula2>10</formula2>
    </dataValidation>
  </dataValidations>
  <hyperlinks>
    <hyperlink ref="P8" location="SaveSpectral" tooltip="Save" display="Save"/>
    <hyperlink ref="H54" r:id="rId1" display="Copyright © 2015, CanadianSolar All rights reserved.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ormerSht"/>
  <dimension ref="A1:XFC73"/>
  <sheetViews>
    <sheetView showGridLines="0" showRowColHeaders="0" zoomScaleNormal="100" workbookViewId="0">
      <selection activeCell="C11" sqref="C11"/>
    </sheetView>
  </sheetViews>
  <sheetFormatPr defaultColWidth="0" defaultRowHeight="0" customHeight="1" zeroHeight="1"/>
  <cols>
    <col min="1" max="1" width="2.7109375" style="29" customWidth="1"/>
    <col min="2" max="2" width="43.28515625" style="29" customWidth="1"/>
    <col min="3" max="4" width="15.7109375" style="29" customWidth="1"/>
    <col min="5" max="5" width="3.5703125" style="29" customWidth="1"/>
    <col min="6" max="7" width="3.5703125" style="300" customWidth="1"/>
    <col min="8" max="11" width="9.140625" style="300" customWidth="1"/>
    <col min="12" max="13" width="9.140625" style="29" customWidth="1"/>
    <col min="14" max="15" width="5.5703125" style="29" customWidth="1"/>
    <col min="16" max="18" width="9.140625" style="29" customWidth="1"/>
    <col min="19" max="19" width="1.7109375" style="29" customWidth="1"/>
    <col min="20" max="25" width="9.140625" style="29" hidden="1"/>
    <col min="26" max="26" width="10.42578125" style="29" hidden="1"/>
    <col min="27" max="16383" width="0" style="29" hidden="1"/>
    <col min="16384" max="16384" width="9.140625" style="29" hidden="1"/>
  </cols>
  <sheetData>
    <row r="1" spans="1:28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8" ht="1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8" ht="15" customHeight="1">
      <c r="A3" s="33"/>
      <c r="B3" s="598" t="s">
        <v>647</v>
      </c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33"/>
      <c r="N3" s="33"/>
      <c r="O3" s="33"/>
      <c r="P3" s="33"/>
      <c r="Q3" s="33"/>
      <c r="R3" s="33"/>
      <c r="S3" s="33"/>
    </row>
    <row r="4" spans="1:28" ht="15" customHeight="1">
      <c r="A4" s="33"/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33"/>
      <c r="N4" s="33"/>
      <c r="O4" s="33"/>
      <c r="P4" s="33"/>
      <c r="Q4" s="33"/>
      <c r="R4" s="33"/>
      <c r="S4" s="33"/>
    </row>
    <row r="5" spans="1:28" ht="15" customHeight="1">
      <c r="A5" s="33"/>
      <c r="B5" s="47" t="s">
        <v>649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</row>
    <row r="6" spans="1:28" s="215" customFormat="1" ht="6" customHeight="1">
      <c r="A6" s="301"/>
      <c r="B6" s="301"/>
      <c r="C6" s="301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  <c r="Q6" s="301"/>
      <c r="R6" s="301"/>
      <c r="S6" s="301"/>
    </row>
    <row r="7" spans="1:28" s="28" customFormat="1" ht="15" customHeight="1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AA7" s="28" t="s">
        <v>986</v>
      </c>
      <c r="AB7" s="28">
        <f>SystemDC</f>
        <v>0</v>
      </c>
    </row>
    <row r="8" spans="1:28" ht="15" customHeight="1">
      <c r="A8" s="34"/>
      <c r="B8" s="65" t="s">
        <v>372</v>
      </c>
      <c r="C8" s="214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213" t="s">
        <v>431</v>
      </c>
      <c r="P8" s="92"/>
      <c r="Q8" s="92"/>
      <c r="R8" s="92"/>
      <c r="S8" s="92"/>
      <c r="W8" s="29" t="s">
        <v>985</v>
      </c>
      <c r="AA8" s="29">
        <f>InvDataIndex</f>
        <v>-1</v>
      </c>
      <c r="AB8" s="29" t="b">
        <f ca="1">IF(OFFSET('Inverter Database'!AN2,SysInvIndex,0) = "X", TRUE, FALSE)</f>
        <v>0</v>
      </c>
    </row>
    <row r="9" spans="1:28" s="1" customFormat="1" ht="15" customHeight="1">
      <c r="A9" s="34"/>
      <c r="B9" s="332"/>
      <c r="C9" s="35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W9" s="1" t="s">
        <v>580</v>
      </c>
      <c r="X9" s="1" t="s">
        <v>976</v>
      </c>
      <c r="Y9" s="1" t="s">
        <v>581</v>
      </c>
      <c r="AA9" s="1" t="s">
        <v>982</v>
      </c>
      <c r="AB9" s="1" t="s">
        <v>983</v>
      </c>
    </row>
    <row r="10" spans="1:28" ht="15" customHeight="1">
      <c r="A10" s="34"/>
      <c r="B10" s="355" t="s">
        <v>558</v>
      </c>
      <c r="C10" s="356">
        <v>0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W10" s="29">
        <v>0</v>
      </c>
      <c r="X10" s="29">
        <f t="shared" ref="X10:X18" si="0">PIronLossTrf</f>
        <v>0</v>
      </c>
      <c r="Y10" s="29" t="e">
        <f t="shared" ref="Y10:Y18" si="1">(PFullLoadLss-X10)*(W10/PNomTrf)^2</f>
        <v>#DIV/0!</v>
      </c>
      <c r="AA10" s="29">
        <f ca="1">System!L10*OFFSET('Inverter Database'!R2,SysInvIndex,0)/1000</f>
        <v>0</v>
      </c>
      <c r="AB10" s="29">
        <v>0</v>
      </c>
    </row>
    <row r="11" spans="1:28" ht="15" customHeight="1">
      <c r="A11" s="34"/>
      <c r="B11" s="355" t="s">
        <v>559</v>
      </c>
      <c r="C11" s="356">
        <v>0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U11" s="29" t="b">
        <v>1</v>
      </c>
      <c r="W11" s="29">
        <f>PNomTrf*0.5/7</f>
        <v>0</v>
      </c>
      <c r="X11" s="29">
        <f t="shared" si="0"/>
        <v>0</v>
      </c>
      <c r="Y11" s="29" t="e">
        <f t="shared" si="1"/>
        <v>#DIV/0!</v>
      </c>
      <c r="AA11" s="29">
        <f ca="1">IF(MultiEffCurve=TRUE,System!L10*OFFSET('Inverter Database'!CR2,SysInvIndex,0), IF(MultiEffCurve=FALSE,System!L10*OFFSET('Inverter Database'!AS2,SysInvIndex,0),"N/A"))</f>
        <v>0</v>
      </c>
      <c r="AB11" s="29">
        <f ca="1">IF(MultiEffCurve=TRUE,OFFSET('Inverter Database'!CS2,SysInvIndex,0), IF(MultiEffCurve=FALSE,OFFSET('Inverter Database'!AT2,SysInvIndex,0),"N/A"))</f>
        <v>0</v>
      </c>
    </row>
    <row r="12" spans="1:28" ht="15" customHeight="1">
      <c r="A12" s="34"/>
      <c r="B12" s="357" t="s">
        <v>979</v>
      </c>
      <c r="C12" s="356">
        <v>0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U12" s="29" t="b">
        <v>0</v>
      </c>
      <c r="W12" s="29">
        <f>PNomTrf*1/7</f>
        <v>0</v>
      </c>
      <c r="X12" s="29">
        <f t="shared" si="0"/>
        <v>0</v>
      </c>
      <c r="Y12" s="29" t="e">
        <f t="shared" si="1"/>
        <v>#DIV/0!</v>
      </c>
      <c r="AA12" s="29">
        <f ca="1">IF(MultiEffCurve=TRUE,System!L10*OFFSET('Inverter Database'!CT2,SysInvIndex,0), IF(MultiEffCurve=FALSE,System!L10*OFFSET('Inverter Database'!AU2,SysInvIndex,0),"N/A"))</f>
        <v>0</v>
      </c>
      <c r="AB12" s="29">
        <f ca="1">IF(MultiEffCurve=TRUE,OFFSET('Inverter Database'!CU2,SysInvIndex,0), IF(MultiEffCurve=FALSE,OFFSET('Inverter Database'!AV2,SysInvIndex,0),"N/A"))</f>
        <v>0</v>
      </c>
    </row>
    <row r="13" spans="1:28" ht="15" customHeight="1">
      <c r="A13" s="34"/>
      <c r="B13" s="34" t="s">
        <v>560</v>
      </c>
      <c r="C13" s="358" t="b">
        <v>1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W13" s="29">
        <f>PNomTrf*2/7</f>
        <v>0</v>
      </c>
      <c r="X13" s="29">
        <f t="shared" si="0"/>
        <v>0</v>
      </c>
      <c r="Y13" s="29" t="e">
        <f t="shared" si="1"/>
        <v>#DIV/0!</v>
      </c>
      <c r="AA13" s="29">
        <f ca="1">IF(MultiEffCurve=TRUE,System!L10*OFFSET('Inverter Database'!CV2,SysInvIndex,0), IF(MultiEffCurve=FALSE,System!L10*OFFSET('Inverter Database'!AW2,SysInvIndex,0),"N/A"))</f>
        <v>0</v>
      </c>
      <c r="AB13" s="29">
        <f ca="1">IF(MultiEffCurve=TRUE,OFFSET('Inverter Database'!CW2,SysInvIndex,0), IF(MultiEffCurve=FALSE,OFFSET('Inverter Database'!AX2,SysInvIndex,0),"N/A"))</f>
        <v>0</v>
      </c>
    </row>
    <row r="14" spans="1:28" ht="15" customHeight="1">
      <c r="A14" s="34"/>
      <c r="B14" s="28"/>
      <c r="C14" s="28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W14" s="29">
        <f>PNomTrf*3/7</f>
        <v>0</v>
      </c>
      <c r="X14" s="29">
        <f t="shared" si="0"/>
        <v>0</v>
      </c>
      <c r="Y14" s="29" t="e">
        <f t="shared" si="1"/>
        <v>#DIV/0!</v>
      </c>
      <c r="AA14" s="29">
        <f ca="1">IF(MultiEffCurve=TRUE,System!L10*OFFSET('Inverter Database'!CX2,SysInvIndex,0), IF(MultiEffCurve=FALSE,System!L10*OFFSET('Inverter Database'!AY2,SysInvIndex,0),"N/A"))</f>
        <v>0</v>
      </c>
      <c r="AB14" s="304">
        <f ca="1">IF(MultiEffCurve=TRUE,OFFSET('Inverter Database'!CY2,SysInvIndex,0), IF(MultiEffCurve=FALSE,OFFSET('Inverter Database'!AZ2,SysInvIndex,0),"N/A"))</f>
        <v>0</v>
      </c>
    </row>
    <row r="15" spans="1:28" ht="30" customHeight="1">
      <c r="A15" s="34"/>
      <c r="B15" s="302"/>
      <c r="C15" s="28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W15" s="29">
        <f>PNomTrf*4/7</f>
        <v>0</v>
      </c>
      <c r="X15" s="29">
        <f t="shared" si="0"/>
        <v>0</v>
      </c>
      <c r="Y15" s="29" t="e">
        <f t="shared" si="1"/>
        <v>#DIV/0!</v>
      </c>
      <c r="AA15" s="29">
        <f ca="1">IF(MultiEffCurve=TRUE,System!L10*OFFSET('Inverter Database'!CZ2,SysInvIndex,0), IF(MultiEffCurve=FALSE,System!L10*OFFSET('Inverter Database'!BA2,SysInvIndex,0),"N/A"))</f>
        <v>0</v>
      </c>
      <c r="AB15" s="304">
        <f ca="1">IF(MultiEffCurve=TRUE,OFFSET('Inverter Database'!DA2,SysInvIndex,0), IF(MultiEffCurve=FALSE,OFFSET('Inverter Database'!BB2,SysInvIndex,0),"N/A"))</f>
        <v>0</v>
      </c>
    </row>
    <row r="16" spans="1:28" ht="15" customHeight="1">
      <c r="A16" s="34"/>
      <c r="B16" s="355"/>
      <c r="C16" s="359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W16" s="29">
        <f>PNomTrf*5/7</f>
        <v>0</v>
      </c>
      <c r="X16" s="29">
        <f t="shared" si="0"/>
        <v>0</v>
      </c>
      <c r="Y16" s="29" t="e">
        <f t="shared" si="1"/>
        <v>#DIV/0!</v>
      </c>
      <c r="AA16" s="29">
        <f ca="1">IF(MultiEffCurve=TRUE,System!L10*OFFSET('Inverter Database'!DB2,SysInvIndex,0), IF(MultiEffCurve=FALSE,System!L10*OFFSET('Inverter Database'!BC2,SysInvIndex,0),"N/A"))</f>
        <v>0</v>
      </c>
      <c r="AB16" s="304">
        <f ca="1">IF(MultiEffCurve=TRUE,OFFSET('Inverter Database'!DC2,SysInvIndex,0), IF(MultiEffCurve=FALSE,OFFSET('Inverter Database'!BD2,SysInvIndex,0),"N/A"))</f>
        <v>0</v>
      </c>
    </row>
    <row r="17" spans="1:28" ht="15" customHeight="1">
      <c r="A17" s="34"/>
      <c r="B17" s="28"/>
      <c r="C17" s="28"/>
      <c r="D17" s="28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W17" s="29">
        <f>PNomTrf*6/7</f>
        <v>0</v>
      </c>
      <c r="X17" s="29">
        <f t="shared" si="0"/>
        <v>0</v>
      </c>
      <c r="Y17" s="29" t="e">
        <f t="shared" si="1"/>
        <v>#DIV/0!</v>
      </c>
      <c r="AA17" s="304">
        <f ca="1">IF(MultiEffCurve=TRUE,System!L10*OFFSET('Inverter Database'!DD2,SysInvIndex,0), IF(MultiEffCurve=FALSE,System!L10*OFFSET('Inverter Database'!BE2,SysInvIndex,0),"N/A"))</f>
        <v>0</v>
      </c>
      <c r="AB17" s="304">
        <f ca="1">IF(MultiEffCurve=TRUE,OFFSET('Inverter Database'!DE2,SysInvIndex,0), IF(MultiEffCurve=FALSE,OFFSET('Inverter Database'!BF2,SysInvIndex,0),"N/A"))</f>
        <v>0</v>
      </c>
    </row>
    <row r="18" spans="1:28" ht="15" customHeight="1">
      <c r="A18" s="34"/>
      <c r="B18" s="28"/>
      <c r="C18" s="28"/>
      <c r="D18" s="28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W18" s="29">
        <f>PNomTrf</f>
        <v>0</v>
      </c>
      <c r="X18" s="29">
        <f t="shared" si="0"/>
        <v>0</v>
      </c>
      <c r="Y18" s="29" t="e">
        <f t="shared" si="1"/>
        <v>#DIV/0!</v>
      </c>
    </row>
    <row r="19" spans="1:28" ht="15" customHeight="1">
      <c r="A19" s="34"/>
      <c r="B19" s="28"/>
      <c r="C19" s="28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AA19" s="29" t="s">
        <v>987</v>
      </c>
    </row>
    <row r="20" spans="1:28" ht="15" customHeight="1">
      <c r="A20" s="34"/>
      <c r="B20" s="28"/>
      <c r="C20" s="28"/>
      <c r="D20" s="28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AA20" s="304">
        <f ca="1">IFERROR(IF(AA17 &lt;&gt; 0, IF(SysInvIndex=-1,0,IF(AB7&lt;AA10,0,IF(AB7&lt;AA17,TREND(OFFSET(AB10:AB17,MATCH(AB7,AA10:AA17,1)-1,0,2),OFFSET(AA10:AA17,MATCH(AB7,AA10:AA17,1)-1,0,2),AB7,TRUE),TREND(OFFSET(AB10:AB17,MATCH(AB7,AA10:AA17,1)-2,0,2),OFFSET(AA10:AA17,MATCH(AB7,AA10:AA17,1)-2,0,2),AB7,TRUE)))),IF(SysInvIndex=-1,0,IF(AB7&lt;AA10,0,IF(AB7&lt;AA16,TREND(OFFSET(AB10:AB16,MATCH(AB7,AA10:AA16,1)-1,0,2),OFFSET(AA10:AA16,MATCH(AB7,AA10:AA16,1)-1,0,2),AB7,TRUE),TREND(OFFSET(AB10:AB16,MATCH(AB7,AA10:AA16,1)-2,0,2),OFFSET(AA10:AA16,MATCH(AB7,AA10:AA16,1)-2,0,2),AB7,TRUE))))),97)</f>
        <v>0</v>
      </c>
    </row>
    <row r="21" spans="1:28" ht="15" customHeight="1">
      <c r="A21" s="34"/>
      <c r="B21" s="28"/>
      <c r="C21" s="28"/>
      <c r="D21" s="28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28" ht="15" customHeight="1">
      <c r="A22" s="34"/>
      <c r="B22" s="28"/>
      <c r="C22" s="28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</row>
    <row r="23" spans="1:28" ht="15" customHeight="1">
      <c r="A23" s="34"/>
      <c r="B23" s="28"/>
      <c r="C23" s="28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</row>
    <row r="24" spans="1:28" ht="15" customHeight="1">
      <c r="A24" s="34"/>
      <c r="B24" s="34"/>
      <c r="C24" s="28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</row>
    <row r="25" spans="1:28" ht="15" customHeight="1">
      <c r="A25" s="34"/>
      <c r="B25" s="28"/>
      <c r="C25" s="28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</row>
    <row r="26" spans="1:28" ht="15" customHeight="1">
      <c r="A26" s="34"/>
      <c r="B26" s="28"/>
      <c r="C26" s="28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</row>
    <row r="27" spans="1:28" ht="15" customHeight="1">
      <c r="A27" s="50"/>
      <c r="B27" s="303" t="s">
        <v>1106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8" ht="15" customHeight="1">
      <c r="A28" s="50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  <row r="29" spans="1:28" s="1" customFormat="1" ht="15" hidden="1" customHeight="1">
      <c r="A29" s="179"/>
      <c r="B29" s="228" t="s">
        <v>1036</v>
      </c>
      <c r="C29" s="28"/>
      <c r="D29" s="28"/>
      <c r="E29" s="28"/>
      <c r="F29" s="227"/>
      <c r="G29" s="227"/>
      <c r="H29" s="227"/>
      <c r="I29" s="227"/>
      <c r="J29" s="227"/>
      <c r="K29" s="227"/>
      <c r="L29" s="28"/>
      <c r="M29" s="28"/>
      <c r="N29" s="28"/>
      <c r="O29" s="28"/>
      <c r="P29" s="28"/>
      <c r="Q29" s="28"/>
      <c r="R29" s="28"/>
      <c r="S29" s="28"/>
    </row>
    <row r="30" spans="1:28" s="1" customFormat="1" ht="15" hidden="1" customHeight="1">
      <c r="A30" s="179"/>
      <c r="B30" s="28" t="s">
        <v>980</v>
      </c>
      <c r="C30" s="487">
        <f>SystemDC</f>
        <v>0</v>
      </c>
      <c r="D30" s="28"/>
      <c r="E30" s="28"/>
      <c r="F30" s="227"/>
      <c r="G30" s="227"/>
      <c r="H30" s="227"/>
      <c r="I30" s="360"/>
      <c r="J30" s="227"/>
      <c r="K30" s="227"/>
      <c r="L30" s="28"/>
      <c r="M30" s="28"/>
      <c r="N30" s="28"/>
      <c r="O30" s="28"/>
      <c r="P30" s="28"/>
      <c r="Q30" s="28"/>
      <c r="R30" s="28"/>
      <c r="S30" s="28"/>
    </row>
    <row r="31" spans="1:28" s="1" customFormat="1" ht="15" hidden="1" customHeight="1">
      <c r="A31" s="179"/>
      <c r="B31" s="355" t="s">
        <v>1107</v>
      </c>
      <c r="C31" s="487">
        <f ca="1">SystemDC *SystemEfficiency/100</f>
        <v>0</v>
      </c>
      <c r="D31" s="28"/>
      <c r="E31" s="28"/>
      <c r="F31" s="227"/>
      <c r="G31" s="227"/>
      <c r="H31" s="227"/>
      <c r="I31" s="227"/>
      <c r="J31" s="227"/>
      <c r="K31" s="227"/>
      <c r="L31" s="28"/>
      <c r="M31" s="28"/>
      <c r="N31" s="28"/>
      <c r="O31" s="28"/>
      <c r="P31" s="28"/>
      <c r="Q31" s="28"/>
      <c r="R31" s="28"/>
      <c r="S31" s="28"/>
    </row>
    <row r="32" spans="1:28" s="1" customFormat="1" ht="15" hidden="1" customHeight="1">
      <c r="A32" s="179"/>
      <c r="B32" s="28"/>
      <c r="C32" s="361" t="s">
        <v>1108</v>
      </c>
      <c r="D32" s="361" t="s">
        <v>812</v>
      </c>
      <c r="E32" s="28"/>
      <c r="F32" s="227"/>
      <c r="G32" s="227"/>
      <c r="H32" s="227"/>
      <c r="I32" s="227"/>
      <c r="J32" s="227"/>
      <c r="K32" s="227"/>
      <c r="L32" s="28"/>
      <c r="M32" s="28"/>
      <c r="N32" s="28"/>
      <c r="O32" s="28"/>
      <c r="P32" s="28"/>
      <c r="Q32" s="28"/>
      <c r="R32" s="28"/>
      <c r="S32" s="28"/>
    </row>
    <row r="33" spans="1:16383" s="1" customFormat="1" ht="15" hidden="1" customHeight="1">
      <c r="A33" s="179"/>
      <c r="B33" s="355" t="s">
        <v>811</v>
      </c>
      <c r="C33" s="362">
        <v>0</v>
      </c>
      <c r="D33" s="356">
        <v>0</v>
      </c>
      <c r="E33" s="363"/>
      <c r="F33" s="227"/>
      <c r="G33" s="227"/>
      <c r="H33" s="360"/>
      <c r="I33" s="364"/>
      <c r="J33" s="227"/>
      <c r="K33" s="227"/>
      <c r="L33" s="28"/>
      <c r="M33" s="28"/>
      <c r="N33" s="28"/>
      <c r="O33" s="28"/>
      <c r="P33" s="28"/>
      <c r="Q33" s="28"/>
      <c r="R33" s="28"/>
      <c r="S33" s="28"/>
    </row>
    <row r="34" spans="1:16383" s="1" customFormat="1" ht="15" hidden="1" customHeight="1">
      <c r="A34" s="179"/>
      <c r="B34" s="28" t="s">
        <v>981</v>
      </c>
      <c r="C34" s="362">
        <v>0</v>
      </c>
      <c r="D34" s="361"/>
      <c r="E34" s="28"/>
      <c r="F34" s="227"/>
      <c r="G34" s="227"/>
      <c r="H34" s="227"/>
      <c r="I34" s="365"/>
      <c r="J34" s="227"/>
      <c r="K34" s="227"/>
      <c r="L34" s="28"/>
      <c r="M34" s="28"/>
      <c r="N34" s="28"/>
      <c r="O34" s="28"/>
      <c r="P34" s="28"/>
      <c r="Q34" s="28"/>
      <c r="R34" s="28"/>
      <c r="S34" s="28"/>
    </row>
    <row r="35" spans="1:16383" s="1" customFormat="1" ht="15" hidden="1" customHeight="1">
      <c r="A35" s="179"/>
      <c r="B35" s="28"/>
      <c r="C35" s="359" t="s">
        <v>1109</v>
      </c>
      <c r="D35" s="361" t="s">
        <v>1110</v>
      </c>
      <c r="E35" s="28"/>
      <c r="F35" s="227"/>
      <c r="G35" s="227"/>
      <c r="H35" s="227"/>
      <c r="I35" s="227"/>
      <c r="J35" s="227"/>
      <c r="K35" s="227"/>
      <c r="L35" s="28"/>
      <c r="M35" s="28"/>
      <c r="N35" s="28"/>
      <c r="O35" s="28"/>
      <c r="P35" s="28"/>
      <c r="Q35" s="28"/>
      <c r="R35" s="28"/>
      <c r="S35" s="28"/>
    </row>
    <row r="36" spans="1:16383" s="1" customFormat="1" ht="15" hidden="1" customHeight="1">
      <c r="A36" s="179"/>
      <c r="B36" s="355" t="s">
        <v>1111</v>
      </c>
      <c r="C36" s="487">
        <f>PFullLoadLss-PIronLossTrf</f>
        <v>0</v>
      </c>
      <c r="D36" s="487">
        <f ca="1">IF(ACCapSTC=0,0,IF(PNomTrf=0,0,PResLssTrf/(PNomTrf/ACCapSTC)^2))</f>
        <v>0</v>
      </c>
      <c r="E36" s="28"/>
      <c r="F36" s="227"/>
      <c r="G36" s="227"/>
      <c r="H36" s="227"/>
      <c r="I36" s="227"/>
      <c r="J36" s="227"/>
      <c r="K36" s="227"/>
      <c r="L36" s="28"/>
      <c r="M36" s="28"/>
      <c r="N36" s="28"/>
      <c r="O36" s="28"/>
      <c r="P36" s="28"/>
      <c r="Q36" s="28"/>
      <c r="R36" s="28"/>
      <c r="S36" s="28"/>
    </row>
    <row r="37" spans="1:16383" s="1" customFormat="1" ht="15" hidden="1" customHeight="1">
      <c r="A37" s="179"/>
      <c r="B37" s="28"/>
      <c r="C37" s="28"/>
      <c r="D37" s="28"/>
      <c r="E37" s="28"/>
      <c r="F37" s="227"/>
      <c r="G37" s="227"/>
      <c r="H37" s="227"/>
      <c r="I37" s="227"/>
      <c r="J37" s="227"/>
      <c r="K37" s="227"/>
      <c r="L37" s="28"/>
      <c r="M37" s="28"/>
      <c r="N37" s="28"/>
      <c r="O37" s="28"/>
      <c r="P37" s="28"/>
      <c r="Q37" s="28"/>
      <c r="R37" s="28"/>
      <c r="S37" s="28"/>
    </row>
    <row r="38" spans="1:16383" s="1" customFormat="1" ht="15" customHeight="1">
      <c r="A38" s="50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</row>
    <row r="39" spans="1:16383" s="28" customFormat="1" ht="15" customHeight="1">
      <c r="A39" s="61"/>
      <c r="B39" s="62" t="str">
        <f>CONCATENATE("Version ",Version)</f>
        <v>Version 1.5.2</v>
      </c>
      <c r="C39" s="62"/>
      <c r="D39" s="62"/>
      <c r="E39" s="186"/>
      <c r="F39" s="634" t="str">
        <f ca="1">Copyright</f>
        <v>© 2018 CanadianSolar, All rights reserved.</v>
      </c>
      <c r="G39" s="634"/>
      <c r="H39" s="634"/>
      <c r="I39" s="634"/>
      <c r="J39" s="634"/>
      <c r="K39" s="634"/>
      <c r="L39" s="62"/>
      <c r="M39" s="62"/>
      <c r="N39" s="62"/>
      <c r="O39" s="62"/>
      <c r="P39" s="299" t="s">
        <v>664</v>
      </c>
      <c r="Q39" s="299"/>
      <c r="R39" s="299"/>
      <c r="S39" s="61"/>
      <c r="T39" s="228"/>
      <c r="U39" s="228"/>
      <c r="V39" s="228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  <c r="BJ39" s="228"/>
      <c r="BK39" s="228"/>
      <c r="BL39" s="228"/>
      <c r="BM39" s="228"/>
      <c r="BN39" s="228"/>
      <c r="BO39" s="228"/>
      <c r="BP39" s="228"/>
      <c r="BQ39" s="228"/>
      <c r="BR39" s="228"/>
      <c r="BS39" s="228"/>
      <c r="BT39" s="228"/>
      <c r="BU39" s="228"/>
      <c r="BV39" s="228"/>
      <c r="BW39" s="228"/>
      <c r="BX39" s="228"/>
      <c r="BY39" s="228"/>
      <c r="BZ39" s="228"/>
      <c r="CA39" s="228"/>
      <c r="CB39" s="228"/>
      <c r="CC39" s="228"/>
      <c r="CD39" s="228"/>
      <c r="CE39" s="228"/>
      <c r="CF39" s="228"/>
      <c r="CG39" s="228"/>
      <c r="CH39" s="228"/>
      <c r="CI39" s="228"/>
      <c r="CJ39" s="228"/>
      <c r="CK39" s="228"/>
      <c r="CL39" s="228"/>
      <c r="CM39" s="228"/>
      <c r="CN39" s="228"/>
      <c r="CO39" s="228"/>
      <c r="CP39" s="228"/>
      <c r="CQ39" s="228"/>
      <c r="CR39" s="228"/>
      <c r="CS39" s="228"/>
      <c r="CT39" s="228"/>
      <c r="CU39" s="228"/>
      <c r="CV39" s="228"/>
      <c r="CW39" s="228"/>
      <c r="CX39" s="228"/>
      <c r="CY39" s="228"/>
      <c r="CZ39" s="228"/>
      <c r="DA39" s="228"/>
      <c r="DB39" s="228"/>
      <c r="DC39" s="228"/>
      <c r="DD39" s="228"/>
      <c r="DE39" s="228"/>
      <c r="DF39" s="228"/>
      <c r="DG39" s="228"/>
      <c r="DH39" s="228"/>
      <c r="DI39" s="228"/>
      <c r="DJ39" s="228"/>
      <c r="DK39" s="228"/>
      <c r="DL39" s="228"/>
      <c r="DM39" s="228"/>
      <c r="DN39" s="228"/>
      <c r="DO39" s="228"/>
      <c r="DP39" s="228"/>
      <c r="DQ39" s="228"/>
      <c r="DR39" s="228"/>
      <c r="DS39" s="228"/>
      <c r="DT39" s="228"/>
      <c r="DU39" s="228"/>
      <c r="DV39" s="228"/>
      <c r="DW39" s="228"/>
      <c r="DX39" s="228"/>
      <c r="DY39" s="228"/>
      <c r="DZ39" s="228"/>
      <c r="EA39" s="228"/>
      <c r="EB39" s="228"/>
      <c r="EC39" s="228"/>
      <c r="ED39" s="228"/>
      <c r="EE39" s="228"/>
      <c r="EF39" s="228"/>
      <c r="EG39" s="228"/>
      <c r="EH39" s="228"/>
      <c r="EI39" s="228"/>
      <c r="EJ39" s="228"/>
      <c r="EK39" s="228"/>
      <c r="EL39" s="228"/>
      <c r="EM39" s="228"/>
      <c r="EN39" s="228"/>
      <c r="EO39" s="228"/>
      <c r="EP39" s="228"/>
      <c r="EQ39" s="228"/>
      <c r="ER39" s="228"/>
      <c r="ES39" s="228"/>
      <c r="ET39" s="228"/>
      <c r="EU39" s="228"/>
      <c r="EV39" s="228"/>
      <c r="EW39" s="228"/>
      <c r="EX39" s="228"/>
      <c r="EY39" s="228"/>
      <c r="EZ39" s="228"/>
      <c r="FA39" s="228"/>
      <c r="FB39" s="228"/>
      <c r="FC39" s="228"/>
      <c r="FD39" s="228"/>
      <c r="FE39" s="228"/>
      <c r="FF39" s="228"/>
      <c r="FG39" s="228"/>
      <c r="FH39" s="228"/>
      <c r="FI39" s="228"/>
      <c r="FJ39" s="228"/>
      <c r="FK39" s="228"/>
      <c r="FL39" s="228"/>
      <c r="FM39" s="228"/>
      <c r="FN39" s="228"/>
      <c r="FO39" s="228"/>
      <c r="FP39" s="228"/>
      <c r="FQ39" s="228"/>
      <c r="FR39" s="228"/>
      <c r="FS39" s="228"/>
      <c r="FT39" s="228"/>
      <c r="FU39" s="228"/>
      <c r="FV39" s="228"/>
      <c r="FW39" s="228"/>
      <c r="FX39" s="228"/>
      <c r="FY39" s="228"/>
      <c r="FZ39" s="228"/>
      <c r="GA39" s="228"/>
      <c r="GB39" s="228"/>
      <c r="GC39" s="228"/>
      <c r="GD39" s="228"/>
      <c r="GE39" s="228"/>
      <c r="GF39" s="228"/>
      <c r="GG39" s="228"/>
      <c r="GH39" s="228"/>
      <c r="GI39" s="228"/>
      <c r="GJ39" s="228"/>
      <c r="GK39" s="228"/>
      <c r="GL39" s="228"/>
      <c r="GM39" s="228"/>
      <c r="GN39" s="228"/>
      <c r="GO39" s="228"/>
      <c r="GP39" s="228"/>
      <c r="GQ39" s="228"/>
      <c r="GR39" s="228"/>
      <c r="GS39" s="228"/>
      <c r="GT39" s="228"/>
      <c r="GU39" s="228"/>
      <c r="GV39" s="228"/>
      <c r="GW39" s="228"/>
      <c r="GX39" s="228"/>
      <c r="GY39" s="228"/>
      <c r="GZ39" s="228"/>
      <c r="HA39" s="228"/>
      <c r="HB39" s="228"/>
      <c r="HC39" s="228"/>
      <c r="HD39" s="228"/>
      <c r="HE39" s="228"/>
      <c r="HF39" s="228"/>
      <c r="HG39" s="228"/>
      <c r="HH39" s="228"/>
      <c r="HI39" s="228"/>
      <c r="HJ39" s="228"/>
      <c r="HK39" s="228"/>
      <c r="HL39" s="228"/>
      <c r="HM39" s="228"/>
      <c r="HN39" s="228"/>
      <c r="HO39" s="228"/>
      <c r="HP39" s="228"/>
      <c r="HQ39" s="228"/>
      <c r="HR39" s="228"/>
      <c r="HS39" s="228"/>
      <c r="HT39" s="228"/>
      <c r="HU39" s="228"/>
      <c r="HV39" s="228"/>
      <c r="HW39" s="228"/>
      <c r="HX39" s="228"/>
      <c r="HY39" s="228"/>
      <c r="HZ39" s="228"/>
      <c r="IA39" s="228"/>
      <c r="IB39" s="228"/>
      <c r="IC39" s="228"/>
      <c r="ID39" s="228"/>
      <c r="IE39" s="228"/>
      <c r="IF39" s="228"/>
      <c r="IG39" s="228"/>
      <c r="IH39" s="228"/>
      <c r="II39" s="228"/>
      <c r="IJ39" s="228"/>
      <c r="IK39" s="228"/>
      <c r="IL39" s="228"/>
      <c r="IM39" s="228"/>
      <c r="IN39" s="228"/>
      <c r="IO39" s="228"/>
      <c r="IP39" s="228"/>
      <c r="IQ39" s="228"/>
      <c r="IR39" s="228"/>
      <c r="IS39" s="228"/>
      <c r="IT39" s="228"/>
      <c r="IU39" s="228"/>
      <c r="IV39" s="228"/>
      <c r="IW39" s="228"/>
      <c r="IX39" s="228"/>
      <c r="IY39" s="228"/>
      <c r="IZ39" s="228"/>
      <c r="JA39" s="228"/>
      <c r="JB39" s="228"/>
      <c r="JC39" s="228"/>
      <c r="JD39" s="228"/>
      <c r="JE39" s="228"/>
      <c r="JF39" s="228"/>
      <c r="JG39" s="228"/>
      <c r="JH39" s="228"/>
      <c r="JI39" s="228"/>
      <c r="JJ39" s="228"/>
      <c r="JK39" s="228"/>
      <c r="JL39" s="228"/>
      <c r="JM39" s="228"/>
      <c r="JN39" s="228"/>
      <c r="JO39" s="228"/>
      <c r="JP39" s="228"/>
      <c r="JQ39" s="228"/>
      <c r="JR39" s="228"/>
      <c r="JS39" s="228"/>
      <c r="JT39" s="228"/>
      <c r="JU39" s="228"/>
      <c r="JV39" s="228"/>
      <c r="JW39" s="228"/>
      <c r="JX39" s="228"/>
      <c r="JY39" s="228"/>
      <c r="JZ39" s="228"/>
      <c r="KA39" s="228"/>
      <c r="KB39" s="228"/>
      <c r="KC39" s="228"/>
      <c r="KD39" s="228"/>
      <c r="KE39" s="228"/>
      <c r="KF39" s="228"/>
      <c r="KG39" s="228"/>
      <c r="KH39" s="228"/>
      <c r="KI39" s="228"/>
      <c r="KJ39" s="228"/>
      <c r="KK39" s="228"/>
      <c r="KL39" s="228"/>
      <c r="KM39" s="228"/>
      <c r="KN39" s="228"/>
      <c r="KO39" s="228"/>
      <c r="KP39" s="228"/>
      <c r="KQ39" s="228"/>
      <c r="KR39" s="228"/>
      <c r="KS39" s="228"/>
      <c r="KT39" s="228"/>
      <c r="KU39" s="228"/>
      <c r="KV39" s="228"/>
      <c r="KW39" s="228"/>
      <c r="KX39" s="228"/>
      <c r="KY39" s="228"/>
      <c r="KZ39" s="228"/>
      <c r="LA39" s="228"/>
      <c r="LB39" s="228"/>
      <c r="LC39" s="228"/>
      <c r="LD39" s="228"/>
      <c r="LE39" s="228"/>
      <c r="LF39" s="228"/>
      <c r="LG39" s="228"/>
      <c r="LH39" s="228"/>
      <c r="LI39" s="228"/>
      <c r="LJ39" s="228"/>
      <c r="LK39" s="228"/>
      <c r="LL39" s="228"/>
      <c r="LM39" s="228"/>
      <c r="LN39" s="228"/>
      <c r="LO39" s="228"/>
      <c r="LP39" s="228"/>
      <c r="LQ39" s="228"/>
      <c r="LR39" s="228"/>
      <c r="LS39" s="228"/>
      <c r="LT39" s="228"/>
      <c r="LU39" s="228"/>
      <c r="LV39" s="228"/>
      <c r="LW39" s="228"/>
      <c r="LX39" s="228"/>
      <c r="LY39" s="228"/>
      <c r="LZ39" s="228"/>
      <c r="MA39" s="228"/>
      <c r="MB39" s="228"/>
      <c r="MC39" s="228"/>
      <c r="MD39" s="228"/>
      <c r="ME39" s="228"/>
      <c r="MF39" s="228"/>
      <c r="MG39" s="228"/>
      <c r="MH39" s="228"/>
      <c r="MI39" s="228"/>
      <c r="MJ39" s="228"/>
      <c r="MK39" s="228"/>
      <c r="ML39" s="228"/>
      <c r="MM39" s="228"/>
      <c r="MN39" s="228"/>
      <c r="MO39" s="228"/>
      <c r="MP39" s="228"/>
      <c r="MQ39" s="228"/>
      <c r="MR39" s="228"/>
      <c r="MS39" s="228"/>
      <c r="MT39" s="228"/>
      <c r="MU39" s="228"/>
      <c r="MV39" s="228"/>
      <c r="MW39" s="228"/>
      <c r="MX39" s="228"/>
      <c r="MY39" s="228"/>
      <c r="MZ39" s="228"/>
      <c r="NA39" s="228"/>
      <c r="NB39" s="228"/>
      <c r="NC39" s="228"/>
      <c r="ND39" s="228"/>
      <c r="NE39" s="228"/>
      <c r="NF39" s="228"/>
      <c r="NG39" s="228"/>
      <c r="NH39" s="228"/>
      <c r="NI39" s="228"/>
      <c r="NJ39" s="228"/>
      <c r="NK39" s="228"/>
      <c r="NL39" s="228"/>
      <c r="NM39" s="228"/>
      <c r="NN39" s="228"/>
      <c r="NO39" s="228"/>
      <c r="NP39" s="228"/>
      <c r="NQ39" s="228"/>
      <c r="NR39" s="228"/>
      <c r="NS39" s="228"/>
      <c r="NT39" s="228"/>
      <c r="NU39" s="228"/>
      <c r="NV39" s="228"/>
      <c r="NW39" s="228"/>
      <c r="NX39" s="228"/>
      <c r="NY39" s="228"/>
      <c r="NZ39" s="228"/>
      <c r="OA39" s="228"/>
      <c r="OB39" s="228"/>
      <c r="OC39" s="228"/>
      <c r="OD39" s="228"/>
      <c r="OE39" s="228"/>
      <c r="OF39" s="228"/>
      <c r="OG39" s="228"/>
      <c r="OH39" s="228"/>
      <c r="OI39" s="228"/>
      <c r="OJ39" s="228"/>
      <c r="OK39" s="228"/>
      <c r="OL39" s="228"/>
      <c r="OM39" s="228"/>
      <c r="ON39" s="228"/>
      <c r="OO39" s="228"/>
      <c r="OP39" s="228"/>
      <c r="OQ39" s="228"/>
      <c r="OR39" s="228"/>
      <c r="OS39" s="228"/>
      <c r="OT39" s="228"/>
      <c r="OU39" s="228"/>
      <c r="OV39" s="228"/>
      <c r="OW39" s="228"/>
      <c r="OX39" s="228"/>
      <c r="OY39" s="228"/>
      <c r="OZ39" s="228"/>
      <c r="PA39" s="228"/>
      <c r="PB39" s="228"/>
      <c r="PC39" s="228"/>
      <c r="PD39" s="228"/>
      <c r="PE39" s="228"/>
      <c r="PF39" s="228"/>
      <c r="PG39" s="228"/>
      <c r="PH39" s="228"/>
      <c r="PI39" s="228"/>
      <c r="PJ39" s="228"/>
      <c r="PK39" s="228"/>
      <c r="PL39" s="228"/>
      <c r="PM39" s="228"/>
      <c r="PN39" s="228"/>
      <c r="PO39" s="228"/>
      <c r="PP39" s="228"/>
      <c r="PQ39" s="228"/>
      <c r="PR39" s="228"/>
      <c r="PS39" s="228"/>
      <c r="PT39" s="228"/>
      <c r="PU39" s="228"/>
      <c r="PV39" s="228"/>
      <c r="PW39" s="228"/>
      <c r="PX39" s="228"/>
      <c r="PY39" s="228"/>
      <c r="PZ39" s="228"/>
      <c r="QA39" s="228"/>
      <c r="QB39" s="228"/>
      <c r="QC39" s="228"/>
      <c r="QD39" s="228"/>
      <c r="QE39" s="228"/>
      <c r="QF39" s="228"/>
      <c r="QG39" s="228"/>
      <c r="QH39" s="228"/>
      <c r="QI39" s="228"/>
      <c r="QJ39" s="228"/>
      <c r="QK39" s="228"/>
      <c r="QL39" s="228"/>
      <c r="QM39" s="228"/>
      <c r="QN39" s="228"/>
      <c r="QO39" s="228"/>
      <c r="QP39" s="228"/>
      <c r="QQ39" s="228"/>
      <c r="QR39" s="228"/>
      <c r="QS39" s="228"/>
      <c r="QT39" s="228"/>
      <c r="QU39" s="228"/>
      <c r="QV39" s="228"/>
      <c r="QW39" s="228"/>
      <c r="QX39" s="228"/>
      <c r="QY39" s="228"/>
      <c r="QZ39" s="228"/>
      <c r="RA39" s="228"/>
      <c r="RB39" s="228"/>
      <c r="RC39" s="228"/>
      <c r="RD39" s="228"/>
      <c r="RE39" s="228"/>
      <c r="RF39" s="228"/>
      <c r="RG39" s="228"/>
      <c r="RH39" s="228"/>
      <c r="RI39" s="228"/>
      <c r="RJ39" s="228"/>
      <c r="RK39" s="228"/>
      <c r="RL39" s="228"/>
      <c r="RM39" s="228"/>
      <c r="RN39" s="228"/>
      <c r="RO39" s="228"/>
      <c r="RP39" s="228"/>
      <c r="RQ39" s="228"/>
      <c r="RR39" s="228"/>
      <c r="RS39" s="228"/>
      <c r="RT39" s="228"/>
      <c r="RU39" s="228"/>
      <c r="RV39" s="228"/>
      <c r="RW39" s="228"/>
      <c r="RX39" s="228"/>
      <c r="RY39" s="228"/>
      <c r="RZ39" s="228"/>
      <c r="SA39" s="228"/>
      <c r="SB39" s="228"/>
      <c r="SC39" s="228"/>
      <c r="SD39" s="228"/>
      <c r="SE39" s="228"/>
      <c r="SF39" s="228"/>
      <c r="SG39" s="228"/>
      <c r="SH39" s="228"/>
      <c r="SI39" s="228"/>
      <c r="SJ39" s="228"/>
      <c r="SK39" s="228"/>
      <c r="SL39" s="228"/>
      <c r="SM39" s="228"/>
      <c r="SN39" s="228"/>
      <c r="SO39" s="228"/>
      <c r="SP39" s="228"/>
      <c r="SQ39" s="228"/>
      <c r="SR39" s="228"/>
      <c r="SS39" s="228"/>
      <c r="ST39" s="228"/>
      <c r="SU39" s="228"/>
      <c r="SV39" s="228"/>
      <c r="SW39" s="228"/>
      <c r="SX39" s="228"/>
      <c r="SY39" s="228"/>
      <c r="SZ39" s="228"/>
      <c r="TA39" s="228"/>
      <c r="TB39" s="228"/>
      <c r="TC39" s="228"/>
      <c r="TD39" s="228"/>
      <c r="TE39" s="228"/>
      <c r="TF39" s="228"/>
      <c r="TG39" s="228"/>
      <c r="TH39" s="228"/>
      <c r="TI39" s="228"/>
      <c r="TJ39" s="228"/>
      <c r="TK39" s="228"/>
      <c r="TL39" s="228"/>
      <c r="TM39" s="228"/>
      <c r="TN39" s="228"/>
      <c r="TO39" s="228"/>
      <c r="TP39" s="228"/>
      <c r="TQ39" s="228"/>
      <c r="TR39" s="228"/>
      <c r="TS39" s="228"/>
      <c r="TT39" s="228"/>
      <c r="TU39" s="228"/>
      <c r="TV39" s="228"/>
      <c r="TW39" s="228"/>
      <c r="TX39" s="228"/>
      <c r="TY39" s="228"/>
      <c r="TZ39" s="228"/>
      <c r="UA39" s="228"/>
      <c r="UB39" s="228"/>
      <c r="UC39" s="228"/>
      <c r="UD39" s="228"/>
      <c r="UE39" s="228"/>
      <c r="UF39" s="228"/>
      <c r="UG39" s="228"/>
      <c r="UH39" s="228"/>
      <c r="UI39" s="228"/>
      <c r="UJ39" s="228"/>
      <c r="UK39" s="228"/>
      <c r="UL39" s="228"/>
      <c r="UM39" s="228"/>
      <c r="UN39" s="228"/>
      <c r="UO39" s="228"/>
      <c r="UP39" s="228"/>
      <c r="UQ39" s="228"/>
      <c r="UR39" s="228"/>
      <c r="US39" s="228"/>
      <c r="UT39" s="228"/>
      <c r="UU39" s="228"/>
      <c r="UV39" s="228"/>
      <c r="UW39" s="228"/>
      <c r="UX39" s="228"/>
      <c r="UY39" s="228"/>
      <c r="UZ39" s="228"/>
      <c r="VA39" s="228"/>
      <c r="VB39" s="228"/>
      <c r="VC39" s="228"/>
      <c r="VD39" s="228"/>
      <c r="VE39" s="228"/>
      <c r="VF39" s="228"/>
      <c r="VG39" s="228"/>
      <c r="VH39" s="228"/>
      <c r="VI39" s="228"/>
      <c r="VJ39" s="228"/>
      <c r="VK39" s="228"/>
      <c r="VL39" s="228"/>
      <c r="VM39" s="228"/>
      <c r="VN39" s="228"/>
      <c r="VO39" s="228"/>
      <c r="VP39" s="228"/>
      <c r="VQ39" s="228"/>
      <c r="VR39" s="228"/>
      <c r="VS39" s="228"/>
      <c r="VT39" s="228"/>
      <c r="VU39" s="228"/>
      <c r="VV39" s="228"/>
      <c r="VW39" s="228"/>
      <c r="VX39" s="228"/>
      <c r="VY39" s="228"/>
      <c r="VZ39" s="228"/>
      <c r="WA39" s="228"/>
      <c r="WB39" s="228"/>
      <c r="WC39" s="228"/>
      <c r="WD39" s="228"/>
      <c r="WE39" s="228"/>
      <c r="WF39" s="228"/>
      <c r="WG39" s="228"/>
      <c r="WH39" s="228"/>
      <c r="WI39" s="228"/>
      <c r="WJ39" s="228"/>
      <c r="WK39" s="228"/>
      <c r="WL39" s="228"/>
      <c r="WM39" s="228"/>
      <c r="WN39" s="228"/>
      <c r="WO39" s="228"/>
      <c r="WP39" s="228"/>
      <c r="WQ39" s="228"/>
      <c r="WR39" s="228"/>
      <c r="WS39" s="228"/>
      <c r="WT39" s="228"/>
      <c r="WU39" s="228"/>
      <c r="WV39" s="228"/>
      <c r="WW39" s="228"/>
      <c r="WX39" s="228"/>
      <c r="WY39" s="228"/>
      <c r="WZ39" s="228"/>
      <c r="XA39" s="228"/>
      <c r="XB39" s="228"/>
      <c r="XC39" s="228"/>
      <c r="XD39" s="228"/>
      <c r="XE39" s="228"/>
      <c r="XF39" s="228"/>
      <c r="XG39" s="228"/>
      <c r="XH39" s="228"/>
      <c r="XI39" s="228"/>
      <c r="XJ39" s="228"/>
      <c r="XK39" s="228"/>
      <c r="XL39" s="228"/>
      <c r="XM39" s="228"/>
      <c r="XN39" s="228"/>
      <c r="XO39" s="228"/>
      <c r="XP39" s="228"/>
      <c r="XQ39" s="228"/>
      <c r="XR39" s="228"/>
      <c r="XS39" s="228"/>
      <c r="XT39" s="228"/>
      <c r="XU39" s="228"/>
      <c r="XV39" s="228"/>
      <c r="XW39" s="228"/>
      <c r="XX39" s="228"/>
      <c r="XY39" s="228"/>
      <c r="XZ39" s="228"/>
      <c r="YA39" s="228"/>
      <c r="YB39" s="228"/>
      <c r="YC39" s="228"/>
      <c r="YD39" s="228"/>
      <c r="YE39" s="228"/>
      <c r="YF39" s="228"/>
      <c r="YG39" s="228"/>
      <c r="YH39" s="228"/>
      <c r="YI39" s="228"/>
      <c r="YJ39" s="228"/>
      <c r="YK39" s="228"/>
      <c r="YL39" s="228"/>
      <c r="YM39" s="228"/>
      <c r="YN39" s="228"/>
      <c r="YO39" s="228"/>
      <c r="YP39" s="228"/>
      <c r="YQ39" s="228"/>
      <c r="YR39" s="228"/>
      <c r="YS39" s="228"/>
      <c r="YT39" s="228"/>
      <c r="YU39" s="228"/>
      <c r="YV39" s="228"/>
      <c r="YW39" s="228"/>
      <c r="YX39" s="228"/>
      <c r="YY39" s="228"/>
      <c r="YZ39" s="228"/>
      <c r="ZA39" s="228"/>
      <c r="ZB39" s="228"/>
      <c r="ZC39" s="228"/>
      <c r="ZD39" s="228"/>
      <c r="ZE39" s="228"/>
      <c r="ZF39" s="228"/>
      <c r="ZG39" s="228"/>
      <c r="ZH39" s="228"/>
      <c r="ZI39" s="228"/>
      <c r="ZJ39" s="228"/>
      <c r="ZK39" s="228"/>
      <c r="ZL39" s="228"/>
      <c r="ZM39" s="228"/>
      <c r="ZN39" s="228"/>
      <c r="ZO39" s="228"/>
      <c r="ZP39" s="228"/>
      <c r="ZQ39" s="228"/>
      <c r="ZR39" s="228"/>
      <c r="ZS39" s="228"/>
      <c r="ZT39" s="228"/>
      <c r="ZU39" s="228"/>
      <c r="ZV39" s="228"/>
      <c r="ZW39" s="228"/>
      <c r="ZX39" s="228"/>
      <c r="ZY39" s="228"/>
      <c r="ZZ39" s="228"/>
      <c r="AAA39" s="228"/>
      <c r="AAB39" s="228"/>
      <c r="AAC39" s="228"/>
      <c r="AAD39" s="228"/>
      <c r="AAE39" s="228"/>
      <c r="AAF39" s="228"/>
      <c r="AAG39" s="228"/>
      <c r="AAH39" s="228"/>
      <c r="AAI39" s="228"/>
      <c r="AAJ39" s="228"/>
      <c r="AAK39" s="228"/>
      <c r="AAL39" s="228"/>
      <c r="AAM39" s="228"/>
      <c r="AAN39" s="228"/>
      <c r="AAO39" s="228"/>
      <c r="AAP39" s="228"/>
      <c r="AAQ39" s="228"/>
      <c r="AAR39" s="228"/>
      <c r="AAS39" s="228"/>
      <c r="AAT39" s="228"/>
      <c r="AAU39" s="228"/>
      <c r="AAV39" s="228"/>
      <c r="AAW39" s="228"/>
      <c r="AAX39" s="228"/>
      <c r="AAY39" s="228"/>
      <c r="AAZ39" s="228"/>
      <c r="ABA39" s="228"/>
      <c r="ABB39" s="228"/>
      <c r="ABC39" s="228"/>
      <c r="ABD39" s="228"/>
      <c r="ABE39" s="228"/>
      <c r="ABF39" s="228"/>
      <c r="ABG39" s="228"/>
      <c r="ABH39" s="228"/>
      <c r="ABI39" s="228"/>
      <c r="ABJ39" s="228"/>
      <c r="ABK39" s="228"/>
      <c r="ABL39" s="228"/>
      <c r="ABM39" s="228"/>
      <c r="ABN39" s="228"/>
      <c r="ABO39" s="228"/>
      <c r="ABP39" s="228"/>
      <c r="ABQ39" s="228"/>
      <c r="ABR39" s="228"/>
      <c r="ABS39" s="228"/>
      <c r="ABT39" s="228"/>
      <c r="ABU39" s="228"/>
      <c r="ABV39" s="228"/>
      <c r="ABW39" s="228"/>
      <c r="ABX39" s="228"/>
      <c r="ABY39" s="228"/>
      <c r="ABZ39" s="228"/>
      <c r="ACA39" s="228"/>
      <c r="ACB39" s="228"/>
      <c r="ACC39" s="228"/>
      <c r="ACD39" s="228"/>
      <c r="ACE39" s="228"/>
      <c r="ACF39" s="228"/>
      <c r="ACG39" s="228"/>
      <c r="ACH39" s="228"/>
      <c r="ACI39" s="228"/>
      <c r="ACJ39" s="228"/>
      <c r="ACK39" s="228"/>
      <c r="ACL39" s="228"/>
      <c r="ACM39" s="228"/>
      <c r="ACN39" s="228"/>
      <c r="ACO39" s="228"/>
      <c r="ACP39" s="228"/>
      <c r="ACQ39" s="228"/>
      <c r="ACR39" s="228"/>
      <c r="ACS39" s="228"/>
      <c r="ACT39" s="228"/>
      <c r="ACU39" s="228"/>
      <c r="ACV39" s="228"/>
      <c r="ACW39" s="228"/>
      <c r="ACX39" s="228"/>
      <c r="ACY39" s="228"/>
      <c r="ACZ39" s="228"/>
      <c r="ADA39" s="228"/>
      <c r="ADB39" s="228"/>
      <c r="ADC39" s="228"/>
      <c r="ADD39" s="228"/>
      <c r="ADE39" s="228"/>
      <c r="ADF39" s="228"/>
      <c r="ADG39" s="228"/>
      <c r="ADH39" s="228"/>
      <c r="ADI39" s="228"/>
      <c r="ADJ39" s="228"/>
      <c r="ADK39" s="228"/>
      <c r="ADL39" s="228"/>
      <c r="ADM39" s="228"/>
      <c r="ADN39" s="228"/>
      <c r="ADO39" s="228"/>
      <c r="ADP39" s="228"/>
      <c r="ADQ39" s="228"/>
      <c r="ADR39" s="228"/>
      <c r="ADS39" s="228"/>
      <c r="ADT39" s="228"/>
      <c r="ADU39" s="228"/>
      <c r="ADV39" s="228"/>
      <c r="ADW39" s="228"/>
      <c r="ADX39" s="228"/>
      <c r="ADY39" s="228"/>
      <c r="ADZ39" s="228"/>
      <c r="AEA39" s="228"/>
      <c r="AEB39" s="228"/>
      <c r="AEC39" s="228"/>
      <c r="AED39" s="228"/>
      <c r="AEE39" s="228"/>
      <c r="AEF39" s="228"/>
      <c r="AEG39" s="228"/>
      <c r="AEH39" s="228"/>
      <c r="AEI39" s="228"/>
      <c r="AEJ39" s="228"/>
      <c r="AEK39" s="228"/>
      <c r="AEL39" s="228"/>
      <c r="AEM39" s="228"/>
      <c r="AEN39" s="228"/>
      <c r="AEO39" s="228"/>
      <c r="AEP39" s="228"/>
      <c r="AEQ39" s="228"/>
      <c r="AER39" s="228"/>
      <c r="AES39" s="228"/>
      <c r="AET39" s="228"/>
      <c r="AEU39" s="228"/>
      <c r="AEV39" s="228"/>
      <c r="AEW39" s="228"/>
      <c r="AEX39" s="228"/>
      <c r="AEY39" s="228"/>
      <c r="AEZ39" s="228"/>
      <c r="AFA39" s="228"/>
      <c r="AFB39" s="228"/>
      <c r="AFC39" s="228"/>
      <c r="AFD39" s="228"/>
      <c r="AFE39" s="228"/>
      <c r="AFF39" s="228"/>
      <c r="AFG39" s="228"/>
      <c r="AFH39" s="228"/>
      <c r="AFI39" s="228"/>
      <c r="AFJ39" s="228"/>
      <c r="AFK39" s="228"/>
      <c r="AFL39" s="228"/>
      <c r="AFM39" s="228"/>
      <c r="AFN39" s="228"/>
      <c r="AFO39" s="228"/>
      <c r="AFP39" s="228"/>
      <c r="AFQ39" s="228"/>
      <c r="AFR39" s="228"/>
      <c r="AFS39" s="228"/>
      <c r="AFT39" s="228"/>
      <c r="AFU39" s="228"/>
      <c r="AFV39" s="228"/>
      <c r="AFW39" s="228"/>
      <c r="AFX39" s="228"/>
      <c r="AFY39" s="228"/>
      <c r="AFZ39" s="228"/>
      <c r="AGA39" s="228"/>
      <c r="AGB39" s="228"/>
      <c r="AGC39" s="228"/>
      <c r="AGD39" s="228"/>
      <c r="AGE39" s="228"/>
      <c r="AGF39" s="228"/>
      <c r="AGG39" s="228"/>
      <c r="AGH39" s="228"/>
      <c r="AGI39" s="228"/>
      <c r="AGJ39" s="228"/>
      <c r="AGK39" s="228"/>
      <c r="AGL39" s="228"/>
      <c r="AGM39" s="228"/>
      <c r="AGN39" s="228"/>
      <c r="AGO39" s="228"/>
      <c r="AGP39" s="228"/>
      <c r="AGQ39" s="228"/>
      <c r="AGR39" s="228"/>
      <c r="AGS39" s="228"/>
      <c r="AGT39" s="228"/>
      <c r="AGU39" s="228"/>
      <c r="AGV39" s="228"/>
      <c r="AGW39" s="228"/>
      <c r="AGX39" s="228"/>
      <c r="AGY39" s="228"/>
      <c r="AGZ39" s="228"/>
      <c r="AHA39" s="228"/>
      <c r="AHB39" s="228"/>
      <c r="AHC39" s="228"/>
      <c r="AHD39" s="228"/>
      <c r="AHE39" s="228"/>
      <c r="AHF39" s="228"/>
      <c r="AHG39" s="228"/>
      <c r="AHH39" s="228"/>
      <c r="AHI39" s="228"/>
      <c r="AHJ39" s="228"/>
      <c r="AHK39" s="228"/>
      <c r="AHL39" s="228"/>
      <c r="AHM39" s="228"/>
      <c r="AHN39" s="228"/>
      <c r="AHO39" s="228"/>
      <c r="AHP39" s="228"/>
      <c r="AHQ39" s="228"/>
      <c r="AHR39" s="228"/>
      <c r="AHS39" s="228"/>
      <c r="AHT39" s="228"/>
      <c r="AHU39" s="228"/>
      <c r="AHV39" s="228"/>
      <c r="AHW39" s="228"/>
      <c r="AHX39" s="228"/>
      <c r="AHY39" s="228"/>
      <c r="AHZ39" s="228"/>
      <c r="AIA39" s="228"/>
      <c r="AIB39" s="228"/>
      <c r="AIC39" s="228"/>
      <c r="AID39" s="228"/>
      <c r="AIE39" s="228"/>
      <c r="AIF39" s="228"/>
      <c r="AIG39" s="228"/>
      <c r="AIH39" s="228"/>
      <c r="AII39" s="228"/>
      <c r="AIJ39" s="228"/>
      <c r="AIK39" s="228"/>
      <c r="AIL39" s="228"/>
      <c r="AIM39" s="228"/>
      <c r="AIN39" s="228"/>
      <c r="AIO39" s="228"/>
      <c r="AIP39" s="228"/>
      <c r="AIQ39" s="228"/>
      <c r="AIR39" s="228"/>
      <c r="AIS39" s="228"/>
      <c r="AIT39" s="228"/>
      <c r="AIU39" s="228"/>
      <c r="AIV39" s="228"/>
      <c r="AIW39" s="228"/>
      <c r="AIX39" s="228"/>
      <c r="AIY39" s="228"/>
      <c r="AIZ39" s="228"/>
      <c r="AJA39" s="228"/>
      <c r="AJB39" s="228"/>
      <c r="AJC39" s="228"/>
      <c r="AJD39" s="228"/>
      <c r="AJE39" s="228"/>
      <c r="AJF39" s="228"/>
      <c r="AJG39" s="228"/>
      <c r="AJH39" s="228"/>
      <c r="AJI39" s="228"/>
      <c r="AJJ39" s="228"/>
      <c r="AJK39" s="228"/>
      <c r="AJL39" s="228"/>
      <c r="AJM39" s="228"/>
      <c r="AJN39" s="228"/>
      <c r="AJO39" s="228"/>
      <c r="AJP39" s="228"/>
      <c r="AJQ39" s="228"/>
      <c r="AJR39" s="228"/>
      <c r="AJS39" s="228"/>
      <c r="AJT39" s="228"/>
      <c r="AJU39" s="228"/>
      <c r="AJV39" s="228"/>
      <c r="AJW39" s="228"/>
      <c r="AJX39" s="228"/>
      <c r="AJY39" s="228"/>
      <c r="AJZ39" s="228"/>
      <c r="AKA39" s="228"/>
      <c r="AKB39" s="228"/>
      <c r="AKC39" s="228"/>
      <c r="AKD39" s="228"/>
      <c r="AKE39" s="228"/>
      <c r="AKF39" s="228"/>
      <c r="AKG39" s="228"/>
      <c r="AKH39" s="228"/>
      <c r="AKI39" s="228"/>
      <c r="AKJ39" s="228"/>
      <c r="AKK39" s="228"/>
      <c r="AKL39" s="228"/>
      <c r="AKM39" s="228"/>
      <c r="AKN39" s="228"/>
      <c r="AKO39" s="228"/>
      <c r="AKP39" s="228"/>
      <c r="AKQ39" s="228"/>
      <c r="AKR39" s="228"/>
      <c r="AKS39" s="228"/>
      <c r="AKT39" s="228"/>
      <c r="AKU39" s="228"/>
      <c r="AKV39" s="228"/>
      <c r="AKW39" s="228"/>
      <c r="AKX39" s="228"/>
      <c r="AKY39" s="228"/>
      <c r="AKZ39" s="228"/>
      <c r="ALA39" s="228"/>
      <c r="ALB39" s="228"/>
      <c r="ALC39" s="228"/>
      <c r="ALD39" s="228"/>
      <c r="ALE39" s="228"/>
      <c r="ALF39" s="228"/>
      <c r="ALG39" s="228"/>
      <c r="ALH39" s="228"/>
      <c r="ALI39" s="228"/>
      <c r="ALJ39" s="228"/>
      <c r="ALK39" s="228"/>
      <c r="ALL39" s="228"/>
      <c r="ALM39" s="228"/>
      <c r="ALN39" s="228"/>
      <c r="ALO39" s="228"/>
      <c r="ALP39" s="228"/>
      <c r="ALQ39" s="228"/>
      <c r="ALR39" s="228"/>
      <c r="ALS39" s="228"/>
      <c r="ALT39" s="228"/>
      <c r="ALU39" s="228"/>
      <c r="ALV39" s="228"/>
      <c r="ALW39" s="228"/>
      <c r="ALX39" s="228"/>
      <c r="ALY39" s="228"/>
      <c r="ALZ39" s="228"/>
      <c r="AMA39" s="228"/>
      <c r="AMB39" s="228"/>
      <c r="AMC39" s="228"/>
      <c r="AMD39" s="228"/>
      <c r="AME39" s="228"/>
      <c r="AMF39" s="228"/>
      <c r="AMG39" s="228"/>
      <c r="AMH39" s="228"/>
      <c r="AMI39" s="228"/>
      <c r="AMJ39" s="228"/>
      <c r="AMK39" s="228"/>
      <c r="AML39" s="228"/>
      <c r="AMM39" s="228"/>
      <c r="AMN39" s="228"/>
      <c r="AMO39" s="228"/>
      <c r="AMP39" s="228"/>
      <c r="AMQ39" s="228"/>
      <c r="AMR39" s="228"/>
      <c r="AMS39" s="228"/>
      <c r="AMT39" s="228"/>
      <c r="AMU39" s="228"/>
      <c r="AMV39" s="228"/>
      <c r="AMW39" s="228"/>
      <c r="AMX39" s="228"/>
      <c r="AMY39" s="228"/>
      <c r="AMZ39" s="228"/>
      <c r="ANA39" s="228"/>
      <c r="ANB39" s="228"/>
      <c r="ANC39" s="228"/>
      <c r="AND39" s="228"/>
      <c r="ANE39" s="228"/>
      <c r="ANF39" s="228"/>
      <c r="ANG39" s="228"/>
      <c r="ANH39" s="228"/>
      <c r="ANI39" s="228"/>
      <c r="ANJ39" s="228"/>
      <c r="ANK39" s="228"/>
      <c r="ANL39" s="228"/>
      <c r="ANM39" s="228"/>
      <c r="ANN39" s="228"/>
      <c r="ANO39" s="228"/>
      <c r="ANP39" s="228"/>
      <c r="ANQ39" s="228"/>
      <c r="ANR39" s="228"/>
      <c r="ANS39" s="228"/>
      <c r="ANT39" s="228"/>
      <c r="ANU39" s="228"/>
      <c r="ANV39" s="228"/>
      <c r="ANW39" s="228"/>
      <c r="ANX39" s="228"/>
      <c r="ANY39" s="228"/>
      <c r="ANZ39" s="228"/>
      <c r="AOA39" s="228"/>
      <c r="AOB39" s="228"/>
      <c r="AOC39" s="228"/>
      <c r="AOD39" s="228"/>
      <c r="AOE39" s="228"/>
      <c r="AOF39" s="228"/>
      <c r="AOG39" s="228"/>
      <c r="AOH39" s="228"/>
      <c r="AOI39" s="228"/>
      <c r="AOJ39" s="228"/>
      <c r="AOK39" s="228"/>
      <c r="AOL39" s="228"/>
      <c r="AOM39" s="228"/>
      <c r="AON39" s="228"/>
      <c r="AOO39" s="228"/>
      <c r="AOP39" s="228"/>
      <c r="AOQ39" s="228"/>
      <c r="AOR39" s="228"/>
      <c r="AOS39" s="228"/>
      <c r="AOT39" s="228"/>
      <c r="AOU39" s="228"/>
      <c r="AOV39" s="228"/>
      <c r="AOW39" s="228"/>
      <c r="AOX39" s="228"/>
      <c r="AOY39" s="228"/>
      <c r="AOZ39" s="228"/>
      <c r="APA39" s="228"/>
      <c r="APB39" s="228"/>
      <c r="APC39" s="228"/>
      <c r="APD39" s="228"/>
      <c r="APE39" s="228"/>
      <c r="APF39" s="228"/>
      <c r="APG39" s="228"/>
      <c r="APH39" s="228"/>
      <c r="API39" s="228"/>
      <c r="APJ39" s="228"/>
      <c r="APK39" s="228"/>
      <c r="APL39" s="228"/>
      <c r="APM39" s="228"/>
      <c r="APN39" s="228"/>
      <c r="APO39" s="228"/>
      <c r="APP39" s="228"/>
      <c r="APQ39" s="228"/>
      <c r="APR39" s="228"/>
      <c r="APS39" s="228"/>
      <c r="APT39" s="228"/>
      <c r="APU39" s="228"/>
      <c r="APV39" s="228"/>
      <c r="APW39" s="228"/>
      <c r="APX39" s="228"/>
      <c r="APY39" s="228"/>
      <c r="APZ39" s="228"/>
      <c r="AQA39" s="228"/>
      <c r="AQB39" s="228"/>
      <c r="AQC39" s="228"/>
      <c r="AQD39" s="228"/>
      <c r="AQE39" s="228"/>
      <c r="AQF39" s="228"/>
      <c r="AQG39" s="228"/>
      <c r="AQH39" s="228"/>
      <c r="AQI39" s="228"/>
      <c r="AQJ39" s="228"/>
      <c r="AQK39" s="228"/>
      <c r="AQL39" s="228"/>
      <c r="AQM39" s="228"/>
      <c r="AQN39" s="228"/>
      <c r="AQO39" s="228"/>
      <c r="AQP39" s="228"/>
      <c r="AQQ39" s="228"/>
      <c r="AQR39" s="228"/>
      <c r="AQS39" s="228"/>
      <c r="AQT39" s="228"/>
      <c r="AQU39" s="228"/>
      <c r="AQV39" s="228"/>
      <c r="AQW39" s="228"/>
      <c r="AQX39" s="228"/>
      <c r="AQY39" s="228"/>
      <c r="AQZ39" s="228"/>
      <c r="ARA39" s="228"/>
      <c r="ARB39" s="228"/>
      <c r="ARC39" s="228"/>
      <c r="ARD39" s="228"/>
      <c r="ARE39" s="228"/>
      <c r="ARF39" s="228"/>
      <c r="ARG39" s="228"/>
      <c r="ARH39" s="228"/>
      <c r="ARI39" s="228"/>
      <c r="ARJ39" s="228"/>
      <c r="ARK39" s="228"/>
      <c r="ARL39" s="228"/>
      <c r="ARM39" s="228"/>
      <c r="ARN39" s="228"/>
      <c r="ARO39" s="228"/>
      <c r="ARP39" s="228"/>
      <c r="ARQ39" s="228"/>
      <c r="ARR39" s="228"/>
      <c r="ARS39" s="228"/>
      <c r="ART39" s="228"/>
      <c r="ARU39" s="228"/>
      <c r="ARV39" s="228"/>
      <c r="ARW39" s="228"/>
      <c r="ARX39" s="228"/>
      <c r="ARY39" s="228"/>
      <c r="ARZ39" s="228"/>
      <c r="ASA39" s="228"/>
      <c r="ASB39" s="228"/>
      <c r="ASC39" s="228"/>
      <c r="ASD39" s="228"/>
      <c r="ASE39" s="228"/>
      <c r="ASF39" s="228"/>
      <c r="ASG39" s="228"/>
      <c r="ASH39" s="228"/>
      <c r="ASI39" s="228"/>
      <c r="ASJ39" s="228"/>
      <c r="ASK39" s="228"/>
      <c r="ASL39" s="228"/>
      <c r="ASM39" s="228"/>
      <c r="ASN39" s="228"/>
      <c r="ASO39" s="228"/>
      <c r="ASP39" s="228"/>
      <c r="ASQ39" s="228"/>
      <c r="ASR39" s="228"/>
      <c r="ASS39" s="228"/>
      <c r="AST39" s="228"/>
      <c r="ASU39" s="228"/>
      <c r="ASV39" s="228"/>
      <c r="ASW39" s="228"/>
      <c r="ASX39" s="228"/>
      <c r="ASY39" s="228"/>
      <c r="ASZ39" s="228"/>
      <c r="ATA39" s="228"/>
      <c r="ATB39" s="228"/>
      <c r="ATC39" s="228"/>
      <c r="ATD39" s="228"/>
      <c r="ATE39" s="228"/>
      <c r="ATF39" s="228"/>
      <c r="ATG39" s="228"/>
      <c r="ATH39" s="228"/>
      <c r="ATI39" s="228"/>
      <c r="ATJ39" s="228"/>
      <c r="ATK39" s="228"/>
      <c r="ATL39" s="228"/>
      <c r="ATM39" s="228"/>
      <c r="ATN39" s="228"/>
      <c r="ATO39" s="228"/>
      <c r="ATP39" s="228"/>
      <c r="ATQ39" s="228"/>
      <c r="ATR39" s="228"/>
      <c r="ATS39" s="228"/>
      <c r="ATT39" s="228"/>
      <c r="ATU39" s="228"/>
      <c r="ATV39" s="228"/>
      <c r="ATW39" s="228"/>
      <c r="ATX39" s="228"/>
      <c r="ATY39" s="228"/>
      <c r="ATZ39" s="228"/>
      <c r="AUA39" s="228"/>
      <c r="AUB39" s="228"/>
      <c r="AUC39" s="228"/>
      <c r="AUD39" s="228"/>
      <c r="AUE39" s="228"/>
      <c r="AUF39" s="228"/>
      <c r="AUG39" s="228"/>
      <c r="AUH39" s="228"/>
      <c r="AUI39" s="228"/>
      <c r="AUJ39" s="228"/>
      <c r="AUK39" s="228"/>
      <c r="AUL39" s="228"/>
      <c r="AUM39" s="228"/>
      <c r="AUN39" s="228"/>
      <c r="AUO39" s="228"/>
      <c r="AUP39" s="228"/>
      <c r="AUQ39" s="228"/>
      <c r="AUR39" s="228"/>
      <c r="AUS39" s="228"/>
      <c r="AUT39" s="228"/>
      <c r="AUU39" s="228"/>
      <c r="AUV39" s="228"/>
      <c r="AUW39" s="228"/>
      <c r="AUX39" s="228"/>
      <c r="AUY39" s="228"/>
      <c r="AUZ39" s="228"/>
      <c r="AVA39" s="228"/>
      <c r="AVB39" s="228"/>
      <c r="AVC39" s="228"/>
      <c r="AVD39" s="228"/>
      <c r="AVE39" s="228"/>
      <c r="AVF39" s="228"/>
      <c r="AVG39" s="228"/>
      <c r="AVH39" s="228"/>
      <c r="AVI39" s="228"/>
      <c r="AVJ39" s="228"/>
      <c r="AVK39" s="228"/>
      <c r="AVL39" s="228"/>
      <c r="AVM39" s="228"/>
      <c r="AVN39" s="228"/>
      <c r="AVO39" s="228"/>
      <c r="AVP39" s="228"/>
      <c r="AVQ39" s="228"/>
      <c r="AVR39" s="228"/>
      <c r="AVS39" s="228"/>
      <c r="AVT39" s="228"/>
      <c r="AVU39" s="228"/>
      <c r="AVV39" s="228"/>
      <c r="AVW39" s="228"/>
      <c r="AVX39" s="228"/>
      <c r="AVY39" s="228"/>
      <c r="AVZ39" s="228"/>
      <c r="AWA39" s="228"/>
      <c r="AWB39" s="228"/>
      <c r="AWC39" s="228"/>
      <c r="AWD39" s="228"/>
      <c r="AWE39" s="228"/>
      <c r="AWF39" s="228"/>
      <c r="AWG39" s="228"/>
      <c r="AWH39" s="228"/>
      <c r="AWI39" s="228"/>
      <c r="AWJ39" s="228"/>
      <c r="AWK39" s="228"/>
      <c r="AWL39" s="228"/>
      <c r="AWM39" s="228"/>
      <c r="AWN39" s="228"/>
      <c r="AWO39" s="228"/>
      <c r="AWP39" s="228"/>
      <c r="AWQ39" s="228"/>
      <c r="AWR39" s="228"/>
      <c r="AWS39" s="228"/>
      <c r="AWT39" s="228"/>
      <c r="AWU39" s="228"/>
      <c r="AWV39" s="228"/>
      <c r="AWW39" s="228"/>
      <c r="AWX39" s="228"/>
      <c r="AWY39" s="228"/>
      <c r="AWZ39" s="228"/>
      <c r="AXA39" s="228"/>
      <c r="AXB39" s="228"/>
      <c r="AXC39" s="228"/>
      <c r="AXD39" s="228"/>
      <c r="AXE39" s="228"/>
      <c r="AXF39" s="228"/>
      <c r="AXG39" s="228"/>
      <c r="AXH39" s="228"/>
      <c r="AXI39" s="228"/>
      <c r="AXJ39" s="228"/>
      <c r="AXK39" s="228"/>
      <c r="AXL39" s="228"/>
      <c r="AXM39" s="228"/>
      <c r="AXN39" s="228"/>
      <c r="AXO39" s="228"/>
      <c r="AXP39" s="228"/>
      <c r="AXQ39" s="228"/>
      <c r="AXR39" s="228"/>
      <c r="AXS39" s="228"/>
      <c r="AXT39" s="228"/>
      <c r="AXU39" s="228"/>
      <c r="AXV39" s="228"/>
      <c r="AXW39" s="228"/>
      <c r="AXX39" s="228"/>
      <c r="AXY39" s="228"/>
      <c r="AXZ39" s="228"/>
      <c r="AYA39" s="228"/>
      <c r="AYB39" s="228"/>
      <c r="AYC39" s="228"/>
      <c r="AYD39" s="228"/>
      <c r="AYE39" s="228"/>
      <c r="AYF39" s="228"/>
      <c r="AYG39" s="228"/>
      <c r="AYH39" s="228"/>
      <c r="AYI39" s="228"/>
      <c r="AYJ39" s="228"/>
      <c r="AYK39" s="228"/>
      <c r="AYL39" s="228"/>
      <c r="AYM39" s="228"/>
      <c r="AYN39" s="228"/>
      <c r="AYO39" s="228"/>
      <c r="AYP39" s="228"/>
      <c r="AYQ39" s="228"/>
      <c r="AYR39" s="228"/>
      <c r="AYS39" s="228"/>
      <c r="AYT39" s="228"/>
      <c r="AYU39" s="228"/>
      <c r="AYV39" s="228"/>
      <c r="AYW39" s="228"/>
      <c r="AYX39" s="228"/>
      <c r="AYY39" s="228"/>
      <c r="AYZ39" s="228"/>
      <c r="AZA39" s="228"/>
      <c r="AZB39" s="228"/>
      <c r="AZC39" s="228"/>
      <c r="AZD39" s="228"/>
      <c r="AZE39" s="228"/>
      <c r="AZF39" s="228"/>
      <c r="AZG39" s="228"/>
      <c r="AZH39" s="228"/>
      <c r="AZI39" s="228"/>
      <c r="AZJ39" s="228"/>
      <c r="AZK39" s="228"/>
      <c r="AZL39" s="228"/>
      <c r="AZM39" s="228"/>
      <c r="AZN39" s="228"/>
      <c r="AZO39" s="228"/>
      <c r="AZP39" s="228"/>
      <c r="AZQ39" s="228"/>
      <c r="AZR39" s="228"/>
      <c r="AZS39" s="228"/>
      <c r="AZT39" s="228"/>
      <c r="AZU39" s="228"/>
      <c r="AZV39" s="228"/>
      <c r="AZW39" s="228"/>
      <c r="AZX39" s="228"/>
      <c r="AZY39" s="228"/>
      <c r="AZZ39" s="228"/>
      <c r="BAA39" s="228"/>
      <c r="BAB39" s="228"/>
      <c r="BAC39" s="228"/>
      <c r="BAD39" s="228"/>
      <c r="BAE39" s="228"/>
      <c r="BAF39" s="228"/>
      <c r="BAG39" s="228"/>
      <c r="BAH39" s="228"/>
      <c r="BAI39" s="228"/>
      <c r="BAJ39" s="228"/>
      <c r="BAK39" s="228"/>
      <c r="BAL39" s="228"/>
      <c r="BAM39" s="228"/>
      <c r="BAN39" s="228"/>
      <c r="BAO39" s="228"/>
      <c r="BAP39" s="228"/>
      <c r="BAQ39" s="228"/>
      <c r="BAR39" s="228"/>
      <c r="BAS39" s="228"/>
      <c r="BAT39" s="228"/>
      <c r="BAU39" s="228"/>
      <c r="BAV39" s="228"/>
      <c r="BAW39" s="228"/>
      <c r="BAX39" s="228"/>
      <c r="BAY39" s="228"/>
      <c r="BAZ39" s="228"/>
      <c r="BBA39" s="228"/>
      <c r="BBB39" s="228"/>
      <c r="BBC39" s="228"/>
      <c r="BBD39" s="228"/>
      <c r="BBE39" s="228"/>
      <c r="BBF39" s="228"/>
      <c r="BBG39" s="228"/>
      <c r="BBH39" s="228"/>
      <c r="BBI39" s="228"/>
      <c r="BBJ39" s="228"/>
      <c r="BBK39" s="228"/>
      <c r="BBL39" s="228"/>
      <c r="BBM39" s="228"/>
      <c r="BBN39" s="228"/>
      <c r="BBO39" s="228"/>
      <c r="BBP39" s="228"/>
      <c r="BBQ39" s="228"/>
      <c r="BBR39" s="228"/>
      <c r="BBS39" s="228"/>
      <c r="BBT39" s="228"/>
      <c r="BBU39" s="228"/>
      <c r="BBV39" s="228"/>
      <c r="BBW39" s="228"/>
      <c r="BBX39" s="228"/>
      <c r="BBY39" s="228"/>
      <c r="BBZ39" s="228"/>
      <c r="BCA39" s="228"/>
      <c r="BCB39" s="228"/>
      <c r="BCC39" s="228"/>
      <c r="BCD39" s="228"/>
      <c r="BCE39" s="228"/>
      <c r="BCF39" s="228"/>
      <c r="BCG39" s="228"/>
      <c r="BCH39" s="228"/>
      <c r="BCI39" s="228"/>
      <c r="BCJ39" s="228"/>
      <c r="BCK39" s="228"/>
      <c r="BCL39" s="228"/>
      <c r="BCM39" s="228"/>
      <c r="BCN39" s="228"/>
      <c r="BCO39" s="228"/>
      <c r="BCP39" s="228"/>
      <c r="BCQ39" s="228"/>
      <c r="BCR39" s="228"/>
      <c r="BCS39" s="228"/>
      <c r="BCT39" s="228"/>
      <c r="BCU39" s="228"/>
      <c r="BCV39" s="228"/>
      <c r="BCW39" s="228"/>
      <c r="BCX39" s="228"/>
      <c r="BCY39" s="228"/>
      <c r="BCZ39" s="228"/>
      <c r="BDA39" s="228"/>
      <c r="BDB39" s="228"/>
      <c r="BDC39" s="228"/>
      <c r="BDD39" s="228"/>
      <c r="BDE39" s="228"/>
      <c r="BDF39" s="228"/>
      <c r="BDG39" s="228"/>
      <c r="BDH39" s="228"/>
      <c r="BDI39" s="228"/>
      <c r="BDJ39" s="228"/>
      <c r="BDK39" s="228"/>
      <c r="BDL39" s="228"/>
      <c r="BDM39" s="228"/>
      <c r="BDN39" s="228"/>
      <c r="BDO39" s="228"/>
      <c r="BDP39" s="228"/>
      <c r="BDQ39" s="228"/>
      <c r="BDR39" s="228"/>
      <c r="BDS39" s="228"/>
      <c r="BDT39" s="228"/>
      <c r="BDU39" s="228"/>
      <c r="BDV39" s="228"/>
      <c r="BDW39" s="228"/>
      <c r="BDX39" s="228"/>
      <c r="BDY39" s="228"/>
      <c r="BDZ39" s="228"/>
      <c r="BEA39" s="228"/>
      <c r="BEB39" s="228"/>
      <c r="BEC39" s="228"/>
      <c r="BED39" s="228"/>
      <c r="BEE39" s="228"/>
      <c r="BEF39" s="228"/>
      <c r="BEG39" s="228"/>
      <c r="BEH39" s="228"/>
      <c r="BEI39" s="228"/>
      <c r="BEJ39" s="228"/>
      <c r="BEK39" s="228"/>
      <c r="BEL39" s="228"/>
      <c r="BEM39" s="228"/>
      <c r="BEN39" s="228"/>
      <c r="BEO39" s="228"/>
      <c r="BEP39" s="228"/>
      <c r="BEQ39" s="228"/>
      <c r="BER39" s="228"/>
      <c r="BES39" s="228"/>
      <c r="BET39" s="228"/>
      <c r="BEU39" s="228"/>
      <c r="BEV39" s="228"/>
      <c r="BEW39" s="228"/>
      <c r="BEX39" s="228"/>
      <c r="BEY39" s="228"/>
      <c r="BEZ39" s="228"/>
      <c r="BFA39" s="228"/>
      <c r="BFB39" s="228"/>
      <c r="BFC39" s="228"/>
      <c r="BFD39" s="228"/>
      <c r="BFE39" s="228"/>
      <c r="BFF39" s="228"/>
      <c r="BFG39" s="228"/>
      <c r="BFH39" s="228"/>
      <c r="BFI39" s="228"/>
      <c r="BFJ39" s="228"/>
      <c r="BFK39" s="228"/>
      <c r="BFL39" s="228"/>
      <c r="BFM39" s="228"/>
      <c r="BFN39" s="228"/>
      <c r="BFO39" s="228"/>
      <c r="BFP39" s="228"/>
      <c r="BFQ39" s="228"/>
      <c r="BFR39" s="228"/>
      <c r="BFS39" s="228"/>
      <c r="BFT39" s="228"/>
      <c r="BFU39" s="228"/>
      <c r="BFV39" s="228"/>
      <c r="BFW39" s="228"/>
      <c r="BFX39" s="228"/>
      <c r="BFY39" s="228"/>
      <c r="BFZ39" s="228"/>
      <c r="BGA39" s="228"/>
      <c r="BGB39" s="228"/>
      <c r="BGC39" s="228"/>
      <c r="BGD39" s="228"/>
      <c r="BGE39" s="228"/>
      <c r="BGF39" s="228"/>
      <c r="BGG39" s="228"/>
      <c r="BGH39" s="228"/>
      <c r="BGI39" s="228"/>
      <c r="BGJ39" s="228"/>
      <c r="BGK39" s="228"/>
      <c r="BGL39" s="228"/>
      <c r="BGM39" s="228"/>
      <c r="BGN39" s="228"/>
      <c r="BGO39" s="228"/>
      <c r="BGP39" s="228"/>
      <c r="BGQ39" s="228"/>
      <c r="BGR39" s="228"/>
      <c r="BGS39" s="228"/>
      <c r="BGT39" s="228"/>
      <c r="BGU39" s="228"/>
      <c r="BGV39" s="228"/>
      <c r="BGW39" s="228"/>
      <c r="BGX39" s="228"/>
      <c r="BGY39" s="228"/>
      <c r="BGZ39" s="228"/>
      <c r="BHA39" s="228"/>
      <c r="BHB39" s="228"/>
      <c r="BHC39" s="228"/>
      <c r="BHD39" s="228"/>
      <c r="BHE39" s="228"/>
      <c r="BHF39" s="228"/>
      <c r="BHG39" s="228"/>
      <c r="BHH39" s="228"/>
      <c r="BHI39" s="228"/>
      <c r="BHJ39" s="228"/>
      <c r="BHK39" s="228"/>
      <c r="BHL39" s="228"/>
      <c r="BHM39" s="228"/>
      <c r="BHN39" s="228"/>
      <c r="BHO39" s="228"/>
      <c r="BHP39" s="228"/>
      <c r="BHQ39" s="228"/>
      <c r="BHR39" s="228"/>
      <c r="BHS39" s="228"/>
      <c r="BHT39" s="228"/>
      <c r="BHU39" s="228"/>
      <c r="BHV39" s="228"/>
      <c r="BHW39" s="228"/>
      <c r="BHX39" s="228"/>
      <c r="BHY39" s="228"/>
      <c r="BHZ39" s="228"/>
      <c r="BIA39" s="228"/>
      <c r="BIB39" s="228"/>
      <c r="BIC39" s="228"/>
      <c r="BID39" s="228"/>
      <c r="BIE39" s="228"/>
      <c r="BIF39" s="228"/>
      <c r="BIG39" s="228"/>
      <c r="BIH39" s="228"/>
      <c r="BII39" s="228"/>
      <c r="BIJ39" s="228"/>
      <c r="BIK39" s="228"/>
      <c r="BIL39" s="228"/>
      <c r="BIM39" s="228"/>
      <c r="BIN39" s="228"/>
      <c r="BIO39" s="228"/>
      <c r="BIP39" s="228"/>
      <c r="BIQ39" s="228"/>
      <c r="BIR39" s="228"/>
      <c r="BIS39" s="228"/>
      <c r="BIT39" s="228"/>
      <c r="BIU39" s="228"/>
      <c r="BIV39" s="228"/>
      <c r="BIW39" s="228"/>
      <c r="BIX39" s="228"/>
      <c r="BIY39" s="228"/>
      <c r="BIZ39" s="228"/>
      <c r="BJA39" s="228"/>
      <c r="BJB39" s="228"/>
      <c r="BJC39" s="228"/>
      <c r="BJD39" s="228"/>
      <c r="BJE39" s="228"/>
      <c r="BJF39" s="228"/>
      <c r="BJG39" s="228"/>
      <c r="BJH39" s="228"/>
      <c r="BJI39" s="228"/>
      <c r="BJJ39" s="228"/>
      <c r="BJK39" s="228"/>
      <c r="BJL39" s="228"/>
      <c r="BJM39" s="228"/>
      <c r="BJN39" s="228"/>
      <c r="BJO39" s="228"/>
      <c r="BJP39" s="228"/>
      <c r="BJQ39" s="228"/>
      <c r="BJR39" s="228"/>
      <c r="BJS39" s="228"/>
      <c r="BJT39" s="228"/>
      <c r="BJU39" s="228"/>
      <c r="BJV39" s="228"/>
      <c r="BJW39" s="228"/>
      <c r="BJX39" s="228"/>
      <c r="BJY39" s="228"/>
      <c r="BJZ39" s="228"/>
      <c r="BKA39" s="228"/>
      <c r="BKB39" s="228"/>
      <c r="BKC39" s="228"/>
      <c r="BKD39" s="228"/>
      <c r="BKE39" s="228"/>
      <c r="BKF39" s="228"/>
      <c r="BKG39" s="228"/>
      <c r="BKH39" s="228"/>
      <c r="BKI39" s="228"/>
      <c r="BKJ39" s="228"/>
      <c r="BKK39" s="228"/>
      <c r="BKL39" s="228"/>
      <c r="BKM39" s="228"/>
      <c r="BKN39" s="228"/>
      <c r="BKO39" s="228"/>
      <c r="BKP39" s="228"/>
      <c r="BKQ39" s="228"/>
      <c r="BKR39" s="228"/>
      <c r="BKS39" s="228"/>
      <c r="BKT39" s="228"/>
      <c r="BKU39" s="228"/>
      <c r="BKV39" s="228"/>
      <c r="BKW39" s="228"/>
      <c r="BKX39" s="228"/>
      <c r="BKY39" s="228"/>
      <c r="BKZ39" s="228"/>
      <c r="BLA39" s="228"/>
      <c r="BLB39" s="228"/>
      <c r="BLC39" s="228"/>
      <c r="BLD39" s="228"/>
      <c r="BLE39" s="228"/>
      <c r="BLF39" s="228"/>
      <c r="BLG39" s="228"/>
      <c r="BLH39" s="228"/>
      <c r="BLI39" s="228"/>
      <c r="BLJ39" s="228"/>
      <c r="BLK39" s="228"/>
      <c r="BLL39" s="228"/>
      <c r="BLM39" s="228"/>
      <c r="BLN39" s="228"/>
      <c r="BLO39" s="228"/>
      <c r="BLP39" s="228"/>
      <c r="BLQ39" s="228"/>
      <c r="BLR39" s="228"/>
      <c r="BLS39" s="228"/>
      <c r="BLT39" s="228"/>
      <c r="BLU39" s="228"/>
      <c r="BLV39" s="228"/>
      <c r="BLW39" s="228"/>
      <c r="BLX39" s="228"/>
      <c r="BLY39" s="228"/>
      <c r="BLZ39" s="228"/>
      <c r="BMA39" s="228"/>
      <c r="BMB39" s="228"/>
      <c r="BMC39" s="228"/>
      <c r="BMD39" s="228"/>
      <c r="BME39" s="228"/>
      <c r="BMF39" s="228"/>
      <c r="BMG39" s="228"/>
      <c r="BMH39" s="228"/>
      <c r="BMI39" s="228"/>
      <c r="BMJ39" s="228"/>
      <c r="BMK39" s="228"/>
      <c r="BML39" s="228"/>
      <c r="BMM39" s="228"/>
      <c r="BMN39" s="228"/>
      <c r="BMO39" s="228"/>
      <c r="BMP39" s="228"/>
      <c r="BMQ39" s="228"/>
      <c r="BMR39" s="228"/>
      <c r="BMS39" s="228"/>
      <c r="BMT39" s="228"/>
      <c r="BMU39" s="228"/>
      <c r="BMV39" s="228"/>
      <c r="BMW39" s="228"/>
      <c r="BMX39" s="228"/>
      <c r="BMY39" s="228"/>
      <c r="BMZ39" s="228"/>
      <c r="BNA39" s="228"/>
      <c r="BNB39" s="228"/>
      <c r="BNC39" s="228"/>
      <c r="BND39" s="228"/>
      <c r="BNE39" s="228"/>
      <c r="BNF39" s="228"/>
      <c r="BNG39" s="228"/>
      <c r="BNH39" s="228"/>
      <c r="BNI39" s="228"/>
      <c r="BNJ39" s="228"/>
      <c r="BNK39" s="228"/>
      <c r="BNL39" s="228"/>
      <c r="BNM39" s="228"/>
      <c r="BNN39" s="228"/>
      <c r="BNO39" s="228"/>
      <c r="BNP39" s="228"/>
      <c r="BNQ39" s="228"/>
      <c r="BNR39" s="228"/>
      <c r="BNS39" s="228"/>
      <c r="BNT39" s="228"/>
      <c r="BNU39" s="228"/>
      <c r="BNV39" s="228"/>
      <c r="BNW39" s="228"/>
      <c r="BNX39" s="228"/>
      <c r="BNY39" s="228"/>
      <c r="BNZ39" s="228"/>
      <c r="BOA39" s="228"/>
      <c r="BOB39" s="228"/>
      <c r="BOC39" s="228"/>
      <c r="BOD39" s="228"/>
      <c r="BOE39" s="228"/>
      <c r="BOF39" s="228"/>
      <c r="BOG39" s="228"/>
      <c r="BOH39" s="228"/>
      <c r="BOI39" s="228"/>
      <c r="BOJ39" s="228"/>
      <c r="BOK39" s="228"/>
      <c r="BOL39" s="228"/>
      <c r="BOM39" s="228"/>
      <c r="BON39" s="228"/>
      <c r="BOO39" s="228"/>
      <c r="BOP39" s="228"/>
      <c r="BOQ39" s="228"/>
      <c r="BOR39" s="228"/>
      <c r="BOS39" s="228"/>
      <c r="BOT39" s="228"/>
      <c r="BOU39" s="228"/>
      <c r="BOV39" s="228"/>
      <c r="BOW39" s="228"/>
      <c r="BOX39" s="228"/>
      <c r="BOY39" s="228"/>
      <c r="BOZ39" s="228"/>
      <c r="BPA39" s="228"/>
      <c r="BPB39" s="228"/>
      <c r="BPC39" s="228"/>
      <c r="BPD39" s="228"/>
      <c r="BPE39" s="228"/>
      <c r="BPF39" s="228"/>
      <c r="BPG39" s="228"/>
      <c r="BPH39" s="228"/>
      <c r="BPI39" s="228"/>
      <c r="BPJ39" s="228"/>
      <c r="BPK39" s="228"/>
      <c r="BPL39" s="228"/>
      <c r="BPM39" s="228"/>
      <c r="BPN39" s="228"/>
      <c r="BPO39" s="228"/>
      <c r="BPP39" s="228"/>
      <c r="BPQ39" s="228"/>
      <c r="BPR39" s="228"/>
      <c r="BPS39" s="228"/>
      <c r="BPT39" s="228"/>
      <c r="BPU39" s="228"/>
      <c r="BPV39" s="228"/>
      <c r="BPW39" s="228"/>
      <c r="BPX39" s="228"/>
      <c r="BPY39" s="228"/>
      <c r="BPZ39" s="228"/>
      <c r="BQA39" s="228"/>
      <c r="BQB39" s="228"/>
      <c r="BQC39" s="228"/>
      <c r="BQD39" s="228"/>
      <c r="BQE39" s="228"/>
      <c r="BQF39" s="228"/>
      <c r="BQG39" s="228"/>
      <c r="BQH39" s="228"/>
      <c r="BQI39" s="228"/>
      <c r="BQJ39" s="228"/>
      <c r="BQK39" s="228"/>
      <c r="BQL39" s="228"/>
      <c r="BQM39" s="228"/>
      <c r="BQN39" s="228"/>
      <c r="BQO39" s="228"/>
      <c r="BQP39" s="228"/>
      <c r="BQQ39" s="228"/>
      <c r="BQR39" s="228"/>
      <c r="BQS39" s="228"/>
      <c r="BQT39" s="228"/>
      <c r="BQU39" s="228"/>
      <c r="BQV39" s="228"/>
      <c r="BQW39" s="228"/>
      <c r="BQX39" s="228"/>
      <c r="BQY39" s="228"/>
      <c r="BQZ39" s="228"/>
      <c r="BRA39" s="228"/>
      <c r="BRB39" s="228"/>
      <c r="BRC39" s="228"/>
      <c r="BRD39" s="228"/>
      <c r="BRE39" s="228"/>
      <c r="BRF39" s="228"/>
      <c r="BRG39" s="228"/>
      <c r="BRH39" s="228"/>
      <c r="BRI39" s="228"/>
      <c r="BRJ39" s="228"/>
      <c r="BRK39" s="228"/>
      <c r="BRL39" s="228"/>
      <c r="BRM39" s="228"/>
      <c r="BRN39" s="228"/>
      <c r="BRO39" s="228"/>
      <c r="BRP39" s="228"/>
      <c r="BRQ39" s="228"/>
      <c r="BRR39" s="228"/>
      <c r="BRS39" s="228"/>
      <c r="BRT39" s="228"/>
      <c r="BRU39" s="228"/>
      <c r="BRV39" s="228"/>
      <c r="BRW39" s="228"/>
      <c r="BRX39" s="228"/>
      <c r="BRY39" s="228"/>
      <c r="BRZ39" s="228"/>
      <c r="BSA39" s="228"/>
      <c r="BSB39" s="228"/>
      <c r="BSC39" s="228"/>
      <c r="BSD39" s="228"/>
      <c r="BSE39" s="228"/>
      <c r="BSF39" s="228"/>
      <c r="BSG39" s="228"/>
      <c r="BSH39" s="228"/>
      <c r="BSI39" s="228"/>
      <c r="BSJ39" s="228"/>
      <c r="BSK39" s="228"/>
      <c r="BSL39" s="228"/>
      <c r="BSM39" s="228"/>
      <c r="BSN39" s="228"/>
      <c r="BSO39" s="228"/>
      <c r="BSP39" s="228"/>
      <c r="BSQ39" s="228"/>
      <c r="BSR39" s="228"/>
      <c r="BSS39" s="228"/>
      <c r="BST39" s="228"/>
      <c r="BSU39" s="228"/>
      <c r="BSV39" s="228"/>
      <c r="BSW39" s="228"/>
      <c r="BSX39" s="228"/>
      <c r="BSY39" s="228"/>
      <c r="BSZ39" s="228"/>
      <c r="BTA39" s="228"/>
      <c r="BTB39" s="228"/>
      <c r="BTC39" s="228"/>
      <c r="BTD39" s="228"/>
      <c r="BTE39" s="228"/>
      <c r="BTF39" s="228"/>
      <c r="BTG39" s="228"/>
      <c r="BTH39" s="228"/>
      <c r="BTI39" s="228"/>
      <c r="BTJ39" s="228"/>
      <c r="BTK39" s="228"/>
      <c r="BTL39" s="228"/>
      <c r="BTM39" s="228"/>
      <c r="BTN39" s="228"/>
      <c r="BTO39" s="228"/>
      <c r="BTP39" s="228"/>
      <c r="BTQ39" s="228"/>
      <c r="BTR39" s="228"/>
      <c r="BTS39" s="228"/>
      <c r="BTT39" s="228"/>
      <c r="BTU39" s="228"/>
      <c r="BTV39" s="228"/>
      <c r="BTW39" s="228"/>
      <c r="BTX39" s="228"/>
      <c r="BTY39" s="228"/>
      <c r="BTZ39" s="228"/>
      <c r="BUA39" s="228"/>
      <c r="BUB39" s="228"/>
      <c r="BUC39" s="228"/>
      <c r="BUD39" s="228"/>
      <c r="BUE39" s="228"/>
      <c r="BUF39" s="228"/>
      <c r="BUG39" s="228"/>
      <c r="BUH39" s="228"/>
      <c r="BUI39" s="228"/>
      <c r="BUJ39" s="228"/>
      <c r="BUK39" s="228"/>
      <c r="BUL39" s="228"/>
      <c r="BUM39" s="228"/>
      <c r="BUN39" s="228"/>
      <c r="BUO39" s="228"/>
      <c r="BUP39" s="228"/>
      <c r="BUQ39" s="228"/>
      <c r="BUR39" s="228"/>
      <c r="BUS39" s="228"/>
      <c r="BUT39" s="228"/>
      <c r="BUU39" s="228"/>
      <c r="BUV39" s="228"/>
      <c r="BUW39" s="228"/>
      <c r="BUX39" s="228"/>
      <c r="BUY39" s="228"/>
      <c r="BUZ39" s="228"/>
      <c r="BVA39" s="228"/>
      <c r="BVB39" s="228"/>
      <c r="BVC39" s="228"/>
      <c r="BVD39" s="228"/>
      <c r="BVE39" s="228"/>
      <c r="BVF39" s="228"/>
      <c r="BVG39" s="228"/>
      <c r="BVH39" s="228"/>
      <c r="BVI39" s="228"/>
      <c r="BVJ39" s="228"/>
      <c r="BVK39" s="228"/>
      <c r="BVL39" s="228"/>
      <c r="BVM39" s="228"/>
      <c r="BVN39" s="228"/>
      <c r="BVO39" s="228"/>
      <c r="BVP39" s="228"/>
      <c r="BVQ39" s="228"/>
      <c r="BVR39" s="228"/>
      <c r="BVS39" s="228"/>
      <c r="BVT39" s="228"/>
      <c r="BVU39" s="228"/>
      <c r="BVV39" s="228"/>
      <c r="BVW39" s="228"/>
      <c r="BVX39" s="228"/>
      <c r="BVY39" s="228"/>
      <c r="BVZ39" s="228"/>
      <c r="BWA39" s="228"/>
      <c r="BWB39" s="228"/>
      <c r="BWC39" s="228"/>
      <c r="BWD39" s="228"/>
      <c r="BWE39" s="228"/>
      <c r="BWF39" s="228"/>
      <c r="BWG39" s="228"/>
      <c r="BWH39" s="228"/>
      <c r="BWI39" s="228"/>
      <c r="BWJ39" s="228"/>
      <c r="BWK39" s="228"/>
      <c r="BWL39" s="228"/>
      <c r="BWM39" s="228"/>
      <c r="BWN39" s="228"/>
      <c r="BWO39" s="228"/>
      <c r="BWP39" s="228"/>
      <c r="BWQ39" s="228"/>
      <c r="BWR39" s="228"/>
      <c r="BWS39" s="228"/>
      <c r="BWT39" s="228"/>
      <c r="BWU39" s="228"/>
      <c r="BWV39" s="228"/>
      <c r="BWW39" s="228"/>
      <c r="BWX39" s="228"/>
      <c r="BWY39" s="228"/>
      <c r="BWZ39" s="228"/>
      <c r="BXA39" s="228"/>
      <c r="BXB39" s="228"/>
      <c r="BXC39" s="228"/>
      <c r="BXD39" s="228"/>
      <c r="BXE39" s="228"/>
      <c r="BXF39" s="228"/>
      <c r="BXG39" s="228"/>
      <c r="BXH39" s="228"/>
      <c r="BXI39" s="228"/>
      <c r="BXJ39" s="228"/>
      <c r="BXK39" s="228"/>
      <c r="BXL39" s="228"/>
      <c r="BXM39" s="228"/>
      <c r="BXN39" s="228"/>
      <c r="BXO39" s="228"/>
      <c r="BXP39" s="228"/>
      <c r="BXQ39" s="228"/>
      <c r="BXR39" s="228"/>
      <c r="BXS39" s="228"/>
      <c r="BXT39" s="228"/>
      <c r="BXU39" s="228"/>
      <c r="BXV39" s="228"/>
      <c r="BXW39" s="228"/>
      <c r="BXX39" s="228"/>
      <c r="BXY39" s="228"/>
      <c r="BXZ39" s="228"/>
      <c r="BYA39" s="228"/>
      <c r="BYB39" s="228"/>
      <c r="BYC39" s="228"/>
      <c r="BYD39" s="228"/>
      <c r="BYE39" s="228"/>
      <c r="BYF39" s="228"/>
      <c r="BYG39" s="228"/>
      <c r="BYH39" s="228"/>
      <c r="BYI39" s="228"/>
      <c r="BYJ39" s="228"/>
      <c r="BYK39" s="228"/>
      <c r="BYL39" s="228"/>
      <c r="BYM39" s="228"/>
      <c r="BYN39" s="228"/>
      <c r="BYO39" s="228"/>
      <c r="BYP39" s="228"/>
      <c r="BYQ39" s="228"/>
      <c r="BYR39" s="228"/>
      <c r="BYS39" s="228"/>
      <c r="BYT39" s="228"/>
      <c r="BYU39" s="228"/>
      <c r="BYV39" s="228"/>
      <c r="BYW39" s="228"/>
      <c r="BYX39" s="228"/>
      <c r="BYY39" s="228"/>
      <c r="BYZ39" s="228"/>
      <c r="BZA39" s="228"/>
      <c r="BZB39" s="228"/>
      <c r="BZC39" s="228"/>
      <c r="BZD39" s="228"/>
      <c r="BZE39" s="228"/>
      <c r="BZF39" s="228"/>
      <c r="BZG39" s="228"/>
      <c r="BZH39" s="228"/>
      <c r="BZI39" s="228"/>
      <c r="BZJ39" s="228"/>
      <c r="BZK39" s="228"/>
      <c r="BZL39" s="228"/>
      <c r="BZM39" s="228"/>
      <c r="BZN39" s="228"/>
      <c r="BZO39" s="228"/>
      <c r="BZP39" s="228"/>
      <c r="BZQ39" s="228"/>
      <c r="BZR39" s="228"/>
      <c r="BZS39" s="228"/>
      <c r="BZT39" s="228"/>
      <c r="BZU39" s="228"/>
      <c r="BZV39" s="228"/>
      <c r="BZW39" s="228"/>
      <c r="BZX39" s="228"/>
      <c r="BZY39" s="228"/>
      <c r="BZZ39" s="228"/>
      <c r="CAA39" s="228"/>
      <c r="CAB39" s="228"/>
      <c r="CAC39" s="228"/>
      <c r="CAD39" s="228"/>
      <c r="CAE39" s="228"/>
      <c r="CAF39" s="228"/>
      <c r="CAG39" s="228"/>
      <c r="CAH39" s="228"/>
      <c r="CAI39" s="228"/>
      <c r="CAJ39" s="228"/>
      <c r="CAK39" s="228"/>
      <c r="CAL39" s="228"/>
      <c r="CAM39" s="228"/>
      <c r="CAN39" s="228"/>
      <c r="CAO39" s="228"/>
      <c r="CAP39" s="228"/>
      <c r="CAQ39" s="228"/>
      <c r="CAR39" s="228"/>
      <c r="CAS39" s="228"/>
      <c r="CAT39" s="228"/>
      <c r="CAU39" s="228"/>
      <c r="CAV39" s="228"/>
      <c r="CAW39" s="228"/>
      <c r="CAX39" s="228"/>
      <c r="CAY39" s="228"/>
      <c r="CAZ39" s="228"/>
      <c r="CBA39" s="228"/>
      <c r="CBB39" s="228"/>
      <c r="CBC39" s="228"/>
      <c r="CBD39" s="228"/>
      <c r="CBE39" s="228"/>
      <c r="CBF39" s="228"/>
      <c r="CBG39" s="228"/>
      <c r="CBH39" s="228"/>
      <c r="CBI39" s="228"/>
      <c r="CBJ39" s="228"/>
      <c r="CBK39" s="228"/>
      <c r="CBL39" s="228"/>
      <c r="CBM39" s="228"/>
      <c r="CBN39" s="228"/>
      <c r="CBO39" s="228"/>
      <c r="CBP39" s="228"/>
      <c r="CBQ39" s="228"/>
      <c r="CBR39" s="228"/>
      <c r="CBS39" s="228"/>
      <c r="CBT39" s="228"/>
      <c r="CBU39" s="228"/>
      <c r="CBV39" s="228"/>
      <c r="CBW39" s="228"/>
      <c r="CBX39" s="228"/>
      <c r="CBY39" s="228"/>
      <c r="CBZ39" s="228"/>
      <c r="CCA39" s="228"/>
      <c r="CCB39" s="228"/>
      <c r="CCC39" s="228"/>
      <c r="CCD39" s="228"/>
      <c r="CCE39" s="228"/>
      <c r="CCF39" s="228"/>
      <c r="CCG39" s="228"/>
      <c r="CCH39" s="228"/>
      <c r="CCI39" s="228"/>
      <c r="CCJ39" s="228"/>
      <c r="CCK39" s="228"/>
      <c r="CCL39" s="228"/>
      <c r="CCM39" s="228"/>
      <c r="CCN39" s="228"/>
      <c r="CCO39" s="228"/>
      <c r="CCP39" s="228"/>
      <c r="CCQ39" s="228"/>
      <c r="CCR39" s="228"/>
      <c r="CCS39" s="228"/>
      <c r="CCT39" s="228"/>
      <c r="CCU39" s="228"/>
      <c r="CCV39" s="228"/>
      <c r="CCW39" s="228"/>
      <c r="CCX39" s="228"/>
      <c r="CCY39" s="228"/>
      <c r="CCZ39" s="228"/>
      <c r="CDA39" s="228"/>
      <c r="CDB39" s="228"/>
      <c r="CDC39" s="228"/>
      <c r="CDD39" s="228"/>
      <c r="CDE39" s="228"/>
      <c r="CDF39" s="228"/>
      <c r="CDG39" s="228"/>
      <c r="CDH39" s="228"/>
      <c r="CDI39" s="228"/>
      <c r="CDJ39" s="228"/>
      <c r="CDK39" s="228"/>
      <c r="CDL39" s="228"/>
      <c r="CDM39" s="228"/>
      <c r="CDN39" s="228"/>
      <c r="CDO39" s="228"/>
      <c r="CDP39" s="228"/>
      <c r="CDQ39" s="228"/>
      <c r="CDR39" s="228"/>
      <c r="CDS39" s="228"/>
      <c r="CDT39" s="228"/>
      <c r="CDU39" s="228"/>
      <c r="CDV39" s="228"/>
      <c r="CDW39" s="228"/>
      <c r="CDX39" s="228"/>
      <c r="CDY39" s="228"/>
      <c r="CDZ39" s="228"/>
      <c r="CEA39" s="228"/>
      <c r="CEB39" s="228"/>
      <c r="CEC39" s="228"/>
      <c r="CED39" s="228"/>
      <c r="CEE39" s="228"/>
      <c r="CEF39" s="228"/>
      <c r="CEG39" s="228"/>
      <c r="CEH39" s="228"/>
      <c r="CEI39" s="228"/>
      <c r="CEJ39" s="228"/>
      <c r="CEK39" s="228"/>
      <c r="CEL39" s="228"/>
      <c r="CEM39" s="228"/>
      <c r="CEN39" s="228"/>
      <c r="CEO39" s="228"/>
      <c r="CEP39" s="228"/>
      <c r="CEQ39" s="228"/>
      <c r="CER39" s="228"/>
      <c r="CES39" s="228"/>
      <c r="CET39" s="228"/>
      <c r="CEU39" s="228"/>
      <c r="CEV39" s="228"/>
      <c r="CEW39" s="228"/>
      <c r="CEX39" s="228"/>
      <c r="CEY39" s="228"/>
      <c r="CEZ39" s="228"/>
      <c r="CFA39" s="228"/>
      <c r="CFB39" s="228"/>
      <c r="CFC39" s="228"/>
      <c r="CFD39" s="228"/>
      <c r="CFE39" s="228"/>
      <c r="CFF39" s="228"/>
      <c r="CFG39" s="228"/>
      <c r="CFH39" s="228"/>
      <c r="CFI39" s="228"/>
      <c r="CFJ39" s="228"/>
      <c r="CFK39" s="228"/>
      <c r="CFL39" s="228"/>
      <c r="CFM39" s="228"/>
      <c r="CFN39" s="228"/>
      <c r="CFO39" s="228"/>
      <c r="CFP39" s="228"/>
      <c r="CFQ39" s="228"/>
      <c r="CFR39" s="228"/>
      <c r="CFS39" s="228"/>
      <c r="CFT39" s="228"/>
      <c r="CFU39" s="228"/>
      <c r="CFV39" s="228"/>
      <c r="CFW39" s="228"/>
      <c r="CFX39" s="228"/>
      <c r="CFY39" s="228"/>
      <c r="CFZ39" s="228"/>
      <c r="CGA39" s="228"/>
      <c r="CGB39" s="228"/>
      <c r="CGC39" s="228"/>
      <c r="CGD39" s="228"/>
      <c r="CGE39" s="228"/>
      <c r="CGF39" s="228"/>
      <c r="CGG39" s="228"/>
      <c r="CGH39" s="228"/>
      <c r="CGI39" s="228"/>
      <c r="CGJ39" s="228"/>
      <c r="CGK39" s="228"/>
      <c r="CGL39" s="228"/>
      <c r="CGM39" s="228"/>
      <c r="CGN39" s="228"/>
      <c r="CGO39" s="228"/>
      <c r="CGP39" s="228"/>
      <c r="CGQ39" s="228"/>
      <c r="CGR39" s="228"/>
      <c r="CGS39" s="228"/>
      <c r="CGT39" s="228"/>
      <c r="CGU39" s="228"/>
      <c r="CGV39" s="228"/>
      <c r="CGW39" s="228"/>
      <c r="CGX39" s="228"/>
      <c r="CGY39" s="228"/>
      <c r="CGZ39" s="228"/>
      <c r="CHA39" s="228"/>
      <c r="CHB39" s="228"/>
      <c r="CHC39" s="228"/>
      <c r="CHD39" s="228"/>
      <c r="CHE39" s="228"/>
      <c r="CHF39" s="228"/>
      <c r="CHG39" s="228"/>
      <c r="CHH39" s="228"/>
      <c r="CHI39" s="228"/>
      <c r="CHJ39" s="228"/>
      <c r="CHK39" s="228"/>
      <c r="CHL39" s="228"/>
      <c r="CHM39" s="228"/>
      <c r="CHN39" s="228"/>
      <c r="CHO39" s="228"/>
      <c r="CHP39" s="228"/>
      <c r="CHQ39" s="228"/>
      <c r="CHR39" s="228"/>
      <c r="CHS39" s="228"/>
      <c r="CHT39" s="228"/>
      <c r="CHU39" s="228"/>
      <c r="CHV39" s="228"/>
      <c r="CHW39" s="228"/>
      <c r="CHX39" s="228"/>
      <c r="CHY39" s="228"/>
      <c r="CHZ39" s="228"/>
      <c r="CIA39" s="228"/>
      <c r="CIB39" s="228"/>
      <c r="CIC39" s="228"/>
      <c r="CID39" s="228"/>
      <c r="CIE39" s="228"/>
      <c r="CIF39" s="228"/>
      <c r="CIG39" s="228"/>
      <c r="CIH39" s="228"/>
      <c r="CII39" s="228"/>
      <c r="CIJ39" s="228"/>
      <c r="CIK39" s="228"/>
      <c r="CIL39" s="228"/>
      <c r="CIM39" s="228"/>
      <c r="CIN39" s="228"/>
      <c r="CIO39" s="228"/>
      <c r="CIP39" s="228"/>
      <c r="CIQ39" s="228"/>
      <c r="CIR39" s="228"/>
      <c r="CIS39" s="228"/>
      <c r="CIT39" s="228"/>
      <c r="CIU39" s="228"/>
      <c r="CIV39" s="228"/>
      <c r="CIW39" s="228"/>
      <c r="CIX39" s="228"/>
      <c r="CIY39" s="228"/>
      <c r="CIZ39" s="228"/>
      <c r="CJA39" s="228"/>
      <c r="CJB39" s="228"/>
      <c r="CJC39" s="228"/>
      <c r="CJD39" s="228"/>
      <c r="CJE39" s="228"/>
      <c r="CJF39" s="228"/>
      <c r="CJG39" s="228"/>
      <c r="CJH39" s="228"/>
      <c r="CJI39" s="228"/>
      <c r="CJJ39" s="228"/>
      <c r="CJK39" s="228"/>
      <c r="CJL39" s="228"/>
      <c r="CJM39" s="228"/>
      <c r="CJN39" s="228"/>
      <c r="CJO39" s="228"/>
      <c r="CJP39" s="228"/>
      <c r="CJQ39" s="228"/>
      <c r="CJR39" s="228"/>
      <c r="CJS39" s="228"/>
      <c r="CJT39" s="228"/>
      <c r="CJU39" s="228"/>
      <c r="CJV39" s="228"/>
      <c r="CJW39" s="228"/>
      <c r="CJX39" s="228"/>
      <c r="CJY39" s="228"/>
      <c r="CJZ39" s="228"/>
      <c r="CKA39" s="228"/>
      <c r="CKB39" s="228"/>
      <c r="CKC39" s="228"/>
      <c r="CKD39" s="228"/>
      <c r="CKE39" s="228"/>
      <c r="CKF39" s="228"/>
      <c r="CKG39" s="228"/>
      <c r="CKH39" s="228"/>
      <c r="CKI39" s="228"/>
      <c r="CKJ39" s="228"/>
      <c r="CKK39" s="228"/>
      <c r="CKL39" s="228"/>
      <c r="CKM39" s="228"/>
      <c r="CKN39" s="228"/>
      <c r="CKO39" s="228"/>
      <c r="CKP39" s="228"/>
      <c r="CKQ39" s="228"/>
      <c r="CKR39" s="228"/>
      <c r="CKS39" s="228"/>
      <c r="CKT39" s="228"/>
      <c r="CKU39" s="228"/>
      <c r="CKV39" s="228"/>
      <c r="CKW39" s="228"/>
      <c r="CKX39" s="228"/>
      <c r="CKY39" s="228"/>
      <c r="CKZ39" s="228"/>
      <c r="CLA39" s="228"/>
      <c r="CLB39" s="228"/>
      <c r="CLC39" s="228"/>
      <c r="CLD39" s="228"/>
      <c r="CLE39" s="228"/>
      <c r="CLF39" s="228"/>
      <c r="CLG39" s="228"/>
      <c r="CLH39" s="228"/>
      <c r="CLI39" s="228"/>
      <c r="CLJ39" s="228"/>
      <c r="CLK39" s="228"/>
      <c r="CLL39" s="228"/>
      <c r="CLM39" s="228"/>
      <c r="CLN39" s="228"/>
      <c r="CLO39" s="228"/>
      <c r="CLP39" s="228"/>
      <c r="CLQ39" s="228"/>
      <c r="CLR39" s="228"/>
      <c r="CLS39" s="228"/>
      <c r="CLT39" s="228"/>
      <c r="CLU39" s="228"/>
      <c r="CLV39" s="228"/>
      <c r="CLW39" s="228"/>
      <c r="CLX39" s="228"/>
      <c r="CLY39" s="228"/>
      <c r="CLZ39" s="228"/>
      <c r="CMA39" s="228"/>
      <c r="CMB39" s="228"/>
      <c r="CMC39" s="228"/>
      <c r="CMD39" s="228"/>
      <c r="CME39" s="228"/>
      <c r="CMF39" s="228"/>
      <c r="CMG39" s="228"/>
      <c r="CMH39" s="228"/>
      <c r="CMI39" s="228"/>
      <c r="CMJ39" s="228"/>
      <c r="CMK39" s="228"/>
      <c r="CML39" s="228"/>
      <c r="CMM39" s="228"/>
      <c r="CMN39" s="228"/>
      <c r="CMO39" s="228"/>
      <c r="CMP39" s="228"/>
      <c r="CMQ39" s="228"/>
      <c r="CMR39" s="228"/>
      <c r="CMS39" s="228"/>
      <c r="CMT39" s="228"/>
      <c r="CMU39" s="228"/>
      <c r="CMV39" s="228"/>
      <c r="CMW39" s="228"/>
      <c r="CMX39" s="228"/>
      <c r="CMY39" s="228"/>
      <c r="CMZ39" s="228"/>
      <c r="CNA39" s="228"/>
      <c r="CNB39" s="228"/>
      <c r="CNC39" s="228"/>
      <c r="CND39" s="228"/>
      <c r="CNE39" s="228"/>
      <c r="CNF39" s="228"/>
      <c r="CNG39" s="228"/>
      <c r="CNH39" s="228"/>
      <c r="CNI39" s="228"/>
      <c r="CNJ39" s="228"/>
      <c r="CNK39" s="228"/>
      <c r="CNL39" s="228"/>
      <c r="CNM39" s="228"/>
      <c r="CNN39" s="228"/>
      <c r="CNO39" s="228"/>
      <c r="CNP39" s="228"/>
      <c r="CNQ39" s="228"/>
      <c r="CNR39" s="228"/>
      <c r="CNS39" s="228"/>
      <c r="CNT39" s="228"/>
      <c r="CNU39" s="228"/>
      <c r="CNV39" s="228"/>
      <c r="CNW39" s="228"/>
      <c r="CNX39" s="228"/>
      <c r="CNY39" s="228"/>
      <c r="CNZ39" s="228"/>
      <c r="COA39" s="228"/>
      <c r="COB39" s="228"/>
      <c r="COC39" s="228"/>
      <c r="COD39" s="228"/>
      <c r="COE39" s="228"/>
      <c r="COF39" s="228"/>
      <c r="COG39" s="228"/>
      <c r="COH39" s="228"/>
      <c r="COI39" s="228"/>
      <c r="COJ39" s="228"/>
      <c r="COK39" s="228"/>
      <c r="COL39" s="228"/>
      <c r="COM39" s="228"/>
      <c r="CON39" s="228"/>
      <c r="COO39" s="228"/>
      <c r="COP39" s="228"/>
      <c r="COQ39" s="228"/>
      <c r="COR39" s="228"/>
      <c r="COS39" s="228"/>
      <c r="COT39" s="228"/>
      <c r="COU39" s="228"/>
      <c r="COV39" s="228"/>
      <c r="COW39" s="228"/>
      <c r="COX39" s="228"/>
      <c r="COY39" s="228"/>
      <c r="COZ39" s="228"/>
      <c r="CPA39" s="228"/>
      <c r="CPB39" s="228"/>
      <c r="CPC39" s="228"/>
      <c r="CPD39" s="228"/>
      <c r="CPE39" s="228"/>
      <c r="CPF39" s="228"/>
      <c r="CPG39" s="228"/>
      <c r="CPH39" s="228"/>
      <c r="CPI39" s="228"/>
      <c r="CPJ39" s="228"/>
      <c r="CPK39" s="228"/>
      <c r="CPL39" s="228"/>
      <c r="CPM39" s="228"/>
      <c r="CPN39" s="228"/>
      <c r="CPO39" s="228"/>
      <c r="CPP39" s="228"/>
      <c r="CPQ39" s="228"/>
      <c r="CPR39" s="228"/>
      <c r="CPS39" s="228"/>
      <c r="CPT39" s="228"/>
      <c r="CPU39" s="228"/>
      <c r="CPV39" s="228"/>
      <c r="CPW39" s="228"/>
      <c r="CPX39" s="228"/>
      <c r="CPY39" s="228"/>
      <c r="CPZ39" s="228"/>
      <c r="CQA39" s="228"/>
      <c r="CQB39" s="228"/>
      <c r="CQC39" s="228"/>
      <c r="CQD39" s="228"/>
      <c r="CQE39" s="228"/>
      <c r="CQF39" s="228"/>
      <c r="CQG39" s="228"/>
      <c r="CQH39" s="228"/>
      <c r="CQI39" s="228"/>
      <c r="CQJ39" s="228"/>
      <c r="CQK39" s="228"/>
      <c r="CQL39" s="228"/>
      <c r="CQM39" s="228"/>
      <c r="CQN39" s="228"/>
      <c r="CQO39" s="228"/>
      <c r="CQP39" s="228"/>
      <c r="CQQ39" s="228"/>
      <c r="CQR39" s="228"/>
      <c r="CQS39" s="228"/>
      <c r="CQT39" s="228"/>
      <c r="CQU39" s="228"/>
      <c r="CQV39" s="228"/>
      <c r="CQW39" s="228"/>
      <c r="CQX39" s="228"/>
      <c r="CQY39" s="228"/>
      <c r="CQZ39" s="228"/>
      <c r="CRA39" s="228"/>
      <c r="CRB39" s="228"/>
      <c r="CRC39" s="228"/>
      <c r="CRD39" s="228"/>
      <c r="CRE39" s="228"/>
      <c r="CRF39" s="228"/>
      <c r="CRG39" s="228"/>
      <c r="CRH39" s="228"/>
      <c r="CRI39" s="228"/>
      <c r="CRJ39" s="228"/>
      <c r="CRK39" s="228"/>
      <c r="CRL39" s="228"/>
      <c r="CRM39" s="228"/>
      <c r="CRN39" s="228"/>
      <c r="CRO39" s="228"/>
      <c r="CRP39" s="228"/>
      <c r="CRQ39" s="228"/>
      <c r="CRR39" s="228"/>
      <c r="CRS39" s="228"/>
      <c r="CRT39" s="228"/>
      <c r="CRU39" s="228"/>
      <c r="CRV39" s="228"/>
      <c r="CRW39" s="228"/>
      <c r="CRX39" s="228"/>
      <c r="CRY39" s="228"/>
      <c r="CRZ39" s="228"/>
      <c r="CSA39" s="228"/>
      <c r="CSB39" s="228"/>
      <c r="CSC39" s="228"/>
      <c r="CSD39" s="228"/>
      <c r="CSE39" s="228"/>
      <c r="CSF39" s="228"/>
      <c r="CSG39" s="228"/>
      <c r="CSH39" s="228"/>
      <c r="CSI39" s="228"/>
      <c r="CSJ39" s="228"/>
      <c r="CSK39" s="228"/>
      <c r="CSL39" s="228"/>
      <c r="CSM39" s="228"/>
      <c r="CSN39" s="228"/>
      <c r="CSO39" s="228"/>
      <c r="CSP39" s="228"/>
      <c r="CSQ39" s="228"/>
      <c r="CSR39" s="228"/>
      <c r="CSS39" s="228"/>
      <c r="CST39" s="228"/>
      <c r="CSU39" s="228"/>
      <c r="CSV39" s="228"/>
      <c r="CSW39" s="228"/>
      <c r="CSX39" s="228"/>
      <c r="CSY39" s="228"/>
      <c r="CSZ39" s="228"/>
      <c r="CTA39" s="228"/>
      <c r="CTB39" s="228"/>
      <c r="CTC39" s="228"/>
      <c r="CTD39" s="228"/>
      <c r="CTE39" s="228"/>
      <c r="CTF39" s="228"/>
      <c r="CTG39" s="228"/>
      <c r="CTH39" s="228"/>
      <c r="CTI39" s="228"/>
      <c r="CTJ39" s="228"/>
      <c r="CTK39" s="228"/>
      <c r="CTL39" s="228"/>
      <c r="CTM39" s="228"/>
      <c r="CTN39" s="228"/>
      <c r="CTO39" s="228"/>
      <c r="CTP39" s="228"/>
      <c r="CTQ39" s="228"/>
      <c r="CTR39" s="228"/>
      <c r="CTS39" s="228"/>
      <c r="CTT39" s="228"/>
      <c r="CTU39" s="228"/>
      <c r="CTV39" s="228"/>
      <c r="CTW39" s="228"/>
      <c r="CTX39" s="228"/>
      <c r="CTY39" s="228"/>
      <c r="CTZ39" s="228"/>
      <c r="CUA39" s="228"/>
      <c r="CUB39" s="228"/>
      <c r="CUC39" s="228"/>
      <c r="CUD39" s="228"/>
      <c r="CUE39" s="228"/>
      <c r="CUF39" s="228"/>
      <c r="CUG39" s="228"/>
      <c r="CUH39" s="228"/>
      <c r="CUI39" s="228"/>
      <c r="CUJ39" s="228"/>
      <c r="CUK39" s="228"/>
      <c r="CUL39" s="228"/>
      <c r="CUM39" s="228"/>
      <c r="CUN39" s="228"/>
      <c r="CUO39" s="228"/>
      <c r="CUP39" s="228"/>
      <c r="CUQ39" s="228"/>
      <c r="CUR39" s="228"/>
      <c r="CUS39" s="228"/>
      <c r="CUT39" s="228"/>
      <c r="CUU39" s="228"/>
      <c r="CUV39" s="228"/>
      <c r="CUW39" s="228"/>
      <c r="CUX39" s="228"/>
      <c r="CUY39" s="228"/>
      <c r="CUZ39" s="228"/>
      <c r="CVA39" s="228"/>
      <c r="CVB39" s="228"/>
      <c r="CVC39" s="228"/>
      <c r="CVD39" s="228"/>
      <c r="CVE39" s="228"/>
      <c r="CVF39" s="228"/>
      <c r="CVG39" s="228"/>
      <c r="CVH39" s="228"/>
      <c r="CVI39" s="228"/>
      <c r="CVJ39" s="228"/>
      <c r="CVK39" s="228"/>
      <c r="CVL39" s="228"/>
      <c r="CVM39" s="228"/>
      <c r="CVN39" s="228"/>
      <c r="CVO39" s="228"/>
      <c r="CVP39" s="228"/>
      <c r="CVQ39" s="228"/>
      <c r="CVR39" s="228"/>
      <c r="CVS39" s="228"/>
      <c r="CVT39" s="228"/>
      <c r="CVU39" s="228"/>
      <c r="CVV39" s="228"/>
      <c r="CVW39" s="228"/>
      <c r="CVX39" s="228"/>
      <c r="CVY39" s="228"/>
      <c r="CVZ39" s="228"/>
      <c r="CWA39" s="228"/>
      <c r="CWB39" s="228"/>
      <c r="CWC39" s="228"/>
      <c r="CWD39" s="228"/>
      <c r="CWE39" s="228"/>
      <c r="CWF39" s="228"/>
      <c r="CWG39" s="228"/>
      <c r="CWH39" s="228"/>
      <c r="CWI39" s="228"/>
      <c r="CWJ39" s="228"/>
      <c r="CWK39" s="228"/>
      <c r="CWL39" s="228"/>
      <c r="CWM39" s="228"/>
      <c r="CWN39" s="228"/>
      <c r="CWO39" s="228"/>
      <c r="CWP39" s="228"/>
      <c r="CWQ39" s="228"/>
      <c r="CWR39" s="228"/>
      <c r="CWS39" s="228"/>
      <c r="CWT39" s="228"/>
      <c r="CWU39" s="228"/>
      <c r="CWV39" s="228"/>
      <c r="CWW39" s="228"/>
      <c r="CWX39" s="228"/>
      <c r="CWY39" s="228"/>
      <c r="CWZ39" s="228"/>
      <c r="CXA39" s="228"/>
      <c r="CXB39" s="228"/>
      <c r="CXC39" s="228"/>
      <c r="CXD39" s="228"/>
      <c r="CXE39" s="228"/>
      <c r="CXF39" s="228"/>
      <c r="CXG39" s="228"/>
      <c r="CXH39" s="228"/>
      <c r="CXI39" s="228"/>
      <c r="CXJ39" s="228"/>
      <c r="CXK39" s="228"/>
      <c r="CXL39" s="228"/>
      <c r="CXM39" s="228"/>
      <c r="CXN39" s="228"/>
      <c r="CXO39" s="228"/>
      <c r="CXP39" s="228"/>
      <c r="CXQ39" s="228"/>
      <c r="CXR39" s="228"/>
      <c r="CXS39" s="228"/>
      <c r="CXT39" s="228"/>
      <c r="CXU39" s="228"/>
      <c r="CXV39" s="228"/>
      <c r="CXW39" s="228"/>
      <c r="CXX39" s="228"/>
      <c r="CXY39" s="228"/>
      <c r="CXZ39" s="228"/>
      <c r="CYA39" s="228"/>
      <c r="CYB39" s="228"/>
      <c r="CYC39" s="228"/>
      <c r="CYD39" s="228"/>
      <c r="CYE39" s="228"/>
      <c r="CYF39" s="228"/>
      <c r="CYG39" s="228"/>
      <c r="CYH39" s="228"/>
      <c r="CYI39" s="228"/>
      <c r="CYJ39" s="228"/>
      <c r="CYK39" s="228"/>
      <c r="CYL39" s="228"/>
      <c r="CYM39" s="228"/>
      <c r="CYN39" s="228"/>
      <c r="CYO39" s="228"/>
      <c r="CYP39" s="228"/>
      <c r="CYQ39" s="228"/>
      <c r="CYR39" s="228"/>
      <c r="CYS39" s="228"/>
      <c r="CYT39" s="228"/>
      <c r="CYU39" s="228"/>
      <c r="CYV39" s="228"/>
      <c r="CYW39" s="228"/>
      <c r="CYX39" s="228"/>
      <c r="CYY39" s="228"/>
      <c r="CYZ39" s="228"/>
      <c r="CZA39" s="228"/>
      <c r="CZB39" s="228"/>
      <c r="CZC39" s="228"/>
      <c r="CZD39" s="228"/>
      <c r="CZE39" s="228"/>
      <c r="CZF39" s="228"/>
      <c r="CZG39" s="228"/>
      <c r="CZH39" s="228"/>
      <c r="CZI39" s="228"/>
      <c r="CZJ39" s="228"/>
      <c r="CZK39" s="228"/>
      <c r="CZL39" s="228"/>
      <c r="CZM39" s="228"/>
      <c r="CZN39" s="228"/>
      <c r="CZO39" s="228"/>
      <c r="CZP39" s="228"/>
      <c r="CZQ39" s="228"/>
      <c r="CZR39" s="228"/>
      <c r="CZS39" s="228"/>
      <c r="CZT39" s="228"/>
      <c r="CZU39" s="228"/>
      <c r="CZV39" s="228"/>
      <c r="CZW39" s="228"/>
      <c r="CZX39" s="228"/>
      <c r="CZY39" s="228"/>
      <c r="CZZ39" s="228"/>
      <c r="DAA39" s="228"/>
      <c r="DAB39" s="228"/>
      <c r="DAC39" s="228"/>
      <c r="DAD39" s="228"/>
      <c r="DAE39" s="228"/>
      <c r="DAF39" s="228"/>
      <c r="DAG39" s="228"/>
      <c r="DAH39" s="228"/>
      <c r="DAI39" s="228"/>
      <c r="DAJ39" s="228"/>
      <c r="DAK39" s="228"/>
      <c r="DAL39" s="228"/>
      <c r="DAM39" s="228"/>
      <c r="DAN39" s="228"/>
      <c r="DAO39" s="228"/>
      <c r="DAP39" s="228"/>
      <c r="DAQ39" s="228"/>
      <c r="DAR39" s="228"/>
      <c r="DAS39" s="228"/>
      <c r="DAT39" s="228"/>
      <c r="DAU39" s="228"/>
      <c r="DAV39" s="228"/>
      <c r="DAW39" s="228"/>
      <c r="DAX39" s="228"/>
      <c r="DAY39" s="228"/>
      <c r="DAZ39" s="228"/>
      <c r="DBA39" s="228"/>
      <c r="DBB39" s="228"/>
      <c r="DBC39" s="228"/>
      <c r="DBD39" s="228"/>
      <c r="DBE39" s="228"/>
      <c r="DBF39" s="228"/>
      <c r="DBG39" s="228"/>
      <c r="DBH39" s="228"/>
      <c r="DBI39" s="228"/>
      <c r="DBJ39" s="228"/>
      <c r="DBK39" s="228"/>
      <c r="DBL39" s="228"/>
      <c r="DBM39" s="228"/>
      <c r="DBN39" s="228"/>
      <c r="DBO39" s="228"/>
      <c r="DBP39" s="228"/>
      <c r="DBQ39" s="228"/>
      <c r="DBR39" s="228"/>
      <c r="DBS39" s="228"/>
      <c r="DBT39" s="228"/>
      <c r="DBU39" s="228"/>
      <c r="DBV39" s="228"/>
      <c r="DBW39" s="228"/>
      <c r="DBX39" s="228"/>
      <c r="DBY39" s="228"/>
      <c r="DBZ39" s="228"/>
      <c r="DCA39" s="228"/>
      <c r="DCB39" s="228"/>
      <c r="DCC39" s="228"/>
      <c r="DCD39" s="228"/>
      <c r="DCE39" s="228"/>
      <c r="DCF39" s="228"/>
      <c r="DCG39" s="228"/>
      <c r="DCH39" s="228"/>
      <c r="DCI39" s="228"/>
      <c r="DCJ39" s="228"/>
      <c r="DCK39" s="228"/>
      <c r="DCL39" s="228"/>
      <c r="DCM39" s="228"/>
      <c r="DCN39" s="228"/>
      <c r="DCO39" s="228"/>
      <c r="DCP39" s="228"/>
      <c r="DCQ39" s="228"/>
      <c r="DCR39" s="228"/>
      <c r="DCS39" s="228"/>
      <c r="DCT39" s="228"/>
      <c r="DCU39" s="228"/>
      <c r="DCV39" s="228"/>
      <c r="DCW39" s="228"/>
      <c r="DCX39" s="228"/>
      <c r="DCY39" s="228"/>
      <c r="DCZ39" s="228"/>
      <c r="DDA39" s="228"/>
      <c r="DDB39" s="228"/>
      <c r="DDC39" s="228"/>
      <c r="DDD39" s="228"/>
      <c r="DDE39" s="228"/>
      <c r="DDF39" s="228"/>
      <c r="DDG39" s="228"/>
      <c r="DDH39" s="228"/>
      <c r="DDI39" s="228"/>
      <c r="DDJ39" s="228"/>
      <c r="DDK39" s="228"/>
      <c r="DDL39" s="228"/>
      <c r="DDM39" s="228"/>
      <c r="DDN39" s="228"/>
      <c r="DDO39" s="228"/>
      <c r="DDP39" s="228"/>
      <c r="DDQ39" s="228"/>
      <c r="DDR39" s="228"/>
      <c r="DDS39" s="228"/>
      <c r="DDT39" s="228"/>
      <c r="DDU39" s="228"/>
      <c r="DDV39" s="228"/>
      <c r="DDW39" s="228"/>
      <c r="DDX39" s="228"/>
      <c r="DDY39" s="228"/>
      <c r="DDZ39" s="228"/>
      <c r="DEA39" s="228"/>
      <c r="DEB39" s="228"/>
      <c r="DEC39" s="228"/>
      <c r="DED39" s="228"/>
      <c r="DEE39" s="228"/>
      <c r="DEF39" s="228"/>
      <c r="DEG39" s="228"/>
      <c r="DEH39" s="228"/>
      <c r="DEI39" s="228"/>
      <c r="DEJ39" s="228"/>
      <c r="DEK39" s="228"/>
      <c r="DEL39" s="228"/>
      <c r="DEM39" s="228"/>
      <c r="DEN39" s="228"/>
      <c r="DEO39" s="228"/>
      <c r="DEP39" s="228"/>
      <c r="DEQ39" s="228"/>
      <c r="DER39" s="228"/>
      <c r="DES39" s="228"/>
      <c r="DET39" s="228"/>
      <c r="DEU39" s="228"/>
      <c r="DEV39" s="228"/>
      <c r="DEW39" s="228"/>
      <c r="DEX39" s="228"/>
      <c r="DEY39" s="228"/>
      <c r="DEZ39" s="228"/>
      <c r="DFA39" s="228"/>
      <c r="DFB39" s="228"/>
      <c r="DFC39" s="228"/>
      <c r="DFD39" s="228"/>
      <c r="DFE39" s="228"/>
      <c r="DFF39" s="228"/>
      <c r="DFG39" s="228"/>
      <c r="DFH39" s="228"/>
      <c r="DFI39" s="228"/>
      <c r="DFJ39" s="228"/>
      <c r="DFK39" s="228"/>
      <c r="DFL39" s="228"/>
      <c r="DFM39" s="228"/>
      <c r="DFN39" s="228"/>
      <c r="DFO39" s="228"/>
      <c r="DFP39" s="228"/>
      <c r="DFQ39" s="228"/>
      <c r="DFR39" s="228"/>
      <c r="DFS39" s="228"/>
      <c r="DFT39" s="228"/>
      <c r="DFU39" s="228"/>
      <c r="DFV39" s="228"/>
      <c r="DFW39" s="228"/>
      <c r="DFX39" s="228"/>
      <c r="DFY39" s="228"/>
      <c r="DFZ39" s="228"/>
      <c r="DGA39" s="228"/>
      <c r="DGB39" s="228"/>
      <c r="DGC39" s="228"/>
      <c r="DGD39" s="228"/>
      <c r="DGE39" s="228"/>
      <c r="DGF39" s="228"/>
      <c r="DGG39" s="228"/>
      <c r="DGH39" s="228"/>
      <c r="DGI39" s="228"/>
      <c r="DGJ39" s="228"/>
      <c r="DGK39" s="228"/>
      <c r="DGL39" s="228"/>
      <c r="DGM39" s="228"/>
      <c r="DGN39" s="228"/>
      <c r="DGO39" s="228"/>
      <c r="DGP39" s="228"/>
      <c r="DGQ39" s="228"/>
      <c r="DGR39" s="228"/>
      <c r="DGS39" s="228"/>
      <c r="DGT39" s="228"/>
      <c r="DGU39" s="228"/>
      <c r="DGV39" s="228"/>
      <c r="DGW39" s="228"/>
      <c r="DGX39" s="228"/>
      <c r="DGY39" s="228"/>
      <c r="DGZ39" s="228"/>
      <c r="DHA39" s="228"/>
      <c r="DHB39" s="228"/>
      <c r="DHC39" s="228"/>
      <c r="DHD39" s="228"/>
      <c r="DHE39" s="228"/>
      <c r="DHF39" s="228"/>
      <c r="DHG39" s="228"/>
      <c r="DHH39" s="228"/>
      <c r="DHI39" s="228"/>
      <c r="DHJ39" s="228"/>
      <c r="DHK39" s="228"/>
      <c r="DHL39" s="228"/>
      <c r="DHM39" s="228"/>
      <c r="DHN39" s="228"/>
      <c r="DHO39" s="228"/>
      <c r="DHP39" s="228"/>
      <c r="DHQ39" s="228"/>
      <c r="DHR39" s="228"/>
      <c r="DHS39" s="228"/>
      <c r="DHT39" s="228"/>
      <c r="DHU39" s="228"/>
      <c r="DHV39" s="228"/>
      <c r="DHW39" s="228"/>
      <c r="DHX39" s="228"/>
      <c r="DHY39" s="228"/>
      <c r="DHZ39" s="228"/>
      <c r="DIA39" s="228"/>
      <c r="DIB39" s="228"/>
      <c r="DIC39" s="228"/>
      <c r="DID39" s="228"/>
      <c r="DIE39" s="228"/>
      <c r="DIF39" s="228"/>
      <c r="DIG39" s="228"/>
      <c r="DIH39" s="228"/>
      <c r="DII39" s="228"/>
      <c r="DIJ39" s="228"/>
      <c r="DIK39" s="228"/>
      <c r="DIL39" s="228"/>
      <c r="DIM39" s="228"/>
      <c r="DIN39" s="228"/>
      <c r="DIO39" s="228"/>
      <c r="DIP39" s="228"/>
      <c r="DIQ39" s="228"/>
      <c r="DIR39" s="228"/>
      <c r="DIS39" s="228"/>
      <c r="DIT39" s="228"/>
      <c r="DIU39" s="228"/>
      <c r="DIV39" s="228"/>
      <c r="DIW39" s="228"/>
      <c r="DIX39" s="228"/>
      <c r="DIY39" s="228"/>
      <c r="DIZ39" s="228"/>
      <c r="DJA39" s="228"/>
      <c r="DJB39" s="228"/>
      <c r="DJC39" s="228"/>
      <c r="DJD39" s="228"/>
      <c r="DJE39" s="228"/>
      <c r="DJF39" s="228"/>
      <c r="DJG39" s="228"/>
      <c r="DJH39" s="228"/>
      <c r="DJI39" s="228"/>
      <c r="DJJ39" s="228"/>
      <c r="DJK39" s="228"/>
      <c r="DJL39" s="228"/>
      <c r="DJM39" s="228"/>
      <c r="DJN39" s="228"/>
      <c r="DJO39" s="228"/>
      <c r="DJP39" s="228"/>
      <c r="DJQ39" s="228"/>
      <c r="DJR39" s="228"/>
      <c r="DJS39" s="228"/>
      <c r="DJT39" s="228"/>
      <c r="DJU39" s="228"/>
      <c r="DJV39" s="228"/>
      <c r="DJW39" s="228"/>
      <c r="DJX39" s="228"/>
      <c r="DJY39" s="228"/>
      <c r="DJZ39" s="228"/>
      <c r="DKA39" s="228"/>
      <c r="DKB39" s="228"/>
      <c r="DKC39" s="228"/>
      <c r="DKD39" s="228"/>
      <c r="DKE39" s="228"/>
      <c r="DKF39" s="228"/>
      <c r="DKG39" s="228"/>
      <c r="DKH39" s="228"/>
      <c r="DKI39" s="228"/>
      <c r="DKJ39" s="228"/>
      <c r="DKK39" s="228"/>
      <c r="DKL39" s="228"/>
      <c r="DKM39" s="228"/>
      <c r="DKN39" s="228"/>
      <c r="DKO39" s="228"/>
      <c r="DKP39" s="228"/>
      <c r="DKQ39" s="228"/>
      <c r="DKR39" s="228"/>
      <c r="DKS39" s="228"/>
      <c r="DKT39" s="228"/>
      <c r="DKU39" s="228"/>
      <c r="DKV39" s="228"/>
      <c r="DKW39" s="228"/>
      <c r="DKX39" s="228"/>
      <c r="DKY39" s="228"/>
      <c r="DKZ39" s="228"/>
      <c r="DLA39" s="228"/>
      <c r="DLB39" s="228"/>
      <c r="DLC39" s="228"/>
      <c r="DLD39" s="228"/>
      <c r="DLE39" s="228"/>
      <c r="DLF39" s="228"/>
      <c r="DLG39" s="228"/>
      <c r="DLH39" s="228"/>
      <c r="DLI39" s="228"/>
      <c r="DLJ39" s="228"/>
      <c r="DLK39" s="228"/>
      <c r="DLL39" s="228"/>
      <c r="DLM39" s="228"/>
      <c r="DLN39" s="228"/>
      <c r="DLO39" s="228"/>
      <c r="DLP39" s="228"/>
      <c r="DLQ39" s="228"/>
      <c r="DLR39" s="228"/>
      <c r="DLS39" s="228"/>
      <c r="DLT39" s="228"/>
      <c r="DLU39" s="228"/>
      <c r="DLV39" s="228"/>
      <c r="DLW39" s="228"/>
      <c r="DLX39" s="228"/>
      <c r="DLY39" s="228"/>
      <c r="DLZ39" s="228"/>
      <c r="DMA39" s="228"/>
      <c r="DMB39" s="228"/>
      <c r="DMC39" s="228"/>
      <c r="DMD39" s="228"/>
      <c r="DME39" s="228"/>
      <c r="DMF39" s="228"/>
      <c r="DMG39" s="228"/>
      <c r="DMH39" s="228"/>
      <c r="DMI39" s="228"/>
      <c r="DMJ39" s="228"/>
      <c r="DMK39" s="228"/>
      <c r="DML39" s="228"/>
      <c r="DMM39" s="228"/>
      <c r="DMN39" s="228"/>
      <c r="DMO39" s="228"/>
      <c r="DMP39" s="228"/>
      <c r="DMQ39" s="228"/>
      <c r="DMR39" s="228"/>
      <c r="DMS39" s="228"/>
      <c r="DMT39" s="228"/>
      <c r="DMU39" s="228"/>
      <c r="DMV39" s="228"/>
      <c r="DMW39" s="228"/>
      <c r="DMX39" s="228"/>
      <c r="DMY39" s="228"/>
      <c r="DMZ39" s="228"/>
      <c r="DNA39" s="228"/>
      <c r="DNB39" s="228"/>
      <c r="DNC39" s="228"/>
      <c r="DND39" s="228"/>
      <c r="DNE39" s="228"/>
      <c r="DNF39" s="228"/>
      <c r="DNG39" s="228"/>
      <c r="DNH39" s="228"/>
      <c r="DNI39" s="228"/>
      <c r="DNJ39" s="228"/>
      <c r="DNK39" s="228"/>
      <c r="DNL39" s="228"/>
      <c r="DNM39" s="228"/>
      <c r="DNN39" s="228"/>
      <c r="DNO39" s="228"/>
      <c r="DNP39" s="228"/>
      <c r="DNQ39" s="228"/>
      <c r="DNR39" s="228"/>
      <c r="DNS39" s="228"/>
      <c r="DNT39" s="228"/>
      <c r="DNU39" s="228"/>
      <c r="DNV39" s="228"/>
      <c r="DNW39" s="228"/>
      <c r="DNX39" s="228"/>
      <c r="DNY39" s="228"/>
      <c r="DNZ39" s="228"/>
      <c r="DOA39" s="228"/>
      <c r="DOB39" s="228"/>
      <c r="DOC39" s="228"/>
      <c r="DOD39" s="228"/>
      <c r="DOE39" s="228"/>
      <c r="DOF39" s="228"/>
      <c r="DOG39" s="228"/>
      <c r="DOH39" s="228"/>
      <c r="DOI39" s="228"/>
      <c r="DOJ39" s="228"/>
      <c r="DOK39" s="228"/>
      <c r="DOL39" s="228"/>
      <c r="DOM39" s="228"/>
      <c r="DON39" s="228"/>
      <c r="DOO39" s="228"/>
      <c r="DOP39" s="228"/>
      <c r="DOQ39" s="228"/>
      <c r="DOR39" s="228"/>
      <c r="DOS39" s="228"/>
      <c r="DOT39" s="228"/>
      <c r="DOU39" s="228"/>
      <c r="DOV39" s="228"/>
      <c r="DOW39" s="228"/>
      <c r="DOX39" s="228"/>
      <c r="DOY39" s="228"/>
      <c r="DOZ39" s="228"/>
      <c r="DPA39" s="228"/>
      <c r="DPB39" s="228"/>
      <c r="DPC39" s="228"/>
      <c r="DPD39" s="228"/>
      <c r="DPE39" s="228"/>
      <c r="DPF39" s="228"/>
      <c r="DPG39" s="228"/>
      <c r="DPH39" s="228"/>
      <c r="DPI39" s="228"/>
      <c r="DPJ39" s="228"/>
      <c r="DPK39" s="228"/>
      <c r="DPL39" s="228"/>
      <c r="DPM39" s="228"/>
      <c r="DPN39" s="228"/>
      <c r="DPO39" s="228"/>
      <c r="DPP39" s="228"/>
      <c r="DPQ39" s="228"/>
      <c r="DPR39" s="228"/>
      <c r="DPS39" s="228"/>
      <c r="DPT39" s="228"/>
      <c r="DPU39" s="228"/>
      <c r="DPV39" s="228"/>
      <c r="DPW39" s="228"/>
      <c r="DPX39" s="228"/>
      <c r="DPY39" s="228"/>
      <c r="DPZ39" s="228"/>
      <c r="DQA39" s="228"/>
      <c r="DQB39" s="228"/>
      <c r="DQC39" s="228"/>
      <c r="DQD39" s="228"/>
      <c r="DQE39" s="228"/>
      <c r="DQF39" s="228"/>
      <c r="DQG39" s="228"/>
      <c r="DQH39" s="228"/>
      <c r="DQI39" s="228"/>
      <c r="DQJ39" s="228"/>
      <c r="DQK39" s="228"/>
      <c r="DQL39" s="228"/>
      <c r="DQM39" s="228"/>
      <c r="DQN39" s="228"/>
      <c r="DQO39" s="228"/>
      <c r="DQP39" s="228"/>
      <c r="DQQ39" s="228"/>
      <c r="DQR39" s="228"/>
      <c r="DQS39" s="228"/>
      <c r="DQT39" s="228"/>
      <c r="DQU39" s="228"/>
      <c r="DQV39" s="228"/>
      <c r="DQW39" s="228"/>
      <c r="DQX39" s="228"/>
      <c r="DQY39" s="228"/>
      <c r="DQZ39" s="228"/>
      <c r="DRA39" s="228"/>
      <c r="DRB39" s="228"/>
      <c r="DRC39" s="228"/>
      <c r="DRD39" s="228"/>
      <c r="DRE39" s="228"/>
      <c r="DRF39" s="228"/>
      <c r="DRG39" s="228"/>
      <c r="DRH39" s="228"/>
      <c r="DRI39" s="228"/>
      <c r="DRJ39" s="228"/>
      <c r="DRK39" s="228"/>
      <c r="DRL39" s="228"/>
      <c r="DRM39" s="228"/>
      <c r="DRN39" s="228"/>
      <c r="DRO39" s="228"/>
      <c r="DRP39" s="228"/>
      <c r="DRQ39" s="228"/>
      <c r="DRR39" s="228"/>
      <c r="DRS39" s="228"/>
      <c r="DRT39" s="228"/>
      <c r="DRU39" s="228"/>
      <c r="DRV39" s="228"/>
      <c r="DRW39" s="228"/>
      <c r="DRX39" s="228"/>
      <c r="DRY39" s="228"/>
      <c r="DRZ39" s="228"/>
      <c r="DSA39" s="228"/>
      <c r="DSB39" s="228"/>
      <c r="DSC39" s="228"/>
      <c r="DSD39" s="228"/>
      <c r="DSE39" s="228"/>
      <c r="DSF39" s="228"/>
      <c r="DSG39" s="228"/>
      <c r="DSH39" s="228"/>
      <c r="DSI39" s="228"/>
      <c r="DSJ39" s="228"/>
      <c r="DSK39" s="228"/>
      <c r="DSL39" s="228"/>
      <c r="DSM39" s="228"/>
      <c r="DSN39" s="228"/>
      <c r="DSO39" s="228"/>
      <c r="DSP39" s="228"/>
      <c r="DSQ39" s="228"/>
      <c r="DSR39" s="228"/>
      <c r="DSS39" s="228"/>
      <c r="DST39" s="228"/>
      <c r="DSU39" s="228"/>
      <c r="DSV39" s="228"/>
      <c r="DSW39" s="228"/>
      <c r="DSX39" s="228"/>
      <c r="DSY39" s="228"/>
      <c r="DSZ39" s="228"/>
      <c r="DTA39" s="228"/>
      <c r="DTB39" s="228"/>
      <c r="DTC39" s="228"/>
      <c r="DTD39" s="228"/>
      <c r="DTE39" s="228"/>
      <c r="DTF39" s="228"/>
      <c r="DTG39" s="228"/>
      <c r="DTH39" s="228"/>
      <c r="DTI39" s="228"/>
      <c r="DTJ39" s="228"/>
      <c r="DTK39" s="228"/>
      <c r="DTL39" s="228"/>
      <c r="DTM39" s="228"/>
      <c r="DTN39" s="228"/>
      <c r="DTO39" s="228"/>
      <c r="DTP39" s="228"/>
      <c r="DTQ39" s="228"/>
      <c r="DTR39" s="228"/>
      <c r="DTS39" s="228"/>
      <c r="DTT39" s="228"/>
      <c r="DTU39" s="228"/>
      <c r="DTV39" s="228"/>
      <c r="DTW39" s="228"/>
      <c r="DTX39" s="228"/>
      <c r="DTY39" s="228"/>
      <c r="DTZ39" s="228"/>
      <c r="DUA39" s="228"/>
      <c r="DUB39" s="228"/>
      <c r="DUC39" s="228"/>
      <c r="DUD39" s="228"/>
      <c r="DUE39" s="228"/>
      <c r="DUF39" s="228"/>
      <c r="DUG39" s="228"/>
      <c r="DUH39" s="228"/>
      <c r="DUI39" s="228"/>
      <c r="DUJ39" s="228"/>
      <c r="DUK39" s="228"/>
      <c r="DUL39" s="228"/>
      <c r="DUM39" s="228"/>
      <c r="DUN39" s="228"/>
      <c r="DUO39" s="228"/>
      <c r="DUP39" s="228"/>
      <c r="DUQ39" s="228"/>
      <c r="DUR39" s="228"/>
      <c r="DUS39" s="228"/>
      <c r="DUT39" s="228"/>
      <c r="DUU39" s="228"/>
      <c r="DUV39" s="228"/>
      <c r="DUW39" s="228"/>
      <c r="DUX39" s="228"/>
      <c r="DUY39" s="228"/>
      <c r="DUZ39" s="228"/>
      <c r="DVA39" s="228"/>
      <c r="DVB39" s="228"/>
      <c r="DVC39" s="228"/>
      <c r="DVD39" s="228"/>
      <c r="DVE39" s="228"/>
      <c r="DVF39" s="228"/>
      <c r="DVG39" s="228"/>
      <c r="DVH39" s="228"/>
      <c r="DVI39" s="228"/>
      <c r="DVJ39" s="228"/>
      <c r="DVK39" s="228"/>
      <c r="DVL39" s="228"/>
      <c r="DVM39" s="228"/>
      <c r="DVN39" s="228"/>
      <c r="DVO39" s="228"/>
      <c r="DVP39" s="228"/>
      <c r="DVQ39" s="228"/>
      <c r="DVR39" s="228"/>
      <c r="DVS39" s="228"/>
      <c r="DVT39" s="228"/>
      <c r="DVU39" s="228"/>
      <c r="DVV39" s="228"/>
      <c r="DVW39" s="228"/>
      <c r="DVX39" s="228"/>
      <c r="DVY39" s="228"/>
      <c r="DVZ39" s="228"/>
      <c r="DWA39" s="228"/>
      <c r="DWB39" s="228"/>
      <c r="DWC39" s="228"/>
      <c r="DWD39" s="228"/>
      <c r="DWE39" s="228"/>
      <c r="DWF39" s="228"/>
      <c r="DWG39" s="228"/>
      <c r="DWH39" s="228"/>
      <c r="DWI39" s="228"/>
      <c r="DWJ39" s="228"/>
      <c r="DWK39" s="228"/>
      <c r="DWL39" s="228"/>
      <c r="DWM39" s="228"/>
      <c r="DWN39" s="228"/>
      <c r="DWO39" s="228"/>
      <c r="DWP39" s="228"/>
      <c r="DWQ39" s="228"/>
      <c r="DWR39" s="228"/>
      <c r="DWS39" s="228"/>
      <c r="DWT39" s="228"/>
      <c r="DWU39" s="228"/>
      <c r="DWV39" s="228"/>
      <c r="DWW39" s="228"/>
      <c r="DWX39" s="228"/>
      <c r="DWY39" s="228"/>
      <c r="DWZ39" s="228"/>
      <c r="DXA39" s="228"/>
      <c r="DXB39" s="228"/>
      <c r="DXC39" s="228"/>
      <c r="DXD39" s="228"/>
      <c r="DXE39" s="228"/>
      <c r="DXF39" s="228"/>
      <c r="DXG39" s="228"/>
      <c r="DXH39" s="228"/>
      <c r="DXI39" s="228"/>
      <c r="DXJ39" s="228"/>
      <c r="DXK39" s="228"/>
      <c r="DXL39" s="228"/>
      <c r="DXM39" s="228"/>
      <c r="DXN39" s="228"/>
      <c r="DXO39" s="228"/>
      <c r="DXP39" s="228"/>
      <c r="DXQ39" s="228"/>
      <c r="DXR39" s="228"/>
      <c r="DXS39" s="228"/>
      <c r="DXT39" s="228"/>
      <c r="DXU39" s="228"/>
      <c r="DXV39" s="228"/>
      <c r="DXW39" s="228"/>
      <c r="DXX39" s="228"/>
      <c r="DXY39" s="228"/>
      <c r="DXZ39" s="228"/>
      <c r="DYA39" s="228"/>
      <c r="DYB39" s="228"/>
      <c r="DYC39" s="228"/>
      <c r="DYD39" s="228"/>
      <c r="DYE39" s="228"/>
      <c r="DYF39" s="228"/>
      <c r="DYG39" s="228"/>
      <c r="DYH39" s="228"/>
      <c r="DYI39" s="228"/>
      <c r="DYJ39" s="228"/>
      <c r="DYK39" s="228"/>
      <c r="DYL39" s="228"/>
      <c r="DYM39" s="228"/>
      <c r="DYN39" s="228"/>
      <c r="DYO39" s="228"/>
      <c r="DYP39" s="228"/>
      <c r="DYQ39" s="228"/>
      <c r="DYR39" s="228"/>
      <c r="DYS39" s="228"/>
      <c r="DYT39" s="228"/>
      <c r="DYU39" s="228"/>
      <c r="DYV39" s="228"/>
      <c r="DYW39" s="228"/>
      <c r="DYX39" s="228"/>
      <c r="DYY39" s="228"/>
      <c r="DYZ39" s="228"/>
      <c r="DZA39" s="228"/>
      <c r="DZB39" s="228"/>
      <c r="DZC39" s="228"/>
      <c r="DZD39" s="228"/>
      <c r="DZE39" s="228"/>
      <c r="DZF39" s="228"/>
      <c r="DZG39" s="228"/>
      <c r="DZH39" s="228"/>
      <c r="DZI39" s="228"/>
      <c r="DZJ39" s="228"/>
      <c r="DZK39" s="228"/>
      <c r="DZL39" s="228"/>
      <c r="DZM39" s="228"/>
      <c r="DZN39" s="228"/>
      <c r="DZO39" s="228"/>
      <c r="DZP39" s="228"/>
      <c r="DZQ39" s="228"/>
      <c r="DZR39" s="228"/>
      <c r="DZS39" s="228"/>
      <c r="DZT39" s="228"/>
      <c r="DZU39" s="228"/>
      <c r="DZV39" s="228"/>
      <c r="DZW39" s="228"/>
      <c r="DZX39" s="228"/>
      <c r="DZY39" s="228"/>
      <c r="DZZ39" s="228"/>
      <c r="EAA39" s="228"/>
      <c r="EAB39" s="228"/>
      <c r="EAC39" s="228"/>
      <c r="EAD39" s="228"/>
      <c r="EAE39" s="228"/>
      <c r="EAF39" s="228"/>
      <c r="EAG39" s="228"/>
      <c r="EAH39" s="228"/>
      <c r="EAI39" s="228"/>
      <c r="EAJ39" s="228"/>
      <c r="EAK39" s="228"/>
      <c r="EAL39" s="228"/>
      <c r="EAM39" s="228"/>
      <c r="EAN39" s="228"/>
      <c r="EAO39" s="228"/>
      <c r="EAP39" s="228"/>
      <c r="EAQ39" s="228"/>
      <c r="EAR39" s="228"/>
      <c r="EAS39" s="228"/>
      <c r="EAT39" s="228"/>
      <c r="EAU39" s="228"/>
      <c r="EAV39" s="228"/>
      <c r="EAW39" s="228"/>
      <c r="EAX39" s="228"/>
      <c r="EAY39" s="228"/>
      <c r="EAZ39" s="228"/>
      <c r="EBA39" s="228"/>
      <c r="EBB39" s="228"/>
      <c r="EBC39" s="228"/>
      <c r="EBD39" s="228"/>
      <c r="EBE39" s="228"/>
      <c r="EBF39" s="228"/>
      <c r="EBG39" s="228"/>
      <c r="EBH39" s="228"/>
      <c r="EBI39" s="228"/>
      <c r="EBJ39" s="228"/>
      <c r="EBK39" s="228"/>
      <c r="EBL39" s="228"/>
      <c r="EBM39" s="228"/>
      <c r="EBN39" s="228"/>
      <c r="EBO39" s="228"/>
      <c r="EBP39" s="228"/>
      <c r="EBQ39" s="228"/>
      <c r="EBR39" s="228"/>
      <c r="EBS39" s="228"/>
      <c r="EBT39" s="228"/>
      <c r="EBU39" s="228"/>
      <c r="EBV39" s="228"/>
      <c r="EBW39" s="228"/>
      <c r="EBX39" s="228"/>
      <c r="EBY39" s="228"/>
      <c r="EBZ39" s="228"/>
      <c r="ECA39" s="228"/>
      <c r="ECB39" s="228"/>
      <c r="ECC39" s="228"/>
      <c r="ECD39" s="228"/>
      <c r="ECE39" s="228"/>
      <c r="ECF39" s="228"/>
      <c r="ECG39" s="228"/>
      <c r="ECH39" s="228"/>
      <c r="ECI39" s="228"/>
      <c r="ECJ39" s="228"/>
      <c r="ECK39" s="228"/>
      <c r="ECL39" s="228"/>
      <c r="ECM39" s="228"/>
      <c r="ECN39" s="228"/>
      <c r="ECO39" s="228"/>
      <c r="ECP39" s="228"/>
      <c r="ECQ39" s="228"/>
      <c r="ECR39" s="228"/>
      <c r="ECS39" s="228"/>
      <c r="ECT39" s="228"/>
      <c r="ECU39" s="228"/>
      <c r="ECV39" s="228"/>
      <c r="ECW39" s="228"/>
      <c r="ECX39" s="228"/>
      <c r="ECY39" s="228"/>
      <c r="ECZ39" s="228"/>
      <c r="EDA39" s="228"/>
      <c r="EDB39" s="228"/>
      <c r="EDC39" s="228"/>
      <c r="EDD39" s="228"/>
      <c r="EDE39" s="228"/>
      <c r="EDF39" s="228"/>
      <c r="EDG39" s="228"/>
      <c r="EDH39" s="228"/>
      <c r="EDI39" s="228"/>
      <c r="EDJ39" s="228"/>
      <c r="EDK39" s="228"/>
      <c r="EDL39" s="228"/>
      <c r="EDM39" s="228"/>
      <c r="EDN39" s="228"/>
      <c r="EDO39" s="228"/>
      <c r="EDP39" s="228"/>
      <c r="EDQ39" s="228"/>
      <c r="EDR39" s="228"/>
      <c r="EDS39" s="228"/>
      <c r="EDT39" s="228"/>
      <c r="EDU39" s="228"/>
      <c r="EDV39" s="228"/>
      <c r="EDW39" s="228"/>
      <c r="EDX39" s="228"/>
      <c r="EDY39" s="228"/>
      <c r="EDZ39" s="228"/>
      <c r="EEA39" s="228"/>
      <c r="EEB39" s="228"/>
      <c r="EEC39" s="228"/>
      <c r="EED39" s="228"/>
      <c r="EEE39" s="228"/>
      <c r="EEF39" s="228"/>
      <c r="EEG39" s="228"/>
      <c r="EEH39" s="228"/>
      <c r="EEI39" s="228"/>
      <c r="EEJ39" s="228"/>
      <c r="EEK39" s="228"/>
      <c r="EEL39" s="228"/>
      <c r="EEM39" s="228"/>
      <c r="EEN39" s="228"/>
      <c r="EEO39" s="228"/>
      <c r="EEP39" s="228"/>
      <c r="EEQ39" s="228"/>
      <c r="EER39" s="228"/>
      <c r="EES39" s="228"/>
      <c r="EET39" s="228"/>
      <c r="EEU39" s="228"/>
      <c r="EEV39" s="228"/>
      <c r="EEW39" s="228"/>
      <c r="EEX39" s="228"/>
      <c r="EEY39" s="228"/>
      <c r="EEZ39" s="228"/>
      <c r="EFA39" s="228"/>
      <c r="EFB39" s="228"/>
      <c r="EFC39" s="228"/>
      <c r="EFD39" s="228"/>
      <c r="EFE39" s="228"/>
      <c r="EFF39" s="228"/>
      <c r="EFG39" s="228"/>
      <c r="EFH39" s="228"/>
      <c r="EFI39" s="228"/>
      <c r="EFJ39" s="228"/>
      <c r="EFK39" s="228"/>
      <c r="EFL39" s="228"/>
      <c r="EFM39" s="228"/>
      <c r="EFN39" s="228"/>
      <c r="EFO39" s="228"/>
      <c r="EFP39" s="228"/>
      <c r="EFQ39" s="228"/>
      <c r="EFR39" s="228"/>
      <c r="EFS39" s="228"/>
      <c r="EFT39" s="228"/>
      <c r="EFU39" s="228"/>
      <c r="EFV39" s="228"/>
      <c r="EFW39" s="228"/>
      <c r="EFX39" s="228"/>
      <c r="EFY39" s="228"/>
      <c r="EFZ39" s="228"/>
      <c r="EGA39" s="228"/>
      <c r="EGB39" s="228"/>
      <c r="EGC39" s="228"/>
      <c r="EGD39" s="228"/>
      <c r="EGE39" s="228"/>
      <c r="EGF39" s="228"/>
      <c r="EGG39" s="228"/>
      <c r="EGH39" s="228"/>
      <c r="EGI39" s="228"/>
      <c r="EGJ39" s="228"/>
      <c r="EGK39" s="228"/>
      <c r="EGL39" s="228"/>
      <c r="EGM39" s="228"/>
      <c r="EGN39" s="228"/>
      <c r="EGO39" s="228"/>
      <c r="EGP39" s="228"/>
      <c r="EGQ39" s="228"/>
      <c r="EGR39" s="228"/>
      <c r="EGS39" s="228"/>
      <c r="EGT39" s="228"/>
      <c r="EGU39" s="228"/>
      <c r="EGV39" s="228"/>
      <c r="EGW39" s="228"/>
      <c r="EGX39" s="228"/>
      <c r="EGY39" s="228"/>
      <c r="EGZ39" s="228"/>
      <c r="EHA39" s="228"/>
      <c r="EHB39" s="228"/>
      <c r="EHC39" s="228"/>
      <c r="EHD39" s="228"/>
      <c r="EHE39" s="228"/>
      <c r="EHF39" s="228"/>
      <c r="EHG39" s="228"/>
      <c r="EHH39" s="228"/>
      <c r="EHI39" s="228"/>
      <c r="EHJ39" s="228"/>
      <c r="EHK39" s="228"/>
      <c r="EHL39" s="228"/>
      <c r="EHM39" s="228"/>
      <c r="EHN39" s="228"/>
      <c r="EHO39" s="228"/>
      <c r="EHP39" s="228"/>
      <c r="EHQ39" s="228"/>
      <c r="EHR39" s="228"/>
      <c r="EHS39" s="228"/>
      <c r="EHT39" s="228"/>
      <c r="EHU39" s="228"/>
      <c r="EHV39" s="228"/>
      <c r="EHW39" s="228"/>
      <c r="EHX39" s="228"/>
      <c r="EHY39" s="228"/>
      <c r="EHZ39" s="228"/>
      <c r="EIA39" s="228"/>
      <c r="EIB39" s="228"/>
      <c r="EIC39" s="228"/>
      <c r="EID39" s="228"/>
      <c r="EIE39" s="228"/>
      <c r="EIF39" s="228"/>
      <c r="EIG39" s="228"/>
      <c r="EIH39" s="228"/>
      <c r="EII39" s="228"/>
      <c r="EIJ39" s="228"/>
      <c r="EIK39" s="228"/>
      <c r="EIL39" s="228"/>
      <c r="EIM39" s="228"/>
      <c r="EIN39" s="228"/>
      <c r="EIO39" s="228"/>
      <c r="EIP39" s="228"/>
      <c r="EIQ39" s="228"/>
      <c r="EIR39" s="228"/>
      <c r="EIS39" s="228"/>
      <c r="EIT39" s="228"/>
      <c r="EIU39" s="228"/>
      <c r="EIV39" s="228"/>
      <c r="EIW39" s="228"/>
      <c r="EIX39" s="228"/>
      <c r="EIY39" s="228"/>
      <c r="EIZ39" s="228"/>
      <c r="EJA39" s="228"/>
      <c r="EJB39" s="228"/>
      <c r="EJC39" s="228"/>
      <c r="EJD39" s="228"/>
      <c r="EJE39" s="228"/>
      <c r="EJF39" s="228"/>
      <c r="EJG39" s="228"/>
      <c r="EJH39" s="228"/>
      <c r="EJI39" s="228"/>
      <c r="EJJ39" s="228"/>
      <c r="EJK39" s="228"/>
      <c r="EJL39" s="228"/>
      <c r="EJM39" s="228"/>
      <c r="EJN39" s="228"/>
      <c r="EJO39" s="228"/>
      <c r="EJP39" s="228"/>
      <c r="EJQ39" s="228"/>
      <c r="EJR39" s="228"/>
      <c r="EJS39" s="228"/>
      <c r="EJT39" s="228"/>
      <c r="EJU39" s="228"/>
      <c r="EJV39" s="228"/>
      <c r="EJW39" s="228"/>
      <c r="EJX39" s="228"/>
      <c r="EJY39" s="228"/>
      <c r="EJZ39" s="228"/>
      <c r="EKA39" s="228"/>
      <c r="EKB39" s="228"/>
      <c r="EKC39" s="228"/>
      <c r="EKD39" s="228"/>
      <c r="EKE39" s="228"/>
      <c r="EKF39" s="228"/>
      <c r="EKG39" s="228"/>
      <c r="EKH39" s="228"/>
      <c r="EKI39" s="228"/>
      <c r="EKJ39" s="228"/>
      <c r="EKK39" s="228"/>
      <c r="EKL39" s="228"/>
      <c r="EKM39" s="228"/>
      <c r="EKN39" s="228"/>
      <c r="EKO39" s="228"/>
      <c r="EKP39" s="228"/>
      <c r="EKQ39" s="228"/>
      <c r="EKR39" s="228"/>
      <c r="EKS39" s="228"/>
      <c r="EKT39" s="228"/>
      <c r="EKU39" s="228"/>
      <c r="EKV39" s="228"/>
      <c r="EKW39" s="228"/>
      <c r="EKX39" s="228"/>
      <c r="EKY39" s="228"/>
      <c r="EKZ39" s="228"/>
      <c r="ELA39" s="228"/>
      <c r="ELB39" s="228"/>
      <c r="ELC39" s="228"/>
      <c r="ELD39" s="228"/>
      <c r="ELE39" s="228"/>
      <c r="ELF39" s="228"/>
      <c r="ELG39" s="228"/>
      <c r="ELH39" s="228"/>
      <c r="ELI39" s="228"/>
      <c r="ELJ39" s="228"/>
      <c r="ELK39" s="228"/>
      <c r="ELL39" s="228"/>
      <c r="ELM39" s="228"/>
      <c r="ELN39" s="228"/>
      <c r="ELO39" s="228"/>
      <c r="ELP39" s="228"/>
      <c r="ELQ39" s="228"/>
      <c r="ELR39" s="228"/>
      <c r="ELS39" s="228"/>
      <c r="ELT39" s="228"/>
      <c r="ELU39" s="228"/>
      <c r="ELV39" s="228"/>
      <c r="ELW39" s="228"/>
      <c r="ELX39" s="228"/>
      <c r="ELY39" s="228"/>
      <c r="ELZ39" s="228"/>
      <c r="EMA39" s="228"/>
      <c r="EMB39" s="228"/>
      <c r="EMC39" s="228"/>
      <c r="EMD39" s="228"/>
      <c r="EME39" s="228"/>
      <c r="EMF39" s="228"/>
      <c r="EMG39" s="228"/>
      <c r="EMH39" s="228"/>
      <c r="EMI39" s="228"/>
      <c r="EMJ39" s="228"/>
      <c r="EMK39" s="228"/>
      <c r="EML39" s="228"/>
      <c r="EMM39" s="228"/>
      <c r="EMN39" s="228"/>
      <c r="EMO39" s="228"/>
      <c r="EMP39" s="228"/>
      <c r="EMQ39" s="228"/>
      <c r="EMR39" s="228"/>
      <c r="EMS39" s="228"/>
      <c r="EMT39" s="228"/>
      <c r="EMU39" s="228"/>
      <c r="EMV39" s="228"/>
      <c r="EMW39" s="228"/>
      <c r="EMX39" s="228"/>
      <c r="EMY39" s="228"/>
      <c r="EMZ39" s="228"/>
      <c r="ENA39" s="228"/>
      <c r="ENB39" s="228"/>
      <c r="ENC39" s="228"/>
      <c r="END39" s="228"/>
      <c r="ENE39" s="228"/>
      <c r="ENF39" s="228"/>
      <c r="ENG39" s="228"/>
      <c r="ENH39" s="228"/>
      <c r="ENI39" s="228"/>
      <c r="ENJ39" s="228"/>
      <c r="ENK39" s="228"/>
      <c r="ENL39" s="228"/>
      <c r="ENM39" s="228"/>
      <c r="ENN39" s="228"/>
      <c r="ENO39" s="228"/>
      <c r="ENP39" s="228"/>
      <c r="ENQ39" s="228"/>
      <c r="ENR39" s="228"/>
      <c r="ENS39" s="228"/>
      <c r="ENT39" s="228"/>
      <c r="ENU39" s="228"/>
      <c r="ENV39" s="228"/>
      <c r="ENW39" s="228"/>
      <c r="ENX39" s="228"/>
      <c r="ENY39" s="228"/>
      <c r="ENZ39" s="228"/>
      <c r="EOA39" s="228"/>
      <c r="EOB39" s="228"/>
      <c r="EOC39" s="228"/>
      <c r="EOD39" s="228"/>
      <c r="EOE39" s="228"/>
      <c r="EOF39" s="228"/>
      <c r="EOG39" s="228"/>
      <c r="EOH39" s="228"/>
      <c r="EOI39" s="228"/>
      <c r="EOJ39" s="228"/>
      <c r="EOK39" s="228"/>
      <c r="EOL39" s="228"/>
      <c r="EOM39" s="228"/>
      <c r="EON39" s="228"/>
      <c r="EOO39" s="228"/>
      <c r="EOP39" s="228"/>
      <c r="EOQ39" s="228"/>
      <c r="EOR39" s="228"/>
      <c r="EOS39" s="228"/>
      <c r="EOT39" s="228"/>
      <c r="EOU39" s="228"/>
      <c r="EOV39" s="228"/>
      <c r="EOW39" s="228"/>
      <c r="EOX39" s="228"/>
      <c r="EOY39" s="228"/>
      <c r="EOZ39" s="228"/>
      <c r="EPA39" s="228"/>
      <c r="EPB39" s="228"/>
      <c r="EPC39" s="228"/>
      <c r="EPD39" s="228"/>
      <c r="EPE39" s="228"/>
      <c r="EPF39" s="228"/>
      <c r="EPG39" s="228"/>
      <c r="EPH39" s="228"/>
      <c r="EPI39" s="228"/>
      <c r="EPJ39" s="228"/>
      <c r="EPK39" s="228"/>
      <c r="EPL39" s="228"/>
      <c r="EPM39" s="228"/>
      <c r="EPN39" s="228"/>
      <c r="EPO39" s="228"/>
      <c r="EPP39" s="228"/>
      <c r="EPQ39" s="228"/>
      <c r="EPR39" s="228"/>
      <c r="EPS39" s="228"/>
      <c r="EPT39" s="228"/>
      <c r="EPU39" s="228"/>
      <c r="EPV39" s="228"/>
      <c r="EPW39" s="228"/>
      <c r="EPX39" s="228"/>
      <c r="EPY39" s="228"/>
      <c r="EPZ39" s="228"/>
      <c r="EQA39" s="228"/>
      <c r="EQB39" s="228"/>
      <c r="EQC39" s="228"/>
      <c r="EQD39" s="228"/>
      <c r="EQE39" s="228"/>
      <c r="EQF39" s="228"/>
      <c r="EQG39" s="228"/>
      <c r="EQH39" s="228"/>
      <c r="EQI39" s="228"/>
      <c r="EQJ39" s="228"/>
      <c r="EQK39" s="228"/>
      <c r="EQL39" s="228"/>
      <c r="EQM39" s="228"/>
      <c r="EQN39" s="228"/>
      <c r="EQO39" s="228"/>
      <c r="EQP39" s="228"/>
      <c r="EQQ39" s="228"/>
      <c r="EQR39" s="228"/>
      <c r="EQS39" s="228"/>
      <c r="EQT39" s="228"/>
      <c r="EQU39" s="228"/>
      <c r="EQV39" s="228"/>
      <c r="EQW39" s="228"/>
      <c r="EQX39" s="228"/>
      <c r="EQY39" s="228"/>
      <c r="EQZ39" s="228"/>
      <c r="ERA39" s="228"/>
      <c r="ERB39" s="228"/>
      <c r="ERC39" s="228"/>
      <c r="ERD39" s="228"/>
      <c r="ERE39" s="228"/>
      <c r="ERF39" s="228"/>
      <c r="ERG39" s="228"/>
      <c r="ERH39" s="228"/>
      <c r="ERI39" s="228"/>
      <c r="ERJ39" s="228"/>
      <c r="ERK39" s="228"/>
      <c r="ERL39" s="228"/>
      <c r="ERM39" s="228"/>
      <c r="ERN39" s="228"/>
      <c r="ERO39" s="228"/>
      <c r="ERP39" s="228"/>
      <c r="ERQ39" s="228"/>
      <c r="ERR39" s="228"/>
      <c r="ERS39" s="228"/>
      <c r="ERT39" s="228"/>
      <c r="ERU39" s="228"/>
      <c r="ERV39" s="228"/>
      <c r="ERW39" s="228"/>
      <c r="ERX39" s="228"/>
      <c r="ERY39" s="228"/>
      <c r="ERZ39" s="228"/>
      <c r="ESA39" s="228"/>
      <c r="ESB39" s="228"/>
      <c r="ESC39" s="228"/>
      <c r="ESD39" s="228"/>
      <c r="ESE39" s="228"/>
      <c r="ESF39" s="228"/>
      <c r="ESG39" s="228"/>
      <c r="ESH39" s="228"/>
      <c r="ESI39" s="228"/>
      <c r="ESJ39" s="228"/>
      <c r="ESK39" s="228"/>
      <c r="ESL39" s="228"/>
      <c r="ESM39" s="228"/>
      <c r="ESN39" s="228"/>
      <c r="ESO39" s="228"/>
      <c r="ESP39" s="228"/>
      <c r="ESQ39" s="228"/>
      <c r="ESR39" s="228"/>
      <c r="ESS39" s="228"/>
      <c r="EST39" s="228"/>
      <c r="ESU39" s="228"/>
      <c r="ESV39" s="228"/>
      <c r="ESW39" s="228"/>
      <c r="ESX39" s="228"/>
      <c r="ESY39" s="228"/>
      <c r="ESZ39" s="228"/>
      <c r="ETA39" s="228"/>
      <c r="ETB39" s="228"/>
      <c r="ETC39" s="228"/>
      <c r="ETD39" s="228"/>
      <c r="ETE39" s="228"/>
      <c r="ETF39" s="228"/>
      <c r="ETG39" s="228"/>
      <c r="ETH39" s="228"/>
      <c r="ETI39" s="228"/>
      <c r="ETJ39" s="228"/>
      <c r="ETK39" s="228"/>
      <c r="ETL39" s="228"/>
      <c r="ETM39" s="228"/>
      <c r="ETN39" s="228"/>
      <c r="ETO39" s="228"/>
      <c r="ETP39" s="228"/>
      <c r="ETQ39" s="228"/>
      <c r="ETR39" s="228"/>
      <c r="ETS39" s="228"/>
      <c r="ETT39" s="228"/>
      <c r="ETU39" s="228"/>
      <c r="ETV39" s="228"/>
      <c r="ETW39" s="228"/>
      <c r="ETX39" s="228"/>
      <c r="ETY39" s="228"/>
      <c r="ETZ39" s="228"/>
      <c r="EUA39" s="228"/>
      <c r="EUB39" s="228"/>
      <c r="EUC39" s="228"/>
      <c r="EUD39" s="228"/>
      <c r="EUE39" s="228"/>
      <c r="EUF39" s="228"/>
      <c r="EUG39" s="228"/>
      <c r="EUH39" s="228"/>
      <c r="EUI39" s="228"/>
      <c r="EUJ39" s="228"/>
      <c r="EUK39" s="228"/>
      <c r="EUL39" s="228"/>
      <c r="EUM39" s="228"/>
      <c r="EUN39" s="228"/>
      <c r="EUO39" s="228"/>
      <c r="EUP39" s="228"/>
      <c r="EUQ39" s="228"/>
      <c r="EUR39" s="228"/>
      <c r="EUS39" s="228"/>
      <c r="EUT39" s="228"/>
      <c r="EUU39" s="228"/>
      <c r="EUV39" s="228"/>
      <c r="EUW39" s="228"/>
      <c r="EUX39" s="228"/>
      <c r="EUY39" s="228"/>
      <c r="EUZ39" s="228"/>
      <c r="EVA39" s="228"/>
      <c r="EVB39" s="228"/>
      <c r="EVC39" s="228"/>
      <c r="EVD39" s="228"/>
      <c r="EVE39" s="228"/>
      <c r="EVF39" s="228"/>
      <c r="EVG39" s="228"/>
      <c r="EVH39" s="228"/>
      <c r="EVI39" s="228"/>
      <c r="EVJ39" s="228"/>
      <c r="EVK39" s="228"/>
      <c r="EVL39" s="228"/>
      <c r="EVM39" s="228"/>
      <c r="EVN39" s="228"/>
      <c r="EVO39" s="228"/>
      <c r="EVP39" s="228"/>
      <c r="EVQ39" s="228"/>
      <c r="EVR39" s="228"/>
      <c r="EVS39" s="228"/>
      <c r="EVT39" s="228"/>
      <c r="EVU39" s="228"/>
      <c r="EVV39" s="228"/>
      <c r="EVW39" s="228"/>
      <c r="EVX39" s="228"/>
      <c r="EVY39" s="228"/>
      <c r="EVZ39" s="228"/>
      <c r="EWA39" s="228"/>
      <c r="EWB39" s="228"/>
      <c r="EWC39" s="228"/>
      <c r="EWD39" s="228"/>
      <c r="EWE39" s="228"/>
      <c r="EWF39" s="228"/>
      <c r="EWG39" s="228"/>
      <c r="EWH39" s="228"/>
      <c r="EWI39" s="228"/>
      <c r="EWJ39" s="228"/>
      <c r="EWK39" s="228"/>
      <c r="EWL39" s="228"/>
      <c r="EWM39" s="228"/>
      <c r="EWN39" s="228"/>
      <c r="EWO39" s="228"/>
      <c r="EWP39" s="228"/>
      <c r="EWQ39" s="228"/>
      <c r="EWR39" s="228"/>
      <c r="EWS39" s="228"/>
      <c r="EWT39" s="228"/>
      <c r="EWU39" s="228"/>
      <c r="EWV39" s="228"/>
      <c r="EWW39" s="228"/>
      <c r="EWX39" s="228"/>
      <c r="EWY39" s="228"/>
      <c r="EWZ39" s="228"/>
      <c r="EXA39" s="228"/>
      <c r="EXB39" s="228"/>
      <c r="EXC39" s="228"/>
      <c r="EXD39" s="228"/>
      <c r="EXE39" s="228"/>
      <c r="EXF39" s="228"/>
      <c r="EXG39" s="228"/>
      <c r="EXH39" s="228"/>
      <c r="EXI39" s="228"/>
      <c r="EXJ39" s="228"/>
      <c r="EXK39" s="228"/>
      <c r="EXL39" s="228"/>
      <c r="EXM39" s="228"/>
      <c r="EXN39" s="228"/>
      <c r="EXO39" s="228"/>
      <c r="EXP39" s="228"/>
      <c r="EXQ39" s="228"/>
      <c r="EXR39" s="228"/>
      <c r="EXS39" s="228"/>
      <c r="EXT39" s="228"/>
      <c r="EXU39" s="228"/>
      <c r="EXV39" s="228"/>
      <c r="EXW39" s="228"/>
      <c r="EXX39" s="228"/>
      <c r="EXY39" s="228"/>
      <c r="EXZ39" s="228"/>
      <c r="EYA39" s="228"/>
      <c r="EYB39" s="228"/>
      <c r="EYC39" s="228"/>
      <c r="EYD39" s="228"/>
      <c r="EYE39" s="228"/>
      <c r="EYF39" s="228"/>
      <c r="EYG39" s="228"/>
      <c r="EYH39" s="228"/>
      <c r="EYI39" s="228"/>
      <c r="EYJ39" s="228"/>
      <c r="EYK39" s="228"/>
      <c r="EYL39" s="228"/>
      <c r="EYM39" s="228"/>
      <c r="EYN39" s="228"/>
      <c r="EYO39" s="228"/>
      <c r="EYP39" s="228"/>
      <c r="EYQ39" s="228"/>
      <c r="EYR39" s="228"/>
      <c r="EYS39" s="228"/>
      <c r="EYT39" s="228"/>
      <c r="EYU39" s="228"/>
      <c r="EYV39" s="228"/>
      <c r="EYW39" s="228"/>
      <c r="EYX39" s="228"/>
      <c r="EYY39" s="228"/>
      <c r="EYZ39" s="228"/>
      <c r="EZA39" s="228"/>
      <c r="EZB39" s="228"/>
      <c r="EZC39" s="228"/>
      <c r="EZD39" s="228"/>
      <c r="EZE39" s="228"/>
      <c r="EZF39" s="228"/>
      <c r="EZG39" s="228"/>
      <c r="EZH39" s="228"/>
      <c r="EZI39" s="228"/>
      <c r="EZJ39" s="228"/>
      <c r="EZK39" s="228"/>
      <c r="EZL39" s="228"/>
      <c r="EZM39" s="228"/>
      <c r="EZN39" s="228"/>
      <c r="EZO39" s="228"/>
      <c r="EZP39" s="228"/>
      <c r="EZQ39" s="228"/>
      <c r="EZR39" s="228"/>
      <c r="EZS39" s="228"/>
      <c r="EZT39" s="228"/>
      <c r="EZU39" s="228"/>
      <c r="EZV39" s="228"/>
      <c r="EZW39" s="228"/>
      <c r="EZX39" s="228"/>
      <c r="EZY39" s="228"/>
      <c r="EZZ39" s="228"/>
      <c r="FAA39" s="228"/>
      <c r="FAB39" s="228"/>
      <c r="FAC39" s="228"/>
      <c r="FAD39" s="228"/>
      <c r="FAE39" s="228"/>
      <c r="FAF39" s="228"/>
      <c r="FAG39" s="228"/>
      <c r="FAH39" s="228"/>
      <c r="FAI39" s="228"/>
      <c r="FAJ39" s="228"/>
      <c r="FAK39" s="228"/>
      <c r="FAL39" s="228"/>
      <c r="FAM39" s="228"/>
      <c r="FAN39" s="228"/>
      <c r="FAO39" s="228"/>
      <c r="FAP39" s="228"/>
      <c r="FAQ39" s="228"/>
      <c r="FAR39" s="228"/>
      <c r="FAS39" s="228"/>
      <c r="FAT39" s="228"/>
      <c r="FAU39" s="228"/>
      <c r="FAV39" s="228"/>
      <c r="FAW39" s="228"/>
      <c r="FAX39" s="228"/>
      <c r="FAY39" s="228"/>
      <c r="FAZ39" s="228"/>
      <c r="FBA39" s="228"/>
      <c r="FBB39" s="228"/>
      <c r="FBC39" s="228"/>
      <c r="FBD39" s="228"/>
      <c r="FBE39" s="228"/>
      <c r="FBF39" s="228"/>
      <c r="FBG39" s="228"/>
      <c r="FBH39" s="228"/>
      <c r="FBI39" s="228"/>
      <c r="FBJ39" s="228"/>
      <c r="FBK39" s="228"/>
      <c r="FBL39" s="228"/>
      <c r="FBM39" s="228"/>
      <c r="FBN39" s="228"/>
      <c r="FBO39" s="228"/>
      <c r="FBP39" s="228"/>
      <c r="FBQ39" s="228"/>
      <c r="FBR39" s="228"/>
      <c r="FBS39" s="228"/>
      <c r="FBT39" s="228"/>
      <c r="FBU39" s="228"/>
      <c r="FBV39" s="228"/>
      <c r="FBW39" s="228"/>
      <c r="FBX39" s="228"/>
      <c r="FBY39" s="228"/>
      <c r="FBZ39" s="228"/>
      <c r="FCA39" s="228"/>
      <c r="FCB39" s="228"/>
      <c r="FCC39" s="228"/>
      <c r="FCD39" s="228"/>
      <c r="FCE39" s="228"/>
      <c r="FCF39" s="228"/>
      <c r="FCG39" s="228"/>
      <c r="FCH39" s="228"/>
      <c r="FCI39" s="228"/>
      <c r="FCJ39" s="228"/>
      <c r="FCK39" s="228"/>
      <c r="FCL39" s="228"/>
      <c r="FCM39" s="228"/>
      <c r="FCN39" s="228"/>
      <c r="FCO39" s="228"/>
      <c r="FCP39" s="228"/>
      <c r="FCQ39" s="228"/>
      <c r="FCR39" s="228"/>
      <c r="FCS39" s="228"/>
      <c r="FCT39" s="228"/>
      <c r="FCU39" s="228"/>
      <c r="FCV39" s="228"/>
      <c r="FCW39" s="228"/>
      <c r="FCX39" s="228"/>
      <c r="FCY39" s="228"/>
      <c r="FCZ39" s="228"/>
      <c r="FDA39" s="228"/>
      <c r="FDB39" s="228"/>
      <c r="FDC39" s="228"/>
      <c r="FDD39" s="228"/>
      <c r="FDE39" s="228"/>
      <c r="FDF39" s="228"/>
      <c r="FDG39" s="228"/>
      <c r="FDH39" s="228"/>
      <c r="FDI39" s="228"/>
      <c r="FDJ39" s="228"/>
      <c r="FDK39" s="228"/>
      <c r="FDL39" s="228"/>
      <c r="FDM39" s="228"/>
      <c r="FDN39" s="228"/>
      <c r="FDO39" s="228"/>
      <c r="FDP39" s="228"/>
      <c r="FDQ39" s="228"/>
      <c r="FDR39" s="228"/>
      <c r="FDS39" s="228"/>
      <c r="FDT39" s="228"/>
      <c r="FDU39" s="228"/>
      <c r="FDV39" s="228"/>
      <c r="FDW39" s="228"/>
      <c r="FDX39" s="228"/>
      <c r="FDY39" s="228"/>
      <c r="FDZ39" s="228"/>
      <c r="FEA39" s="228"/>
      <c r="FEB39" s="228"/>
      <c r="FEC39" s="228"/>
      <c r="FED39" s="228"/>
      <c r="FEE39" s="228"/>
      <c r="FEF39" s="228"/>
      <c r="FEG39" s="228"/>
      <c r="FEH39" s="228"/>
      <c r="FEI39" s="228"/>
      <c r="FEJ39" s="228"/>
      <c r="FEK39" s="228"/>
      <c r="FEL39" s="228"/>
      <c r="FEM39" s="228"/>
      <c r="FEN39" s="228"/>
      <c r="FEO39" s="228"/>
      <c r="FEP39" s="228"/>
      <c r="FEQ39" s="228"/>
      <c r="FER39" s="228"/>
      <c r="FES39" s="228"/>
      <c r="FET39" s="228"/>
      <c r="FEU39" s="228"/>
      <c r="FEV39" s="228"/>
      <c r="FEW39" s="228"/>
      <c r="FEX39" s="228"/>
      <c r="FEY39" s="228"/>
      <c r="FEZ39" s="228"/>
      <c r="FFA39" s="228"/>
      <c r="FFB39" s="228"/>
      <c r="FFC39" s="228"/>
      <c r="FFD39" s="228"/>
      <c r="FFE39" s="228"/>
      <c r="FFF39" s="228"/>
      <c r="FFG39" s="228"/>
      <c r="FFH39" s="228"/>
      <c r="FFI39" s="228"/>
      <c r="FFJ39" s="228"/>
      <c r="FFK39" s="228"/>
      <c r="FFL39" s="228"/>
      <c r="FFM39" s="228"/>
      <c r="FFN39" s="228"/>
      <c r="FFO39" s="228"/>
      <c r="FFP39" s="228"/>
      <c r="FFQ39" s="228"/>
      <c r="FFR39" s="228"/>
      <c r="FFS39" s="228"/>
      <c r="FFT39" s="228"/>
      <c r="FFU39" s="228"/>
      <c r="FFV39" s="228"/>
      <c r="FFW39" s="228"/>
      <c r="FFX39" s="228"/>
      <c r="FFY39" s="228"/>
      <c r="FFZ39" s="228"/>
      <c r="FGA39" s="228"/>
      <c r="FGB39" s="228"/>
      <c r="FGC39" s="228"/>
      <c r="FGD39" s="228"/>
      <c r="FGE39" s="228"/>
      <c r="FGF39" s="228"/>
      <c r="FGG39" s="228"/>
      <c r="FGH39" s="228"/>
      <c r="FGI39" s="228"/>
      <c r="FGJ39" s="228"/>
      <c r="FGK39" s="228"/>
      <c r="FGL39" s="228"/>
      <c r="FGM39" s="228"/>
      <c r="FGN39" s="228"/>
      <c r="FGO39" s="228"/>
      <c r="FGP39" s="228"/>
      <c r="FGQ39" s="228"/>
      <c r="FGR39" s="228"/>
      <c r="FGS39" s="228"/>
      <c r="FGT39" s="228"/>
      <c r="FGU39" s="228"/>
      <c r="FGV39" s="228"/>
      <c r="FGW39" s="228"/>
      <c r="FGX39" s="228"/>
      <c r="FGY39" s="228"/>
      <c r="FGZ39" s="228"/>
      <c r="FHA39" s="228"/>
      <c r="FHB39" s="228"/>
      <c r="FHC39" s="228"/>
      <c r="FHD39" s="228"/>
      <c r="FHE39" s="228"/>
      <c r="FHF39" s="228"/>
      <c r="FHG39" s="228"/>
      <c r="FHH39" s="228"/>
      <c r="FHI39" s="228"/>
      <c r="FHJ39" s="228"/>
      <c r="FHK39" s="228"/>
      <c r="FHL39" s="228"/>
      <c r="FHM39" s="228"/>
      <c r="FHN39" s="228"/>
      <c r="FHO39" s="228"/>
      <c r="FHP39" s="228"/>
      <c r="FHQ39" s="228"/>
      <c r="FHR39" s="228"/>
      <c r="FHS39" s="228"/>
      <c r="FHT39" s="228"/>
      <c r="FHU39" s="228"/>
      <c r="FHV39" s="228"/>
      <c r="FHW39" s="228"/>
      <c r="FHX39" s="228"/>
      <c r="FHY39" s="228"/>
      <c r="FHZ39" s="228"/>
      <c r="FIA39" s="228"/>
      <c r="FIB39" s="228"/>
      <c r="FIC39" s="228"/>
      <c r="FID39" s="228"/>
      <c r="FIE39" s="228"/>
      <c r="FIF39" s="228"/>
      <c r="FIG39" s="228"/>
      <c r="FIH39" s="228"/>
      <c r="FII39" s="228"/>
      <c r="FIJ39" s="228"/>
      <c r="FIK39" s="228"/>
      <c r="FIL39" s="228"/>
      <c r="FIM39" s="228"/>
      <c r="FIN39" s="228"/>
      <c r="FIO39" s="228"/>
      <c r="FIP39" s="228"/>
      <c r="FIQ39" s="228"/>
      <c r="FIR39" s="228"/>
      <c r="FIS39" s="228"/>
      <c r="FIT39" s="228"/>
      <c r="FIU39" s="228"/>
      <c r="FIV39" s="228"/>
      <c r="FIW39" s="228"/>
      <c r="FIX39" s="228"/>
      <c r="FIY39" s="228"/>
      <c r="FIZ39" s="228"/>
      <c r="FJA39" s="228"/>
      <c r="FJB39" s="228"/>
      <c r="FJC39" s="228"/>
      <c r="FJD39" s="228"/>
      <c r="FJE39" s="228"/>
      <c r="FJF39" s="228"/>
      <c r="FJG39" s="228"/>
      <c r="FJH39" s="228"/>
      <c r="FJI39" s="228"/>
      <c r="FJJ39" s="228"/>
      <c r="FJK39" s="228"/>
      <c r="FJL39" s="228"/>
      <c r="FJM39" s="228"/>
      <c r="FJN39" s="228"/>
      <c r="FJO39" s="228"/>
      <c r="FJP39" s="228"/>
      <c r="FJQ39" s="228"/>
      <c r="FJR39" s="228"/>
      <c r="FJS39" s="228"/>
      <c r="FJT39" s="228"/>
      <c r="FJU39" s="228"/>
      <c r="FJV39" s="228"/>
      <c r="FJW39" s="228"/>
      <c r="FJX39" s="228"/>
      <c r="FJY39" s="228"/>
      <c r="FJZ39" s="228"/>
      <c r="FKA39" s="228"/>
      <c r="FKB39" s="228"/>
      <c r="FKC39" s="228"/>
      <c r="FKD39" s="228"/>
      <c r="FKE39" s="228"/>
      <c r="FKF39" s="228"/>
      <c r="FKG39" s="228"/>
      <c r="FKH39" s="228"/>
      <c r="FKI39" s="228"/>
      <c r="FKJ39" s="228"/>
      <c r="FKK39" s="228"/>
      <c r="FKL39" s="228"/>
      <c r="FKM39" s="228"/>
      <c r="FKN39" s="228"/>
      <c r="FKO39" s="228"/>
      <c r="FKP39" s="228"/>
      <c r="FKQ39" s="228"/>
      <c r="FKR39" s="228"/>
      <c r="FKS39" s="228"/>
      <c r="FKT39" s="228"/>
      <c r="FKU39" s="228"/>
      <c r="FKV39" s="228"/>
      <c r="FKW39" s="228"/>
      <c r="FKX39" s="228"/>
      <c r="FKY39" s="228"/>
      <c r="FKZ39" s="228"/>
      <c r="FLA39" s="228"/>
      <c r="FLB39" s="228"/>
      <c r="FLC39" s="228"/>
      <c r="FLD39" s="228"/>
      <c r="FLE39" s="228"/>
      <c r="FLF39" s="228"/>
      <c r="FLG39" s="228"/>
      <c r="FLH39" s="228"/>
      <c r="FLI39" s="228"/>
      <c r="FLJ39" s="228"/>
      <c r="FLK39" s="228"/>
      <c r="FLL39" s="228"/>
      <c r="FLM39" s="228"/>
      <c r="FLN39" s="228"/>
      <c r="FLO39" s="228"/>
      <c r="FLP39" s="228"/>
      <c r="FLQ39" s="228"/>
      <c r="FLR39" s="228"/>
      <c r="FLS39" s="228"/>
      <c r="FLT39" s="228"/>
      <c r="FLU39" s="228"/>
      <c r="FLV39" s="228"/>
      <c r="FLW39" s="228"/>
      <c r="FLX39" s="228"/>
      <c r="FLY39" s="228"/>
      <c r="FLZ39" s="228"/>
      <c r="FMA39" s="228"/>
      <c r="FMB39" s="228"/>
      <c r="FMC39" s="228"/>
      <c r="FMD39" s="228"/>
      <c r="FME39" s="228"/>
      <c r="FMF39" s="228"/>
      <c r="FMG39" s="228"/>
      <c r="FMH39" s="228"/>
      <c r="FMI39" s="228"/>
      <c r="FMJ39" s="228"/>
      <c r="FMK39" s="228"/>
      <c r="FML39" s="228"/>
      <c r="FMM39" s="228"/>
      <c r="FMN39" s="228"/>
      <c r="FMO39" s="228"/>
      <c r="FMP39" s="228"/>
      <c r="FMQ39" s="228"/>
      <c r="FMR39" s="228"/>
      <c r="FMS39" s="228"/>
      <c r="FMT39" s="228"/>
      <c r="FMU39" s="228"/>
      <c r="FMV39" s="228"/>
      <c r="FMW39" s="228"/>
      <c r="FMX39" s="228"/>
      <c r="FMY39" s="228"/>
      <c r="FMZ39" s="228"/>
      <c r="FNA39" s="228"/>
      <c r="FNB39" s="228"/>
      <c r="FNC39" s="228"/>
      <c r="FND39" s="228"/>
      <c r="FNE39" s="228"/>
      <c r="FNF39" s="228"/>
      <c r="FNG39" s="228"/>
      <c r="FNH39" s="228"/>
      <c r="FNI39" s="228"/>
      <c r="FNJ39" s="228"/>
      <c r="FNK39" s="228"/>
      <c r="FNL39" s="228"/>
      <c r="FNM39" s="228"/>
      <c r="FNN39" s="228"/>
      <c r="FNO39" s="228"/>
      <c r="FNP39" s="228"/>
      <c r="FNQ39" s="228"/>
      <c r="FNR39" s="228"/>
      <c r="FNS39" s="228"/>
      <c r="FNT39" s="228"/>
      <c r="FNU39" s="228"/>
      <c r="FNV39" s="228"/>
      <c r="FNW39" s="228"/>
      <c r="FNX39" s="228"/>
      <c r="FNY39" s="228"/>
      <c r="FNZ39" s="228"/>
      <c r="FOA39" s="228"/>
      <c r="FOB39" s="228"/>
      <c r="FOC39" s="228"/>
      <c r="FOD39" s="228"/>
      <c r="FOE39" s="228"/>
      <c r="FOF39" s="228"/>
      <c r="FOG39" s="228"/>
      <c r="FOH39" s="228"/>
      <c r="FOI39" s="228"/>
      <c r="FOJ39" s="228"/>
      <c r="FOK39" s="228"/>
      <c r="FOL39" s="228"/>
      <c r="FOM39" s="228"/>
      <c r="FON39" s="228"/>
      <c r="FOO39" s="228"/>
      <c r="FOP39" s="228"/>
      <c r="FOQ39" s="228"/>
      <c r="FOR39" s="228"/>
      <c r="FOS39" s="228"/>
      <c r="FOT39" s="228"/>
      <c r="FOU39" s="228"/>
      <c r="FOV39" s="228"/>
      <c r="FOW39" s="228"/>
      <c r="FOX39" s="228"/>
      <c r="FOY39" s="228"/>
      <c r="FOZ39" s="228"/>
      <c r="FPA39" s="228"/>
      <c r="FPB39" s="228"/>
      <c r="FPC39" s="228"/>
      <c r="FPD39" s="228"/>
      <c r="FPE39" s="228"/>
      <c r="FPF39" s="228"/>
      <c r="FPG39" s="228"/>
      <c r="FPH39" s="228"/>
      <c r="FPI39" s="228"/>
      <c r="FPJ39" s="228"/>
      <c r="FPK39" s="228"/>
      <c r="FPL39" s="228"/>
      <c r="FPM39" s="228"/>
      <c r="FPN39" s="228"/>
      <c r="FPO39" s="228"/>
      <c r="FPP39" s="228"/>
      <c r="FPQ39" s="228"/>
      <c r="FPR39" s="228"/>
      <c r="FPS39" s="228"/>
      <c r="FPT39" s="228"/>
      <c r="FPU39" s="228"/>
      <c r="FPV39" s="228"/>
      <c r="FPW39" s="228"/>
      <c r="FPX39" s="228"/>
      <c r="FPY39" s="228"/>
      <c r="FPZ39" s="228"/>
      <c r="FQA39" s="228"/>
      <c r="FQB39" s="228"/>
      <c r="FQC39" s="228"/>
      <c r="FQD39" s="228"/>
      <c r="FQE39" s="228"/>
      <c r="FQF39" s="228"/>
      <c r="FQG39" s="228"/>
      <c r="FQH39" s="228"/>
      <c r="FQI39" s="228"/>
      <c r="FQJ39" s="228"/>
      <c r="FQK39" s="228"/>
      <c r="FQL39" s="228"/>
      <c r="FQM39" s="228"/>
      <c r="FQN39" s="228"/>
      <c r="FQO39" s="228"/>
      <c r="FQP39" s="228"/>
      <c r="FQQ39" s="228"/>
      <c r="FQR39" s="228"/>
      <c r="FQS39" s="228"/>
      <c r="FQT39" s="228"/>
      <c r="FQU39" s="228"/>
      <c r="FQV39" s="228"/>
      <c r="FQW39" s="228"/>
      <c r="FQX39" s="228"/>
      <c r="FQY39" s="228"/>
      <c r="FQZ39" s="228"/>
      <c r="FRA39" s="228"/>
      <c r="FRB39" s="228"/>
      <c r="FRC39" s="228"/>
      <c r="FRD39" s="228"/>
      <c r="FRE39" s="228"/>
      <c r="FRF39" s="228"/>
      <c r="FRG39" s="228"/>
      <c r="FRH39" s="228"/>
      <c r="FRI39" s="228"/>
      <c r="FRJ39" s="228"/>
      <c r="FRK39" s="228"/>
      <c r="FRL39" s="228"/>
      <c r="FRM39" s="228"/>
      <c r="FRN39" s="228"/>
      <c r="FRO39" s="228"/>
      <c r="FRP39" s="228"/>
      <c r="FRQ39" s="228"/>
      <c r="FRR39" s="228"/>
      <c r="FRS39" s="228"/>
      <c r="FRT39" s="228"/>
      <c r="FRU39" s="228"/>
      <c r="FRV39" s="228"/>
      <c r="FRW39" s="228"/>
      <c r="FRX39" s="228"/>
      <c r="FRY39" s="228"/>
      <c r="FRZ39" s="228"/>
      <c r="FSA39" s="228"/>
      <c r="FSB39" s="228"/>
      <c r="FSC39" s="228"/>
      <c r="FSD39" s="228"/>
      <c r="FSE39" s="228"/>
      <c r="FSF39" s="228"/>
      <c r="FSG39" s="228"/>
      <c r="FSH39" s="228"/>
      <c r="FSI39" s="228"/>
      <c r="FSJ39" s="228"/>
      <c r="FSK39" s="228"/>
      <c r="FSL39" s="228"/>
      <c r="FSM39" s="228"/>
      <c r="FSN39" s="228"/>
      <c r="FSO39" s="228"/>
      <c r="FSP39" s="228"/>
      <c r="FSQ39" s="228"/>
      <c r="FSR39" s="228"/>
      <c r="FSS39" s="228"/>
      <c r="FST39" s="228"/>
      <c r="FSU39" s="228"/>
      <c r="FSV39" s="228"/>
      <c r="FSW39" s="228"/>
      <c r="FSX39" s="228"/>
      <c r="FSY39" s="228"/>
      <c r="FSZ39" s="228"/>
      <c r="FTA39" s="228"/>
      <c r="FTB39" s="228"/>
      <c r="FTC39" s="228"/>
      <c r="FTD39" s="228"/>
      <c r="FTE39" s="228"/>
      <c r="FTF39" s="228"/>
      <c r="FTG39" s="228"/>
      <c r="FTH39" s="228"/>
      <c r="FTI39" s="228"/>
      <c r="FTJ39" s="228"/>
      <c r="FTK39" s="228"/>
      <c r="FTL39" s="228"/>
      <c r="FTM39" s="228"/>
      <c r="FTN39" s="228"/>
      <c r="FTO39" s="228"/>
      <c r="FTP39" s="228"/>
      <c r="FTQ39" s="228"/>
      <c r="FTR39" s="228"/>
      <c r="FTS39" s="228"/>
      <c r="FTT39" s="228"/>
      <c r="FTU39" s="228"/>
      <c r="FTV39" s="228"/>
      <c r="FTW39" s="228"/>
      <c r="FTX39" s="228"/>
      <c r="FTY39" s="228"/>
      <c r="FTZ39" s="228"/>
      <c r="FUA39" s="228"/>
      <c r="FUB39" s="228"/>
      <c r="FUC39" s="228"/>
      <c r="FUD39" s="228"/>
      <c r="FUE39" s="228"/>
      <c r="FUF39" s="228"/>
      <c r="FUG39" s="228"/>
      <c r="FUH39" s="228"/>
      <c r="FUI39" s="228"/>
      <c r="FUJ39" s="228"/>
      <c r="FUK39" s="228"/>
      <c r="FUL39" s="228"/>
      <c r="FUM39" s="228"/>
      <c r="FUN39" s="228"/>
      <c r="FUO39" s="228"/>
      <c r="FUP39" s="228"/>
      <c r="FUQ39" s="228"/>
      <c r="FUR39" s="228"/>
      <c r="FUS39" s="228"/>
      <c r="FUT39" s="228"/>
      <c r="FUU39" s="228"/>
      <c r="FUV39" s="228"/>
      <c r="FUW39" s="228"/>
      <c r="FUX39" s="228"/>
      <c r="FUY39" s="228"/>
      <c r="FUZ39" s="228"/>
      <c r="FVA39" s="228"/>
      <c r="FVB39" s="228"/>
      <c r="FVC39" s="228"/>
      <c r="FVD39" s="228"/>
      <c r="FVE39" s="228"/>
      <c r="FVF39" s="228"/>
      <c r="FVG39" s="228"/>
      <c r="FVH39" s="228"/>
      <c r="FVI39" s="228"/>
      <c r="FVJ39" s="228"/>
      <c r="FVK39" s="228"/>
      <c r="FVL39" s="228"/>
      <c r="FVM39" s="228"/>
      <c r="FVN39" s="228"/>
      <c r="FVO39" s="228"/>
      <c r="FVP39" s="228"/>
      <c r="FVQ39" s="228"/>
      <c r="FVR39" s="228"/>
      <c r="FVS39" s="228"/>
      <c r="FVT39" s="228"/>
      <c r="FVU39" s="228"/>
      <c r="FVV39" s="228"/>
      <c r="FVW39" s="228"/>
      <c r="FVX39" s="228"/>
      <c r="FVY39" s="228"/>
      <c r="FVZ39" s="228"/>
      <c r="FWA39" s="228"/>
      <c r="FWB39" s="228"/>
      <c r="FWC39" s="228"/>
      <c r="FWD39" s="228"/>
      <c r="FWE39" s="228"/>
      <c r="FWF39" s="228"/>
      <c r="FWG39" s="228"/>
      <c r="FWH39" s="228"/>
      <c r="FWI39" s="228"/>
      <c r="FWJ39" s="228"/>
      <c r="FWK39" s="228"/>
      <c r="FWL39" s="228"/>
      <c r="FWM39" s="228"/>
      <c r="FWN39" s="228"/>
      <c r="FWO39" s="228"/>
      <c r="FWP39" s="228"/>
      <c r="FWQ39" s="228"/>
      <c r="FWR39" s="228"/>
      <c r="FWS39" s="228"/>
      <c r="FWT39" s="228"/>
      <c r="FWU39" s="228"/>
      <c r="FWV39" s="228"/>
      <c r="FWW39" s="228"/>
      <c r="FWX39" s="228"/>
      <c r="FWY39" s="228"/>
      <c r="FWZ39" s="228"/>
      <c r="FXA39" s="228"/>
      <c r="FXB39" s="228"/>
      <c r="FXC39" s="228"/>
      <c r="FXD39" s="228"/>
      <c r="FXE39" s="228"/>
      <c r="FXF39" s="228"/>
      <c r="FXG39" s="228"/>
      <c r="FXH39" s="228"/>
      <c r="FXI39" s="228"/>
      <c r="FXJ39" s="228"/>
      <c r="FXK39" s="228"/>
      <c r="FXL39" s="228"/>
      <c r="FXM39" s="228"/>
      <c r="FXN39" s="228"/>
      <c r="FXO39" s="228"/>
      <c r="FXP39" s="228"/>
      <c r="FXQ39" s="228"/>
      <c r="FXR39" s="228"/>
      <c r="FXS39" s="228"/>
      <c r="FXT39" s="228"/>
      <c r="FXU39" s="228"/>
      <c r="FXV39" s="228"/>
      <c r="FXW39" s="228"/>
      <c r="FXX39" s="228"/>
      <c r="FXY39" s="228"/>
      <c r="FXZ39" s="228"/>
      <c r="FYA39" s="228"/>
      <c r="FYB39" s="228"/>
      <c r="FYC39" s="228"/>
      <c r="FYD39" s="228"/>
      <c r="FYE39" s="228"/>
      <c r="FYF39" s="228"/>
      <c r="FYG39" s="228"/>
      <c r="FYH39" s="228"/>
      <c r="FYI39" s="228"/>
      <c r="FYJ39" s="228"/>
      <c r="FYK39" s="228"/>
      <c r="FYL39" s="228"/>
      <c r="FYM39" s="228"/>
      <c r="FYN39" s="228"/>
      <c r="FYO39" s="228"/>
      <c r="FYP39" s="228"/>
      <c r="FYQ39" s="228"/>
      <c r="FYR39" s="228"/>
      <c r="FYS39" s="228"/>
      <c r="FYT39" s="228"/>
      <c r="FYU39" s="228"/>
      <c r="FYV39" s="228"/>
      <c r="FYW39" s="228"/>
      <c r="FYX39" s="228"/>
      <c r="FYY39" s="228"/>
      <c r="FYZ39" s="228"/>
      <c r="FZA39" s="228"/>
      <c r="FZB39" s="228"/>
      <c r="FZC39" s="228"/>
      <c r="FZD39" s="228"/>
      <c r="FZE39" s="228"/>
      <c r="FZF39" s="228"/>
      <c r="FZG39" s="228"/>
      <c r="FZH39" s="228"/>
      <c r="FZI39" s="228"/>
      <c r="FZJ39" s="228"/>
      <c r="FZK39" s="228"/>
      <c r="FZL39" s="228"/>
      <c r="FZM39" s="228"/>
      <c r="FZN39" s="228"/>
      <c r="FZO39" s="228"/>
      <c r="FZP39" s="228"/>
      <c r="FZQ39" s="228"/>
      <c r="FZR39" s="228"/>
      <c r="FZS39" s="228"/>
      <c r="FZT39" s="228"/>
      <c r="FZU39" s="228"/>
      <c r="FZV39" s="228"/>
      <c r="FZW39" s="228"/>
      <c r="FZX39" s="228"/>
      <c r="FZY39" s="228"/>
      <c r="FZZ39" s="228"/>
      <c r="GAA39" s="228"/>
      <c r="GAB39" s="228"/>
      <c r="GAC39" s="228"/>
      <c r="GAD39" s="228"/>
      <c r="GAE39" s="228"/>
      <c r="GAF39" s="228"/>
      <c r="GAG39" s="228"/>
      <c r="GAH39" s="228"/>
      <c r="GAI39" s="228"/>
      <c r="GAJ39" s="228"/>
      <c r="GAK39" s="228"/>
      <c r="GAL39" s="228"/>
      <c r="GAM39" s="228"/>
      <c r="GAN39" s="228"/>
      <c r="GAO39" s="228"/>
      <c r="GAP39" s="228"/>
      <c r="GAQ39" s="228"/>
      <c r="GAR39" s="228"/>
      <c r="GAS39" s="228"/>
      <c r="GAT39" s="228"/>
      <c r="GAU39" s="228"/>
      <c r="GAV39" s="228"/>
      <c r="GAW39" s="228"/>
      <c r="GAX39" s="228"/>
      <c r="GAY39" s="228"/>
      <c r="GAZ39" s="228"/>
      <c r="GBA39" s="228"/>
      <c r="GBB39" s="228"/>
      <c r="GBC39" s="228"/>
      <c r="GBD39" s="228"/>
      <c r="GBE39" s="228"/>
      <c r="GBF39" s="228"/>
      <c r="GBG39" s="228"/>
      <c r="GBH39" s="228"/>
      <c r="GBI39" s="228"/>
      <c r="GBJ39" s="228"/>
      <c r="GBK39" s="228"/>
      <c r="GBL39" s="228"/>
      <c r="GBM39" s="228"/>
      <c r="GBN39" s="228"/>
      <c r="GBO39" s="228"/>
      <c r="GBP39" s="228"/>
      <c r="GBQ39" s="228"/>
      <c r="GBR39" s="228"/>
      <c r="GBS39" s="228"/>
      <c r="GBT39" s="228"/>
      <c r="GBU39" s="228"/>
      <c r="GBV39" s="228"/>
      <c r="GBW39" s="228"/>
      <c r="GBX39" s="228"/>
      <c r="GBY39" s="228"/>
      <c r="GBZ39" s="228"/>
      <c r="GCA39" s="228"/>
      <c r="GCB39" s="228"/>
      <c r="GCC39" s="228"/>
      <c r="GCD39" s="228"/>
      <c r="GCE39" s="228"/>
      <c r="GCF39" s="228"/>
      <c r="GCG39" s="228"/>
      <c r="GCH39" s="228"/>
      <c r="GCI39" s="228"/>
      <c r="GCJ39" s="228"/>
      <c r="GCK39" s="228"/>
      <c r="GCL39" s="228"/>
      <c r="GCM39" s="228"/>
      <c r="GCN39" s="228"/>
      <c r="GCO39" s="228"/>
      <c r="GCP39" s="228"/>
      <c r="GCQ39" s="228"/>
      <c r="GCR39" s="228"/>
      <c r="GCS39" s="228"/>
      <c r="GCT39" s="228"/>
      <c r="GCU39" s="228"/>
      <c r="GCV39" s="228"/>
      <c r="GCW39" s="228"/>
      <c r="GCX39" s="228"/>
      <c r="GCY39" s="228"/>
      <c r="GCZ39" s="228"/>
      <c r="GDA39" s="228"/>
      <c r="GDB39" s="228"/>
      <c r="GDC39" s="228"/>
      <c r="GDD39" s="228"/>
      <c r="GDE39" s="228"/>
      <c r="GDF39" s="228"/>
      <c r="GDG39" s="228"/>
      <c r="GDH39" s="228"/>
      <c r="GDI39" s="228"/>
      <c r="GDJ39" s="228"/>
      <c r="GDK39" s="228"/>
      <c r="GDL39" s="228"/>
      <c r="GDM39" s="228"/>
      <c r="GDN39" s="228"/>
      <c r="GDO39" s="228"/>
      <c r="GDP39" s="228"/>
      <c r="GDQ39" s="228"/>
      <c r="GDR39" s="228"/>
      <c r="GDS39" s="228"/>
      <c r="GDT39" s="228"/>
      <c r="GDU39" s="228"/>
      <c r="GDV39" s="228"/>
      <c r="GDW39" s="228"/>
      <c r="GDX39" s="228"/>
      <c r="GDY39" s="228"/>
      <c r="GDZ39" s="228"/>
      <c r="GEA39" s="228"/>
      <c r="GEB39" s="228"/>
      <c r="GEC39" s="228"/>
      <c r="GED39" s="228"/>
      <c r="GEE39" s="228"/>
      <c r="GEF39" s="228"/>
      <c r="GEG39" s="228"/>
      <c r="GEH39" s="228"/>
      <c r="GEI39" s="228"/>
      <c r="GEJ39" s="228"/>
      <c r="GEK39" s="228"/>
      <c r="GEL39" s="228"/>
      <c r="GEM39" s="228"/>
      <c r="GEN39" s="228"/>
      <c r="GEO39" s="228"/>
      <c r="GEP39" s="228"/>
      <c r="GEQ39" s="228"/>
      <c r="GER39" s="228"/>
      <c r="GES39" s="228"/>
      <c r="GET39" s="228"/>
      <c r="GEU39" s="228"/>
      <c r="GEV39" s="228"/>
      <c r="GEW39" s="228"/>
      <c r="GEX39" s="228"/>
      <c r="GEY39" s="228"/>
      <c r="GEZ39" s="228"/>
      <c r="GFA39" s="228"/>
      <c r="GFB39" s="228"/>
      <c r="GFC39" s="228"/>
      <c r="GFD39" s="228"/>
      <c r="GFE39" s="228"/>
      <c r="GFF39" s="228"/>
      <c r="GFG39" s="228"/>
      <c r="GFH39" s="228"/>
      <c r="GFI39" s="228"/>
      <c r="GFJ39" s="228"/>
      <c r="GFK39" s="228"/>
      <c r="GFL39" s="228"/>
      <c r="GFM39" s="228"/>
      <c r="GFN39" s="228"/>
      <c r="GFO39" s="228"/>
      <c r="GFP39" s="228"/>
      <c r="GFQ39" s="228"/>
      <c r="GFR39" s="228"/>
      <c r="GFS39" s="228"/>
      <c r="GFT39" s="228"/>
      <c r="GFU39" s="228"/>
      <c r="GFV39" s="228"/>
      <c r="GFW39" s="228"/>
      <c r="GFX39" s="228"/>
      <c r="GFY39" s="228"/>
      <c r="GFZ39" s="228"/>
      <c r="GGA39" s="228"/>
      <c r="GGB39" s="228"/>
      <c r="GGC39" s="228"/>
      <c r="GGD39" s="228"/>
      <c r="GGE39" s="228"/>
      <c r="GGF39" s="228"/>
      <c r="GGG39" s="228"/>
      <c r="GGH39" s="228"/>
      <c r="GGI39" s="228"/>
      <c r="GGJ39" s="228"/>
      <c r="GGK39" s="228"/>
      <c r="GGL39" s="228"/>
      <c r="GGM39" s="228"/>
      <c r="GGN39" s="228"/>
      <c r="GGO39" s="228"/>
      <c r="GGP39" s="228"/>
      <c r="GGQ39" s="228"/>
      <c r="GGR39" s="228"/>
      <c r="GGS39" s="228"/>
      <c r="GGT39" s="228"/>
      <c r="GGU39" s="228"/>
      <c r="GGV39" s="228"/>
      <c r="GGW39" s="228"/>
      <c r="GGX39" s="228"/>
      <c r="GGY39" s="228"/>
      <c r="GGZ39" s="228"/>
      <c r="GHA39" s="228"/>
      <c r="GHB39" s="228"/>
      <c r="GHC39" s="228"/>
      <c r="GHD39" s="228"/>
      <c r="GHE39" s="228"/>
      <c r="GHF39" s="228"/>
      <c r="GHG39" s="228"/>
      <c r="GHH39" s="228"/>
      <c r="GHI39" s="228"/>
      <c r="GHJ39" s="228"/>
      <c r="GHK39" s="228"/>
      <c r="GHL39" s="228"/>
      <c r="GHM39" s="228"/>
      <c r="GHN39" s="228"/>
      <c r="GHO39" s="228"/>
      <c r="GHP39" s="228"/>
      <c r="GHQ39" s="228"/>
      <c r="GHR39" s="228"/>
      <c r="GHS39" s="228"/>
      <c r="GHT39" s="228"/>
      <c r="GHU39" s="228"/>
      <c r="GHV39" s="228"/>
      <c r="GHW39" s="228"/>
      <c r="GHX39" s="228"/>
      <c r="GHY39" s="228"/>
      <c r="GHZ39" s="228"/>
      <c r="GIA39" s="228"/>
      <c r="GIB39" s="228"/>
      <c r="GIC39" s="228"/>
      <c r="GID39" s="228"/>
      <c r="GIE39" s="228"/>
      <c r="GIF39" s="228"/>
      <c r="GIG39" s="228"/>
      <c r="GIH39" s="228"/>
      <c r="GII39" s="228"/>
      <c r="GIJ39" s="228"/>
      <c r="GIK39" s="228"/>
      <c r="GIL39" s="228"/>
      <c r="GIM39" s="228"/>
      <c r="GIN39" s="228"/>
      <c r="GIO39" s="228"/>
      <c r="GIP39" s="228"/>
      <c r="GIQ39" s="228"/>
      <c r="GIR39" s="228"/>
      <c r="GIS39" s="228"/>
      <c r="GIT39" s="228"/>
      <c r="GIU39" s="228"/>
      <c r="GIV39" s="228"/>
      <c r="GIW39" s="228"/>
      <c r="GIX39" s="228"/>
      <c r="GIY39" s="228"/>
      <c r="GIZ39" s="228"/>
      <c r="GJA39" s="228"/>
      <c r="GJB39" s="228"/>
      <c r="GJC39" s="228"/>
      <c r="GJD39" s="228"/>
      <c r="GJE39" s="228"/>
      <c r="GJF39" s="228"/>
      <c r="GJG39" s="228"/>
      <c r="GJH39" s="228"/>
      <c r="GJI39" s="228"/>
      <c r="GJJ39" s="228"/>
      <c r="GJK39" s="228"/>
      <c r="GJL39" s="228"/>
      <c r="GJM39" s="228"/>
      <c r="GJN39" s="228"/>
      <c r="GJO39" s="228"/>
      <c r="GJP39" s="228"/>
      <c r="GJQ39" s="228"/>
      <c r="GJR39" s="228"/>
      <c r="GJS39" s="228"/>
      <c r="GJT39" s="228"/>
      <c r="GJU39" s="228"/>
      <c r="GJV39" s="228"/>
      <c r="GJW39" s="228"/>
      <c r="GJX39" s="228"/>
      <c r="GJY39" s="228"/>
      <c r="GJZ39" s="228"/>
      <c r="GKA39" s="228"/>
      <c r="GKB39" s="228"/>
      <c r="GKC39" s="228"/>
      <c r="GKD39" s="228"/>
      <c r="GKE39" s="228"/>
      <c r="GKF39" s="228"/>
      <c r="GKG39" s="228"/>
      <c r="GKH39" s="228"/>
      <c r="GKI39" s="228"/>
      <c r="GKJ39" s="228"/>
      <c r="GKK39" s="228"/>
      <c r="GKL39" s="228"/>
      <c r="GKM39" s="228"/>
      <c r="GKN39" s="228"/>
      <c r="GKO39" s="228"/>
      <c r="GKP39" s="228"/>
      <c r="GKQ39" s="228"/>
      <c r="GKR39" s="228"/>
      <c r="GKS39" s="228"/>
      <c r="GKT39" s="228"/>
      <c r="GKU39" s="228"/>
      <c r="GKV39" s="228"/>
      <c r="GKW39" s="228"/>
      <c r="GKX39" s="228"/>
      <c r="GKY39" s="228"/>
      <c r="GKZ39" s="228"/>
      <c r="GLA39" s="228"/>
      <c r="GLB39" s="228"/>
      <c r="GLC39" s="228"/>
      <c r="GLD39" s="228"/>
      <c r="GLE39" s="228"/>
      <c r="GLF39" s="228"/>
      <c r="GLG39" s="228"/>
      <c r="GLH39" s="228"/>
      <c r="GLI39" s="228"/>
      <c r="GLJ39" s="228"/>
      <c r="GLK39" s="228"/>
      <c r="GLL39" s="228"/>
      <c r="GLM39" s="228"/>
      <c r="GLN39" s="228"/>
      <c r="GLO39" s="228"/>
      <c r="GLP39" s="228"/>
      <c r="GLQ39" s="228"/>
      <c r="GLR39" s="228"/>
      <c r="GLS39" s="228"/>
      <c r="GLT39" s="228"/>
      <c r="GLU39" s="228"/>
      <c r="GLV39" s="228"/>
      <c r="GLW39" s="228"/>
      <c r="GLX39" s="228"/>
      <c r="GLY39" s="228"/>
      <c r="GLZ39" s="228"/>
      <c r="GMA39" s="228"/>
      <c r="GMB39" s="228"/>
      <c r="GMC39" s="228"/>
      <c r="GMD39" s="228"/>
      <c r="GME39" s="228"/>
      <c r="GMF39" s="228"/>
      <c r="GMG39" s="228"/>
      <c r="GMH39" s="228"/>
      <c r="GMI39" s="228"/>
      <c r="GMJ39" s="228"/>
      <c r="GMK39" s="228"/>
      <c r="GML39" s="228"/>
      <c r="GMM39" s="228"/>
      <c r="GMN39" s="228"/>
      <c r="GMO39" s="228"/>
      <c r="GMP39" s="228"/>
      <c r="GMQ39" s="228"/>
      <c r="GMR39" s="228"/>
      <c r="GMS39" s="228"/>
      <c r="GMT39" s="228"/>
      <c r="GMU39" s="228"/>
      <c r="GMV39" s="228"/>
      <c r="GMW39" s="228"/>
      <c r="GMX39" s="228"/>
      <c r="GMY39" s="228"/>
      <c r="GMZ39" s="228"/>
      <c r="GNA39" s="228"/>
      <c r="GNB39" s="228"/>
      <c r="GNC39" s="228"/>
      <c r="GND39" s="228"/>
      <c r="GNE39" s="228"/>
      <c r="GNF39" s="228"/>
      <c r="GNG39" s="228"/>
      <c r="GNH39" s="228"/>
      <c r="GNI39" s="228"/>
      <c r="GNJ39" s="228"/>
      <c r="GNK39" s="228"/>
      <c r="GNL39" s="228"/>
      <c r="GNM39" s="228"/>
      <c r="GNN39" s="228"/>
      <c r="GNO39" s="228"/>
      <c r="GNP39" s="228"/>
      <c r="GNQ39" s="228"/>
      <c r="GNR39" s="228"/>
      <c r="GNS39" s="228"/>
      <c r="GNT39" s="228"/>
      <c r="GNU39" s="228"/>
      <c r="GNV39" s="228"/>
      <c r="GNW39" s="228"/>
      <c r="GNX39" s="228"/>
      <c r="GNY39" s="228"/>
      <c r="GNZ39" s="228"/>
      <c r="GOA39" s="228"/>
      <c r="GOB39" s="228"/>
      <c r="GOC39" s="228"/>
      <c r="GOD39" s="228"/>
      <c r="GOE39" s="228"/>
      <c r="GOF39" s="228"/>
      <c r="GOG39" s="228"/>
      <c r="GOH39" s="228"/>
      <c r="GOI39" s="228"/>
      <c r="GOJ39" s="228"/>
      <c r="GOK39" s="228"/>
      <c r="GOL39" s="228"/>
      <c r="GOM39" s="228"/>
      <c r="GON39" s="228"/>
      <c r="GOO39" s="228"/>
      <c r="GOP39" s="228"/>
      <c r="GOQ39" s="228"/>
      <c r="GOR39" s="228"/>
      <c r="GOS39" s="228"/>
      <c r="GOT39" s="228"/>
      <c r="GOU39" s="228"/>
      <c r="GOV39" s="228"/>
      <c r="GOW39" s="228"/>
      <c r="GOX39" s="228"/>
      <c r="GOY39" s="228"/>
      <c r="GOZ39" s="228"/>
      <c r="GPA39" s="228"/>
      <c r="GPB39" s="228"/>
      <c r="GPC39" s="228"/>
      <c r="GPD39" s="228"/>
      <c r="GPE39" s="228"/>
      <c r="GPF39" s="228"/>
      <c r="GPG39" s="228"/>
      <c r="GPH39" s="228"/>
      <c r="GPI39" s="228"/>
      <c r="GPJ39" s="228"/>
      <c r="GPK39" s="228"/>
      <c r="GPL39" s="228"/>
      <c r="GPM39" s="228"/>
      <c r="GPN39" s="228"/>
      <c r="GPO39" s="228"/>
      <c r="GPP39" s="228"/>
      <c r="GPQ39" s="228"/>
      <c r="GPR39" s="228"/>
      <c r="GPS39" s="228"/>
      <c r="GPT39" s="228"/>
      <c r="GPU39" s="228"/>
      <c r="GPV39" s="228"/>
      <c r="GPW39" s="228"/>
      <c r="GPX39" s="228"/>
      <c r="GPY39" s="228"/>
      <c r="GPZ39" s="228"/>
      <c r="GQA39" s="228"/>
      <c r="GQB39" s="228"/>
      <c r="GQC39" s="228"/>
      <c r="GQD39" s="228"/>
      <c r="GQE39" s="228"/>
      <c r="GQF39" s="228"/>
      <c r="GQG39" s="228"/>
      <c r="GQH39" s="228"/>
      <c r="GQI39" s="228"/>
      <c r="GQJ39" s="228"/>
      <c r="GQK39" s="228"/>
      <c r="GQL39" s="228"/>
      <c r="GQM39" s="228"/>
      <c r="GQN39" s="228"/>
      <c r="GQO39" s="228"/>
      <c r="GQP39" s="228"/>
      <c r="GQQ39" s="228"/>
      <c r="GQR39" s="228"/>
      <c r="GQS39" s="228"/>
      <c r="GQT39" s="228"/>
      <c r="GQU39" s="228"/>
      <c r="GQV39" s="228"/>
      <c r="GQW39" s="228"/>
      <c r="GQX39" s="228"/>
      <c r="GQY39" s="228"/>
      <c r="GQZ39" s="228"/>
      <c r="GRA39" s="228"/>
      <c r="GRB39" s="228"/>
      <c r="GRC39" s="228"/>
      <c r="GRD39" s="228"/>
      <c r="GRE39" s="228"/>
      <c r="GRF39" s="228"/>
      <c r="GRG39" s="228"/>
      <c r="GRH39" s="228"/>
      <c r="GRI39" s="228"/>
      <c r="GRJ39" s="228"/>
      <c r="GRK39" s="228"/>
      <c r="GRL39" s="228"/>
      <c r="GRM39" s="228"/>
      <c r="GRN39" s="228"/>
      <c r="GRO39" s="228"/>
      <c r="GRP39" s="228"/>
      <c r="GRQ39" s="228"/>
      <c r="GRR39" s="228"/>
      <c r="GRS39" s="228"/>
      <c r="GRT39" s="228"/>
      <c r="GRU39" s="228"/>
      <c r="GRV39" s="228"/>
      <c r="GRW39" s="228"/>
      <c r="GRX39" s="228"/>
      <c r="GRY39" s="228"/>
      <c r="GRZ39" s="228"/>
      <c r="GSA39" s="228"/>
      <c r="GSB39" s="228"/>
      <c r="GSC39" s="228"/>
      <c r="GSD39" s="228"/>
      <c r="GSE39" s="228"/>
      <c r="GSF39" s="228"/>
      <c r="GSG39" s="228"/>
      <c r="GSH39" s="228"/>
      <c r="GSI39" s="228"/>
      <c r="GSJ39" s="228"/>
      <c r="GSK39" s="228"/>
      <c r="GSL39" s="228"/>
      <c r="GSM39" s="228"/>
      <c r="GSN39" s="228"/>
      <c r="GSO39" s="228"/>
      <c r="GSP39" s="228"/>
      <c r="GSQ39" s="228"/>
      <c r="GSR39" s="228"/>
      <c r="GSS39" s="228"/>
      <c r="GST39" s="228"/>
      <c r="GSU39" s="228"/>
      <c r="GSV39" s="228"/>
      <c r="GSW39" s="228"/>
      <c r="GSX39" s="228"/>
      <c r="GSY39" s="228"/>
      <c r="GSZ39" s="228"/>
      <c r="GTA39" s="228"/>
      <c r="GTB39" s="228"/>
      <c r="GTC39" s="228"/>
      <c r="GTD39" s="228"/>
      <c r="GTE39" s="228"/>
      <c r="GTF39" s="228"/>
      <c r="GTG39" s="228"/>
      <c r="GTH39" s="228"/>
      <c r="GTI39" s="228"/>
      <c r="GTJ39" s="228"/>
      <c r="GTK39" s="228"/>
      <c r="GTL39" s="228"/>
      <c r="GTM39" s="228"/>
      <c r="GTN39" s="228"/>
      <c r="GTO39" s="228"/>
      <c r="GTP39" s="228"/>
      <c r="GTQ39" s="228"/>
      <c r="GTR39" s="228"/>
      <c r="GTS39" s="228"/>
      <c r="GTT39" s="228"/>
      <c r="GTU39" s="228"/>
      <c r="GTV39" s="228"/>
      <c r="GTW39" s="228"/>
      <c r="GTX39" s="228"/>
      <c r="GTY39" s="228"/>
      <c r="GTZ39" s="228"/>
      <c r="GUA39" s="228"/>
      <c r="GUB39" s="228"/>
      <c r="GUC39" s="228"/>
      <c r="GUD39" s="228"/>
      <c r="GUE39" s="228"/>
      <c r="GUF39" s="228"/>
      <c r="GUG39" s="228"/>
      <c r="GUH39" s="228"/>
      <c r="GUI39" s="228"/>
      <c r="GUJ39" s="228"/>
      <c r="GUK39" s="228"/>
      <c r="GUL39" s="228"/>
      <c r="GUM39" s="228"/>
      <c r="GUN39" s="228"/>
      <c r="GUO39" s="228"/>
      <c r="GUP39" s="228"/>
      <c r="GUQ39" s="228"/>
      <c r="GUR39" s="228"/>
      <c r="GUS39" s="228"/>
      <c r="GUT39" s="228"/>
      <c r="GUU39" s="228"/>
      <c r="GUV39" s="228"/>
      <c r="GUW39" s="228"/>
      <c r="GUX39" s="228"/>
      <c r="GUY39" s="228"/>
      <c r="GUZ39" s="228"/>
      <c r="GVA39" s="228"/>
      <c r="GVB39" s="228"/>
      <c r="GVC39" s="228"/>
      <c r="GVD39" s="228"/>
      <c r="GVE39" s="228"/>
      <c r="GVF39" s="228"/>
      <c r="GVG39" s="228"/>
      <c r="GVH39" s="228"/>
      <c r="GVI39" s="228"/>
      <c r="GVJ39" s="228"/>
      <c r="GVK39" s="228"/>
      <c r="GVL39" s="228"/>
      <c r="GVM39" s="228"/>
      <c r="GVN39" s="228"/>
      <c r="GVO39" s="228"/>
      <c r="GVP39" s="228"/>
      <c r="GVQ39" s="228"/>
      <c r="GVR39" s="228"/>
      <c r="GVS39" s="228"/>
      <c r="GVT39" s="228"/>
      <c r="GVU39" s="228"/>
      <c r="GVV39" s="228"/>
      <c r="GVW39" s="228"/>
      <c r="GVX39" s="228"/>
      <c r="GVY39" s="228"/>
      <c r="GVZ39" s="228"/>
      <c r="GWA39" s="228"/>
      <c r="GWB39" s="228"/>
      <c r="GWC39" s="228"/>
      <c r="GWD39" s="228"/>
      <c r="GWE39" s="228"/>
      <c r="GWF39" s="228"/>
      <c r="GWG39" s="228"/>
      <c r="GWH39" s="228"/>
      <c r="GWI39" s="228"/>
      <c r="GWJ39" s="228"/>
      <c r="GWK39" s="228"/>
      <c r="GWL39" s="228"/>
      <c r="GWM39" s="228"/>
      <c r="GWN39" s="228"/>
      <c r="GWO39" s="228"/>
      <c r="GWP39" s="228"/>
      <c r="GWQ39" s="228"/>
      <c r="GWR39" s="228"/>
      <c r="GWS39" s="228"/>
      <c r="GWT39" s="228"/>
      <c r="GWU39" s="228"/>
      <c r="GWV39" s="228"/>
      <c r="GWW39" s="228"/>
      <c r="GWX39" s="228"/>
      <c r="GWY39" s="228"/>
      <c r="GWZ39" s="228"/>
      <c r="GXA39" s="228"/>
      <c r="GXB39" s="228"/>
      <c r="GXC39" s="228"/>
      <c r="GXD39" s="228"/>
      <c r="GXE39" s="228"/>
      <c r="GXF39" s="228"/>
      <c r="GXG39" s="228"/>
      <c r="GXH39" s="228"/>
      <c r="GXI39" s="228"/>
      <c r="GXJ39" s="228"/>
      <c r="GXK39" s="228"/>
      <c r="GXL39" s="228"/>
      <c r="GXM39" s="228"/>
      <c r="GXN39" s="228"/>
      <c r="GXO39" s="228"/>
      <c r="GXP39" s="228"/>
      <c r="GXQ39" s="228"/>
      <c r="GXR39" s="228"/>
      <c r="GXS39" s="228"/>
      <c r="GXT39" s="228"/>
      <c r="GXU39" s="228"/>
      <c r="GXV39" s="228"/>
      <c r="GXW39" s="228"/>
      <c r="GXX39" s="228"/>
      <c r="GXY39" s="228"/>
      <c r="GXZ39" s="228"/>
      <c r="GYA39" s="228"/>
      <c r="GYB39" s="228"/>
      <c r="GYC39" s="228"/>
      <c r="GYD39" s="228"/>
      <c r="GYE39" s="228"/>
      <c r="GYF39" s="228"/>
      <c r="GYG39" s="228"/>
      <c r="GYH39" s="228"/>
      <c r="GYI39" s="228"/>
      <c r="GYJ39" s="228"/>
      <c r="GYK39" s="228"/>
      <c r="GYL39" s="228"/>
      <c r="GYM39" s="228"/>
      <c r="GYN39" s="228"/>
      <c r="GYO39" s="228"/>
      <c r="GYP39" s="228"/>
      <c r="GYQ39" s="228"/>
      <c r="GYR39" s="228"/>
      <c r="GYS39" s="228"/>
      <c r="GYT39" s="228"/>
      <c r="GYU39" s="228"/>
      <c r="GYV39" s="228"/>
      <c r="GYW39" s="228"/>
      <c r="GYX39" s="228"/>
      <c r="GYY39" s="228"/>
      <c r="GYZ39" s="228"/>
      <c r="GZA39" s="228"/>
      <c r="GZB39" s="228"/>
      <c r="GZC39" s="228"/>
      <c r="GZD39" s="228"/>
      <c r="GZE39" s="228"/>
      <c r="GZF39" s="228"/>
      <c r="GZG39" s="228"/>
      <c r="GZH39" s="228"/>
      <c r="GZI39" s="228"/>
      <c r="GZJ39" s="228"/>
      <c r="GZK39" s="228"/>
      <c r="GZL39" s="228"/>
      <c r="GZM39" s="228"/>
      <c r="GZN39" s="228"/>
      <c r="GZO39" s="228"/>
      <c r="GZP39" s="228"/>
      <c r="GZQ39" s="228"/>
      <c r="GZR39" s="228"/>
      <c r="GZS39" s="228"/>
      <c r="GZT39" s="228"/>
      <c r="GZU39" s="228"/>
      <c r="GZV39" s="228"/>
      <c r="GZW39" s="228"/>
      <c r="GZX39" s="228"/>
      <c r="GZY39" s="228"/>
      <c r="GZZ39" s="228"/>
      <c r="HAA39" s="228"/>
      <c r="HAB39" s="228"/>
      <c r="HAC39" s="228"/>
      <c r="HAD39" s="228"/>
      <c r="HAE39" s="228"/>
      <c r="HAF39" s="228"/>
      <c r="HAG39" s="228"/>
      <c r="HAH39" s="228"/>
      <c r="HAI39" s="228"/>
      <c r="HAJ39" s="228"/>
      <c r="HAK39" s="228"/>
      <c r="HAL39" s="228"/>
      <c r="HAM39" s="228"/>
      <c r="HAN39" s="228"/>
      <c r="HAO39" s="228"/>
      <c r="HAP39" s="228"/>
      <c r="HAQ39" s="228"/>
      <c r="HAR39" s="228"/>
      <c r="HAS39" s="228"/>
      <c r="HAT39" s="228"/>
      <c r="HAU39" s="228"/>
      <c r="HAV39" s="228"/>
      <c r="HAW39" s="228"/>
      <c r="HAX39" s="228"/>
      <c r="HAY39" s="228"/>
      <c r="HAZ39" s="228"/>
      <c r="HBA39" s="228"/>
      <c r="HBB39" s="228"/>
      <c r="HBC39" s="228"/>
      <c r="HBD39" s="228"/>
      <c r="HBE39" s="228"/>
      <c r="HBF39" s="228"/>
      <c r="HBG39" s="228"/>
      <c r="HBH39" s="228"/>
      <c r="HBI39" s="228"/>
      <c r="HBJ39" s="228"/>
      <c r="HBK39" s="228"/>
      <c r="HBL39" s="228"/>
      <c r="HBM39" s="228"/>
      <c r="HBN39" s="228"/>
      <c r="HBO39" s="228"/>
      <c r="HBP39" s="228"/>
      <c r="HBQ39" s="228"/>
      <c r="HBR39" s="228"/>
      <c r="HBS39" s="228"/>
      <c r="HBT39" s="228"/>
      <c r="HBU39" s="228"/>
      <c r="HBV39" s="228"/>
      <c r="HBW39" s="228"/>
      <c r="HBX39" s="228"/>
      <c r="HBY39" s="228"/>
      <c r="HBZ39" s="228"/>
      <c r="HCA39" s="228"/>
      <c r="HCB39" s="228"/>
      <c r="HCC39" s="228"/>
      <c r="HCD39" s="228"/>
      <c r="HCE39" s="228"/>
      <c r="HCF39" s="228"/>
      <c r="HCG39" s="228"/>
      <c r="HCH39" s="228"/>
      <c r="HCI39" s="228"/>
      <c r="HCJ39" s="228"/>
      <c r="HCK39" s="228"/>
      <c r="HCL39" s="228"/>
      <c r="HCM39" s="228"/>
      <c r="HCN39" s="228"/>
      <c r="HCO39" s="228"/>
      <c r="HCP39" s="228"/>
      <c r="HCQ39" s="228"/>
      <c r="HCR39" s="228"/>
      <c r="HCS39" s="228"/>
      <c r="HCT39" s="228"/>
      <c r="HCU39" s="228"/>
      <c r="HCV39" s="228"/>
      <c r="HCW39" s="228"/>
      <c r="HCX39" s="228"/>
      <c r="HCY39" s="228"/>
      <c r="HCZ39" s="228"/>
      <c r="HDA39" s="228"/>
      <c r="HDB39" s="228"/>
      <c r="HDC39" s="228"/>
      <c r="HDD39" s="228"/>
      <c r="HDE39" s="228"/>
      <c r="HDF39" s="228"/>
      <c r="HDG39" s="228"/>
      <c r="HDH39" s="228"/>
      <c r="HDI39" s="228"/>
      <c r="HDJ39" s="228"/>
      <c r="HDK39" s="228"/>
      <c r="HDL39" s="228"/>
      <c r="HDM39" s="228"/>
      <c r="HDN39" s="228"/>
      <c r="HDO39" s="228"/>
      <c r="HDP39" s="228"/>
      <c r="HDQ39" s="228"/>
      <c r="HDR39" s="228"/>
      <c r="HDS39" s="228"/>
      <c r="HDT39" s="228"/>
      <c r="HDU39" s="228"/>
      <c r="HDV39" s="228"/>
      <c r="HDW39" s="228"/>
      <c r="HDX39" s="228"/>
      <c r="HDY39" s="228"/>
      <c r="HDZ39" s="228"/>
      <c r="HEA39" s="228"/>
      <c r="HEB39" s="228"/>
      <c r="HEC39" s="228"/>
      <c r="HED39" s="228"/>
      <c r="HEE39" s="228"/>
      <c r="HEF39" s="228"/>
      <c r="HEG39" s="228"/>
      <c r="HEH39" s="228"/>
      <c r="HEI39" s="228"/>
      <c r="HEJ39" s="228"/>
      <c r="HEK39" s="228"/>
      <c r="HEL39" s="228"/>
      <c r="HEM39" s="228"/>
      <c r="HEN39" s="228"/>
      <c r="HEO39" s="228"/>
      <c r="HEP39" s="228"/>
      <c r="HEQ39" s="228"/>
      <c r="HER39" s="228"/>
      <c r="HES39" s="228"/>
      <c r="HET39" s="228"/>
      <c r="HEU39" s="228"/>
      <c r="HEV39" s="228"/>
      <c r="HEW39" s="228"/>
      <c r="HEX39" s="228"/>
      <c r="HEY39" s="228"/>
      <c r="HEZ39" s="228"/>
      <c r="HFA39" s="228"/>
      <c r="HFB39" s="228"/>
      <c r="HFC39" s="228"/>
      <c r="HFD39" s="228"/>
      <c r="HFE39" s="228"/>
      <c r="HFF39" s="228"/>
      <c r="HFG39" s="228"/>
      <c r="HFH39" s="228"/>
      <c r="HFI39" s="228"/>
      <c r="HFJ39" s="228"/>
      <c r="HFK39" s="228"/>
      <c r="HFL39" s="228"/>
      <c r="HFM39" s="228"/>
      <c r="HFN39" s="228"/>
      <c r="HFO39" s="228"/>
      <c r="HFP39" s="228"/>
      <c r="HFQ39" s="228"/>
      <c r="HFR39" s="228"/>
      <c r="HFS39" s="228"/>
      <c r="HFT39" s="228"/>
      <c r="HFU39" s="228"/>
      <c r="HFV39" s="228"/>
      <c r="HFW39" s="228"/>
      <c r="HFX39" s="228"/>
      <c r="HFY39" s="228"/>
      <c r="HFZ39" s="228"/>
      <c r="HGA39" s="228"/>
      <c r="HGB39" s="228"/>
      <c r="HGC39" s="228"/>
      <c r="HGD39" s="228"/>
      <c r="HGE39" s="228"/>
      <c r="HGF39" s="228"/>
      <c r="HGG39" s="228"/>
      <c r="HGH39" s="228"/>
      <c r="HGI39" s="228"/>
      <c r="HGJ39" s="228"/>
      <c r="HGK39" s="228"/>
      <c r="HGL39" s="228"/>
      <c r="HGM39" s="228"/>
      <c r="HGN39" s="228"/>
      <c r="HGO39" s="228"/>
      <c r="HGP39" s="228"/>
      <c r="HGQ39" s="228"/>
      <c r="HGR39" s="228"/>
      <c r="HGS39" s="228"/>
      <c r="HGT39" s="228"/>
      <c r="HGU39" s="228"/>
      <c r="HGV39" s="228"/>
      <c r="HGW39" s="228"/>
      <c r="HGX39" s="228"/>
      <c r="HGY39" s="228"/>
      <c r="HGZ39" s="228"/>
      <c r="HHA39" s="228"/>
      <c r="HHB39" s="228"/>
      <c r="HHC39" s="228"/>
      <c r="HHD39" s="228"/>
      <c r="HHE39" s="228"/>
      <c r="HHF39" s="228"/>
      <c r="HHG39" s="228"/>
      <c r="HHH39" s="228"/>
      <c r="HHI39" s="228"/>
      <c r="HHJ39" s="228"/>
      <c r="HHK39" s="228"/>
      <c r="HHL39" s="228"/>
      <c r="HHM39" s="228"/>
      <c r="HHN39" s="228"/>
      <c r="HHO39" s="228"/>
      <c r="HHP39" s="228"/>
      <c r="HHQ39" s="228"/>
      <c r="HHR39" s="228"/>
      <c r="HHS39" s="228"/>
      <c r="HHT39" s="228"/>
      <c r="HHU39" s="228"/>
      <c r="HHV39" s="228"/>
      <c r="HHW39" s="228"/>
      <c r="HHX39" s="228"/>
      <c r="HHY39" s="228"/>
      <c r="HHZ39" s="228"/>
      <c r="HIA39" s="228"/>
      <c r="HIB39" s="228"/>
      <c r="HIC39" s="228"/>
      <c r="HID39" s="228"/>
      <c r="HIE39" s="228"/>
      <c r="HIF39" s="228"/>
      <c r="HIG39" s="228"/>
      <c r="HIH39" s="228"/>
      <c r="HII39" s="228"/>
      <c r="HIJ39" s="228"/>
      <c r="HIK39" s="228"/>
      <c r="HIL39" s="228"/>
      <c r="HIM39" s="228"/>
      <c r="HIN39" s="228"/>
      <c r="HIO39" s="228"/>
      <c r="HIP39" s="228"/>
      <c r="HIQ39" s="228"/>
      <c r="HIR39" s="228"/>
      <c r="HIS39" s="228"/>
      <c r="HIT39" s="228"/>
      <c r="HIU39" s="228"/>
      <c r="HIV39" s="228"/>
      <c r="HIW39" s="228"/>
      <c r="HIX39" s="228"/>
      <c r="HIY39" s="228"/>
      <c r="HIZ39" s="228"/>
      <c r="HJA39" s="228"/>
      <c r="HJB39" s="228"/>
      <c r="HJC39" s="228"/>
      <c r="HJD39" s="228"/>
      <c r="HJE39" s="228"/>
      <c r="HJF39" s="228"/>
      <c r="HJG39" s="228"/>
      <c r="HJH39" s="228"/>
      <c r="HJI39" s="228"/>
      <c r="HJJ39" s="228"/>
      <c r="HJK39" s="228"/>
      <c r="HJL39" s="228"/>
      <c r="HJM39" s="228"/>
      <c r="HJN39" s="228"/>
      <c r="HJO39" s="228"/>
      <c r="HJP39" s="228"/>
      <c r="HJQ39" s="228"/>
      <c r="HJR39" s="228"/>
      <c r="HJS39" s="228"/>
      <c r="HJT39" s="228"/>
      <c r="HJU39" s="228"/>
      <c r="HJV39" s="228"/>
      <c r="HJW39" s="228"/>
      <c r="HJX39" s="228"/>
      <c r="HJY39" s="228"/>
      <c r="HJZ39" s="228"/>
      <c r="HKA39" s="228"/>
      <c r="HKB39" s="228"/>
      <c r="HKC39" s="228"/>
      <c r="HKD39" s="228"/>
      <c r="HKE39" s="228"/>
      <c r="HKF39" s="228"/>
      <c r="HKG39" s="228"/>
      <c r="HKH39" s="228"/>
      <c r="HKI39" s="228"/>
      <c r="HKJ39" s="228"/>
      <c r="HKK39" s="228"/>
      <c r="HKL39" s="228"/>
      <c r="HKM39" s="228"/>
      <c r="HKN39" s="228"/>
      <c r="HKO39" s="228"/>
      <c r="HKP39" s="228"/>
      <c r="HKQ39" s="228"/>
      <c r="HKR39" s="228"/>
      <c r="HKS39" s="228"/>
      <c r="HKT39" s="228"/>
      <c r="HKU39" s="228"/>
      <c r="HKV39" s="228"/>
      <c r="HKW39" s="228"/>
      <c r="HKX39" s="228"/>
      <c r="HKY39" s="228"/>
      <c r="HKZ39" s="228"/>
      <c r="HLA39" s="228"/>
      <c r="HLB39" s="228"/>
      <c r="HLC39" s="228"/>
      <c r="HLD39" s="228"/>
      <c r="HLE39" s="228"/>
      <c r="HLF39" s="228"/>
      <c r="HLG39" s="228"/>
      <c r="HLH39" s="228"/>
      <c r="HLI39" s="228"/>
      <c r="HLJ39" s="228"/>
      <c r="HLK39" s="228"/>
      <c r="HLL39" s="228"/>
      <c r="HLM39" s="228"/>
      <c r="HLN39" s="228"/>
      <c r="HLO39" s="228"/>
      <c r="HLP39" s="228"/>
      <c r="HLQ39" s="228"/>
      <c r="HLR39" s="228"/>
      <c r="HLS39" s="228"/>
      <c r="HLT39" s="228"/>
      <c r="HLU39" s="228"/>
      <c r="HLV39" s="228"/>
      <c r="HLW39" s="228"/>
      <c r="HLX39" s="228"/>
      <c r="HLY39" s="228"/>
      <c r="HLZ39" s="228"/>
      <c r="HMA39" s="228"/>
      <c r="HMB39" s="228"/>
      <c r="HMC39" s="228"/>
      <c r="HMD39" s="228"/>
      <c r="HME39" s="228"/>
      <c r="HMF39" s="228"/>
      <c r="HMG39" s="228"/>
      <c r="HMH39" s="228"/>
      <c r="HMI39" s="228"/>
      <c r="HMJ39" s="228"/>
      <c r="HMK39" s="228"/>
      <c r="HML39" s="228"/>
      <c r="HMM39" s="228"/>
      <c r="HMN39" s="228"/>
      <c r="HMO39" s="228"/>
      <c r="HMP39" s="228"/>
      <c r="HMQ39" s="228"/>
      <c r="HMR39" s="228"/>
      <c r="HMS39" s="228"/>
      <c r="HMT39" s="228"/>
      <c r="HMU39" s="228"/>
      <c r="HMV39" s="228"/>
      <c r="HMW39" s="228"/>
      <c r="HMX39" s="228"/>
      <c r="HMY39" s="228"/>
      <c r="HMZ39" s="228"/>
      <c r="HNA39" s="228"/>
      <c r="HNB39" s="228"/>
      <c r="HNC39" s="228"/>
      <c r="HND39" s="228"/>
      <c r="HNE39" s="228"/>
      <c r="HNF39" s="228"/>
      <c r="HNG39" s="228"/>
      <c r="HNH39" s="228"/>
      <c r="HNI39" s="228"/>
      <c r="HNJ39" s="228"/>
      <c r="HNK39" s="228"/>
      <c r="HNL39" s="228"/>
      <c r="HNM39" s="228"/>
      <c r="HNN39" s="228"/>
      <c r="HNO39" s="228"/>
      <c r="HNP39" s="228"/>
      <c r="HNQ39" s="228"/>
      <c r="HNR39" s="228"/>
      <c r="HNS39" s="228"/>
      <c r="HNT39" s="228"/>
      <c r="HNU39" s="228"/>
      <c r="HNV39" s="228"/>
      <c r="HNW39" s="228"/>
      <c r="HNX39" s="228"/>
      <c r="HNY39" s="228"/>
      <c r="HNZ39" s="228"/>
      <c r="HOA39" s="228"/>
      <c r="HOB39" s="228"/>
      <c r="HOC39" s="228"/>
      <c r="HOD39" s="228"/>
      <c r="HOE39" s="228"/>
      <c r="HOF39" s="228"/>
      <c r="HOG39" s="228"/>
      <c r="HOH39" s="228"/>
      <c r="HOI39" s="228"/>
      <c r="HOJ39" s="228"/>
      <c r="HOK39" s="228"/>
      <c r="HOL39" s="228"/>
      <c r="HOM39" s="228"/>
      <c r="HON39" s="228"/>
      <c r="HOO39" s="228"/>
      <c r="HOP39" s="228"/>
      <c r="HOQ39" s="228"/>
      <c r="HOR39" s="228"/>
      <c r="HOS39" s="228"/>
      <c r="HOT39" s="228"/>
      <c r="HOU39" s="228"/>
      <c r="HOV39" s="228"/>
      <c r="HOW39" s="228"/>
      <c r="HOX39" s="228"/>
      <c r="HOY39" s="228"/>
      <c r="HOZ39" s="228"/>
      <c r="HPA39" s="228"/>
      <c r="HPB39" s="228"/>
      <c r="HPC39" s="228"/>
      <c r="HPD39" s="228"/>
      <c r="HPE39" s="228"/>
      <c r="HPF39" s="228"/>
      <c r="HPG39" s="228"/>
      <c r="HPH39" s="228"/>
      <c r="HPI39" s="228"/>
      <c r="HPJ39" s="228"/>
      <c r="HPK39" s="228"/>
      <c r="HPL39" s="228"/>
      <c r="HPM39" s="228"/>
      <c r="HPN39" s="228"/>
      <c r="HPO39" s="228"/>
      <c r="HPP39" s="228"/>
      <c r="HPQ39" s="228"/>
      <c r="HPR39" s="228"/>
      <c r="HPS39" s="228"/>
      <c r="HPT39" s="228"/>
      <c r="HPU39" s="228"/>
      <c r="HPV39" s="228"/>
      <c r="HPW39" s="228"/>
      <c r="HPX39" s="228"/>
      <c r="HPY39" s="228"/>
      <c r="HPZ39" s="228"/>
      <c r="HQA39" s="228"/>
      <c r="HQB39" s="228"/>
      <c r="HQC39" s="228"/>
      <c r="HQD39" s="228"/>
      <c r="HQE39" s="228"/>
      <c r="HQF39" s="228"/>
      <c r="HQG39" s="228"/>
      <c r="HQH39" s="228"/>
      <c r="HQI39" s="228"/>
      <c r="HQJ39" s="228"/>
      <c r="HQK39" s="228"/>
      <c r="HQL39" s="228"/>
      <c r="HQM39" s="228"/>
      <c r="HQN39" s="228"/>
      <c r="HQO39" s="228"/>
      <c r="HQP39" s="228"/>
      <c r="HQQ39" s="228"/>
      <c r="HQR39" s="228"/>
      <c r="HQS39" s="228"/>
      <c r="HQT39" s="228"/>
      <c r="HQU39" s="228"/>
      <c r="HQV39" s="228"/>
      <c r="HQW39" s="228"/>
      <c r="HQX39" s="228"/>
      <c r="HQY39" s="228"/>
      <c r="HQZ39" s="228"/>
      <c r="HRA39" s="228"/>
      <c r="HRB39" s="228"/>
      <c r="HRC39" s="228"/>
      <c r="HRD39" s="228"/>
      <c r="HRE39" s="228"/>
      <c r="HRF39" s="228"/>
      <c r="HRG39" s="228"/>
      <c r="HRH39" s="228"/>
      <c r="HRI39" s="228"/>
      <c r="HRJ39" s="228"/>
      <c r="HRK39" s="228"/>
      <c r="HRL39" s="228"/>
      <c r="HRM39" s="228"/>
      <c r="HRN39" s="228"/>
      <c r="HRO39" s="228"/>
      <c r="HRP39" s="228"/>
      <c r="HRQ39" s="228"/>
      <c r="HRR39" s="228"/>
      <c r="HRS39" s="228"/>
      <c r="HRT39" s="228"/>
      <c r="HRU39" s="228"/>
      <c r="HRV39" s="228"/>
      <c r="HRW39" s="228"/>
      <c r="HRX39" s="228"/>
      <c r="HRY39" s="228"/>
      <c r="HRZ39" s="228"/>
      <c r="HSA39" s="228"/>
      <c r="HSB39" s="228"/>
      <c r="HSC39" s="228"/>
      <c r="HSD39" s="228"/>
      <c r="HSE39" s="228"/>
      <c r="HSF39" s="228"/>
      <c r="HSG39" s="228"/>
      <c r="HSH39" s="228"/>
      <c r="HSI39" s="228"/>
      <c r="HSJ39" s="228"/>
      <c r="HSK39" s="228"/>
      <c r="HSL39" s="228"/>
      <c r="HSM39" s="228"/>
      <c r="HSN39" s="228"/>
      <c r="HSO39" s="228"/>
      <c r="HSP39" s="228"/>
      <c r="HSQ39" s="228"/>
      <c r="HSR39" s="228"/>
      <c r="HSS39" s="228"/>
      <c r="HST39" s="228"/>
      <c r="HSU39" s="228"/>
      <c r="HSV39" s="228"/>
      <c r="HSW39" s="228"/>
      <c r="HSX39" s="228"/>
      <c r="HSY39" s="228"/>
      <c r="HSZ39" s="228"/>
      <c r="HTA39" s="228"/>
      <c r="HTB39" s="228"/>
      <c r="HTC39" s="228"/>
      <c r="HTD39" s="228"/>
      <c r="HTE39" s="228"/>
      <c r="HTF39" s="228"/>
      <c r="HTG39" s="228"/>
      <c r="HTH39" s="228"/>
      <c r="HTI39" s="228"/>
      <c r="HTJ39" s="228"/>
      <c r="HTK39" s="228"/>
      <c r="HTL39" s="228"/>
      <c r="HTM39" s="228"/>
      <c r="HTN39" s="228"/>
      <c r="HTO39" s="228"/>
      <c r="HTP39" s="228"/>
      <c r="HTQ39" s="228"/>
      <c r="HTR39" s="228"/>
      <c r="HTS39" s="228"/>
      <c r="HTT39" s="228"/>
      <c r="HTU39" s="228"/>
      <c r="HTV39" s="228"/>
      <c r="HTW39" s="228"/>
      <c r="HTX39" s="228"/>
      <c r="HTY39" s="228"/>
      <c r="HTZ39" s="228"/>
      <c r="HUA39" s="228"/>
      <c r="HUB39" s="228"/>
      <c r="HUC39" s="228"/>
      <c r="HUD39" s="228"/>
      <c r="HUE39" s="228"/>
      <c r="HUF39" s="228"/>
      <c r="HUG39" s="228"/>
      <c r="HUH39" s="228"/>
      <c r="HUI39" s="228"/>
      <c r="HUJ39" s="228"/>
      <c r="HUK39" s="228"/>
      <c r="HUL39" s="228"/>
      <c r="HUM39" s="228"/>
      <c r="HUN39" s="228"/>
      <c r="HUO39" s="228"/>
      <c r="HUP39" s="228"/>
      <c r="HUQ39" s="228"/>
      <c r="HUR39" s="228"/>
      <c r="HUS39" s="228"/>
      <c r="HUT39" s="228"/>
      <c r="HUU39" s="228"/>
      <c r="HUV39" s="228"/>
      <c r="HUW39" s="228"/>
      <c r="HUX39" s="228"/>
      <c r="HUY39" s="228"/>
      <c r="HUZ39" s="228"/>
      <c r="HVA39" s="228"/>
      <c r="HVB39" s="228"/>
      <c r="HVC39" s="228"/>
      <c r="HVD39" s="228"/>
      <c r="HVE39" s="228"/>
      <c r="HVF39" s="228"/>
      <c r="HVG39" s="228"/>
      <c r="HVH39" s="228"/>
      <c r="HVI39" s="228"/>
      <c r="HVJ39" s="228"/>
      <c r="HVK39" s="228"/>
      <c r="HVL39" s="228"/>
      <c r="HVM39" s="228"/>
      <c r="HVN39" s="228"/>
      <c r="HVO39" s="228"/>
      <c r="HVP39" s="228"/>
      <c r="HVQ39" s="228"/>
      <c r="HVR39" s="228"/>
      <c r="HVS39" s="228"/>
      <c r="HVT39" s="228"/>
      <c r="HVU39" s="228"/>
      <c r="HVV39" s="228"/>
      <c r="HVW39" s="228"/>
      <c r="HVX39" s="228"/>
      <c r="HVY39" s="228"/>
      <c r="HVZ39" s="228"/>
      <c r="HWA39" s="228"/>
      <c r="HWB39" s="228"/>
      <c r="HWC39" s="228"/>
      <c r="HWD39" s="228"/>
      <c r="HWE39" s="228"/>
      <c r="HWF39" s="228"/>
      <c r="HWG39" s="228"/>
      <c r="HWH39" s="228"/>
      <c r="HWI39" s="228"/>
      <c r="HWJ39" s="228"/>
      <c r="HWK39" s="228"/>
      <c r="HWL39" s="228"/>
      <c r="HWM39" s="228"/>
      <c r="HWN39" s="228"/>
      <c r="HWO39" s="228"/>
      <c r="HWP39" s="228"/>
      <c r="HWQ39" s="228"/>
      <c r="HWR39" s="228"/>
      <c r="HWS39" s="228"/>
      <c r="HWT39" s="228"/>
      <c r="HWU39" s="228"/>
      <c r="HWV39" s="228"/>
      <c r="HWW39" s="228"/>
      <c r="HWX39" s="228"/>
      <c r="HWY39" s="228"/>
      <c r="HWZ39" s="228"/>
      <c r="HXA39" s="228"/>
      <c r="HXB39" s="228"/>
      <c r="HXC39" s="228"/>
      <c r="HXD39" s="228"/>
      <c r="HXE39" s="228"/>
      <c r="HXF39" s="228"/>
      <c r="HXG39" s="228"/>
      <c r="HXH39" s="228"/>
      <c r="HXI39" s="228"/>
      <c r="HXJ39" s="228"/>
      <c r="HXK39" s="228"/>
      <c r="HXL39" s="228"/>
      <c r="HXM39" s="228"/>
      <c r="HXN39" s="228"/>
      <c r="HXO39" s="228"/>
      <c r="HXP39" s="228"/>
      <c r="HXQ39" s="228"/>
      <c r="HXR39" s="228"/>
      <c r="HXS39" s="228"/>
      <c r="HXT39" s="228"/>
      <c r="HXU39" s="228"/>
      <c r="HXV39" s="228"/>
      <c r="HXW39" s="228"/>
      <c r="HXX39" s="228"/>
      <c r="HXY39" s="228"/>
      <c r="HXZ39" s="228"/>
      <c r="HYA39" s="228"/>
      <c r="HYB39" s="228"/>
      <c r="HYC39" s="228"/>
      <c r="HYD39" s="228"/>
      <c r="HYE39" s="228"/>
      <c r="HYF39" s="228"/>
      <c r="HYG39" s="228"/>
      <c r="HYH39" s="228"/>
      <c r="HYI39" s="228"/>
      <c r="HYJ39" s="228"/>
      <c r="HYK39" s="228"/>
      <c r="HYL39" s="228"/>
      <c r="HYM39" s="228"/>
      <c r="HYN39" s="228"/>
      <c r="HYO39" s="228"/>
      <c r="HYP39" s="228"/>
      <c r="HYQ39" s="228"/>
      <c r="HYR39" s="228"/>
      <c r="HYS39" s="228"/>
      <c r="HYT39" s="228"/>
      <c r="HYU39" s="228"/>
      <c r="HYV39" s="228"/>
      <c r="HYW39" s="228"/>
      <c r="HYX39" s="228"/>
      <c r="HYY39" s="228"/>
      <c r="HYZ39" s="228"/>
      <c r="HZA39" s="228"/>
      <c r="HZB39" s="228"/>
      <c r="HZC39" s="228"/>
      <c r="HZD39" s="228"/>
      <c r="HZE39" s="228"/>
      <c r="HZF39" s="228"/>
      <c r="HZG39" s="228"/>
      <c r="HZH39" s="228"/>
      <c r="HZI39" s="228"/>
      <c r="HZJ39" s="228"/>
      <c r="HZK39" s="228"/>
      <c r="HZL39" s="228"/>
      <c r="HZM39" s="228"/>
      <c r="HZN39" s="228"/>
      <c r="HZO39" s="228"/>
      <c r="HZP39" s="228"/>
      <c r="HZQ39" s="228"/>
      <c r="HZR39" s="228"/>
      <c r="HZS39" s="228"/>
      <c r="HZT39" s="228"/>
      <c r="HZU39" s="228"/>
      <c r="HZV39" s="228"/>
      <c r="HZW39" s="228"/>
      <c r="HZX39" s="228"/>
      <c r="HZY39" s="228"/>
      <c r="HZZ39" s="228"/>
      <c r="IAA39" s="228"/>
      <c r="IAB39" s="228"/>
      <c r="IAC39" s="228"/>
      <c r="IAD39" s="228"/>
      <c r="IAE39" s="228"/>
      <c r="IAF39" s="228"/>
      <c r="IAG39" s="228"/>
      <c r="IAH39" s="228"/>
      <c r="IAI39" s="228"/>
      <c r="IAJ39" s="228"/>
      <c r="IAK39" s="228"/>
      <c r="IAL39" s="228"/>
      <c r="IAM39" s="228"/>
      <c r="IAN39" s="228"/>
      <c r="IAO39" s="228"/>
      <c r="IAP39" s="228"/>
      <c r="IAQ39" s="228"/>
      <c r="IAR39" s="228"/>
      <c r="IAS39" s="228"/>
      <c r="IAT39" s="228"/>
      <c r="IAU39" s="228"/>
      <c r="IAV39" s="228"/>
      <c r="IAW39" s="228"/>
      <c r="IAX39" s="228"/>
      <c r="IAY39" s="228"/>
      <c r="IAZ39" s="228"/>
      <c r="IBA39" s="228"/>
      <c r="IBB39" s="228"/>
      <c r="IBC39" s="228"/>
      <c r="IBD39" s="228"/>
      <c r="IBE39" s="228"/>
      <c r="IBF39" s="228"/>
      <c r="IBG39" s="228"/>
      <c r="IBH39" s="228"/>
      <c r="IBI39" s="228"/>
      <c r="IBJ39" s="228"/>
      <c r="IBK39" s="228"/>
      <c r="IBL39" s="228"/>
      <c r="IBM39" s="228"/>
      <c r="IBN39" s="228"/>
      <c r="IBO39" s="228"/>
      <c r="IBP39" s="228"/>
      <c r="IBQ39" s="228"/>
      <c r="IBR39" s="228"/>
      <c r="IBS39" s="228"/>
      <c r="IBT39" s="228"/>
      <c r="IBU39" s="228"/>
      <c r="IBV39" s="228"/>
      <c r="IBW39" s="228"/>
      <c r="IBX39" s="228"/>
      <c r="IBY39" s="228"/>
      <c r="IBZ39" s="228"/>
      <c r="ICA39" s="228"/>
      <c r="ICB39" s="228"/>
      <c r="ICC39" s="228"/>
      <c r="ICD39" s="228"/>
      <c r="ICE39" s="228"/>
      <c r="ICF39" s="228"/>
      <c r="ICG39" s="228"/>
      <c r="ICH39" s="228"/>
      <c r="ICI39" s="228"/>
      <c r="ICJ39" s="228"/>
      <c r="ICK39" s="228"/>
      <c r="ICL39" s="228"/>
      <c r="ICM39" s="228"/>
      <c r="ICN39" s="228"/>
      <c r="ICO39" s="228"/>
      <c r="ICP39" s="228"/>
      <c r="ICQ39" s="228"/>
      <c r="ICR39" s="228"/>
      <c r="ICS39" s="228"/>
      <c r="ICT39" s="228"/>
      <c r="ICU39" s="228"/>
      <c r="ICV39" s="228"/>
      <c r="ICW39" s="228"/>
      <c r="ICX39" s="228"/>
      <c r="ICY39" s="228"/>
      <c r="ICZ39" s="228"/>
      <c r="IDA39" s="228"/>
      <c r="IDB39" s="228"/>
      <c r="IDC39" s="228"/>
      <c r="IDD39" s="228"/>
      <c r="IDE39" s="228"/>
      <c r="IDF39" s="228"/>
      <c r="IDG39" s="228"/>
      <c r="IDH39" s="228"/>
      <c r="IDI39" s="228"/>
      <c r="IDJ39" s="228"/>
      <c r="IDK39" s="228"/>
      <c r="IDL39" s="228"/>
      <c r="IDM39" s="228"/>
      <c r="IDN39" s="228"/>
      <c r="IDO39" s="228"/>
      <c r="IDP39" s="228"/>
      <c r="IDQ39" s="228"/>
      <c r="IDR39" s="228"/>
      <c r="IDS39" s="228"/>
      <c r="IDT39" s="228"/>
      <c r="IDU39" s="228"/>
      <c r="IDV39" s="228"/>
      <c r="IDW39" s="228"/>
      <c r="IDX39" s="228"/>
      <c r="IDY39" s="228"/>
      <c r="IDZ39" s="228"/>
      <c r="IEA39" s="228"/>
      <c r="IEB39" s="228"/>
      <c r="IEC39" s="228"/>
      <c r="IED39" s="228"/>
      <c r="IEE39" s="228"/>
      <c r="IEF39" s="228"/>
      <c r="IEG39" s="228"/>
      <c r="IEH39" s="228"/>
      <c r="IEI39" s="228"/>
      <c r="IEJ39" s="228"/>
      <c r="IEK39" s="228"/>
      <c r="IEL39" s="228"/>
      <c r="IEM39" s="228"/>
      <c r="IEN39" s="228"/>
      <c r="IEO39" s="228"/>
      <c r="IEP39" s="228"/>
      <c r="IEQ39" s="228"/>
      <c r="IER39" s="228"/>
      <c r="IES39" s="228"/>
      <c r="IET39" s="228"/>
      <c r="IEU39" s="228"/>
      <c r="IEV39" s="228"/>
      <c r="IEW39" s="228"/>
      <c r="IEX39" s="228"/>
      <c r="IEY39" s="228"/>
      <c r="IEZ39" s="228"/>
      <c r="IFA39" s="228"/>
      <c r="IFB39" s="228"/>
      <c r="IFC39" s="228"/>
      <c r="IFD39" s="228"/>
      <c r="IFE39" s="228"/>
      <c r="IFF39" s="228"/>
      <c r="IFG39" s="228"/>
      <c r="IFH39" s="228"/>
      <c r="IFI39" s="228"/>
      <c r="IFJ39" s="228"/>
      <c r="IFK39" s="228"/>
      <c r="IFL39" s="228"/>
      <c r="IFM39" s="228"/>
      <c r="IFN39" s="228"/>
      <c r="IFO39" s="228"/>
      <c r="IFP39" s="228"/>
      <c r="IFQ39" s="228"/>
      <c r="IFR39" s="228"/>
      <c r="IFS39" s="228"/>
      <c r="IFT39" s="228"/>
      <c r="IFU39" s="228"/>
      <c r="IFV39" s="228"/>
      <c r="IFW39" s="228"/>
      <c r="IFX39" s="228"/>
      <c r="IFY39" s="228"/>
      <c r="IFZ39" s="228"/>
      <c r="IGA39" s="228"/>
      <c r="IGB39" s="228"/>
      <c r="IGC39" s="228"/>
      <c r="IGD39" s="228"/>
      <c r="IGE39" s="228"/>
      <c r="IGF39" s="228"/>
      <c r="IGG39" s="228"/>
      <c r="IGH39" s="228"/>
      <c r="IGI39" s="228"/>
      <c r="IGJ39" s="228"/>
      <c r="IGK39" s="228"/>
      <c r="IGL39" s="228"/>
      <c r="IGM39" s="228"/>
      <c r="IGN39" s="228"/>
      <c r="IGO39" s="228"/>
      <c r="IGP39" s="228"/>
      <c r="IGQ39" s="228"/>
      <c r="IGR39" s="228"/>
      <c r="IGS39" s="228"/>
      <c r="IGT39" s="228"/>
      <c r="IGU39" s="228"/>
      <c r="IGV39" s="228"/>
      <c r="IGW39" s="228"/>
      <c r="IGX39" s="228"/>
      <c r="IGY39" s="228"/>
      <c r="IGZ39" s="228"/>
      <c r="IHA39" s="228"/>
      <c r="IHB39" s="228"/>
      <c r="IHC39" s="228"/>
      <c r="IHD39" s="228"/>
      <c r="IHE39" s="228"/>
      <c r="IHF39" s="228"/>
      <c r="IHG39" s="228"/>
      <c r="IHH39" s="228"/>
      <c r="IHI39" s="228"/>
      <c r="IHJ39" s="228"/>
      <c r="IHK39" s="228"/>
      <c r="IHL39" s="228"/>
      <c r="IHM39" s="228"/>
      <c r="IHN39" s="228"/>
      <c r="IHO39" s="228"/>
      <c r="IHP39" s="228"/>
      <c r="IHQ39" s="228"/>
      <c r="IHR39" s="228"/>
      <c r="IHS39" s="228"/>
      <c r="IHT39" s="228"/>
      <c r="IHU39" s="228"/>
      <c r="IHV39" s="228"/>
      <c r="IHW39" s="228"/>
      <c r="IHX39" s="228"/>
      <c r="IHY39" s="228"/>
      <c r="IHZ39" s="228"/>
      <c r="IIA39" s="228"/>
      <c r="IIB39" s="228"/>
      <c r="IIC39" s="228"/>
      <c r="IID39" s="228"/>
      <c r="IIE39" s="228"/>
      <c r="IIF39" s="228"/>
      <c r="IIG39" s="228"/>
      <c r="IIH39" s="228"/>
      <c r="III39" s="228"/>
      <c r="IIJ39" s="228"/>
      <c r="IIK39" s="228"/>
      <c r="IIL39" s="228"/>
      <c r="IIM39" s="228"/>
      <c r="IIN39" s="228"/>
      <c r="IIO39" s="228"/>
      <c r="IIP39" s="228"/>
      <c r="IIQ39" s="228"/>
      <c r="IIR39" s="228"/>
      <c r="IIS39" s="228"/>
      <c r="IIT39" s="228"/>
      <c r="IIU39" s="228"/>
      <c r="IIV39" s="228"/>
      <c r="IIW39" s="228"/>
      <c r="IIX39" s="228"/>
      <c r="IIY39" s="228"/>
      <c r="IIZ39" s="228"/>
      <c r="IJA39" s="228"/>
      <c r="IJB39" s="228"/>
      <c r="IJC39" s="228"/>
      <c r="IJD39" s="228"/>
      <c r="IJE39" s="228"/>
      <c r="IJF39" s="228"/>
      <c r="IJG39" s="228"/>
      <c r="IJH39" s="228"/>
      <c r="IJI39" s="228"/>
      <c r="IJJ39" s="228"/>
      <c r="IJK39" s="228"/>
      <c r="IJL39" s="228"/>
      <c r="IJM39" s="228"/>
      <c r="IJN39" s="228"/>
      <c r="IJO39" s="228"/>
      <c r="IJP39" s="228"/>
      <c r="IJQ39" s="228"/>
      <c r="IJR39" s="228"/>
      <c r="IJS39" s="228"/>
      <c r="IJT39" s="228"/>
      <c r="IJU39" s="228"/>
      <c r="IJV39" s="228"/>
      <c r="IJW39" s="228"/>
      <c r="IJX39" s="228"/>
      <c r="IJY39" s="228"/>
      <c r="IJZ39" s="228"/>
      <c r="IKA39" s="228"/>
      <c r="IKB39" s="228"/>
      <c r="IKC39" s="228"/>
      <c r="IKD39" s="228"/>
      <c r="IKE39" s="228"/>
      <c r="IKF39" s="228"/>
      <c r="IKG39" s="228"/>
      <c r="IKH39" s="228"/>
      <c r="IKI39" s="228"/>
      <c r="IKJ39" s="228"/>
      <c r="IKK39" s="228"/>
      <c r="IKL39" s="228"/>
      <c r="IKM39" s="228"/>
      <c r="IKN39" s="228"/>
      <c r="IKO39" s="228"/>
      <c r="IKP39" s="228"/>
      <c r="IKQ39" s="228"/>
      <c r="IKR39" s="228"/>
      <c r="IKS39" s="228"/>
      <c r="IKT39" s="228"/>
      <c r="IKU39" s="228"/>
      <c r="IKV39" s="228"/>
      <c r="IKW39" s="228"/>
      <c r="IKX39" s="228"/>
      <c r="IKY39" s="228"/>
      <c r="IKZ39" s="228"/>
      <c r="ILA39" s="228"/>
      <c r="ILB39" s="228"/>
      <c r="ILC39" s="228"/>
      <c r="ILD39" s="228"/>
      <c r="ILE39" s="228"/>
      <c r="ILF39" s="228"/>
      <c r="ILG39" s="228"/>
      <c r="ILH39" s="228"/>
      <c r="ILI39" s="228"/>
      <c r="ILJ39" s="228"/>
      <c r="ILK39" s="228"/>
      <c r="ILL39" s="228"/>
      <c r="ILM39" s="228"/>
      <c r="ILN39" s="228"/>
      <c r="ILO39" s="228"/>
      <c r="ILP39" s="228"/>
      <c r="ILQ39" s="228"/>
      <c r="ILR39" s="228"/>
      <c r="ILS39" s="228"/>
      <c r="ILT39" s="228"/>
      <c r="ILU39" s="228"/>
      <c r="ILV39" s="228"/>
      <c r="ILW39" s="228"/>
      <c r="ILX39" s="228"/>
      <c r="ILY39" s="228"/>
      <c r="ILZ39" s="228"/>
      <c r="IMA39" s="228"/>
      <c r="IMB39" s="228"/>
      <c r="IMC39" s="228"/>
      <c r="IMD39" s="228"/>
      <c r="IME39" s="228"/>
      <c r="IMF39" s="228"/>
      <c r="IMG39" s="228"/>
      <c r="IMH39" s="228"/>
      <c r="IMI39" s="228"/>
      <c r="IMJ39" s="228"/>
      <c r="IMK39" s="228"/>
      <c r="IML39" s="228"/>
      <c r="IMM39" s="228"/>
      <c r="IMN39" s="228"/>
      <c r="IMO39" s="228"/>
      <c r="IMP39" s="228"/>
      <c r="IMQ39" s="228"/>
      <c r="IMR39" s="228"/>
      <c r="IMS39" s="228"/>
      <c r="IMT39" s="228"/>
      <c r="IMU39" s="228"/>
      <c r="IMV39" s="228"/>
      <c r="IMW39" s="228"/>
      <c r="IMX39" s="228"/>
      <c r="IMY39" s="228"/>
      <c r="IMZ39" s="228"/>
      <c r="INA39" s="228"/>
      <c r="INB39" s="228"/>
      <c r="INC39" s="228"/>
      <c r="IND39" s="228"/>
      <c r="INE39" s="228"/>
      <c r="INF39" s="228"/>
      <c r="ING39" s="228"/>
      <c r="INH39" s="228"/>
      <c r="INI39" s="228"/>
      <c r="INJ39" s="228"/>
      <c r="INK39" s="228"/>
      <c r="INL39" s="228"/>
      <c r="INM39" s="228"/>
      <c r="INN39" s="228"/>
      <c r="INO39" s="228"/>
      <c r="INP39" s="228"/>
      <c r="INQ39" s="228"/>
      <c r="INR39" s="228"/>
      <c r="INS39" s="228"/>
      <c r="INT39" s="228"/>
      <c r="INU39" s="228"/>
      <c r="INV39" s="228"/>
      <c r="INW39" s="228"/>
      <c r="INX39" s="228"/>
      <c r="INY39" s="228"/>
      <c r="INZ39" s="228"/>
      <c r="IOA39" s="228"/>
      <c r="IOB39" s="228"/>
      <c r="IOC39" s="228"/>
      <c r="IOD39" s="228"/>
      <c r="IOE39" s="228"/>
      <c r="IOF39" s="228"/>
      <c r="IOG39" s="228"/>
      <c r="IOH39" s="228"/>
      <c r="IOI39" s="228"/>
      <c r="IOJ39" s="228"/>
      <c r="IOK39" s="228"/>
      <c r="IOL39" s="228"/>
      <c r="IOM39" s="228"/>
      <c r="ION39" s="228"/>
      <c r="IOO39" s="228"/>
      <c r="IOP39" s="228"/>
      <c r="IOQ39" s="228"/>
      <c r="IOR39" s="228"/>
      <c r="IOS39" s="228"/>
      <c r="IOT39" s="228"/>
      <c r="IOU39" s="228"/>
      <c r="IOV39" s="228"/>
      <c r="IOW39" s="228"/>
      <c r="IOX39" s="228"/>
      <c r="IOY39" s="228"/>
      <c r="IOZ39" s="228"/>
      <c r="IPA39" s="228"/>
      <c r="IPB39" s="228"/>
      <c r="IPC39" s="228"/>
      <c r="IPD39" s="228"/>
      <c r="IPE39" s="228"/>
      <c r="IPF39" s="228"/>
      <c r="IPG39" s="228"/>
      <c r="IPH39" s="228"/>
      <c r="IPI39" s="228"/>
      <c r="IPJ39" s="228"/>
      <c r="IPK39" s="228"/>
      <c r="IPL39" s="228"/>
      <c r="IPM39" s="228"/>
      <c r="IPN39" s="228"/>
      <c r="IPO39" s="228"/>
      <c r="IPP39" s="228"/>
      <c r="IPQ39" s="228"/>
      <c r="IPR39" s="228"/>
      <c r="IPS39" s="228"/>
      <c r="IPT39" s="228"/>
      <c r="IPU39" s="228"/>
      <c r="IPV39" s="228"/>
      <c r="IPW39" s="228"/>
      <c r="IPX39" s="228"/>
      <c r="IPY39" s="228"/>
      <c r="IPZ39" s="228"/>
      <c r="IQA39" s="228"/>
      <c r="IQB39" s="228"/>
      <c r="IQC39" s="228"/>
      <c r="IQD39" s="228"/>
      <c r="IQE39" s="228"/>
      <c r="IQF39" s="228"/>
      <c r="IQG39" s="228"/>
      <c r="IQH39" s="228"/>
      <c r="IQI39" s="228"/>
      <c r="IQJ39" s="228"/>
      <c r="IQK39" s="228"/>
      <c r="IQL39" s="228"/>
      <c r="IQM39" s="228"/>
      <c r="IQN39" s="228"/>
      <c r="IQO39" s="228"/>
      <c r="IQP39" s="228"/>
      <c r="IQQ39" s="228"/>
      <c r="IQR39" s="228"/>
      <c r="IQS39" s="228"/>
      <c r="IQT39" s="228"/>
      <c r="IQU39" s="228"/>
      <c r="IQV39" s="228"/>
      <c r="IQW39" s="228"/>
      <c r="IQX39" s="228"/>
      <c r="IQY39" s="228"/>
      <c r="IQZ39" s="228"/>
      <c r="IRA39" s="228"/>
      <c r="IRB39" s="228"/>
      <c r="IRC39" s="228"/>
      <c r="IRD39" s="228"/>
      <c r="IRE39" s="228"/>
      <c r="IRF39" s="228"/>
      <c r="IRG39" s="228"/>
      <c r="IRH39" s="228"/>
      <c r="IRI39" s="228"/>
      <c r="IRJ39" s="228"/>
      <c r="IRK39" s="228"/>
      <c r="IRL39" s="228"/>
      <c r="IRM39" s="228"/>
      <c r="IRN39" s="228"/>
      <c r="IRO39" s="228"/>
      <c r="IRP39" s="228"/>
      <c r="IRQ39" s="228"/>
      <c r="IRR39" s="228"/>
      <c r="IRS39" s="228"/>
      <c r="IRT39" s="228"/>
      <c r="IRU39" s="228"/>
      <c r="IRV39" s="228"/>
      <c r="IRW39" s="228"/>
      <c r="IRX39" s="228"/>
      <c r="IRY39" s="228"/>
      <c r="IRZ39" s="228"/>
      <c r="ISA39" s="228"/>
      <c r="ISB39" s="228"/>
      <c r="ISC39" s="228"/>
      <c r="ISD39" s="228"/>
      <c r="ISE39" s="228"/>
      <c r="ISF39" s="228"/>
      <c r="ISG39" s="228"/>
      <c r="ISH39" s="228"/>
      <c r="ISI39" s="228"/>
      <c r="ISJ39" s="228"/>
      <c r="ISK39" s="228"/>
      <c r="ISL39" s="228"/>
      <c r="ISM39" s="228"/>
      <c r="ISN39" s="228"/>
      <c r="ISO39" s="228"/>
      <c r="ISP39" s="228"/>
      <c r="ISQ39" s="228"/>
      <c r="ISR39" s="228"/>
      <c r="ISS39" s="228"/>
      <c r="IST39" s="228"/>
      <c r="ISU39" s="228"/>
      <c r="ISV39" s="228"/>
      <c r="ISW39" s="228"/>
      <c r="ISX39" s="228"/>
      <c r="ISY39" s="228"/>
      <c r="ISZ39" s="228"/>
      <c r="ITA39" s="228"/>
      <c r="ITB39" s="228"/>
      <c r="ITC39" s="228"/>
      <c r="ITD39" s="228"/>
      <c r="ITE39" s="228"/>
      <c r="ITF39" s="228"/>
      <c r="ITG39" s="228"/>
      <c r="ITH39" s="228"/>
      <c r="ITI39" s="228"/>
      <c r="ITJ39" s="228"/>
      <c r="ITK39" s="228"/>
      <c r="ITL39" s="228"/>
      <c r="ITM39" s="228"/>
      <c r="ITN39" s="228"/>
      <c r="ITO39" s="228"/>
      <c r="ITP39" s="228"/>
      <c r="ITQ39" s="228"/>
      <c r="ITR39" s="228"/>
      <c r="ITS39" s="228"/>
      <c r="ITT39" s="228"/>
      <c r="ITU39" s="228"/>
      <c r="ITV39" s="228"/>
      <c r="ITW39" s="228"/>
      <c r="ITX39" s="228"/>
      <c r="ITY39" s="228"/>
      <c r="ITZ39" s="228"/>
      <c r="IUA39" s="228"/>
      <c r="IUB39" s="228"/>
      <c r="IUC39" s="228"/>
      <c r="IUD39" s="228"/>
      <c r="IUE39" s="228"/>
      <c r="IUF39" s="228"/>
      <c r="IUG39" s="228"/>
      <c r="IUH39" s="228"/>
      <c r="IUI39" s="228"/>
      <c r="IUJ39" s="228"/>
      <c r="IUK39" s="228"/>
      <c r="IUL39" s="228"/>
      <c r="IUM39" s="228"/>
      <c r="IUN39" s="228"/>
      <c r="IUO39" s="228"/>
      <c r="IUP39" s="228"/>
      <c r="IUQ39" s="228"/>
      <c r="IUR39" s="228"/>
      <c r="IUS39" s="228"/>
      <c r="IUT39" s="228"/>
      <c r="IUU39" s="228"/>
      <c r="IUV39" s="228"/>
      <c r="IUW39" s="228"/>
      <c r="IUX39" s="228"/>
      <c r="IUY39" s="228"/>
      <c r="IUZ39" s="228"/>
      <c r="IVA39" s="228"/>
      <c r="IVB39" s="228"/>
      <c r="IVC39" s="228"/>
      <c r="IVD39" s="228"/>
      <c r="IVE39" s="228"/>
      <c r="IVF39" s="228"/>
      <c r="IVG39" s="228"/>
      <c r="IVH39" s="228"/>
      <c r="IVI39" s="228"/>
      <c r="IVJ39" s="228"/>
      <c r="IVK39" s="228"/>
      <c r="IVL39" s="228"/>
      <c r="IVM39" s="228"/>
      <c r="IVN39" s="228"/>
      <c r="IVO39" s="228"/>
      <c r="IVP39" s="228"/>
      <c r="IVQ39" s="228"/>
      <c r="IVR39" s="228"/>
      <c r="IVS39" s="228"/>
      <c r="IVT39" s="228"/>
      <c r="IVU39" s="228"/>
      <c r="IVV39" s="228"/>
      <c r="IVW39" s="228"/>
      <c r="IVX39" s="228"/>
      <c r="IVY39" s="228"/>
      <c r="IVZ39" s="228"/>
      <c r="IWA39" s="228"/>
      <c r="IWB39" s="228"/>
      <c r="IWC39" s="228"/>
      <c r="IWD39" s="228"/>
      <c r="IWE39" s="228"/>
      <c r="IWF39" s="228"/>
      <c r="IWG39" s="228"/>
      <c r="IWH39" s="228"/>
      <c r="IWI39" s="228"/>
      <c r="IWJ39" s="228"/>
      <c r="IWK39" s="228"/>
      <c r="IWL39" s="228"/>
      <c r="IWM39" s="228"/>
      <c r="IWN39" s="228"/>
      <c r="IWO39" s="228"/>
      <c r="IWP39" s="228"/>
      <c r="IWQ39" s="228"/>
      <c r="IWR39" s="228"/>
      <c r="IWS39" s="228"/>
      <c r="IWT39" s="228"/>
      <c r="IWU39" s="228"/>
      <c r="IWV39" s="228"/>
      <c r="IWW39" s="228"/>
      <c r="IWX39" s="228"/>
      <c r="IWY39" s="228"/>
      <c r="IWZ39" s="228"/>
      <c r="IXA39" s="228"/>
      <c r="IXB39" s="228"/>
      <c r="IXC39" s="228"/>
      <c r="IXD39" s="228"/>
      <c r="IXE39" s="228"/>
      <c r="IXF39" s="228"/>
      <c r="IXG39" s="228"/>
      <c r="IXH39" s="228"/>
      <c r="IXI39" s="228"/>
      <c r="IXJ39" s="228"/>
      <c r="IXK39" s="228"/>
      <c r="IXL39" s="228"/>
      <c r="IXM39" s="228"/>
      <c r="IXN39" s="228"/>
      <c r="IXO39" s="228"/>
      <c r="IXP39" s="228"/>
      <c r="IXQ39" s="228"/>
      <c r="IXR39" s="228"/>
      <c r="IXS39" s="228"/>
      <c r="IXT39" s="228"/>
      <c r="IXU39" s="228"/>
      <c r="IXV39" s="228"/>
      <c r="IXW39" s="228"/>
      <c r="IXX39" s="228"/>
      <c r="IXY39" s="228"/>
      <c r="IXZ39" s="228"/>
      <c r="IYA39" s="228"/>
      <c r="IYB39" s="228"/>
      <c r="IYC39" s="228"/>
      <c r="IYD39" s="228"/>
      <c r="IYE39" s="228"/>
      <c r="IYF39" s="228"/>
      <c r="IYG39" s="228"/>
      <c r="IYH39" s="228"/>
      <c r="IYI39" s="228"/>
      <c r="IYJ39" s="228"/>
      <c r="IYK39" s="228"/>
      <c r="IYL39" s="228"/>
      <c r="IYM39" s="228"/>
      <c r="IYN39" s="228"/>
      <c r="IYO39" s="228"/>
      <c r="IYP39" s="228"/>
      <c r="IYQ39" s="228"/>
      <c r="IYR39" s="228"/>
      <c r="IYS39" s="228"/>
      <c r="IYT39" s="228"/>
      <c r="IYU39" s="228"/>
      <c r="IYV39" s="228"/>
      <c r="IYW39" s="228"/>
      <c r="IYX39" s="228"/>
      <c r="IYY39" s="228"/>
      <c r="IYZ39" s="228"/>
      <c r="IZA39" s="228"/>
      <c r="IZB39" s="228"/>
      <c r="IZC39" s="228"/>
      <c r="IZD39" s="228"/>
      <c r="IZE39" s="228"/>
      <c r="IZF39" s="228"/>
      <c r="IZG39" s="228"/>
      <c r="IZH39" s="228"/>
      <c r="IZI39" s="228"/>
      <c r="IZJ39" s="228"/>
      <c r="IZK39" s="228"/>
      <c r="IZL39" s="228"/>
      <c r="IZM39" s="228"/>
      <c r="IZN39" s="228"/>
      <c r="IZO39" s="228"/>
      <c r="IZP39" s="228"/>
      <c r="IZQ39" s="228"/>
      <c r="IZR39" s="228"/>
      <c r="IZS39" s="228"/>
      <c r="IZT39" s="228"/>
      <c r="IZU39" s="228"/>
      <c r="IZV39" s="228"/>
      <c r="IZW39" s="228"/>
      <c r="IZX39" s="228"/>
      <c r="IZY39" s="228"/>
      <c r="IZZ39" s="228"/>
      <c r="JAA39" s="228"/>
      <c r="JAB39" s="228"/>
      <c r="JAC39" s="228"/>
      <c r="JAD39" s="228"/>
      <c r="JAE39" s="228"/>
      <c r="JAF39" s="228"/>
      <c r="JAG39" s="228"/>
      <c r="JAH39" s="228"/>
      <c r="JAI39" s="228"/>
      <c r="JAJ39" s="228"/>
      <c r="JAK39" s="228"/>
      <c r="JAL39" s="228"/>
      <c r="JAM39" s="228"/>
      <c r="JAN39" s="228"/>
      <c r="JAO39" s="228"/>
      <c r="JAP39" s="228"/>
      <c r="JAQ39" s="228"/>
      <c r="JAR39" s="228"/>
      <c r="JAS39" s="228"/>
      <c r="JAT39" s="228"/>
      <c r="JAU39" s="228"/>
      <c r="JAV39" s="228"/>
      <c r="JAW39" s="228"/>
      <c r="JAX39" s="228"/>
      <c r="JAY39" s="228"/>
      <c r="JAZ39" s="228"/>
      <c r="JBA39" s="228"/>
      <c r="JBB39" s="228"/>
      <c r="JBC39" s="228"/>
      <c r="JBD39" s="228"/>
      <c r="JBE39" s="228"/>
      <c r="JBF39" s="228"/>
      <c r="JBG39" s="228"/>
      <c r="JBH39" s="228"/>
      <c r="JBI39" s="228"/>
      <c r="JBJ39" s="228"/>
      <c r="JBK39" s="228"/>
      <c r="JBL39" s="228"/>
      <c r="JBM39" s="228"/>
      <c r="JBN39" s="228"/>
      <c r="JBO39" s="228"/>
      <c r="JBP39" s="228"/>
      <c r="JBQ39" s="228"/>
      <c r="JBR39" s="228"/>
      <c r="JBS39" s="228"/>
      <c r="JBT39" s="228"/>
      <c r="JBU39" s="228"/>
      <c r="JBV39" s="228"/>
      <c r="JBW39" s="228"/>
      <c r="JBX39" s="228"/>
      <c r="JBY39" s="228"/>
      <c r="JBZ39" s="228"/>
      <c r="JCA39" s="228"/>
      <c r="JCB39" s="228"/>
      <c r="JCC39" s="228"/>
      <c r="JCD39" s="228"/>
      <c r="JCE39" s="228"/>
      <c r="JCF39" s="228"/>
      <c r="JCG39" s="228"/>
      <c r="JCH39" s="228"/>
      <c r="JCI39" s="228"/>
      <c r="JCJ39" s="228"/>
      <c r="JCK39" s="228"/>
      <c r="JCL39" s="228"/>
      <c r="JCM39" s="228"/>
      <c r="JCN39" s="228"/>
      <c r="JCO39" s="228"/>
      <c r="JCP39" s="228"/>
      <c r="JCQ39" s="228"/>
      <c r="JCR39" s="228"/>
      <c r="JCS39" s="228"/>
      <c r="JCT39" s="228"/>
      <c r="JCU39" s="228"/>
      <c r="JCV39" s="228"/>
      <c r="JCW39" s="228"/>
      <c r="JCX39" s="228"/>
      <c r="JCY39" s="228"/>
      <c r="JCZ39" s="228"/>
      <c r="JDA39" s="228"/>
      <c r="JDB39" s="228"/>
      <c r="JDC39" s="228"/>
      <c r="JDD39" s="228"/>
      <c r="JDE39" s="228"/>
      <c r="JDF39" s="228"/>
      <c r="JDG39" s="228"/>
      <c r="JDH39" s="228"/>
      <c r="JDI39" s="228"/>
      <c r="JDJ39" s="228"/>
      <c r="JDK39" s="228"/>
      <c r="JDL39" s="228"/>
      <c r="JDM39" s="228"/>
      <c r="JDN39" s="228"/>
      <c r="JDO39" s="228"/>
      <c r="JDP39" s="228"/>
      <c r="JDQ39" s="228"/>
      <c r="JDR39" s="228"/>
      <c r="JDS39" s="228"/>
      <c r="JDT39" s="228"/>
      <c r="JDU39" s="228"/>
      <c r="JDV39" s="228"/>
      <c r="JDW39" s="228"/>
      <c r="JDX39" s="228"/>
      <c r="JDY39" s="228"/>
      <c r="JDZ39" s="228"/>
      <c r="JEA39" s="228"/>
      <c r="JEB39" s="228"/>
      <c r="JEC39" s="228"/>
      <c r="JED39" s="228"/>
      <c r="JEE39" s="228"/>
      <c r="JEF39" s="228"/>
      <c r="JEG39" s="228"/>
      <c r="JEH39" s="228"/>
      <c r="JEI39" s="228"/>
      <c r="JEJ39" s="228"/>
      <c r="JEK39" s="228"/>
      <c r="JEL39" s="228"/>
      <c r="JEM39" s="228"/>
      <c r="JEN39" s="228"/>
      <c r="JEO39" s="228"/>
      <c r="JEP39" s="228"/>
      <c r="JEQ39" s="228"/>
      <c r="JER39" s="228"/>
      <c r="JES39" s="228"/>
      <c r="JET39" s="228"/>
      <c r="JEU39" s="228"/>
      <c r="JEV39" s="228"/>
      <c r="JEW39" s="228"/>
      <c r="JEX39" s="228"/>
      <c r="JEY39" s="228"/>
      <c r="JEZ39" s="228"/>
      <c r="JFA39" s="228"/>
      <c r="JFB39" s="228"/>
      <c r="JFC39" s="228"/>
      <c r="JFD39" s="228"/>
      <c r="JFE39" s="228"/>
      <c r="JFF39" s="228"/>
      <c r="JFG39" s="228"/>
      <c r="JFH39" s="228"/>
      <c r="JFI39" s="228"/>
      <c r="JFJ39" s="228"/>
      <c r="JFK39" s="228"/>
      <c r="JFL39" s="228"/>
      <c r="JFM39" s="228"/>
      <c r="JFN39" s="228"/>
      <c r="JFO39" s="228"/>
      <c r="JFP39" s="228"/>
      <c r="JFQ39" s="228"/>
      <c r="JFR39" s="228"/>
      <c r="JFS39" s="228"/>
      <c r="JFT39" s="228"/>
      <c r="JFU39" s="228"/>
      <c r="JFV39" s="228"/>
      <c r="JFW39" s="228"/>
      <c r="JFX39" s="228"/>
      <c r="JFY39" s="228"/>
      <c r="JFZ39" s="228"/>
      <c r="JGA39" s="228"/>
      <c r="JGB39" s="228"/>
      <c r="JGC39" s="228"/>
      <c r="JGD39" s="228"/>
      <c r="JGE39" s="228"/>
      <c r="JGF39" s="228"/>
      <c r="JGG39" s="228"/>
      <c r="JGH39" s="228"/>
      <c r="JGI39" s="228"/>
      <c r="JGJ39" s="228"/>
      <c r="JGK39" s="228"/>
      <c r="JGL39" s="228"/>
      <c r="JGM39" s="228"/>
      <c r="JGN39" s="228"/>
      <c r="JGO39" s="228"/>
      <c r="JGP39" s="228"/>
      <c r="JGQ39" s="228"/>
      <c r="JGR39" s="228"/>
      <c r="JGS39" s="228"/>
      <c r="JGT39" s="228"/>
      <c r="JGU39" s="228"/>
      <c r="JGV39" s="228"/>
      <c r="JGW39" s="228"/>
      <c r="JGX39" s="228"/>
      <c r="JGY39" s="228"/>
      <c r="JGZ39" s="228"/>
      <c r="JHA39" s="228"/>
      <c r="JHB39" s="228"/>
      <c r="JHC39" s="228"/>
      <c r="JHD39" s="228"/>
      <c r="JHE39" s="228"/>
      <c r="JHF39" s="228"/>
      <c r="JHG39" s="228"/>
      <c r="JHH39" s="228"/>
      <c r="JHI39" s="228"/>
      <c r="JHJ39" s="228"/>
      <c r="JHK39" s="228"/>
      <c r="JHL39" s="228"/>
      <c r="JHM39" s="228"/>
      <c r="JHN39" s="228"/>
      <c r="JHO39" s="228"/>
      <c r="JHP39" s="228"/>
      <c r="JHQ39" s="228"/>
      <c r="JHR39" s="228"/>
      <c r="JHS39" s="228"/>
      <c r="JHT39" s="228"/>
      <c r="JHU39" s="228"/>
      <c r="JHV39" s="228"/>
      <c r="JHW39" s="228"/>
      <c r="JHX39" s="228"/>
      <c r="JHY39" s="228"/>
      <c r="JHZ39" s="228"/>
      <c r="JIA39" s="228"/>
      <c r="JIB39" s="228"/>
      <c r="JIC39" s="228"/>
      <c r="JID39" s="228"/>
      <c r="JIE39" s="228"/>
      <c r="JIF39" s="228"/>
      <c r="JIG39" s="228"/>
      <c r="JIH39" s="228"/>
      <c r="JII39" s="228"/>
      <c r="JIJ39" s="228"/>
      <c r="JIK39" s="228"/>
      <c r="JIL39" s="228"/>
      <c r="JIM39" s="228"/>
      <c r="JIN39" s="228"/>
      <c r="JIO39" s="228"/>
      <c r="JIP39" s="228"/>
      <c r="JIQ39" s="228"/>
      <c r="JIR39" s="228"/>
      <c r="JIS39" s="228"/>
      <c r="JIT39" s="228"/>
      <c r="JIU39" s="228"/>
      <c r="JIV39" s="228"/>
      <c r="JIW39" s="228"/>
      <c r="JIX39" s="228"/>
      <c r="JIY39" s="228"/>
      <c r="JIZ39" s="228"/>
      <c r="JJA39" s="228"/>
      <c r="JJB39" s="228"/>
      <c r="JJC39" s="228"/>
      <c r="JJD39" s="228"/>
      <c r="JJE39" s="228"/>
      <c r="JJF39" s="228"/>
      <c r="JJG39" s="228"/>
      <c r="JJH39" s="228"/>
      <c r="JJI39" s="228"/>
      <c r="JJJ39" s="228"/>
      <c r="JJK39" s="228"/>
      <c r="JJL39" s="228"/>
      <c r="JJM39" s="228"/>
      <c r="JJN39" s="228"/>
      <c r="JJO39" s="228"/>
      <c r="JJP39" s="228"/>
      <c r="JJQ39" s="228"/>
      <c r="JJR39" s="228"/>
      <c r="JJS39" s="228"/>
      <c r="JJT39" s="228"/>
      <c r="JJU39" s="228"/>
      <c r="JJV39" s="228"/>
      <c r="JJW39" s="228"/>
      <c r="JJX39" s="228"/>
      <c r="JJY39" s="228"/>
      <c r="JJZ39" s="228"/>
      <c r="JKA39" s="228"/>
      <c r="JKB39" s="228"/>
      <c r="JKC39" s="228"/>
      <c r="JKD39" s="228"/>
      <c r="JKE39" s="228"/>
      <c r="JKF39" s="228"/>
      <c r="JKG39" s="228"/>
      <c r="JKH39" s="228"/>
      <c r="JKI39" s="228"/>
      <c r="JKJ39" s="228"/>
      <c r="JKK39" s="228"/>
      <c r="JKL39" s="228"/>
      <c r="JKM39" s="228"/>
      <c r="JKN39" s="228"/>
      <c r="JKO39" s="228"/>
      <c r="JKP39" s="228"/>
      <c r="JKQ39" s="228"/>
      <c r="JKR39" s="228"/>
      <c r="JKS39" s="228"/>
      <c r="JKT39" s="228"/>
      <c r="JKU39" s="228"/>
      <c r="JKV39" s="228"/>
      <c r="JKW39" s="228"/>
      <c r="JKX39" s="228"/>
      <c r="JKY39" s="228"/>
      <c r="JKZ39" s="228"/>
      <c r="JLA39" s="228"/>
      <c r="JLB39" s="228"/>
      <c r="JLC39" s="228"/>
      <c r="JLD39" s="228"/>
      <c r="JLE39" s="228"/>
      <c r="JLF39" s="228"/>
      <c r="JLG39" s="228"/>
      <c r="JLH39" s="228"/>
      <c r="JLI39" s="228"/>
      <c r="JLJ39" s="228"/>
      <c r="JLK39" s="228"/>
      <c r="JLL39" s="228"/>
      <c r="JLM39" s="228"/>
      <c r="JLN39" s="228"/>
      <c r="JLO39" s="228"/>
      <c r="JLP39" s="228"/>
      <c r="JLQ39" s="228"/>
      <c r="JLR39" s="228"/>
      <c r="JLS39" s="228"/>
      <c r="JLT39" s="228"/>
      <c r="JLU39" s="228"/>
      <c r="JLV39" s="228"/>
      <c r="JLW39" s="228"/>
      <c r="JLX39" s="228"/>
      <c r="JLY39" s="228"/>
      <c r="JLZ39" s="228"/>
      <c r="JMA39" s="228"/>
      <c r="JMB39" s="228"/>
      <c r="JMC39" s="228"/>
      <c r="JMD39" s="228"/>
      <c r="JME39" s="228"/>
      <c r="JMF39" s="228"/>
      <c r="JMG39" s="228"/>
      <c r="JMH39" s="228"/>
      <c r="JMI39" s="228"/>
      <c r="JMJ39" s="228"/>
      <c r="JMK39" s="228"/>
      <c r="JML39" s="228"/>
      <c r="JMM39" s="228"/>
      <c r="JMN39" s="228"/>
      <c r="JMO39" s="228"/>
      <c r="JMP39" s="228"/>
      <c r="JMQ39" s="228"/>
      <c r="JMR39" s="228"/>
      <c r="JMS39" s="228"/>
      <c r="JMT39" s="228"/>
      <c r="JMU39" s="228"/>
      <c r="JMV39" s="228"/>
      <c r="JMW39" s="228"/>
      <c r="JMX39" s="228"/>
      <c r="JMY39" s="228"/>
      <c r="JMZ39" s="228"/>
      <c r="JNA39" s="228"/>
      <c r="JNB39" s="228"/>
      <c r="JNC39" s="228"/>
      <c r="JND39" s="228"/>
      <c r="JNE39" s="228"/>
      <c r="JNF39" s="228"/>
      <c r="JNG39" s="228"/>
      <c r="JNH39" s="228"/>
      <c r="JNI39" s="228"/>
      <c r="JNJ39" s="228"/>
      <c r="JNK39" s="228"/>
      <c r="JNL39" s="228"/>
      <c r="JNM39" s="228"/>
      <c r="JNN39" s="228"/>
      <c r="JNO39" s="228"/>
      <c r="JNP39" s="228"/>
      <c r="JNQ39" s="228"/>
      <c r="JNR39" s="228"/>
      <c r="JNS39" s="228"/>
      <c r="JNT39" s="228"/>
      <c r="JNU39" s="228"/>
      <c r="JNV39" s="228"/>
      <c r="JNW39" s="228"/>
      <c r="JNX39" s="228"/>
      <c r="JNY39" s="228"/>
      <c r="JNZ39" s="228"/>
      <c r="JOA39" s="228"/>
      <c r="JOB39" s="228"/>
      <c r="JOC39" s="228"/>
      <c r="JOD39" s="228"/>
      <c r="JOE39" s="228"/>
      <c r="JOF39" s="228"/>
      <c r="JOG39" s="228"/>
      <c r="JOH39" s="228"/>
      <c r="JOI39" s="228"/>
      <c r="JOJ39" s="228"/>
      <c r="JOK39" s="228"/>
      <c r="JOL39" s="228"/>
      <c r="JOM39" s="228"/>
      <c r="JON39" s="228"/>
      <c r="JOO39" s="228"/>
      <c r="JOP39" s="228"/>
      <c r="JOQ39" s="228"/>
      <c r="JOR39" s="228"/>
      <c r="JOS39" s="228"/>
      <c r="JOT39" s="228"/>
      <c r="JOU39" s="228"/>
      <c r="JOV39" s="228"/>
      <c r="JOW39" s="228"/>
      <c r="JOX39" s="228"/>
      <c r="JOY39" s="228"/>
      <c r="JOZ39" s="228"/>
      <c r="JPA39" s="228"/>
      <c r="JPB39" s="228"/>
      <c r="JPC39" s="228"/>
      <c r="JPD39" s="228"/>
      <c r="JPE39" s="228"/>
      <c r="JPF39" s="228"/>
      <c r="JPG39" s="228"/>
      <c r="JPH39" s="228"/>
      <c r="JPI39" s="228"/>
      <c r="JPJ39" s="228"/>
      <c r="JPK39" s="228"/>
      <c r="JPL39" s="228"/>
      <c r="JPM39" s="228"/>
      <c r="JPN39" s="228"/>
      <c r="JPO39" s="228"/>
      <c r="JPP39" s="228"/>
      <c r="JPQ39" s="228"/>
      <c r="JPR39" s="228"/>
      <c r="JPS39" s="228"/>
      <c r="JPT39" s="228"/>
      <c r="JPU39" s="228"/>
      <c r="JPV39" s="228"/>
      <c r="JPW39" s="228"/>
      <c r="JPX39" s="228"/>
      <c r="JPY39" s="228"/>
      <c r="JPZ39" s="228"/>
      <c r="JQA39" s="228"/>
      <c r="JQB39" s="228"/>
      <c r="JQC39" s="228"/>
      <c r="JQD39" s="228"/>
      <c r="JQE39" s="228"/>
      <c r="JQF39" s="228"/>
      <c r="JQG39" s="228"/>
      <c r="JQH39" s="228"/>
      <c r="JQI39" s="228"/>
      <c r="JQJ39" s="228"/>
      <c r="JQK39" s="228"/>
      <c r="JQL39" s="228"/>
      <c r="JQM39" s="228"/>
      <c r="JQN39" s="228"/>
      <c r="JQO39" s="228"/>
      <c r="JQP39" s="228"/>
      <c r="JQQ39" s="228"/>
      <c r="JQR39" s="228"/>
      <c r="JQS39" s="228"/>
      <c r="JQT39" s="228"/>
      <c r="JQU39" s="228"/>
      <c r="JQV39" s="228"/>
      <c r="JQW39" s="228"/>
      <c r="JQX39" s="228"/>
      <c r="JQY39" s="228"/>
      <c r="JQZ39" s="228"/>
      <c r="JRA39" s="228"/>
      <c r="JRB39" s="228"/>
      <c r="JRC39" s="228"/>
      <c r="JRD39" s="228"/>
      <c r="JRE39" s="228"/>
      <c r="JRF39" s="228"/>
      <c r="JRG39" s="228"/>
      <c r="JRH39" s="228"/>
      <c r="JRI39" s="228"/>
      <c r="JRJ39" s="228"/>
      <c r="JRK39" s="228"/>
      <c r="JRL39" s="228"/>
      <c r="JRM39" s="228"/>
      <c r="JRN39" s="228"/>
      <c r="JRO39" s="228"/>
      <c r="JRP39" s="228"/>
      <c r="JRQ39" s="228"/>
      <c r="JRR39" s="228"/>
      <c r="JRS39" s="228"/>
      <c r="JRT39" s="228"/>
      <c r="JRU39" s="228"/>
      <c r="JRV39" s="228"/>
      <c r="JRW39" s="228"/>
      <c r="JRX39" s="228"/>
      <c r="JRY39" s="228"/>
      <c r="JRZ39" s="228"/>
      <c r="JSA39" s="228"/>
      <c r="JSB39" s="228"/>
      <c r="JSC39" s="228"/>
      <c r="JSD39" s="228"/>
      <c r="JSE39" s="228"/>
      <c r="JSF39" s="228"/>
      <c r="JSG39" s="228"/>
      <c r="JSH39" s="228"/>
      <c r="JSI39" s="228"/>
      <c r="JSJ39" s="228"/>
      <c r="JSK39" s="228"/>
      <c r="JSL39" s="228"/>
      <c r="JSM39" s="228"/>
      <c r="JSN39" s="228"/>
      <c r="JSO39" s="228"/>
      <c r="JSP39" s="228"/>
      <c r="JSQ39" s="228"/>
      <c r="JSR39" s="228"/>
      <c r="JSS39" s="228"/>
      <c r="JST39" s="228"/>
      <c r="JSU39" s="228"/>
      <c r="JSV39" s="228"/>
      <c r="JSW39" s="228"/>
      <c r="JSX39" s="228"/>
      <c r="JSY39" s="228"/>
      <c r="JSZ39" s="228"/>
      <c r="JTA39" s="228"/>
      <c r="JTB39" s="228"/>
      <c r="JTC39" s="228"/>
      <c r="JTD39" s="228"/>
      <c r="JTE39" s="228"/>
      <c r="JTF39" s="228"/>
      <c r="JTG39" s="228"/>
      <c r="JTH39" s="228"/>
      <c r="JTI39" s="228"/>
      <c r="JTJ39" s="228"/>
      <c r="JTK39" s="228"/>
      <c r="JTL39" s="228"/>
      <c r="JTM39" s="228"/>
      <c r="JTN39" s="228"/>
      <c r="JTO39" s="228"/>
      <c r="JTP39" s="228"/>
      <c r="JTQ39" s="228"/>
      <c r="JTR39" s="228"/>
      <c r="JTS39" s="228"/>
      <c r="JTT39" s="228"/>
      <c r="JTU39" s="228"/>
      <c r="JTV39" s="228"/>
      <c r="JTW39" s="228"/>
      <c r="JTX39" s="228"/>
      <c r="JTY39" s="228"/>
      <c r="JTZ39" s="228"/>
      <c r="JUA39" s="228"/>
      <c r="JUB39" s="228"/>
      <c r="JUC39" s="228"/>
      <c r="JUD39" s="228"/>
      <c r="JUE39" s="228"/>
      <c r="JUF39" s="228"/>
      <c r="JUG39" s="228"/>
      <c r="JUH39" s="228"/>
      <c r="JUI39" s="228"/>
      <c r="JUJ39" s="228"/>
      <c r="JUK39" s="228"/>
      <c r="JUL39" s="228"/>
      <c r="JUM39" s="228"/>
      <c r="JUN39" s="228"/>
      <c r="JUO39" s="228"/>
      <c r="JUP39" s="228"/>
      <c r="JUQ39" s="228"/>
      <c r="JUR39" s="228"/>
      <c r="JUS39" s="228"/>
      <c r="JUT39" s="228"/>
      <c r="JUU39" s="228"/>
      <c r="JUV39" s="228"/>
      <c r="JUW39" s="228"/>
      <c r="JUX39" s="228"/>
      <c r="JUY39" s="228"/>
      <c r="JUZ39" s="228"/>
      <c r="JVA39" s="228"/>
      <c r="JVB39" s="228"/>
      <c r="JVC39" s="228"/>
      <c r="JVD39" s="228"/>
      <c r="JVE39" s="228"/>
      <c r="JVF39" s="228"/>
      <c r="JVG39" s="228"/>
      <c r="JVH39" s="228"/>
      <c r="JVI39" s="228"/>
      <c r="JVJ39" s="228"/>
      <c r="JVK39" s="228"/>
      <c r="JVL39" s="228"/>
      <c r="JVM39" s="228"/>
      <c r="JVN39" s="228"/>
      <c r="JVO39" s="228"/>
      <c r="JVP39" s="228"/>
      <c r="JVQ39" s="228"/>
      <c r="JVR39" s="228"/>
      <c r="JVS39" s="228"/>
      <c r="JVT39" s="228"/>
      <c r="JVU39" s="228"/>
      <c r="JVV39" s="228"/>
      <c r="JVW39" s="228"/>
      <c r="JVX39" s="228"/>
      <c r="JVY39" s="228"/>
      <c r="JVZ39" s="228"/>
      <c r="JWA39" s="228"/>
      <c r="JWB39" s="228"/>
      <c r="JWC39" s="228"/>
      <c r="JWD39" s="228"/>
      <c r="JWE39" s="228"/>
      <c r="JWF39" s="228"/>
      <c r="JWG39" s="228"/>
      <c r="JWH39" s="228"/>
      <c r="JWI39" s="228"/>
      <c r="JWJ39" s="228"/>
      <c r="JWK39" s="228"/>
      <c r="JWL39" s="228"/>
      <c r="JWM39" s="228"/>
      <c r="JWN39" s="228"/>
      <c r="JWO39" s="228"/>
      <c r="JWP39" s="228"/>
      <c r="JWQ39" s="228"/>
      <c r="JWR39" s="228"/>
      <c r="JWS39" s="228"/>
      <c r="JWT39" s="228"/>
      <c r="JWU39" s="228"/>
      <c r="JWV39" s="228"/>
      <c r="JWW39" s="228"/>
      <c r="JWX39" s="228"/>
      <c r="JWY39" s="228"/>
      <c r="JWZ39" s="228"/>
      <c r="JXA39" s="228"/>
      <c r="JXB39" s="228"/>
      <c r="JXC39" s="228"/>
      <c r="JXD39" s="228"/>
      <c r="JXE39" s="228"/>
      <c r="JXF39" s="228"/>
      <c r="JXG39" s="228"/>
      <c r="JXH39" s="228"/>
      <c r="JXI39" s="228"/>
      <c r="JXJ39" s="228"/>
      <c r="JXK39" s="228"/>
      <c r="JXL39" s="228"/>
      <c r="JXM39" s="228"/>
      <c r="JXN39" s="228"/>
      <c r="JXO39" s="228"/>
      <c r="JXP39" s="228"/>
      <c r="JXQ39" s="228"/>
      <c r="JXR39" s="228"/>
      <c r="JXS39" s="228"/>
      <c r="JXT39" s="228"/>
      <c r="JXU39" s="228"/>
      <c r="JXV39" s="228"/>
      <c r="JXW39" s="228"/>
      <c r="JXX39" s="228"/>
      <c r="JXY39" s="228"/>
      <c r="JXZ39" s="228"/>
      <c r="JYA39" s="228"/>
      <c r="JYB39" s="228"/>
      <c r="JYC39" s="228"/>
      <c r="JYD39" s="228"/>
      <c r="JYE39" s="228"/>
      <c r="JYF39" s="228"/>
      <c r="JYG39" s="228"/>
      <c r="JYH39" s="228"/>
      <c r="JYI39" s="228"/>
      <c r="JYJ39" s="228"/>
      <c r="JYK39" s="228"/>
      <c r="JYL39" s="228"/>
      <c r="JYM39" s="228"/>
      <c r="JYN39" s="228"/>
      <c r="JYO39" s="228"/>
      <c r="JYP39" s="228"/>
      <c r="JYQ39" s="228"/>
      <c r="JYR39" s="228"/>
      <c r="JYS39" s="228"/>
      <c r="JYT39" s="228"/>
      <c r="JYU39" s="228"/>
      <c r="JYV39" s="228"/>
      <c r="JYW39" s="228"/>
      <c r="JYX39" s="228"/>
      <c r="JYY39" s="228"/>
      <c r="JYZ39" s="228"/>
      <c r="JZA39" s="228"/>
      <c r="JZB39" s="228"/>
      <c r="JZC39" s="228"/>
      <c r="JZD39" s="228"/>
      <c r="JZE39" s="228"/>
      <c r="JZF39" s="228"/>
      <c r="JZG39" s="228"/>
      <c r="JZH39" s="228"/>
      <c r="JZI39" s="228"/>
      <c r="JZJ39" s="228"/>
      <c r="JZK39" s="228"/>
      <c r="JZL39" s="228"/>
      <c r="JZM39" s="228"/>
      <c r="JZN39" s="228"/>
      <c r="JZO39" s="228"/>
      <c r="JZP39" s="228"/>
      <c r="JZQ39" s="228"/>
      <c r="JZR39" s="228"/>
      <c r="JZS39" s="228"/>
      <c r="JZT39" s="228"/>
      <c r="JZU39" s="228"/>
      <c r="JZV39" s="228"/>
      <c r="JZW39" s="228"/>
      <c r="JZX39" s="228"/>
      <c r="JZY39" s="228"/>
      <c r="JZZ39" s="228"/>
      <c r="KAA39" s="228"/>
      <c r="KAB39" s="228"/>
      <c r="KAC39" s="228"/>
      <c r="KAD39" s="228"/>
      <c r="KAE39" s="228"/>
      <c r="KAF39" s="228"/>
      <c r="KAG39" s="228"/>
      <c r="KAH39" s="228"/>
      <c r="KAI39" s="228"/>
      <c r="KAJ39" s="228"/>
      <c r="KAK39" s="228"/>
      <c r="KAL39" s="228"/>
      <c r="KAM39" s="228"/>
      <c r="KAN39" s="228"/>
      <c r="KAO39" s="228"/>
      <c r="KAP39" s="228"/>
      <c r="KAQ39" s="228"/>
      <c r="KAR39" s="228"/>
      <c r="KAS39" s="228"/>
      <c r="KAT39" s="228"/>
      <c r="KAU39" s="228"/>
      <c r="KAV39" s="228"/>
      <c r="KAW39" s="228"/>
      <c r="KAX39" s="228"/>
      <c r="KAY39" s="228"/>
      <c r="KAZ39" s="228"/>
      <c r="KBA39" s="228"/>
      <c r="KBB39" s="228"/>
      <c r="KBC39" s="228"/>
      <c r="KBD39" s="228"/>
      <c r="KBE39" s="228"/>
      <c r="KBF39" s="228"/>
      <c r="KBG39" s="228"/>
      <c r="KBH39" s="228"/>
      <c r="KBI39" s="228"/>
      <c r="KBJ39" s="228"/>
      <c r="KBK39" s="228"/>
      <c r="KBL39" s="228"/>
      <c r="KBM39" s="228"/>
      <c r="KBN39" s="228"/>
      <c r="KBO39" s="228"/>
      <c r="KBP39" s="228"/>
      <c r="KBQ39" s="228"/>
      <c r="KBR39" s="228"/>
      <c r="KBS39" s="228"/>
      <c r="KBT39" s="228"/>
      <c r="KBU39" s="228"/>
      <c r="KBV39" s="228"/>
      <c r="KBW39" s="228"/>
      <c r="KBX39" s="228"/>
      <c r="KBY39" s="228"/>
      <c r="KBZ39" s="228"/>
      <c r="KCA39" s="228"/>
      <c r="KCB39" s="228"/>
      <c r="KCC39" s="228"/>
      <c r="KCD39" s="228"/>
      <c r="KCE39" s="228"/>
      <c r="KCF39" s="228"/>
      <c r="KCG39" s="228"/>
      <c r="KCH39" s="228"/>
      <c r="KCI39" s="228"/>
      <c r="KCJ39" s="228"/>
      <c r="KCK39" s="228"/>
      <c r="KCL39" s="228"/>
      <c r="KCM39" s="228"/>
      <c r="KCN39" s="228"/>
      <c r="KCO39" s="228"/>
      <c r="KCP39" s="228"/>
      <c r="KCQ39" s="228"/>
      <c r="KCR39" s="228"/>
      <c r="KCS39" s="228"/>
      <c r="KCT39" s="228"/>
      <c r="KCU39" s="228"/>
      <c r="KCV39" s="228"/>
      <c r="KCW39" s="228"/>
      <c r="KCX39" s="228"/>
      <c r="KCY39" s="228"/>
      <c r="KCZ39" s="228"/>
      <c r="KDA39" s="228"/>
      <c r="KDB39" s="228"/>
      <c r="KDC39" s="228"/>
      <c r="KDD39" s="228"/>
      <c r="KDE39" s="228"/>
      <c r="KDF39" s="228"/>
      <c r="KDG39" s="228"/>
      <c r="KDH39" s="228"/>
      <c r="KDI39" s="228"/>
      <c r="KDJ39" s="228"/>
      <c r="KDK39" s="228"/>
      <c r="KDL39" s="228"/>
      <c r="KDM39" s="228"/>
      <c r="KDN39" s="228"/>
      <c r="KDO39" s="228"/>
      <c r="KDP39" s="228"/>
      <c r="KDQ39" s="228"/>
      <c r="KDR39" s="228"/>
      <c r="KDS39" s="228"/>
      <c r="KDT39" s="228"/>
      <c r="KDU39" s="228"/>
      <c r="KDV39" s="228"/>
      <c r="KDW39" s="228"/>
      <c r="KDX39" s="228"/>
      <c r="KDY39" s="228"/>
      <c r="KDZ39" s="228"/>
      <c r="KEA39" s="228"/>
      <c r="KEB39" s="228"/>
      <c r="KEC39" s="228"/>
      <c r="KED39" s="228"/>
      <c r="KEE39" s="228"/>
      <c r="KEF39" s="228"/>
      <c r="KEG39" s="228"/>
      <c r="KEH39" s="228"/>
      <c r="KEI39" s="228"/>
      <c r="KEJ39" s="228"/>
      <c r="KEK39" s="228"/>
      <c r="KEL39" s="228"/>
      <c r="KEM39" s="228"/>
      <c r="KEN39" s="228"/>
      <c r="KEO39" s="228"/>
      <c r="KEP39" s="228"/>
      <c r="KEQ39" s="228"/>
      <c r="KER39" s="228"/>
      <c r="KES39" s="228"/>
      <c r="KET39" s="228"/>
      <c r="KEU39" s="228"/>
      <c r="KEV39" s="228"/>
      <c r="KEW39" s="228"/>
      <c r="KEX39" s="228"/>
      <c r="KEY39" s="228"/>
      <c r="KEZ39" s="228"/>
      <c r="KFA39" s="228"/>
      <c r="KFB39" s="228"/>
      <c r="KFC39" s="228"/>
      <c r="KFD39" s="228"/>
      <c r="KFE39" s="228"/>
      <c r="KFF39" s="228"/>
      <c r="KFG39" s="228"/>
      <c r="KFH39" s="228"/>
      <c r="KFI39" s="228"/>
      <c r="KFJ39" s="228"/>
      <c r="KFK39" s="228"/>
      <c r="KFL39" s="228"/>
      <c r="KFM39" s="228"/>
      <c r="KFN39" s="228"/>
      <c r="KFO39" s="228"/>
      <c r="KFP39" s="228"/>
      <c r="KFQ39" s="228"/>
      <c r="KFR39" s="228"/>
      <c r="KFS39" s="228"/>
      <c r="KFT39" s="228"/>
      <c r="KFU39" s="228"/>
      <c r="KFV39" s="228"/>
      <c r="KFW39" s="228"/>
      <c r="KFX39" s="228"/>
      <c r="KFY39" s="228"/>
      <c r="KFZ39" s="228"/>
      <c r="KGA39" s="228"/>
      <c r="KGB39" s="228"/>
      <c r="KGC39" s="228"/>
      <c r="KGD39" s="228"/>
      <c r="KGE39" s="228"/>
      <c r="KGF39" s="228"/>
      <c r="KGG39" s="228"/>
      <c r="KGH39" s="228"/>
      <c r="KGI39" s="228"/>
      <c r="KGJ39" s="228"/>
      <c r="KGK39" s="228"/>
      <c r="KGL39" s="228"/>
      <c r="KGM39" s="228"/>
      <c r="KGN39" s="228"/>
      <c r="KGO39" s="228"/>
      <c r="KGP39" s="228"/>
      <c r="KGQ39" s="228"/>
      <c r="KGR39" s="228"/>
      <c r="KGS39" s="228"/>
      <c r="KGT39" s="228"/>
      <c r="KGU39" s="228"/>
      <c r="KGV39" s="228"/>
      <c r="KGW39" s="228"/>
      <c r="KGX39" s="228"/>
      <c r="KGY39" s="228"/>
      <c r="KGZ39" s="228"/>
      <c r="KHA39" s="228"/>
      <c r="KHB39" s="228"/>
      <c r="KHC39" s="228"/>
      <c r="KHD39" s="228"/>
      <c r="KHE39" s="228"/>
      <c r="KHF39" s="228"/>
      <c r="KHG39" s="228"/>
      <c r="KHH39" s="228"/>
      <c r="KHI39" s="228"/>
      <c r="KHJ39" s="228"/>
      <c r="KHK39" s="228"/>
      <c r="KHL39" s="228"/>
      <c r="KHM39" s="228"/>
      <c r="KHN39" s="228"/>
      <c r="KHO39" s="228"/>
      <c r="KHP39" s="228"/>
      <c r="KHQ39" s="228"/>
      <c r="KHR39" s="228"/>
      <c r="KHS39" s="228"/>
      <c r="KHT39" s="228"/>
      <c r="KHU39" s="228"/>
      <c r="KHV39" s="228"/>
      <c r="KHW39" s="228"/>
      <c r="KHX39" s="228"/>
      <c r="KHY39" s="228"/>
      <c r="KHZ39" s="228"/>
      <c r="KIA39" s="228"/>
      <c r="KIB39" s="228"/>
      <c r="KIC39" s="228"/>
      <c r="KID39" s="228"/>
      <c r="KIE39" s="228"/>
      <c r="KIF39" s="228"/>
      <c r="KIG39" s="228"/>
      <c r="KIH39" s="228"/>
      <c r="KII39" s="228"/>
      <c r="KIJ39" s="228"/>
      <c r="KIK39" s="228"/>
      <c r="KIL39" s="228"/>
      <c r="KIM39" s="228"/>
      <c r="KIN39" s="228"/>
      <c r="KIO39" s="228"/>
      <c r="KIP39" s="228"/>
      <c r="KIQ39" s="228"/>
      <c r="KIR39" s="228"/>
      <c r="KIS39" s="228"/>
      <c r="KIT39" s="228"/>
      <c r="KIU39" s="228"/>
      <c r="KIV39" s="228"/>
      <c r="KIW39" s="228"/>
      <c r="KIX39" s="228"/>
      <c r="KIY39" s="228"/>
      <c r="KIZ39" s="228"/>
      <c r="KJA39" s="228"/>
      <c r="KJB39" s="228"/>
      <c r="KJC39" s="228"/>
      <c r="KJD39" s="228"/>
      <c r="KJE39" s="228"/>
      <c r="KJF39" s="228"/>
      <c r="KJG39" s="228"/>
      <c r="KJH39" s="228"/>
      <c r="KJI39" s="228"/>
      <c r="KJJ39" s="228"/>
      <c r="KJK39" s="228"/>
      <c r="KJL39" s="228"/>
      <c r="KJM39" s="228"/>
      <c r="KJN39" s="228"/>
      <c r="KJO39" s="228"/>
      <c r="KJP39" s="228"/>
      <c r="KJQ39" s="228"/>
      <c r="KJR39" s="228"/>
      <c r="KJS39" s="228"/>
      <c r="KJT39" s="228"/>
      <c r="KJU39" s="228"/>
      <c r="KJV39" s="228"/>
      <c r="KJW39" s="228"/>
      <c r="KJX39" s="228"/>
      <c r="KJY39" s="228"/>
      <c r="KJZ39" s="228"/>
      <c r="KKA39" s="228"/>
      <c r="KKB39" s="228"/>
      <c r="KKC39" s="228"/>
      <c r="KKD39" s="228"/>
      <c r="KKE39" s="228"/>
      <c r="KKF39" s="228"/>
      <c r="KKG39" s="228"/>
      <c r="KKH39" s="228"/>
      <c r="KKI39" s="228"/>
      <c r="KKJ39" s="228"/>
      <c r="KKK39" s="228"/>
      <c r="KKL39" s="228"/>
      <c r="KKM39" s="228"/>
      <c r="KKN39" s="228"/>
      <c r="KKO39" s="228"/>
      <c r="KKP39" s="228"/>
      <c r="KKQ39" s="228"/>
      <c r="KKR39" s="228"/>
      <c r="KKS39" s="228"/>
      <c r="KKT39" s="228"/>
      <c r="KKU39" s="228"/>
      <c r="KKV39" s="228"/>
      <c r="KKW39" s="228"/>
      <c r="KKX39" s="228"/>
      <c r="KKY39" s="228"/>
      <c r="KKZ39" s="228"/>
      <c r="KLA39" s="228"/>
      <c r="KLB39" s="228"/>
      <c r="KLC39" s="228"/>
      <c r="KLD39" s="228"/>
      <c r="KLE39" s="228"/>
      <c r="KLF39" s="228"/>
      <c r="KLG39" s="228"/>
      <c r="KLH39" s="228"/>
      <c r="KLI39" s="228"/>
      <c r="KLJ39" s="228"/>
      <c r="KLK39" s="228"/>
      <c r="KLL39" s="228"/>
      <c r="KLM39" s="228"/>
      <c r="KLN39" s="228"/>
      <c r="KLO39" s="228"/>
      <c r="KLP39" s="228"/>
      <c r="KLQ39" s="228"/>
      <c r="KLR39" s="228"/>
      <c r="KLS39" s="228"/>
      <c r="KLT39" s="228"/>
      <c r="KLU39" s="228"/>
      <c r="KLV39" s="228"/>
      <c r="KLW39" s="228"/>
      <c r="KLX39" s="228"/>
      <c r="KLY39" s="228"/>
      <c r="KLZ39" s="228"/>
      <c r="KMA39" s="228"/>
      <c r="KMB39" s="228"/>
      <c r="KMC39" s="228"/>
      <c r="KMD39" s="228"/>
      <c r="KME39" s="228"/>
      <c r="KMF39" s="228"/>
      <c r="KMG39" s="228"/>
      <c r="KMH39" s="228"/>
      <c r="KMI39" s="228"/>
      <c r="KMJ39" s="228"/>
      <c r="KMK39" s="228"/>
      <c r="KML39" s="228"/>
      <c r="KMM39" s="228"/>
      <c r="KMN39" s="228"/>
      <c r="KMO39" s="228"/>
      <c r="KMP39" s="228"/>
      <c r="KMQ39" s="228"/>
      <c r="KMR39" s="228"/>
      <c r="KMS39" s="228"/>
      <c r="KMT39" s="228"/>
      <c r="KMU39" s="228"/>
      <c r="KMV39" s="228"/>
      <c r="KMW39" s="228"/>
      <c r="KMX39" s="228"/>
      <c r="KMY39" s="228"/>
      <c r="KMZ39" s="228"/>
      <c r="KNA39" s="228"/>
      <c r="KNB39" s="228"/>
      <c r="KNC39" s="228"/>
      <c r="KND39" s="228"/>
      <c r="KNE39" s="228"/>
      <c r="KNF39" s="228"/>
      <c r="KNG39" s="228"/>
      <c r="KNH39" s="228"/>
      <c r="KNI39" s="228"/>
      <c r="KNJ39" s="228"/>
      <c r="KNK39" s="228"/>
      <c r="KNL39" s="228"/>
      <c r="KNM39" s="228"/>
      <c r="KNN39" s="228"/>
      <c r="KNO39" s="228"/>
      <c r="KNP39" s="228"/>
      <c r="KNQ39" s="228"/>
      <c r="KNR39" s="228"/>
      <c r="KNS39" s="228"/>
      <c r="KNT39" s="228"/>
      <c r="KNU39" s="228"/>
      <c r="KNV39" s="228"/>
      <c r="KNW39" s="228"/>
      <c r="KNX39" s="228"/>
      <c r="KNY39" s="228"/>
      <c r="KNZ39" s="228"/>
      <c r="KOA39" s="228"/>
      <c r="KOB39" s="228"/>
      <c r="KOC39" s="228"/>
      <c r="KOD39" s="228"/>
      <c r="KOE39" s="228"/>
      <c r="KOF39" s="228"/>
      <c r="KOG39" s="228"/>
      <c r="KOH39" s="228"/>
      <c r="KOI39" s="228"/>
      <c r="KOJ39" s="228"/>
      <c r="KOK39" s="228"/>
      <c r="KOL39" s="228"/>
      <c r="KOM39" s="228"/>
      <c r="KON39" s="228"/>
      <c r="KOO39" s="228"/>
      <c r="KOP39" s="228"/>
      <c r="KOQ39" s="228"/>
      <c r="KOR39" s="228"/>
      <c r="KOS39" s="228"/>
      <c r="KOT39" s="228"/>
      <c r="KOU39" s="228"/>
      <c r="KOV39" s="228"/>
      <c r="KOW39" s="228"/>
      <c r="KOX39" s="228"/>
      <c r="KOY39" s="228"/>
      <c r="KOZ39" s="228"/>
      <c r="KPA39" s="228"/>
      <c r="KPB39" s="228"/>
      <c r="KPC39" s="228"/>
      <c r="KPD39" s="228"/>
      <c r="KPE39" s="228"/>
      <c r="KPF39" s="228"/>
      <c r="KPG39" s="228"/>
      <c r="KPH39" s="228"/>
      <c r="KPI39" s="228"/>
      <c r="KPJ39" s="228"/>
      <c r="KPK39" s="228"/>
      <c r="KPL39" s="228"/>
      <c r="KPM39" s="228"/>
      <c r="KPN39" s="228"/>
      <c r="KPO39" s="228"/>
      <c r="KPP39" s="228"/>
      <c r="KPQ39" s="228"/>
      <c r="KPR39" s="228"/>
      <c r="KPS39" s="228"/>
      <c r="KPT39" s="228"/>
      <c r="KPU39" s="228"/>
      <c r="KPV39" s="228"/>
      <c r="KPW39" s="228"/>
      <c r="KPX39" s="228"/>
      <c r="KPY39" s="228"/>
      <c r="KPZ39" s="228"/>
      <c r="KQA39" s="228"/>
      <c r="KQB39" s="228"/>
      <c r="KQC39" s="228"/>
      <c r="KQD39" s="228"/>
      <c r="KQE39" s="228"/>
      <c r="KQF39" s="228"/>
      <c r="KQG39" s="228"/>
      <c r="KQH39" s="228"/>
      <c r="KQI39" s="228"/>
      <c r="KQJ39" s="228"/>
      <c r="KQK39" s="228"/>
      <c r="KQL39" s="228"/>
      <c r="KQM39" s="228"/>
      <c r="KQN39" s="228"/>
      <c r="KQO39" s="228"/>
      <c r="KQP39" s="228"/>
      <c r="KQQ39" s="228"/>
      <c r="KQR39" s="228"/>
      <c r="KQS39" s="228"/>
      <c r="KQT39" s="228"/>
      <c r="KQU39" s="228"/>
      <c r="KQV39" s="228"/>
      <c r="KQW39" s="228"/>
      <c r="KQX39" s="228"/>
      <c r="KQY39" s="228"/>
      <c r="KQZ39" s="228"/>
      <c r="KRA39" s="228"/>
      <c r="KRB39" s="228"/>
      <c r="KRC39" s="228"/>
      <c r="KRD39" s="228"/>
      <c r="KRE39" s="228"/>
      <c r="KRF39" s="228"/>
      <c r="KRG39" s="228"/>
      <c r="KRH39" s="228"/>
      <c r="KRI39" s="228"/>
      <c r="KRJ39" s="228"/>
      <c r="KRK39" s="228"/>
      <c r="KRL39" s="228"/>
      <c r="KRM39" s="228"/>
      <c r="KRN39" s="228"/>
      <c r="KRO39" s="228"/>
      <c r="KRP39" s="228"/>
      <c r="KRQ39" s="228"/>
      <c r="KRR39" s="228"/>
      <c r="KRS39" s="228"/>
      <c r="KRT39" s="228"/>
      <c r="KRU39" s="228"/>
      <c r="KRV39" s="228"/>
      <c r="KRW39" s="228"/>
      <c r="KRX39" s="228"/>
      <c r="KRY39" s="228"/>
      <c r="KRZ39" s="228"/>
      <c r="KSA39" s="228"/>
      <c r="KSB39" s="228"/>
      <c r="KSC39" s="228"/>
      <c r="KSD39" s="228"/>
      <c r="KSE39" s="228"/>
      <c r="KSF39" s="228"/>
      <c r="KSG39" s="228"/>
      <c r="KSH39" s="228"/>
      <c r="KSI39" s="228"/>
      <c r="KSJ39" s="228"/>
      <c r="KSK39" s="228"/>
      <c r="KSL39" s="228"/>
      <c r="KSM39" s="228"/>
      <c r="KSN39" s="228"/>
      <c r="KSO39" s="228"/>
      <c r="KSP39" s="228"/>
      <c r="KSQ39" s="228"/>
      <c r="KSR39" s="228"/>
      <c r="KSS39" s="228"/>
      <c r="KST39" s="228"/>
      <c r="KSU39" s="228"/>
      <c r="KSV39" s="228"/>
      <c r="KSW39" s="228"/>
      <c r="KSX39" s="228"/>
      <c r="KSY39" s="228"/>
      <c r="KSZ39" s="228"/>
      <c r="KTA39" s="228"/>
      <c r="KTB39" s="228"/>
      <c r="KTC39" s="228"/>
      <c r="KTD39" s="228"/>
      <c r="KTE39" s="228"/>
      <c r="KTF39" s="228"/>
      <c r="KTG39" s="228"/>
      <c r="KTH39" s="228"/>
      <c r="KTI39" s="228"/>
      <c r="KTJ39" s="228"/>
      <c r="KTK39" s="228"/>
      <c r="KTL39" s="228"/>
      <c r="KTM39" s="228"/>
      <c r="KTN39" s="228"/>
      <c r="KTO39" s="228"/>
      <c r="KTP39" s="228"/>
      <c r="KTQ39" s="228"/>
      <c r="KTR39" s="228"/>
      <c r="KTS39" s="228"/>
      <c r="KTT39" s="228"/>
      <c r="KTU39" s="228"/>
      <c r="KTV39" s="228"/>
      <c r="KTW39" s="228"/>
      <c r="KTX39" s="228"/>
      <c r="KTY39" s="228"/>
      <c r="KTZ39" s="228"/>
      <c r="KUA39" s="228"/>
      <c r="KUB39" s="228"/>
      <c r="KUC39" s="228"/>
      <c r="KUD39" s="228"/>
      <c r="KUE39" s="228"/>
      <c r="KUF39" s="228"/>
      <c r="KUG39" s="228"/>
      <c r="KUH39" s="228"/>
      <c r="KUI39" s="228"/>
      <c r="KUJ39" s="228"/>
      <c r="KUK39" s="228"/>
      <c r="KUL39" s="228"/>
      <c r="KUM39" s="228"/>
      <c r="KUN39" s="228"/>
      <c r="KUO39" s="228"/>
      <c r="KUP39" s="228"/>
      <c r="KUQ39" s="228"/>
      <c r="KUR39" s="228"/>
      <c r="KUS39" s="228"/>
      <c r="KUT39" s="228"/>
      <c r="KUU39" s="228"/>
      <c r="KUV39" s="228"/>
      <c r="KUW39" s="228"/>
      <c r="KUX39" s="228"/>
      <c r="KUY39" s="228"/>
      <c r="KUZ39" s="228"/>
      <c r="KVA39" s="228"/>
      <c r="KVB39" s="228"/>
      <c r="KVC39" s="228"/>
      <c r="KVD39" s="228"/>
      <c r="KVE39" s="228"/>
      <c r="KVF39" s="228"/>
      <c r="KVG39" s="228"/>
      <c r="KVH39" s="228"/>
      <c r="KVI39" s="228"/>
      <c r="KVJ39" s="228"/>
      <c r="KVK39" s="228"/>
      <c r="KVL39" s="228"/>
      <c r="KVM39" s="228"/>
      <c r="KVN39" s="228"/>
      <c r="KVO39" s="228"/>
      <c r="KVP39" s="228"/>
      <c r="KVQ39" s="228"/>
      <c r="KVR39" s="228"/>
      <c r="KVS39" s="228"/>
      <c r="KVT39" s="228"/>
      <c r="KVU39" s="228"/>
      <c r="KVV39" s="228"/>
      <c r="KVW39" s="228"/>
      <c r="KVX39" s="228"/>
      <c r="KVY39" s="228"/>
      <c r="KVZ39" s="228"/>
      <c r="KWA39" s="228"/>
      <c r="KWB39" s="228"/>
      <c r="KWC39" s="228"/>
      <c r="KWD39" s="228"/>
      <c r="KWE39" s="228"/>
      <c r="KWF39" s="228"/>
      <c r="KWG39" s="228"/>
      <c r="KWH39" s="228"/>
      <c r="KWI39" s="228"/>
      <c r="KWJ39" s="228"/>
      <c r="KWK39" s="228"/>
      <c r="KWL39" s="228"/>
      <c r="KWM39" s="228"/>
      <c r="KWN39" s="228"/>
      <c r="KWO39" s="228"/>
      <c r="KWP39" s="228"/>
      <c r="KWQ39" s="228"/>
      <c r="KWR39" s="228"/>
      <c r="KWS39" s="228"/>
      <c r="KWT39" s="228"/>
      <c r="KWU39" s="228"/>
      <c r="KWV39" s="228"/>
      <c r="KWW39" s="228"/>
      <c r="KWX39" s="228"/>
      <c r="KWY39" s="228"/>
      <c r="KWZ39" s="228"/>
      <c r="KXA39" s="228"/>
      <c r="KXB39" s="228"/>
      <c r="KXC39" s="228"/>
      <c r="KXD39" s="228"/>
      <c r="KXE39" s="228"/>
      <c r="KXF39" s="228"/>
      <c r="KXG39" s="228"/>
      <c r="KXH39" s="228"/>
      <c r="KXI39" s="228"/>
      <c r="KXJ39" s="228"/>
      <c r="KXK39" s="228"/>
      <c r="KXL39" s="228"/>
      <c r="KXM39" s="228"/>
      <c r="KXN39" s="228"/>
      <c r="KXO39" s="228"/>
      <c r="KXP39" s="228"/>
      <c r="KXQ39" s="228"/>
      <c r="KXR39" s="228"/>
      <c r="KXS39" s="228"/>
      <c r="KXT39" s="228"/>
      <c r="KXU39" s="228"/>
      <c r="KXV39" s="228"/>
      <c r="KXW39" s="228"/>
      <c r="KXX39" s="228"/>
      <c r="KXY39" s="228"/>
      <c r="KXZ39" s="228"/>
      <c r="KYA39" s="228"/>
      <c r="KYB39" s="228"/>
      <c r="KYC39" s="228"/>
      <c r="KYD39" s="228"/>
      <c r="KYE39" s="228"/>
      <c r="KYF39" s="228"/>
      <c r="KYG39" s="228"/>
      <c r="KYH39" s="228"/>
      <c r="KYI39" s="228"/>
      <c r="KYJ39" s="228"/>
      <c r="KYK39" s="228"/>
      <c r="KYL39" s="228"/>
      <c r="KYM39" s="228"/>
      <c r="KYN39" s="228"/>
      <c r="KYO39" s="228"/>
      <c r="KYP39" s="228"/>
      <c r="KYQ39" s="228"/>
      <c r="KYR39" s="228"/>
      <c r="KYS39" s="228"/>
      <c r="KYT39" s="228"/>
      <c r="KYU39" s="228"/>
      <c r="KYV39" s="228"/>
      <c r="KYW39" s="228"/>
      <c r="KYX39" s="228"/>
      <c r="KYY39" s="228"/>
      <c r="KYZ39" s="228"/>
      <c r="KZA39" s="228"/>
      <c r="KZB39" s="228"/>
      <c r="KZC39" s="228"/>
      <c r="KZD39" s="228"/>
      <c r="KZE39" s="228"/>
      <c r="KZF39" s="228"/>
      <c r="KZG39" s="228"/>
      <c r="KZH39" s="228"/>
      <c r="KZI39" s="228"/>
      <c r="KZJ39" s="228"/>
      <c r="KZK39" s="228"/>
      <c r="KZL39" s="228"/>
      <c r="KZM39" s="228"/>
      <c r="KZN39" s="228"/>
      <c r="KZO39" s="228"/>
      <c r="KZP39" s="228"/>
      <c r="KZQ39" s="228"/>
      <c r="KZR39" s="228"/>
      <c r="KZS39" s="228"/>
      <c r="KZT39" s="228"/>
      <c r="KZU39" s="228"/>
      <c r="KZV39" s="228"/>
      <c r="KZW39" s="228"/>
      <c r="KZX39" s="228"/>
      <c r="KZY39" s="228"/>
      <c r="KZZ39" s="228"/>
      <c r="LAA39" s="228"/>
      <c r="LAB39" s="228"/>
      <c r="LAC39" s="228"/>
      <c r="LAD39" s="228"/>
      <c r="LAE39" s="228"/>
      <c r="LAF39" s="228"/>
      <c r="LAG39" s="228"/>
      <c r="LAH39" s="228"/>
      <c r="LAI39" s="228"/>
      <c r="LAJ39" s="228"/>
      <c r="LAK39" s="228"/>
      <c r="LAL39" s="228"/>
      <c r="LAM39" s="228"/>
      <c r="LAN39" s="228"/>
      <c r="LAO39" s="228"/>
      <c r="LAP39" s="228"/>
      <c r="LAQ39" s="228"/>
      <c r="LAR39" s="228"/>
      <c r="LAS39" s="228"/>
      <c r="LAT39" s="228"/>
      <c r="LAU39" s="228"/>
      <c r="LAV39" s="228"/>
      <c r="LAW39" s="228"/>
      <c r="LAX39" s="228"/>
      <c r="LAY39" s="228"/>
      <c r="LAZ39" s="228"/>
      <c r="LBA39" s="228"/>
      <c r="LBB39" s="228"/>
      <c r="LBC39" s="228"/>
      <c r="LBD39" s="228"/>
      <c r="LBE39" s="228"/>
      <c r="LBF39" s="228"/>
      <c r="LBG39" s="228"/>
      <c r="LBH39" s="228"/>
      <c r="LBI39" s="228"/>
      <c r="LBJ39" s="228"/>
      <c r="LBK39" s="228"/>
      <c r="LBL39" s="228"/>
      <c r="LBM39" s="228"/>
      <c r="LBN39" s="228"/>
      <c r="LBO39" s="228"/>
      <c r="LBP39" s="228"/>
      <c r="LBQ39" s="228"/>
      <c r="LBR39" s="228"/>
      <c r="LBS39" s="228"/>
      <c r="LBT39" s="228"/>
      <c r="LBU39" s="228"/>
      <c r="LBV39" s="228"/>
      <c r="LBW39" s="228"/>
      <c r="LBX39" s="228"/>
      <c r="LBY39" s="228"/>
      <c r="LBZ39" s="228"/>
      <c r="LCA39" s="228"/>
      <c r="LCB39" s="228"/>
      <c r="LCC39" s="228"/>
      <c r="LCD39" s="228"/>
      <c r="LCE39" s="228"/>
      <c r="LCF39" s="228"/>
      <c r="LCG39" s="228"/>
      <c r="LCH39" s="228"/>
      <c r="LCI39" s="228"/>
      <c r="LCJ39" s="228"/>
      <c r="LCK39" s="228"/>
      <c r="LCL39" s="228"/>
      <c r="LCM39" s="228"/>
      <c r="LCN39" s="228"/>
      <c r="LCO39" s="228"/>
      <c r="LCP39" s="228"/>
      <c r="LCQ39" s="228"/>
      <c r="LCR39" s="228"/>
      <c r="LCS39" s="228"/>
      <c r="LCT39" s="228"/>
      <c r="LCU39" s="228"/>
      <c r="LCV39" s="228"/>
      <c r="LCW39" s="228"/>
      <c r="LCX39" s="228"/>
      <c r="LCY39" s="228"/>
      <c r="LCZ39" s="228"/>
      <c r="LDA39" s="228"/>
      <c r="LDB39" s="228"/>
      <c r="LDC39" s="228"/>
      <c r="LDD39" s="228"/>
      <c r="LDE39" s="228"/>
      <c r="LDF39" s="228"/>
      <c r="LDG39" s="228"/>
      <c r="LDH39" s="228"/>
      <c r="LDI39" s="228"/>
      <c r="LDJ39" s="228"/>
      <c r="LDK39" s="228"/>
      <c r="LDL39" s="228"/>
      <c r="LDM39" s="228"/>
      <c r="LDN39" s="228"/>
      <c r="LDO39" s="228"/>
      <c r="LDP39" s="228"/>
      <c r="LDQ39" s="228"/>
      <c r="LDR39" s="228"/>
      <c r="LDS39" s="228"/>
      <c r="LDT39" s="228"/>
      <c r="LDU39" s="228"/>
      <c r="LDV39" s="228"/>
      <c r="LDW39" s="228"/>
      <c r="LDX39" s="228"/>
      <c r="LDY39" s="228"/>
      <c r="LDZ39" s="228"/>
      <c r="LEA39" s="228"/>
      <c r="LEB39" s="228"/>
      <c r="LEC39" s="228"/>
      <c r="LED39" s="228"/>
      <c r="LEE39" s="228"/>
      <c r="LEF39" s="228"/>
      <c r="LEG39" s="228"/>
      <c r="LEH39" s="228"/>
      <c r="LEI39" s="228"/>
      <c r="LEJ39" s="228"/>
      <c r="LEK39" s="228"/>
      <c r="LEL39" s="228"/>
      <c r="LEM39" s="228"/>
      <c r="LEN39" s="228"/>
      <c r="LEO39" s="228"/>
      <c r="LEP39" s="228"/>
      <c r="LEQ39" s="228"/>
      <c r="LER39" s="228"/>
      <c r="LES39" s="228"/>
      <c r="LET39" s="228"/>
      <c r="LEU39" s="228"/>
      <c r="LEV39" s="228"/>
      <c r="LEW39" s="228"/>
      <c r="LEX39" s="228"/>
      <c r="LEY39" s="228"/>
      <c r="LEZ39" s="228"/>
      <c r="LFA39" s="228"/>
      <c r="LFB39" s="228"/>
      <c r="LFC39" s="228"/>
      <c r="LFD39" s="228"/>
      <c r="LFE39" s="228"/>
      <c r="LFF39" s="228"/>
      <c r="LFG39" s="228"/>
      <c r="LFH39" s="228"/>
      <c r="LFI39" s="228"/>
      <c r="LFJ39" s="228"/>
      <c r="LFK39" s="228"/>
      <c r="LFL39" s="228"/>
      <c r="LFM39" s="228"/>
      <c r="LFN39" s="228"/>
      <c r="LFO39" s="228"/>
      <c r="LFP39" s="228"/>
      <c r="LFQ39" s="228"/>
      <c r="LFR39" s="228"/>
      <c r="LFS39" s="228"/>
      <c r="LFT39" s="228"/>
      <c r="LFU39" s="228"/>
      <c r="LFV39" s="228"/>
      <c r="LFW39" s="228"/>
      <c r="LFX39" s="228"/>
      <c r="LFY39" s="228"/>
      <c r="LFZ39" s="228"/>
      <c r="LGA39" s="228"/>
      <c r="LGB39" s="228"/>
      <c r="LGC39" s="228"/>
      <c r="LGD39" s="228"/>
      <c r="LGE39" s="228"/>
      <c r="LGF39" s="228"/>
      <c r="LGG39" s="228"/>
      <c r="LGH39" s="228"/>
      <c r="LGI39" s="228"/>
      <c r="LGJ39" s="228"/>
      <c r="LGK39" s="228"/>
      <c r="LGL39" s="228"/>
      <c r="LGM39" s="228"/>
      <c r="LGN39" s="228"/>
      <c r="LGO39" s="228"/>
      <c r="LGP39" s="228"/>
      <c r="LGQ39" s="228"/>
      <c r="LGR39" s="228"/>
      <c r="LGS39" s="228"/>
      <c r="LGT39" s="228"/>
      <c r="LGU39" s="228"/>
      <c r="LGV39" s="228"/>
      <c r="LGW39" s="228"/>
      <c r="LGX39" s="228"/>
      <c r="LGY39" s="228"/>
      <c r="LGZ39" s="228"/>
      <c r="LHA39" s="228"/>
      <c r="LHB39" s="228"/>
      <c r="LHC39" s="228"/>
      <c r="LHD39" s="228"/>
      <c r="LHE39" s="228"/>
      <c r="LHF39" s="228"/>
      <c r="LHG39" s="228"/>
      <c r="LHH39" s="228"/>
      <c r="LHI39" s="228"/>
      <c r="LHJ39" s="228"/>
      <c r="LHK39" s="228"/>
      <c r="LHL39" s="228"/>
      <c r="LHM39" s="228"/>
      <c r="LHN39" s="228"/>
      <c r="LHO39" s="228"/>
      <c r="LHP39" s="228"/>
      <c r="LHQ39" s="228"/>
      <c r="LHR39" s="228"/>
      <c r="LHS39" s="228"/>
      <c r="LHT39" s="228"/>
      <c r="LHU39" s="228"/>
      <c r="LHV39" s="228"/>
      <c r="LHW39" s="228"/>
      <c r="LHX39" s="228"/>
      <c r="LHY39" s="228"/>
      <c r="LHZ39" s="228"/>
      <c r="LIA39" s="228"/>
      <c r="LIB39" s="228"/>
      <c r="LIC39" s="228"/>
      <c r="LID39" s="228"/>
      <c r="LIE39" s="228"/>
      <c r="LIF39" s="228"/>
      <c r="LIG39" s="228"/>
      <c r="LIH39" s="228"/>
      <c r="LII39" s="228"/>
      <c r="LIJ39" s="228"/>
      <c r="LIK39" s="228"/>
      <c r="LIL39" s="228"/>
      <c r="LIM39" s="228"/>
      <c r="LIN39" s="228"/>
      <c r="LIO39" s="228"/>
      <c r="LIP39" s="228"/>
      <c r="LIQ39" s="228"/>
      <c r="LIR39" s="228"/>
      <c r="LIS39" s="228"/>
      <c r="LIT39" s="228"/>
      <c r="LIU39" s="228"/>
      <c r="LIV39" s="228"/>
      <c r="LIW39" s="228"/>
      <c r="LIX39" s="228"/>
      <c r="LIY39" s="228"/>
      <c r="LIZ39" s="228"/>
      <c r="LJA39" s="228"/>
      <c r="LJB39" s="228"/>
      <c r="LJC39" s="228"/>
      <c r="LJD39" s="228"/>
      <c r="LJE39" s="228"/>
      <c r="LJF39" s="228"/>
      <c r="LJG39" s="228"/>
      <c r="LJH39" s="228"/>
      <c r="LJI39" s="228"/>
      <c r="LJJ39" s="228"/>
      <c r="LJK39" s="228"/>
      <c r="LJL39" s="228"/>
      <c r="LJM39" s="228"/>
      <c r="LJN39" s="228"/>
      <c r="LJO39" s="228"/>
      <c r="LJP39" s="228"/>
      <c r="LJQ39" s="228"/>
      <c r="LJR39" s="228"/>
      <c r="LJS39" s="228"/>
      <c r="LJT39" s="228"/>
      <c r="LJU39" s="228"/>
      <c r="LJV39" s="228"/>
      <c r="LJW39" s="228"/>
      <c r="LJX39" s="228"/>
      <c r="LJY39" s="228"/>
      <c r="LJZ39" s="228"/>
      <c r="LKA39" s="228"/>
      <c r="LKB39" s="228"/>
      <c r="LKC39" s="228"/>
      <c r="LKD39" s="228"/>
      <c r="LKE39" s="228"/>
      <c r="LKF39" s="228"/>
      <c r="LKG39" s="228"/>
      <c r="LKH39" s="228"/>
      <c r="LKI39" s="228"/>
      <c r="LKJ39" s="228"/>
      <c r="LKK39" s="228"/>
      <c r="LKL39" s="228"/>
      <c r="LKM39" s="228"/>
      <c r="LKN39" s="228"/>
      <c r="LKO39" s="228"/>
      <c r="LKP39" s="228"/>
      <c r="LKQ39" s="228"/>
      <c r="LKR39" s="228"/>
      <c r="LKS39" s="228"/>
      <c r="LKT39" s="228"/>
      <c r="LKU39" s="228"/>
      <c r="LKV39" s="228"/>
      <c r="LKW39" s="228"/>
      <c r="LKX39" s="228"/>
      <c r="LKY39" s="228"/>
      <c r="LKZ39" s="228"/>
      <c r="LLA39" s="228"/>
      <c r="LLB39" s="228"/>
      <c r="LLC39" s="228"/>
      <c r="LLD39" s="228"/>
      <c r="LLE39" s="228"/>
      <c r="LLF39" s="228"/>
      <c r="LLG39" s="228"/>
      <c r="LLH39" s="228"/>
      <c r="LLI39" s="228"/>
      <c r="LLJ39" s="228"/>
      <c r="LLK39" s="228"/>
      <c r="LLL39" s="228"/>
      <c r="LLM39" s="228"/>
      <c r="LLN39" s="228"/>
      <c r="LLO39" s="228"/>
      <c r="LLP39" s="228"/>
      <c r="LLQ39" s="228"/>
      <c r="LLR39" s="228"/>
      <c r="LLS39" s="228"/>
      <c r="LLT39" s="228"/>
      <c r="LLU39" s="228"/>
      <c r="LLV39" s="228"/>
      <c r="LLW39" s="228"/>
      <c r="LLX39" s="228"/>
      <c r="LLY39" s="228"/>
      <c r="LLZ39" s="228"/>
      <c r="LMA39" s="228"/>
      <c r="LMB39" s="228"/>
      <c r="LMC39" s="228"/>
      <c r="LMD39" s="228"/>
      <c r="LME39" s="228"/>
      <c r="LMF39" s="228"/>
      <c r="LMG39" s="228"/>
      <c r="LMH39" s="228"/>
      <c r="LMI39" s="228"/>
      <c r="LMJ39" s="228"/>
      <c r="LMK39" s="228"/>
      <c r="LML39" s="228"/>
      <c r="LMM39" s="228"/>
      <c r="LMN39" s="228"/>
      <c r="LMO39" s="228"/>
      <c r="LMP39" s="228"/>
      <c r="LMQ39" s="228"/>
      <c r="LMR39" s="228"/>
      <c r="LMS39" s="228"/>
      <c r="LMT39" s="228"/>
      <c r="LMU39" s="228"/>
      <c r="LMV39" s="228"/>
      <c r="LMW39" s="228"/>
      <c r="LMX39" s="228"/>
      <c r="LMY39" s="228"/>
      <c r="LMZ39" s="228"/>
      <c r="LNA39" s="228"/>
      <c r="LNB39" s="228"/>
      <c r="LNC39" s="228"/>
      <c r="LND39" s="228"/>
      <c r="LNE39" s="228"/>
      <c r="LNF39" s="228"/>
      <c r="LNG39" s="228"/>
      <c r="LNH39" s="228"/>
      <c r="LNI39" s="228"/>
      <c r="LNJ39" s="228"/>
      <c r="LNK39" s="228"/>
      <c r="LNL39" s="228"/>
      <c r="LNM39" s="228"/>
      <c r="LNN39" s="228"/>
      <c r="LNO39" s="228"/>
      <c r="LNP39" s="228"/>
      <c r="LNQ39" s="228"/>
      <c r="LNR39" s="228"/>
      <c r="LNS39" s="228"/>
      <c r="LNT39" s="228"/>
      <c r="LNU39" s="228"/>
      <c r="LNV39" s="228"/>
      <c r="LNW39" s="228"/>
      <c r="LNX39" s="228"/>
      <c r="LNY39" s="228"/>
      <c r="LNZ39" s="228"/>
      <c r="LOA39" s="228"/>
      <c r="LOB39" s="228"/>
      <c r="LOC39" s="228"/>
      <c r="LOD39" s="228"/>
      <c r="LOE39" s="228"/>
      <c r="LOF39" s="228"/>
      <c r="LOG39" s="228"/>
      <c r="LOH39" s="228"/>
      <c r="LOI39" s="228"/>
      <c r="LOJ39" s="228"/>
      <c r="LOK39" s="228"/>
      <c r="LOL39" s="228"/>
      <c r="LOM39" s="228"/>
      <c r="LON39" s="228"/>
      <c r="LOO39" s="228"/>
      <c r="LOP39" s="228"/>
      <c r="LOQ39" s="228"/>
      <c r="LOR39" s="228"/>
      <c r="LOS39" s="228"/>
      <c r="LOT39" s="228"/>
      <c r="LOU39" s="228"/>
      <c r="LOV39" s="228"/>
      <c r="LOW39" s="228"/>
      <c r="LOX39" s="228"/>
      <c r="LOY39" s="228"/>
      <c r="LOZ39" s="228"/>
      <c r="LPA39" s="228"/>
      <c r="LPB39" s="228"/>
      <c r="LPC39" s="228"/>
      <c r="LPD39" s="228"/>
      <c r="LPE39" s="228"/>
      <c r="LPF39" s="228"/>
      <c r="LPG39" s="228"/>
      <c r="LPH39" s="228"/>
      <c r="LPI39" s="228"/>
      <c r="LPJ39" s="228"/>
      <c r="LPK39" s="228"/>
      <c r="LPL39" s="228"/>
      <c r="LPM39" s="228"/>
      <c r="LPN39" s="228"/>
      <c r="LPO39" s="228"/>
      <c r="LPP39" s="228"/>
      <c r="LPQ39" s="228"/>
      <c r="LPR39" s="228"/>
      <c r="LPS39" s="228"/>
      <c r="LPT39" s="228"/>
      <c r="LPU39" s="228"/>
      <c r="LPV39" s="228"/>
      <c r="LPW39" s="228"/>
      <c r="LPX39" s="228"/>
      <c r="LPY39" s="228"/>
      <c r="LPZ39" s="228"/>
      <c r="LQA39" s="228"/>
      <c r="LQB39" s="228"/>
      <c r="LQC39" s="228"/>
      <c r="LQD39" s="228"/>
      <c r="LQE39" s="228"/>
      <c r="LQF39" s="228"/>
      <c r="LQG39" s="228"/>
      <c r="LQH39" s="228"/>
      <c r="LQI39" s="228"/>
      <c r="LQJ39" s="228"/>
      <c r="LQK39" s="228"/>
      <c r="LQL39" s="228"/>
      <c r="LQM39" s="228"/>
      <c r="LQN39" s="228"/>
      <c r="LQO39" s="228"/>
      <c r="LQP39" s="228"/>
      <c r="LQQ39" s="228"/>
      <c r="LQR39" s="228"/>
      <c r="LQS39" s="228"/>
      <c r="LQT39" s="228"/>
      <c r="LQU39" s="228"/>
      <c r="LQV39" s="228"/>
      <c r="LQW39" s="228"/>
      <c r="LQX39" s="228"/>
      <c r="LQY39" s="228"/>
      <c r="LQZ39" s="228"/>
      <c r="LRA39" s="228"/>
      <c r="LRB39" s="228"/>
      <c r="LRC39" s="228"/>
      <c r="LRD39" s="228"/>
      <c r="LRE39" s="228"/>
      <c r="LRF39" s="228"/>
      <c r="LRG39" s="228"/>
      <c r="LRH39" s="228"/>
      <c r="LRI39" s="228"/>
      <c r="LRJ39" s="228"/>
      <c r="LRK39" s="228"/>
      <c r="LRL39" s="228"/>
      <c r="LRM39" s="228"/>
      <c r="LRN39" s="228"/>
      <c r="LRO39" s="228"/>
      <c r="LRP39" s="228"/>
      <c r="LRQ39" s="228"/>
      <c r="LRR39" s="228"/>
      <c r="LRS39" s="228"/>
      <c r="LRT39" s="228"/>
      <c r="LRU39" s="228"/>
      <c r="LRV39" s="228"/>
      <c r="LRW39" s="228"/>
      <c r="LRX39" s="228"/>
      <c r="LRY39" s="228"/>
      <c r="LRZ39" s="228"/>
      <c r="LSA39" s="228"/>
      <c r="LSB39" s="228"/>
      <c r="LSC39" s="228"/>
      <c r="LSD39" s="228"/>
      <c r="LSE39" s="228"/>
      <c r="LSF39" s="228"/>
      <c r="LSG39" s="228"/>
      <c r="LSH39" s="228"/>
      <c r="LSI39" s="228"/>
      <c r="LSJ39" s="228"/>
      <c r="LSK39" s="228"/>
      <c r="LSL39" s="228"/>
      <c r="LSM39" s="228"/>
      <c r="LSN39" s="228"/>
      <c r="LSO39" s="228"/>
      <c r="LSP39" s="228"/>
      <c r="LSQ39" s="228"/>
      <c r="LSR39" s="228"/>
      <c r="LSS39" s="228"/>
      <c r="LST39" s="228"/>
      <c r="LSU39" s="228"/>
      <c r="LSV39" s="228"/>
      <c r="LSW39" s="228"/>
      <c r="LSX39" s="228"/>
      <c r="LSY39" s="228"/>
      <c r="LSZ39" s="228"/>
      <c r="LTA39" s="228"/>
      <c r="LTB39" s="228"/>
      <c r="LTC39" s="228"/>
      <c r="LTD39" s="228"/>
      <c r="LTE39" s="228"/>
      <c r="LTF39" s="228"/>
      <c r="LTG39" s="228"/>
      <c r="LTH39" s="228"/>
      <c r="LTI39" s="228"/>
      <c r="LTJ39" s="228"/>
      <c r="LTK39" s="228"/>
      <c r="LTL39" s="228"/>
      <c r="LTM39" s="228"/>
      <c r="LTN39" s="228"/>
      <c r="LTO39" s="228"/>
      <c r="LTP39" s="228"/>
      <c r="LTQ39" s="228"/>
      <c r="LTR39" s="228"/>
      <c r="LTS39" s="228"/>
      <c r="LTT39" s="228"/>
      <c r="LTU39" s="228"/>
      <c r="LTV39" s="228"/>
      <c r="LTW39" s="228"/>
      <c r="LTX39" s="228"/>
      <c r="LTY39" s="228"/>
      <c r="LTZ39" s="228"/>
      <c r="LUA39" s="228"/>
      <c r="LUB39" s="228"/>
      <c r="LUC39" s="228"/>
      <c r="LUD39" s="228"/>
      <c r="LUE39" s="228"/>
      <c r="LUF39" s="228"/>
      <c r="LUG39" s="228"/>
      <c r="LUH39" s="228"/>
      <c r="LUI39" s="228"/>
      <c r="LUJ39" s="228"/>
      <c r="LUK39" s="228"/>
      <c r="LUL39" s="228"/>
      <c r="LUM39" s="228"/>
      <c r="LUN39" s="228"/>
      <c r="LUO39" s="228"/>
      <c r="LUP39" s="228"/>
      <c r="LUQ39" s="228"/>
      <c r="LUR39" s="228"/>
      <c r="LUS39" s="228"/>
      <c r="LUT39" s="228"/>
      <c r="LUU39" s="228"/>
      <c r="LUV39" s="228"/>
      <c r="LUW39" s="228"/>
      <c r="LUX39" s="228"/>
      <c r="LUY39" s="228"/>
      <c r="LUZ39" s="228"/>
      <c r="LVA39" s="228"/>
      <c r="LVB39" s="228"/>
      <c r="LVC39" s="228"/>
      <c r="LVD39" s="228"/>
      <c r="LVE39" s="228"/>
      <c r="LVF39" s="228"/>
      <c r="LVG39" s="228"/>
      <c r="LVH39" s="228"/>
      <c r="LVI39" s="228"/>
      <c r="LVJ39" s="228"/>
      <c r="LVK39" s="228"/>
      <c r="LVL39" s="228"/>
      <c r="LVM39" s="228"/>
      <c r="LVN39" s="228"/>
      <c r="LVO39" s="228"/>
      <c r="LVP39" s="228"/>
      <c r="LVQ39" s="228"/>
      <c r="LVR39" s="228"/>
      <c r="LVS39" s="228"/>
      <c r="LVT39" s="228"/>
      <c r="LVU39" s="228"/>
      <c r="LVV39" s="228"/>
      <c r="LVW39" s="228"/>
      <c r="LVX39" s="228"/>
      <c r="LVY39" s="228"/>
      <c r="LVZ39" s="228"/>
      <c r="LWA39" s="228"/>
      <c r="LWB39" s="228"/>
      <c r="LWC39" s="228"/>
      <c r="LWD39" s="228"/>
      <c r="LWE39" s="228"/>
      <c r="LWF39" s="228"/>
      <c r="LWG39" s="228"/>
      <c r="LWH39" s="228"/>
      <c r="LWI39" s="228"/>
      <c r="LWJ39" s="228"/>
      <c r="LWK39" s="228"/>
      <c r="LWL39" s="228"/>
      <c r="LWM39" s="228"/>
      <c r="LWN39" s="228"/>
      <c r="LWO39" s="228"/>
      <c r="LWP39" s="228"/>
      <c r="LWQ39" s="228"/>
      <c r="LWR39" s="228"/>
      <c r="LWS39" s="228"/>
      <c r="LWT39" s="228"/>
      <c r="LWU39" s="228"/>
      <c r="LWV39" s="228"/>
      <c r="LWW39" s="228"/>
      <c r="LWX39" s="228"/>
      <c r="LWY39" s="228"/>
      <c r="LWZ39" s="228"/>
      <c r="LXA39" s="228"/>
      <c r="LXB39" s="228"/>
      <c r="LXC39" s="228"/>
      <c r="LXD39" s="228"/>
      <c r="LXE39" s="228"/>
      <c r="LXF39" s="228"/>
      <c r="LXG39" s="228"/>
      <c r="LXH39" s="228"/>
      <c r="LXI39" s="228"/>
      <c r="LXJ39" s="228"/>
      <c r="LXK39" s="228"/>
      <c r="LXL39" s="228"/>
      <c r="LXM39" s="228"/>
      <c r="LXN39" s="228"/>
      <c r="LXO39" s="228"/>
      <c r="LXP39" s="228"/>
      <c r="LXQ39" s="228"/>
      <c r="LXR39" s="228"/>
      <c r="LXS39" s="228"/>
      <c r="LXT39" s="228"/>
      <c r="LXU39" s="228"/>
      <c r="LXV39" s="228"/>
      <c r="LXW39" s="228"/>
      <c r="LXX39" s="228"/>
      <c r="LXY39" s="228"/>
      <c r="LXZ39" s="228"/>
      <c r="LYA39" s="228"/>
      <c r="LYB39" s="228"/>
      <c r="LYC39" s="228"/>
      <c r="LYD39" s="228"/>
      <c r="LYE39" s="228"/>
      <c r="LYF39" s="228"/>
      <c r="LYG39" s="228"/>
      <c r="LYH39" s="228"/>
      <c r="LYI39" s="228"/>
      <c r="LYJ39" s="228"/>
      <c r="LYK39" s="228"/>
      <c r="LYL39" s="228"/>
      <c r="LYM39" s="228"/>
      <c r="LYN39" s="228"/>
      <c r="LYO39" s="228"/>
      <c r="LYP39" s="228"/>
      <c r="LYQ39" s="228"/>
      <c r="LYR39" s="228"/>
      <c r="LYS39" s="228"/>
      <c r="LYT39" s="228"/>
      <c r="LYU39" s="228"/>
      <c r="LYV39" s="228"/>
      <c r="LYW39" s="228"/>
      <c r="LYX39" s="228"/>
      <c r="LYY39" s="228"/>
      <c r="LYZ39" s="228"/>
      <c r="LZA39" s="228"/>
      <c r="LZB39" s="228"/>
      <c r="LZC39" s="228"/>
      <c r="LZD39" s="228"/>
      <c r="LZE39" s="228"/>
      <c r="LZF39" s="228"/>
      <c r="LZG39" s="228"/>
      <c r="LZH39" s="228"/>
      <c r="LZI39" s="228"/>
      <c r="LZJ39" s="228"/>
      <c r="LZK39" s="228"/>
      <c r="LZL39" s="228"/>
      <c r="LZM39" s="228"/>
      <c r="LZN39" s="228"/>
      <c r="LZO39" s="228"/>
      <c r="LZP39" s="228"/>
      <c r="LZQ39" s="228"/>
      <c r="LZR39" s="228"/>
      <c r="LZS39" s="228"/>
      <c r="LZT39" s="228"/>
      <c r="LZU39" s="228"/>
      <c r="LZV39" s="228"/>
      <c r="LZW39" s="228"/>
      <c r="LZX39" s="228"/>
      <c r="LZY39" s="228"/>
      <c r="LZZ39" s="228"/>
      <c r="MAA39" s="228"/>
      <c r="MAB39" s="228"/>
      <c r="MAC39" s="228"/>
      <c r="MAD39" s="228"/>
      <c r="MAE39" s="228"/>
      <c r="MAF39" s="228"/>
      <c r="MAG39" s="228"/>
      <c r="MAH39" s="228"/>
      <c r="MAI39" s="228"/>
      <c r="MAJ39" s="228"/>
      <c r="MAK39" s="228"/>
      <c r="MAL39" s="228"/>
      <c r="MAM39" s="228"/>
      <c r="MAN39" s="228"/>
      <c r="MAO39" s="228"/>
      <c r="MAP39" s="228"/>
      <c r="MAQ39" s="228"/>
      <c r="MAR39" s="228"/>
      <c r="MAS39" s="228"/>
      <c r="MAT39" s="228"/>
      <c r="MAU39" s="228"/>
      <c r="MAV39" s="228"/>
      <c r="MAW39" s="228"/>
      <c r="MAX39" s="228"/>
      <c r="MAY39" s="228"/>
      <c r="MAZ39" s="228"/>
      <c r="MBA39" s="228"/>
      <c r="MBB39" s="228"/>
      <c r="MBC39" s="228"/>
      <c r="MBD39" s="228"/>
      <c r="MBE39" s="228"/>
      <c r="MBF39" s="228"/>
      <c r="MBG39" s="228"/>
      <c r="MBH39" s="228"/>
      <c r="MBI39" s="228"/>
      <c r="MBJ39" s="228"/>
      <c r="MBK39" s="228"/>
      <c r="MBL39" s="228"/>
      <c r="MBM39" s="228"/>
      <c r="MBN39" s="228"/>
      <c r="MBO39" s="228"/>
      <c r="MBP39" s="228"/>
      <c r="MBQ39" s="228"/>
      <c r="MBR39" s="228"/>
      <c r="MBS39" s="228"/>
      <c r="MBT39" s="228"/>
      <c r="MBU39" s="228"/>
      <c r="MBV39" s="228"/>
      <c r="MBW39" s="228"/>
      <c r="MBX39" s="228"/>
      <c r="MBY39" s="228"/>
      <c r="MBZ39" s="228"/>
      <c r="MCA39" s="228"/>
      <c r="MCB39" s="228"/>
      <c r="MCC39" s="228"/>
      <c r="MCD39" s="228"/>
      <c r="MCE39" s="228"/>
      <c r="MCF39" s="228"/>
      <c r="MCG39" s="228"/>
      <c r="MCH39" s="228"/>
      <c r="MCI39" s="228"/>
      <c r="MCJ39" s="228"/>
      <c r="MCK39" s="228"/>
      <c r="MCL39" s="228"/>
      <c r="MCM39" s="228"/>
      <c r="MCN39" s="228"/>
      <c r="MCO39" s="228"/>
      <c r="MCP39" s="228"/>
      <c r="MCQ39" s="228"/>
      <c r="MCR39" s="228"/>
      <c r="MCS39" s="228"/>
      <c r="MCT39" s="228"/>
      <c r="MCU39" s="228"/>
      <c r="MCV39" s="228"/>
      <c r="MCW39" s="228"/>
      <c r="MCX39" s="228"/>
      <c r="MCY39" s="228"/>
      <c r="MCZ39" s="228"/>
      <c r="MDA39" s="228"/>
      <c r="MDB39" s="228"/>
      <c r="MDC39" s="228"/>
      <c r="MDD39" s="228"/>
      <c r="MDE39" s="228"/>
      <c r="MDF39" s="228"/>
      <c r="MDG39" s="228"/>
      <c r="MDH39" s="228"/>
      <c r="MDI39" s="228"/>
      <c r="MDJ39" s="228"/>
      <c r="MDK39" s="228"/>
      <c r="MDL39" s="228"/>
      <c r="MDM39" s="228"/>
      <c r="MDN39" s="228"/>
      <c r="MDO39" s="228"/>
      <c r="MDP39" s="228"/>
      <c r="MDQ39" s="228"/>
      <c r="MDR39" s="228"/>
      <c r="MDS39" s="228"/>
      <c r="MDT39" s="228"/>
      <c r="MDU39" s="228"/>
      <c r="MDV39" s="228"/>
      <c r="MDW39" s="228"/>
      <c r="MDX39" s="228"/>
      <c r="MDY39" s="228"/>
      <c r="MDZ39" s="228"/>
      <c r="MEA39" s="228"/>
      <c r="MEB39" s="228"/>
      <c r="MEC39" s="228"/>
      <c r="MED39" s="228"/>
      <c r="MEE39" s="228"/>
      <c r="MEF39" s="228"/>
      <c r="MEG39" s="228"/>
      <c r="MEH39" s="228"/>
      <c r="MEI39" s="228"/>
      <c r="MEJ39" s="228"/>
      <c r="MEK39" s="228"/>
      <c r="MEL39" s="228"/>
      <c r="MEM39" s="228"/>
      <c r="MEN39" s="228"/>
      <c r="MEO39" s="228"/>
      <c r="MEP39" s="228"/>
      <c r="MEQ39" s="228"/>
      <c r="MER39" s="228"/>
      <c r="MES39" s="228"/>
      <c r="MET39" s="228"/>
      <c r="MEU39" s="228"/>
      <c r="MEV39" s="228"/>
      <c r="MEW39" s="228"/>
      <c r="MEX39" s="228"/>
      <c r="MEY39" s="228"/>
      <c r="MEZ39" s="228"/>
      <c r="MFA39" s="228"/>
      <c r="MFB39" s="228"/>
      <c r="MFC39" s="228"/>
      <c r="MFD39" s="228"/>
      <c r="MFE39" s="228"/>
      <c r="MFF39" s="228"/>
      <c r="MFG39" s="228"/>
      <c r="MFH39" s="228"/>
      <c r="MFI39" s="228"/>
      <c r="MFJ39" s="228"/>
      <c r="MFK39" s="228"/>
      <c r="MFL39" s="228"/>
      <c r="MFM39" s="228"/>
      <c r="MFN39" s="228"/>
      <c r="MFO39" s="228"/>
      <c r="MFP39" s="228"/>
      <c r="MFQ39" s="228"/>
      <c r="MFR39" s="228"/>
      <c r="MFS39" s="228"/>
      <c r="MFT39" s="228"/>
      <c r="MFU39" s="228"/>
      <c r="MFV39" s="228"/>
      <c r="MFW39" s="228"/>
      <c r="MFX39" s="228"/>
      <c r="MFY39" s="228"/>
      <c r="MFZ39" s="228"/>
      <c r="MGA39" s="228"/>
      <c r="MGB39" s="228"/>
      <c r="MGC39" s="228"/>
      <c r="MGD39" s="228"/>
      <c r="MGE39" s="228"/>
      <c r="MGF39" s="228"/>
      <c r="MGG39" s="228"/>
      <c r="MGH39" s="228"/>
      <c r="MGI39" s="228"/>
      <c r="MGJ39" s="228"/>
      <c r="MGK39" s="228"/>
      <c r="MGL39" s="228"/>
      <c r="MGM39" s="228"/>
      <c r="MGN39" s="228"/>
      <c r="MGO39" s="228"/>
      <c r="MGP39" s="228"/>
      <c r="MGQ39" s="228"/>
      <c r="MGR39" s="228"/>
      <c r="MGS39" s="228"/>
      <c r="MGT39" s="228"/>
      <c r="MGU39" s="228"/>
      <c r="MGV39" s="228"/>
      <c r="MGW39" s="228"/>
      <c r="MGX39" s="228"/>
      <c r="MGY39" s="228"/>
      <c r="MGZ39" s="228"/>
      <c r="MHA39" s="228"/>
      <c r="MHB39" s="228"/>
      <c r="MHC39" s="228"/>
      <c r="MHD39" s="228"/>
      <c r="MHE39" s="228"/>
      <c r="MHF39" s="228"/>
      <c r="MHG39" s="228"/>
      <c r="MHH39" s="228"/>
      <c r="MHI39" s="228"/>
      <c r="MHJ39" s="228"/>
      <c r="MHK39" s="228"/>
      <c r="MHL39" s="228"/>
      <c r="MHM39" s="228"/>
      <c r="MHN39" s="228"/>
      <c r="MHO39" s="228"/>
      <c r="MHP39" s="228"/>
      <c r="MHQ39" s="228"/>
      <c r="MHR39" s="228"/>
      <c r="MHS39" s="228"/>
      <c r="MHT39" s="228"/>
      <c r="MHU39" s="228"/>
      <c r="MHV39" s="228"/>
      <c r="MHW39" s="228"/>
      <c r="MHX39" s="228"/>
      <c r="MHY39" s="228"/>
      <c r="MHZ39" s="228"/>
      <c r="MIA39" s="228"/>
      <c r="MIB39" s="228"/>
      <c r="MIC39" s="228"/>
      <c r="MID39" s="228"/>
      <c r="MIE39" s="228"/>
      <c r="MIF39" s="228"/>
      <c r="MIG39" s="228"/>
      <c r="MIH39" s="228"/>
      <c r="MII39" s="228"/>
      <c r="MIJ39" s="228"/>
      <c r="MIK39" s="228"/>
      <c r="MIL39" s="228"/>
      <c r="MIM39" s="228"/>
      <c r="MIN39" s="228"/>
      <c r="MIO39" s="228"/>
      <c r="MIP39" s="228"/>
      <c r="MIQ39" s="228"/>
      <c r="MIR39" s="228"/>
      <c r="MIS39" s="228"/>
      <c r="MIT39" s="228"/>
      <c r="MIU39" s="228"/>
      <c r="MIV39" s="228"/>
      <c r="MIW39" s="228"/>
      <c r="MIX39" s="228"/>
      <c r="MIY39" s="228"/>
      <c r="MIZ39" s="228"/>
      <c r="MJA39" s="228"/>
      <c r="MJB39" s="228"/>
      <c r="MJC39" s="228"/>
      <c r="MJD39" s="228"/>
      <c r="MJE39" s="228"/>
      <c r="MJF39" s="228"/>
      <c r="MJG39" s="228"/>
      <c r="MJH39" s="228"/>
      <c r="MJI39" s="228"/>
      <c r="MJJ39" s="228"/>
      <c r="MJK39" s="228"/>
      <c r="MJL39" s="228"/>
      <c r="MJM39" s="228"/>
      <c r="MJN39" s="228"/>
      <c r="MJO39" s="228"/>
      <c r="MJP39" s="228"/>
      <c r="MJQ39" s="228"/>
      <c r="MJR39" s="228"/>
      <c r="MJS39" s="228"/>
      <c r="MJT39" s="228"/>
      <c r="MJU39" s="228"/>
      <c r="MJV39" s="228"/>
      <c r="MJW39" s="228"/>
      <c r="MJX39" s="228"/>
      <c r="MJY39" s="228"/>
      <c r="MJZ39" s="228"/>
      <c r="MKA39" s="228"/>
      <c r="MKB39" s="228"/>
      <c r="MKC39" s="228"/>
      <c r="MKD39" s="228"/>
      <c r="MKE39" s="228"/>
      <c r="MKF39" s="228"/>
      <c r="MKG39" s="228"/>
      <c r="MKH39" s="228"/>
      <c r="MKI39" s="228"/>
      <c r="MKJ39" s="228"/>
      <c r="MKK39" s="228"/>
      <c r="MKL39" s="228"/>
      <c r="MKM39" s="228"/>
      <c r="MKN39" s="228"/>
      <c r="MKO39" s="228"/>
      <c r="MKP39" s="228"/>
      <c r="MKQ39" s="228"/>
      <c r="MKR39" s="228"/>
      <c r="MKS39" s="228"/>
      <c r="MKT39" s="228"/>
      <c r="MKU39" s="228"/>
      <c r="MKV39" s="228"/>
      <c r="MKW39" s="228"/>
      <c r="MKX39" s="228"/>
      <c r="MKY39" s="228"/>
      <c r="MKZ39" s="228"/>
      <c r="MLA39" s="228"/>
      <c r="MLB39" s="228"/>
      <c r="MLC39" s="228"/>
      <c r="MLD39" s="228"/>
      <c r="MLE39" s="228"/>
      <c r="MLF39" s="228"/>
      <c r="MLG39" s="228"/>
      <c r="MLH39" s="228"/>
      <c r="MLI39" s="228"/>
      <c r="MLJ39" s="228"/>
      <c r="MLK39" s="228"/>
      <c r="MLL39" s="228"/>
      <c r="MLM39" s="228"/>
      <c r="MLN39" s="228"/>
      <c r="MLO39" s="228"/>
      <c r="MLP39" s="228"/>
      <c r="MLQ39" s="228"/>
      <c r="MLR39" s="228"/>
      <c r="MLS39" s="228"/>
      <c r="MLT39" s="228"/>
      <c r="MLU39" s="228"/>
      <c r="MLV39" s="228"/>
      <c r="MLW39" s="228"/>
      <c r="MLX39" s="228"/>
      <c r="MLY39" s="228"/>
      <c r="MLZ39" s="228"/>
      <c r="MMA39" s="228"/>
      <c r="MMB39" s="228"/>
      <c r="MMC39" s="228"/>
      <c r="MMD39" s="228"/>
      <c r="MME39" s="228"/>
      <c r="MMF39" s="228"/>
      <c r="MMG39" s="228"/>
      <c r="MMH39" s="228"/>
      <c r="MMI39" s="228"/>
      <c r="MMJ39" s="228"/>
      <c r="MMK39" s="228"/>
      <c r="MML39" s="228"/>
      <c r="MMM39" s="228"/>
      <c r="MMN39" s="228"/>
      <c r="MMO39" s="228"/>
      <c r="MMP39" s="228"/>
      <c r="MMQ39" s="228"/>
      <c r="MMR39" s="228"/>
      <c r="MMS39" s="228"/>
      <c r="MMT39" s="228"/>
      <c r="MMU39" s="228"/>
      <c r="MMV39" s="228"/>
      <c r="MMW39" s="228"/>
      <c r="MMX39" s="228"/>
      <c r="MMY39" s="228"/>
      <c r="MMZ39" s="228"/>
      <c r="MNA39" s="228"/>
      <c r="MNB39" s="228"/>
      <c r="MNC39" s="228"/>
      <c r="MND39" s="228"/>
      <c r="MNE39" s="228"/>
      <c r="MNF39" s="228"/>
      <c r="MNG39" s="228"/>
      <c r="MNH39" s="228"/>
      <c r="MNI39" s="228"/>
      <c r="MNJ39" s="228"/>
      <c r="MNK39" s="228"/>
      <c r="MNL39" s="228"/>
      <c r="MNM39" s="228"/>
      <c r="MNN39" s="228"/>
      <c r="MNO39" s="228"/>
      <c r="MNP39" s="228"/>
      <c r="MNQ39" s="228"/>
      <c r="MNR39" s="228"/>
      <c r="MNS39" s="228"/>
      <c r="MNT39" s="228"/>
      <c r="MNU39" s="228"/>
      <c r="MNV39" s="228"/>
      <c r="MNW39" s="228"/>
      <c r="MNX39" s="228"/>
      <c r="MNY39" s="228"/>
      <c r="MNZ39" s="228"/>
      <c r="MOA39" s="228"/>
      <c r="MOB39" s="228"/>
      <c r="MOC39" s="228"/>
      <c r="MOD39" s="228"/>
      <c r="MOE39" s="228"/>
      <c r="MOF39" s="228"/>
      <c r="MOG39" s="228"/>
      <c r="MOH39" s="228"/>
      <c r="MOI39" s="228"/>
      <c r="MOJ39" s="228"/>
      <c r="MOK39" s="228"/>
      <c r="MOL39" s="228"/>
      <c r="MOM39" s="228"/>
      <c r="MON39" s="228"/>
      <c r="MOO39" s="228"/>
      <c r="MOP39" s="228"/>
      <c r="MOQ39" s="228"/>
      <c r="MOR39" s="228"/>
      <c r="MOS39" s="228"/>
      <c r="MOT39" s="228"/>
      <c r="MOU39" s="228"/>
      <c r="MOV39" s="228"/>
      <c r="MOW39" s="228"/>
      <c r="MOX39" s="228"/>
      <c r="MOY39" s="228"/>
      <c r="MOZ39" s="228"/>
      <c r="MPA39" s="228"/>
      <c r="MPB39" s="228"/>
      <c r="MPC39" s="228"/>
      <c r="MPD39" s="228"/>
      <c r="MPE39" s="228"/>
      <c r="MPF39" s="228"/>
      <c r="MPG39" s="228"/>
      <c r="MPH39" s="228"/>
      <c r="MPI39" s="228"/>
      <c r="MPJ39" s="228"/>
      <c r="MPK39" s="228"/>
      <c r="MPL39" s="228"/>
      <c r="MPM39" s="228"/>
      <c r="MPN39" s="228"/>
      <c r="MPO39" s="228"/>
      <c r="MPP39" s="228"/>
      <c r="MPQ39" s="228"/>
      <c r="MPR39" s="228"/>
      <c r="MPS39" s="228"/>
      <c r="MPT39" s="228"/>
      <c r="MPU39" s="228"/>
      <c r="MPV39" s="228"/>
      <c r="MPW39" s="228"/>
      <c r="MPX39" s="228"/>
      <c r="MPY39" s="228"/>
      <c r="MPZ39" s="228"/>
      <c r="MQA39" s="228"/>
      <c r="MQB39" s="228"/>
      <c r="MQC39" s="228"/>
      <c r="MQD39" s="228"/>
      <c r="MQE39" s="228"/>
      <c r="MQF39" s="228"/>
      <c r="MQG39" s="228"/>
      <c r="MQH39" s="228"/>
      <c r="MQI39" s="228"/>
      <c r="MQJ39" s="228"/>
      <c r="MQK39" s="228"/>
      <c r="MQL39" s="228"/>
      <c r="MQM39" s="228"/>
      <c r="MQN39" s="228"/>
      <c r="MQO39" s="228"/>
      <c r="MQP39" s="228"/>
      <c r="MQQ39" s="228"/>
      <c r="MQR39" s="228"/>
      <c r="MQS39" s="228"/>
      <c r="MQT39" s="228"/>
      <c r="MQU39" s="228"/>
      <c r="MQV39" s="228"/>
      <c r="MQW39" s="228"/>
      <c r="MQX39" s="228"/>
      <c r="MQY39" s="228"/>
      <c r="MQZ39" s="228"/>
      <c r="MRA39" s="228"/>
      <c r="MRB39" s="228"/>
      <c r="MRC39" s="228"/>
      <c r="MRD39" s="228"/>
      <c r="MRE39" s="228"/>
      <c r="MRF39" s="228"/>
      <c r="MRG39" s="228"/>
      <c r="MRH39" s="228"/>
      <c r="MRI39" s="228"/>
      <c r="MRJ39" s="228"/>
      <c r="MRK39" s="228"/>
      <c r="MRL39" s="228"/>
      <c r="MRM39" s="228"/>
      <c r="MRN39" s="228"/>
      <c r="MRO39" s="228"/>
      <c r="MRP39" s="228"/>
      <c r="MRQ39" s="228"/>
      <c r="MRR39" s="228"/>
      <c r="MRS39" s="228"/>
      <c r="MRT39" s="228"/>
      <c r="MRU39" s="228"/>
      <c r="MRV39" s="228"/>
      <c r="MRW39" s="228"/>
      <c r="MRX39" s="228"/>
      <c r="MRY39" s="228"/>
      <c r="MRZ39" s="228"/>
      <c r="MSA39" s="228"/>
      <c r="MSB39" s="228"/>
      <c r="MSC39" s="228"/>
      <c r="MSD39" s="228"/>
      <c r="MSE39" s="228"/>
      <c r="MSF39" s="228"/>
      <c r="MSG39" s="228"/>
      <c r="MSH39" s="228"/>
      <c r="MSI39" s="228"/>
      <c r="MSJ39" s="228"/>
      <c r="MSK39" s="228"/>
      <c r="MSL39" s="228"/>
      <c r="MSM39" s="228"/>
      <c r="MSN39" s="228"/>
      <c r="MSO39" s="228"/>
      <c r="MSP39" s="228"/>
      <c r="MSQ39" s="228"/>
      <c r="MSR39" s="228"/>
      <c r="MSS39" s="228"/>
      <c r="MST39" s="228"/>
      <c r="MSU39" s="228"/>
      <c r="MSV39" s="228"/>
      <c r="MSW39" s="228"/>
      <c r="MSX39" s="228"/>
      <c r="MSY39" s="228"/>
      <c r="MSZ39" s="228"/>
      <c r="MTA39" s="228"/>
      <c r="MTB39" s="228"/>
      <c r="MTC39" s="228"/>
      <c r="MTD39" s="228"/>
      <c r="MTE39" s="228"/>
      <c r="MTF39" s="228"/>
      <c r="MTG39" s="228"/>
      <c r="MTH39" s="228"/>
      <c r="MTI39" s="228"/>
      <c r="MTJ39" s="228"/>
      <c r="MTK39" s="228"/>
      <c r="MTL39" s="228"/>
      <c r="MTM39" s="228"/>
      <c r="MTN39" s="228"/>
      <c r="MTO39" s="228"/>
      <c r="MTP39" s="228"/>
      <c r="MTQ39" s="228"/>
      <c r="MTR39" s="228"/>
      <c r="MTS39" s="228"/>
      <c r="MTT39" s="228"/>
      <c r="MTU39" s="228"/>
      <c r="MTV39" s="228"/>
      <c r="MTW39" s="228"/>
      <c r="MTX39" s="228"/>
      <c r="MTY39" s="228"/>
      <c r="MTZ39" s="228"/>
      <c r="MUA39" s="228"/>
      <c r="MUB39" s="228"/>
      <c r="MUC39" s="228"/>
      <c r="MUD39" s="228"/>
      <c r="MUE39" s="228"/>
      <c r="MUF39" s="228"/>
      <c r="MUG39" s="228"/>
      <c r="MUH39" s="228"/>
      <c r="MUI39" s="228"/>
      <c r="MUJ39" s="228"/>
      <c r="MUK39" s="228"/>
      <c r="MUL39" s="228"/>
      <c r="MUM39" s="228"/>
      <c r="MUN39" s="228"/>
      <c r="MUO39" s="228"/>
      <c r="MUP39" s="228"/>
      <c r="MUQ39" s="228"/>
      <c r="MUR39" s="228"/>
      <c r="MUS39" s="228"/>
      <c r="MUT39" s="228"/>
      <c r="MUU39" s="228"/>
      <c r="MUV39" s="228"/>
      <c r="MUW39" s="228"/>
      <c r="MUX39" s="228"/>
      <c r="MUY39" s="228"/>
      <c r="MUZ39" s="228"/>
      <c r="MVA39" s="228"/>
      <c r="MVB39" s="228"/>
      <c r="MVC39" s="228"/>
      <c r="MVD39" s="228"/>
      <c r="MVE39" s="228"/>
      <c r="MVF39" s="228"/>
      <c r="MVG39" s="228"/>
      <c r="MVH39" s="228"/>
      <c r="MVI39" s="228"/>
      <c r="MVJ39" s="228"/>
      <c r="MVK39" s="228"/>
      <c r="MVL39" s="228"/>
      <c r="MVM39" s="228"/>
      <c r="MVN39" s="228"/>
      <c r="MVO39" s="228"/>
      <c r="MVP39" s="228"/>
      <c r="MVQ39" s="228"/>
      <c r="MVR39" s="228"/>
      <c r="MVS39" s="228"/>
      <c r="MVT39" s="228"/>
      <c r="MVU39" s="228"/>
      <c r="MVV39" s="228"/>
      <c r="MVW39" s="228"/>
      <c r="MVX39" s="228"/>
      <c r="MVY39" s="228"/>
      <c r="MVZ39" s="228"/>
      <c r="MWA39" s="228"/>
      <c r="MWB39" s="228"/>
      <c r="MWC39" s="228"/>
      <c r="MWD39" s="228"/>
      <c r="MWE39" s="228"/>
      <c r="MWF39" s="228"/>
      <c r="MWG39" s="228"/>
      <c r="MWH39" s="228"/>
      <c r="MWI39" s="228"/>
      <c r="MWJ39" s="228"/>
      <c r="MWK39" s="228"/>
      <c r="MWL39" s="228"/>
      <c r="MWM39" s="228"/>
      <c r="MWN39" s="228"/>
      <c r="MWO39" s="228"/>
      <c r="MWP39" s="228"/>
      <c r="MWQ39" s="228"/>
      <c r="MWR39" s="228"/>
      <c r="MWS39" s="228"/>
      <c r="MWT39" s="228"/>
      <c r="MWU39" s="228"/>
      <c r="MWV39" s="228"/>
      <c r="MWW39" s="228"/>
      <c r="MWX39" s="228"/>
      <c r="MWY39" s="228"/>
      <c r="MWZ39" s="228"/>
      <c r="MXA39" s="228"/>
      <c r="MXB39" s="228"/>
      <c r="MXC39" s="228"/>
      <c r="MXD39" s="228"/>
      <c r="MXE39" s="228"/>
      <c r="MXF39" s="228"/>
      <c r="MXG39" s="228"/>
      <c r="MXH39" s="228"/>
      <c r="MXI39" s="228"/>
      <c r="MXJ39" s="228"/>
      <c r="MXK39" s="228"/>
      <c r="MXL39" s="228"/>
      <c r="MXM39" s="228"/>
      <c r="MXN39" s="228"/>
      <c r="MXO39" s="228"/>
      <c r="MXP39" s="228"/>
      <c r="MXQ39" s="228"/>
      <c r="MXR39" s="228"/>
      <c r="MXS39" s="228"/>
      <c r="MXT39" s="228"/>
      <c r="MXU39" s="228"/>
      <c r="MXV39" s="228"/>
      <c r="MXW39" s="228"/>
      <c r="MXX39" s="228"/>
      <c r="MXY39" s="228"/>
      <c r="MXZ39" s="228"/>
      <c r="MYA39" s="228"/>
      <c r="MYB39" s="228"/>
      <c r="MYC39" s="228"/>
      <c r="MYD39" s="228"/>
      <c r="MYE39" s="228"/>
      <c r="MYF39" s="228"/>
      <c r="MYG39" s="228"/>
      <c r="MYH39" s="228"/>
      <c r="MYI39" s="228"/>
      <c r="MYJ39" s="228"/>
      <c r="MYK39" s="228"/>
      <c r="MYL39" s="228"/>
      <c r="MYM39" s="228"/>
      <c r="MYN39" s="228"/>
      <c r="MYO39" s="228"/>
      <c r="MYP39" s="228"/>
      <c r="MYQ39" s="228"/>
      <c r="MYR39" s="228"/>
      <c r="MYS39" s="228"/>
      <c r="MYT39" s="228"/>
      <c r="MYU39" s="228"/>
      <c r="MYV39" s="228"/>
      <c r="MYW39" s="228"/>
      <c r="MYX39" s="228"/>
      <c r="MYY39" s="228"/>
      <c r="MYZ39" s="228"/>
      <c r="MZA39" s="228"/>
      <c r="MZB39" s="228"/>
      <c r="MZC39" s="228"/>
      <c r="MZD39" s="228"/>
      <c r="MZE39" s="228"/>
      <c r="MZF39" s="228"/>
      <c r="MZG39" s="228"/>
      <c r="MZH39" s="228"/>
      <c r="MZI39" s="228"/>
      <c r="MZJ39" s="228"/>
      <c r="MZK39" s="228"/>
      <c r="MZL39" s="228"/>
      <c r="MZM39" s="228"/>
      <c r="MZN39" s="228"/>
      <c r="MZO39" s="228"/>
      <c r="MZP39" s="228"/>
      <c r="MZQ39" s="228"/>
      <c r="MZR39" s="228"/>
      <c r="MZS39" s="228"/>
      <c r="MZT39" s="228"/>
      <c r="MZU39" s="228"/>
      <c r="MZV39" s="228"/>
      <c r="MZW39" s="228"/>
      <c r="MZX39" s="228"/>
      <c r="MZY39" s="228"/>
      <c r="MZZ39" s="228"/>
      <c r="NAA39" s="228"/>
      <c r="NAB39" s="228"/>
      <c r="NAC39" s="228"/>
      <c r="NAD39" s="228"/>
      <c r="NAE39" s="228"/>
      <c r="NAF39" s="228"/>
      <c r="NAG39" s="228"/>
      <c r="NAH39" s="228"/>
      <c r="NAI39" s="228"/>
      <c r="NAJ39" s="228"/>
      <c r="NAK39" s="228"/>
      <c r="NAL39" s="228"/>
      <c r="NAM39" s="228"/>
      <c r="NAN39" s="228"/>
      <c r="NAO39" s="228"/>
      <c r="NAP39" s="228"/>
      <c r="NAQ39" s="228"/>
      <c r="NAR39" s="228"/>
      <c r="NAS39" s="228"/>
      <c r="NAT39" s="228"/>
      <c r="NAU39" s="228"/>
      <c r="NAV39" s="228"/>
      <c r="NAW39" s="228"/>
      <c r="NAX39" s="228"/>
      <c r="NAY39" s="228"/>
      <c r="NAZ39" s="228"/>
      <c r="NBA39" s="228"/>
      <c r="NBB39" s="228"/>
      <c r="NBC39" s="228"/>
      <c r="NBD39" s="228"/>
      <c r="NBE39" s="228"/>
      <c r="NBF39" s="228"/>
      <c r="NBG39" s="228"/>
      <c r="NBH39" s="228"/>
      <c r="NBI39" s="228"/>
      <c r="NBJ39" s="228"/>
      <c r="NBK39" s="228"/>
      <c r="NBL39" s="228"/>
      <c r="NBM39" s="228"/>
      <c r="NBN39" s="228"/>
      <c r="NBO39" s="228"/>
      <c r="NBP39" s="228"/>
      <c r="NBQ39" s="228"/>
      <c r="NBR39" s="228"/>
      <c r="NBS39" s="228"/>
      <c r="NBT39" s="228"/>
      <c r="NBU39" s="228"/>
      <c r="NBV39" s="228"/>
      <c r="NBW39" s="228"/>
      <c r="NBX39" s="228"/>
      <c r="NBY39" s="228"/>
      <c r="NBZ39" s="228"/>
      <c r="NCA39" s="228"/>
      <c r="NCB39" s="228"/>
      <c r="NCC39" s="228"/>
      <c r="NCD39" s="228"/>
      <c r="NCE39" s="228"/>
      <c r="NCF39" s="228"/>
      <c r="NCG39" s="228"/>
      <c r="NCH39" s="228"/>
      <c r="NCI39" s="228"/>
      <c r="NCJ39" s="228"/>
      <c r="NCK39" s="228"/>
      <c r="NCL39" s="228"/>
      <c r="NCM39" s="228"/>
      <c r="NCN39" s="228"/>
      <c r="NCO39" s="228"/>
      <c r="NCP39" s="228"/>
      <c r="NCQ39" s="228"/>
      <c r="NCR39" s="228"/>
      <c r="NCS39" s="228"/>
      <c r="NCT39" s="228"/>
      <c r="NCU39" s="228"/>
      <c r="NCV39" s="228"/>
      <c r="NCW39" s="228"/>
      <c r="NCX39" s="228"/>
      <c r="NCY39" s="228"/>
      <c r="NCZ39" s="228"/>
      <c r="NDA39" s="228"/>
      <c r="NDB39" s="228"/>
      <c r="NDC39" s="228"/>
      <c r="NDD39" s="228"/>
      <c r="NDE39" s="228"/>
      <c r="NDF39" s="228"/>
      <c r="NDG39" s="228"/>
      <c r="NDH39" s="228"/>
      <c r="NDI39" s="228"/>
      <c r="NDJ39" s="228"/>
      <c r="NDK39" s="228"/>
      <c r="NDL39" s="228"/>
      <c r="NDM39" s="228"/>
      <c r="NDN39" s="228"/>
      <c r="NDO39" s="228"/>
      <c r="NDP39" s="228"/>
      <c r="NDQ39" s="228"/>
      <c r="NDR39" s="228"/>
      <c r="NDS39" s="228"/>
      <c r="NDT39" s="228"/>
      <c r="NDU39" s="228"/>
      <c r="NDV39" s="228"/>
      <c r="NDW39" s="228"/>
      <c r="NDX39" s="228"/>
      <c r="NDY39" s="228"/>
      <c r="NDZ39" s="228"/>
      <c r="NEA39" s="228"/>
      <c r="NEB39" s="228"/>
      <c r="NEC39" s="228"/>
      <c r="NED39" s="228"/>
      <c r="NEE39" s="228"/>
      <c r="NEF39" s="228"/>
      <c r="NEG39" s="228"/>
      <c r="NEH39" s="228"/>
      <c r="NEI39" s="228"/>
      <c r="NEJ39" s="228"/>
      <c r="NEK39" s="228"/>
      <c r="NEL39" s="228"/>
      <c r="NEM39" s="228"/>
      <c r="NEN39" s="228"/>
      <c r="NEO39" s="228"/>
      <c r="NEP39" s="228"/>
      <c r="NEQ39" s="228"/>
      <c r="NER39" s="228"/>
      <c r="NES39" s="228"/>
      <c r="NET39" s="228"/>
      <c r="NEU39" s="228"/>
      <c r="NEV39" s="228"/>
      <c r="NEW39" s="228"/>
      <c r="NEX39" s="228"/>
      <c r="NEY39" s="228"/>
      <c r="NEZ39" s="228"/>
      <c r="NFA39" s="228"/>
      <c r="NFB39" s="228"/>
      <c r="NFC39" s="228"/>
      <c r="NFD39" s="228"/>
      <c r="NFE39" s="228"/>
      <c r="NFF39" s="228"/>
      <c r="NFG39" s="228"/>
      <c r="NFH39" s="228"/>
      <c r="NFI39" s="228"/>
      <c r="NFJ39" s="228"/>
      <c r="NFK39" s="228"/>
      <c r="NFL39" s="228"/>
      <c r="NFM39" s="228"/>
      <c r="NFN39" s="228"/>
      <c r="NFO39" s="228"/>
      <c r="NFP39" s="228"/>
      <c r="NFQ39" s="228"/>
      <c r="NFR39" s="228"/>
      <c r="NFS39" s="228"/>
      <c r="NFT39" s="228"/>
      <c r="NFU39" s="228"/>
      <c r="NFV39" s="228"/>
      <c r="NFW39" s="228"/>
      <c r="NFX39" s="228"/>
      <c r="NFY39" s="228"/>
      <c r="NFZ39" s="228"/>
      <c r="NGA39" s="228"/>
      <c r="NGB39" s="228"/>
      <c r="NGC39" s="228"/>
      <c r="NGD39" s="228"/>
      <c r="NGE39" s="228"/>
      <c r="NGF39" s="228"/>
      <c r="NGG39" s="228"/>
      <c r="NGH39" s="228"/>
      <c r="NGI39" s="228"/>
      <c r="NGJ39" s="228"/>
      <c r="NGK39" s="228"/>
      <c r="NGL39" s="228"/>
      <c r="NGM39" s="228"/>
      <c r="NGN39" s="228"/>
      <c r="NGO39" s="228"/>
      <c r="NGP39" s="228"/>
      <c r="NGQ39" s="228"/>
      <c r="NGR39" s="228"/>
      <c r="NGS39" s="228"/>
      <c r="NGT39" s="228"/>
      <c r="NGU39" s="228"/>
      <c r="NGV39" s="228"/>
      <c r="NGW39" s="228"/>
      <c r="NGX39" s="228"/>
      <c r="NGY39" s="228"/>
      <c r="NGZ39" s="228"/>
      <c r="NHA39" s="228"/>
      <c r="NHB39" s="228"/>
      <c r="NHC39" s="228"/>
      <c r="NHD39" s="228"/>
      <c r="NHE39" s="228"/>
      <c r="NHF39" s="228"/>
      <c r="NHG39" s="228"/>
      <c r="NHH39" s="228"/>
      <c r="NHI39" s="228"/>
      <c r="NHJ39" s="228"/>
      <c r="NHK39" s="228"/>
      <c r="NHL39" s="228"/>
      <c r="NHM39" s="228"/>
      <c r="NHN39" s="228"/>
      <c r="NHO39" s="228"/>
      <c r="NHP39" s="228"/>
      <c r="NHQ39" s="228"/>
      <c r="NHR39" s="228"/>
      <c r="NHS39" s="228"/>
      <c r="NHT39" s="228"/>
      <c r="NHU39" s="228"/>
      <c r="NHV39" s="228"/>
      <c r="NHW39" s="228"/>
      <c r="NHX39" s="228"/>
      <c r="NHY39" s="228"/>
      <c r="NHZ39" s="228"/>
      <c r="NIA39" s="228"/>
      <c r="NIB39" s="228"/>
      <c r="NIC39" s="228"/>
      <c r="NID39" s="228"/>
      <c r="NIE39" s="228"/>
      <c r="NIF39" s="228"/>
      <c r="NIG39" s="228"/>
      <c r="NIH39" s="228"/>
      <c r="NII39" s="228"/>
      <c r="NIJ39" s="228"/>
      <c r="NIK39" s="228"/>
      <c r="NIL39" s="228"/>
      <c r="NIM39" s="228"/>
      <c r="NIN39" s="228"/>
      <c r="NIO39" s="228"/>
      <c r="NIP39" s="228"/>
      <c r="NIQ39" s="228"/>
      <c r="NIR39" s="228"/>
      <c r="NIS39" s="228"/>
      <c r="NIT39" s="228"/>
      <c r="NIU39" s="228"/>
      <c r="NIV39" s="228"/>
      <c r="NIW39" s="228"/>
      <c r="NIX39" s="228"/>
      <c r="NIY39" s="228"/>
      <c r="NIZ39" s="228"/>
      <c r="NJA39" s="228"/>
      <c r="NJB39" s="228"/>
      <c r="NJC39" s="228"/>
      <c r="NJD39" s="228"/>
      <c r="NJE39" s="228"/>
      <c r="NJF39" s="228"/>
      <c r="NJG39" s="228"/>
      <c r="NJH39" s="228"/>
      <c r="NJI39" s="228"/>
      <c r="NJJ39" s="228"/>
      <c r="NJK39" s="228"/>
      <c r="NJL39" s="228"/>
      <c r="NJM39" s="228"/>
      <c r="NJN39" s="228"/>
      <c r="NJO39" s="228"/>
      <c r="NJP39" s="228"/>
      <c r="NJQ39" s="228"/>
      <c r="NJR39" s="228"/>
      <c r="NJS39" s="228"/>
      <c r="NJT39" s="228"/>
      <c r="NJU39" s="228"/>
      <c r="NJV39" s="228"/>
      <c r="NJW39" s="228"/>
      <c r="NJX39" s="228"/>
      <c r="NJY39" s="228"/>
      <c r="NJZ39" s="228"/>
      <c r="NKA39" s="228"/>
      <c r="NKB39" s="228"/>
      <c r="NKC39" s="228"/>
      <c r="NKD39" s="228"/>
      <c r="NKE39" s="228"/>
      <c r="NKF39" s="228"/>
      <c r="NKG39" s="228"/>
      <c r="NKH39" s="228"/>
      <c r="NKI39" s="228"/>
      <c r="NKJ39" s="228"/>
      <c r="NKK39" s="228"/>
      <c r="NKL39" s="228"/>
      <c r="NKM39" s="228"/>
      <c r="NKN39" s="228"/>
      <c r="NKO39" s="228"/>
      <c r="NKP39" s="228"/>
      <c r="NKQ39" s="228"/>
      <c r="NKR39" s="228"/>
      <c r="NKS39" s="228"/>
      <c r="NKT39" s="228"/>
      <c r="NKU39" s="228"/>
      <c r="NKV39" s="228"/>
      <c r="NKW39" s="228"/>
      <c r="NKX39" s="228"/>
      <c r="NKY39" s="228"/>
      <c r="NKZ39" s="228"/>
      <c r="NLA39" s="228"/>
      <c r="NLB39" s="228"/>
      <c r="NLC39" s="228"/>
      <c r="NLD39" s="228"/>
      <c r="NLE39" s="228"/>
      <c r="NLF39" s="228"/>
      <c r="NLG39" s="228"/>
      <c r="NLH39" s="228"/>
      <c r="NLI39" s="228"/>
      <c r="NLJ39" s="228"/>
      <c r="NLK39" s="228"/>
      <c r="NLL39" s="228"/>
      <c r="NLM39" s="228"/>
      <c r="NLN39" s="228"/>
      <c r="NLO39" s="228"/>
      <c r="NLP39" s="228"/>
      <c r="NLQ39" s="228"/>
      <c r="NLR39" s="228"/>
      <c r="NLS39" s="228"/>
      <c r="NLT39" s="228"/>
      <c r="NLU39" s="228"/>
      <c r="NLV39" s="228"/>
      <c r="NLW39" s="228"/>
      <c r="NLX39" s="228"/>
      <c r="NLY39" s="228"/>
      <c r="NLZ39" s="228"/>
      <c r="NMA39" s="228"/>
      <c r="NMB39" s="228"/>
      <c r="NMC39" s="228"/>
      <c r="NMD39" s="228"/>
      <c r="NME39" s="228"/>
      <c r="NMF39" s="228"/>
      <c r="NMG39" s="228"/>
      <c r="NMH39" s="228"/>
      <c r="NMI39" s="228"/>
      <c r="NMJ39" s="228"/>
      <c r="NMK39" s="228"/>
      <c r="NML39" s="228"/>
      <c r="NMM39" s="228"/>
      <c r="NMN39" s="228"/>
      <c r="NMO39" s="228"/>
      <c r="NMP39" s="228"/>
      <c r="NMQ39" s="228"/>
      <c r="NMR39" s="228"/>
      <c r="NMS39" s="228"/>
      <c r="NMT39" s="228"/>
      <c r="NMU39" s="228"/>
      <c r="NMV39" s="228"/>
      <c r="NMW39" s="228"/>
      <c r="NMX39" s="228"/>
      <c r="NMY39" s="228"/>
      <c r="NMZ39" s="228"/>
      <c r="NNA39" s="228"/>
      <c r="NNB39" s="228"/>
      <c r="NNC39" s="228"/>
      <c r="NND39" s="228"/>
      <c r="NNE39" s="228"/>
      <c r="NNF39" s="228"/>
      <c r="NNG39" s="228"/>
      <c r="NNH39" s="228"/>
      <c r="NNI39" s="228"/>
      <c r="NNJ39" s="228"/>
      <c r="NNK39" s="228"/>
      <c r="NNL39" s="228"/>
      <c r="NNM39" s="228"/>
      <c r="NNN39" s="228"/>
      <c r="NNO39" s="228"/>
      <c r="NNP39" s="228"/>
      <c r="NNQ39" s="228"/>
      <c r="NNR39" s="228"/>
      <c r="NNS39" s="228"/>
      <c r="NNT39" s="228"/>
      <c r="NNU39" s="228"/>
      <c r="NNV39" s="228"/>
      <c r="NNW39" s="228"/>
      <c r="NNX39" s="228"/>
      <c r="NNY39" s="228"/>
      <c r="NNZ39" s="228"/>
      <c r="NOA39" s="228"/>
      <c r="NOB39" s="228"/>
      <c r="NOC39" s="228"/>
      <c r="NOD39" s="228"/>
      <c r="NOE39" s="228"/>
      <c r="NOF39" s="228"/>
      <c r="NOG39" s="228"/>
      <c r="NOH39" s="228"/>
      <c r="NOI39" s="228"/>
      <c r="NOJ39" s="228"/>
      <c r="NOK39" s="228"/>
      <c r="NOL39" s="228"/>
      <c r="NOM39" s="228"/>
      <c r="NON39" s="228"/>
      <c r="NOO39" s="228"/>
      <c r="NOP39" s="228"/>
      <c r="NOQ39" s="228"/>
      <c r="NOR39" s="228"/>
      <c r="NOS39" s="228"/>
      <c r="NOT39" s="228"/>
      <c r="NOU39" s="228"/>
      <c r="NOV39" s="228"/>
      <c r="NOW39" s="228"/>
      <c r="NOX39" s="228"/>
      <c r="NOY39" s="228"/>
      <c r="NOZ39" s="228"/>
      <c r="NPA39" s="228"/>
      <c r="NPB39" s="228"/>
      <c r="NPC39" s="228"/>
      <c r="NPD39" s="228"/>
      <c r="NPE39" s="228"/>
      <c r="NPF39" s="228"/>
      <c r="NPG39" s="228"/>
      <c r="NPH39" s="228"/>
      <c r="NPI39" s="228"/>
      <c r="NPJ39" s="228"/>
      <c r="NPK39" s="228"/>
      <c r="NPL39" s="228"/>
      <c r="NPM39" s="228"/>
      <c r="NPN39" s="228"/>
      <c r="NPO39" s="228"/>
      <c r="NPP39" s="228"/>
      <c r="NPQ39" s="228"/>
      <c r="NPR39" s="228"/>
      <c r="NPS39" s="228"/>
      <c r="NPT39" s="228"/>
      <c r="NPU39" s="228"/>
      <c r="NPV39" s="228"/>
      <c r="NPW39" s="228"/>
      <c r="NPX39" s="228"/>
      <c r="NPY39" s="228"/>
      <c r="NPZ39" s="228"/>
      <c r="NQA39" s="228"/>
      <c r="NQB39" s="228"/>
      <c r="NQC39" s="228"/>
      <c r="NQD39" s="228"/>
      <c r="NQE39" s="228"/>
      <c r="NQF39" s="228"/>
      <c r="NQG39" s="228"/>
      <c r="NQH39" s="228"/>
      <c r="NQI39" s="228"/>
      <c r="NQJ39" s="228"/>
      <c r="NQK39" s="228"/>
      <c r="NQL39" s="228"/>
      <c r="NQM39" s="228"/>
      <c r="NQN39" s="228"/>
      <c r="NQO39" s="228"/>
      <c r="NQP39" s="228"/>
      <c r="NQQ39" s="228"/>
      <c r="NQR39" s="228"/>
      <c r="NQS39" s="228"/>
      <c r="NQT39" s="228"/>
      <c r="NQU39" s="228"/>
      <c r="NQV39" s="228"/>
      <c r="NQW39" s="228"/>
      <c r="NQX39" s="228"/>
      <c r="NQY39" s="228"/>
      <c r="NQZ39" s="228"/>
      <c r="NRA39" s="228"/>
      <c r="NRB39" s="228"/>
      <c r="NRC39" s="228"/>
      <c r="NRD39" s="228"/>
      <c r="NRE39" s="228"/>
      <c r="NRF39" s="228"/>
      <c r="NRG39" s="228"/>
      <c r="NRH39" s="228"/>
      <c r="NRI39" s="228"/>
      <c r="NRJ39" s="228"/>
      <c r="NRK39" s="228"/>
      <c r="NRL39" s="228"/>
      <c r="NRM39" s="228"/>
      <c r="NRN39" s="228"/>
      <c r="NRO39" s="228"/>
      <c r="NRP39" s="228"/>
      <c r="NRQ39" s="228"/>
      <c r="NRR39" s="228"/>
      <c r="NRS39" s="228"/>
      <c r="NRT39" s="228"/>
      <c r="NRU39" s="228"/>
      <c r="NRV39" s="228"/>
      <c r="NRW39" s="228"/>
      <c r="NRX39" s="228"/>
      <c r="NRY39" s="228"/>
      <c r="NRZ39" s="228"/>
      <c r="NSA39" s="228"/>
      <c r="NSB39" s="228"/>
      <c r="NSC39" s="228"/>
      <c r="NSD39" s="228"/>
      <c r="NSE39" s="228"/>
      <c r="NSF39" s="228"/>
      <c r="NSG39" s="228"/>
      <c r="NSH39" s="228"/>
      <c r="NSI39" s="228"/>
      <c r="NSJ39" s="228"/>
      <c r="NSK39" s="228"/>
      <c r="NSL39" s="228"/>
      <c r="NSM39" s="228"/>
      <c r="NSN39" s="228"/>
      <c r="NSO39" s="228"/>
      <c r="NSP39" s="228"/>
      <c r="NSQ39" s="228"/>
      <c r="NSR39" s="228"/>
      <c r="NSS39" s="228"/>
      <c r="NST39" s="228"/>
      <c r="NSU39" s="228"/>
      <c r="NSV39" s="228"/>
      <c r="NSW39" s="228"/>
      <c r="NSX39" s="228"/>
      <c r="NSY39" s="228"/>
      <c r="NSZ39" s="228"/>
      <c r="NTA39" s="228"/>
      <c r="NTB39" s="228"/>
      <c r="NTC39" s="228"/>
      <c r="NTD39" s="228"/>
      <c r="NTE39" s="228"/>
      <c r="NTF39" s="228"/>
      <c r="NTG39" s="228"/>
      <c r="NTH39" s="228"/>
      <c r="NTI39" s="228"/>
      <c r="NTJ39" s="228"/>
      <c r="NTK39" s="228"/>
      <c r="NTL39" s="228"/>
      <c r="NTM39" s="228"/>
      <c r="NTN39" s="228"/>
      <c r="NTO39" s="228"/>
      <c r="NTP39" s="228"/>
      <c r="NTQ39" s="228"/>
      <c r="NTR39" s="228"/>
      <c r="NTS39" s="228"/>
      <c r="NTT39" s="228"/>
      <c r="NTU39" s="228"/>
      <c r="NTV39" s="228"/>
      <c r="NTW39" s="228"/>
      <c r="NTX39" s="228"/>
      <c r="NTY39" s="228"/>
      <c r="NTZ39" s="228"/>
      <c r="NUA39" s="228"/>
      <c r="NUB39" s="228"/>
      <c r="NUC39" s="228"/>
      <c r="NUD39" s="228"/>
      <c r="NUE39" s="228"/>
      <c r="NUF39" s="228"/>
      <c r="NUG39" s="228"/>
      <c r="NUH39" s="228"/>
      <c r="NUI39" s="228"/>
      <c r="NUJ39" s="228"/>
      <c r="NUK39" s="228"/>
      <c r="NUL39" s="228"/>
      <c r="NUM39" s="228"/>
      <c r="NUN39" s="228"/>
      <c r="NUO39" s="228"/>
      <c r="NUP39" s="228"/>
      <c r="NUQ39" s="228"/>
      <c r="NUR39" s="228"/>
      <c r="NUS39" s="228"/>
      <c r="NUT39" s="228"/>
      <c r="NUU39" s="228"/>
      <c r="NUV39" s="228"/>
      <c r="NUW39" s="228"/>
      <c r="NUX39" s="228"/>
      <c r="NUY39" s="228"/>
      <c r="NUZ39" s="228"/>
      <c r="NVA39" s="228"/>
      <c r="NVB39" s="228"/>
      <c r="NVC39" s="228"/>
      <c r="NVD39" s="228"/>
      <c r="NVE39" s="228"/>
      <c r="NVF39" s="228"/>
      <c r="NVG39" s="228"/>
      <c r="NVH39" s="228"/>
      <c r="NVI39" s="228"/>
      <c r="NVJ39" s="228"/>
      <c r="NVK39" s="228"/>
      <c r="NVL39" s="228"/>
      <c r="NVM39" s="228"/>
      <c r="NVN39" s="228"/>
      <c r="NVO39" s="228"/>
      <c r="NVP39" s="228"/>
      <c r="NVQ39" s="228"/>
      <c r="NVR39" s="228"/>
      <c r="NVS39" s="228"/>
      <c r="NVT39" s="228"/>
      <c r="NVU39" s="228"/>
      <c r="NVV39" s="228"/>
      <c r="NVW39" s="228"/>
      <c r="NVX39" s="228"/>
      <c r="NVY39" s="228"/>
      <c r="NVZ39" s="228"/>
      <c r="NWA39" s="228"/>
      <c r="NWB39" s="228"/>
      <c r="NWC39" s="228"/>
      <c r="NWD39" s="228"/>
      <c r="NWE39" s="228"/>
      <c r="NWF39" s="228"/>
      <c r="NWG39" s="228"/>
      <c r="NWH39" s="228"/>
      <c r="NWI39" s="228"/>
      <c r="NWJ39" s="228"/>
      <c r="NWK39" s="228"/>
      <c r="NWL39" s="228"/>
      <c r="NWM39" s="228"/>
      <c r="NWN39" s="228"/>
      <c r="NWO39" s="228"/>
      <c r="NWP39" s="228"/>
      <c r="NWQ39" s="228"/>
      <c r="NWR39" s="228"/>
      <c r="NWS39" s="228"/>
      <c r="NWT39" s="228"/>
      <c r="NWU39" s="228"/>
      <c r="NWV39" s="228"/>
      <c r="NWW39" s="228"/>
      <c r="NWX39" s="228"/>
      <c r="NWY39" s="228"/>
      <c r="NWZ39" s="228"/>
      <c r="NXA39" s="228"/>
      <c r="NXB39" s="228"/>
      <c r="NXC39" s="228"/>
      <c r="NXD39" s="228"/>
      <c r="NXE39" s="228"/>
      <c r="NXF39" s="228"/>
      <c r="NXG39" s="228"/>
      <c r="NXH39" s="228"/>
      <c r="NXI39" s="228"/>
      <c r="NXJ39" s="228"/>
      <c r="NXK39" s="228"/>
      <c r="NXL39" s="228"/>
      <c r="NXM39" s="228"/>
      <c r="NXN39" s="228"/>
      <c r="NXO39" s="228"/>
      <c r="NXP39" s="228"/>
      <c r="NXQ39" s="228"/>
      <c r="NXR39" s="228"/>
      <c r="NXS39" s="228"/>
      <c r="NXT39" s="228"/>
      <c r="NXU39" s="228"/>
      <c r="NXV39" s="228"/>
      <c r="NXW39" s="228"/>
      <c r="NXX39" s="228"/>
      <c r="NXY39" s="228"/>
      <c r="NXZ39" s="228"/>
      <c r="NYA39" s="228"/>
      <c r="NYB39" s="228"/>
      <c r="NYC39" s="228"/>
      <c r="NYD39" s="228"/>
      <c r="NYE39" s="228"/>
      <c r="NYF39" s="228"/>
      <c r="NYG39" s="228"/>
      <c r="NYH39" s="228"/>
      <c r="NYI39" s="228"/>
      <c r="NYJ39" s="228"/>
      <c r="NYK39" s="228"/>
      <c r="NYL39" s="228"/>
      <c r="NYM39" s="228"/>
      <c r="NYN39" s="228"/>
      <c r="NYO39" s="228"/>
      <c r="NYP39" s="228"/>
      <c r="NYQ39" s="228"/>
      <c r="NYR39" s="228"/>
      <c r="NYS39" s="228"/>
      <c r="NYT39" s="228"/>
      <c r="NYU39" s="228"/>
      <c r="NYV39" s="228"/>
      <c r="NYW39" s="228"/>
      <c r="NYX39" s="228"/>
      <c r="NYY39" s="228"/>
      <c r="NYZ39" s="228"/>
      <c r="NZA39" s="228"/>
      <c r="NZB39" s="228"/>
      <c r="NZC39" s="228"/>
      <c r="NZD39" s="228"/>
      <c r="NZE39" s="228"/>
      <c r="NZF39" s="228"/>
      <c r="NZG39" s="228"/>
      <c r="NZH39" s="228"/>
      <c r="NZI39" s="228"/>
      <c r="NZJ39" s="228"/>
      <c r="NZK39" s="228"/>
      <c r="NZL39" s="228"/>
      <c r="NZM39" s="228"/>
      <c r="NZN39" s="228"/>
      <c r="NZO39" s="228"/>
      <c r="NZP39" s="228"/>
      <c r="NZQ39" s="228"/>
      <c r="NZR39" s="228"/>
      <c r="NZS39" s="228"/>
      <c r="NZT39" s="228"/>
      <c r="NZU39" s="228"/>
      <c r="NZV39" s="228"/>
      <c r="NZW39" s="228"/>
      <c r="NZX39" s="228"/>
      <c r="NZY39" s="228"/>
      <c r="NZZ39" s="228"/>
      <c r="OAA39" s="228"/>
      <c r="OAB39" s="228"/>
      <c r="OAC39" s="228"/>
      <c r="OAD39" s="228"/>
      <c r="OAE39" s="228"/>
      <c r="OAF39" s="228"/>
      <c r="OAG39" s="228"/>
      <c r="OAH39" s="228"/>
      <c r="OAI39" s="228"/>
      <c r="OAJ39" s="228"/>
      <c r="OAK39" s="228"/>
      <c r="OAL39" s="228"/>
      <c r="OAM39" s="228"/>
      <c r="OAN39" s="228"/>
      <c r="OAO39" s="228"/>
      <c r="OAP39" s="228"/>
      <c r="OAQ39" s="228"/>
      <c r="OAR39" s="228"/>
      <c r="OAS39" s="228"/>
      <c r="OAT39" s="228"/>
      <c r="OAU39" s="228"/>
      <c r="OAV39" s="228"/>
      <c r="OAW39" s="228"/>
      <c r="OAX39" s="228"/>
      <c r="OAY39" s="228"/>
      <c r="OAZ39" s="228"/>
      <c r="OBA39" s="228"/>
      <c r="OBB39" s="228"/>
      <c r="OBC39" s="228"/>
      <c r="OBD39" s="228"/>
      <c r="OBE39" s="228"/>
      <c r="OBF39" s="228"/>
      <c r="OBG39" s="228"/>
      <c r="OBH39" s="228"/>
      <c r="OBI39" s="228"/>
      <c r="OBJ39" s="228"/>
      <c r="OBK39" s="228"/>
      <c r="OBL39" s="228"/>
      <c r="OBM39" s="228"/>
      <c r="OBN39" s="228"/>
      <c r="OBO39" s="228"/>
      <c r="OBP39" s="228"/>
      <c r="OBQ39" s="228"/>
      <c r="OBR39" s="228"/>
      <c r="OBS39" s="228"/>
      <c r="OBT39" s="228"/>
      <c r="OBU39" s="228"/>
      <c r="OBV39" s="228"/>
      <c r="OBW39" s="228"/>
      <c r="OBX39" s="228"/>
      <c r="OBY39" s="228"/>
      <c r="OBZ39" s="228"/>
      <c r="OCA39" s="228"/>
      <c r="OCB39" s="228"/>
      <c r="OCC39" s="228"/>
      <c r="OCD39" s="228"/>
      <c r="OCE39" s="228"/>
      <c r="OCF39" s="228"/>
      <c r="OCG39" s="228"/>
      <c r="OCH39" s="228"/>
      <c r="OCI39" s="228"/>
      <c r="OCJ39" s="228"/>
      <c r="OCK39" s="228"/>
      <c r="OCL39" s="228"/>
      <c r="OCM39" s="228"/>
      <c r="OCN39" s="228"/>
      <c r="OCO39" s="228"/>
      <c r="OCP39" s="228"/>
      <c r="OCQ39" s="228"/>
      <c r="OCR39" s="228"/>
      <c r="OCS39" s="228"/>
      <c r="OCT39" s="228"/>
      <c r="OCU39" s="228"/>
      <c r="OCV39" s="228"/>
      <c r="OCW39" s="228"/>
      <c r="OCX39" s="228"/>
      <c r="OCY39" s="228"/>
      <c r="OCZ39" s="228"/>
      <c r="ODA39" s="228"/>
      <c r="ODB39" s="228"/>
      <c r="ODC39" s="228"/>
      <c r="ODD39" s="228"/>
      <c r="ODE39" s="228"/>
      <c r="ODF39" s="228"/>
      <c r="ODG39" s="228"/>
      <c r="ODH39" s="228"/>
      <c r="ODI39" s="228"/>
      <c r="ODJ39" s="228"/>
      <c r="ODK39" s="228"/>
      <c r="ODL39" s="228"/>
      <c r="ODM39" s="228"/>
      <c r="ODN39" s="228"/>
      <c r="ODO39" s="228"/>
      <c r="ODP39" s="228"/>
      <c r="ODQ39" s="228"/>
      <c r="ODR39" s="228"/>
      <c r="ODS39" s="228"/>
      <c r="ODT39" s="228"/>
      <c r="ODU39" s="228"/>
      <c r="ODV39" s="228"/>
      <c r="ODW39" s="228"/>
      <c r="ODX39" s="228"/>
      <c r="ODY39" s="228"/>
      <c r="ODZ39" s="228"/>
      <c r="OEA39" s="228"/>
      <c r="OEB39" s="228"/>
      <c r="OEC39" s="228"/>
      <c r="OED39" s="228"/>
      <c r="OEE39" s="228"/>
      <c r="OEF39" s="228"/>
      <c r="OEG39" s="228"/>
      <c r="OEH39" s="228"/>
      <c r="OEI39" s="228"/>
      <c r="OEJ39" s="228"/>
      <c r="OEK39" s="228"/>
      <c r="OEL39" s="228"/>
      <c r="OEM39" s="228"/>
      <c r="OEN39" s="228"/>
      <c r="OEO39" s="228"/>
      <c r="OEP39" s="228"/>
      <c r="OEQ39" s="228"/>
      <c r="OER39" s="228"/>
      <c r="OES39" s="228"/>
      <c r="OET39" s="228"/>
      <c r="OEU39" s="228"/>
      <c r="OEV39" s="228"/>
      <c r="OEW39" s="228"/>
      <c r="OEX39" s="228"/>
      <c r="OEY39" s="228"/>
      <c r="OEZ39" s="228"/>
      <c r="OFA39" s="228"/>
      <c r="OFB39" s="228"/>
      <c r="OFC39" s="228"/>
      <c r="OFD39" s="228"/>
      <c r="OFE39" s="228"/>
      <c r="OFF39" s="228"/>
      <c r="OFG39" s="228"/>
      <c r="OFH39" s="228"/>
      <c r="OFI39" s="228"/>
      <c r="OFJ39" s="228"/>
      <c r="OFK39" s="228"/>
      <c r="OFL39" s="228"/>
      <c r="OFM39" s="228"/>
      <c r="OFN39" s="228"/>
      <c r="OFO39" s="228"/>
      <c r="OFP39" s="228"/>
      <c r="OFQ39" s="228"/>
      <c r="OFR39" s="228"/>
      <c r="OFS39" s="228"/>
      <c r="OFT39" s="228"/>
      <c r="OFU39" s="228"/>
      <c r="OFV39" s="228"/>
      <c r="OFW39" s="228"/>
      <c r="OFX39" s="228"/>
      <c r="OFY39" s="228"/>
      <c r="OFZ39" s="228"/>
      <c r="OGA39" s="228"/>
      <c r="OGB39" s="228"/>
      <c r="OGC39" s="228"/>
      <c r="OGD39" s="228"/>
      <c r="OGE39" s="228"/>
      <c r="OGF39" s="228"/>
      <c r="OGG39" s="228"/>
      <c r="OGH39" s="228"/>
      <c r="OGI39" s="228"/>
      <c r="OGJ39" s="228"/>
      <c r="OGK39" s="228"/>
      <c r="OGL39" s="228"/>
      <c r="OGM39" s="228"/>
      <c r="OGN39" s="228"/>
      <c r="OGO39" s="228"/>
      <c r="OGP39" s="228"/>
      <c r="OGQ39" s="228"/>
      <c r="OGR39" s="228"/>
      <c r="OGS39" s="228"/>
      <c r="OGT39" s="228"/>
      <c r="OGU39" s="228"/>
      <c r="OGV39" s="228"/>
      <c r="OGW39" s="228"/>
      <c r="OGX39" s="228"/>
      <c r="OGY39" s="228"/>
      <c r="OGZ39" s="228"/>
      <c r="OHA39" s="228"/>
      <c r="OHB39" s="228"/>
      <c r="OHC39" s="228"/>
      <c r="OHD39" s="228"/>
      <c r="OHE39" s="228"/>
      <c r="OHF39" s="228"/>
      <c r="OHG39" s="228"/>
      <c r="OHH39" s="228"/>
      <c r="OHI39" s="228"/>
      <c r="OHJ39" s="228"/>
      <c r="OHK39" s="228"/>
      <c r="OHL39" s="228"/>
      <c r="OHM39" s="228"/>
      <c r="OHN39" s="228"/>
      <c r="OHO39" s="228"/>
      <c r="OHP39" s="228"/>
      <c r="OHQ39" s="228"/>
      <c r="OHR39" s="228"/>
      <c r="OHS39" s="228"/>
      <c r="OHT39" s="228"/>
      <c r="OHU39" s="228"/>
      <c r="OHV39" s="228"/>
      <c r="OHW39" s="228"/>
      <c r="OHX39" s="228"/>
      <c r="OHY39" s="228"/>
      <c r="OHZ39" s="228"/>
      <c r="OIA39" s="228"/>
      <c r="OIB39" s="228"/>
      <c r="OIC39" s="228"/>
      <c r="OID39" s="228"/>
      <c r="OIE39" s="228"/>
      <c r="OIF39" s="228"/>
      <c r="OIG39" s="228"/>
      <c r="OIH39" s="228"/>
      <c r="OII39" s="228"/>
      <c r="OIJ39" s="228"/>
      <c r="OIK39" s="228"/>
      <c r="OIL39" s="228"/>
      <c r="OIM39" s="228"/>
      <c r="OIN39" s="228"/>
      <c r="OIO39" s="228"/>
      <c r="OIP39" s="228"/>
      <c r="OIQ39" s="228"/>
      <c r="OIR39" s="228"/>
      <c r="OIS39" s="228"/>
      <c r="OIT39" s="228"/>
      <c r="OIU39" s="228"/>
      <c r="OIV39" s="228"/>
      <c r="OIW39" s="228"/>
      <c r="OIX39" s="228"/>
      <c r="OIY39" s="228"/>
      <c r="OIZ39" s="228"/>
      <c r="OJA39" s="228"/>
      <c r="OJB39" s="228"/>
      <c r="OJC39" s="228"/>
      <c r="OJD39" s="228"/>
      <c r="OJE39" s="228"/>
      <c r="OJF39" s="228"/>
      <c r="OJG39" s="228"/>
      <c r="OJH39" s="228"/>
      <c r="OJI39" s="228"/>
      <c r="OJJ39" s="228"/>
      <c r="OJK39" s="228"/>
      <c r="OJL39" s="228"/>
      <c r="OJM39" s="228"/>
      <c r="OJN39" s="228"/>
      <c r="OJO39" s="228"/>
      <c r="OJP39" s="228"/>
      <c r="OJQ39" s="228"/>
      <c r="OJR39" s="228"/>
      <c r="OJS39" s="228"/>
      <c r="OJT39" s="228"/>
      <c r="OJU39" s="228"/>
      <c r="OJV39" s="228"/>
      <c r="OJW39" s="228"/>
      <c r="OJX39" s="228"/>
      <c r="OJY39" s="228"/>
      <c r="OJZ39" s="228"/>
      <c r="OKA39" s="228"/>
      <c r="OKB39" s="228"/>
      <c r="OKC39" s="228"/>
      <c r="OKD39" s="228"/>
      <c r="OKE39" s="228"/>
      <c r="OKF39" s="228"/>
      <c r="OKG39" s="228"/>
      <c r="OKH39" s="228"/>
      <c r="OKI39" s="228"/>
      <c r="OKJ39" s="228"/>
      <c r="OKK39" s="228"/>
      <c r="OKL39" s="228"/>
      <c r="OKM39" s="228"/>
      <c r="OKN39" s="228"/>
      <c r="OKO39" s="228"/>
      <c r="OKP39" s="228"/>
      <c r="OKQ39" s="228"/>
      <c r="OKR39" s="228"/>
      <c r="OKS39" s="228"/>
      <c r="OKT39" s="228"/>
      <c r="OKU39" s="228"/>
      <c r="OKV39" s="228"/>
      <c r="OKW39" s="228"/>
      <c r="OKX39" s="228"/>
      <c r="OKY39" s="228"/>
      <c r="OKZ39" s="228"/>
      <c r="OLA39" s="228"/>
      <c r="OLB39" s="228"/>
      <c r="OLC39" s="228"/>
      <c r="OLD39" s="228"/>
      <c r="OLE39" s="228"/>
      <c r="OLF39" s="228"/>
      <c r="OLG39" s="228"/>
      <c r="OLH39" s="228"/>
      <c r="OLI39" s="228"/>
      <c r="OLJ39" s="228"/>
      <c r="OLK39" s="228"/>
      <c r="OLL39" s="228"/>
      <c r="OLM39" s="228"/>
      <c r="OLN39" s="228"/>
      <c r="OLO39" s="228"/>
      <c r="OLP39" s="228"/>
      <c r="OLQ39" s="228"/>
      <c r="OLR39" s="228"/>
      <c r="OLS39" s="228"/>
      <c r="OLT39" s="228"/>
      <c r="OLU39" s="228"/>
      <c r="OLV39" s="228"/>
      <c r="OLW39" s="228"/>
      <c r="OLX39" s="228"/>
      <c r="OLY39" s="228"/>
      <c r="OLZ39" s="228"/>
      <c r="OMA39" s="228"/>
      <c r="OMB39" s="228"/>
      <c r="OMC39" s="228"/>
      <c r="OMD39" s="228"/>
      <c r="OME39" s="228"/>
      <c r="OMF39" s="228"/>
      <c r="OMG39" s="228"/>
      <c r="OMH39" s="228"/>
      <c r="OMI39" s="228"/>
      <c r="OMJ39" s="228"/>
      <c r="OMK39" s="228"/>
      <c r="OML39" s="228"/>
      <c r="OMM39" s="228"/>
      <c r="OMN39" s="228"/>
      <c r="OMO39" s="228"/>
      <c r="OMP39" s="228"/>
      <c r="OMQ39" s="228"/>
      <c r="OMR39" s="228"/>
      <c r="OMS39" s="228"/>
      <c r="OMT39" s="228"/>
      <c r="OMU39" s="228"/>
      <c r="OMV39" s="228"/>
      <c r="OMW39" s="228"/>
      <c r="OMX39" s="228"/>
      <c r="OMY39" s="228"/>
      <c r="OMZ39" s="228"/>
      <c r="ONA39" s="228"/>
      <c r="ONB39" s="228"/>
      <c r="ONC39" s="228"/>
      <c r="OND39" s="228"/>
      <c r="ONE39" s="228"/>
      <c r="ONF39" s="228"/>
      <c r="ONG39" s="228"/>
      <c r="ONH39" s="228"/>
      <c r="ONI39" s="228"/>
      <c r="ONJ39" s="228"/>
      <c r="ONK39" s="228"/>
      <c r="ONL39" s="228"/>
      <c r="ONM39" s="228"/>
      <c r="ONN39" s="228"/>
      <c r="ONO39" s="228"/>
      <c r="ONP39" s="228"/>
      <c r="ONQ39" s="228"/>
      <c r="ONR39" s="228"/>
      <c r="ONS39" s="228"/>
      <c r="ONT39" s="228"/>
      <c r="ONU39" s="228"/>
      <c r="ONV39" s="228"/>
      <c r="ONW39" s="228"/>
      <c r="ONX39" s="228"/>
      <c r="ONY39" s="228"/>
      <c r="ONZ39" s="228"/>
      <c r="OOA39" s="228"/>
      <c r="OOB39" s="228"/>
      <c r="OOC39" s="228"/>
      <c r="OOD39" s="228"/>
      <c r="OOE39" s="228"/>
      <c r="OOF39" s="228"/>
      <c r="OOG39" s="228"/>
      <c r="OOH39" s="228"/>
      <c r="OOI39" s="228"/>
      <c r="OOJ39" s="228"/>
      <c r="OOK39" s="228"/>
      <c r="OOL39" s="228"/>
      <c r="OOM39" s="228"/>
      <c r="OON39" s="228"/>
      <c r="OOO39" s="228"/>
      <c r="OOP39" s="228"/>
      <c r="OOQ39" s="228"/>
      <c r="OOR39" s="228"/>
      <c r="OOS39" s="228"/>
      <c r="OOT39" s="228"/>
      <c r="OOU39" s="228"/>
      <c r="OOV39" s="228"/>
      <c r="OOW39" s="228"/>
      <c r="OOX39" s="228"/>
      <c r="OOY39" s="228"/>
      <c r="OOZ39" s="228"/>
      <c r="OPA39" s="228"/>
      <c r="OPB39" s="228"/>
      <c r="OPC39" s="228"/>
      <c r="OPD39" s="228"/>
      <c r="OPE39" s="228"/>
      <c r="OPF39" s="228"/>
      <c r="OPG39" s="228"/>
      <c r="OPH39" s="228"/>
      <c r="OPI39" s="228"/>
      <c r="OPJ39" s="228"/>
      <c r="OPK39" s="228"/>
      <c r="OPL39" s="228"/>
      <c r="OPM39" s="228"/>
      <c r="OPN39" s="228"/>
      <c r="OPO39" s="228"/>
      <c r="OPP39" s="228"/>
      <c r="OPQ39" s="228"/>
      <c r="OPR39" s="228"/>
      <c r="OPS39" s="228"/>
      <c r="OPT39" s="228"/>
      <c r="OPU39" s="228"/>
      <c r="OPV39" s="228"/>
      <c r="OPW39" s="228"/>
      <c r="OPX39" s="228"/>
      <c r="OPY39" s="228"/>
      <c r="OPZ39" s="228"/>
      <c r="OQA39" s="228"/>
      <c r="OQB39" s="228"/>
      <c r="OQC39" s="228"/>
      <c r="OQD39" s="228"/>
      <c r="OQE39" s="228"/>
      <c r="OQF39" s="228"/>
      <c r="OQG39" s="228"/>
      <c r="OQH39" s="228"/>
      <c r="OQI39" s="228"/>
      <c r="OQJ39" s="228"/>
      <c r="OQK39" s="228"/>
      <c r="OQL39" s="228"/>
      <c r="OQM39" s="228"/>
      <c r="OQN39" s="228"/>
      <c r="OQO39" s="228"/>
      <c r="OQP39" s="228"/>
      <c r="OQQ39" s="228"/>
      <c r="OQR39" s="228"/>
      <c r="OQS39" s="228"/>
      <c r="OQT39" s="228"/>
      <c r="OQU39" s="228"/>
      <c r="OQV39" s="228"/>
      <c r="OQW39" s="228"/>
      <c r="OQX39" s="228"/>
      <c r="OQY39" s="228"/>
      <c r="OQZ39" s="228"/>
      <c r="ORA39" s="228"/>
      <c r="ORB39" s="228"/>
      <c r="ORC39" s="228"/>
      <c r="ORD39" s="228"/>
      <c r="ORE39" s="228"/>
      <c r="ORF39" s="228"/>
      <c r="ORG39" s="228"/>
      <c r="ORH39" s="228"/>
      <c r="ORI39" s="228"/>
      <c r="ORJ39" s="228"/>
      <c r="ORK39" s="228"/>
      <c r="ORL39" s="228"/>
      <c r="ORM39" s="228"/>
      <c r="ORN39" s="228"/>
      <c r="ORO39" s="228"/>
      <c r="ORP39" s="228"/>
      <c r="ORQ39" s="228"/>
      <c r="ORR39" s="228"/>
      <c r="ORS39" s="228"/>
      <c r="ORT39" s="228"/>
      <c r="ORU39" s="228"/>
      <c r="ORV39" s="228"/>
      <c r="ORW39" s="228"/>
      <c r="ORX39" s="228"/>
      <c r="ORY39" s="228"/>
      <c r="ORZ39" s="228"/>
      <c r="OSA39" s="228"/>
      <c r="OSB39" s="228"/>
      <c r="OSC39" s="228"/>
      <c r="OSD39" s="228"/>
      <c r="OSE39" s="228"/>
      <c r="OSF39" s="228"/>
      <c r="OSG39" s="228"/>
      <c r="OSH39" s="228"/>
      <c r="OSI39" s="228"/>
      <c r="OSJ39" s="228"/>
      <c r="OSK39" s="228"/>
      <c r="OSL39" s="228"/>
      <c r="OSM39" s="228"/>
      <c r="OSN39" s="228"/>
      <c r="OSO39" s="228"/>
      <c r="OSP39" s="228"/>
      <c r="OSQ39" s="228"/>
      <c r="OSR39" s="228"/>
      <c r="OSS39" s="228"/>
      <c r="OST39" s="228"/>
      <c r="OSU39" s="228"/>
      <c r="OSV39" s="228"/>
      <c r="OSW39" s="228"/>
      <c r="OSX39" s="228"/>
      <c r="OSY39" s="228"/>
      <c r="OSZ39" s="228"/>
      <c r="OTA39" s="228"/>
      <c r="OTB39" s="228"/>
      <c r="OTC39" s="228"/>
      <c r="OTD39" s="228"/>
      <c r="OTE39" s="228"/>
      <c r="OTF39" s="228"/>
      <c r="OTG39" s="228"/>
      <c r="OTH39" s="228"/>
      <c r="OTI39" s="228"/>
      <c r="OTJ39" s="228"/>
      <c r="OTK39" s="228"/>
      <c r="OTL39" s="228"/>
      <c r="OTM39" s="228"/>
      <c r="OTN39" s="228"/>
      <c r="OTO39" s="228"/>
      <c r="OTP39" s="228"/>
      <c r="OTQ39" s="228"/>
      <c r="OTR39" s="228"/>
      <c r="OTS39" s="228"/>
      <c r="OTT39" s="228"/>
      <c r="OTU39" s="228"/>
      <c r="OTV39" s="228"/>
      <c r="OTW39" s="228"/>
      <c r="OTX39" s="228"/>
      <c r="OTY39" s="228"/>
      <c r="OTZ39" s="228"/>
      <c r="OUA39" s="228"/>
      <c r="OUB39" s="228"/>
      <c r="OUC39" s="228"/>
      <c r="OUD39" s="228"/>
      <c r="OUE39" s="228"/>
      <c r="OUF39" s="228"/>
      <c r="OUG39" s="228"/>
      <c r="OUH39" s="228"/>
      <c r="OUI39" s="228"/>
      <c r="OUJ39" s="228"/>
      <c r="OUK39" s="228"/>
      <c r="OUL39" s="228"/>
      <c r="OUM39" s="228"/>
      <c r="OUN39" s="228"/>
      <c r="OUO39" s="228"/>
      <c r="OUP39" s="228"/>
      <c r="OUQ39" s="228"/>
      <c r="OUR39" s="228"/>
      <c r="OUS39" s="228"/>
      <c r="OUT39" s="228"/>
      <c r="OUU39" s="228"/>
      <c r="OUV39" s="228"/>
      <c r="OUW39" s="228"/>
      <c r="OUX39" s="228"/>
      <c r="OUY39" s="228"/>
      <c r="OUZ39" s="228"/>
      <c r="OVA39" s="228"/>
      <c r="OVB39" s="228"/>
      <c r="OVC39" s="228"/>
      <c r="OVD39" s="228"/>
      <c r="OVE39" s="228"/>
      <c r="OVF39" s="228"/>
      <c r="OVG39" s="228"/>
      <c r="OVH39" s="228"/>
      <c r="OVI39" s="228"/>
      <c r="OVJ39" s="228"/>
      <c r="OVK39" s="228"/>
      <c r="OVL39" s="228"/>
      <c r="OVM39" s="228"/>
      <c r="OVN39" s="228"/>
      <c r="OVO39" s="228"/>
      <c r="OVP39" s="228"/>
      <c r="OVQ39" s="228"/>
      <c r="OVR39" s="228"/>
      <c r="OVS39" s="228"/>
      <c r="OVT39" s="228"/>
      <c r="OVU39" s="228"/>
      <c r="OVV39" s="228"/>
      <c r="OVW39" s="228"/>
      <c r="OVX39" s="228"/>
      <c r="OVY39" s="228"/>
      <c r="OVZ39" s="228"/>
      <c r="OWA39" s="228"/>
      <c r="OWB39" s="228"/>
      <c r="OWC39" s="228"/>
      <c r="OWD39" s="228"/>
      <c r="OWE39" s="228"/>
      <c r="OWF39" s="228"/>
      <c r="OWG39" s="228"/>
      <c r="OWH39" s="228"/>
      <c r="OWI39" s="228"/>
      <c r="OWJ39" s="228"/>
      <c r="OWK39" s="228"/>
      <c r="OWL39" s="228"/>
      <c r="OWM39" s="228"/>
      <c r="OWN39" s="228"/>
      <c r="OWO39" s="228"/>
      <c r="OWP39" s="228"/>
      <c r="OWQ39" s="228"/>
      <c r="OWR39" s="228"/>
      <c r="OWS39" s="228"/>
      <c r="OWT39" s="228"/>
      <c r="OWU39" s="228"/>
      <c r="OWV39" s="228"/>
      <c r="OWW39" s="228"/>
      <c r="OWX39" s="228"/>
      <c r="OWY39" s="228"/>
      <c r="OWZ39" s="228"/>
      <c r="OXA39" s="228"/>
      <c r="OXB39" s="228"/>
      <c r="OXC39" s="228"/>
      <c r="OXD39" s="228"/>
      <c r="OXE39" s="228"/>
      <c r="OXF39" s="228"/>
      <c r="OXG39" s="228"/>
      <c r="OXH39" s="228"/>
      <c r="OXI39" s="228"/>
      <c r="OXJ39" s="228"/>
      <c r="OXK39" s="228"/>
      <c r="OXL39" s="228"/>
      <c r="OXM39" s="228"/>
      <c r="OXN39" s="228"/>
      <c r="OXO39" s="228"/>
      <c r="OXP39" s="228"/>
      <c r="OXQ39" s="228"/>
      <c r="OXR39" s="228"/>
      <c r="OXS39" s="228"/>
      <c r="OXT39" s="228"/>
      <c r="OXU39" s="228"/>
      <c r="OXV39" s="228"/>
      <c r="OXW39" s="228"/>
      <c r="OXX39" s="228"/>
      <c r="OXY39" s="228"/>
      <c r="OXZ39" s="228"/>
      <c r="OYA39" s="228"/>
      <c r="OYB39" s="228"/>
      <c r="OYC39" s="228"/>
      <c r="OYD39" s="228"/>
      <c r="OYE39" s="228"/>
      <c r="OYF39" s="228"/>
      <c r="OYG39" s="228"/>
      <c r="OYH39" s="228"/>
      <c r="OYI39" s="228"/>
      <c r="OYJ39" s="228"/>
      <c r="OYK39" s="228"/>
      <c r="OYL39" s="228"/>
      <c r="OYM39" s="228"/>
      <c r="OYN39" s="228"/>
      <c r="OYO39" s="228"/>
      <c r="OYP39" s="228"/>
      <c r="OYQ39" s="228"/>
      <c r="OYR39" s="228"/>
      <c r="OYS39" s="228"/>
      <c r="OYT39" s="228"/>
      <c r="OYU39" s="228"/>
      <c r="OYV39" s="228"/>
      <c r="OYW39" s="228"/>
      <c r="OYX39" s="228"/>
      <c r="OYY39" s="228"/>
      <c r="OYZ39" s="228"/>
      <c r="OZA39" s="228"/>
      <c r="OZB39" s="228"/>
      <c r="OZC39" s="228"/>
      <c r="OZD39" s="228"/>
      <c r="OZE39" s="228"/>
      <c r="OZF39" s="228"/>
      <c r="OZG39" s="228"/>
      <c r="OZH39" s="228"/>
      <c r="OZI39" s="228"/>
      <c r="OZJ39" s="228"/>
      <c r="OZK39" s="228"/>
      <c r="OZL39" s="228"/>
      <c r="OZM39" s="228"/>
      <c r="OZN39" s="228"/>
      <c r="OZO39" s="228"/>
      <c r="OZP39" s="228"/>
      <c r="OZQ39" s="228"/>
      <c r="OZR39" s="228"/>
      <c r="OZS39" s="228"/>
      <c r="OZT39" s="228"/>
      <c r="OZU39" s="228"/>
      <c r="OZV39" s="228"/>
      <c r="OZW39" s="228"/>
      <c r="OZX39" s="228"/>
      <c r="OZY39" s="228"/>
      <c r="OZZ39" s="228"/>
      <c r="PAA39" s="228"/>
      <c r="PAB39" s="228"/>
      <c r="PAC39" s="228"/>
      <c r="PAD39" s="228"/>
      <c r="PAE39" s="228"/>
      <c r="PAF39" s="228"/>
      <c r="PAG39" s="228"/>
      <c r="PAH39" s="228"/>
      <c r="PAI39" s="228"/>
      <c r="PAJ39" s="228"/>
      <c r="PAK39" s="228"/>
      <c r="PAL39" s="228"/>
      <c r="PAM39" s="228"/>
      <c r="PAN39" s="228"/>
      <c r="PAO39" s="228"/>
      <c r="PAP39" s="228"/>
      <c r="PAQ39" s="228"/>
      <c r="PAR39" s="228"/>
      <c r="PAS39" s="228"/>
      <c r="PAT39" s="228"/>
      <c r="PAU39" s="228"/>
      <c r="PAV39" s="228"/>
      <c r="PAW39" s="228"/>
      <c r="PAX39" s="228"/>
      <c r="PAY39" s="228"/>
      <c r="PAZ39" s="228"/>
      <c r="PBA39" s="228"/>
      <c r="PBB39" s="228"/>
      <c r="PBC39" s="228"/>
      <c r="PBD39" s="228"/>
      <c r="PBE39" s="228"/>
      <c r="PBF39" s="228"/>
      <c r="PBG39" s="228"/>
      <c r="PBH39" s="228"/>
      <c r="PBI39" s="228"/>
      <c r="PBJ39" s="228"/>
      <c r="PBK39" s="228"/>
      <c r="PBL39" s="228"/>
      <c r="PBM39" s="228"/>
      <c r="PBN39" s="228"/>
      <c r="PBO39" s="228"/>
      <c r="PBP39" s="228"/>
      <c r="PBQ39" s="228"/>
      <c r="PBR39" s="228"/>
      <c r="PBS39" s="228"/>
      <c r="PBT39" s="228"/>
      <c r="PBU39" s="228"/>
      <c r="PBV39" s="228"/>
      <c r="PBW39" s="228"/>
      <c r="PBX39" s="228"/>
      <c r="PBY39" s="228"/>
      <c r="PBZ39" s="228"/>
      <c r="PCA39" s="228"/>
      <c r="PCB39" s="228"/>
      <c r="PCC39" s="228"/>
      <c r="PCD39" s="228"/>
      <c r="PCE39" s="228"/>
      <c r="PCF39" s="228"/>
      <c r="PCG39" s="228"/>
      <c r="PCH39" s="228"/>
      <c r="PCI39" s="228"/>
      <c r="PCJ39" s="228"/>
      <c r="PCK39" s="228"/>
      <c r="PCL39" s="228"/>
      <c r="PCM39" s="228"/>
      <c r="PCN39" s="228"/>
      <c r="PCO39" s="228"/>
      <c r="PCP39" s="228"/>
      <c r="PCQ39" s="228"/>
      <c r="PCR39" s="228"/>
      <c r="PCS39" s="228"/>
      <c r="PCT39" s="228"/>
      <c r="PCU39" s="228"/>
      <c r="PCV39" s="228"/>
      <c r="PCW39" s="228"/>
      <c r="PCX39" s="228"/>
      <c r="PCY39" s="228"/>
      <c r="PCZ39" s="228"/>
      <c r="PDA39" s="228"/>
      <c r="PDB39" s="228"/>
      <c r="PDC39" s="228"/>
      <c r="PDD39" s="228"/>
      <c r="PDE39" s="228"/>
      <c r="PDF39" s="228"/>
      <c r="PDG39" s="228"/>
      <c r="PDH39" s="228"/>
      <c r="PDI39" s="228"/>
      <c r="PDJ39" s="228"/>
      <c r="PDK39" s="228"/>
      <c r="PDL39" s="228"/>
      <c r="PDM39" s="228"/>
      <c r="PDN39" s="228"/>
      <c r="PDO39" s="228"/>
      <c r="PDP39" s="228"/>
      <c r="PDQ39" s="228"/>
      <c r="PDR39" s="228"/>
      <c r="PDS39" s="228"/>
      <c r="PDT39" s="228"/>
      <c r="PDU39" s="228"/>
      <c r="PDV39" s="228"/>
      <c r="PDW39" s="228"/>
      <c r="PDX39" s="228"/>
      <c r="PDY39" s="228"/>
      <c r="PDZ39" s="228"/>
      <c r="PEA39" s="228"/>
      <c r="PEB39" s="228"/>
      <c r="PEC39" s="228"/>
      <c r="PED39" s="228"/>
      <c r="PEE39" s="228"/>
      <c r="PEF39" s="228"/>
      <c r="PEG39" s="228"/>
      <c r="PEH39" s="228"/>
      <c r="PEI39" s="228"/>
      <c r="PEJ39" s="228"/>
      <c r="PEK39" s="228"/>
      <c r="PEL39" s="228"/>
      <c r="PEM39" s="228"/>
      <c r="PEN39" s="228"/>
      <c r="PEO39" s="228"/>
      <c r="PEP39" s="228"/>
      <c r="PEQ39" s="228"/>
      <c r="PER39" s="228"/>
      <c r="PES39" s="228"/>
      <c r="PET39" s="228"/>
      <c r="PEU39" s="228"/>
      <c r="PEV39" s="228"/>
      <c r="PEW39" s="228"/>
      <c r="PEX39" s="228"/>
      <c r="PEY39" s="228"/>
      <c r="PEZ39" s="228"/>
      <c r="PFA39" s="228"/>
      <c r="PFB39" s="228"/>
      <c r="PFC39" s="228"/>
      <c r="PFD39" s="228"/>
      <c r="PFE39" s="228"/>
      <c r="PFF39" s="228"/>
      <c r="PFG39" s="228"/>
      <c r="PFH39" s="228"/>
      <c r="PFI39" s="228"/>
      <c r="PFJ39" s="228"/>
      <c r="PFK39" s="228"/>
      <c r="PFL39" s="228"/>
      <c r="PFM39" s="228"/>
      <c r="PFN39" s="228"/>
      <c r="PFO39" s="228"/>
      <c r="PFP39" s="228"/>
      <c r="PFQ39" s="228"/>
      <c r="PFR39" s="228"/>
      <c r="PFS39" s="228"/>
      <c r="PFT39" s="228"/>
      <c r="PFU39" s="228"/>
      <c r="PFV39" s="228"/>
      <c r="PFW39" s="228"/>
      <c r="PFX39" s="228"/>
      <c r="PFY39" s="228"/>
      <c r="PFZ39" s="228"/>
      <c r="PGA39" s="228"/>
      <c r="PGB39" s="228"/>
      <c r="PGC39" s="228"/>
      <c r="PGD39" s="228"/>
      <c r="PGE39" s="228"/>
      <c r="PGF39" s="228"/>
      <c r="PGG39" s="228"/>
      <c r="PGH39" s="228"/>
      <c r="PGI39" s="228"/>
      <c r="PGJ39" s="228"/>
      <c r="PGK39" s="228"/>
      <c r="PGL39" s="228"/>
      <c r="PGM39" s="228"/>
      <c r="PGN39" s="228"/>
      <c r="PGO39" s="228"/>
      <c r="PGP39" s="228"/>
      <c r="PGQ39" s="228"/>
      <c r="PGR39" s="228"/>
      <c r="PGS39" s="228"/>
      <c r="PGT39" s="228"/>
      <c r="PGU39" s="228"/>
      <c r="PGV39" s="228"/>
      <c r="PGW39" s="228"/>
      <c r="PGX39" s="228"/>
      <c r="PGY39" s="228"/>
      <c r="PGZ39" s="228"/>
      <c r="PHA39" s="228"/>
      <c r="PHB39" s="228"/>
      <c r="PHC39" s="228"/>
      <c r="PHD39" s="228"/>
      <c r="PHE39" s="228"/>
      <c r="PHF39" s="228"/>
      <c r="PHG39" s="228"/>
      <c r="PHH39" s="228"/>
      <c r="PHI39" s="228"/>
      <c r="PHJ39" s="228"/>
      <c r="PHK39" s="228"/>
      <c r="PHL39" s="228"/>
      <c r="PHM39" s="228"/>
      <c r="PHN39" s="228"/>
      <c r="PHO39" s="228"/>
      <c r="PHP39" s="228"/>
      <c r="PHQ39" s="228"/>
      <c r="PHR39" s="228"/>
      <c r="PHS39" s="228"/>
      <c r="PHT39" s="228"/>
      <c r="PHU39" s="228"/>
      <c r="PHV39" s="228"/>
      <c r="PHW39" s="228"/>
      <c r="PHX39" s="228"/>
      <c r="PHY39" s="228"/>
      <c r="PHZ39" s="228"/>
      <c r="PIA39" s="228"/>
      <c r="PIB39" s="228"/>
      <c r="PIC39" s="228"/>
      <c r="PID39" s="228"/>
      <c r="PIE39" s="228"/>
      <c r="PIF39" s="228"/>
      <c r="PIG39" s="228"/>
      <c r="PIH39" s="228"/>
      <c r="PII39" s="228"/>
      <c r="PIJ39" s="228"/>
      <c r="PIK39" s="228"/>
      <c r="PIL39" s="228"/>
      <c r="PIM39" s="228"/>
      <c r="PIN39" s="228"/>
      <c r="PIO39" s="228"/>
      <c r="PIP39" s="228"/>
      <c r="PIQ39" s="228"/>
      <c r="PIR39" s="228"/>
      <c r="PIS39" s="228"/>
      <c r="PIT39" s="228"/>
      <c r="PIU39" s="228"/>
      <c r="PIV39" s="228"/>
      <c r="PIW39" s="228"/>
      <c r="PIX39" s="228"/>
      <c r="PIY39" s="228"/>
      <c r="PIZ39" s="228"/>
      <c r="PJA39" s="228"/>
      <c r="PJB39" s="228"/>
      <c r="PJC39" s="228"/>
      <c r="PJD39" s="228"/>
      <c r="PJE39" s="228"/>
      <c r="PJF39" s="228"/>
      <c r="PJG39" s="228"/>
      <c r="PJH39" s="228"/>
      <c r="PJI39" s="228"/>
      <c r="PJJ39" s="228"/>
      <c r="PJK39" s="228"/>
      <c r="PJL39" s="228"/>
      <c r="PJM39" s="228"/>
      <c r="PJN39" s="228"/>
      <c r="PJO39" s="228"/>
      <c r="PJP39" s="228"/>
      <c r="PJQ39" s="228"/>
      <c r="PJR39" s="228"/>
      <c r="PJS39" s="228"/>
      <c r="PJT39" s="228"/>
      <c r="PJU39" s="228"/>
      <c r="PJV39" s="228"/>
      <c r="PJW39" s="228"/>
      <c r="PJX39" s="228"/>
      <c r="PJY39" s="228"/>
      <c r="PJZ39" s="228"/>
      <c r="PKA39" s="228"/>
      <c r="PKB39" s="228"/>
      <c r="PKC39" s="228"/>
      <c r="PKD39" s="228"/>
      <c r="PKE39" s="228"/>
      <c r="PKF39" s="228"/>
      <c r="PKG39" s="228"/>
      <c r="PKH39" s="228"/>
      <c r="PKI39" s="228"/>
      <c r="PKJ39" s="228"/>
      <c r="PKK39" s="228"/>
      <c r="PKL39" s="228"/>
      <c r="PKM39" s="228"/>
      <c r="PKN39" s="228"/>
      <c r="PKO39" s="228"/>
      <c r="PKP39" s="228"/>
      <c r="PKQ39" s="228"/>
      <c r="PKR39" s="228"/>
      <c r="PKS39" s="228"/>
      <c r="PKT39" s="228"/>
      <c r="PKU39" s="228"/>
      <c r="PKV39" s="228"/>
      <c r="PKW39" s="228"/>
      <c r="PKX39" s="228"/>
      <c r="PKY39" s="228"/>
      <c r="PKZ39" s="228"/>
      <c r="PLA39" s="228"/>
      <c r="PLB39" s="228"/>
      <c r="PLC39" s="228"/>
      <c r="PLD39" s="228"/>
      <c r="PLE39" s="228"/>
      <c r="PLF39" s="228"/>
      <c r="PLG39" s="228"/>
      <c r="PLH39" s="228"/>
      <c r="PLI39" s="228"/>
      <c r="PLJ39" s="228"/>
      <c r="PLK39" s="228"/>
      <c r="PLL39" s="228"/>
      <c r="PLM39" s="228"/>
      <c r="PLN39" s="228"/>
      <c r="PLO39" s="228"/>
      <c r="PLP39" s="228"/>
      <c r="PLQ39" s="228"/>
      <c r="PLR39" s="228"/>
      <c r="PLS39" s="228"/>
      <c r="PLT39" s="228"/>
      <c r="PLU39" s="228"/>
      <c r="PLV39" s="228"/>
      <c r="PLW39" s="228"/>
      <c r="PLX39" s="228"/>
      <c r="PLY39" s="228"/>
      <c r="PLZ39" s="228"/>
      <c r="PMA39" s="228"/>
      <c r="PMB39" s="228"/>
      <c r="PMC39" s="228"/>
      <c r="PMD39" s="228"/>
      <c r="PME39" s="228"/>
      <c r="PMF39" s="228"/>
      <c r="PMG39" s="228"/>
      <c r="PMH39" s="228"/>
      <c r="PMI39" s="228"/>
      <c r="PMJ39" s="228"/>
      <c r="PMK39" s="228"/>
      <c r="PML39" s="228"/>
      <c r="PMM39" s="228"/>
      <c r="PMN39" s="228"/>
      <c r="PMO39" s="228"/>
      <c r="PMP39" s="228"/>
      <c r="PMQ39" s="228"/>
      <c r="PMR39" s="228"/>
      <c r="PMS39" s="228"/>
      <c r="PMT39" s="228"/>
      <c r="PMU39" s="228"/>
      <c r="PMV39" s="228"/>
      <c r="PMW39" s="228"/>
      <c r="PMX39" s="228"/>
      <c r="PMY39" s="228"/>
      <c r="PMZ39" s="228"/>
      <c r="PNA39" s="228"/>
      <c r="PNB39" s="228"/>
      <c r="PNC39" s="228"/>
      <c r="PND39" s="228"/>
      <c r="PNE39" s="228"/>
      <c r="PNF39" s="228"/>
      <c r="PNG39" s="228"/>
      <c r="PNH39" s="228"/>
      <c r="PNI39" s="228"/>
      <c r="PNJ39" s="228"/>
      <c r="PNK39" s="228"/>
      <c r="PNL39" s="228"/>
      <c r="PNM39" s="228"/>
      <c r="PNN39" s="228"/>
      <c r="PNO39" s="228"/>
      <c r="PNP39" s="228"/>
      <c r="PNQ39" s="228"/>
      <c r="PNR39" s="228"/>
      <c r="PNS39" s="228"/>
      <c r="PNT39" s="228"/>
      <c r="PNU39" s="228"/>
      <c r="PNV39" s="228"/>
      <c r="PNW39" s="228"/>
      <c r="PNX39" s="228"/>
      <c r="PNY39" s="228"/>
      <c r="PNZ39" s="228"/>
      <c r="POA39" s="228"/>
      <c r="POB39" s="228"/>
      <c r="POC39" s="228"/>
      <c r="POD39" s="228"/>
      <c r="POE39" s="228"/>
      <c r="POF39" s="228"/>
      <c r="POG39" s="228"/>
      <c r="POH39" s="228"/>
      <c r="POI39" s="228"/>
      <c r="POJ39" s="228"/>
      <c r="POK39" s="228"/>
      <c r="POL39" s="228"/>
      <c r="POM39" s="228"/>
      <c r="PON39" s="228"/>
      <c r="POO39" s="228"/>
      <c r="POP39" s="228"/>
      <c r="POQ39" s="228"/>
      <c r="POR39" s="228"/>
      <c r="POS39" s="228"/>
      <c r="POT39" s="228"/>
      <c r="POU39" s="228"/>
      <c r="POV39" s="228"/>
      <c r="POW39" s="228"/>
      <c r="POX39" s="228"/>
      <c r="POY39" s="228"/>
      <c r="POZ39" s="228"/>
      <c r="PPA39" s="228"/>
      <c r="PPB39" s="228"/>
      <c r="PPC39" s="228"/>
      <c r="PPD39" s="228"/>
      <c r="PPE39" s="228"/>
      <c r="PPF39" s="228"/>
      <c r="PPG39" s="228"/>
      <c r="PPH39" s="228"/>
      <c r="PPI39" s="228"/>
      <c r="PPJ39" s="228"/>
      <c r="PPK39" s="228"/>
      <c r="PPL39" s="228"/>
      <c r="PPM39" s="228"/>
      <c r="PPN39" s="228"/>
      <c r="PPO39" s="228"/>
      <c r="PPP39" s="228"/>
      <c r="PPQ39" s="228"/>
      <c r="PPR39" s="228"/>
      <c r="PPS39" s="228"/>
      <c r="PPT39" s="228"/>
      <c r="PPU39" s="228"/>
      <c r="PPV39" s="228"/>
      <c r="PPW39" s="228"/>
      <c r="PPX39" s="228"/>
      <c r="PPY39" s="228"/>
      <c r="PPZ39" s="228"/>
      <c r="PQA39" s="228"/>
      <c r="PQB39" s="228"/>
      <c r="PQC39" s="228"/>
      <c r="PQD39" s="228"/>
      <c r="PQE39" s="228"/>
      <c r="PQF39" s="228"/>
      <c r="PQG39" s="228"/>
      <c r="PQH39" s="228"/>
      <c r="PQI39" s="228"/>
      <c r="PQJ39" s="228"/>
      <c r="PQK39" s="228"/>
      <c r="PQL39" s="228"/>
      <c r="PQM39" s="228"/>
      <c r="PQN39" s="228"/>
      <c r="PQO39" s="228"/>
      <c r="PQP39" s="228"/>
      <c r="PQQ39" s="228"/>
      <c r="PQR39" s="228"/>
      <c r="PQS39" s="228"/>
      <c r="PQT39" s="228"/>
      <c r="PQU39" s="228"/>
      <c r="PQV39" s="228"/>
      <c r="PQW39" s="228"/>
      <c r="PQX39" s="228"/>
      <c r="PQY39" s="228"/>
      <c r="PQZ39" s="228"/>
      <c r="PRA39" s="228"/>
      <c r="PRB39" s="228"/>
      <c r="PRC39" s="228"/>
      <c r="PRD39" s="228"/>
      <c r="PRE39" s="228"/>
      <c r="PRF39" s="228"/>
      <c r="PRG39" s="228"/>
      <c r="PRH39" s="228"/>
      <c r="PRI39" s="228"/>
      <c r="PRJ39" s="228"/>
      <c r="PRK39" s="228"/>
      <c r="PRL39" s="228"/>
      <c r="PRM39" s="228"/>
      <c r="PRN39" s="228"/>
      <c r="PRO39" s="228"/>
      <c r="PRP39" s="228"/>
      <c r="PRQ39" s="228"/>
      <c r="PRR39" s="228"/>
      <c r="PRS39" s="228"/>
      <c r="PRT39" s="228"/>
      <c r="PRU39" s="228"/>
      <c r="PRV39" s="228"/>
      <c r="PRW39" s="228"/>
      <c r="PRX39" s="228"/>
      <c r="PRY39" s="228"/>
      <c r="PRZ39" s="228"/>
      <c r="PSA39" s="228"/>
      <c r="PSB39" s="228"/>
      <c r="PSC39" s="228"/>
      <c r="PSD39" s="228"/>
      <c r="PSE39" s="228"/>
      <c r="PSF39" s="228"/>
      <c r="PSG39" s="228"/>
      <c r="PSH39" s="228"/>
      <c r="PSI39" s="228"/>
      <c r="PSJ39" s="228"/>
      <c r="PSK39" s="228"/>
      <c r="PSL39" s="228"/>
      <c r="PSM39" s="228"/>
      <c r="PSN39" s="228"/>
      <c r="PSO39" s="228"/>
      <c r="PSP39" s="228"/>
      <c r="PSQ39" s="228"/>
      <c r="PSR39" s="228"/>
      <c r="PSS39" s="228"/>
      <c r="PST39" s="228"/>
      <c r="PSU39" s="228"/>
      <c r="PSV39" s="228"/>
      <c r="PSW39" s="228"/>
      <c r="PSX39" s="228"/>
      <c r="PSY39" s="228"/>
      <c r="PSZ39" s="228"/>
      <c r="PTA39" s="228"/>
      <c r="PTB39" s="228"/>
      <c r="PTC39" s="228"/>
      <c r="PTD39" s="228"/>
      <c r="PTE39" s="228"/>
      <c r="PTF39" s="228"/>
      <c r="PTG39" s="228"/>
      <c r="PTH39" s="228"/>
      <c r="PTI39" s="228"/>
      <c r="PTJ39" s="228"/>
      <c r="PTK39" s="228"/>
      <c r="PTL39" s="228"/>
      <c r="PTM39" s="228"/>
      <c r="PTN39" s="228"/>
      <c r="PTO39" s="228"/>
      <c r="PTP39" s="228"/>
      <c r="PTQ39" s="228"/>
      <c r="PTR39" s="228"/>
      <c r="PTS39" s="228"/>
      <c r="PTT39" s="228"/>
      <c r="PTU39" s="228"/>
      <c r="PTV39" s="228"/>
      <c r="PTW39" s="228"/>
      <c r="PTX39" s="228"/>
      <c r="PTY39" s="228"/>
      <c r="PTZ39" s="228"/>
      <c r="PUA39" s="228"/>
      <c r="PUB39" s="228"/>
      <c r="PUC39" s="228"/>
      <c r="PUD39" s="228"/>
      <c r="PUE39" s="228"/>
      <c r="PUF39" s="228"/>
      <c r="PUG39" s="228"/>
      <c r="PUH39" s="228"/>
      <c r="PUI39" s="228"/>
      <c r="PUJ39" s="228"/>
      <c r="PUK39" s="228"/>
      <c r="PUL39" s="228"/>
      <c r="PUM39" s="228"/>
      <c r="PUN39" s="228"/>
      <c r="PUO39" s="228"/>
      <c r="PUP39" s="228"/>
      <c r="PUQ39" s="228"/>
      <c r="PUR39" s="228"/>
      <c r="PUS39" s="228"/>
      <c r="PUT39" s="228"/>
      <c r="PUU39" s="228"/>
      <c r="PUV39" s="228"/>
      <c r="PUW39" s="228"/>
      <c r="PUX39" s="228"/>
      <c r="PUY39" s="228"/>
      <c r="PUZ39" s="228"/>
      <c r="PVA39" s="228"/>
      <c r="PVB39" s="228"/>
      <c r="PVC39" s="228"/>
      <c r="PVD39" s="228"/>
      <c r="PVE39" s="228"/>
      <c r="PVF39" s="228"/>
      <c r="PVG39" s="228"/>
      <c r="PVH39" s="228"/>
      <c r="PVI39" s="228"/>
      <c r="PVJ39" s="228"/>
      <c r="PVK39" s="228"/>
      <c r="PVL39" s="228"/>
      <c r="PVM39" s="228"/>
      <c r="PVN39" s="228"/>
      <c r="PVO39" s="228"/>
      <c r="PVP39" s="228"/>
      <c r="PVQ39" s="228"/>
      <c r="PVR39" s="228"/>
      <c r="PVS39" s="228"/>
      <c r="PVT39" s="228"/>
      <c r="PVU39" s="228"/>
      <c r="PVV39" s="228"/>
      <c r="PVW39" s="228"/>
      <c r="PVX39" s="228"/>
      <c r="PVY39" s="228"/>
      <c r="PVZ39" s="228"/>
      <c r="PWA39" s="228"/>
      <c r="PWB39" s="228"/>
      <c r="PWC39" s="228"/>
      <c r="PWD39" s="228"/>
      <c r="PWE39" s="228"/>
      <c r="PWF39" s="228"/>
      <c r="PWG39" s="228"/>
      <c r="PWH39" s="228"/>
      <c r="PWI39" s="228"/>
      <c r="PWJ39" s="228"/>
      <c r="PWK39" s="228"/>
      <c r="PWL39" s="228"/>
      <c r="PWM39" s="228"/>
      <c r="PWN39" s="228"/>
      <c r="PWO39" s="228"/>
      <c r="PWP39" s="228"/>
      <c r="PWQ39" s="228"/>
      <c r="PWR39" s="228"/>
      <c r="PWS39" s="228"/>
      <c r="PWT39" s="228"/>
      <c r="PWU39" s="228"/>
      <c r="PWV39" s="228"/>
      <c r="PWW39" s="228"/>
      <c r="PWX39" s="228"/>
      <c r="PWY39" s="228"/>
      <c r="PWZ39" s="228"/>
      <c r="PXA39" s="228"/>
      <c r="PXB39" s="228"/>
      <c r="PXC39" s="228"/>
      <c r="PXD39" s="228"/>
      <c r="PXE39" s="228"/>
      <c r="PXF39" s="228"/>
      <c r="PXG39" s="228"/>
      <c r="PXH39" s="228"/>
      <c r="PXI39" s="228"/>
      <c r="PXJ39" s="228"/>
      <c r="PXK39" s="228"/>
      <c r="PXL39" s="228"/>
      <c r="PXM39" s="228"/>
      <c r="PXN39" s="228"/>
      <c r="PXO39" s="228"/>
      <c r="PXP39" s="228"/>
      <c r="PXQ39" s="228"/>
      <c r="PXR39" s="228"/>
      <c r="PXS39" s="228"/>
      <c r="PXT39" s="228"/>
      <c r="PXU39" s="228"/>
      <c r="PXV39" s="228"/>
      <c r="PXW39" s="228"/>
      <c r="PXX39" s="228"/>
      <c r="PXY39" s="228"/>
      <c r="PXZ39" s="228"/>
      <c r="PYA39" s="228"/>
      <c r="PYB39" s="228"/>
      <c r="PYC39" s="228"/>
      <c r="PYD39" s="228"/>
      <c r="PYE39" s="228"/>
      <c r="PYF39" s="228"/>
      <c r="PYG39" s="228"/>
      <c r="PYH39" s="228"/>
      <c r="PYI39" s="228"/>
      <c r="PYJ39" s="228"/>
      <c r="PYK39" s="228"/>
      <c r="PYL39" s="228"/>
      <c r="PYM39" s="228"/>
      <c r="PYN39" s="228"/>
      <c r="PYO39" s="228"/>
      <c r="PYP39" s="228"/>
      <c r="PYQ39" s="228"/>
      <c r="PYR39" s="228"/>
      <c r="PYS39" s="228"/>
      <c r="PYT39" s="228"/>
      <c r="PYU39" s="228"/>
      <c r="PYV39" s="228"/>
      <c r="PYW39" s="228"/>
      <c r="PYX39" s="228"/>
      <c r="PYY39" s="228"/>
      <c r="PYZ39" s="228"/>
      <c r="PZA39" s="228"/>
      <c r="PZB39" s="228"/>
      <c r="PZC39" s="228"/>
      <c r="PZD39" s="228"/>
      <c r="PZE39" s="228"/>
      <c r="PZF39" s="228"/>
      <c r="PZG39" s="228"/>
      <c r="PZH39" s="228"/>
      <c r="PZI39" s="228"/>
      <c r="PZJ39" s="228"/>
      <c r="PZK39" s="228"/>
      <c r="PZL39" s="228"/>
      <c r="PZM39" s="228"/>
      <c r="PZN39" s="228"/>
      <c r="PZO39" s="228"/>
      <c r="PZP39" s="228"/>
      <c r="PZQ39" s="228"/>
      <c r="PZR39" s="228"/>
      <c r="PZS39" s="228"/>
      <c r="PZT39" s="228"/>
      <c r="PZU39" s="228"/>
      <c r="PZV39" s="228"/>
      <c r="PZW39" s="228"/>
      <c r="PZX39" s="228"/>
      <c r="PZY39" s="228"/>
      <c r="PZZ39" s="228"/>
      <c r="QAA39" s="228"/>
      <c r="QAB39" s="228"/>
      <c r="QAC39" s="228"/>
      <c r="QAD39" s="228"/>
      <c r="QAE39" s="228"/>
      <c r="QAF39" s="228"/>
      <c r="QAG39" s="228"/>
      <c r="QAH39" s="228"/>
      <c r="QAI39" s="228"/>
      <c r="QAJ39" s="228"/>
      <c r="QAK39" s="228"/>
      <c r="QAL39" s="228"/>
      <c r="QAM39" s="228"/>
      <c r="QAN39" s="228"/>
      <c r="QAO39" s="228"/>
      <c r="QAP39" s="228"/>
      <c r="QAQ39" s="228"/>
      <c r="QAR39" s="228"/>
      <c r="QAS39" s="228"/>
      <c r="QAT39" s="228"/>
      <c r="QAU39" s="228"/>
      <c r="QAV39" s="228"/>
      <c r="QAW39" s="228"/>
      <c r="QAX39" s="228"/>
      <c r="QAY39" s="228"/>
      <c r="QAZ39" s="228"/>
      <c r="QBA39" s="228"/>
      <c r="QBB39" s="228"/>
      <c r="QBC39" s="228"/>
      <c r="QBD39" s="228"/>
      <c r="QBE39" s="228"/>
      <c r="QBF39" s="228"/>
      <c r="QBG39" s="228"/>
      <c r="QBH39" s="228"/>
      <c r="QBI39" s="228"/>
      <c r="QBJ39" s="228"/>
      <c r="QBK39" s="228"/>
      <c r="QBL39" s="228"/>
      <c r="QBM39" s="228"/>
      <c r="QBN39" s="228"/>
      <c r="QBO39" s="228"/>
      <c r="QBP39" s="228"/>
      <c r="QBQ39" s="228"/>
      <c r="QBR39" s="228"/>
      <c r="QBS39" s="228"/>
      <c r="QBT39" s="228"/>
      <c r="QBU39" s="228"/>
      <c r="QBV39" s="228"/>
      <c r="QBW39" s="228"/>
      <c r="QBX39" s="228"/>
      <c r="QBY39" s="228"/>
      <c r="QBZ39" s="228"/>
      <c r="QCA39" s="228"/>
      <c r="QCB39" s="228"/>
      <c r="QCC39" s="228"/>
      <c r="QCD39" s="228"/>
      <c r="QCE39" s="228"/>
      <c r="QCF39" s="228"/>
      <c r="QCG39" s="228"/>
      <c r="QCH39" s="228"/>
      <c r="QCI39" s="228"/>
      <c r="QCJ39" s="228"/>
      <c r="QCK39" s="228"/>
      <c r="QCL39" s="228"/>
      <c r="QCM39" s="228"/>
      <c r="QCN39" s="228"/>
      <c r="QCO39" s="228"/>
      <c r="QCP39" s="228"/>
      <c r="QCQ39" s="228"/>
      <c r="QCR39" s="228"/>
      <c r="QCS39" s="228"/>
      <c r="QCT39" s="228"/>
      <c r="QCU39" s="228"/>
      <c r="QCV39" s="228"/>
      <c r="QCW39" s="228"/>
      <c r="QCX39" s="228"/>
      <c r="QCY39" s="228"/>
      <c r="QCZ39" s="228"/>
      <c r="QDA39" s="228"/>
      <c r="QDB39" s="228"/>
      <c r="QDC39" s="228"/>
      <c r="QDD39" s="228"/>
      <c r="QDE39" s="228"/>
      <c r="QDF39" s="228"/>
      <c r="QDG39" s="228"/>
      <c r="QDH39" s="228"/>
      <c r="QDI39" s="228"/>
      <c r="QDJ39" s="228"/>
      <c r="QDK39" s="228"/>
      <c r="QDL39" s="228"/>
      <c r="QDM39" s="228"/>
      <c r="QDN39" s="228"/>
      <c r="QDO39" s="228"/>
      <c r="QDP39" s="228"/>
      <c r="QDQ39" s="228"/>
      <c r="QDR39" s="228"/>
      <c r="QDS39" s="228"/>
      <c r="QDT39" s="228"/>
      <c r="QDU39" s="228"/>
      <c r="QDV39" s="228"/>
      <c r="QDW39" s="228"/>
      <c r="QDX39" s="228"/>
      <c r="QDY39" s="228"/>
      <c r="QDZ39" s="228"/>
      <c r="QEA39" s="228"/>
      <c r="QEB39" s="228"/>
      <c r="QEC39" s="228"/>
      <c r="QED39" s="228"/>
      <c r="QEE39" s="228"/>
      <c r="QEF39" s="228"/>
      <c r="QEG39" s="228"/>
      <c r="QEH39" s="228"/>
      <c r="QEI39" s="228"/>
      <c r="QEJ39" s="228"/>
      <c r="QEK39" s="228"/>
      <c r="QEL39" s="228"/>
      <c r="QEM39" s="228"/>
      <c r="QEN39" s="228"/>
      <c r="QEO39" s="228"/>
      <c r="QEP39" s="228"/>
      <c r="QEQ39" s="228"/>
      <c r="QER39" s="228"/>
      <c r="QES39" s="228"/>
      <c r="QET39" s="228"/>
      <c r="QEU39" s="228"/>
      <c r="QEV39" s="228"/>
      <c r="QEW39" s="228"/>
      <c r="QEX39" s="228"/>
      <c r="QEY39" s="228"/>
      <c r="QEZ39" s="228"/>
      <c r="QFA39" s="228"/>
      <c r="QFB39" s="228"/>
      <c r="QFC39" s="228"/>
      <c r="QFD39" s="228"/>
      <c r="QFE39" s="228"/>
      <c r="QFF39" s="228"/>
      <c r="QFG39" s="228"/>
      <c r="QFH39" s="228"/>
      <c r="QFI39" s="228"/>
      <c r="QFJ39" s="228"/>
      <c r="QFK39" s="228"/>
      <c r="QFL39" s="228"/>
      <c r="QFM39" s="228"/>
      <c r="QFN39" s="228"/>
      <c r="QFO39" s="228"/>
      <c r="QFP39" s="228"/>
      <c r="QFQ39" s="228"/>
      <c r="QFR39" s="228"/>
      <c r="QFS39" s="228"/>
      <c r="QFT39" s="228"/>
      <c r="QFU39" s="228"/>
      <c r="QFV39" s="228"/>
      <c r="QFW39" s="228"/>
      <c r="QFX39" s="228"/>
      <c r="QFY39" s="228"/>
      <c r="QFZ39" s="228"/>
      <c r="QGA39" s="228"/>
      <c r="QGB39" s="228"/>
      <c r="QGC39" s="228"/>
      <c r="QGD39" s="228"/>
      <c r="QGE39" s="228"/>
      <c r="QGF39" s="228"/>
      <c r="QGG39" s="228"/>
      <c r="QGH39" s="228"/>
      <c r="QGI39" s="228"/>
      <c r="QGJ39" s="228"/>
      <c r="QGK39" s="228"/>
      <c r="QGL39" s="228"/>
      <c r="QGM39" s="228"/>
      <c r="QGN39" s="228"/>
      <c r="QGO39" s="228"/>
      <c r="QGP39" s="228"/>
      <c r="QGQ39" s="228"/>
      <c r="QGR39" s="228"/>
      <c r="QGS39" s="228"/>
      <c r="QGT39" s="228"/>
      <c r="QGU39" s="228"/>
      <c r="QGV39" s="228"/>
      <c r="QGW39" s="228"/>
      <c r="QGX39" s="228"/>
      <c r="QGY39" s="228"/>
      <c r="QGZ39" s="228"/>
      <c r="QHA39" s="228"/>
      <c r="QHB39" s="228"/>
      <c r="QHC39" s="228"/>
      <c r="QHD39" s="228"/>
      <c r="QHE39" s="228"/>
      <c r="QHF39" s="228"/>
      <c r="QHG39" s="228"/>
      <c r="QHH39" s="228"/>
      <c r="QHI39" s="228"/>
      <c r="QHJ39" s="228"/>
      <c r="QHK39" s="228"/>
      <c r="QHL39" s="228"/>
      <c r="QHM39" s="228"/>
      <c r="QHN39" s="228"/>
      <c r="QHO39" s="228"/>
      <c r="QHP39" s="228"/>
      <c r="QHQ39" s="228"/>
      <c r="QHR39" s="228"/>
      <c r="QHS39" s="228"/>
      <c r="QHT39" s="228"/>
      <c r="QHU39" s="228"/>
      <c r="QHV39" s="228"/>
      <c r="QHW39" s="228"/>
      <c r="QHX39" s="228"/>
      <c r="QHY39" s="228"/>
      <c r="QHZ39" s="228"/>
      <c r="QIA39" s="228"/>
      <c r="QIB39" s="228"/>
      <c r="QIC39" s="228"/>
      <c r="QID39" s="228"/>
      <c r="QIE39" s="228"/>
      <c r="QIF39" s="228"/>
      <c r="QIG39" s="228"/>
      <c r="QIH39" s="228"/>
      <c r="QII39" s="228"/>
      <c r="QIJ39" s="228"/>
      <c r="QIK39" s="228"/>
      <c r="QIL39" s="228"/>
      <c r="QIM39" s="228"/>
      <c r="QIN39" s="228"/>
      <c r="QIO39" s="228"/>
      <c r="QIP39" s="228"/>
      <c r="QIQ39" s="228"/>
      <c r="QIR39" s="228"/>
      <c r="QIS39" s="228"/>
      <c r="QIT39" s="228"/>
      <c r="QIU39" s="228"/>
      <c r="QIV39" s="228"/>
      <c r="QIW39" s="228"/>
      <c r="QIX39" s="228"/>
      <c r="QIY39" s="228"/>
      <c r="QIZ39" s="228"/>
      <c r="QJA39" s="228"/>
      <c r="QJB39" s="228"/>
      <c r="QJC39" s="228"/>
      <c r="QJD39" s="228"/>
      <c r="QJE39" s="228"/>
      <c r="QJF39" s="228"/>
      <c r="QJG39" s="228"/>
      <c r="QJH39" s="228"/>
      <c r="QJI39" s="228"/>
      <c r="QJJ39" s="228"/>
      <c r="QJK39" s="228"/>
      <c r="QJL39" s="228"/>
      <c r="QJM39" s="228"/>
      <c r="QJN39" s="228"/>
      <c r="QJO39" s="228"/>
      <c r="QJP39" s="228"/>
      <c r="QJQ39" s="228"/>
      <c r="QJR39" s="228"/>
      <c r="QJS39" s="228"/>
      <c r="QJT39" s="228"/>
      <c r="QJU39" s="228"/>
      <c r="QJV39" s="228"/>
      <c r="QJW39" s="228"/>
      <c r="QJX39" s="228"/>
      <c r="QJY39" s="228"/>
      <c r="QJZ39" s="228"/>
      <c r="QKA39" s="228"/>
      <c r="QKB39" s="228"/>
      <c r="QKC39" s="228"/>
      <c r="QKD39" s="228"/>
      <c r="QKE39" s="228"/>
      <c r="QKF39" s="228"/>
      <c r="QKG39" s="228"/>
      <c r="QKH39" s="228"/>
      <c r="QKI39" s="228"/>
      <c r="QKJ39" s="228"/>
      <c r="QKK39" s="228"/>
      <c r="QKL39" s="228"/>
      <c r="QKM39" s="228"/>
      <c r="QKN39" s="228"/>
      <c r="QKO39" s="228"/>
      <c r="QKP39" s="228"/>
      <c r="QKQ39" s="228"/>
      <c r="QKR39" s="228"/>
      <c r="QKS39" s="228"/>
      <c r="QKT39" s="228"/>
      <c r="QKU39" s="228"/>
      <c r="QKV39" s="228"/>
      <c r="QKW39" s="228"/>
      <c r="QKX39" s="228"/>
      <c r="QKY39" s="228"/>
      <c r="QKZ39" s="228"/>
      <c r="QLA39" s="228"/>
      <c r="QLB39" s="228"/>
      <c r="QLC39" s="228"/>
      <c r="QLD39" s="228"/>
      <c r="QLE39" s="228"/>
      <c r="QLF39" s="228"/>
      <c r="QLG39" s="228"/>
      <c r="QLH39" s="228"/>
      <c r="QLI39" s="228"/>
      <c r="QLJ39" s="228"/>
      <c r="QLK39" s="228"/>
      <c r="QLL39" s="228"/>
      <c r="QLM39" s="228"/>
      <c r="QLN39" s="228"/>
      <c r="QLO39" s="228"/>
      <c r="QLP39" s="228"/>
      <c r="QLQ39" s="228"/>
      <c r="QLR39" s="228"/>
      <c r="QLS39" s="228"/>
      <c r="QLT39" s="228"/>
      <c r="QLU39" s="228"/>
      <c r="QLV39" s="228"/>
      <c r="QLW39" s="228"/>
      <c r="QLX39" s="228"/>
      <c r="QLY39" s="228"/>
      <c r="QLZ39" s="228"/>
      <c r="QMA39" s="228"/>
      <c r="QMB39" s="228"/>
      <c r="QMC39" s="228"/>
      <c r="QMD39" s="228"/>
      <c r="QME39" s="228"/>
      <c r="QMF39" s="228"/>
      <c r="QMG39" s="228"/>
      <c r="QMH39" s="228"/>
      <c r="QMI39" s="228"/>
      <c r="QMJ39" s="228"/>
      <c r="QMK39" s="228"/>
      <c r="QML39" s="228"/>
      <c r="QMM39" s="228"/>
      <c r="QMN39" s="228"/>
      <c r="QMO39" s="228"/>
      <c r="QMP39" s="228"/>
      <c r="QMQ39" s="228"/>
      <c r="QMR39" s="228"/>
      <c r="QMS39" s="228"/>
      <c r="QMT39" s="228"/>
      <c r="QMU39" s="228"/>
      <c r="QMV39" s="228"/>
      <c r="QMW39" s="228"/>
      <c r="QMX39" s="228"/>
      <c r="QMY39" s="228"/>
      <c r="QMZ39" s="228"/>
      <c r="QNA39" s="228"/>
      <c r="QNB39" s="228"/>
      <c r="QNC39" s="228"/>
      <c r="QND39" s="228"/>
      <c r="QNE39" s="228"/>
      <c r="QNF39" s="228"/>
      <c r="QNG39" s="228"/>
      <c r="QNH39" s="228"/>
      <c r="QNI39" s="228"/>
      <c r="QNJ39" s="228"/>
      <c r="QNK39" s="228"/>
      <c r="QNL39" s="228"/>
      <c r="QNM39" s="228"/>
      <c r="QNN39" s="228"/>
      <c r="QNO39" s="228"/>
      <c r="QNP39" s="228"/>
      <c r="QNQ39" s="228"/>
      <c r="QNR39" s="228"/>
      <c r="QNS39" s="228"/>
      <c r="QNT39" s="228"/>
      <c r="QNU39" s="228"/>
      <c r="QNV39" s="228"/>
      <c r="QNW39" s="228"/>
      <c r="QNX39" s="228"/>
      <c r="QNY39" s="228"/>
      <c r="QNZ39" s="228"/>
      <c r="QOA39" s="228"/>
      <c r="QOB39" s="228"/>
      <c r="QOC39" s="228"/>
      <c r="QOD39" s="228"/>
      <c r="QOE39" s="228"/>
      <c r="QOF39" s="228"/>
      <c r="QOG39" s="228"/>
      <c r="QOH39" s="228"/>
      <c r="QOI39" s="228"/>
      <c r="QOJ39" s="228"/>
      <c r="QOK39" s="228"/>
      <c r="QOL39" s="228"/>
      <c r="QOM39" s="228"/>
      <c r="QON39" s="228"/>
      <c r="QOO39" s="228"/>
      <c r="QOP39" s="228"/>
      <c r="QOQ39" s="228"/>
      <c r="QOR39" s="228"/>
      <c r="QOS39" s="228"/>
      <c r="QOT39" s="228"/>
      <c r="QOU39" s="228"/>
      <c r="QOV39" s="228"/>
      <c r="QOW39" s="228"/>
      <c r="QOX39" s="228"/>
      <c r="QOY39" s="228"/>
      <c r="QOZ39" s="228"/>
      <c r="QPA39" s="228"/>
      <c r="QPB39" s="228"/>
      <c r="QPC39" s="228"/>
      <c r="QPD39" s="228"/>
      <c r="QPE39" s="228"/>
      <c r="QPF39" s="228"/>
      <c r="QPG39" s="228"/>
      <c r="QPH39" s="228"/>
      <c r="QPI39" s="228"/>
      <c r="QPJ39" s="228"/>
      <c r="QPK39" s="228"/>
      <c r="QPL39" s="228"/>
      <c r="QPM39" s="228"/>
      <c r="QPN39" s="228"/>
      <c r="QPO39" s="228"/>
      <c r="QPP39" s="228"/>
      <c r="QPQ39" s="228"/>
      <c r="QPR39" s="228"/>
      <c r="QPS39" s="228"/>
      <c r="QPT39" s="228"/>
      <c r="QPU39" s="228"/>
      <c r="QPV39" s="228"/>
      <c r="QPW39" s="228"/>
      <c r="QPX39" s="228"/>
      <c r="QPY39" s="228"/>
      <c r="QPZ39" s="228"/>
      <c r="QQA39" s="228"/>
      <c r="QQB39" s="228"/>
      <c r="QQC39" s="228"/>
      <c r="QQD39" s="228"/>
      <c r="QQE39" s="228"/>
      <c r="QQF39" s="228"/>
      <c r="QQG39" s="228"/>
      <c r="QQH39" s="228"/>
      <c r="QQI39" s="228"/>
      <c r="QQJ39" s="228"/>
      <c r="QQK39" s="228"/>
      <c r="QQL39" s="228"/>
      <c r="QQM39" s="228"/>
      <c r="QQN39" s="228"/>
      <c r="QQO39" s="228"/>
      <c r="QQP39" s="228"/>
      <c r="QQQ39" s="228"/>
      <c r="QQR39" s="228"/>
      <c r="QQS39" s="228"/>
      <c r="QQT39" s="228"/>
      <c r="QQU39" s="228"/>
      <c r="QQV39" s="228"/>
      <c r="QQW39" s="228"/>
      <c r="QQX39" s="228"/>
      <c r="QQY39" s="228"/>
      <c r="QQZ39" s="228"/>
      <c r="QRA39" s="228"/>
      <c r="QRB39" s="228"/>
      <c r="QRC39" s="228"/>
      <c r="QRD39" s="228"/>
      <c r="QRE39" s="228"/>
      <c r="QRF39" s="228"/>
      <c r="QRG39" s="228"/>
      <c r="QRH39" s="228"/>
      <c r="QRI39" s="228"/>
      <c r="QRJ39" s="228"/>
      <c r="QRK39" s="228"/>
      <c r="QRL39" s="228"/>
      <c r="QRM39" s="228"/>
      <c r="QRN39" s="228"/>
      <c r="QRO39" s="228"/>
      <c r="QRP39" s="228"/>
      <c r="QRQ39" s="228"/>
      <c r="QRR39" s="228"/>
      <c r="QRS39" s="228"/>
      <c r="QRT39" s="228"/>
      <c r="QRU39" s="228"/>
      <c r="QRV39" s="228"/>
      <c r="QRW39" s="228"/>
      <c r="QRX39" s="228"/>
      <c r="QRY39" s="228"/>
      <c r="QRZ39" s="228"/>
      <c r="QSA39" s="228"/>
      <c r="QSB39" s="228"/>
      <c r="QSC39" s="228"/>
      <c r="QSD39" s="228"/>
      <c r="QSE39" s="228"/>
      <c r="QSF39" s="228"/>
      <c r="QSG39" s="228"/>
      <c r="QSH39" s="228"/>
      <c r="QSI39" s="228"/>
      <c r="QSJ39" s="228"/>
      <c r="QSK39" s="228"/>
      <c r="QSL39" s="228"/>
      <c r="QSM39" s="228"/>
      <c r="QSN39" s="228"/>
      <c r="QSO39" s="228"/>
      <c r="QSP39" s="228"/>
      <c r="QSQ39" s="228"/>
      <c r="QSR39" s="228"/>
      <c r="QSS39" s="228"/>
      <c r="QST39" s="228"/>
      <c r="QSU39" s="228"/>
      <c r="QSV39" s="228"/>
      <c r="QSW39" s="228"/>
      <c r="QSX39" s="228"/>
      <c r="QSY39" s="228"/>
      <c r="QSZ39" s="228"/>
      <c r="QTA39" s="228"/>
      <c r="QTB39" s="228"/>
      <c r="QTC39" s="228"/>
      <c r="QTD39" s="228"/>
      <c r="QTE39" s="228"/>
      <c r="QTF39" s="228"/>
      <c r="QTG39" s="228"/>
      <c r="QTH39" s="228"/>
      <c r="QTI39" s="228"/>
      <c r="QTJ39" s="228"/>
      <c r="QTK39" s="228"/>
      <c r="QTL39" s="228"/>
      <c r="QTM39" s="228"/>
      <c r="QTN39" s="228"/>
      <c r="QTO39" s="228"/>
      <c r="QTP39" s="228"/>
      <c r="QTQ39" s="228"/>
      <c r="QTR39" s="228"/>
      <c r="QTS39" s="228"/>
      <c r="QTT39" s="228"/>
      <c r="QTU39" s="228"/>
      <c r="QTV39" s="228"/>
      <c r="QTW39" s="228"/>
      <c r="QTX39" s="228"/>
      <c r="QTY39" s="228"/>
      <c r="QTZ39" s="228"/>
      <c r="QUA39" s="228"/>
      <c r="QUB39" s="228"/>
      <c r="QUC39" s="228"/>
      <c r="QUD39" s="228"/>
      <c r="QUE39" s="228"/>
      <c r="QUF39" s="228"/>
      <c r="QUG39" s="228"/>
      <c r="QUH39" s="228"/>
      <c r="QUI39" s="228"/>
      <c r="QUJ39" s="228"/>
      <c r="QUK39" s="228"/>
      <c r="QUL39" s="228"/>
      <c r="QUM39" s="228"/>
      <c r="QUN39" s="228"/>
      <c r="QUO39" s="228"/>
      <c r="QUP39" s="228"/>
      <c r="QUQ39" s="228"/>
      <c r="QUR39" s="228"/>
      <c r="QUS39" s="228"/>
      <c r="QUT39" s="228"/>
      <c r="QUU39" s="228"/>
      <c r="QUV39" s="228"/>
      <c r="QUW39" s="228"/>
      <c r="QUX39" s="228"/>
      <c r="QUY39" s="228"/>
      <c r="QUZ39" s="228"/>
      <c r="QVA39" s="228"/>
      <c r="QVB39" s="228"/>
      <c r="QVC39" s="228"/>
      <c r="QVD39" s="228"/>
      <c r="QVE39" s="228"/>
      <c r="QVF39" s="228"/>
      <c r="QVG39" s="228"/>
      <c r="QVH39" s="228"/>
      <c r="QVI39" s="228"/>
      <c r="QVJ39" s="228"/>
      <c r="QVK39" s="228"/>
      <c r="QVL39" s="228"/>
      <c r="QVM39" s="228"/>
      <c r="QVN39" s="228"/>
      <c r="QVO39" s="228"/>
      <c r="QVP39" s="228"/>
      <c r="QVQ39" s="228"/>
      <c r="QVR39" s="228"/>
      <c r="QVS39" s="228"/>
      <c r="QVT39" s="228"/>
      <c r="QVU39" s="228"/>
      <c r="QVV39" s="228"/>
      <c r="QVW39" s="228"/>
      <c r="QVX39" s="228"/>
      <c r="QVY39" s="228"/>
      <c r="QVZ39" s="228"/>
      <c r="QWA39" s="228"/>
      <c r="QWB39" s="228"/>
      <c r="QWC39" s="228"/>
      <c r="QWD39" s="228"/>
      <c r="QWE39" s="228"/>
      <c r="QWF39" s="228"/>
      <c r="QWG39" s="228"/>
      <c r="QWH39" s="228"/>
      <c r="QWI39" s="228"/>
      <c r="QWJ39" s="228"/>
      <c r="QWK39" s="228"/>
      <c r="QWL39" s="228"/>
      <c r="QWM39" s="228"/>
      <c r="QWN39" s="228"/>
      <c r="QWO39" s="228"/>
      <c r="QWP39" s="228"/>
      <c r="QWQ39" s="228"/>
      <c r="QWR39" s="228"/>
      <c r="QWS39" s="228"/>
      <c r="QWT39" s="228"/>
      <c r="QWU39" s="228"/>
      <c r="QWV39" s="228"/>
      <c r="QWW39" s="228"/>
      <c r="QWX39" s="228"/>
      <c r="QWY39" s="228"/>
      <c r="QWZ39" s="228"/>
      <c r="QXA39" s="228"/>
      <c r="QXB39" s="228"/>
      <c r="QXC39" s="228"/>
      <c r="QXD39" s="228"/>
      <c r="QXE39" s="228"/>
      <c r="QXF39" s="228"/>
      <c r="QXG39" s="228"/>
      <c r="QXH39" s="228"/>
      <c r="QXI39" s="228"/>
      <c r="QXJ39" s="228"/>
      <c r="QXK39" s="228"/>
      <c r="QXL39" s="228"/>
      <c r="QXM39" s="228"/>
      <c r="QXN39" s="228"/>
      <c r="QXO39" s="228"/>
      <c r="QXP39" s="228"/>
      <c r="QXQ39" s="228"/>
      <c r="QXR39" s="228"/>
      <c r="QXS39" s="228"/>
      <c r="QXT39" s="228"/>
      <c r="QXU39" s="228"/>
      <c r="QXV39" s="228"/>
      <c r="QXW39" s="228"/>
      <c r="QXX39" s="228"/>
      <c r="QXY39" s="228"/>
      <c r="QXZ39" s="228"/>
      <c r="QYA39" s="228"/>
      <c r="QYB39" s="228"/>
      <c r="QYC39" s="228"/>
      <c r="QYD39" s="228"/>
      <c r="QYE39" s="228"/>
      <c r="QYF39" s="228"/>
      <c r="QYG39" s="228"/>
      <c r="QYH39" s="228"/>
      <c r="QYI39" s="228"/>
      <c r="QYJ39" s="228"/>
      <c r="QYK39" s="228"/>
      <c r="QYL39" s="228"/>
      <c r="QYM39" s="228"/>
      <c r="QYN39" s="228"/>
      <c r="QYO39" s="228"/>
      <c r="QYP39" s="228"/>
      <c r="QYQ39" s="228"/>
      <c r="QYR39" s="228"/>
      <c r="QYS39" s="228"/>
      <c r="QYT39" s="228"/>
      <c r="QYU39" s="228"/>
      <c r="QYV39" s="228"/>
      <c r="QYW39" s="228"/>
      <c r="QYX39" s="228"/>
      <c r="QYY39" s="228"/>
      <c r="QYZ39" s="228"/>
      <c r="QZA39" s="228"/>
      <c r="QZB39" s="228"/>
      <c r="QZC39" s="228"/>
      <c r="QZD39" s="228"/>
      <c r="QZE39" s="228"/>
      <c r="QZF39" s="228"/>
      <c r="QZG39" s="228"/>
      <c r="QZH39" s="228"/>
      <c r="QZI39" s="228"/>
      <c r="QZJ39" s="228"/>
      <c r="QZK39" s="228"/>
      <c r="QZL39" s="228"/>
      <c r="QZM39" s="228"/>
      <c r="QZN39" s="228"/>
      <c r="QZO39" s="228"/>
      <c r="QZP39" s="228"/>
      <c r="QZQ39" s="228"/>
      <c r="QZR39" s="228"/>
      <c r="QZS39" s="228"/>
      <c r="QZT39" s="228"/>
      <c r="QZU39" s="228"/>
      <c r="QZV39" s="228"/>
      <c r="QZW39" s="228"/>
      <c r="QZX39" s="228"/>
      <c r="QZY39" s="228"/>
      <c r="QZZ39" s="228"/>
      <c r="RAA39" s="228"/>
      <c r="RAB39" s="228"/>
      <c r="RAC39" s="228"/>
      <c r="RAD39" s="228"/>
      <c r="RAE39" s="228"/>
      <c r="RAF39" s="228"/>
      <c r="RAG39" s="228"/>
      <c r="RAH39" s="228"/>
      <c r="RAI39" s="228"/>
      <c r="RAJ39" s="228"/>
      <c r="RAK39" s="228"/>
      <c r="RAL39" s="228"/>
      <c r="RAM39" s="228"/>
      <c r="RAN39" s="228"/>
      <c r="RAO39" s="228"/>
      <c r="RAP39" s="228"/>
      <c r="RAQ39" s="228"/>
      <c r="RAR39" s="228"/>
      <c r="RAS39" s="228"/>
      <c r="RAT39" s="228"/>
      <c r="RAU39" s="228"/>
      <c r="RAV39" s="228"/>
      <c r="RAW39" s="228"/>
      <c r="RAX39" s="228"/>
      <c r="RAY39" s="228"/>
      <c r="RAZ39" s="228"/>
      <c r="RBA39" s="228"/>
      <c r="RBB39" s="228"/>
      <c r="RBC39" s="228"/>
      <c r="RBD39" s="228"/>
      <c r="RBE39" s="228"/>
      <c r="RBF39" s="228"/>
      <c r="RBG39" s="228"/>
      <c r="RBH39" s="228"/>
      <c r="RBI39" s="228"/>
      <c r="RBJ39" s="228"/>
      <c r="RBK39" s="228"/>
      <c r="RBL39" s="228"/>
      <c r="RBM39" s="228"/>
      <c r="RBN39" s="228"/>
      <c r="RBO39" s="228"/>
      <c r="RBP39" s="228"/>
      <c r="RBQ39" s="228"/>
      <c r="RBR39" s="228"/>
      <c r="RBS39" s="228"/>
      <c r="RBT39" s="228"/>
      <c r="RBU39" s="228"/>
      <c r="RBV39" s="228"/>
      <c r="RBW39" s="228"/>
      <c r="RBX39" s="228"/>
      <c r="RBY39" s="228"/>
      <c r="RBZ39" s="228"/>
      <c r="RCA39" s="228"/>
      <c r="RCB39" s="228"/>
      <c r="RCC39" s="228"/>
      <c r="RCD39" s="228"/>
      <c r="RCE39" s="228"/>
      <c r="RCF39" s="228"/>
      <c r="RCG39" s="228"/>
      <c r="RCH39" s="228"/>
      <c r="RCI39" s="228"/>
      <c r="RCJ39" s="228"/>
      <c r="RCK39" s="228"/>
      <c r="RCL39" s="228"/>
      <c r="RCM39" s="228"/>
      <c r="RCN39" s="228"/>
      <c r="RCO39" s="228"/>
      <c r="RCP39" s="228"/>
      <c r="RCQ39" s="228"/>
      <c r="RCR39" s="228"/>
      <c r="RCS39" s="228"/>
      <c r="RCT39" s="228"/>
      <c r="RCU39" s="228"/>
      <c r="RCV39" s="228"/>
      <c r="RCW39" s="228"/>
      <c r="RCX39" s="228"/>
      <c r="RCY39" s="228"/>
      <c r="RCZ39" s="228"/>
      <c r="RDA39" s="228"/>
      <c r="RDB39" s="228"/>
      <c r="RDC39" s="228"/>
      <c r="RDD39" s="228"/>
      <c r="RDE39" s="228"/>
      <c r="RDF39" s="228"/>
      <c r="RDG39" s="228"/>
      <c r="RDH39" s="228"/>
      <c r="RDI39" s="228"/>
      <c r="RDJ39" s="228"/>
      <c r="RDK39" s="228"/>
      <c r="RDL39" s="228"/>
      <c r="RDM39" s="228"/>
      <c r="RDN39" s="228"/>
      <c r="RDO39" s="228"/>
      <c r="RDP39" s="228"/>
      <c r="RDQ39" s="228"/>
      <c r="RDR39" s="228"/>
      <c r="RDS39" s="228"/>
      <c r="RDT39" s="228"/>
      <c r="RDU39" s="228"/>
      <c r="RDV39" s="228"/>
      <c r="RDW39" s="228"/>
      <c r="RDX39" s="228"/>
      <c r="RDY39" s="228"/>
      <c r="RDZ39" s="228"/>
      <c r="REA39" s="228"/>
      <c r="REB39" s="228"/>
      <c r="REC39" s="228"/>
      <c r="RED39" s="228"/>
      <c r="REE39" s="228"/>
      <c r="REF39" s="228"/>
      <c r="REG39" s="228"/>
      <c r="REH39" s="228"/>
      <c r="REI39" s="228"/>
      <c r="REJ39" s="228"/>
      <c r="REK39" s="228"/>
      <c r="REL39" s="228"/>
      <c r="REM39" s="228"/>
      <c r="REN39" s="228"/>
      <c r="REO39" s="228"/>
      <c r="REP39" s="228"/>
      <c r="REQ39" s="228"/>
      <c r="RER39" s="228"/>
      <c r="RES39" s="228"/>
      <c r="RET39" s="228"/>
      <c r="REU39" s="228"/>
      <c r="REV39" s="228"/>
      <c r="REW39" s="228"/>
      <c r="REX39" s="228"/>
      <c r="REY39" s="228"/>
      <c r="REZ39" s="228"/>
      <c r="RFA39" s="228"/>
      <c r="RFB39" s="228"/>
      <c r="RFC39" s="228"/>
      <c r="RFD39" s="228"/>
      <c r="RFE39" s="228"/>
      <c r="RFF39" s="228"/>
      <c r="RFG39" s="228"/>
      <c r="RFH39" s="228"/>
      <c r="RFI39" s="228"/>
      <c r="RFJ39" s="228"/>
      <c r="RFK39" s="228"/>
      <c r="RFL39" s="228"/>
      <c r="RFM39" s="228"/>
      <c r="RFN39" s="228"/>
      <c r="RFO39" s="228"/>
      <c r="RFP39" s="228"/>
      <c r="RFQ39" s="228"/>
      <c r="RFR39" s="228"/>
      <c r="RFS39" s="228"/>
      <c r="RFT39" s="228"/>
      <c r="RFU39" s="228"/>
      <c r="RFV39" s="228"/>
      <c r="RFW39" s="228"/>
      <c r="RFX39" s="228"/>
      <c r="RFY39" s="228"/>
      <c r="RFZ39" s="228"/>
      <c r="RGA39" s="228"/>
      <c r="RGB39" s="228"/>
      <c r="RGC39" s="228"/>
      <c r="RGD39" s="228"/>
      <c r="RGE39" s="228"/>
      <c r="RGF39" s="228"/>
      <c r="RGG39" s="228"/>
      <c r="RGH39" s="228"/>
      <c r="RGI39" s="228"/>
      <c r="RGJ39" s="228"/>
      <c r="RGK39" s="228"/>
      <c r="RGL39" s="228"/>
      <c r="RGM39" s="228"/>
      <c r="RGN39" s="228"/>
      <c r="RGO39" s="228"/>
      <c r="RGP39" s="228"/>
      <c r="RGQ39" s="228"/>
      <c r="RGR39" s="228"/>
      <c r="RGS39" s="228"/>
      <c r="RGT39" s="228"/>
      <c r="RGU39" s="228"/>
      <c r="RGV39" s="228"/>
      <c r="RGW39" s="228"/>
      <c r="RGX39" s="228"/>
      <c r="RGY39" s="228"/>
      <c r="RGZ39" s="228"/>
      <c r="RHA39" s="228"/>
      <c r="RHB39" s="228"/>
      <c r="RHC39" s="228"/>
      <c r="RHD39" s="228"/>
      <c r="RHE39" s="228"/>
      <c r="RHF39" s="228"/>
      <c r="RHG39" s="228"/>
      <c r="RHH39" s="228"/>
      <c r="RHI39" s="228"/>
      <c r="RHJ39" s="228"/>
      <c r="RHK39" s="228"/>
      <c r="RHL39" s="228"/>
      <c r="RHM39" s="228"/>
      <c r="RHN39" s="228"/>
      <c r="RHO39" s="228"/>
      <c r="RHP39" s="228"/>
      <c r="RHQ39" s="228"/>
      <c r="RHR39" s="228"/>
      <c r="RHS39" s="228"/>
      <c r="RHT39" s="228"/>
      <c r="RHU39" s="228"/>
      <c r="RHV39" s="228"/>
      <c r="RHW39" s="228"/>
      <c r="RHX39" s="228"/>
      <c r="RHY39" s="228"/>
      <c r="RHZ39" s="228"/>
      <c r="RIA39" s="228"/>
      <c r="RIB39" s="228"/>
      <c r="RIC39" s="228"/>
      <c r="RID39" s="228"/>
      <c r="RIE39" s="228"/>
      <c r="RIF39" s="228"/>
      <c r="RIG39" s="228"/>
      <c r="RIH39" s="228"/>
      <c r="RII39" s="228"/>
      <c r="RIJ39" s="228"/>
      <c r="RIK39" s="228"/>
      <c r="RIL39" s="228"/>
      <c r="RIM39" s="228"/>
      <c r="RIN39" s="228"/>
      <c r="RIO39" s="228"/>
      <c r="RIP39" s="228"/>
      <c r="RIQ39" s="228"/>
      <c r="RIR39" s="228"/>
      <c r="RIS39" s="228"/>
      <c r="RIT39" s="228"/>
      <c r="RIU39" s="228"/>
      <c r="RIV39" s="228"/>
      <c r="RIW39" s="228"/>
      <c r="RIX39" s="228"/>
      <c r="RIY39" s="228"/>
      <c r="RIZ39" s="228"/>
      <c r="RJA39" s="228"/>
      <c r="RJB39" s="228"/>
      <c r="RJC39" s="228"/>
      <c r="RJD39" s="228"/>
      <c r="RJE39" s="228"/>
      <c r="RJF39" s="228"/>
      <c r="RJG39" s="228"/>
      <c r="RJH39" s="228"/>
      <c r="RJI39" s="228"/>
      <c r="RJJ39" s="228"/>
      <c r="RJK39" s="228"/>
      <c r="RJL39" s="228"/>
      <c r="RJM39" s="228"/>
      <c r="RJN39" s="228"/>
      <c r="RJO39" s="228"/>
      <c r="RJP39" s="228"/>
      <c r="RJQ39" s="228"/>
      <c r="RJR39" s="228"/>
      <c r="RJS39" s="228"/>
      <c r="RJT39" s="228"/>
      <c r="RJU39" s="228"/>
      <c r="RJV39" s="228"/>
      <c r="RJW39" s="228"/>
      <c r="RJX39" s="228"/>
      <c r="RJY39" s="228"/>
      <c r="RJZ39" s="228"/>
      <c r="RKA39" s="228"/>
      <c r="RKB39" s="228"/>
      <c r="RKC39" s="228"/>
      <c r="RKD39" s="228"/>
      <c r="RKE39" s="228"/>
      <c r="RKF39" s="228"/>
      <c r="RKG39" s="228"/>
      <c r="RKH39" s="228"/>
      <c r="RKI39" s="228"/>
      <c r="RKJ39" s="228"/>
      <c r="RKK39" s="228"/>
      <c r="RKL39" s="228"/>
      <c r="RKM39" s="228"/>
      <c r="RKN39" s="228"/>
      <c r="RKO39" s="228"/>
      <c r="RKP39" s="228"/>
      <c r="RKQ39" s="228"/>
      <c r="RKR39" s="228"/>
      <c r="RKS39" s="228"/>
      <c r="RKT39" s="228"/>
      <c r="RKU39" s="228"/>
      <c r="RKV39" s="228"/>
      <c r="RKW39" s="228"/>
      <c r="RKX39" s="228"/>
      <c r="RKY39" s="228"/>
      <c r="RKZ39" s="228"/>
      <c r="RLA39" s="228"/>
      <c r="RLB39" s="228"/>
      <c r="RLC39" s="228"/>
      <c r="RLD39" s="228"/>
      <c r="RLE39" s="228"/>
      <c r="RLF39" s="228"/>
      <c r="RLG39" s="228"/>
      <c r="RLH39" s="228"/>
      <c r="RLI39" s="228"/>
      <c r="RLJ39" s="228"/>
      <c r="RLK39" s="228"/>
      <c r="RLL39" s="228"/>
      <c r="RLM39" s="228"/>
      <c r="RLN39" s="228"/>
      <c r="RLO39" s="228"/>
      <c r="RLP39" s="228"/>
      <c r="RLQ39" s="228"/>
      <c r="RLR39" s="228"/>
      <c r="RLS39" s="228"/>
      <c r="RLT39" s="228"/>
      <c r="RLU39" s="228"/>
      <c r="RLV39" s="228"/>
      <c r="RLW39" s="228"/>
      <c r="RLX39" s="228"/>
      <c r="RLY39" s="228"/>
      <c r="RLZ39" s="228"/>
      <c r="RMA39" s="228"/>
      <c r="RMB39" s="228"/>
      <c r="RMC39" s="228"/>
      <c r="RMD39" s="228"/>
      <c r="RME39" s="228"/>
      <c r="RMF39" s="228"/>
      <c r="RMG39" s="228"/>
      <c r="RMH39" s="228"/>
      <c r="RMI39" s="228"/>
      <c r="RMJ39" s="228"/>
      <c r="RMK39" s="228"/>
      <c r="RML39" s="228"/>
      <c r="RMM39" s="228"/>
      <c r="RMN39" s="228"/>
      <c r="RMO39" s="228"/>
      <c r="RMP39" s="228"/>
      <c r="RMQ39" s="228"/>
      <c r="RMR39" s="228"/>
      <c r="RMS39" s="228"/>
      <c r="RMT39" s="228"/>
      <c r="RMU39" s="228"/>
      <c r="RMV39" s="228"/>
      <c r="RMW39" s="228"/>
      <c r="RMX39" s="228"/>
      <c r="RMY39" s="228"/>
      <c r="RMZ39" s="228"/>
      <c r="RNA39" s="228"/>
      <c r="RNB39" s="228"/>
      <c r="RNC39" s="228"/>
      <c r="RND39" s="228"/>
      <c r="RNE39" s="228"/>
      <c r="RNF39" s="228"/>
      <c r="RNG39" s="228"/>
      <c r="RNH39" s="228"/>
      <c r="RNI39" s="228"/>
      <c r="RNJ39" s="228"/>
      <c r="RNK39" s="228"/>
      <c r="RNL39" s="228"/>
      <c r="RNM39" s="228"/>
      <c r="RNN39" s="228"/>
      <c r="RNO39" s="228"/>
      <c r="RNP39" s="228"/>
      <c r="RNQ39" s="228"/>
      <c r="RNR39" s="228"/>
      <c r="RNS39" s="228"/>
      <c r="RNT39" s="228"/>
      <c r="RNU39" s="228"/>
      <c r="RNV39" s="228"/>
      <c r="RNW39" s="228"/>
      <c r="RNX39" s="228"/>
      <c r="RNY39" s="228"/>
      <c r="RNZ39" s="228"/>
      <c r="ROA39" s="228"/>
      <c r="ROB39" s="228"/>
      <c r="ROC39" s="228"/>
      <c r="ROD39" s="228"/>
      <c r="ROE39" s="228"/>
      <c r="ROF39" s="228"/>
      <c r="ROG39" s="228"/>
      <c r="ROH39" s="228"/>
      <c r="ROI39" s="228"/>
      <c r="ROJ39" s="228"/>
      <c r="ROK39" s="228"/>
      <c r="ROL39" s="228"/>
      <c r="ROM39" s="228"/>
      <c r="RON39" s="228"/>
      <c r="ROO39" s="228"/>
      <c r="ROP39" s="228"/>
      <c r="ROQ39" s="228"/>
      <c r="ROR39" s="228"/>
      <c r="ROS39" s="228"/>
      <c r="ROT39" s="228"/>
      <c r="ROU39" s="228"/>
      <c r="ROV39" s="228"/>
      <c r="ROW39" s="228"/>
      <c r="ROX39" s="228"/>
      <c r="ROY39" s="228"/>
      <c r="ROZ39" s="228"/>
      <c r="RPA39" s="228"/>
      <c r="RPB39" s="228"/>
      <c r="RPC39" s="228"/>
      <c r="RPD39" s="228"/>
      <c r="RPE39" s="228"/>
      <c r="RPF39" s="228"/>
      <c r="RPG39" s="228"/>
      <c r="RPH39" s="228"/>
      <c r="RPI39" s="228"/>
      <c r="RPJ39" s="228"/>
      <c r="RPK39" s="228"/>
      <c r="RPL39" s="228"/>
      <c r="RPM39" s="228"/>
      <c r="RPN39" s="228"/>
      <c r="RPO39" s="228"/>
      <c r="RPP39" s="228"/>
      <c r="RPQ39" s="228"/>
      <c r="RPR39" s="228"/>
      <c r="RPS39" s="228"/>
      <c r="RPT39" s="228"/>
      <c r="RPU39" s="228"/>
      <c r="RPV39" s="228"/>
      <c r="RPW39" s="228"/>
      <c r="RPX39" s="228"/>
      <c r="RPY39" s="228"/>
      <c r="RPZ39" s="228"/>
      <c r="RQA39" s="228"/>
      <c r="RQB39" s="228"/>
      <c r="RQC39" s="228"/>
      <c r="RQD39" s="228"/>
      <c r="RQE39" s="228"/>
      <c r="RQF39" s="228"/>
      <c r="RQG39" s="228"/>
      <c r="RQH39" s="228"/>
      <c r="RQI39" s="228"/>
      <c r="RQJ39" s="228"/>
      <c r="RQK39" s="228"/>
      <c r="RQL39" s="228"/>
      <c r="RQM39" s="228"/>
      <c r="RQN39" s="228"/>
      <c r="RQO39" s="228"/>
      <c r="RQP39" s="228"/>
      <c r="RQQ39" s="228"/>
      <c r="RQR39" s="228"/>
      <c r="RQS39" s="228"/>
      <c r="RQT39" s="228"/>
      <c r="RQU39" s="228"/>
      <c r="RQV39" s="228"/>
      <c r="RQW39" s="228"/>
      <c r="RQX39" s="228"/>
      <c r="RQY39" s="228"/>
      <c r="RQZ39" s="228"/>
      <c r="RRA39" s="228"/>
      <c r="RRB39" s="228"/>
      <c r="RRC39" s="228"/>
      <c r="RRD39" s="228"/>
      <c r="RRE39" s="228"/>
      <c r="RRF39" s="228"/>
      <c r="RRG39" s="228"/>
      <c r="RRH39" s="228"/>
      <c r="RRI39" s="228"/>
      <c r="RRJ39" s="228"/>
      <c r="RRK39" s="228"/>
      <c r="RRL39" s="228"/>
      <c r="RRM39" s="228"/>
      <c r="RRN39" s="228"/>
      <c r="RRO39" s="228"/>
      <c r="RRP39" s="228"/>
      <c r="RRQ39" s="228"/>
      <c r="RRR39" s="228"/>
      <c r="RRS39" s="228"/>
      <c r="RRT39" s="228"/>
      <c r="RRU39" s="228"/>
      <c r="RRV39" s="228"/>
      <c r="RRW39" s="228"/>
      <c r="RRX39" s="228"/>
      <c r="RRY39" s="228"/>
      <c r="RRZ39" s="228"/>
      <c r="RSA39" s="228"/>
      <c r="RSB39" s="228"/>
      <c r="RSC39" s="228"/>
      <c r="RSD39" s="228"/>
      <c r="RSE39" s="228"/>
      <c r="RSF39" s="228"/>
      <c r="RSG39" s="228"/>
      <c r="RSH39" s="228"/>
      <c r="RSI39" s="228"/>
      <c r="RSJ39" s="228"/>
      <c r="RSK39" s="228"/>
      <c r="RSL39" s="228"/>
      <c r="RSM39" s="228"/>
      <c r="RSN39" s="228"/>
      <c r="RSO39" s="228"/>
      <c r="RSP39" s="228"/>
      <c r="RSQ39" s="228"/>
      <c r="RSR39" s="228"/>
      <c r="RSS39" s="228"/>
      <c r="RST39" s="228"/>
      <c r="RSU39" s="228"/>
      <c r="RSV39" s="228"/>
      <c r="RSW39" s="228"/>
      <c r="RSX39" s="228"/>
      <c r="RSY39" s="228"/>
      <c r="RSZ39" s="228"/>
      <c r="RTA39" s="228"/>
      <c r="RTB39" s="228"/>
      <c r="RTC39" s="228"/>
      <c r="RTD39" s="228"/>
      <c r="RTE39" s="228"/>
      <c r="RTF39" s="228"/>
      <c r="RTG39" s="228"/>
      <c r="RTH39" s="228"/>
      <c r="RTI39" s="228"/>
      <c r="RTJ39" s="228"/>
      <c r="RTK39" s="228"/>
      <c r="RTL39" s="228"/>
      <c r="RTM39" s="228"/>
      <c r="RTN39" s="228"/>
      <c r="RTO39" s="228"/>
      <c r="RTP39" s="228"/>
      <c r="RTQ39" s="228"/>
      <c r="RTR39" s="228"/>
      <c r="RTS39" s="228"/>
      <c r="RTT39" s="228"/>
      <c r="RTU39" s="228"/>
      <c r="RTV39" s="228"/>
      <c r="RTW39" s="228"/>
      <c r="RTX39" s="228"/>
      <c r="RTY39" s="228"/>
      <c r="RTZ39" s="228"/>
      <c r="RUA39" s="228"/>
      <c r="RUB39" s="228"/>
      <c r="RUC39" s="228"/>
      <c r="RUD39" s="228"/>
      <c r="RUE39" s="228"/>
      <c r="RUF39" s="228"/>
      <c r="RUG39" s="228"/>
      <c r="RUH39" s="228"/>
      <c r="RUI39" s="228"/>
      <c r="RUJ39" s="228"/>
      <c r="RUK39" s="228"/>
      <c r="RUL39" s="228"/>
      <c r="RUM39" s="228"/>
      <c r="RUN39" s="228"/>
      <c r="RUO39" s="228"/>
      <c r="RUP39" s="228"/>
      <c r="RUQ39" s="228"/>
      <c r="RUR39" s="228"/>
      <c r="RUS39" s="228"/>
      <c r="RUT39" s="228"/>
      <c r="RUU39" s="228"/>
      <c r="RUV39" s="228"/>
      <c r="RUW39" s="228"/>
      <c r="RUX39" s="228"/>
      <c r="RUY39" s="228"/>
      <c r="RUZ39" s="228"/>
      <c r="RVA39" s="228"/>
      <c r="RVB39" s="228"/>
      <c r="RVC39" s="228"/>
      <c r="RVD39" s="228"/>
      <c r="RVE39" s="228"/>
      <c r="RVF39" s="228"/>
      <c r="RVG39" s="228"/>
      <c r="RVH39" s="228"/>
      <c r="RVI39" s="228"/>
      <c r="RVJ39" s="228"/>
      <c r="RVK39" s="228"/>
      <c r="RVL39" s="228"/>
      <c r="RVM39" s="228"/>
      <c r="RVN39" s="228"/>
      <c r="RVO39" s="228"/>
      <c r="RVP39" s="228"/>
      <c r="RVQ39" s="228"/>
      <c r="RVR39" s="228"/>
      <c r="RVS39" s="228"/>
      <c r="RVT39" s="228"/>
      <c r="RVU39" s="228"/>
      <c r="RVV39" s="228"/>
      <c r="RVW39" s="228"/>
      <c r="RVX39" s="228"/>
      <c r="RVY39" s="228"/>
      <c r="RVZ39" s="228"/>
      <c r="RWA39" s="228"/>
      <c r="RWB39" s="228"/>
      <c r="RWC39" s="228"/>
      <c r="RWD39" s="228"/>
      <c r="RWE39" s="228"/>
      <c r="RWF39" s="228"/>
      <c r="RWG39" s="228"/>
      <c r="RWH39" s="228"/>
      <c r="RWI39" s="228"/>
      <c r="RWJ39" s="228"/>
      <c r="RWK39" s="228"/>
      <c r="RWL39" s="228"/>
      <c r="RWM39" s="228"/>
      <c r="RWN39" s="228"/>
      <c r="RWO39" s="228"/>
      <c r="RWP39" s="228"/>
      <c r="RWQ39" s="228"/>
      <c r="RWR39" s="228"/>
      <c r="RWS39" s="228"/>
      <c r="RWT39" s="228"/>
      <c r="RWU39" s="228"/>
      <c r="RWV39" s="228"/>
      <c r="RWW39" s="228"/>
      <c r="RWX39" s="228"/>
      <c r="RWY39" s="228"/>
      <c r="RWZ39" s="228"/>
      <c r="RXA39" s="228"/>
      <c r="RXB39" s="228"/>
      <c r="RXC39" s="228"/>
      <c r="RXD39" s="228"/>
      <c r="RXE39" s="228"/>
      <c r="RXF39" s="228"/>
      <c r="RXG39" s="228"/>
      <c r="RXH39" s="228"/>
      <c r="RXI39" s="228"/>
      <c r="RXJ39" s="228"/>
      <c r="RXK39" s="228"/>
      <c r="RXL39" s="228"/>
      <c r="RXM39" s="228"/>
      <c r="RXN39" s="228"/>
      <c r="RXO39" s="228"/>
      <c r="RXP39" s="228"/>
      <c r="RXQ39" s="228"/>
      <c r="RXR39" s="228"/>
      <c r="RXS39" s="228"/>
      <c r="RXT39" s="228"/>
      <c r="RXU39" s="228"/>
      <c r="RXV39" s="228"/>
      <c r="RXW39" s="228"/>
      <c r="RXX39" s="228"/>
      <c r="RXY39" s="228"/>
      <c r="RXZ39" s="228"/>
      <c r="RYA39" s="228"/>
      <c r="RYB39" s="228"/>
      <c r="RYC39" s="228"/>
      <c r="RYD39" s="228"/>
      <c r="RYE39" s="228"/>
      <c r="RYF39" s="228"/>
      <c r="RYG39" s="228"/>
      <c r="RYH39" s="228"/>
      <c r="RYI39" s="228"/>
      <c r="RYJ39" s="228"/>
      <c r="RYK39" s="228"/>
      <c r="RYL39" s="228"/>
      <c r="RYM39" s="228"/>
      <c r="RYN39" s="228"/>
      <c r="RYO39" s="228"/>
      <c r="RYP39" s="228"/>
      <c r="RYQ39" s="228"/>
      <c r="RYR39" s="228"/>
      <c r="RYS39" s="228"/>
      <c r="RYT39" s="228"/>
      <c r="RYU39" s="228"/>
      <c r="RYV39" s="228"/>
      <c r="RYW39" s="228"/>
      <c r="RYX39" s="228"/>
      <c r="RYY39" s="228"/>
      <c r="RYZ39" s="228"/>
      <c r="RZA39" s="228"/>
      <c r="RZB39" s="228"/>
      <c r="RZC39" s="228"/>
      <c r="RZD39" s="228"/>
      <c r="RZE39" s="228"/>
      <c r="RZF39" s="228"/>
      <c r="RZG39" s="228"/>
      <c r="RZH39" s="228"/>
      <c r="RZI39" s="228"/>
      <c r="RZJ39" s="228"/>
      <c r="RZK39" s="228"/>
      <c r="RZL39" s="228"/>
      <c r="RZM39" s="228"/>
      <c r="RZN39" s="228"/>
      <c r="RZO39" s="228"/>
      <c r="RZP39" s="228"/>
      <c r="RZQ39" s="228"/>
      <c r="RZR39" s="228"/>
      <c r="RZS39" s="228"/>
      <c r="RZT39" s="228"/>
      <c r="RZU39" s="228"/>
      <c r="RZV39" s="228"/>
      <c r="RZW39" s="228"/>
      <c r="RZX39" s="228"/>
      <c r="RZY39" s="228"/>
      <c r="RZZ39" s="228"/>
      <c r="SAA39" s="228"/>
      <c r="SAB39" s="228"/>
      <c r="SAC39" s="228"/>
      <c r="SAD39" s="228"/>
      <c r="SAE39" s="228"/>
      <c r="SAF39" s="228"/>
      <c r="SAG39" s="228"/>
      <c r="SAH39" s="228"/>
      <c r="SAI39" s="228"/>
      <c r="SAJ39" s="228"/>
      <c r="SAK39" s="228"/>
      <c r="SAL39" s="228"/>
      <c r="SAM39" s="228"/>
      <c r="SAN39" s="228"/>
      <c r="SAO39" s="228"/>
      <c r="SAP39" s="228"/>
      <c r="SAQ39" s="228"/>
      <c r="SAR39" s="228"/>
      <c r="SAS39" s="228"/>
      <c r="SAT39" s="228"/>
      <c r="SAU39" s="228"/>
      <c r="SAV39" s="228"/>
      <c r="SAW39" s="228"/>
      <c r="SAX39" s="228"/>
      <c r="SAY39" s="228"/>
      <c r="SAZ39" s="228"/>
      <c r="SBA39" s="228"/>
      <c r="SBB39" s="228"/>
      <c r="SBC39" s="228"/>
      <c r="SBD39" s="228"/>
      <c r="SBE39" s="228"/>
      <c r="SBF39" s="228"/>
      <c r="SBG39" s="228"/>
      <c r="SBH39" s="228"/>
      <c r="SBI39" s="228"/>
      <c r="SBJ39" s="228"/>
      <c r="SBK39" s="228"/>
      <c r="SBL39" s="228"/>
      <c r="SBM39" s="228"/>
      <c r="SBN39" s="228"/>
      <c r="SBO39" s="228"/>
      <c r="SBP39" s="228"/>
      <c r="SBQ39" s="228"/>
      <c r="SBR39" s="228"/>
      <c r="SBS39" s="228"/>
      <c r="SBT39" s="228"/>
      <c r="SBU39" s="228"/>
      <c r="SBV39" s="228"/>
      <c r="SBW39" s="228"/>
      <c r="SBX39" s="228"/>
      <c r="SBY39" s="228"/>
      <c r="SBZ39" s="228"/>
      <c r="SCA39" s="228"/>
      <c r="SCB39" s="228"/>
      <c r="SCC39" s="228"/>
      <c r="SCD39" s="228"/>
      <c r="SCE39" s="228"/>
      <c r="SCF39" s="228"/>
      <c r="SCG39" s="228"/>
      <c r="SCH39" s="228"/>
      <c r="SCI39" s="228"/>
      <c r="SCJ39" s="228"/>
      <c r="SCK39" s="228"/>
      <c r="SCL39" s="228"/>
      <c r="SCM39" s="228"/>
      <c r="SCN39" s="228"/>
      <c r="SCO39" s="228"/>
      <c r="SCP39" s="228"/>
      <c r="SCQ39" s="228"/>
      <c r="SCR39" s="228"/>
      <c r="SCS39" s="228"/>
      <c r="SCT39" s="228"/>
      <c r="SCU39" s="228"/>
      <c r="SCV39" s="228"/>
      <c r="SCW39" s="228"/>
      <c r="SCX39" s="228"/>
      <c r="SCY39" s="228"/>
      <c r="SCZ39" s="228"/>
      <c r="SDA39" s="228"/>
      <c r="SDB39" s="228"/>
      <c r="SDC39" s="228"/>
      <c r="SDD39" s="228"/>
      <c r="SDE39" s="228"/>
      <c r="SDF39" s="228"/>
      <c r="SDG39" s="228"/>
      <c r="SDH39" s="228"/>
      <c r="SDI39" s="228"/>
      <c r="SDJ39" s="228"/>
      <c r="SDK39" s="228"/>
      <c r="SDL39" s="228"/>
      <c r="SDM39" s="228"/>
      <c r="SDN39" s="228"/>
      <c r="SDO39" s="228"/>
      <c r="SDP39" s="228"/>
      <c r="SDQ39" s="228"/>
      <c r="SDR39" s="228"/>
      <c r="SDS39" s="228"/>
      <c r="SDT39" s="228"/>
      <c r="SDU39" s="228"/>
      <c r="SDV39" s="228"/>
      <c r="SDW39" s="228"/>
      <c r="SDX39" s="228"/>
      <c r="SDY39" s="228"/>
      <c r="SDZ39" s="228"/>
      <c r="SEA39" s="228"/>
      <c r="SEB39" s="228"/>
      <c r="SEC39" s="228"/>
      <c r="SED39" s="228"/>
      <c r="SEE39" s="228"/>
      <c r="SEF39" s="228"/>
      <c r="SEG39" s="228"/>
      <c r="SEH39" s="228"/>
      <c r="SEI39" s="228"/>
      <c r="SEJ39" s="228"/>
      <c r="SEK39" s="228"/>
      <c r="SEL39" s="228"/>
      <c r="SEM39" s="228"/>
      <c r="SEN39" s="228"/>
      <c r="SEO39" s="228"/>
      <c r="SEP39" s="228"/>
      <c r="SEQ39" s="228"/>
      <c r="SER39" s="228"/>
      <c r="SES39" s="228"/>
      <c r="SET39" s="228"/>
      <c r="SEU39" s="228"/>
      <c r="SEV39" s="228"/>
      <c r="SEW39" s="228"/>
      <c r="SEX39" s="228"/>
      <c r="SEY39" s="228"/>
      <c r="SEZ39" s="228"/>
      <c r="SFA39" s="228"/>
      <c r="SFB39" s="228"/>
      <c r="SFC39" s="228"/>
      <c r="SFD39" s="228"/>
      <c r="SFE39" s="228"/>
      <c r="SFF39" s="228"/>
      <c r="SFG39" s="228"/>
      <c r="SFH39" s="228"/>
      <c r="SFI39" s="228"/>
      <c r="SFJ39" s="228"/>
      <c r="SFK39" s="228"/>
      <c r="SFL39" s="228"/>
      <c r="SFM39" s="228"/>
      <c r="SFN39" s="228"/>
      <c r="SFO39" s="228"/>
      <c r="SFP39" s="228"/>
      <c r="SFQ39" s="228"/>
      <c r="SFR39" s="228"/>
      <c r="SFS39" s="228"/>
      <c r="SFT39" s="228"/>
      <c r="SFU39" s="228"/>
      <c r="SFV39" s="228"/>
      <c r="SFW39" s="228"/>
      <c r="SFX39" s="228"/>
      <c r="SFY39" s="228"/>
      <c r="SFZ39" s="228"/>
      <c r="SGA39" s="228"/>
      <c r="SGB39" s="228"/>
      <c r="SGC39" s="228"/>
      <c r="SGD39" s="228"/>
      <c r="SGE39" s="228"/>
      <c r="SGF39" s="228"/>
      <c r="SGG39" s="228"/>
      <c r="SGH39" s="228"/>
      <c r="SGI39" s="228"/>
      <c r="SGJ39" s="228"/>
      <c r="SGK39" s="228"/>
      <c r="SGL39" s="228"/>
      <c r="SGM39" s="228"/>
      <c r="SGN39" s="228"/>
      <c r="SGO39" s="228"/>
      <c r="SGP39" s="228"/>
      <c r="SGQ39" s="228"/>
      <c r="SGR39" s="228"/>
      <c r="SGS39" s="228"/>
      <c r="SGT39" s="228"/>
      <c r="SGU39" s="228"/>
      <c r="SGV39" s="228"/>
      <c r="SGW39" s="228"/>
      <c r="SGX39" s="228"/>
      <c r="SGY39" s="228"/>
      <c r="SGZ39" s="228"/>
      <c r="SHA39" s="228"/>
      <c r="SHB39" s="228"/>
      <c r="SHC39" s="228"/>
      <c r="SHD39" s="228"/>
      <c r="SHE39" s="228"/>
      <c r="SHF39" s="228"/>
      <c r="SHG39" s="228"/>
      <c r="SHH39" s="228"/>
      <c r="SHI39" s="228"/>
      <c r="SHJ39" s="228"/>
      <c r="SHK39" s="228"/>
      <c r="SHL39" s="228"/>
      <c r="SHM39" s="228"/>
      <c r="SHN39" s="228"/>
      <c r="SHO39" s="228"/>
      <c r="SHP39" s="228"/>
      <c r="SHQ39" s="228"/>
      <c r="SHR39" s="228"/>
      <c r="SHS39" s="228"/>
      <c r="SHT39" s="228"/>
      <c r="SHU39" s="228"/>
      <c r="SHV39" s="228"/>
      <c r="SHW39" s="228"/>
      <c r="SHX39" s="228"/>
      <c r="SHY39" s="228"/>
      <c r="SHZ39" s="228"/>
      <c r="SIA39" s="228"/>
      <c r="SIB39" s="228"/>
      <c r="SIC39" s="228"/>
      <c r="SID39" s="228"/>
      <c r="SIE39" s="228"/>
      <c r="SIF39" s="228"/>
      <c r="SIG39" s="228"/>
      <c r="SIH39" s="228"/>
      <c r="SII39" s="228"/>
      <c r="SIJ39" s="228"/>
      <c r="SIK39" s="228"/>
      <c r="SIL39" s="228"/>
      <c r="SIM39" s="228"/>
      <c r="SIN39" s="228"/>
      <c r="SIO39" s="228"/>
      <c r="SIP39" s="228"/>
      <c r="SIQ39" s="228"/>
      <c r="SIR39" s="228"/>
      <c r="SIS39" s="228"/>
      <c r="SIT39" s="228"/>
      <c r="SIU39" s="228"/>
      <c r="SIV39" s="228"/>
      <c r="SIW39" s="228"/>
      <c r="SIX39" s="228"/>
      <c r="SIY39" s="228"/>
      <c r="SIZ39" s="228"/>
      <c r="SJA39" s="228"/>
      <c r="SJB39" s="228"/>
      <c r="SJC39" s="228"/>
      <c r="SJD39" s="228"/>
      <c r="SJE39" s="228"/>
      <c r="SJF39" s="228"/>
      <c r="SJG39" s="228"/>
      <c r="SJH39" s="228"/>
      <c r="SJI39" s="228"/>
      <c r="SJJ39" s="228"/>
      <c r="SJK39" s="228"/>
      <c r="SJL39" s="228"/>
      <c r="SJM39" s="228"/>
      <c r="SJN39" s="228"/>
      <c r="SJO39" s="228"/>
      <c r="SJP39" s="228"/>
      <c r="SJQ39" s="228"/>
      <c r="SJR39" s="228"/>
      <c r="SJS39" s="228"/>
      <c r="SJT39" s="228"/>
      <c r="SJU39" s="228"/>
      <c r="SJV39" s="228"/>
      <c r="SJW39" s="228"/>
      <c r="SJX39" s="228"/>
      <c r="SJY39" s="228"/>
      <c r="SJZ39" s="228"/>
      <c r="SKA39" s="228"/>
      <c r="SKB39" s="228"/>
      <c r="SKC39" s="228"/>
      <c r="SKD39" s="228"/>
      <c r="SKE39" s="228"/>
      <c r="SKF39" s="228"/>
      <c r="SKG39" s="228"/>
      <c r="SKH39" s="228"/>
      <c r="SKI39" s="228"/>
      <c r="SKJ39" s="228"/>
      <c r="SKK39" s="228"/>
      <c r="SKL39" s="228"/>
      <c r="SKM39" s="228"/>
      <c r="SKN39" s="228"/>
      <c r="SKO39" s="228"/>
      <c r="SKP39" s="228"/>
      <c r="SKQ39" s="228"/>
      <c r="SKR39" s="228"/>
      <c r="SKS39" s="228"/>
      <c r="SKT39" s="228"/>
      <c r="SKU39" s="228"/>
      <c r="SKV39" s="228"/>
      <c r="SKW39" s="228"/>
      <c r="SKX39" s="228"/>
      <c r="SKY39" s="228"/>
      <c r="SKZ39" s="228"/>
      <c r="SLA39" s="228"/>
      <c r="SLB39" s="228"/>
      <c r="SLC39" s="228"/>
      <c r="SLD39" s="228"/>
      <c r="SLE39" s="228"/>
      <c r="SLF39" s="228"/>
      <c r="SLG39" s="228"/>
      <c r="SLH39" s="228"/>
      <c r="SLI39" s="228"/>
      <c r="SLJ39" s="228"/>
      <c r="SLK39" s="228"/>
      <c r="SLL39" s="228"/>
      <c r="SLM39" s="228"/>
      <c r="SLN39" s="228"/>
      <c r="SLO39" s="228"/>
      <c r="SLP39" s="228"/>
      <c r="SLQ39" s="228"/>
      <c r="SLR39" s="228"/>
      <c r="SLS39" s="228"/>
      <c r="SLT39" s="228"/>
      <c r="SLU39" s="228"/>
      <c r="SLV39" s="228"/>
      <c r="SLW39" s="228"/>
      <c r="SLX39" s="228"/>
      <c r="SLY39" s="228"/>
      <c r="SLZ39" s="228"/>
      <c r="SMA39" s="228"/>
      <c r="SMB39" s="228"/>
      <c r="SMC39" s="228"/>
      <c r="SMD39" s="228"/>
      <c r="SME39" s="228"/>
      <c r="SMF39" s="228"/>
      <c r="SMG39" s="228"/>
      <c r="SMH39" s="228"/>
      <c r="SMI39" s="228"/>
      <c r="SMJ39" s="228"/>
      <c r="SMK39" s="228"/>
      <c r="SML39" s="228"/>
      <c r="SMM39" s="228"/>
      <c r="SMN39" s="228"/>
      <c r="SMO39" s="228"/>
      <c r="SMP39" s="228"/>
      <c r="SMQ39" s="228"/>
      <c r="SMR39" s="228"/>
      <c r="SMS39" s="228"/>
      <c r="SMT39" s="228"/>
      <c r="SMU39" s="228"/>
      <c r="SMV39" s="228"/>
      <c r="SMW39" s="228"/>
      <c r="SMX39" s="228"/>
      <c r="SMY39" s="228"/>
      <c r="SMZ39" s="228"/>
      <c r="SNA39" s="228"/>
      <c r="SNB39" s="228"/>
      <c r="SNC39" s="228"/>
      <c r="SND39" s="228"/>
      <c r="SNE39" s="228"/>
      <c r="SNF39" s="228"/>
      <c r="SNG39" s="228"/>
      <c r="SNH39" s="228"/>
      <c r="SNI39" s="228"/>
      <c r="SNJ39" s="228"/>
      <c r="SNK39" s="228"/>
      <c r="SNL39" s="228"/>
      <c r="SNM39" s="228"/>
      <c r="SNN39" s="228"/>
      <c r="SNO39" s="228"/>
      <c r="SNP39" s="228"/>
      <c r="SNQ39" s="228"/>
      <c r="SNR39" s="228"/>
      <c r="SNS39" s="228"/>
      <c r="SNT39" s="228"/>
      <c r="SNU39" s="228"/>
      <c r="SNV39" s="228"/>
      <c r="SNW39" s="228"/>
      <c r="SNX39" s="228"/>
      <c r="SNY39" s="228"/>
      <c r="SNZ39" s="228"/>
      <c r="SOA39" s="228"/>
      <c r="SOB39" s="228"/>
      <c r="SOC39" s="228"/>
      <c r="SOD39" s="228"/>
      <c r="SOE39" s="228"/>
      <c r="SOF39" s="228"/>
      <c r="SOG39" s="228"/>
      <c r="SOH39" s="228"/>
      <c r="SOI39" s="228"/>
      <c r="SOJ39" s="228"/>
      <c r="SOK39" s="228"/>
      <c r="SOL39" s="228"/>
      <c r="SOM39" s="228"/>
      <c r="SON39" s="228"/>
      <c r="SOO39" s="228"/>
      <c r="SOP39" s="228"/>
      <c r="SOQ39" s="228"/>
      <c r="SOR39" s="228"/>
      <c r="SOS39" s="228"/>
      <c r="SOT39" s="228"/>
      <c r="SOU39" s="228"/>
      <c r="SOV39" s="228"/>
      <c r="SOW39" s="228"/>
      <c r="SOX39" s="228"/>
      <c r="SOY39" s="228"/>
      <c r="SOZ39" s="228"/>
      <c r="SPA39" s="228"/>
      <c r="SPB39" s="228"/>
      <c r="SPC39" s="228"/>
      <c r="SPD39" s="228"/>
      <c r="SPE39" s="228"/>
      <c r="SPF39" s="228"/>
      <c r="SPG39" s="228"/>
      <c r="SPH39" s="228"/>
      <c r="SPI39" s="228"/>
      <c r="SPJ39" s="228"/>
      <c r="SPK39" s="228"/>
      <c r="SPL39" s="228"/>
      <c r="SPM39" s="228"/>
      <c r="SPN39" s="228"/>
      <c r="SPO39" s="228"/>
      <c r="SPP39" s="228"/>
      <c r="SPQ39" s="228"/>
      <c r="SPR39" s="228"/>
      <c r="SPS39" s="228"/>
      <c r="SPT39" s="228"/>
      <c r="SPU39" s="228"/>
      <c r="SPV39" s="228"/>
      <c r="SPW39" s="228"/>
      <c r="SPX39" s="228"/>
      <c r="SPY39" s="228"/>
      <c r="SPZ39" s="228"/>
      <c r="SQA39" s="228"/>
      <c r="SQB39" s="228"/>
      <c r="SQC39" s="228"/>
      <c r="SQD39" s="228"/>
      <c r="SQE39" s="228"/>
      <c r="SQF39" s="228"/>
      <c r="SQG39" s="228"/>
      <c r="SQH39" s="228"/>
      <c r="SQI39" s="228"/>
      <c r="SQJ39" s="228"/>
      <c r="SQK39" s="228"/>
      <c r="SQL39" s="228"/>
      <c r="SQM39" s="228"/>
      <c r="SQN39" s="228"/>
      <c r="SQO39" s="228"/>
      <c r="SQP39" s="228"/>
      <c r="SQQ39" s="228"/>
      <c r="SQR39" s="228"/>
      <c r="SQS39" s="228"/>
      <c r="SQT39" s="228"/>
      <c r="SQU39" s="228"/>
      <c r="SQV39" s="228"/>
      <c r="SQW39" s="228"/>
      <c r="SQX39" s="228"/>
      <c r="SQY39" s="228"/>
      <c r="SQZ39" s="228"/>
      <c r="SRA39" s="228"/>
      <c r="SRB39" s="228"/>
      <c r="SRC39" s="228"/>
      <c r="SRD39" s="228"/>
      <c r="SRE39" s="228"/>
      <c r="SRF39" s="228"/>
      <c r="SRG39" s="228"/>
      <c r="SRH39" s="228"/>
      <c r="SRI39" s="228"/>
      <c r="SRJ39" s="228"/>
      <c r="SRK39" s="228"/>
      <c r="SRL39" s="228"/>
      <c r="SRM39" s="228"/>
      <c r="SRN39" s="228"/>
      <c r="SRO39" s="228"/>
      <c r="SRP39" s="228"/>
      <c r="SRQ39" s="228"/>
      <c r="SRR39" s="228"/>
      <c r="SRS39" s="228"/>
      <c r="SRT39" s="228"/>
      <c r="SRU39" s="228"/>
      <c r="SRV39" s="228"/>
      <c r="SRW39" s="228"/>
      <c r="SRX39" s="228"/>
      <c r="SRY39" s="228"/>
      <c r="SRZ39" s="228"/>
      <c r="SSA39" s="228"/>
      <c r="SSB39" s="228"/>
      <c r="SSC39" s="228"/>
      <c r="SSD39" s="228"/>
      <c r="SSE39" s="228"/>
      <c r="SSF39" s="228"/>
      <c r="SSG39" s="228"/>
      <c r="SSH39" s="228"/>
      <c r="SSI39" s="228"/>
      <c r="SSJ39" s="228"/>
      <c r="SSK39" s="228"/>
      <c r="SSL39" s="228"/>
      <c r="SSM39" s="228"/>
      <c r="SSN39" s="228"/>
      <c r="SSO39" s="228"/>
      <c r="SSP39" s="228"/>
      <c r="SSQ39" s="228"/>
      <c r="SSR39" s="228"/>
      <c r="SSS39" s="228"/>
      <c r="SST39" s="228"/>
      <c r="SSU39" s="228"/>
      <c r="SSV39" s="228"/>
      <c r="SSW39" s="228"/>
      <c r="SSX39" s="228"/>
      <c r="SSY39" s="228"/>
      <c r="SSZ39" s="228"/>
      <c r="STA39" s="228"/>
      <c r="STB39" s="228"/>
      <c r="STC39" s="228"/>
      <c r="STD39" s="228"/>
      <c r="STE39" s="228"/>
      <c r="STF39" s="228"/>
      <c r="STG39" s="228"/>
      <c r="STH39" s="228"/>
      <c r="STI39" s="228"/>
      <c r="STJ39" s="228"/>
      <c r="STK39" s="228"/>
      <c r="STL39" s="228"/>
      <c r="STM39" s="228"/>
      <c r="STN39" s="228"/>
      <c r="STO39" s="228"/>
      <c r="STP39" s="228"/>
      <c r="STQ39" s="228"/>
      <c r="STR39" s="228"/>
      <c r="STS39" s="228"/>
      <c r="STT39" s="228"/>
      <c r="STU39" s="228"/>
      <c r="STV39" s="228"/>
      <c r="STW39" s="228"/>
      <c r="STX39" s="228"/>
      <c r="STY39" s="228"/>
      <c r="STZ39" s="228"/>
      <c r="SUA39" s="228"/>
      <c r="SUB39" s="228"/>
      <c r="SUC39" s="228"/>
      <c r="SUD39" s="228"/>
      <c r="SUE39" s="228"/>
      <c r="SUF39" s="228"/>
      <c r="SUG39" s="228"/>
      <c r="SUH39" s="228"/>
      <c r="SUI39" s="228"/>
      <c r="SUJ39" s="228"/>
      <c r="SUK39" s="228"/>
      <c r="SUL39" s="228"/>
      <c r="SUM39" s="228"/>
      <c r="SUN39" s="228"/>
      <c r="SUO39" s="228"/>
      <c r="SUP39" s="228"/>
      <c r="SUQ39" s="228"/>
      <c r="SUR39" s="228"/>
      <c r="SUS39" s="228"/>
      <c r="SUT39" s="228"/>
      <c r="SUU39" s="228"/>
      <c r="SUV39" s="228"/>
      <c r="SUW39" s="228"/>
      <c r="SUX39" s="228"/>
      <c r="SUY39" s="228"/>
      <c r="SUZ39" s="228"/>
      <c r="SVA39" s="228"/>
      <c r="SVB39" s="228"/>
      <c r="SVC39" s="228"/>
      <c r="SVD39" s="228"/>
      <c r="SVE39" s="228"/>
      <c r="SVF39" s="228"/>
      <c r="SVG39" s="228"/>
      <c r="SVH39" s="228"/>
      <c r="SVI39" s="228"/>
      <c r="SVJ39" s="228"/>
      <c r="SVK39" s="228"/>
      <c r="SVL39" s="228"/>
      <c r="SVM39" s="228"/>
      <c r="SVN39" s="228"/>
      <c r="SVO39" s="228"/>
      <c r="SVP39" s="228"/>
      <c r="SVQ39" s="228"/>
      <c r="SVR39" s="228"/>
      <c r="SVS39" s="228"/>
      <c r="SVT39" s="228"/>
      <c r="SVU39" s="228"/>
      <c r="SVV39" s="228"/>
      <c r="SVW39" s="228"/>
      <c r="SVX39" s="228"/>
      <c r="SVY39" s="228"/>
      <c r="SVZ39" s="228"/>
      <c r="SWA39" s="228"/>
      <c r="SWB39" s="228"/>
      <c r="SWC39" s="228"/>
      <c r="SWD39" s="228"/>
      <c r="SWE39" s="228"/>
      <c r="SWF39" s="228"/>
      <c r="SWG39" s="228"/>
      <c r="SWH39" s="228"/>
      <c r="SWI39" s="228"/>
      <c r="SWJ39" s="228"/>
      <c r="SWK39" s="228"/>
      <c r="SWL39" s="228"/>
      <c r="SWM39" s="228"/>
      <c r="SWN39" s="228"/>
      <c r="SWO39" s="228"/>
      <c r="SWP39" s="228"/>
      <c r="SWQ39" s="228"/>
      <c r="SWR39" s="228"/>
      <c r="SWS39" s="228"/>
      <c r="SWT39" s="228"/>
      <c r="SWU39" s="228"/>
      <c r="SWV39" s="228"/>
      <c r="SWW39" s="228"/>
      <c r="SWX39" s="228"/>
      <c r="SWY39" s="228"/>
      <c r="SWZ39" s="228"/>
      <c r="SXA39" s="228"/>
      <c r="SXB39" s="228"/>
      <c r="SXC39" s="228"/>
      <c r="SXD39" s="228"/>
      <c r="SXE39" s="228"/>
      <c r="SXF39" s="228"/>
      <c r="SXG39" s="228"/>
      <c r="SXH39" s="228"/>
      <c r="SXI39" s="228"/>
      <c r="SXJ39" s="228"/>
      <c r="SXK39" s="228"/>
      <c r="SXL39" s="228"/>
      <c r="SXM39" s="228"/>
      <c r="SXN39" s="228"/>
      <c r="SXO39" s="228"/>
      <c r="SXP39" s="228"/>
      <c r="SXQ39" s="228"/>
      <c r="SXR39" s="228"/>
      <c r="SXS39" s="228"/>
      <c r="SXT39" s="228"/>
      <c r="SXU39" s="228"/>
      <c r="SXV39" s="228"/>
      <c r="SXW39" s="228"/>
      <c r="SXX39" s="228"/>
      <c r="SXY39" s="228"/>
      <c r="SXZ39" s="228"/>
      <c r="SYA39" s="228"/>
      <c r="SYB39" s="228"/>
      <c r="SYC39" s="228"/>
      <c r="SYD39" s="228"/>
      <c r="SYE39" s="228"/>
      <c r="SYF39" s="228"/>
      <c r="SYG39" s="228"/>
      <c r="SYH39" s="228"/>
      <c r="SYI39" s="228"/>
      <c r="SYJ39" s="228"/>
      <c r="SYK39" s="228"/>
      <c r="SYL39" s="228"/>
      <c r="SYM39" s="228"/>
      <c r="SYN39" s="228"/>
      <c r="SYO39" s="228"/>
      <c r="SYP39" s="228"/>
      <c r="SYQ39" s="228"/>
      <c r="SYR39" s="228"/>
      <c r="SYS39" s="228"/>
      <c r="SYT39" s="228"/>
      <c r="SYU39" s="228"/>
      <c r="SYV39" s="228"/>
      <c r="SYW39" s="228"/>
      <c r="SYX39" s="228"/>
      <c r="SYY39" s="228"/>
      <c r="SYZ39" s="228"/>
      <c r="SZA39" s="228"/>
      <c r="SZB39" s="228"/>
      <c r="SZC39" s="228"/>
      <c r="SZD39" s="228"/>
      <c r="SZE39" s="228"/>
      <c r="SZF39" s="228"/>
      <c r="SZG39" s="228"/>
      <c r="SZH39" s="228"/>
      <c r="SZI39" s="228"/>
      <c r="SZJ39" s="228"/>
      <c r="SZK39" s="228"/>
      <c r="SZL39" s="228"/>
      <c r="SZM39" s="228"/>
      <c r="SZN39" s="228"/>
      <c r="SZO39" s="228"/>
      <c r="SZP39" s="228"/>
      <c r="SZQ39" s="228"/>
      <c r="SZR39" s="228"/>
      <c r="SZS39" s="228"/>
      <c r="SZT39" s="228"/>
      <c r="SZU39" s="228"/>
      <c r="SZV39" s="228"/>
      <c r="SZW39" s="228"/>
      <c r="SZX39" s="228"/>
      <c r="SZY39" s="228"/>
      <c r="SZZ39" s="228"/>
      <c r="TAA39" s="228"/>
      <c r="TAB39" s="228"/>
      <c r="TAC39" s="228"/>
      <c r="TAD39" s="228"/>
      <c r="TAE39" s="228"/>
      <c r="TAF39" s="228"/>
      <c r="TAG39" s="228"/>
      <c r="TAH39" s="228"/>
      <c r="TAI39" s="228"/>
      <c r="TAJ39" s="228"/>
      <c r="TAK39" s="228"/>
      <c r="TAL39" s="228"/>
      <c r="TAM39" s="228"/>
      <c r="TAN39" s="228"/>
      <c r="TAO39" s="228"/>
      <c r="TAP39" s="228"/>
      <c r="TAQ39" s="228"/>
      <c r="TAR39" s="228"/>
      <c r="TAS39" s="228"/>
      <c r="TAT39" s="228"/>
      <c r="TAU39" s="228"/>
      <c r="TAV39" s="228"/>
      <c r="TAW39" s="228"/>
      <c r="TAX39" s="228"/>
      <c r="TAY39" s="228"/>
      <c r="TAZ39" s="228"/>
      <c r="TBA39" s="228"/>
      <c r="TBB39" s="228"/>
      <c r="TBC39" s="228"/>
      <c r="TBD39" s="228"/>
      <c r="TBE39" s="228"/>
      <c r="TBF39" s="228"/>
      <c r="TBG39" s="228"/>
      <c r="TBH39" s="228"/>
      <c r="TBI39" s="228"/>
      <c r="TBJ39" s="228"/>
      <c r="TBK39" s="228"/>
      <c r="TBL39" s="228"/>
      <c r="TBM39" s="228"/>
      <c r="TBN39" s="228"/>
      <c r="TBO39" s="228"/>
      <c r="TBP39" s="228"/>
      <c r="TBQ39" s="228"/>
      <c r="TBR39" s="228"/>
      <c r="TBS39" s="228"/>
      <c r="TBT39" s="228"/>
      <c r="TBU39" s="228"/>
      <c r="TBV39" s="228"/>
      <c r="TBW39" s="228"/>
      <c r="TBX39" s="228"/>
      <c r="TBY39" s="228"/>
      <c r="TBZ39" s="228"/>
      <c r="TCA39" s="228"/>
      <c r="TCB39" s="228"/>
      <c r="TCC39" s="228"/>
      <c r="TCD39" s="228"/>
      <c r="TCE39" s="228"/>
      <c r="TCF39" s="228"/>
      <c r="TCG39" s="228"/>
      <c r="TCH39" s="228"/>
      <c r="TCI39" s="228"/>
      <c r="TCJ39" s="228"/>
      <c r="TCK39" s="228"/>
      <c r="TCL39" s="228"/>
      <c r="TCM39" s="228"/>
      <c r="TCN39" s="228"/>
      <c r="TCO39" s="228"/>
      <c r="TCP39" s="228"/>
      <c r="TCQ39" s="228"/>
      <c r="TCR39" s="228"/>
      <c r="TCS39" s="228"/>
      <c r="TCT39" s="228"/>
      <c r="TCU39" s="228"/>
      <c r="TCV39" s="228"/>
      <c r="TCW39" s="228"/>
      <c r="TCX39" s="228"/>
      <c r="TCY39" s="228"/>
      <c r="TCZ39" s="228"/>
      <c r="TDA39" s="228"/>
      <c r="TDB39" s="228"/>
      <c r="TDC39" s="228"/>
      <c r="TDD39" s="228"/>
      <c r="TDE39" s="228"/>
      <c r="TDF39" s="228"/>
      <c r="TDG39" s="228"/>
      <c r="TDH39" s="228"/>
      <c r="TDI39" s="228"/>
      <c r="TDJ39" s="228"/>
      <c r="TDK39" s="228"/>
      <c r="TDL39" s="228"/>
      <c r="TDM39" s="228"/>
      <c r="TDN39" s="228"/>
      <c r="TDO39" s="228"/>
      <c r="TDP39" s="228"/>
      <c r="TDQ39" s="228"/>
      <c r="TDR39" s="228"/>
      <c r="TDS39" s="228"/>
      <c r="TDT39" s="228"/>
      <c r="TDU39" s="228"/>
      <c r="TDV39" s="228"/>
      <c r="TDW39" s="228"/>
      <c r="TDX39" s="228"/>
      <c r="TDY39" s="228"/>
      <c r="TDZ39" s="228"/>
      <c r="TEA39" s="228"/>
      <c r="TEB39" s="228"/>
      <c r="TEC39" s="228"/>
      <c r="TED39" s="228"/>
      <c r="TEE39" s="228"/>
      <c r="TEF39" s="228"/>
      <c r="TEG39" s="228"/>
      <c r="TEH39" s="228"/>
      <c r="TEI39" s="228"/>
      <c r="TEJ39" s="228"/>
      <c r="TEK39" s="228"/>
      <c r="TEL39" s="228"/>
      <c r="TEM39" s="228"/>
      <c r="TEN39" s="228"/>
      <c r="TEO39" s="228"/>
      <c r="TEP39" s="228"/>
      <c r="TEQ39" s="228"/>
      <c r="TER39" s="228"/>
      <c r="TES39" s="228"/>
      <c r="TET39" s="228"/>
      <c r="TEU39" s="228"/>
      <c r="TEV39" s="228"/>
      <c r="TEW39" s="228"/>
      <c r="TEX39" s="228"/>
      <c r="TEY39" s="228"/>
      <c r="TEZ39" s="228"/>
      <c r="TFA39" s="228"/>
      <c r="TFB39" s="228"/>
      <c r="TFC39" s="228"/>
      <c r="TFD39" s="228"/>
      <c r="TFE39" s="228"/>
      <c r="TFF39" s="228"/>
      <c r="TFG39" s="228"/>
      <c r="TFH39" s="228"/>
      <c r="TFI39" s="228"/>
      <c r="TFJ39" s="228"/>
      <c r="TFK39" s="228"/>
      <c r="TFL39" s="228"/>
      <c r="TFM39" s="228"/>
      <c r="TFN39" s="228"/>
      <c r="TFO39" s="228"/>
      <c r="TFP39" s="228"/>
      <c r="TFQ39" s="228"/>
      <c r="TFR39" s="228"/>
      <c r="TFS39" s="228"/>
      <c r="TFT39" s="228"/>
      <c r="TFU39" s="228"/>
      <c r="TFV39" s="228"/>
      <c r="TFW39" s="228"/>
      <c r="TFX39" s="228"/>
      <c r="TFY39" s="228"/>
      <c r="TFZ39" s="228"/>
      <c r="TGA39" s="228"/>
      <c r="TGB39" s="228"/>
      <c r="TGC39" s="228"/>
      <c r="TGD39" s="228"/>
      <c r="TGE39" s="228"/>
      <c r="TGF39" s="228"/>
      <c r="TGG39" s="228"/>
      <c r="TGH39" s="228"/>
      <c r="TGI39" s="228"/>
      <c r="TGJ39" s="228"/>
      <c r="TGK39" s="228"/>
      <c r="TGL39" s="228"/>
      <c r="TGM39" s="228"/>
      <c r="TGN39" s="228"/>
      <c r="TGO39" s="228"/>
      <c r="TGP39" s="228"/>
      <c r="TGQ39" s="228"/>
      <c r="TGR39" s="228"/>
      <c r="TGS39" s="228"/>
      <c r="TGT39" s="228"/>
      <c r="TGU39" s="228"/>
      <c r="TGV39" s="228"/>
      <c r="TGW39" s="228"/>
      <c r="TGX39" s="228"/>
      <c r="TGY39" s="228"/>
      <c r="TGZ39" s="228"/>
      <c r="THA39" s="228"/>
      <c r="THB39" s="228"/>
      <c r="THC39" s="228"/>
      <c r="THD39" s="228"/>
      <c r="THE39" s="228"/>
      <c r="THF39" s="228"/>
      <c r="THG39" s="228"/>
      <c r="THH39" s="228"/>
      <c r="THI39" s="228"/>
      <c r="THJ39" s="228"/>
      <c r="THK39" s="228"/>
      <c r="THL39" s="228"/>
      <c r="THM39" s="228"/>
      <c r="THN39" s="228"/>
      <c r="THO39" s="228"/>
      <c r="THP39" s="228"/>
      <c r="THQ39" s="228"/>
      <c r="THR39" s="228"/>
      <c r="THS39" s="228"/>
      <c r="THT39" s="228"/>
      <c r="THU39" s="228"/>
      <c r="THV39" s="228"/>
      <c r="THW39" s="228"/>
      <c r="THX39" s="228"/>
      <c r="THY39" s="228"/>
      <c r="THZ39" s="228"/>
      <c r="TIA39" s="228"/>
      <c r="TIB39" s="228"/>
      <c r="TIC39" s="228"/>
      <c r="TID39" s="228"/>
      <c r="TIE39" s="228"/>
      <c r="TIF39" s="228"/>
      <c r="TIG39" s="228"/>
      <c r="TIH39" s="228"/>
      <c r="TII39" s="228"/>
      <c r="TIJ39" s="228"/>
      <c r="TIK39" s="228"/>
      <c r="TIL39" s="228"/>
      <c r="TIM39" s="228"/>
      <c r="TIN39" s="228"/>
      <c r="TIO39" s="228"/>
      <c r="TIP39" s="228"/>
      <c r="TIQ39" s="228"/>
      <c r="TIR39" s="228"/>
      <c r="TIS39" s="228"/>
      <c r="TIT39" s="228"/>
      <c r="TIU39" s="228"/>
      <c r="TIV39" s="228"/>
      <c r="TIW39" s="228"/>
      <c r="TIX39" s="228"/>
      <c r="TIY39" s="228"/>
      <c r="TIZ39" s="228"/>
      <c r="TJA39" s="228"/>
      <c r="TJB39" s="228"/>
      <c r="TJC39" s="228"/>
      <c r="TJD39" s="228"/>
      <c r="TJE39" s="228"/>
      <c r="TJF39" s="228"/>
      <c r="TJG39" s="228"/>
      <c r="TJH39" s="228"/>
      <c r="TJI39" s="228"/>
      <c r="TJJ39" s="228"/>
      <c r="TJK39" s="228"/>
      <c r="TJL39" s="228"/>
      <c r="TJM39" s="228"/>
      <c r="TJN39" s="228"/>
      <c r="TJO39" s="228"/>
      <c r="TJP39" s="228"/>
      <c r="TJQ39" s="228"/>
      <c r="TJR39" s="228"/>
      <c r="TJS39" s="228"/>
      <c r="TJT39" s="228"/>
      <c r="TJU39" s="228"/>
      <c r="TJV39" s="228"/>
      <c r="TJW39" s="228"/>
      <c r="TJX39" s="228"/>
      <c r="TJY39" s="228"/>
      <c r="TJZ39" s="228"/>
      <c r="TKA39" s="228"/>
      <c r="TKB39" s="228"/>
      <c r="TKC39" s="228"/>
      <c r="TKD39" s="228"/>
      <c r="TKE39" s="228"/>
      <c r="TKF39" s="228"/>
      <c r="TKG39" s="228"/>
      <c r="TKH39" s="228"/>
      <c r="TKI39" s="228"/>
      <c r="TKJ39" s="228"/>
      <c r="TKK39" s="228"/>
      <c r="TKL39" s="228"/>
      <c r="TKM39" s="228"/>
      <c r="TKN39" s="228"/>
      <c r="TKO39" s="228"/>
      <c r="TKP39" s="228"/>
      <c r="TKQ39" s="228"/>
      <c r="TKR39" s="228"/>
      <c r="TKS39" s="228"/>
      <c r="TKT39" s="228"/>
      <c r="TKU39" s="228"/>
      <c r="TKV39" s="228"/>
      <c r="TKW39" s="228"/>
      <c r="TKX39" s="228"/>
      <c r="TKY39" s="228"/>
      <c r="TKZ39" s="228"/>
      <c r="TLA39" s="228"/>
      <c r="TLB39" s="228"/>
      <c r="TLC39" s="228"/>
      <c r="TLD39" s="228"/>
      <c r="TLE39" s="228"/>
      <c r="TLF39" s="228"/>
      <c r="TLG39" s="228"/>
      <c r="TLH39" s="228"/>
      <c r="TLI39" s="228"/>
      <c r="TLJ39" s="228"/>
      <c r="TLK39" s="228"/>
      <c r="TLL39" s="228"/>
      <c r="TLM39" s="228"/>
      <c r="TLN39" s="228"/>
      <c r="TLO39" s="228"/>
      <c r="TLP39" s="228"/>
      <c r="TLQ39" s="228"/>
      <c r="TLR39" s="228"/>
      <c r="TLS39" s="228"/>
      <c r="TLT39" s="228"/>
      <c r="TLU39" s="228"/>
      <c r="TLV39" s="228"/>
      <c r="TLW39" s="228"/>
      <c r="TLX39" s="228"/>
      <c r="TLY39" s="228"/>
      <c r="TLZ39" s="228"/>
      <c r="TMA39" s="228"/>
      <c r="TMB39" s="228"/>
      <c r="TMC39" s="228"/>
      <c r="TMD39" s="228"/>
      <c r="TME39" s="228"/>
      <c r="TMF39" s="228"/>
      <c r="TMG39" s="228"/>
      <c r="TMH39" s="228"/>
      <c r="TMI39" s="228"/>
      <c r="TMJ39" s="228"/>
      <c r="TMK39" s="228"/>
      <c r="TML39" s="228"/>
      <c r="TMM39" s="228"/>
      <c r="TMN39" s="228"/>
      <c r="TMO39" s="228"/>
      <c r="TMP39" s="228"/>
      <c r="TMQ39" s="228"/>
      <c r="TMR39" s="228"/>
      <c r="TMS39" s="228"/>
      <c r="TMT39" s="228"/>
      <c r="TMU39" s="228"/>
      <c r="TMV39" s="228"/>
      <c r="TMW39" s="228"/>
      <c r="TMX39" s="228"/>
      <c r="TMY39" s="228"/>
      <c r="TMZ39" s="228"/>
      <c r="TNA39" s="228"/>
      <c r="TNB39" s="228"/>
      <c r="TNC39" s="228"/>
      <c r="TND39" s="228"/>
      <c r="TNE39" s="228"/>
      <c r="TNF39" s="228"/>
      <c r="TNG39" s="228"/>
      <c r="TNH39" s="228"/>
      <c r="TNI39" s="228"/>
      <c r="TNJ39" s="228"/>
      <c r="TNK39" s="228"/>
      <c r="TNL39" s="228"/>
      <c r="TNM39" s="228"/>
      <c r="TNN39" s="228"/>
      <c r="TNO39" s="228"/>
      <c r="TNP39" s="228"/>
      <c r="TNQ39" s="228"/>
      <c r="TNR39" s="228"/>
      <c r="TNS39" s="228"/>
      <c r="TNT39" s="228"/>
      <c r="TNU39" s="228"/>
      <c r="TNV39" s="228"/>
      <c r="TNW39" s="228"/>
      <c r="TNX39" s="228"/>
      <c r="TNY39" s="228"/>
      <c r="TNZ39" s="228"/>
      <c r="TOA39" s="228"/>
      <c r="TOB39" s="228"/>
      <c r="TOC39" s="228"/>
      <c r="TOD39" s="228"/>
      <c r="TOE39" s="228"/>
      <c r="TOF39" s="228"/>
      <c r="TOG39" s="228"/>
      <c r="TOH39" s="228"/>
      <c r="TOI39" s="228"/>
      <c r="TOJ39" s="228"/>
      <c r="TOK39" s="228"/>
      <c r="TOL39" s="228"/>
      <c r="TOM39" s="228"/>
      <c r="TON39" s="228"/>
      <c r="TOO39" s="228"/>
      <c r="TOP39" s="228"/>
      <c r="TOQ39" s="228"/>
      <c r="TOR39" s="228"/>
      <c r="TOS39" s="228"/>
      <c r="TOT39" s="228"/>
      <c r="TOU39" s="228"/>
      <c r="TOV39" s="228"/>
      <c r="TOW39" s="228"/>
      <c r="TOX39" s="228"/>
      <c r="TOY39" s="228"/>
      <c r="TOZ39" s="228"/>
      <c r="TPA39" s="228"/>
      <c r="TPB39" s="228"/>
      <c r="TPC39" s="228"/>
      <c r="TPD39" s="228"/>
      <c r="TPE39" s="228"/>
      <c r="TPF39" s="228"/>
      <c r="TPG39" s="228"/>
      <c r="TPH39" s="228"/>
      <c r="TPI39" s="228"/>
      <c r="TPJ39" s="228"/>
      <c r="TPK39" s="228"/>
      <c r="TPL39" s="228"/>
      <c r="TPM39" s="228"/>
      <c r="TPN39" s="228"/>
      <c r="TPO39" s="228"/>
      <c r="TPP39" s="228"/>
      <c r="TPQ39" s="228"/>
      <c r="TPR39" s="228"/>
      <c r="TPS39" s="228"/>
      <c r="TPT39" s="228"/>
      <c r="TPU39" s="228"/>
      <c r="TPV39" s="228"/>
      <c r="TPW39" s="228"/>
      <c r="TPX39" s="228"/>
      <c r="TPY39" s="228"/>
      <c r="TPZ39" s="228"/>
      <c r="TQA39" s="228"/>
      <c r="TQB39" s="228"/>
      <c r="TQC39" s="228"/>
      <c r="TQD39" s="228"/>
      <c r="TQE39" s="228"/>
      <c r="TQF39" s="228"/>
      <c r="TQG39" s="228"/>
      <c r="TQH39" s="228"/>
      <c r="TQI39" s="228"/>
      <c r="TQJ39" s="228"/>
      <c r="TQK39" s="228"/>
      <c r="TQL39" s="228"/>
      <c r="TQM39" s="228"/>
      <c r="TQN39" s="228"/>
      <c r="TQO39" s="228"/>
      <c r="TQP39" s="228"/>
      <c r="TQQ39" s="228"/>
      <c r="TQR39" s="228"/>
      <c r="TQS39" s="228"/>
      <c r="TQT39" s="228"/>
      <c r="TQU39" s="228"/>
      <c r="TQV39" s="228"/>
      <c r="TQW39" s="228"/>
      <c r="TQX39" s="228"/>
      <c r="TQY39" s="228"/>
      <c r="TQZ39" s="228"/>
      <c r="TRA39" s="228"/>
      <c r="TRB39" s="228"/>
      <c r="TRC39" s="228"/>
      <c r="TRD39" s="228"/>
      <c r="TRE39" s="228"/>
      <c r="TRF39" s="228"/>
      <c r="TRG39" s="228"/>
      <c r="TRH39" s="228"/>
      <c r="TRI39" s="228"/>
      <c r="TRJ39" s="228"/>
      <c r="TRK39" s="228"/>
      <c r="TRL39" s="228"/>
      <c r="TRM39" s="228"/>
      <c r="TRN39" s="228"/>
      <c r="TRO39" s="228"/>
      <c r="TRP39" s="228"/>
      <c r="TRQ39" s="228"/>
      <c r="TRR39" s="228"/>
      <c r="TRS39" s="228"/>
      <c r="TRT39" s="228"/>
      <c r="TRU39" s="228"/>
      <c r="TRV39" s="228"/>
      <c r="TRW39" s="228"/>
      <c r="TRX39" s="228"/>
      <c r="TRY39" s="228"/>
      <c r="TRZ39" s="228"/>
      <c r="TSA39" s="228"/>
      <c r="TSB39" s="228"/>
      <c r="TSC39" s="228"/>
      <c r="TSD39" s="228"/>
      <c r="TSE39" s="228"/>
      <c r="TSF39" s="228"/>
      <c r="TSG39" s="228"/>
      <c r="TSH39" s="228"/>
      <c r="TSI39" s="228"/>
      <c r="TSJ39" s="228"/>
      <c r="TSK39" s="228"/>
      <c r="TSL39" s="228"/>
      <c r="TSM39" s="228"/>
      <c r="TSN39" s="228"/>
      <c r="TSO39" s="228"/>
      <c r="TSP39" s="228"/>
      <c r="TSQ39" s="228"/>
      <c r="TSR39" s="228"/>
      <c r="TSS39" s="228"/>
      <c r="TST39" s="228"/>
      <c r="TSU39" s="228"/>
      <c r="TSV39" s="228"/>
      <c r="TSW39" s="228"/>
      <c r="TSX39" s="228"/>
      <c r="TSY39" s="228"/>
      <c r="TSZ39" s="228"/>
      <c r="TTA39" s="228"/>
      <c r="TTB39" s="228"/>
      <c r="TTC39" s="228"/>
      <c r="TTD39" s="228"/>
      <c r="TTE39" s="228"/>
      <c r="TTF39" s="228"/>
      <c r="TTG39" s="228"/>
      <c r="TTH39" s="228"/>
      <c r="TTI39" s="228"/>
      <c r="TTJ39" s="228"/>
      <c r="TTK39" s="228"/>
      <c r="TTL39" s="228"/>
      <c r="TTM39" s="228"/>
      <c r="TTN39" s="228"/>
      <c r="TTO39" s="228"/>
      <c r="TTP39" s="228"/>
      <c r="TTQ39" s="228"/>
      <c r="TTR39" s="228"/>
      <c r="TTS39" s="228"/>
      <c r="TTT39" s="228"/>
      <c r="TTU39" s="228"/>
      <c r="TTV39" s="228"/>
      <c r="TTW39" s="228"/>
      <c r="TTX39" s="228"/>
      <c r="TTY39" s="228"/>
      <c r="TTZ39" s="228"/>
      <c r="TUA39" s="228"/>
      <c r="TUB39" s="228"/>
      <c r="TUC39" s="228"/>
      <c r="TUD39" s="228"/>
      <c r="TUE39" s="228"/>
      <c r="TUF39" s="228"/>
      <c r="TUG39" s="228"/>
      <c r="TUH39" s="228"/>
      <c r="TUI39" s="228"/>
      <c r="TUJ39" s="228"/>
      <c r="TUK39" s="228"/>
      <c r="TUL39" s="228"/>
      <c r="TUM39" s="228"/>
      <c r="TUN39" s="228"/>
      <c r="TUO39" s="228"/>
      <c r="TUP39" s="228"/>
      <c r="TUQ39" s="228"/>
      <c r="TUR39" s="228"/>
      <c r="TUS39" s="228"/>
      <c r="TUT39" s="228"/>
      <c r="TUU39" s="228"/>
      <c r="TUV39" s="228"/>
      <c r="TUW39" s="228"/>
      <c r="TUX39" s="228"/>
      <c r="TUY39" s="228"/>
      <c r="TUZ39" s="228"/>
      <c r="TVA39" s="228"/>
      <c r="TVB39" s="228"/>
      <c r="TVC39" s="228"/>
      <c r="TVD39" s="228"/>
      <c r="TVE39" s="228"/>
      <c r="TVF39" s="228"/>
      <c r="TVG39" s="228"/>
      <c r="TVH39" s="228"/>
      <c r="TVI39" s="228"/>
      <c r="TVJ39" s="228"/>
      <c r="TVK39" s="228"/>
      <c r="TVL39" s="228"/>
      <c r="TVM39" s="228"/>
      <c r="TVN39" s="228"/>
      <c r="TVO39" s="228"/>
      <c r="TVP39" s="228"/>
      <c r="TVQ39" s="228"/>
      <c r="TVR39" s="228"/>
      <c r="TVS39" s="228"/>
      <c r="TVT39" s="228"/>
      <c r="TVU39" s="228"/>
      <c r="TVV39" s="228"/>
      <c r="TVW39" s="228"/>
      <c r="TVX39" s="228"/>
      <c r="TVY39" s="228"/>
      <c r="TVZ39" s="228"/>
      <c r="TWA39" s="228"/>
      <c r="TWB39" s="228"/>
      <c r="TWC39" s="228"/>
      <c r="TWD39" s="228"/>
      <c r="TWE39" s="228"/>
      <c r="TWF39" s="228"/>
      <c r="TWG39" s="228"/>
      <c r="TWH39" s="228"/>
      <c r="TWI39" s="228"/>
      <c r="TWJ39" s="228"/>
      <c r="TWK39" s="228"/>
      <c r="TWL39" s="228"/>
      <c r="TWM39" s="228"/>
      <c r="TWN39" s="228"/>
      <c r="TWO39" s="228"/>
      <c r="TWP39" s="228"/>
      <c r="TWQ39" s="228"/>
      <c r="TWR39" s="228"/>
      <c r="TWS39" s="228"/>
      <c r="TWT39" s="228"/>
      <c r="TWU39" s="228"/>
      <c r="TWV39" s="228"/>
      <c r="TWW39" s="228"/>
      <c r="TWX39" s="228"/>
      <c r="TWY39" s="228"/>
      <c r="TWZ39" s="228"/>
      <c r="TXA39" s="228"/>
      <c r="TXB39" s="228"/>
      <c r="TXC39" s="228"/>
      <c r="TXD39" s="228"/>
      <c r="TXE39" s="228"/>
      <c r="TXF39" s="228"/>
      <c r="TXG39" s="228"/>
      <c r="TXH39" s="228"/>
      <c r="TXI39" s="228"/>
      <c r="TXJ39" s="228"/>
      <c r="TXK39" s="228"/>
      <c r="TXL39" s="228"/>
      <c r="TXM39" s="228"/>
      <c r="TXN39" s="228"/>
      <c r="TXO39" s="228"/>
      <c r="TXP39" s="228"/>
      <c r="TXQ39" s="228"/>
      <c r="TXR39" s="228"/>
      <c r="TXS39" s="228"/>
      <c r="TXT39" s="228"/>
      <c r="TXU39" s="228"/>
      <c r="TXV39" s="228"/>
      <c r="TXW39" s="228"/>
      <c r="TXX39" s="228"/>
      <c r="TXY39" s="228"/>
      <c r="TXZ39" s="228"/>
      <c r="TYA39" s="228"/>
      <c r="TYB39" s="228"/>
      <c r="TYC39" s="228"/>
      <c r="TYD39" s="228"/>
      <c r="TYE39" s="228"/>
      <c r="TYF39" s="228"/>
      <c r="TYG39" s="228"/>
      <c r="TYH39" s="228"/>
      <c r="TYI39" s="228"/>
      <c r="TYJ39" s="228"/>
      <c r="TYK39" s="228"/>
      <c r="TYL39" s="228"/>
      <c r="TYM39" s="228"/>
      <c r="TYN39" s="228"/>
      <c r="TYO39" s="228"/>
      <c r="TYP39" s="228"/>
      <c r="TYQ39" s="228"/>
      <c r="TYR39" s="228"/>
      <c r="TYS39" s="228"/>
      <c r="TYT39" s="228"/>
      <c r="TYU39" s="228"/>
      <c r="TYV39" s="228"/>
      <c r="TYW39" s="228"/>
      <c r="TYX39" s="228"/>
      <c r="TYY39" s="228"/>
      <c r="TYZ39" s="228"/>
      <c r="TZA39" s="228"/>
      <c r="TZB39" s="228"/>
      <c r="TZC39" s="228"/>
      <c r="TZD39" s="228"/>
      <c r="TZE39" s="228"/>
      <c r="TZF39" s="228"/>
      <c r="TZG39" s="228"/>
      <c r="TZH39" s="228"/>
      <c r="TZI39" s="228"/>
      <c r="TZJ39" s="228"/>
      <c r="TZK39" s="228"/>
      <c r="TZL39" s="228"/>
      <c r="TZM39" s="228"/>
      <c r="TZN39" s="228"/>
      <c r="TZO39" s="228"/>
      <c r="TZP39" s="228"/>
      <c r="TZQ39" s="228"/>
      <c r="TZR39" s="228"/>
      <c r="TZS39" s="228"/>
      <c r="TZT39" s="228"/>
      <c r="TZU39" s="228"/>
      <c r="TZV39" s="228"/>
      <c r="TZW39" s="228"/>
      <c r="TZX39" s="228"/>
      <c r="TZY39" s="228"/>
      <c r="TZZ39" s="228"/>
      <c r="UAA39" s="228"/>
      <c r="UAB39" s="228"/>
      <c r="UAC39" s="228"/>
      <c r="UAD39" s="228"/>
      <c r="UAE39" s="228"/>
      <c r="UAF39" s="228"/>
      <c r="UAG39" s="228"/>
      <c r="UAH39" s="228"/>
      <c r="UAI39" s="228"/>
      <c r="UAJ39" s="228"/>
      <c r="UAK39" s="228"/>
      <c r="UAL39" s="228"/>
      <c r="UAM39" s="228"/>
      <c r="UAN39" s="228"/>
      <c r="UAO39" s="228"/>
      <c r="UAP39" s="228"/>
      <c r="UAQ39" s="228"/>
      <c r="UAR39" s="228"/>
      <c r="UAS39" s="228"/>
      <c r="UAT39" s="228"/>
      <c r="UAU39" s="228"/>
      <c r="UAV39" s="228"/>
      <c r="UAW39" s="228"/>
      <c r="UAX39" s="228"/>
      <c r="UAY39" s="228"/>
      <c r="UAZ39" s="228"/>
      <c r="UBA39" s="228"/>
      <c r="UBB39" s="228"/>
      <c r="UBC39" s="228"/>
      <c r="UBD39" s="228"/>
      <c r="UBE39" s="228"/>
      <c r="UBF39" s="228"/>
      <c r="UBG39" s="228"/>
      <c r="UBH39" s="228"/>
      <c r="UBI39" s="228"/>
      <c r="UBJ39" s="228"/>
      <c r="UBK39" s="228"/>
      <c r="UBL39" s="228"/>
      <c r="UBM39" s="228"/>
      <c r="UBN39" s="228"/>
      <c r="UBO39" s="228"/>
      <c r="UBP39" s="228"/>
      <c r="UBQ39" s="228"/>
      <c r="UBR39" s="228"/>
      <c r="UBS39" s="228"/>
      <c r="UBT39" s="228"/>
      <c r="UBU39" s="228"/>
      <c r="UBV39" s="228"/>
      <c r="UBW39" s="228"/>
      <c r="UBX39" s="228"/>
      <c r="UBY39" s="228"/>
      <c r="UBZ39" s="228"/>
      <c r="UCA39" s="228"/>
      <c r="UCB39" s="228"/>
      <c r="UCC39" s="228"/>
      <c r="UCD39" s="228"/>
      <c r="UCE39" s="228"/>
      <c r="UCF39" s="228"/>
      <c r="UCG39" s="228"/>
      <c r="UCH39" s="228"/>
      <c r="UCI39" s="228"/>
      <c r="UCJ39" s="228"/>
      <c r="UCK39" s="228"/>
      <c r="UCL39" s="228"/>
      <c r="UCM39" s="228"/>
      <c r="UCN39" s="228"/>
      <c r="UCO39" s="228"/>
      <c r="UCP39" s="228"/>
      <c r="UCQ39" s="228"/>
      <c r="UCR39" s="228"/>
      <c r="UCS39" s="228"/>
      <c r="UCT39" s="228"/>
      <c r="UCU39" s="228"/>
      <c r="UCV39" s="228"/>
      <c r="UCW39" s="228"/>
      <c r="UCX39" s="228"/>
      <c r="UCY39" s="228"/>
      <c r="UCZ39" s="228"/>
      <c r="UDA39" s="228"/>
      <c r="UDB39" s="228"/>
      <c r="UDC39" s="228"/>
      <c r="UDD39" s="228"/>
      <c r="UDE39" s="228"/>
      <c r="UDF39" s="228"/>
      <c r="UDG39" s="228"/>
      <c r="UDH39" s="228"/>
      <c r="UDI39" s="228"/>
      <c r="UDJ39" s="228"/>
      <c r="UDK39" s="228"/>
      <c r="UDL39" s="228"/>
      <c r="UDM39" s="228"/>
      <c r="UDN39" s="228"/>
      <c r="UDO39" s="228"/>
      <c r="UDP39" s="228"/>
      <c r="UDQ39" s="228"/>
      <c r="UDR39" s="228"/>
      <c r="UDS39" s="228"/>
      <c r="UDT39" s="228"/>
      <c r="UDU39" s="228"/>
      <c r="UDV39" s="228"/>
      <c r="UDW39" s="228"/>
      <c r="UDX39" s="228"/>
      <c r="UDY39" s="228"/>
      <c r="UDZ39" s="228"/>
      <c r="UEA39" s="228"/>
      <c r="UEB39" s="228"/>
      <c r="UEC39" s="228"/>
      <c r="UED39" s="228"/>
      <c r="UEE39" s="228"/>
      <c r="UEF39" s="228"/>
      <c r="UEG39" s="228"/>
      <c r="UEH39" s="228"/>
      <c r="UEI39" s="228"/>
      <c r="UEJ39" s="228"/>
      <c r="UEK39" s="228"/>
      <c r="UEL39" s="228"/>
      <c r="UEM39" s="228"/>
      <c r="UEN39" s="228"/>
      <c r="UEO39" s="228"/>
      <c r="UEP39" s="228"/>
      <c r="UEQ39" s="228"/>
      <c r="UER39" s="228"/>
      <c r="UES39" s="228"/>
      <c r="UET39" s="228"/>
      <c r="UEU39" s="228"/>
      <c r="UEV39" s="228"/>
      <c r="UEW39" s="228"/>
      <c r="UEX39" s="228"/>
      <c r="UEY39" s="228"/>
      <c r="UEZ39" s="228"/>
      <c r="UFA39" s="228"/>
      <c r="UFB39" s="228"/>
      <c r="UFC39" s="228"/>
      <c r="UFD39" s="228"/>
      <c r="UFE39" s="228"/>
      <c r="UFF39" s="228"/>
      <c r="UFG39" s="228"/>
      <c r="UFH39" s="228"/>
      <c r="UFI39" s="228"/>
      <c r="UFJ39" s="228"/>
      <c r="UFK39" s="228"/>
      <c r="UFL39" s="228"/>
      <c r="UFM39" s="228"/>
      <c r="UFN39" s="228"/>
      <c r="UFO39" s="228"/>
      <c r="UFP39" s="228"/>
      <c r="UFQ39" s="228"/>
      <c r="UFR39" s="228"/>
      <c r="UFS39" s="228"/>
      <c r="UFT39" s="228"/>
      <c r="UFU39" s="228"/>
      <c r="UFV39" s="228"/>
      <c r="UFW39" s="228"/>
      <c r="UFX39" s="228"/>
      <c r="UFY39" s="228"/>
      <c r="UFZ39" s="228"/>
      <c r="UGA39" s="228"/>
      <c r="UGB39" s="228"/>
      <c r="UGC39" s="228"/>
      <c r="UGD39" s="228"/>
      <c r="UGE39" s="228"/>
      <c r="UGF39" s="228"/>
      <c r="UGG39" s="228"/>
      <c r="UGH39" s="228"/>
      <c r="UGI39" s="228"/>
      <c r="UGJ39" s="228"/>
      <c r="UGK39" s="228"/>
      <c r="UGL39" s="228"/>
      <c r="UGM39" s="228"/>
      <c r="UGN39" s="228"/>
      <c r="UGO39" s="228"/>
      <c r="UGP39" s="228"/>
      <c r="UGQ39" s="228"/>
      <c r="UGR39" s="228"/>
      <c r="UGS39" s="228"/>
      <c r="UGT39" s="228"/>
      <c r="UGU39" s="228"/>
      <c r="UGV39" s="228"/>
      <c r="UGW39" s="228"/>
      <c r="UGX39" s="228"/>
      <c r="UGY39" s="228"/>
      <c r="UGZ39" s="228"/>
      <c r="UHA39" s="228"/>
      <c r="UHB39" s="228"/>
      <c r="UHC39" s="228"/>
      <c r="UHD39" s="228"/>
      <c r="UHE39" s="228"/>
      <c r="UHF39" s="228"/>
      <c r="UHG39" s="228"/>
      <c r="UHH39" s="228"/>
      <c r="UHI39" s="228"/>
      <c r="UHJ39" s="228"/>
      <c r="UHK39" s="228"/>
      <c r="UHL39" s="228"/>
      <c r="UHM39" s="228"/>
      <c r="UHN39" s="228"/>
      <c r="UHO39" s="228"/>
      <c r="UHP39" s="228"/>
      <c r="UHQ39" s="228"/>
      <c r="UHR39" s="228"/>
      <c r="UHS39" s="228"/>
      <c r="UHT39" s="228"/>
      <c r="UHU39" s="228"/>
      <c r="UHV39" s="228"/>
      <c r="UHW39" s="228"/>
      <c r="UHX39" s="228"/>
      <c r="UHY39" s="228"/>
      <c r="UHZ39" s="228"/>
      <c r="UIA39" s="228"/>
      <c r="UIB39" s="228"/>
      <c r="UIC39" s="228"/>
      <c r="UID39" s="228"/>
      <c r="UIE39" s="228"/>
      <c r="UIF39" s="228"/>
      <c r="UIG39" s="228"/>
      <c r="UIH39" s="228"/>
      <c r="UII39" s="228"/>
      <c r="UIJ39" s="228"/>
      <c r="UIK39" s="228"/>
      <c r="UIL39" s="228"/>
      <c r="UIM39" s="228"/>
      <c r="UIN39" s="228"/>
      <c r="UIO39" s="228"/>
      <c r="UIP39" s="228"/>
      <c r="UIQ39" s="228"/>
      <c r="UIR39" s="228"/>
      <c r="UIS39" s="228"/>
      <c r="UIT39" s="228"/>
      <c r="UIU39" s="228"/>
      <c r="UIV39" s="228"/>
      <c r="UIW39" s="228"/>
      <c r="UIX39" s="228"/>
      <c r="UIY39" s="228"/>
      <c r="UIZ39" s="228"/>
      <c r="UJA39" s="228"/>
      <c r="UJB39" s="228"/>
      <c r="UJC39" s="228"/>
      <c r="UJD39" s="228"/>
      <c r="UJE39" s="228"/>
      <c r="UJF39" s="228"/>
      <c r="UJG39" s="228"/>
      <c r="UJH39" s="228"/>
      <c r="UJI39" s="228"/>
      <c r="UJJ39" s="228"/>
      <c r="UJK39" s="228"/>
      <c r="UJL39" s="228"/>
      <c r="UJM39" s="228"/>
      <c r="UJN39" s="228"/>
      <c r="UJO39" s="228"/>
      <c r="UJP39" s="228"/>
      <c r="UJQ39" s="228"/>
      <c r="UJR39" s="228"/>
      <c r="UJS39" s="228"/>
      <c r="UJT39" s="228"/>
      <c r="UJU39" s="228"/>
      <c r="UJV39" s="228"/>
      <c r="UJW39" s="228"/>
      <c r="UJX39" s="228"/>
      <c r="UJY39" s="228"/>
      <c r="UJZ39" s="228"/>
      <c r="UKA39" s="228"/>
      <c r="UKB39" s="228"/>
      <c r="UKC39" s="228"/>
      <c r="UKD39" s="228"/>
      <c r="UKE39" s="228"/>
      <c r="UKF39" s="228"/>
      <c r="UKG39" s="228"/>
      <c r="UKH39" s="228"/>
      <c r="UKI39" s="228"/>
      <c r="UKJ39" s="228"/>
      <c r="UKK39" s="228"/>
      <c r="UKL39" s="228"/>
      <c r="UKM39" s="228"/>
      <c r="UKN39" s="228"/>
      <c r="UKO39" s="228"/>
      <c r="UKP39" s="228"/>
      <c r="UKQ39" s="228"/>
      <c r="UKR39" s="228"/>
      <c r="UKS39" s="228"/>
      <c r="UKT39" s="228"/>
      <c r="UKU39" s="228"/>
      <c r="UKV39" s="228"/>
      <c r="UKW39" s="228"/>
      <c r="UKX39" s="228"/>
      <c r="UKY39" s="228"/>
      <c r="UKZ39" s="228"/>
      <c r="ULA39" s="228"/>
      <c r="ULB39" s="228"/>
      <c r="ULC39" s="228"/>
      <c r="ULD39" s="228"/>
      <c r="ULE39" s="228"/>
      <c r="ULF39" s="228"/>
      <c r="ULG39" s="228"/>
      <c r="ULH39" s="228"/>
      <c r="ULI39" s="228"/>
      <c r="ULJ39" s="228"/>
      <c r="ULK39" s="228"/>
      <c r="ULL39" s="228"/>
      <c r="ULM39" s="228"/>
      <c r="ULN39" s="228"/>
      <c r="ULO39" s="228"/>
      <c r="ULP39" s="228"/>
      <c r="ULQ39" s="228"/>
      <c r="ULR39" s="228"/>
      <c r="ULS39" s="228"/>
      <c r="ULT39" s="228"/>
      <c r="ULU39" s="228"/>
      <c r="ULV39" s="228"/>
      <c r="ULW39" s="228"/>
      <c r="ULX39" s="228"/>
      <c r="ULY39" s="228"/>
      <c r="ULZ39" s="228"/>
      <c r="UMA39" s="228"/>
      <c r="UMB39" s="228"/>
      <c r="UMC39" s="228"/>
      <c r="UMD39" s="228"/>
      <c r="UME39" s="228"/>
      <c r="UMF39" s="228"/>
      <c r="UMG39" s="228"/>
      <c r="UMH39" s="228"/>
      <c r="UMI39" s="228"/>
      <c r="UMJ39" s="228"/>
      <c r="UMK39" s="228"/>
      <c r="UML39" s="228"/>
      <c r="UMM39" s="228"/>
      <c r="UMN39" s="228"/>
      <c r="UMO39" s="228"/>
      <c r="UMP39" s="228"/>
      <c r="UMQ39" s="228"/>
      <c r="UMR39" s="228"/>
      <c r="UMS39" s="228"/>
      <c r="UMT39" s="228"/>
      <c r="UMU39" s="228"/>
      <c r="UMV39" s="228"/>
      <c r="UMW39" s="228"/>
      <c r="UMX39" s="228"/>
      <c r="UMY39" s="228"/>
      <c r="UMZ39" s="228"/>
      <c r="UNA39" s="228"/>
      <c r="UNB39" s="228"/>
      <c r="UNC39" s="228"/>
      <c r="UND39" s="228"/>
      <c r="UNE39" s="228"/>
      <c r="UNF39" s="228"/>
      <c r="UNG39" s="228"/>
      <c r="UNH39" s="228"/>
      <c r="UNI39" s="228"/>
      <c r="UNJ39" s="228"/>
      <c r="UNK39" s="228"/>
      <c r="UNL39" s="228"/>
      <c r="UNM39" s="228"/>
      <c r="UNN39" s="228"/>
      <c r="UNO39" s="228"/>
      <c r="UNP39" s="228"/>
      <c r="UNQ39" s="228"/>
      <c r="UNR39" s="228"/>
      <c r="UNS39" s="228"/>
      <c r="UNT39" s="228"/>
      <c r="UNU39" s="228"/>
      <c r="UNV39" s="228"/>
      <c r="UNW39" s="228"/>
      <c r="UNX39" s="228"/>
      <c r="UNY39" s="228"/>
      <c r="UNZ39" s="228"/>
      <c r="UOA39" s="228"/>
      <c r="UOB39" s="228"/>
      <c r="UOC39" s="228"/>
      <c r="UOD39" s="228"/>
      <c r="UOE39" s="228"/>
      <c r="UOF39" s="228"/>
      <c r="UOG39" s="228"/>
      <c r="UOH39" s="228"/>
      <c r="UOI39" s="228"/>
      <c r="UOJ39" s="228"/>
      <c r="UOK39" s="228"/>
      <c r="UOL39" s="228"/>
      <c r="UOM39" s="228"/>
      <c r="UON39" s="228"/>
      <c r="UOO39" s="228"/>
      <c r="UOP39" s="228"/>
      <c r="UOQ39" s="228"/>
      <c r="UOR39" s="228"/>
      <c r="UOS39" s="228"/>
      <c r="UOT39" s="228"/>
      <c r="UOU39" s="228"/>
      <c r="UOV39" s="228"/>
      <c r="UOW39" s="228"/>
      <c r="UOX39" s="228"/>
      <c r="UOY39" s="228"/>
      <c r="UOZ39" s="228"/>
      <c r="UPA39" s="228"/>
      <c r="UPB39" s="228"/>
      <c r="UPC39" s="228"/>
      <c r="UPD39" s="228"/>
      <c r="UPE39" s="228"/>
      <c r="UPF39" s="228"/>
      <c r="UPG39" s="228"/>
      <c r="UPH39" s="228"/>
      <c r="UPI39" s="228"/>
      <c r="UPJ39" s="228"/>
      <c r="UPK39" s="228"/>
      <c r="UPL39" s="228"/>
      <c r="UPM39" s="228"/>
      <c r="UPN39" s="228"/>
      <c r="UPO39" s="228"/>
      <c r="UPP39" s="228"/>
      <c r="UPQ39" s="228"/>
      <c r="UPR39" s="228"/>
      <c r="UPS39" s="228"/>
      <c r="UPT39" s="228"/>
      <c r="UPU39" s="228"/>
      <c r="UPV39" s="228"/>
      <c r="UPW39" s="228"/>
      <c r="UPX39" s="228"/>
      <c r="UPY39" s="228"/>
      <c r="UPZ39" s="228"/>
      <c r="UQA39" s="228"/>
      <c r="UQB39" s="228"/>
      <c r="UQC39" s="228"/>
      <c r="UQD39" s="228"/>
      <c r="UQE39" s="228"/>
      <c r="UQF39" s="228"/>
      <c r="UQG39" s="228"/>
      <c r="UQH39" s="228"/>
      <c r="UQI39" s="228"/>
      <c r="UQJ39" s="228"/>
      <c r="UQK39" s="228"/>
      <c r="UQL39" s="228"/>
      <c r="UQM39" s="228"/>
      <c r="UQN39" s="228"/>
      <c r="UQO39" s="228"/>
      <c r="UQP39" s="228"/>
      <c r="UQQ39" s="228"/>
      <c r="UQR39" s="228"/>
      <c r="UQS39" s="228"/>
      <c r="UQT39" s="228"/>
      <c r="UQU39" s="228"/>
      <c r="UQV39" s="228"/>
      <c r="UQW39" s="228"/>
      <c r="UQX39" s="228"/>
      <c r="UQY39" s="228"/>
      <c r="UQZ39" s="228"/>
      <c r="URA39" s="228"/>
      <c r="URB39" s="228"/>
      <c r="URC39" s="228"/>
      <c r="URD39" s="228"/>
      <c r="URE39" s="228"/>
      <c r="URF39" s="228"/>
      <c r="URG39" s="228"/>
      <c r="URH39" s="228"/>
      <c r="URI39" s="228"/>
      <c r="URJ39" s="228"/>
      <c r="URK39" s="228"/>
      <c r="URL39" s="228"/>
      <c r="URM39" s="228"/>
      <c r="URN39" s="228"/>
      <c r="URO39" s="228"/>
      <c r="URP39" s="228"/>
      <c r="URQ39" s="228"/>
      <c r="URR39" s="228"/>
      <c r="URS39" s="228"/>
      <c r="URT39" s="228"/>
      <c r="URU39" s="228"/>
      <c r="URV39" s="228"/>
      <c r="URW39" s="228"/>
      <c r="URX39" s="228"/>
      <c r="URY39" s="228"/>
      <c r="URZ39" s="228"/>
      <c r="USA39" s="228"/>
      <c r="USB39" s="228"/>
      <c r="USC39" s="228"/>
      <c r="USD39" s="228"/>
      <c r="USE39" s="228"/>
      <c r="USF39" s="228"/>
      <c r="USG39" s="228"/>
      <c r="USH39" s="228"/>
      <c r="USI39" s="228"/>
      <c r="USJ39" s="228"/>
      <c r="USK39" s="228"/>
      <c r="USL39" s="228"/>
      <c r="USM39" s="228"/>
      <c r="USN39" s="228"/>
      <c r="USO39" s="228"/>
      <c r="USP39" s="228"/>
      <c r="USQ39" s="228"/>
      <c r="USR39" s="228"/>
      <c r="USS39" s="228"/>
      <c r="UST39" s="228"/>
      <c r="USU39" s="228"/>
      <c r="USV39" s="228"/>
      <c r="USW39" s="228"/>
      <c r="USX39" s="228"/>
      <c r="USY39" s="228"/>
      <c r="USZ39" s="228"/>
      <c r="UTA39" s="228"/>
      <c r="UTB39" s="228"/>
      <c r="UTC39" s="228"/>
      <c r="UTD39" s="228"/>
      <c r="UTE39" s="228"/>
      <c r="UTF39" s="228"/>
      <c r="UTG39" s="228"/>
      <c r="UTH39" s="228"/>
      <c r="UTI39" s="228"/>
      <c r="UTJ39" s="228"/>
      <c r="UTK39" s="228"/>
      <c r="UTL39" s="228"/>
      <c r="UTM39" s="228"/>
      <c r="UTN39" s="228"/>
      <c r="UTO39" s="228"/>
      <c r="UTP39" s="228"/>
      <c r="UTQ39" s="228"/>
      <c r="UTR39" s="228"/>
      <c r="UTS39" s="228"/>
      <c r="UTT39" s="228"/>
      <c r="UTU39" s="228"/>
      <c r="UTV39" s="228"/>
      <c r="UTW39" s="228"/>
      <c r="UTX39" s="228"/>
      <c r="UTY39" s="228"/>
      <c r="UTZ39" s="228"/>
      <c r="UUA39" s="228"/>
      <c r="UUB39" s="228"/>
      <c r="UUC39" s="228"/>
      <c r="UUD39" s="228"/>
      <c r="UUE39" s="228"/>
      <c r="UUF39" s="228"/>
      <c r="UUG39" s="228"/>
      <c r="UUH39" s="228"/>
      <c r="UUI39" s="228"/>
      <c r="UUJ39" s="228"/>
      <c r="UUK39" s="228"/>
      <c r="UUL39" s="228"/>
      <c r="UUM39" s="228"/>
      <c r="UUN39" s="228"/>
      <c r="UUO39" s="228"/>
      <c r="UUP39" s="228"/>
      <c r="UUQ39" s="228"/>
      <c r="UUR39" s="228"/>
      <c r="UUS39" s="228"/>
      <c r="UUT39" s="228"/>
      <c r="UUU39" s="228"/>
      <c r="UUV39" s="228"/>
      <c r="UUW39" s="228"/>
      <c r="UUX39" s="228"/>
      <c r="UUY39" s="228"/>
      <c r="UUZ39" s="228"/>
      <c r="UVA39" s="228"/>
      <c r="UVB39" s="228"/>
      <c r="UVC39" s="228"/>
      <c r="UVD39" s="228"/>
      <c r="UVE39" s="228"/>
      <c r="UVF39" s="228"/>
      <c r="UVG39" s="228"/>
      <c r="UVH39" s="228"/>
      <c r="UVI39" s="228"/>
      <c r="UVJ39" s="228"/>
      <c r="UVK39" s="228"/>
      <c r="UVL39" s="228"/>
      <c r="UVM39" s="228"/>
      <c r="UVN39" s="228"/>
      <c r="UVO39" s="228"/>
      <c r="UVP39" s="228"/>
      <c r="UVQ39" s="228"/>
      <c r="UVR39" s="228"/>
      <c r="UVS39" s="228"/>
      <c r="UVT39" s="228"/>
      <c r="UVU39" s="228"/>
      <c r="UVV39" s="228"/>
      <c r="UVW39" s="228"/>
      <c r="UVX39" s="228"/>
      <c r="UVY39" s="228"/>
      <c r="UVZ39" s="228"/>
      <c r="UWA39" s="228"/>
      <c r="UWB39" s="228"/>
      <c r="UWC39" s="228"/>
      <c r="UWD39" s="228"/>
      <c r="UWE39" s="228"/>
      <c r="UWF39" s="228"/>
      <c r="UWG39" s="228"/>
      <c r="UWH39" s="228"/>
      <c r="UWI39" s="228"/>
      <c r="UWJ39" s="228"/>
      <c r="UWK39" s="228"/>
      <c r="UWL39" s="228"/>
      <c r="UWM39" s="228"/>
      <c r="UWN39" s="228"/>
      <c r="UWO39" s="228"/>
      <c r="UWP39" s="228"/>
      <c r="UWQ39" s="228"/>
      <c r="UWR39" s="228"/>
      <c r="UWS39" s="228"/>
      <c r="UWT39" s="228"/>
      <c r="UWU39" s="228"/>
      <c r="UWV39" s="228"/>
      <c r="UWW39" s="228"/>
      <c r="UWX39" s="228"/>
      <c r="UWY39" s="228"/>
      <c r="UWZ39" s="228"/>
      <c r="UXA39" s="228"/>
      <c r="UXB39" s="228"/>
      <c r="UXC39" s="228"/>
      <c r="UXD39" s="228"/>
      <c r="UXE39" s="228"/>
      <c r="UXF39" s="228"/>
      <c r="UXG39" s="228"/>
      <c r="UXH39" s="228"/>
      <c r="UXI39" s="228"/>
      <c r="UXJ39" s="228"/>
      <c r="UXK39" s="228"/>
      <c r="UXL39" s="228"/>
      <c r="UXM39" s="228"/>
      <c r="UXN39" s="228"/>
      <c r="UXO39" s="228"/>
      <c r="UXP39" s="228"/>
      <c r="UXQ39" s="228"/>
      <c r="UXR39" s="228"/>
      <c r="UXS39" s="228"/>
      <c r="UXT39" s="228"/>
      <c r="UXU39" s="228"/>
      <c r="UXV39" s="228"/>
      <c r="UXW39" s="228"/>
      <c r="UXX39" s="228"/>
      <c r="UXY39" s="228"/>
      <c r="UXZ39" s="228"/>
      <c r="UYA39" s="228"/>
      <c r="UYB39" s="228"/>
      <c r="UYC39" s="228"/>
      <c r="UYD39" s="228"/>
      <c r="UYE39" s="228"/>
      <c r="UYF39" s="228"/>
      <c r="UYG39" s="228"/>
      <c r="UYH39" s="228"/>
      <c r="UYI39" s="228"/>
      <c r="UYJ39" s="228"/>
      <c r="UYK39" s="228"/>
      <c r="UYL39" s="228"/>
      <c r="UYM39" s="228"/>
      <c r="UYN39" s="228"/>
      <c r="UYO39" s="228"/>
      <c r="UYP39" s="228"/>
      <c r="UYQ39" s="228"/>
      <c r="UYR39" s="228"/>
      <c r="UYS39" s="228"/>
      <c r="UYT39" s="228"/>
      <c r="UYU39" s="228"/>
      <c r="UYV39" s="228"/>
      <c r="UYW39" s="228"/>
      <c r="UYX39" s="228"/>
      <c r="UYY39" s="228"/>
      <c r="UYZ39" s="228"/>
      <c r="UZA39" s="228"/>
      <c r="UZB39" s="228"/>
      <c r="UZC39" s="228"/>
      <c r="UZD39" s="228"/>
      <c r="UZE39" s="228"/>
      <c r="UZF39" s="228"/>
      <c r="UZG39" s="228"/>
      <c r="UZH39" s="228"/>
      <c r="UZI39" s="228"/>
      <c r="UZJ39" s="228"/>
      <c r="UZK39" s="228"/>
      <c r="UZL39" s="228"/>
      <c r="UZM39" s="228"/>
      <c r="UZN39" s="228"/>
      <c r="UZO39" s="228"/>
      <c r="UZP39" s="228"/>
      <c r="UZQ39" s="228"/>
      <c r="UZR39" s="228"/>
      <c r="UZS39" s="228"/>
      <c r="UZT39" s="228"/>
      <c r="UZU39" s="228"/>
      <c r="UZV39" s="228"/>
      <c r="UZW39" s="228"/>
      <c r="UZX39" s="228"/>
      <c r="UZY39" s="228"/>
      <c r="UZZ39" s="228"/>
      <c r="VAA39" s="228"/>
      <c r="VAB39" s="228"/>
      <c r="VAC39" s="228"/>
      <c r="VAD39" s="228"/>
      <c r="VAE39" s="228"/>
      <c r="VAF39" s="228"/>
      <c r="VAG39" s="228"/>
      <c r="VAH39" s="228"/>
      <c r="VAI39" s="228"/>
      <c r="VAJ39" s="228"/>
      <c r="VAK39" s="228"/>
      <c r="VAL39" s="228"/>
      <c r="VAM39" s="228"/>
      <c r="VAN39" s="228"/>
      <c r="VAO39" s="228"/>
      <c r="VAP39" s="228"/>
      <c r="VAQ39" s="228"/>
      <c r="VAR39" s="228"/>
      <c r="VAS39" s="228"/>
      <c r="VAT39" s="228"/>
      <c r="VAU39" s="228"/>
      <c r="VAV39" s="228"/>
      <c r="VAW39" s="228"/>
      <c r="VAX39" s="228"/>
      <c r="VAY39" s="228"/>
      <c r="VAZ39" s="228"/>
      <c r="VBA39" s="228"/>
      <c r="VBB39" s="228"/>
      <c r="VBC39" s="228"/>
      <c r="VBD39" s="228"/>
      <c r="VBE39" s="228"/>
      <c r="VBF39" s="228"/>
      <c r="VBG39" s="228"/>
      <c r="VBH39" s="228"/>
      <c r="VBI39" s="228"/>
      <c r="VBJ39" s="228"/>
      <c r="VBK39" s="228"/>
      <c r="VBL39" s="228"/>
      <c r="VBM39" s="228"/>
      <c r="VBN39" s="228"/>
      <c r="VBO39" s="228"/>
      <c r="VBP39" s="228"/>
      <c r="VBQ39" s="228"/>
      <c r="VBR39" s="228"/>
      <c r="VBS39" s="228"/>
      <c r="VBT39" s="228"/>
      <c r="VBU39" s="228"/>
      <c r="VBV39" s="228"/>
      <c r="VBW39" s="228"/>
      <c r="VBX39" s="228"/>
      <c r="VBY39" s="228"/>
      <c r="VBZ39" s="228"/>
      <c r="VCA39" s="228"/>
      <c r="VCB39" s="228"/>
      <c r="VCC39" s="228"/>
      <c r="VCD39" s="228"/>
      <c r="VCE39" s="228"/>
      <c r="VCF39" s="228"/>
      <c r="VCG39" s="228"/>
      <c r="VCH39" s="228"/>
      <c r="VCI39" s="228"/>
      <c r="VCJ39" s="228"/>
      <c r="VCK39" s="228"/>
      <c r="VCL39" s="228"/>
      <c r="VCM39" s="228"/>
      <c r="VCN39" s="228"/>
      <c r="VCO39" s="228"/>
      <c r="VCP39" s="228"/>
      <c r="VCQ39" s="228"/>
      <c r="VCR39" s="228"/>
      <c r="VCS39" s="228"/>
      <c r="VCT39" s="228"/>
      <c r="VCU39" s="228"/>
      <c r="VCV39" s="228"/>
      <c r="VCW39" s="228"/>
      <c r="VCX39" s="228"/>
      <c r="VCY39" s="228"/>
      <c r="VCZ39" s="228"/>
      <c r="VDA39" s="228"/>
      <c r="VDB39" s="228"/>
      <c r="VDC39" s="228"/>
      <c r="VDD39" s="228"/>
      <c r="VDE39" s="228"/>
      <c r="VDF39" s="228"/>
      <c r="VDG39" s="228"/>
      <c r="VDH39" s="228"/>
      <c r="VDI39" s="228"/>
      <c r="VDJ39" s="228"/>
      <c r="VDK39" s="228"/>
      <c r="VDL39" s="228"/>
      <c r="VDM39" s="228"/>
      <c r="VDN39" s="228"/>
      <c r="VDO39" s="228"/>
      <c r="VDP39" s="228"/>
      <c r="VDQ39" s="228"/>
      <c r="VDR39" s="228"/>
      <c r="VDS39" s="228"/>
      <c r="VDT39" s="228"/>
      <c r="VDU39" s="228"/>
      <c r="VDV39" s="228"/>
      <c r="VDW39" s="228"/>
      <c r="VDX39" s="228"/>
      <c r="VDY39" s="228"/>
      <c r="VDZ39" s="228"/>
      <c r="VEA39" s="228"/>
      <c r="VEB39" s="228"/>
      <c r="VEC39" s="228"/>
      <c r="VED39" s="228"/>
      <c r="VEE39" s="228"/>
      <c r="VEF39" s="228"/>
      <c r="VEG39" s="228"/>
      <c r="VEH39" s="228"/>
      <c r="VEI39" s="228"/>
      <c r="VEJ39" s="228"/>
      <c r="VEK39" s="228"/>
      <c r="VEL39" s="228"/>
      <c r="VEM39" s="228"/>
      <c r="VEN39" s="228"/>
      <c r="VEO39" s="228"/>
      <c r="VEP39" s="228"/>
      <c r="VEQ39" s="228"/>
      <c r="VER39" s="228"/>
      <c r="VES39" s="228"/>
      <c r="VET39" s="228"/>
      <c r="VEU39" s="228"/>
      <c r="VEV39" s="228"/>
      <c r="VEW39" s="228"/>
      <c r="VEX39" s="228"/>
      <c r="VEY39" s="228"/>
      <c r="VEZ39" s="228"/>
      <c r="VFA39" s="228"/>
      <c r="VFB39" s="228"/>
      <c r="VFC39" s="228"/>
      <c r="VFD39" s="228"/>
      <c r="VFE39" s="228"/>
      <c r="VFF39" s="228"/>
      <c r="VFG39" s="228"/>
      <c r="VFH39" s="228"/>
      <c r="VFI39" s="228"/>
      <c r="VFJ39" s="228"/>
      <c r="VFK39" s="228"/>
      <c r="VFL39" s="228"/>
      <c r="VFM39" s="228"/>
      <c r="VFN39" s="228"/>
      <c r="VFO39" s="228"/>
      <c r="VFP39" s="228"/>
      <c r="VFQ39" s="228"/>
      <c r="VFR39" s="228"/>
      <c r="VFS39" s="228"/>
      <c r="VFT39" s="228"/>
      <c r="VFU39" s="228"/>
      <c r="VFV39" s="228"/>
      <c r="VFW39" s="228"/>
      <c r="VFX39" s="228"/>
      <c r="VFY39" s="228"/>
      <c r="VFZ39" s="228"/>
      <c r="VGA39" s="228"/>
      <c r="VGB39" s="228"/>
      <c r="VGC39" s="228"/>
      <c r="VGD39" s="228"/>
      <c r="VGE39" s="228"/>
      <c r="VGF39" s="228"/>
      <c r="VGG39" s="228"/>
      <c r="VGH39" s="228"/>
      <c r="VGI39" s="228"/>
      <c r="VGJ39" s="228"/>
      <c r="VGK39" s="228"/>
      <c r="VGL39" s="228"/>
      <c r="VGM39" s="228"/>
      <c r="VGN39" s="228"/>
      <c r="VGO39" s="228"/>
      <c r="VGP39" s="228"/>
      <c r="VGQ39" s="228"/>
      <c r="VGR39" s="228"/>
      <c r="VGS39" s="228"/>
      <c r="VGT39" s="228"/>
      <c r="VGU39" s="228"/>
      <c r="VGV39" s="228"/>
      <c r="VGW39" s="228"/>
      <c r="VGX39" s="228"/>
      <c r="VGY39" s="228"/>
      <c r="VGZ39" s="228"/>
      <c r="VHA39" s="228"/>
      <c r="VHB39" s="228"/>
      <c r="VHC39" s="228"/>
      <c r="VHD39" s="228"/>
      <c r="VHE39" s="228"/>
      <c r="VHF39" s="228"/>
      <c r="VHG39" s="228"/>
      <c r="VHH39" s="228"/>
      <c r="VHI39" s="228"/>
      <c r="VHJ39" s="228"/>
      <c r="VHK39" s="228"/>
      <c r="VHL39" s="228"/>
      <c r="VHM39" s="228"/>
      <c r="VHN39" s="228"/>
      <c r="VHO39" s="228"/>
      <c r="VHP39" s="228"/>
      <c r="VHQ39" s="228"/>
      <c r="VHR39" s="228"/>
      <c r="VHS39" s="228"/>
      <c r="VHT39" s="228"/>
      <c r="VHU39" s="228"/>
      <c r="VHV39" s="228"/>
      <c r="VHW39" s="228"/>
      <c r="VHX39" s="228"/>
      <c r="VHY39" s="228"/>
      <c r="VHZ39" s="228"/>
      <c r="VIA39" s="228"/>
      <c r="VIB39" s="228"/>
      <c r="VIC39" s="228"/>
      <c r="VID39" s="228"/>
      <c r="VIE39" s="228"/>
      <c r="VIF39" s="228"/>
      <c r="VIG39" s="228"/>
      <c r="VIH39" s="228"/>
      <c r="VII39" s="228"/>
      <c r="VIJ39" s="228"/>
      <c r="VIK39" s="228"/>
      <c r="VIL39" s="228"/>
      <c r="VIM39" s="228"/>
      <c r="VIN39" s="228"/>
      <c r="VIO39" s="228"/>
      <c r="VIP39" s="228"/>
      <c r="VIQ39" s="228"/>
      <c r="VIR39" s="228"/>
      <c r="VIS39" s="228"/>
      <c r="VIT39" s="228"/>
      <c r="VIU39" s="228"/>
      <c r="VIV39" s="228"/>
      <c r="VIW39" s="228"/>
      <c r="VIX39" s="228"/>
      <c r="VIY39" s="228"/>
      <c r="VIZ39" s="228"/>
      <c r="VJA39" s="228"/>
      <c r="VJB39" s="228"/>
      <c r="VJC39" s="228"/>
      <c r="VJD39" s="228"/>
      <c r="VJE39" s="228"/>
      <c r="VJF39" s="228"/>
      <c r="VJG39" s="228"/>
      <c r="VJH39" s="228"/>
      <c r="VJI39" s="228"/>
      <c r="VJJ39" s="228"/>
      <c r="VJK39" s="228"/>
      <c r="VJL39" s="228"/>
      <c r="VJM39" s="228"/>
      <c r="VJN39" s="228"/>
      <c r="VJO39" s="228"/>
      <c r="VJP39" s="228"/>
      <c r="VJQ39" s="228"/>
      <c r="VJR39" s="228"/>
      <c r="VJS39" s="228"/>
      <c r="VJT39" s="228"/>
      <c r="VJU39" s="228"/>
      <c r="VJV39" s="228"/>
      <c r="VJW39" s="228"/>
      <c r="VJX39" s="228"/>
      <c r="VJY39" s="228"/>
      <c r="VJZ39" s="228"/>
      <c r="VKA39" s="228"/>
      <c r="VKB39" s="228"/>
      <c r="VKC39" s="228"/>
      <c r="VKD39" s="228"/>
      <c r="VKE39" s="228"/>
      <c r="VKF39" s="228"/>
      <c r="VKG39" s="228"/>
      <c r="VKH39" s="228"/>
      <c r="VKI39" s="228"/>
      <c r="VKJ39" s="228"/>
      <c r="VKK39" s="228"/>
      <c r="VKL39" s="228"/>
      <c r="VKM39" s="228"/>
      <c r="VKN39" s="228"/>
      <c r="VKO39" s="228"/>
      <c r="VKP39" s="228"/>
      <c r="VKQ39" s="228"/>
      <c r="VKR39" s="228"/>
      <c r="VKS39" s="228"/>
      <c r="VKT39" s="228"/>
      <c r="VKU39" s="228"/>
      <c r="VKV39" s="228"/>
      <c r="VKW39" s="228"/>
      <c r="VKX39" s="228"/>
      <c r="VKY39" s="228"/>
      <c r="VKZ39" s="228"/>
      <c r="VLA39" s="228"/>
      <c r="VLB39" s="228"/>
      <c r="VLC39" s="228"/>
      <c r="VLD39" s="228"/>
      <c r="VLE39" s="228"/>
      <c r="VLF39" s="228"/>
      <c r="VLG39" s="228"/>
      <c r="VLH39" s="228"/>
      <c r="VLI39" s="228"/>
      <c r="VLJ39" s="228"/>
      <c r="VLK39" s="228"/>
      <c r="VLL39" s="228"/>
      <c r="VLM39" s="228"/>
      <c r="VLN39" s="228"/>
      <c r="VLO39" s="228"/>
      <c r="VLP39" s="228"/>
      <c r="VLQ39" s="228"/>
      <c r="VLR39" s="228"/>
      <c r="VLS39" s="228"/>
      <c r="VLT39" s="228"/>
      <c r="VLU39" s="228"/>
      <c r="VLV39" s="228"/>
      <c r="VLW39" s="228"/>
      <c r="VLX39" s="228"/>
      <c r="VLY39" s="228"/>
      <c r="VLZ39" s="228"/>
      <c r="VMA39" s="228"/>
      <c r="VMB39" s="228"/>
      <c r="VMC39" s="228"/>
      <c r="VMD39" s="228"/>
      <c r="VME39" s="228"/>
      <c r="VMF39" s="228"/>
      <c r="VMG39" s="228"/>
      <c r="VMH39" s="228"/>
      <c r="VMI39" s="228"/>
      <c r="VMJ39" s="228"/>
      <c r="VMK39" s="228"/>
      <c r="VML39" s="228"/>
      <c r="VMM39" s="228"/>
      <c r="VMN39" s="228"/>
      <c r="VMO39" s="228"/>
      <c r="VMP39" s="228"/>
      <c r="VMQ39" s="228"/>
      <c r="VMR39" s="228"/>
      <c r="VMS39" s="228"/>
      <c r="VMT39" s="228"/>
      <c r="VMU39" s="228"/>
      <c r="VMV39" s="228"/>
      <c r="VMW39" s="228"/>
      <c r="VMX39" s="228"/>
      <c r="VMY39" s="228"/>
      <c r="VMZ39" s="228"/>
      <c r="VNA39" s="228"/>
      <c r="VNB39" s="228"/>
      <c r="VNC39" s="228"/>
      <c r="VND39" s="228"/>
      <c r="VNE39" s="228"/>
      <c r="VNF39" s="228"/>
      <c r="VNG39" s="228"/>
      <c r="VNH39" s="228"/>
      <c r="VNI39" s="228"/>
      <c r="VNJ39" s="228"/>
      <c r="VNK39" s="228"/>
      <c r="VNL39" s="228"/>
      <c r="VNM39" s="228"/>
      <c r="VNN39" s="228"/>
      <c r="VNO39" s="228"/>
      <c r="VNP39" s="228"/>
      <c r="VNQ39" s="228"/>
      <c r="VNR39" s="228"/>
      <c r="VNS39" s="228"/>
      <c r="VNT39" s="228"/>
      <c r="VNU39" s="228"/>
      <c r="VNV39" s="228"/>
      <c r="VNW39" s="228"/>
      <c r="VNX39" s="228"/>
      <c r="VNY39" s="228"/>
      <c r="VNZ39" s="228"/>
      <c r="VOA39" s="228"/>
      <c r="VOB39" s="228"/>
      <c r="VOC39" s="228"/>
      <c r="VOD39" s="228"/>
      <c r="VOE39" s="228"/>
      <c r="VOF39" s="228"/>
      <c r="VOG39" s="228"/>
      <c r="VOH39" s="228"/>
      <c r="VOI39" s="228"/>
      <c r="VOJ39" s="228"/>
      <c r="VOK39" s="228"/>
      <c r="VOL39" s="228"/>
      <c r="VOM39" s="228"/>
      <c r="VON39" s="228"/>
      <c r="VOO39" s="228"/>
      <c r="VOP39" s="228"/>
      <c r="VOQ39" s="228"/>
      <c r="VOR39" s="228"/>
      <c r="VOS39" s="228"/>
      <c r="VOT39" s="228"/>
      <c r="VOU39" s="228"/>
      <c r="VOV39" s="228"/>
      <c r="VOW39" s="228"/>
      <c r="VOX39" s="228"/>
      <c r="VOY39" s="228"/>
      <c r="VOZ39" s="228"/>
      <c r="VPA39" s="228"/>
      <c r="VPB39" s="228"/>
      <c r="VPC39" s="228"/>
      <c r="VPD39" s="228"/>
      <c r="VPE39" s="228"/>
      <c r="VPF39" s="228"/>
      <c r="VPG39" s="228"/>
      <c r="VPH39" s="228"/>
      <c r="VPI39" s="228"/>
      <c r="VPJ39" s="228"/>
      <c r="VPK39" s="228"/>
      <c r="VPL39" s="228"/>
      <c r="VPM39" s="228"/>
      <c r="VPN39" s="228"/>
      <c r="VPO39" s="228"/>
      <c r="VPP39" s="228"/>
      <c r="VPQ39" s="228"/>
      <c r="VPR39" s="228"/>
      <c r="VPS39" s="228"/>
      <c r="VPT39" s="228"/>
      <c r="VPU39" s="228"/>
      <c r="VPV39" s="228"/>
      <c r="VPW39" s="228"/>
      <c r="VPX39" s="228"/>
      <c r="VPY39" s="228"/>
      <c r="VPZ39" s="228"/>
      <c r="VQA39" s="228"/>
      <c r="VQB39" s="228"/>
      <c r="VQC39" s="228"/>
      <c r="VQD39" s="228"/>
      <c r="VQE39" s="228"/>
      <c r="VQF39" s="228"/>
      <c r="VQG39" s="228"/>
      <c r="VQH39" s="228"/>
      <c r="VQI39" s="228"/>
      <c r="VQJ39" s="228"/>
      <c r="VQK39" s="228"/>
      <c r="VQL39" s="228"/>
      <c r="VQM39" s="228"/>
      <c r="VQN39" s="228"/>
      <c r="VQO39" s="228"/>
      <c r="VQP39" s="228"/>
      <c r="VQQ39" s="228"/>
      <c r="VQR39" s="228"/>
      <c r="VQS39" s="228"/>
      <c r="VQT39" s="228"/>
      <c r="VQU39" s="228"/>
      <c r="VQV39" s="228"/>
      <c r="VQW39" s="228"/>
      <c r="VQX39" s="228"/>
      <c r="VQY39" s="228"/>
      <c r="VQZ39" s="228"/>
      <c r="VRA39" s="228"/>
      <c r="VRB39" s="228"/>
      <c r="VRC39" s="228"/>
      <c r="VRD39" s="228"/>
      <c r="VRE39" s="228"/>
      <c r="VRF39" s="228"/>
      <c r="VRG39" s="228"/>
      <c r="VRH39" s="228"/>
      <c r="VRI39" s="228"/>
      <c r="VRJ39" s="228"/>
      <c r="VRK39" s="228"/>
      <c r="VRL39" s="228"/>
      <c r="VRM39" s="228"/>
      <c r="VRN39" s="228"/>
      <c r="VRO39" s="228"/>
      <c r="VRP39" s="228"/>
      <c r="VRQ39" s="228"/>
      <c r="VRR39" s="228"/>
      <c r="VRS39" s="228"/>
      <c r="VRT39" s="228"/>
      <c r="VRU39" s="228"/>
      <c r="VRV39" s="228"/>
      <c r="VRW39" s="228"/>
      <c r="VRX39" s="228"/>
      <c r="VRY39" s="228"/>
      <c r="VRZ39" s="228"/>
      <c r="VSA39" s="228"/>
      <c r="VSB39" s="228"/>
      <c r="VSC39" s="228"/>
      <c r="VSD39" s="228"/>
      <c r="VSE39" s="228"/>
      <c r="VSF39" s="228"/>
      <c r="VSG39" s="228"/>
      <c r="VSH39" s="228"/>
      <c r="VSI39" s="228"/>
      <c r="VSJ39" s="228"/>
      <c r="VSK39" s="228"/>
      <c r="VSL39" s="228"/>
      <c r="VSM39" s="228"/>
      <c r="VSN39" s="228"/>
      <c r="VSO39" s="228"/>
      <c r="VSP39" s="228"/>
      <c r="VSQ39" s="228"/>
      <c r="VSR39" s="228"/>
      <c r="VSS39" s="228"/>
      <c r="VST39" s="228"/>
      <c r="VSU39" s="228"/>
      <c r="VSV39" s="228"/>
      <c r="VSW39" s="228"/>
      <c r="VSX39" s="228"/>
      <c r="VSY39" s="228"/>
      <c r="VSZ39" s="228"/>
      <c r="VTA39" s="228"/>
      <c r="VTB39" s="228"/>
      <c r="VTC39" s="228"/>
      <c r="VTD39" s="228"/>
      <c r="VTE39" s="228"/>
      <c r="VTF39" s="228"/>
      <c r="VTG39" s="228"/>
      <c r="VTH39" s="228"/>
      <c r="VTI39" s="228"/>
      <c r="VTJ39" s="228"/>
      <c r="VTK39" s="228"/>
      <c r="VTL39" s="228"/>
      <c r="VTM39" s="228"/>
      <c r="VTN39" s="228"/>
      <c r="VTO39" s="228"/>
      <c r="VTP39" s="228"/>
      <c r="VTQ39" s="228"/>
      <c r="VTR39" s="228"/>
      <c r="VTS39" s="228"/>
      <c r="VTT39" s="228"/>
      <c r="VTU39" s="228"/>
      <c r="VTV39" s="228"/>
      <c r="VTW39" s="228"/>
      <c r="VTX39" s="228"/>
      <c r="VTY39" s="228"/>
      <c r="VTZ39" s="228"/>
      <c r="VUA39" s="228"/>
      <c r="VUB39" s="228"/>
      <c r="VUC39" s="228"/>
      <c r="VUD39" s="228"/>
      <c r="VUE39" s="228"/>
      <c r="VUF39" s="228"/>
      <c r="VUG39" s="228"/>
      <c r="VUH39" s="228"/>
      <c r="VUI39" s="228"/>
      <c r="VUJ39" s="228"/>
      <c r="VUK39" s="228"/>
      <c r="VUL39" s="228"/>
      <c r="VUM39" s="228"/>
      <c r="VUN39" s="228"/>
      <c r="VUO39" s="228"/>
      <c r="VUP39" s="228"/>
      <c r="VUQ39" s="228"/>
      <c r="VUR39" s="228"/>
      <c r="VUS39" s="228"/>
      <c r="VUT39" s="228"/>
      <c r="VUU39" s="228"/>
      <c r="VUV39" s="228"/>
      <c r="VUW39" s="228"/>
      <c r="VUX39" s="228"/>
      <c r="VUY39" s="228"/>
      <c r="VUZ39" s="228"/>
      <c r="VVA39" s="228"/>
      <c r="VVB39" s="228"/>
      <c r="VVC39" s="228"/>
      <c r="VVD39" s="228"/>
      <c r="VVE39" s="228"/>
      <c r="VVF39" s="228"/>
      <c r="VVG39" s="228"/>
      <c r="VVH39" s="228"/>
      <c r="VVI39" s="228"/>
      <c r="VVJ39" s="228"/>
      <c r="VVK39" s="228"/>
      <c r="VVL39" s="228"/>
      <c r="VVM39" s="228"/>
      <c r="VVN39" s="228"/>
      <c r="VVO39" s="228"/>
      <c r="VVP39" s="228"/>
      <c r="VVQ39" s="228"/>
      <c r="VVR39" s="228"/>
      <c r="VVS39" s="228"/>
      <c r="VVT39" s="228"/>
      <c r="VVU39" s="228"/>
      <c r="VVV39" s="228"/>
      <c r="VVW39" s="228"/>
      <c r="VVX39" s="228"/>
      <c r="VVY39" s="228"/>
      <c r="VVZ39" s="228"/>
      <c r="VWA39" s="228"/>
      <c r="VWB39" s="228"/>
      <c r="VWC39" s="228"/>
      <c r="VWD39" s="228"/>
      <c r="VWE39" s="228"/>
      <c r="VWF39" s="228"/>
      <c r="VWG39" s="228"/>
      <c r="VWH39" s="228"/>
      <c r="VWI39" s="228"/>
      <c r="VWJ39" s="228"/>
      <c r="VWK39" s="228"/>
      <c r="VWL39" s="228"/>
      <c r="VWM39" s="228"/>
      <c r="VWN39" s="228"/>
      <c r="VWO39" s="228"/>
      <c r="VWP39" s="228"/>
      <c r="VWQ39" s="228"/>
      <c r="VWR39" s="228"/>
      <c r="VWS39" s="228"/>
      <c r="VWT39" s="228"/>
      <c r="VWU39" s="228"/>
      <c r="VWV39" s="228"/>
      <c r="VWW39" s="228"/>
      <c r="VWX39" s="228"/>
      <c r="VWY39" s="228"/>
      <c r="VWZ39" s="228"/>
      <c r="VXA39" s="228"/>
      <c r="VXB39" s="228"/>
      <c r="VXC39" s="228"/>
      <c r="VXD39" s="228"/>
      <c r="VXE39" s="228"/>
      <c r="VXF39" s="228"/>
      <c r="VXG39" s="228"/>
      <c r="VXH39" s="228"/>
      <c r="VXI39" s="228"/>
      <c r="VXJ39" s="228"/>
      <c r="VXK39" s="228"/>
      <c r="VXL39" s="228"/>
      <c r="VXM39" s="228"/>
      <c r="VXN39" s="228"/>
      <c r="VXO39" s="228"/>
      <c r="VXP39" s="228"/>
      <c r="VXQ39" s="228"/>
      <c r="VXR39" s="228"/>
      <c r="VXS39" s="228"/>
      <c r="VXT39" s="228"/>
      <c r="VXU39" s="228"/>
      <c r="VXV39" s="228"/>
      <c r="VXW39" s="228"/>
      <c r="VXX39" s="228"/>
      <c r="VXY39" s="228"/>
      <c r="VXZ39" s="228"/>
      <c r="VYA39" s="228"/>
      <c r="VYB39" s="228"/>
      <c r="VYC39" s="228"/>
      <c r="VYD39" s="228"/>
      <c r="VYE39" s="228"/>
      <c r="VYF39" s="228"/>
      <c r="VYG39" s="228"/>
      <c r="VYH39" s="228"/>
      <c r="VYI39" s="228"/>
      <c r="VYJ39" s="228"/>
      <c r="VYK39" s="228"/>
      <c r="VYL39" s="228"/>
      <c r="VYM39" s="228"/>
      <c r="VYN39" s="228"/>
      <c r="VYO39" s="228"/>
      <c r="VYP39" s="228"/>
      <c r="VYQ39" s="228"/>
      <c r="VYR39" s="228"/>
      <c r="VYS39" s="228"/>
      <c r="VYT39" s="228"/>
      <c r="VYU39" s="228"/>
      <c r="VYV39" s="228"/>
      <c r="VYW39" s="228"/>
      <c r="VYX39" s="228"/>
      <c r="VYY39" s="228"/>
      <c r="VYZ39" s="228"/>
      <c r="VZA39" s="228"/>
      <c r="VZB39" s="228"/>
      <c r="VZC39" s="228"/>
      <c r="VZD39" s="228"/>
      <c r="VZE39" s="228"/>
      <c r="VZF39" s="228"/>
      <c r="VZG39" s="228"/>
      <c r="VZH39" s="228"/>
      <c r="VZI39" s="228"/>
      <c r="VZJ39" s="228"/>
      <c r="VZK39" s="228"/>
      <c r="VZL39" s="228"/>
      <c r="VZM39" s="228"/>
      <c r="VZN39" s="228"/>
      <c r="VZO39" s="228"/>
      <c r="VZP39" s="228"/>
      <c r="VZQ39" s="228"/>
      <c r="VZR39" s="228"/>
      <c r="VZS39" s="228"/>
      <c r="VZT39" s="228"/>
      <c r="VZU39" s="228"/>
      <c r="VZV39" s="228"/>
      <c r="VZW39" s="228"/>
      <c r="VZX39" s="228"/>
      <c r="VZY39" s="228"/>
      <c r="VZZ39" s="228"/>
      <c r="WAA39" s="228"/>
      <c r="WAB39" s="228"/>
      <c r="WAC39" s="228"/>
      <c r="WAD39" s="228"/>
      <c r="WAE39" s="228"/>
      <c r="WAF39" s="228"/>
      <c r="WAG39" s="228"/>
      <c r="WAH39" s="228"/>
      <c r="WAI39" s="228"/>
      <c r="WAJ39" s="228"/>
      <c r="WAK39" s="228"/>
      <c r="WAL39" s="228"/>
      <c r="WAM39" s="228"/>
      <c r="WAN39" s="228"/>
      <c r="WAO39" s="228"/>
      <c r="WAP39" s="228"/>
      <c r="WAQ39" s="228"/>
      <c r="WAR39" s="228"/>
      <c r="WAS39" s="228"/>
      <c r="WAT39" s="228"/>
      <c r="WAU39" s="228"/>
      <c r="WAV39" s="228"/>
      <c r="WAW39" s="228"/>
      <c r="WAX39" s="228"/>
      <c r="WAY39" s="228"/>
      <c r="WAZ39" s="228"/>
      <c r="WBA39" s="228"/>
      <c r="WBB39" s="228"/>
      <c r="WBC39" s="228"/>
      <c r="WBD39" s="228"/>
      <c r="WBE39" s="228"/>
      <c r="WBF39" s="228"/>
      <c r="WBG39" s="228"/>
      <c r="WBH39" s="228"/>
      <c r="WBI39" s="228"/>
      <c r="WBJ39" s="228"/>
      <c r="WBK39" s="228"/>
      <c r="WBL39" s="228"/>
      <c r="WBM39" s="228"/>
      <c r="WBN39" s="228"/>
      <c r="WBO39" s="228"/>
      <c r="WBP39" s="228"/>
      <c r="WBQ39" s="228"/>
      <c r="WBR39" s="228"/>
      <c r="WBS39" s="228"/>
      <c r="WBT39" s="228"/>
      <c r="WBU39" s="228"/>
      <c r="WBV39" s="228"/>
      <c r="WBW39" s="228"/>
      <c r="WBX39" s="228"/>
      <c r="WBY39" s="228"/>
      <c r="WBZ39" s="228"/>
      <c r="WCA39" s="228"/>
      <c r="WCB39" s="228"/>
      <c r="WCC39" s="228"/>
      <c r="WCD39" s="228"/>
      <c r="WCE39" s="228"/>
      <c r="WCF39" s="228"/>
      <c r="WCG39" s="228"/>
      <c r="WCH39" s="228"/>
      <c r="WCI39" s="228"/>
      <c r="WCJ39" s="228"/>
      <c r="WCK39" s="228"/>
      <c r="WCL39" s="228"/>
      <c r="WCM39" s="228"/>
      <c r="WCN39" s="228"/>
      <c r="WCO39" s="228"/>
      <c r="WCP39" s="228"/>
      <c r="WCQ39" s="228"/>
      <c r="WCR39" s="228"/>
      <c r="WCS39" s="228"/>
      <c r="WCT39" s="228"/>
      <c r="WCU39" s="228"/>
      <c r="WCV39" s="228"/>
      <c r="WCW39" s="228"/>
      <c r="WCX39" s="228"/>
      <c r="WCY39" s="228"/>
      <c r="WCZ39" s="228"/>
      <c r="WDA39" s="228"/>
      <c r="WDB39" s="228"/>
      <c r="WDC39" s="228"/>
      <c r="WDD39" s="228"/>
      <c r="WDE39" s="228"/>
      <c r="WDF39" s="228"/>
      <c r="WDG39" s="228"/>
      <c r="WDH39" s="228"/>
      <c r="WDI39" s="228"/>
      <c r="WDJ39" s="228"/>
      <c r="WDK39" s="228"/>
      <c r="WDL39" s="228"/>
      <c r="WDM39" s="228"/>
      <c r="WDN39" s="228"/>
      <c r="WDO39" s="228"/>
      <c r="WDP39" s="228"/>
      <c r="WDQ39" s="228"/>
      <c r="WDR39" s="228"/>
      <c r="WDS39" s="228"/>
      <c r="WDT39" s="228"/>
      <c r="WDU39" s="228"/>
      <c r="WDV39" s="228"/>
      <c r="WDW39" s="228"/>
      <c r="WDX39" s="228"/>
      <c r="WDY39" s="228"/>
      <c r="WDZ39" s="228"/>
      <c r="WEA39" s="228"/>
      <c r="WEB39" s="228"/>
      <c r="WEC39" s="228"/>
      <c r="WED39" s="228"/>
      <c r="WEE39" s="228"/>
      <c r="WEF39" s="228"/>
      <c r="WEG39" s="228"/>
      <c r="WEH39" s="228"/>
      <c r="WEI39" s="228"/>
      <c r="WEJ39" s="228"/>
      <c r="WEK39" s="228"/>
      <c r="WEL39" s="228"/>
      <c r="WEM39" s="228"/>
      <c r="WEN39" s="228"/>
      <c r="WEO39" s="228"/>
      <c r="WEP39" s="228"/>
      <c r="WEQ39" s="228"/>
      <c r="WER39" s="228"/>
      <c r="WES39" s="228"/>
      <c r="WET39" s="228"/>
      <c r="WEU39" s="228"/>
      <c r="WEV39" s="228"/>
      <c r="WEW39" s="228"/>
      <c r="WEX39" s="228"/>
      <c r="WEY39" s="228"/>
      <c r="WEZ39" s="228"/>
      <c r="WFA39" s="228"/>
      <c r="WFB39" s="228"/>
      <c r="WFC39" s="228"/>
      <c r="WFD39" s="228"/>
      <c r="WFE39" s="228"/>
      <c r="WFF39" s="228"/>
      <c r="WFG39" s="228"/>
      <c r="WFH39" s="228"/>
      <c r="WFI39" s="228"/>
      <c r="WFJ39" s="228"/>
      <c r="WFK39" s="228"/>
      <c r="WFL39" s="228"/>
      <c r="WFM39" s="228"/>
      <c r="WFN39" s="228"/>
      <c r="WFO39" s="228"/>
      <c r="WFP39" s="228"/>
      <c r="WFQ39" s="228"/>
      <c r="WFR39" s="228"/>
      <c r="WFS39" s="228"/>
      <c r="WFT39" s="228"/>
      <c r="WFU39" s="228"/>
      <c r="WFV39" s="228"/>
      <c r="WFW39" s="228"/>
      <c r="WFX39" s="228"/>
      <c r="WFY39" s="228"/>
      <c r="WFZ39" s="228"/>
      <c r="WGA39" s="228"/>
      <c r="WGB39" s="228"/>
      <c r="WGC39" s="228"/>
      <c r="WGD39" s="228"/>
      <c r="WGE39" s="228"/>
      <c r="WGF39" s="228"/>
      <c r="WGG39" s="228"/>
      <c r="WGH39" s="228"/>
      <c r="WGI39" s="228"/>
      <c r="WGJ39" s="228"/>
      <c r="WGK39" s="228"/>
      <c r="WGL39" s="228"/>
      <c r="WGM39" s="228"/>
      <c r="WGN39" s="228"/>
      <c r="WGO39" s="228"/>
      <c r="WGP39" s="228"/>
      <c r="WGQ39" s="228"/>
      <c r="WGR39" s="228"/>
      <c r="WGS39" s="228"/>
      <c r="WGT39" s="228"/>
      <c r="WGU39" s="228"/>
      <c r="WGV39" s="228"/>
      <c r="WGW39" s="228"/>
      <c r="WGX39" s="228"/>
      <c r="WGY39" s="228"/>
      <c r="WGZ39" s="228"/>
      <c r="WHA39" s="228"/>
      <c r="WHB39" s="228"/>
      <c r="WHC39" s="228"/>
      <c r="WHD39" s="228"/>
      <c r="WHE39" s="228"/>
      <c r="WHF39" s="228"/>
      <c r="WHG39" s="228"/>
      <c r="WHH39" s="228"/>
      <c r="WHI39" s="228"/>
      <c r="WHJ39" s="228"/>
      <c r="WHK39" s="228"/>
      <c r="WHL39" s="228"/>
      <c r="WHM39" s="228"/>
      <c r="WHN39" s="228"/>
      <c r="WHO39" s="228"/>
      <c r="WHP39" s="228"/>
      <c r="WHQ39" s="228"/>
      <c r="WHR39" s="228"/>
      <c r="WHS39" s="228"/>
      <c r="WHT39" s="228"/>
      <c r="WHU39" s="228"/>
      <c r="WHV39" s="228"/>
      <c r="WHW39" s="228"/>
      <c r="WHX39" s="228"/>
      <c r="WHY39" s="228"/>
      <c r="WHZ39" s="228"/>
      <c r="WIA39" s="228"/>
      <c r="WIB39" s="228"/>
      <c r="WIC39" s="228"/>
      <c r="WID39" s="228"/>
      <c r="WIE39" s="228"/>
      <c r="WIF39" s="228"/>
      <c r="WIG39" s="228"/>
      <c r="WIH39" s="228"/>
      <c r="WII39" s="228"/>
      <c r="WIJ39" s="228"/>
      <c r="WIK39" s="228"/>
      <c r="WIL39" s="228"/>
      <c r="WIM39" s="228"/>
      <c r="WIN39" s="228"/>
      <c r="WIO39" s="228"/>
      <c r="WIP39" s="228"/>
      <c r="WIQ39" s="228"/>
      <c r="WIR39" s="228"/>
      <c r="WIS39" s="228"/>
      <c r="WIT39" s="228"/>
      <c r="WIU39" s="228"/>
      <c r="WIV39" s="228"/>
      <c r="WIW39" s="228"/>
      <c r="WIX39" s="228"/>
      <c r="WIY39" s="228"/>
      <c r="WIZ39" s="228"/>
      <c r="WJA39" s="228"/>
      <c r="WJB39" s="228"/>
      <c r="WJC39" s="228"/>
      <c r="WJD39" s="228"/>
      <c r="WJE39" s="228"/>
      <c r="WJF39" s="228"/>
      <c r="WJG39" s="228"/>
      <c r="WJH39" s="228"/>
      <c r="WJI39" s="228"/>
      <c r="WJJ39" s="228"/>
      <c r="WJK39" s="228"/>
      <c r="WJL39" s="228"/>
      <c r="WJM39" s="228"/>
      <c r="WJN39" s="228"/>
      <c r="WJO39" s="228"/>
      <c r="WJP39" s="228"/>
      <c r="WJQ39" s="228"/>
      <c r="WJR39" s="228"/>
      <c r="WJS39" s="228"/>
      <c r="WJT39" s="228"/>
      <c r="WJU39" s="228"/>
      <c r="WJV39" s="228"/>
      <c r="WJW39" s="228"/>
      <c r="WJX39" s="228"/>
      <c r="WJY39" s="228"/>
      <c r="WJZ39" s="228"/>
      <c r="WKA39" s="228"/>
      <c r="WKB39" s="228"/>
      <c r="WKC39" s="228"/>
      <c r="WKD39" s="228"/>
      <c r="WKE39" s="228"/>
      <c r="WKF39" s="228"/>
      <c r="WKG39" s="228"/>
      <c r="WKH39" s="228"/>
      <c r="WKI39" s="228"/>
      <c r="WKJ39" s="228"/>
      <c r="WKK39" s="228"/>
      <c r="WKL39" s="228"/>
      <c r="WKM39" s="228"/>
      <c r="WKN39" s="228"/>
      <c r="WKO39" s="228"/>
      <c r="WKP39" s="228"/>
      <c r="WKQ39" s="228"/>
      <c r="WKR39" s="228"/>
      <c r="WKS39" s="228"/>
      <c r="WKT39" s="228"/>
      <c r="WKU39" s="228"/>
      <c r="WKV39" s="228"/>
      <c r="WKW39" s="228"/>
      <c r="WKX39" s="228"/>
      <c r="WKY39" s="228"/>
      <c r="WKZ39" s="228"/>
      <c r="WLA39" s="228"/>
      <c r="WLB39" s="228"/>
      <c r="WLC39" s="228"/>
      <c r="WLD39" s="228"/>
      <c r="WLE39" s="228"/>
      <c r="WLF39" s="228"/>
      <c r="WLG39" s="228"/>
      <c r="WLH39" s="228"/>
      <c r="WLI39" s="228"/>
      <c r="WLJ39" s="228"/>
      <c r="WLK39" s="228"/>
      <c r="WLL39" s="228"/>
      <c r="WLM39" s="228"/>
      <c r="WLN39" s="228"/>
      <c r="WLO39" s="228"/>
      <c r="WLP39" s="228"/>
      <c r="WLQ39" s="228"/>
      <c r="WLR39" s="228"/>
      <c r="WLS39" s="228"/>
      <c r="WLT39" s="228"/>
      <c r="WLU39" s="228"/>
      <c r="WLV39" s="228"/>
      <c r="WLW39" s="228"/>
      <c r="WLX39" s="228"/>
      <c r="WLY39" s="228"/>
      <c r="WLZ39" s="228"/>
      <c r="WMA39" s="228"/>
      <c r="WMB39" s="228"/>
      <c r="WMC39" s="228"/>
      <c r="WMD39" s="228"/>
      <c r="WME39" s="228"/>
      <c r="WMF39" s="228"/>
      <c r="WMG39" s="228"/>
      <c r="WMH39" s="228"/>
      <c r="WMI39" s="228"/>
      <c r="WMJ39" s="228"/>
      <c r="WMK39" s="228"/>
      <c r="WML39" s="228"/>
      <c r="WMM39" s="228"/>
      <c r="WMN39" s="228"/>
      <c r="WMO39" s="228"/>
      <c r="WMP39" s="228"/>
      <c r="WMQ39" s="228"/>
      <c r="WMR39" s="228"/>
      <c r="WMS39" s="228"/>
      <c r="WMT39" s="228"/>
      <c r="WMU39" s="228"/>
      <c r="WMV39" s="228"/>
      <c r="WMW39" s="228"/>
      <c r="WMX39" s="228"/>
      <c r="WMY39" s="228"/>
      <c r="WMZ39" s="228"/>
      <c r="WNA39" s="228"/>
      <c r="WNB39" s="228"/>
      <c r="WNC39" s="228"/>
      <c r="WND39" s="228"/>
      <c r="WNE39" s="228"/>
      <c r="WNF39" s="228"/>
      <c r="WNG39" s="228"/>
      <c r="WNH39" s="228"/>
      <c r="WNI39" s="228"/>
      <c r="WNJ39" s="228"/>
      <c r="WNK39" s="228"/>
      <c r="WNL39" s="228"/>
      <c r="WNM39" s="228"/>
      <c r="WNN39" s="228"/>
      <c r="WNO39" s="228"/>
      <c r="WNP39" s="228"/>
      <c r="WNQ39" s="228"/>
      <c r="WNR39" s="228"/>
      <c r="WNS39" s="228"/>
      <c r="WNT39" s="228"/>
      <c r="WNU39" s="228"/>
      <c r="WNV39" s="228"/>
      <c r="WNW39" s="228"/>
      <c r="WNX39" s="228"/>
      <c r="WNY39" s="228"/>
      <c r="WNZ39" s="228"/>
      <c r="WOA39" s="228"/>
      <c r="WOB39" s="228"/>
      <c r="WOC39" s="228"/>
      <c r="WOD39" s="228"/>
      <c r="WOE39" s="228"/>
      <c r="WOF39" s="228"/>
      <c r="WOG39" s="228"/>
      <c r="WOH39" s="228"/>
      <c r="WOI39" s="228"/>
      <c r="WOJ39" s="228"/>
      <c r="WOK39" s="228"/>
      <c r="WOL39" s="228"/>
      <c r="WOM39" s="228"/>
      <c r="WON39" s="228"/>
      <c r="WOO39" s="228"/>
      <c r="WOP39" s="228"/>
      <c r="WOQ39" s="228"/>
      <c r="WOR39" s="228"/>
      <c r="WOS39" s="228"/>
      <c r="WOT39" s="228"/>
      <c r="WOU39" s="228"/>
      <c r="WOV39" s="228"/>
      <c r="WOW39" s="228"/>
      <c r="WOX39" s="228"/>
      <c r="WOY39" s="228"/>
      <c r="WOZ39" s="228"/>
      <c r="WPA39" s="228"/>
      <c r="WPB39" s="228"/>
      <c r="WPC39" s="228"/>
      <c r="WPD39" s="228"/>
      <c r="WPE39" s="228"/>
      <c r="WPF39" s="228"/>
      <c r="WPG39" s="228"/>
      <c r="WPH39" s="228"/>
      <c r="WPI39" s="228"/>
      <c r="WPJ39" s="228"/>
      <c r="WPK39" s="228"/>
      <c r="WPL39" s="228"/>
      <c r="WPM39" s="228"/>
      <c r="WPN39" s="228"/>
      <c r="WPO39" s="228"/>
      <c r="WPP39" s="228"/>
      <c r="WPQ39" s="228"/>
      <c r="WPR39" s="228"/>
      <c r="WPS39" s="228"/>
      <c r="WPT39" s="228"/>
      <c r="WPU39" s="228"/>
      <c r="WPV39" s="228"/>
      <c r="WPW39" s="228"/>
      <c r="WPX39" s="228"/>
      <c r="WPY39" s="228"/>
      <c r="WPZ39" s="228"/>
      <c r="WQA39" s="228"/>
      <c r="WQB39" s="228"/>
      <c r="WQC39" s="228"/>
      <c r="WQD39" s="228"/>
      <c r="WQE39" s="228"/>
      <c r="WQF39" s="228"/>
      <c r="WQG39" s="228"/>
      <c r="WQH39" s="228"/>
      <c r="WQI39" s="228"/>
      <c r="WQJ39" s="228"/>
      <c r="WQK39" s="228"/>
      <c r="WQL39" s="228"/>
      <c r="WQM39" s="228"/>
      <c r="WQN39" s="228"/>
      <c r="WQO39" s="228"/>
      <c r="WQP39" s="228"/>
      <c r="WQQ39" s="228"/>
      <c r="WQR39" s="228"/>
      <c r="WQS39" s="228"/>
      <c r="WQT39" s="228"/>
      <c r="WQU39" s="228"/>
      <c r="WQV39" s="228"/>
      <c r="WQW39" s="228"/>
      <c r="WQX39" s="228"/>
      <c r="WQY39" s="228"/>
      <c r="WQZ39" s="228"/>
      <c r="WRA39" s="228"/>
      <c r="WRB39" s="228"/>
      <c r="WRC39" s="228"/>
      <c r="WRD39" s="228"/>
      <c r="WRE39" s="228"/>
      <c r="WRF39" s="228"/>
      <c r="WRG39" s="228"/>
      <c r="WRH39" s="228"/>
      <c r="WRI39" s="228"/>
      <c r="WRJ39" s="228"/>
      <c r="WRK39" s="228"/>
      <c r="WRL39" s="228"/>
      <c r="WRM39" s="228"/>
      <c r="WRN39" s="228"/>
      <c r="WRO39" s="228"/>
      <c r="WRP39" s="228"/>
      <c r="WRQ39" s="228"/>
      <c r="WRR39" s="228"/>
      <c r="WRS39" s="228"/>
      <c r="WRT39" s="228"/>
      <c r="WRU39" s="228"/>
      <c r="WRV39" s="228"/>
      <c r="WRW39" s="228"/>
      <c r="WRX39" s="228"/>
      <c r="WRY39" s="228"/>
      <c r="WRZ39" s="228"/>
      <c r="WSA39" s="228"/>
      <c r="WSB39" s="228"/>
      <c r="WSC39" s="228"/>
      <c r="WSD39" s="228"/>
      <c r="WSE39" s="228"/>
      <c r="WSF39" s="228"/>
      <c r="WSG39" s="228"/>
      <c r="WSH39" s="228"/>
      <c r="WSI39" s="228"/>
      <c r="WSJ39" s="228"/>
      <c r="WSK39" s="228"/>
      <c r="WSL39" s="228"/>
      <c r="WSM39" s="228"/>
      <c r="WSN39" s="228"/>
      <c r="WSO39" s="228"/>
      <c r="WSP39" s="228"/>
      <c r="WSQ39" s="228"/>
      <c r="WSR39" s="228"/>
      <c r="WSS39" s="228"/>
      <c r="WST39" s="228"/>
      <c r="WSU39" s="228"/>
      <c r="WSV39" s="228"/>
      <c r="WSW39" s="228"/>
      <c r="WSX39" s="228"/>
      <c r="WSY39" s="228"/>
      <c r="WSZ39" s="228"/>
      <c r="WTA39" s="228"/>
      <c r="WTB39" s="228"/>
      <c r="WTC39" s="228"/>
      <c r="WTD39" s="228"/>
      <c r="WTE39" s="228"/>
      <c r="WTF39" s="228"/>
      <c r="WTG39" s="228"/>
      <c r="WTH39" s="228"/>
      <c r="WTI39" s="228"/>
      <c r="WTJ39" s="228"/>
      <c r="WTK39" s="228"/>
      <c r="WTL39" s="228"/>
      <c r="WTM39" s="228"/>
      <c r="WTN39" s="228"/>
      <c r="WTO39" s="228"/>
      <c r="WTP39" s="228"/>
      <c r="WTQ39" s="228"/>
      <c r="WTR39" s="228"/>
      <c r="WTS39" s="228"/>
      <c r="WTT39" s="228"/>
      <c r="WTU39" s="228"/>
      <c r="WTV39" s="228"/>
      <c r="WTW39" s="228"/>
      <c r="WTX39" s="228"/>
      <c r="WTY39" s="228"/>
      <c r="WTZ39" s="228"/>
      <c r="WUA39" s="228"/>
      <c r="WUB39" s="228"/>
      <c r="WUC39" s="228"/>
      <c r="WUD39" s="228"/>
      <c r="WUE39" s="228"/>
      <c r="WUF39" s="228"/>
      <c r="WUG39" s="228"/>
      <c r="WUH39" s="228"/>
      <c r="WUI39" s="228"/>
      <c r="WUJ39" s="228"/>
      <c r="WUK39" s="228"/>
      <c r="WUL39" s="228"/>
      <c r="WUM39" s="228"/>
      <c r="WUN39" s="228"/>
      <c r="WUO39" s="228"/>
      <c r="WUP39" s="228"/>
      <c r="WUQ39" s="228"/>
      <c r="WUR39" s="228"/>
      <c r="WUS39" s="228"/>
      <c r="WUT39" s="228"/>
      <c r="WUU39" s="228"/>
      <c r="WUV39" s="228"/>
      <c r="WUW39" s="228"/>
      <c r="WUX39" s="228"/>
      <c r="WUY39" s="228"/>
      <c r="WUZ39" s="228"/>
      <c r="WVA39" s="228"/>
      <c r="WVB39" s="228"/>
      <c r="WVC39" s="228"/>
      <c r="WVD39" s="228"/>
      <c r="WVE39" s="228"/>
      <c r="WVF39" s="228"/>
      <c r="WVG39" s="228"/>
      <c r="WVH39" s="228"/>
      <c r="WVI39" s="228"/>
      <c r="WVJ39" s="228"/>
      <c r="WVK39" s="228"/>
      <c r="WVL39" s="228"/>
      <c r="WVM39" s="228"/>
      <c r="WVN39" s="228"/>
      <c r="WVO39" s="228"/>
      <c r="WVP39" s="228"/>
      <c r="WVQ39" s="228"/>
      <c r="WVR39" s="228"/>
      <c r="WVS39" s="228"/>
      <c r="WVT39" s="228"/>
      <c r="WVU39" s="228"/>
      <c r="WVV39" s="228"/>
      <c r="WVW39" s="228"/>
      <c r="WVX39" s="228"/>
      <c r="WVY39" s="228"/>
      <c r="WVZ39" s="228"/>
      <c r="WWA39" s="228"/>
      <c r="WWB39" s="228"/>
      <c r="WWC39" s="228"/>
      <c r="WWD39" s="228"/>
      <c r="WWE39" s="228"/>
      <c r="WWF39" s="228"/>
      <c r="WWG39" s="228"/>
      <c r="WWH39" s="228"/>
      <c r="WWI39" s="228"/>
      <c r="WWJ39" s="228"/>
      <c r="WWK39" s="228"/>
      <c r="WWL39" s="228"/>
      <c r="WWM39" s="228"/>
      <c r="WWN39" s="228"/>
      <c r="WWO39" s="228"/>
      <c r="WWP39" s="228"/>
      <c r="WWQ39" s="228"/>
      <c r="WWR39" s="228"/>
      <c r="WWS39" s="228"/>
      <c r="WWT39" s="228"/>
      <c r="WWU39" s="228"/>
      <c r="WWV39" s="228"/>
      <c r="WWW39" s="228"/>
      <c r="WWX39" s="228"/>
      <c r="WWY39" s="228"/>
      <c r="WWZ39" s="228"/>
      <c r="WXA39" s="228"/>
      <c r="WXB39" s="228"/>
      <c r="WXC39" s="228"/>
      <c r="WXD39" s="228"/>
      <c r="WXE39" s="228"/>
      <c r="WXF39" s="228"/>
      <c r="WXG39" s="228"/>
      <c r="WXH39" s="228"/>
      <c r="WXI39" s="228"/>
      <c r="WXJ39" s="228"/>
      <c r="WXK39" s="228"/>
      <c r="WXL39" s="228"/>
      <c r="WXM39" s="228"/>
      <c r="WXN39" s="228"/>
      <c r="WXO39" s="228"/>
      <c r="WXP39" s="228"/>
      <c r="WXQ39" s="228"/>
      <c r="WXR39" s="228"/>
      <c r="WXS39" s="228"/>
      <c r="WXT39" s="228"/>
      <c r="WXU39" s="228"/>
      <c r="WXV39" s="228"/>
      <c r="WXW39" s="228"/>
      <c r="WXX39" s="228"/>
      <c r="WXY39" s="228"/>
      <c r="WXZ39" s="228"/>
      <c r="WYA39" s="228"/>
      <c r="WYB39" s="228"/>
      <c r="WYC39" s="228"/>
      <c r="WYD39" s="228"/>
      <c r="WYE39" s="228"/>
      <c r="WYF39" s="228"/>
      <c r="WYG39" s="228"/>
      <c r="WYH39" s="228"/>
      <c r="WYI39" s="228"/>
      <c r="WYJ39" s="228"/>
      <c r="WYK39" s="228"/>
      <c r="WYL39" s="228"/>
      <c r="WYM39" s="228"/>
      <c r="WYN39" s="228"/>
      <c r="WYO39" s="228"/>
      <c r="WYP39" s="228"/>
      <c r="WYQ39" s="228"/>
      <c r="WYR39" s="228"/>
      <c r="WYS39" s="228"/>
      <c r="WYT39" s="228"/>
      <c r="WYU39" s="228"/>
      <c r="WYV39" s="228"/>
      <c r="WYW39" s="228"/>
      <c r="WYX39" s="228"/>
      <c r="WYY39" s="228"/>
      <c r="WYZ39" s="228"/>
      <c r="WZA39" s="228"/>
      <c r="WZB39" s="228"/>
      <c r="WZC39" s="228"/>
      <c r="WZD39" s="228"/>
      <c r="WZE39" s="228"/>
      <c r="WZF39" s="228"/>
      <c r="WZG39" s="228"/>
      <c r="WZH39" s="228"/>
      <c r="WZI39" s="228"/>
      <c r="WZJ39" s="228"/>
      <c r="WZK39" s="228"/>
      <c r="WZL39" s="228"/>
      <c r="WZM39" s="228"/>
      <c r="WZN39" s="228"/>
      <c r="WZO39" s="228"/>
      <c r="WZP39" s="228"/>
      <c r="WZQ39" s="228"/>
      <c r="WZR39" s="228"/>
      <c r="WZS39" s="228"/>
      <c r="WZT39" s="228"/>
      <c r="WZU39" s="228"/>
      <c r="WZV39" s="228"/>
      <c r="WZW39" s="228"/>
      <c r="WZX39" s="228"/>
      <c r="WZY39" s="228"/>
      <c r="WZZ39" s="228"/>
      <c r="XAA39" s="228"/>
      <c r="XAB39" s="228"/>
      <c r="XAC39" s="228"/>
      <c r="XAD39" s="228"/>
      <c r="XAE39" s="228"/>
      <c r="XAF39" s="228"/>
      <c r="XAG39" s="228"/>
      <c r="XAH39" s="228"/>
      <c r="XAI39" s="228"/>
      <c r="XAJ39" s="228"/>
      <c r="XAK39" s="228"/>
      <c r="XAL39" s="228"/>
      <c r="XAM39" s="228"/>
      <c r="XAN39" s="228"/>
      <c r="XAO39" s="228"/>
      <c r="XAP39" s="228"/>
      <c r="XAQ39" s="228"/>
      <c r="XAR39" s="228"/>
      <c r="XAS39" s="228"/>
      <c r="XAT39" s="228"/>
      <c r="XAU39" s="228"/>
      <c r="XAV39" s="228"/>
      <c r="XAW39" s="228"/>
      <c r="XAX39" s="228"/>
      <c r="XAY39" s="228"/>
      <c r="XAZ39" s="228"/>
      <c r="XBA39" s="228"/>
      <c r="XBB39" s="228"/>
      <c r="XBC39" s="228"/>
      <c r="XBD39" s="228"/>
      <c r="XBE39" s="228"/>
      <c r="XBF39" s="228"/>
      <c r="XBG39" s="228"/>
      <c r="XBH39" s="228"/>
      <c r="XBI39" s="228"/>
      <c r="XBJ39" s="228"/>
      <c r="XBK39" s="228"/>
      <c r="XBL39" s="228"/>
      <c r="XBM39" s="228"/>
      <c r="XBN39" s="228"/>
      <c r="XBO39" s="228"/>
      <c r="XBP39" s="228"/>
      <c r="XBQ39" s="228"/>
      <c r="XBR39" s="228"/>
      <c r="XBS39" s="228"/>
      <c r="XBT39" s="228"/>
      <c r="XBU39" s="228"/>
      <c r="XBV39" s="228"/>
      <c r="XBW39" s="228"/>
      <c r="XBX39" s="228"/>
      <c r="XBY39" s="228"/>
      <c r="XBZ39" s="228"/>
      <c r="XCA39" s="228"/>
      <c r="XCB39" s="228"/>
      <c r="XCC39" s="228"/>
      <c r="XCD39" s="228"/>
      <c r="XCE39" s="228"/>
      <c r="XCF39" s="228"/>
      <c r="XCG39" s="228"/>
      <c r="XCH39" s="228"/>
      <c r="XCI39" s="228"/>
      <c r="XCJ39" s="228"/>
      <c r="XCK39" s="228"/>
      <c r="XCL39" s="228"/>
      <c r="XCM39" s="228"/>
      <c r="XCN39" s="228"/>
      <c r="XCO39" s="228"/>
      <c r="XCP39" s="228"/>
      <c r="XCQ39" s="228"/>
      <c r="XCR39" s="228"/>
      <c r="XCS39" s="228"/>
      <c r="XCT39" s="228"/>
      <c r="XCU39" s="228"/>
      <c r="XCV39" s="228"/>
      <c r="XCW39" s="228"/>
      <c r="XCX39" s="228"/>
      <c r="XCY39" s="228"/>
      <c r="XCZ39" s="228"/>
      <c r="XDA39" s="228"/>
      <c r="XDB39" s="228"/>
      <c r="XDC39" s="228"/>
      <c r="XDD39" s="228"/>
      <c r="XDE39" s="228"/>
      <c r="XDF39" s="228"/>
      <c r="XDG39" s="228"/>
      <c r="XDH39" s="228"/>
      <c r="XDI39" s="228"/>
      <c r="XDJ39" s="228"/>
      <c r="XDK39" s="228"/>
      <c r="XDL39" s="228"/>
      <c r="XDM39" s="228"/>
      <c r="XDN39" s="228"/>
      <c r="XDO39" s="228"/>
      <c r="XDP39" s="228"/>
      <c r="XDQ39" s="228"/>
      <c r="XDR39" s="228"/>
      <c r="XDS39" s="228"/>
      <c r="XDT39" s="228"/>
      <c r="XDU39" s="228"/>
      <c r="XDV39" s="228"/>
      <c r="XDW39" s="228"/>
      <c r="XDX39" s="228"/>
      <c r="XDY39" s="228"/>
      <c r="XDZ39" s="228"/>
      <c r="XEA39" s="228"/>
      <c r="XEB39" s="228"/>
      <c r="XEC39" s="228"/>
      <c r="XED39" s="228"/>
      <c r="XEE39" s="228"/>
      <c r="XEF39" s="228"/>
      <c r="XEG39" s="228"/>
      <c r="XEH39" s="228"/>
      <c r="XEI39" s="228"/>
      <c r="XEJ39" s="228"/>
      <c r="XEK39" s="228"/>
      <c r="XEL39" s="228"/>
      <c r="XEM39" s="228"/>
      <c r="XEN39" s="228"/>
      <c r="XEO39" s="228"/>
      <c r="XEP39" s="228"/>
      <c r="XEQ39" s="228"/>
      <c r="XER39" s="228"/>
      <c r="XES39" s="228"/>
      <c r="XET39" s="228"/>
      <c r="XEU39" s="228"/>
      <c r="XEV39" s="228"/>
      <c r="XEW39" s="228"/>
      <c r="XEX39" s="228"/>
      <c r="XEY39" s="228"/>
      <c r="XEZ39" s="228"/>
      <c r="XFA39" s="228"/>
      <c r="XFB39" s="228"/>
      <c r="XFC39" s="228"/>
    </row>
    <row r="40" spans="1:16383" s="228" customFormat="1" ht="15" hidden="1" customHeight="1">
      <c r="A40" s="29"/>
      <c r="B40" s="29"/>
      <c r="C40" s="29"/>
      <c r="D40" s="29"/>
      <c r="E40" s="29"/>
      <c r="F40" s="227"/>
      <c r="G40" s="227"/>
      <c r="H40" s="227"/>
      <c r="I40" s="227"/>
      <c r="J40" s="227"/>
      <c r="K40" s="227"/>
      <c r="L40" s="29"/>
      <c r="M40" s="29"/>
      <c r="N40" s="29"/>
      <c r="O40" s="29"/>
      <c r="P40" s="29"/>
      <c r="Q40" s="29"/>
      <c r="R40" s="29"/>
      <c r="S40" s="29"/>
    </row>
    <row r="41" spans="1:16383" ht="15" hidden="1" customHeight="1">
      <c r="F41" s="227"/>
      <c r="G41" s="227"/>
      <c r="H41" s="227"/>
      <c r="I41" s="227"/>
      <c r="J41" s="227"/>
      <c r="K41" s="227"/>
    </row>
    <row r="42" spans="1:16383" ht="15" hidden="1" customHeight="1">
      <c r="F42" s="227"/>
      <c r="G42" s="227"/>
      <c r="H42" s="227"/>
      <c r="I42" s="227"/>
      <c r="J42" s="227"/>
      <c r="K42" s="227"/>
    </row>
    <row r="43" spans="1:16383" ht="15" hidden="1" customHeight="1">
      <c r="F43" s="227"/>
      <c r="G43" s="227"/>
      <c r="H43" s="227"/>
      <c r="I43" s="227"/>
      <c r="J43" s="227"/>
      <c r="K43" s="227"/>
    </row>
    <row r="44" spans="1:16383" ht="15" hidden="1" customHeight="1">
      <c r="F44" s="227"/>
      <c r="G44" s="227"/>
      <c r="H44" s="227"/>
      <c r="I44" s="227"/>
      <c r="J44" s="227"/>
      <c r="K44" s="227"/>
    </row>
    <row r="45" spans="1:16383" ht="15" hidden="1" customHeight="1">
      <c r="F45" s="227"/>
      <c r="G45" s="227"/>
      <c r="H45" s="227"/>
      <c r="I45" s="227"/>
      <c r="J45" s="227"/>
      <c r="K45" s="227"/>
    </row>
    <row r="46" spans="1:16383" ht="15" hidden="1" customHeight="1">
      <c r="F46" s="227"/>
      <c r="G46" s="227"/>
      <c r="H46" s="227"/>
      <c r="I46" s="227"/>
      <c r="J46" s="227"/>
      <c r="K46" s="227"/>
    </row>
    <row r="47" spans="1:16383" ht="15" hidden="1" customHeight="1">
      <c r="F47" s="227"/>
      <c r="G47" s="227"/>
      <c r="H47" s="227"/>
      <c r="I47" s="227"/>
      <c r="J47" s="227"/>
      <c r="K47" s="227"/>
    </row>
    <row r="48" spans="1:16383" ht="15" hidden="1" customHeight="1">
      <c r="F48" s="227"/>
      <c r="G48" s="227"/>
      <c r="H48" s="227"/>
      <c r="I48" s="227"/>
      <c r="J48" s="227"/>
      <c r="K48" s="227"/>
    </row>
    <row r="49" spans="6:11" ht="15" hidden="1" customHeight="1">
      <c r="F49" s="227"/>
      <c r="G49" s="227"/>
      <c r="H49" s="227"/>
      <c r="I49" s="227"/>
      <c r="J49" s="227"/>
      <c r="K49" s="227"/>
    </row>
    <row r="50" spans="6:11" ht="15" hidden="1" customHeight="1">
      <c r="F50" s="227"/>
      <c r="G50" s="227"/>
      <c r="H50" s="227"/>
      <c r="I50" s="227"/>
      <c r="J50" s="227"/>
      <c r="K50" s="227"/>
    </row>
    <row r="51" spans="6:11" ht="15" hidden="1" customHeight="1">
      <c r="F51" s="227"/>
      <c r="G51" s="227"/>
      <c r="H51" s="227"/>
      <c r="I51" s="227"/>
      <c r="J51" s="227"/>
      <c r="K51" s="227"/>
    </row>
    <row r="52" spans="6:11" ht="15" hidden="1" customHeight="1">
      <c r="F52" s="227"/>
      <c r="G52" s="227"/>
      <c r="H52" s="227"/>
      <c r="I52" s="227"/>
      <c r="J52" s="227"/>
      <c r="K52" s="227"/>
    </row>
    <row r="53" spans="6:11" ht="15" hidden="1" customHeight="1">
      <c r="F53" s="227"/>
      <c r="G53" s="227"/>
      <c r="H53" s="227"/>
      <c r="I53" s="227"/>
      <c r="J53" s="227"/>
      <c r="K53" s="227"/>
    </row>
    <row r="54" spans="6:11" ht="15" hidden="1" customHeight="1">
      <c r="F54" s="227"/>
      <c r="G54" s="227"/>
      <c r="H54" s="227"/>
      <c r="I54" s="227"/>
      <c r="J54" s="227"/>
      <c r="K54" s="227"/>
    </row>
    <row r="55" spans="6:11" ht="15" hidden="1" customHeight="1">
      <c r="F55" s="227"/>
      <c r="G55" s="227"/>
      <c r="H55" s="227"/>
      <c r="I55" s="227"/>
      <c r="J55" s="227"/>
      <c r="K55" s="227"/>
    </row>
    <row r="56" spans="6:11" ht="15" hidden="1" customHeight="1">
      <c r="F56" s="227"/>
      <c r="G56" s="227"/>
      <c r="H56" s="227"/>
      <c r="I56" s="227"/>
      <c r="J56" s="227"/>
      <c r="K56" s="227"/>
    </row>
    <row r="57" spans="6:11" ht="15" hidden="1" customHeight="1">
      <c r="F57" s="227"/>
      <c r="G57" s="227"/>
      <c r="H57" s="227"/>
      <c r="I57" s="227"/>
      <c r="J57" s="227"/>
      <c r="K57" s="227"/>
    </row>
    <row r="58" spans="6:11" ht="15" hidden="1" customHeight="1">
      <c r="F58" s="227"/>
      <c r="G58" s="227"/>
      <c r="H58" s="227"/>
      <c r="I58" s="227"/>
      <c r="J58" s="227"/>
      <c r="K58" s="227"/>
    </row>
    <row r="59" spans="6:11" ht="15" hidden="1" customHeight="1">
      <c r="F59" s="227"/>
      <c r="G59" s="227"/>
      <c r="H59" s="227"/>
      <c r="I59" s="227"/>
      <c r="J59" s="227"/>
      <c r="K59" s="227"/>
    </row>
    <row r="60" spans="6:11" ht="15" hidden="1" customHeight="1">
      <c r="F60" s="227"/>
      <c r="G60" s="227"/>
      <c r="H60" s="227"/>
      <c r="I60" s="227"/>
      <c r="J60" s="227"/>
      <c r="K60" s="227"/>
    </row>
    <row r="61" spans="6:11" ht="15" hidden="1" customHeight="1">
      <c r="F61" s="227"/>
      <c r="G61" s="227"/>
      <c r="H61" s="227"/>
      <c r="I61" s="227"/>
      <c r="J61" s="227"/>
      <c r="K61" s="227"/>
    </row>
    <row r="62" spans="6:11" ht="15" hidden="1" customHeight="1">
      <c r="F62" s="227"/>
      <c r="G62" s="227"/>
      <c r="H62" s="227"/>
      <c r="I62" s="227"/>
      <c r="J62" s="227"/>
      <c r="K62" s="227"/>
    </row>
    <row r="63" spans="6:11" ht="0" hidden="1" customHeight="1"/>
    <row r="64" spans="6:11" ht="0" hidden="1" customHeight="1"/>
    <row r="65" ht="0" hidden="1" customHeight="1"/>
    <row r="66" ht="0" hidden="1" customHeight="1"/>
    <row r="67" ht="0" hidden="1" customHeight="1"/>
    <row r="68" ht="0" hidden="1" customHeight="1"/>
    <row r="69" ht="0" hidden="1" customHeight="1"/>
    <row r="70" ht="0" hidden="1" customHeight="1"/>
    <row r="71" ht="0" hidden="1" customHeight="1"/>
    <row r="72" ht="0" hidden="1" customHeight="1"/>
    <row r="73" ht="0" hidden="1" customHeight="1"/>
  </sheetData>
  <sheetProtection sheet="1" objects="1" scenarios="1"/>
  <mergeCells count="2">
    <mergeCell ref="B3:L4"/>
    <mergeCell ref="F39:K39"/>
  </mergeCells>
  <dataValidations count="4">
    <dataValidation type="decimal" operator="greaterThanOrEqual" allowBlank="1" showInputMessage="1" showErrorMessage="1" errorTitle="Iron Loss of Transformer Pnom" error="Please enter a non-negative numerical value." sqref="C12">
      <formula1>0</formula1>
    </dataValidation>
    <dataValidation type="list" allowBlank="1" showInputMessage="1" showErrorMessage="1" sqref="C13">
      <formula1>DisconnectOptions</formula1>
    </dataValidation>
    <dataValidation type="decimal" operator="greaterThanOrEqual" allowBlank="1" showInputMessage="1" showErrorMessage="1" errorTitle="Nominal Power of Transformer" error="Please enter a non-negative numerical value." sqref="D33 C33:C34 C11">
      <formula1>0</formula1>
    </dataValidation>
    <dataValidation type="list" operator="greaterThanOrEqual" allowBlank="1" showInputMessage="1" showErrorMessage="1" errorTitle="Iron Loss of Transformer Pnom" error="Please enter a non-negative numerical value." sqref="C13">
      <formula1>NightlyDisconnect</formula1>
    </dataValidation>
  </dataValidations>
  <hyperlinks>
    <hyperlink ref="O8" location="SaveTransformer" tooltip="Save" display="Save"/>
    <hyperlink ref="F39" r:id="rId1" display="Copyright © 2015, CanadianSolar All rights reserved."/>
    <hyperlink ref="B27" location="Transformer!B27" display="Show/Hide PVSyst Equivalents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tmSht"/>
  <dimension ref="A1:AB44"/>
  <sheetViews>
    <sheetView showGridLines="0" showRowColHeaders="0" zoomScaleNormal="100" workbookViewId="0">
      <selection activeCell="O20" sqref="O20"/>
    </sheetView>
  </sheetViews>
  <sheetFormatPr defaultColWidth="0" defaultRowHeight="15" zeroHeight="1"/>
  <cols>
    <col min="1" max="1" width="2.7109375" style="29" customWidth="1"/>
    <col min="2" max="3" width="9.140625" customWidth="1"/>
    <col min="4" max="4" width="4" customWidth="1"/>
    <col min="5" max="16" width="10.5703125" customWidth="1"/>
    <col min="17" max="17" width="10.140625" bestFit="1" customWidth="1"/>
    <col min="18" max="18" width="9.140625" customWidth="1"/>
    <col min="19" max="19" width="9.140625" hidden="1" customWidth="1"/>
  </cols>
  <sheetData>
    <row r="1" spans="1:28" s="29" customFormat="1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8" s="29" customForma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8" s="29" customFormat="1" ht="15" customHeight="1">
      <c r="A3" s="33"/>
      <c r="B3" s="598" t="s">
        <v>647</v>
      </c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33"/>
      <c r="N3" s="33"/>
      <c r="O3" s="33"/>
      <c r="P3" s="33"/>
      <c r="Q3" s="33"/>
      <c r="R3" s="33"/>
      <c r="S3" s="33"/>
    </row>
    <row r="4" spans="1:28" s="29" customFormat="1" ht="15" customHeight="1">
      <c r="A4" s="33"/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33"/>
      <c r="N4" s="33"/>
      <c r="O4" s="33"/>
      <c r="P4" s="33"/>
      <c r="Q4" s="33"/>
      <c r="R4" s="33"/>
      <c r="S4" s="33"/>
    </row>
    <row r="5" spans="1:28" s="29" customFormat="1" ht="15" customHeight="1">
      <c r="A5" s="33"/>
      <c r="B5" s="47" t="s">
        <v>649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</row>
    <row r="6" spans="1:28" s="29" customFormat="1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</row>
    <row r="7" spans="1:28">
      <c r="A7" s="33"/>
    </row>
    <row r="8" spans="1:28" s="29" customFormat="1" ht="15" customHeight="1">
      <c r="A8" s="33"/>
      <c r="B8" s="65" t="s">
        <v>1035</v>
      </c>
      <c r="C8" s="214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213" t="s">
        <v>431</v>
      </c>
      <c r="P8" s="92"/>
      <c r="Q8" s="92"/>
      <c r="R8" s="92"/>
      <c r="S8" s="92"/>
      <c r="W8" s="29" t="s">
        <v>985</v>
      </c>
      <c r="AA8" s="29">
        <f>InvDataIndex</f>
        <v>-1</v>
      </c>
      <c r="AB8" s="29" t="e">
        <f ca="1">IF(OFFSET('Inverter Database'!AN2,SysInvIndex,0) = "X", TRUE, IF(OFFSET('Inverter Database'!AO2,SysInvIndex,0) = "X",FALSE,"ERROR"))</f>
        <v>#REF!</v>
      </c>
    </row>
    <row r="9" spans="1:28">
      <c r="A9" s="33"/>
      <c r="K9" s="280"/>
      <c r="L9" s="169"/>
      <c r="M9" s="169"/>
      <c r="N9" s="169"/>
    </row>
    <row r="10" spans="1:28">
      <c r="A10" s="33"/>
      <c r="E10" s="268"/>
      <c r="F10" s="273"/>
    </row>
    <row r="11" spans="1:28" ht="15" customHeight="1">
      <c r="A11" s="33"/>
      <c r="B11" s="288" t="s">
        <v>1024</v>
      </c>
      <c r="C11" s="169"/>
      <c r="D11" s="169"/>
      <c r="E11" s="289">
        <v>1</v>
      </c>
      <c r="F11" s="279"/>
      <c r="G11" s="169"/>
      <c r="H11" s="169"/>
      <c r="I11" s="169"/>
      <c r="J11" s="169"/>
      <c r="K11" s="280" t="s">
        <v>1032</v>
      </c>
      <c r="L11" s="169"/>
      <c r="M11" s="169"/>
      <c r="N11" s="169"/>
      <c r="O11" s="169"/>
      <c r="P11" s="169"/>
    </row>
    <row r="12" spans="1:28" ht="15" customHeight="1">
      <c r="A12" s="33"/>
      <c r="B12" s="169"/>
      <c r="C12" s="169"/>
      <c r="D12" s="169"/>
      <c r="E12" s="281"/>
      <c r="F12" s="282"/>
      <c r="G12" s="169"/>
      <c r="H12" s="169"/>
      <c r="I12" s="169"/>
      <c r="J12" s="169"/>
      <c r="K12" s="280" t="s">
        <v>1043</v>
      </c>
      <c r="L12" s="169"/>
      <c r="M12" s="169"/>
      <c r="N12" s="169"/>
      <c r="O12" s="169"/>
      <c r="P12" s="169"/>
    </row>
    <row r="13" spans="1:28" ht="15" customHeight="1">
      <c r="A13" s="33"/>
      <c r="B13" s="169" t="s">
        <v>1025</v>
      </c>
      <c r="C13" s="169"/>
      <c r="D13" s="169"/>
      <c r="E13" s="169"/>
      <c r="F13" s="169"/>
      <c r="G13" s="169"/>
      <c r="H13" s="169"/>
      <c r="I13" s="169"/>
      <c r="J13" s="284"/>
      <c r="K13" s="283" t="s">
        <v>1042</v>
      </c>
      <c r="L13" s="169"/>
      <c r="M13" s="169"/>
      <c r="N13" s="169"/>
      <c r="O13" s="169"/>
      <c r="P13" s="169"/>
    </row>
    <row r="14" spans="1:28" ht="15" customHeight="1">
      <c r="A14" s="33"/>
      <c r="B14" s="169"/>
      <c r="C14" s="169"/>
      <c r="D14" s="169"/>
      <c r="E14" s="285" t="s">
        <v>1027</v>
      </c>
      <c r="F14" s="285" t="s">
        <v>1028</v>
      </c>
      <c r="G14" s="285" t="s">
        <v>1029</v>
      </c>
      <c r="H14" s="285" t="s">
        <v>1030</v>
      </c>
      <c r="I14" s="169"/>
      <c r="J14" s="169"/>
      <c r="K14" s="283" t="s">
        <v>1033</v>
      </c>
      <c r="L14" s="169"/>
      <c r="M14" s="169"/>
      <c r="N14" s="169"/>
      <c r="O14" s="169"/>
      <c r="P14" s="169"/>
    </row>
    <row r="15" spans="1:28" ht="15" customHeight="1">
      <c r="A15" s="33"/>
      <c r="B15" s="169"/>
      <c r="C15" s="169"/>
      <c r="D15" s="169"/>
      <c r="E15" s="289">
        <v>1</v>
      </c>
      <c r="F15" s="289">
        <v>1</v>
      </c>
      <c r="G15" s="289">
        <v>1</v>
      </c>
      <c r="H15" s="289">
        <v>1</v>
      </c>
      <c r="I15" s="169"/>
      <c r="J15" s="169"/>
      <c r="K15" s="283" t="s">
        <v>1041</v>
      </c>
      <c r="L15" s="169"/>
      <c r="M15" s="169"/>
      <c r="N15" s="169"/>
      <c r="O15" s="169"/>
      <c r="P15" s="169"/>
    </row>
    <row r="16" spans="1:28" s="29" customFormat="1" ht="15" customHeight="1">
      <c r="A16" s="33"/>
      <c r="B16" s="169"/>
      <c r="C16" s="169"/>
      <c r="D16" s="169"/>
      <c r="E16" s="287"/>
      <c r="F16" s="287"/>
      <c r="G16" s="287"/>
      <c r="H16" s="287"/>
      <c r="I16" s="169"/>
      <c r="J16" s="169"/>
      <c r="K16" s="283" t="s">
        <v>1040</v>
      </c>
      <c r="L16" s="169"/>
      <c r="M16" s="169"/>
      <c r="N16" s="169"/>
      <c r="O16" s="169"/>
      <c r="P16" s="169"/>
    </row>
    <row r="17" spans="1:20" ht="15" customHeight="1">
      <c r="A17" s="33"/>
      <c r="K17" s="280" t="s">
        <v>1034</v>
      </c>
    </row>
    <row r="18" spans="1:20" ht="15" customHeight="1">
      <c r="A18" s="33"/>
      <c r="B18" s="169" t="s">
        <v>1031</v>
      </c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169"/>
      <c r="P18" s="169"/>
    </row>
    <row r="19" spans="1:20" ht="15" customHeight="1">
      <c r="A19" s="33"/>
      <c r="B19" s="169"/>
      <c r="C19" s="169"/>
      <c r="D19" s="169"/>
      <c r="E19" s="286" t="s">
        <v>591</v>
      </c>
      <c r="F19" s="286" t="s">
        <v>592</v>
      </c>
      <c r="G19" s="286" t="s">
        <v>593</v>
      </c>
      <c r="H19" s="286" t="s">
        <v>594</v>
      </c>
      <c r="I19" s="286" t="s">
        <v>595</v>
      </c>
      <c r="J19" s="286" t="s">
        <v>596</v>
      </c>
      <c r="K19" s="286" t="s">
        <v>597</v>
      </c>
      <c r="L19" s="286" t="s">
        <v>598</v>
      </c>
      <c r="M19" s="286" t="s">
        <v>599</v>
      </c>
      <c r="N19" s="286" t="s">
        <v>600</v>
      </c>
      <c r="O19" s="286" t="s">
        <v>602</v>
      </c>
      <c r="P19" s="286" t="s">
        <v>601</v>
      </c>
    </row>
    <row r="20" spans="1:20" ht="15" customHeight="1">
      <c r="A20" s="33"/>
      <c r="B20" s="169"/>
      <c r="C20" s="169"/>
      <c r="D20" s="169"/>
      <c r="E20" s="289">
        <v>1</v>
      </c>
      <c r="F20" s="289">
        <v>1</v>
      </c>
      <c r="G20" s="289">
        <v>1</v>
      </c>
      <c r="H20" s="289">
        <v>1</v>
      </c>
      <c r="I20" s="289">
        <v>1</v>
      </c>
      <c r="J20" s="289">
        <v>1</v>
      </c>
      <c r="K20" s="289">
        <v>1</v>
      </c>
      <c r="L20" s="289">
        <v>1</v>
      </c>
      <c r="M20" s="289">
        <v>1</v>
      </c>
      <c r="N20" s="289">
        <v>1</v>
      </c>
      <c r="O20" s="289">
        <v>1</v>
      </c>
      <c r="P20" s="289">
        <v>1</v>
      </c>
    </row>
    <row r="21" spans="1:20">
      <c r="A21" s="33"/>
    </row>
    <row r="22" spans="1:20">
      <c r="A22" s="33"/>
      <c r="K22" s="277"/>
    </row>
    <row r="23" spans="1:20">
      <c r="A23" s="33"/>
    </row>
    <row r="24" spans="1:20">
      <c r="A24" s="33"/>
    </row>
    <row r="25" spans="1:20">
      <c r="A25" s="33"/>
    </row>
    <row r="26" spans="1:20"/>
    <row r="27" spans="1:20">
      <c r="A27" s="33"/>
    </row>
    <row r="28" spans="1:20">
      <c r="A28" s="33"/>
    </row>
    <row r="29" spans="1:20">
      <c r="A29" s="33"/>
    </row>
    <row r="30" spans="1:20" s="3" customFormat="1" ht="15" customHeight="1">
      <c r="A30" s="61"/>
      <c r="B30" s="62" t="str">
        <f>CONCATENATE("Version ",Version)</f>
        <v>Version 1.5.2</v>
      </c>
      <c r="C30" s="62"/>
      <c r="D30" s="62"/>
      <c r="E30" s="186"/>
      <c r="F30" s="583" t="str">
        <f ca="1">Copyright</f>
        <v>© 2018 CanadianSolar, All rights reserved.</v>
      </c>
      <c r="G30" s="583"/>
      <c r="H30" s="583"/>
      <c r="I30" s="583"/>
      <c r="J30" s="583"/>
      <c r="K30" s="583"/>
      <c r="L30" s="62"/>
      <c r="M30" s="62"/>
      <c r="N30" s="62"/>
      <c r="O30" s="62"/>
      <c r="Q30" s="62"/>
      <c r="R30" s="269" t="s">
        <v>664</v>
      </c>
      <c r="S30" s="119"/>
      <c r="T30" s="119"/>
    </row>
    <row r="31" spans="1:20" hidden="1"/>
    <row r="32" spans="1:20" hidden="1"/>
    <row r="33" spans="1:20" hidden="1"/>
    <row r="34" spans="1:20" hidden="1"/>
    <row r="35" spans="1:20" hidden="1"/>
    <row r="36" spans="1:20" hidden="1"/>
    <row r="37" spans="1:20" hidden="1"/>
    <row r="38" spans="1:20" hidden="1"/>
    <row r="39" spans="1:20" hidden="1"/>
    <row r="40" spans="1:20" hidden="1"/>
    <row r="41" spans="1:20" hidden="1"/>
    <row r="42" spans="1:20" hidden="1"/>
    <row r="43" spans="1:20" hidden="1">
      <c r="A43" s="33"/>
    </row>
    <row r="44" spans="1:20" s="228" customFormat="1" ht="15" hidden="1" customHeight="1">
      <c r="A44" s="230"/>
      <c r="B44" s="236"/>
      <c r="C44" s="236"/>
      <c r="D44" s="236"/>
      <c r="E44" s="270"/>
      <c r="F44" s="636"/>
      <c r="G44" s="636"/>
      <c r="H44" s="636"/>
      <c r="I44" s="636"/>
      <c r="J44" s="636"/>
      <c r="K44" s="636"/>
      <c r="L44" s="236"/>
      <c r="M44" s="236"/>
      <c r="N44" s="236"/>
      <c r="O44" s="236"/>
      <c r="Q44" s="236"/>
      <c r="R44" s="271"/>
      <c r="S44" s="272"/>
      <c r="T44" s="272"/>
    </row>
  </sheetData>
  <sheetProtection sheet="1" objects="1" scenarios="1"/>
  <mergeCells count="3">
    <mergeCell ref="B3:L4"/>
    <mergeCell ref="F44:K44"/>
    <mergeCell ref="F30:K30"/>
  </mergeCells>
  <dataValidations count="2">
    <dataValidation type="decimal" operator="greaterThan" allowBlank="1" showInputMessage="1" showErrorMessage="1" sqref="E11 E20:P20">
      <formula1>0</formula1>
    </dataValidation>
    <dataValidation type="decimal" allowBlank="1" showInputMessage="1" showErrorMessage="1" sqref="E15:H16">
      <formula1>-1000000000000000</formula1>
      <formula2>1000000000000000</formula2>
    </dataValidation>
  </dataValidations>
  <hyperlinks>
    <hyperlink ref="O8" location="SaveASTM" tooltip="Save" display="Save"/>
    <hyperlink ref="F30" r:id="rId1" display="Copyright © 2015, CanadianSolar All rights reserved.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FileSht">
    <pageSetUpPr autoPageBreaks="0"/>
  </sheetPr>
  <dimension ref="A1:AF62"/>
  <sheetViews>
    <sheetView showGridLines="0" showRowColHeaders="0" zoomScale="82" zoomScaleNormal="82" workbookViewId="0">
      <selection activeCell="D9" sqref="D9"/>
    </sheetView>
  </sheetViews>
  <sheetFormatPr defaultColWidth="0" defaultRowHeight="15" zeroHeight="1"/>
  <cols>
    <col min="1" max="1" width="1.7109375" style="36" customWidth="1"/>
    <col min="2" max="2" width="3.7109375" style="36" customWidth="1"/>
    <col min="3" max="3" width="26" style="36" customWidth="1"/>
    <col min="4" max="4" width="20.7109375" style="36" customWidth="1"/>
    <col min="5" max="5" width="22.5703125" style="36" customWidth="1"/>
    <col min="6" max="6" width="20.5703125" style="36" customWidth="1"/>
    <col min="7" max="7" width="31.28515625" style="36" customWidth="1"/>
    <col min="8" max="8" width="20.42578125" style="36" customWidth="1"/>
    <col min="9" max="9" width="19.28515625" style="36" customWidth="1"/>
    <col min="10" max="10" width="17.5703125" style="36" customWidth="1"/>
    <col min="11" max="11" width="19.85546875" style="36" customWidth="1"/>
    <col min="12" max="15" width="17.7109375" style="36" customWidth="1"/>
    <col min="16" max="17" width="17.85546875" style="36" customWidth="1"/>
    <col min="18" max="18" width="17.7109375" style="36" customWidth="1"/>
    <col min="19" max="19" width="17.85546875" style="36" customWidth="1"/>
    <col min="20" max="20" width="1.7109375" style="36" customWidth="1"/>
    <col min="21" max="28" width="9.140625" style="36" hidden="1" customWidth="1"/>
    <col min="29" max="29" width="19.140625" style="36" hidden="1" customWidth="1"/>
    <col min="30" max="16384" width="9.140625" style="36" hidden="1"/>
  </cols>
  <sheetData>
    <row r="1" spans="1:28" ht="6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AA1" s="36">
        <v>0</v>
      </c>
    </row>
    <row r="2" spans="1:28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</row>
    <row r="3" spans="1:28" ht="15" customHeight="1">
      <c r="A3" s="33"/>
      <c r="B3" s="598" t="s">
        <v>647</v>
      </c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598"/>
      <c r="N3" s="33"/>
      <c r="O3" s="33"/>
      <c r="P3" s="33"/>
      <c r="Q3" s="33"/>
      <c r="R3" s="33"/>
      <c r="S3" s="33"/>
      <c r="T3" s="33"/>
      <c r="AB3" s="36">
        <v>0</v>
      </c>
    </row>
    <row r="4" spans="1:28" ht="15" customHeight="1">
      <c r="A4" s="33"/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598"/>
      <c r="N4" s="33"/>
      <c r="O4" s="33"/>
      <c r="P4" s="33"/>
      <c r="Q4" s="33"/>
      <c r="R4" s="33"/>
      <c r="S4" s="33"/>
      <c r="T4" s="33"/>
      <c r="X4" s="36" t="s">
        <v>545</v>
      </c>
    </row>
    <row r="5" spans="1:28">
      <c r="A5" s="33"/>
      <c r="B5" s="646" t="s">
        <v>649</v>
      </c>
      <c r="C5" s="646"/>
      <c r="D5" s="646"/>
      <c r="E5" s="646"/>
      <c r="F5" s="646"/>
      <c r="G5" s="646"/>
      <c r="H5" s="646"/>
      <c r="I5" s="48"/>
      <c r="J5" s="48"/>
      <c r="K5" s="48"/>
      <c r="L5" s="48"/>
      <c r="M5" s="48"/>
      <c r="N5" s="33"/>
      <c r="O5" s="33"/>
      <c r="P5" s="33"/>
      <c r="Q5" s="33"/>
      <c r="R5" s="33"/>
      <c r="S5" s="33"/>
      <c r="T5" s="33"/>
      <c r="X5" s="36" t="s">
        <v>547</v>
      </c>
    </row>
    <row r="6" spans="1:28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X6" s="36" t="s">
        <v>548</v>
      </c>
    </row>
    <row r="7" spans="1:28" s="33" customFormat="1" ht="9.75" customHeight="1">
      <c r="U7" s="33">
        <v>2</v>
      </c>
    </row>
    <row r="8" spans="1:28" ht="14.25" customHeight="1">
      <c r="B8" s="91" t="s">
        <v>841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3" t="s">
        <v>431</v>
      </c>
      <c r="P8" s="92"/>
      <c r="Q8" s="92"/>
      <c r="R8" s="92"/>
      <c r="S8" s="92"/>
      <c r="T8" s="92"/>
    </row>
    <row r="9" spans="1:28" s="33" customFormat="1" ht="15" customHeight="1">
      <c r="B9" s="639" t="s">
        <v>456</v>
      </c>
      <c r="C9" s="640"/>
      <c r="D9" s="167">
        <v>1</v>
      </c>
      <c r="G9" s="94" t="s">
        <v>9</v>
      </c>
      <c r="J9" s="50"/>
    </row>
    <row r="10" spans="1:28" s="33" customFormat="1" ht="15" customHeight="1">
      <c r="B10" s="68" t="s">
        <v>546</v>
      </c>
      <c r="D10" s="7" t="s">
        <v>698</v>
      </c>
      <c r="G10" s="641"/>
      <c r="H10" s="642"/>
      <c r="I10" s="642"/>
      <c r="J10" s="642"/>
      <c r="K10" s="642"/>
      <c r="L10" s="642"/>
      <c r="M10" s="642"/>
      <c r="N10" s="642"/>
      <c r="O10" s="642"/>
      <c r="P10" s="642"/>
      <c r="Q10" s="643"/>
    </row>
    <row r="11" spans="1:28" s="33" customFormat="1" ht="15" customHeight="1">
      <c r="G11" s="212" t="s">
        <v>432</v>
      </c>
      <c r="H11" s="644" t="s">
        <v>1123</v>
      </c>
      <c r="I11" s="645"/>
      <c r="J11" s="645"/>
      <c r="K11" s="645"/>
      <c r="L11" s="645"/>
      <c r="M11" s="645"/>
      <c r="N11" s="645"/>
      <c r="O11" s="645"/>
      <c r="P11" s="645"/>
      <c r="Q11" s="645"/>
    </row>
    <row r="12" spans="1:28" ht="15" customHeight="1">
      <c r="B12" s="91" t="s">
        <v>842</v>
      </c>
      <c r="C12" s="92"/>
      <c r="D12" s="92"/>
      <c r="E12" s="92"/>
      <c r="F12" s="92"/>
      <c r="G12" s="92"/>
      <c r="H12" s="92"/>
      <c r="I12" s="95"/>
      <c r="J12" s="95"/>
      <c r="K12" s="95"/>
      <c r="L12" s="95"/>
      <c r="M12" s="92"/>
      <c r="N12" s="92"/>
      <c r="O12" s="92"/>
      <c r="P12" s="92"/>
      <c r="Q12" s="92"/>
      <c r="R12" s="92"/>
      <c r="S12" s="92"/>
      <c r="T12" s="92"/>
    </row>
    <row r="13" spans="1:28" s="33" customFormat="1" ht="15" customHeight="1">
      <c r="B13" s="96"/>
      <c r="C13" s="50"/>
      <c r="D13" s="50"/>
      <c r="E13" s="50"/>
      <c r="F13" s="50"/>
      <c r="G13" s="50"/>
      <c r="H13" s="50"/>
      <c r="I13" s="97"/>
      <c r="J13" s="97"/>
      <c r="K13" s="97"/>
      <c r="L13" s="97"/>
      <c r="M13" s="50"/>
      <c r="N13" s="50"/>
      <c r="O13" s="50"/>
      <c r="P13" s="50"/>
      <c r="Q13" s="50"/>
      <c r="R13" s="50"/>
      <c r="S13" s="50"/>
      <c r="T13" s="50"/>
    </row>
    <row r="14" spans="1:28" s="33" customFormat="1" ht="15" customHeight="1">
      <c r="B14" s="649" t="s">
        <v>843</v>
      </c>
      <c r="C14" s="650"/>
      <c r="D14" s="98" t="s">
        <v>660</v>
      </c>
      <c r="E14" s="98" t="s">
        <v>446</v>
      </c>
      <c r="F14" s="50"/>
      <c r="G14" s="159" t="s">
        <v>891</v>
      </c>
      <c r="H14" s="160"/>
      <c r="I14" s="160"/>
      <c r="J14" s="160"/>
      <c r="K14" s="160"/>
      <c r="L14" s="160"/>
      <c r="M14" s="182"/>
      <c r="N14" s="50"/>
      <c r="O14" s="50"/>
      <c r="P14" s="50"/>
      <c r="Q14" s="50"/>
      <c r="R14" s="50"/>
      <c r="S14" s="50"/>
      <c r="T14" s="50"/>
    </row>
    <row r="15" spans="1:28" ht="15" customHeight="1">
      <c r="B15" s="651" t="s">
        <v>614</v>
      </c>
      <c r="C15" s="652"/>
      <c r="D15" s="274"/>
      <c r="E15" s="164" t="s">
        <v>786</v>
      </c>
      <c r="F15" s="33"/>
      <c r="G15" s="100" t="s">
        <v>840</v>
      </c>
      <c r="H15" s="171" t="s">
        <v>548</v>
      </c>
      <c r="I15" s="185" t="s">
        <v>881</v>
      </c>
      <c r="J15" s="179"/>
      <c r="K15" s="179"/>
      <c r="L15" s="179"/>
      <c r="M15" s="180"/>
      <c r="N15" s="33"/>
      <c r="O15" s="33"/>
      <c r="P15" s="33"/>
      <c r="Q15" s="33"/>
      <c r="R15" s="33"/>
      <c r="S15" s="33"/>
      <c r="T15" s="33"/>
    </row>
    <row r="16" spans="1:28" ht="15" customHeight="1">
      <c r="B16" s="651" t="s">
        <v>895</v>
      </c>
      <c r="C16" s="652"/>
      <c r="D16" s="274"/>
      <c r="E16" s="254" t="s">
        <v>699</v>
      </c>
      <c r="F16" s="234"/>
      <c r="G16" s="100" t="s">
        <v>764</v>
      </c>
      <c r="H16" s="557">
        <v>60</v>
      </c>
      <c r="I16" s="185" t="s">
        <v>882</v>
      </c>
      <c r="J16" s="49"/>
      <c r="K16" s="183"/>
      <c r="L16" s="183"/>
      <c r="M16" s="180"/>
      <c r="N16" s="33"/>
      <c r="O16" s="33"/>
      <c r="P16" s="33"/>
      <c r="Q16" s="33"/>
      <c r="R16" s="33"/>
      <c r="S16" s="33"/>
      <c r="T16" s="33"/>
      <c r="V16" s="36">
        <v>1</v>
      </c>
      <c r="Y16" s="36" t="s">
        <v>786</v>
      </c>
    </row>
    <row r="17" spans="1:32" ht="15" customHeight="1">
      <c r="B17" s="647" t="s">
        <v>603</v>
      </c>
      <c r="C17" s="648"/>
      <c r="D17" s="275"/>
      <c r="E17" s="254" t="s">
        <v>699</v>
      </c>
      <c r="F17" s="50"/>
      <c r="G17" s="51"/>
      <c r="H17" s="50"/>
      <c r="I17" s="50"/>
      <c r="J17" s="49"/>
      <c r="K17" s="183"/>
      <c r="L17" s="183"/>
      <c r="M17" s="180"/>
      <c r="N17" s="33"/>
      <c r="O17" s="33"/>
      <c r="P17" s="33"/>
      <c r="Q17" s="33"/>
      <c r="R17" s="33"/>
      <c r="S17" s="33"/>
      <c r="T17" s="33"/>
      <c r="V17" s="36">
        <v>0</v>
      </c>
      <c r="Y17" s="36" t="s">
        <v>583</v>
      </c>
    </row>
    <row r="18" spans="1:32" ht="15" customHeight="1">
      <c r="B18" s="647" t="s">
        <v>684</v>
      </c>
      <c r="C18" s="648"/>
      <c r="D18" s="276"/>
      <c r="E18" s="254" t="s">
        <v>699</v>
      </c>
      <c r="F18" s="234"/>
      <c r="G18" s="100" t="s">
        <v>661</v>
      </c>
      <c r="H18" s="206"/>
      <c r="I18" s="50"/>
      <c r="J18" s="179"/>
      <c r="K18" s="179"/>
      <c r="L18" s="179"/>
      <c r="M18" s="180"/>
      <c r="N18" s="33"/>
      <c r="O18" s="33"/>
      <c r="P18" s="33"/>
      <c r="Q18" s="33"/>
      <c r="R18" s="33"/>
      <c r="S18" s="33"/>
      <c r="T18" s="33"/>
      <c r="V18" s="36">
        <v>2</v>
      </c>
      <c r="Y18" s="36" t="s">
        <v>584</v>
      </c>
    </row>
    <row r="19" spans="1:32" ht="15" customHeight="1">
      <c r="B19" s="647" t="s">
        <v>449</v>
      </c>
      <c r="C19" s="648"/>
      <c r="D19" s="274"/>
      <c r="E19" s="70" t="s">
        <v>14</v>
      </c>
      <c r="F19" s="33"/>
      <c r="G19" s="429" t="s">
        <v>662</v>
      </c>
      <c r="H19" s="206"/>
      <c r="I19" s="50" t="s">
        <v>894</v>
      </c>
      <c r="J19" s="50"/>
      <c r="K19" s="50"/>
      <c r="L19" s="179"/>
      <c r="M19" s="180"/>
      <c r="N19" s="33"/>
      <c r="O19" s="33"/>
      <c r="P19" s="33"/>
      <c r="Q19" s="33"/>
      <c r="R19" s="33"/>
      <c r="S19" s="33"/>
      <c r="T19" s="33"/>
      <c r="V19" s="36">
        <v>0</v>
      </c>
      <c r="Y19" s="36" t="s">
        <v>585</v>
      </c>
    </row>
    <row r="20" spans="1:32" ht="15" customHeight="1">
      <c r="B20" s="647" t="s">
        <v>450</v>
      </c>
      <c r="C20" s="648"/>
      <c r="D20" s="276"/>
      <c r="E20" s="70" t="s">
        <v>14</v>
      </c>
      <c r="F20" s="33"/>
      <c r="G20" s="190" t="s">
        <v>892</v>
      </c>
      <c r="H20" s="670"/>
      <c r="I20" s="185" t="s">
        <v>1303</v>
      </c>
      <c r="J20" s="99"/>
      <c r="K20" s="50"/>
      <c r="L20" s="179"/>
      <c r="M20" s="180"/>
      <c r="N20" s="33"/>
      <c r="O20" s="33"/>
      <c r="P20" s="33"/>
      <c r="Q20" s="33"/>
      <c r="R20" s="33"/>
      <c r="S20" s="33"/>
      <c r="T20" s="33"/>
      <c r="V20" s="36">
        <v>6</v>
      </c>
      <c r="Y20" s="36" t="s">
        <v>586</v>
      </c>
    </row>
    <row r="21" spans="1:32" ht="15" customHeight="1">
      <c r="B21" s="637" t="s">
        <v>445</v>
      </c>
      <c r="C21" s="637"/>
      <c r="D21" s="274"/>
      <c r="E21" s="70" t="s">
        <v>543</v>
      </c>
      <c r="F21" s="33"/>
      <c r="G21" s="190" t="s">
        <v>893</v>
      </c>
      <c r="H21" s="671"/>
      <c r="I21" s="185" t="s">
        <v>1302</v>
      </c>
      <c r="J21" s="179"/>
      <c r="K21" s="179"/>
      <c r="L21" s="179"/>
      <c r="M21" s="180"/>
      <c r="N21" s="33"/>
      <c r="O21" s="33"/>
      <c r="P21" s="33"/>
      <c r="Q21" s="33"/>
      <c r="R21" s="33"/>
      <c r="S21" s="33"/>
      <c r="T21" s="33"/>
      <c r="V21" s="36">
        <v>0</v>
      </c>
      <c r="Y21" s="36" t="s">
        <v>804</v>
      </c>
    </row>
    <row r="22" spans="1:32" ht="15" customHeight="1">
      <c r="B22" s="33"/>
      <c r="C22" s="33"/>
      <c r="D22" s="33"/>
      <c r="F22" s="33"/>
      <c r="G22" s="291" t="s">
        <v>1044</v>
      </c>
      <c r="H22" s="293">
        <v>0</v>
      </c>
      <c r="I22" s="292" t="s">
        <v>1045</v>
      </c>
      <c r="J22" s="290"/>
      <c r="K22" s="290"/>
      <c r="L22" s="290"/>
      <c r="M22" s="181"/>
      <c r="N22" s="33"/>
      <c r="O22" s="33"/>
      <c r="P22" s="33"/>
      <c r="Q22" s="33"/>
      <c r="R22" s="33"/>
      <c r="S22" s="33"/>
      <c r="T22" s="33"/>
      <c r="V22" s="36">
        <v>3</v>
      </c>
      <c r="Y22" t="s">
        <v>803</v>
      </c>
      <c r="AC22" s="207">
        <v>42005.083333333336</v>
      </c>
      <c r="AF22" s="36">
        <f>SecondDate-FirstDate</f>
        <v>42005.083333333336</v>
      </c>
    </row>
    <row r="23" spans="1:32" ht="15" customHeight="1">
      <c r="A23" s="33"/>
      <c r="B23" s="638"/>
      <c r="C23" s="638"/>
      <c r="D23" s="69"/>
      <c r="E23" s="102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V23" s="36">
        <v>5</v>
      </c>
      <c r="Y23" s="36" t="s">
        <v>802</v>
      </c>
      <c r="AF23" s="191">
        <f>AF22*24*60</f>
        <v>60487320</v>
      </c>
    </row>
    <row r="24" spans="1:32" s="99" customFormat="1" ht="15" customHeight="1">
      <c r="A24" s="103"/>
      <c r="B24" s="91" t="s">
        <v>447</v>
      </c>
      <c r="C24" s="92"/>
      <c r="D24" s="104"/>
      <c r="E24" s="92"/>
      <c r="F24" s="92"/>
      <c r="G24" s="92"/>
      <c r="H24" s="92"/>
      <c r="I24" s="104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Y24" s="99" t="s">
        <v>805</v>
      </c>
    </row>
    <row r="25" spans="1:32" s="308" customFormat="1" ht="15" customHeight="1">
      <c r="A25" s="309"/>
      <c r="B25" s="309"/>
      <c r="C25" s="318"/>
      <c r="D25" s="318"/>
      <c r="E25" s="318"/>
      <c r="F25" s="318"/>
      <c r="G25" s="318"/>
      <c r="H25" s="318"/>
      <c r="I25" s="318"/>
      <c r="J25" s="318"/>
      <c r="K25" s="318"/>
      <c r="L25" s="318"/>
      <c r="M25" s="318"/>
      <c r="N25" s="318"/>
      <c r="P25" s="318"/>
      <c r="Q25" s="318"/>
      <c r="R25" s="318"/>
      <c r="S25" s="318"/>
      <c r="T25" s="318"/>
    </row>
    <row r="26" spans="1:32" s="307" customFormat="1" ht="15" customHeight="1">
      <c r="A26" s="305"/>
      <c r="B26" s="305"/>
    </row>
    <row r="27" spans="1:32" s="319" customFormat="1" ht="15" customHeight="1">
      <c r="A27" s="310"/>
      <c r="B27" s="311">
        <v>1</v>
      </c>
      <c r="C27" s="317"/>
      <c r="D27" s="317"/>
      <c r="E27" s="317"/>
      <c r="F27" s="317"/>
      <c r="G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  <c r="S27" s="317"/>
    </row>
    <row r="28" spans="1:32" s="308" customFormat="1" ht="15" customHeight="1">
      <c r="A28" s="305"/>
      <c r="B28" s="312">
        <v>2</v>
      </c>
      <c r="C28" s="558"/>
      <c r="D28" s="307"/>
      <c r="E28" s="307"/>
      <c r="F28" s="307"/>
      <c r="G28" s="307"/>
      <c r="H28" s="307"/>
      <c r="I28" s="307"/>
      <c r="J28" s="307"/>
      <c r="K28" s="307"/>
      <c r="L28" s="307"/>
      <c r="M28" s="307"/>
      <c r="N28" s="307"/>
      <c r="O28" s="307"/>
      <c r="P28" s="307"/>
      <c r="Q28" s="307"/>
      <c r="R28" s="307"/>
      <c r="S28" s="307"/>
    </row>
    <row r="29" spans="1:32" s="308" customFormat="1" ht="15" customHeight="1">
      <c r="A29" s="305"/>
      <c r="B29" s="312">
        <v>3</v>
      </c>
      <c r="C29" s="558"/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Q29" s="307"/>
      <c r="R29" s="307"/>
      <c r="S29" s="307"/>
    </row>
    <row r="30" spans="1:32" s="308" customFormat="1" ht="15" customHeight="1">
      <c r="A30" s="305"/>
      <c r="B30" s="312">
        <v>4</v>
      </c>
      <c r="C30" s="558"/>
      <c r="D30" s="307"/>
      <c r="E30" s="307"/>
      <c r="F30" s="307"/>
      <c r="G30" s="454"/>
      <c r="H30" s="307"/>
      <c r="I30" s="307"/>
      <c r="J30" s="307"/>
      <c r="K30" s="307"/>
      <c r="L30" s="307"/>
      <c r="M30" s="307"/>
      <c r="N30" s="307"/>
      <c r="O30" s="307"/>
      <c r="P30" s="307"/>
      <c r="Q30" s="307"/>
      <c r="R30" s="307"/>
      <c r="S30" s="307"/>
    </row>
    <row r="31" spans="1:32" s="308" customFormat="1" ht="15" customHeight="1">
      <c r="A31" s="305"/>
      <c r="B31" s="312">
        <v>5</v>
      </c>
      <c r="C31" s="558"/>
      <c r="D31" s="307"/>
      <c r="E31" s="307"/>
      <c r="F31" s="307"/>
      <c r="G31" s="454"/>
      <c r="H31" s="307"/>
      <c r="I31" s="307"/>
      <c r="J31" s="307"/>
      <c r="K31" s="307"/>
      <c r="L31" s="307"/>
      <c r="M31" s="307"/>
      <c r="N31" s="307"/>
      <c r="O31" s="307"/>
      <c r="P31" s="307"/>
      <c r="Q31" s="307"/>
      <c r="R31" s="307"/>
      <c r="S31" s="307"/>
    </row>
    <row r="32" spans="1:32" s="308" customFormat="1" ht="15" customHeight="1">
      <c r="A32" s="305"/>
      <c r="B32" s="312">
        <v>6</v>
      </c>
      <c r="C32" s="558"/>
      <c r="D32" s="307"/>
      <c r="E32" s="307"/>
      <c r="F32" s="307"/>
      <c r="G32" s="307"/>
      <c r="H32" s="307"/>
      <c r="I32" s="307"/>
      <c r="J32" s="307"/>
      <c r="K32" s="307"/>
      <c r="L32" s="307"/>
      <c r="M32" s="307"/>
      <c r="N32" s="307"/>
      <c r="O32" s="307"/>
      <c r="P32" s="307"/>
      <c r="Q32" s="307"/>
      <c r="R32" s="307"/>
      <c r="S32" s="307"/>
    </row>
    <row r="33" spans="1:20" s="308" customFormat="1" ht="15" customHeight="1">
      <c r="A33" s="305"/>
      <c r="B33" s="312">
        <v>7</v>
      </c>
      <c r="C33" s="558"/>
      <c r="D33" s="307"/>
      <c r="E33" s="307"/>
      <c r="F33" s="307"/>
      <c r="G33" s="307"/>
      <c r="H33" s="307"/>
      <c r="I33" s="307"/>
      <c r="J33" s="307"/>
      <c r="K33" s="307"/>
      <c r="L33" s="307"/>
      <c r="M33" s="307"/>
      <c r="N33" s="307"/>
      <c r="O33" s="307"/>
      <c r="P33" s="307"/>
      <c r="Q33" s="307"/>
      <c r="R33" s="307"/>
      <c r="S33" s="307"/>
    </row>
    <row r="34" spans="1:20" s="308" customFormat="1" ht="15" customHeight="1">
      <c r="A34" s="305"/>
      <c r="B34" s="312">
        <v>8</v>
      </c>
      <c r="C34" s="558"/>
      <c r="D34" s="307"/>
      <c r="E34" s="307"/>
      <c r="F34" s="307"/>
      <c r="G34" s="307"/>
      <c r="H34" s="307"/>
      <c r="I34" s="307"/>
      <c r="J34" s="307"/>
      <c r="K34" s="307"/>
      <c r="L34" s="307"/>
      <c r="M34" s="307"/>
      <c r="N34" s="307"/>
      <c r="O34" s="307"/>
      <c r="P34" s="307"/>
      <c r="Q34" s="307"/>
      <c r="R34" s="307"/>
      <c r="S34" s="307"/>
    </row>
    <row r="35" spans="1:20" s="308" customFormat="1" ht="15" customHeight="1">
      <c r="A35" s="305"/>
      <c r="B35" s="312">
        <v>9</v>
      </c>
      <c r="C35" s="558"/>
      <c r="D35" s="307"/>
      <c r="E35" s="307"/>
      <c r="F35" s="307"/>
      <c r="G35" s="307"/>
      <c r="H35" s="307"/>
      <c r="I35" s="307"/>
      <c r="J35" s="307"/>
      <c r="K35" s="307"/>
      <c r="L35" s="307"/>
      <c r="M35" s="307"/>
      <c r="N35" s="307"/>
      <c r="O35" s="307"/>
      <c r="P35" s="307"/>
      <c r="Q35" s="307"/>
      <c r="R35" s="307"/>
      <c r="S35" s="307"/>
    </row>
    <row r="36" spans="1:20" s="308" customFormat="1" ht="15" customHeight="1">
      <c r="A36" s="305"/>
      <c r="B36" s="312">
        <v>10</v>
      </c>
      <c r="C36" s="558"/>
      <c r="D36" s="307"/>
      <c r="E36" s="307"/>
      <c r="F36" s="307"/>
      <c r="G36" s="307"/>
      <c r="H36" s="307"/>
      <c r="I36" s="307"/>
      <c r="J36" s="307"/>
      <c r="K36" s="307"/>
      <c r="L36" s="307"/>
      <c r="M36" s="307"/>
      <c r="N36" s="307"/>
      <c r="O36" s="307"/>
      <c r="P36" s="307"/>
      <c r="Q36" s="307"/>
      <c r="R36" s="307"/>
      <c r="S36" s="307"/>
    </row>
    <row r="37" spans="1:20" s="308" customFormat="1" ht="15" customHeight="1">
      <c r="A37" s="305"/>
      <c r="B37" s="312">
        <v>11</v>
      </c>
      <c r="C37" s="558"/>
      <c r="D37" s="307"/>
      <c r="E37" s="307"/>
      <c r="F37" s="307"/>
      <c r="G37" s="307"/>
      <c r="H37" s="307"/>
      <c r="I37" s="307"/>
      <c r="J37" s="307"/>
      <c r="K37" s="307"/>
      <c r="L37" s="307"/>
      <c r="M37" s="307"/>
      <c r="N37" s="307"/>
      <c r="O37" s="307"/>
      <c r="P37" s="307"/>
      <c r="Q37" s="307"/>
      <c r="R37" s="307"/>
      <c r="S37" s="307"/>
    </row>
    <row r="38" spans="1:20" s="308" customFormat="1" ht="15" customHeight="1">
      <c r="A38" s="33"/>
      <c r="B38" s="105"/>
      <c r="C38" s="307"/>
      <c r="D38" s="307"/>
      <c r="E38" s="307"/>
      <c r="F38" s="307"/>
      <c r="G38" s="307"/>
      <c r="H38" s="307"/>
      <c r="I38" s="307"/>
      <c r="J38" s="307"/>
    </row>
    <row r="39" spans="1:20" s="107" customFormat="1" ht="15" customHeight="1">
      <c r="A39" s="103"/>
      <c r="B39" s="106" t="s">
        <v>448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</row>
    <row r="40" spans="1:20" s="1" customFormat="1" ht="15" customHeight="1">
      <c r="B40" s="556"/>
    </row>
    <row r="41" spans="1:20" s="1" customFormat="1" ht="15" customHeight="1">
      <c r="B41" s="556"/>
    </row>
    <row r="42" spans="1:20" s="1" customFormat="1" ht="15" customHeight="1">
      <c r="B42" s="556"/>
    </row>
    <row r="43" spans="1:20" s="1" customFormat="1" ht="15" customHeight="1">
      <c r="B43" s="556"/>
    </row>
    <row r="44" spans="1:20" s="1" customFormat="1" ht="15" customHeight="1">
      <c r="B44" s="556"/>
    </row>
    <row r="45" spans="1:20" s="1" customFormat="1" ht="15" customHeight="1">
      <c r="B45" s="556"/>
    </row>
    <row r="46" spans="1:20" s="1" customFormat="1" ht="15" customHeight="1">
      <c r="B46" s="556"/>
    </row>
    <row r="47" spans="1:20" s="1" customFormat="1" ht="15" customHeight="1">
      <c r="B47" s="556"/>
    </row>
    <row r="48" spans="1:20" s="1" customFormat="1" ht="15" customHeight="1">
      <c r="B48" s="556"/>
    </row>
    <row r="49" spans="1:20" s="1" customFormat="1" ht="15" customHeight="1">
      <c r="B49" s="556"/>
    </row>
    <row r="50" spans="1:20" s="1" customFormat="1" ht="15" customHeight="1">
      <c r="B50" s="556"/>
    </row>
    <row r="51" spans="1:20" s="308" customFormat="1" ht="15" customHeight="1"/>
    <row r="52" spans="1:20" ht="15" customHeight="1">
      <c r="A52" s="61"/>
      <c r="B52" s="61"/>
      <c r="C52" s="62" t="str">
        <f>CONCATENATE("Version ",Version)</f>
        <v>Version 1.5.2</v>
      </c>
      <c r="D52" s="62"/>
      <c r="E52" s="62"/>
      <c r="F52" s="186"/>
      <c r="G52" s="187"/>
      <c r="H52" s="158"/>
      <c r="I52" s="583" t="str">
        <f ca="1">Copyright</f>
        <v>© 2018 CanadianSolar, All rights reserved.</v>
      </c>
      <c r="J52" s="583"/>
      <c r="K52" s="583"/>
      <c r="L52" s="158"/>
      <c r="M52" s="158"/>
      <c r="N52" s="62"/>
      <c r="O52" s="62"/>
      <c r="P52" s="62"/>
      <c r="Q52" s="612" t="s">
        <v>664</v>
      </c>
      <c r="R52" s="612"/>
      <c r="S52" s="612"/>
      <c r="T52" s="61"/>
    </row>
    <row r="53" spans="1:20" ht="15.75" hidden="1" customHeight="1"/>
    <row r="54" spans="1:20" ht="15" hidden="1" customHeight="1">
      <c r="A54" s="61"/>
      <c r="B54" s="61"/>
      <c r="C54" s="62"/>
      <c r="D54" s="62"/>
      <c r="E54" s="62"/>
      <c r="F54" s="63"/>
      <c r="G54" s="158"/>
      <c r="H54" s="158"/>
      <c r="I54" s="158"/>
      <c r="J54" s="158"/>
      <c r="K54" s="158"/>
      <c r="L54" s="158"/>
      <c r="M54" s="158"/>
      <c r="N54" s="62"/>
      <c r="O54" s="62"/>
      <c r="P54" s="62"/>
      <c r="Q54" s="62"/>
      <c r="R54" s="62"/>
      <c r="S54" s="62"/>
      <c r="T54" s="61"/>
    </row>
    <row r="55" spans="1:20" hidden="1"/>
    <row r="56" spans="1:20" hidden="1"/>
    <row r="57" spans="1:20" hidden="1"/>
    <row r="58" spans="1:20" hidden="1"/>
    <row r="59" spans="1:20" hidden="1"/>
    <row r="60" spans="1:20" hidden="1"/>
    <row r="61" spans="1:20" hidden="1"/>
    <row r="62" spans="1:20" hidden="1"/>
  </sheetData>
  <sheetProtection sheet="1" objects="1" scenarios="1"/>
  <mergeCells count="16">
    <mergeCell ref="Q52:S52"/>
    <mergeCell ref="B21:C21"/>
    <mergeCell ref="B23:C23"/>
    <mergeCell ref="B3:M4"/>
    <mergeCell ref="B9:C9"/>
    <mergeCell ref="G10:Q10"/>
    <mergeCell ref="H11:Q11"/>
    <mergeCell ref="B5:H5"/>
    <mergeCell ref="B19:C19"/>
    <mergeCell ref="B20:C20"/>
    <mergeCell ref="B14:C14"/>
    <mergeCell ref="B15:C15"/>
    <mergeCell ref="B16:C16"/>
    <mergeCell ref="B17:C17"/>
    <mergeCell ref="B18:C18"/>
    <mergeCell ref="I52:K52"/>
  </mergeCells>
  <conditionalFormatting sqref="D15:D16 D18:D21">
    <cfRule type="expression" dxfId="2" priority="3">
      <formula>IF(D15&gt;lastInputColumn,TRUE,FALSE)</formula>
    </cfRule>
  </conditionalFormatting>
  <conditionalFormatting sqref="H20:H21">
    <cfRule type="expression" dxfId="1" priority="2">
      <formula>IF($D$17&lt;&gt;"",TRUE,FALSE)</formula>
    </cfRule>
  </conditionalFormatting>
  <conditionalFormatting sqref="H22">
    <cfRule type="expression" dxfId="0" priority="1">
      <formula>IF($D$17&lt;&gt;"",TRUE,FALSE)</formula>
    </cfRule>
  </conditionalFormatting>
  <dataValidations count="7">
    <dataValidation type="list" allowBlank="1" showInputMessage="1" showErrorMessage="1" sqref="H15">
      <formula1>TimeStep</formula1>
    </dataValidation>
    <dataValidation type="list" allowBlank="1" showInputMessage="1" showErrorMessage="1" sqref="E15">
      <formula1>DateTimeFormat</formula1>
    </dataValidation>
    <dataValidation type="whole" operator="greaterThanOrEqual" showInputMessage="1" showErrorMessage="1" errorTitle="Rows to Skip" error="Please enter a non-negative integer number." sqref="D9">
      <formula1>0</formula1>
    </dataValidation>
    <dataValidation type="whole" allowBlank="1" showInputMessage="1" showErrorMessage="1" errorTitle="Input Column Header" error="Please enter a non-negative value less than 16,384." sqref="D23 D15:D21">
      <formula1>0</formula1>
      <formula2>16384</formula2>
    </dataValidation>
    <dataValidation type="decimal" allowBlank="1" showInputMessage="1" showErrorMessage="1" errorTitle="Invalid Meter Tilt" error="Please enter a meter tilt between 0° and 90°." sqref="H20">
      <formula1>0</formula1>
      <formula2>90</formula2>
    </dataValidation>
    <dataValidation type="decimal" allowBlank="1" showInputMessage="1" showErrorMessage="1" errorTitle="Invalid Meter Azimuth" error="Please enter a meter azimuth between -180° and 180°" sqref="H21">
      <formula1>-180</formula1>
      <formula2>180</formula2>
    </dataValidation>
    <dataValidation type="whole" allowBlank="1" showInputMessage="1" showErrorMessage="1" sqref="H22">
      <formula1>0</formula1>
      <formula2>9.99999999999999E+33</formula2>
    </dataValidation>
  </dataValidations>
  <hyperlinks>
    <hyperlink ref="G11" location="InputBrowse" tooltip="Browse For Input File" display="Browse"/>
    <hyperlink ref="O8" location="SaveInput" tooltip="Save" display="Save"/>
    <hyperlink ref="I52" r:id="rId1" display="Copyright © 2015 CanadianSolar, All rights reserved."/>
  </hyperlinks>
  <pageMargins left="0.7" right="0.7" top="0.75" bottom="0.75" header="0.3" footer="0.3"/>
  <pageSetup paperSize="9" scale="26" orientation="portrait" r:id="rId2"/>
  <colBreaks count="1" manualBreakCount="1">
    <brk id="636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Sht"/>
  <dimension ref="A1:AD43"/>
  <sheetViews>
    <sheetView showGridLines="0" showRowColHeaders="0" zoomScaleNormal="100" workbookViewId="0">
      <selection activeCell="R22" sqref="R22"/>
    </sheetView>
  </sheetViews>
  <sheetFormatPr defaultColWidth="0" defaultRowHeight="15" zeroHeight="1"/>
  <cols>
    <col min="1" max="1" width="5" customWidth="1"/>
    <col min="2" max="2" width="15.7109375" customWidth="1"/>
    <col min="3" max="3" width="9.140625" customWidth="1"/>
    <col min="4" max="4" width="40" customWidth="1"/>
    <col min="5" max="19" width="9.140625" customWidth="1"/>
    <col min="20" max="21" width="9.140625" hidden="1" customWidth="1"/>
    <col min="22" max="22" width="10.7109375" hidden="1" customWidth="1"/>
    <col min="23" max="23" width="21.5703125" style="216" hidden="1" customWidth="1"/>
    <col min="24" max="24" width="21.85546875" hidden="1" customWidth="1"/>
    <col min="25" max="26" width="18.140625" hidden="1" customWidth="1"/>
    <col min="27" max="27" width="47.7109375" hidden="1" customWidth="1"/>
    <col min="28" max="28" width="26.140625" hidden="1" customWidth="1"/>
    <col min="29" max="29" width="37.5703125" hidden="1" customWidth="1"/>
    <col min="30" max="30" width="9.28515625" hidden="1" customWidth="1"/>
    <col min="31" max="16384" width="9.140625" hidden="1"/>
  </cols>
  <sheetData>
    <row r="1" spans="1:29" s="29" customFormat="1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W1" s="216"/>
    </row>
    <row r="2" spans="1:29" s="29" customForma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V2" s="29" t="s">
        <v>1102</v>
      </c>
      <c r="W2" s="216" t="s">
        <v>799</v>
      </c>
      <c r="X2" s="296">
        <f>MATCH(IterativeOutputParam,'Output File'!B:B,0)</f>
        <v>22</v>
      </c>
      <c r="Y2" s="29" t="s">
        <v>1103</v>
      </c>
      <c r="AB2" s="29" t="s">
        <v>1105</v>
      </c>
      <c r="AC2" s="216" t="s">
        <v>1104</v>
      </c>
    </row>
    <row r="3" spans="1:29" s="29" customFormat="1" ht="15" customHeight="1">
      <c r="A3" s="33"/>
      <c r="B3" s="598" t="s">
        <v>647</v>
      </c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33"/>
      <c r="N3" s="33"/>
      <c r="O3" s="33"/>
      <c r="P3" s="33"/>
      <c r="Q3" s="33"/>
      <c r="R3" s="33"/>
      <c r="S3" s="33"/>
      <c r="W3" s="216" t="s">
        <v>736</v>
      </c>
    </row>
    <row r="4" spans="1:29" s="29" customFormat="1" ht="15" customHeight="1">
      <c r="A4" s="33"/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33"/>
      <c r="N4" s="33"/>
      <c r="O4" s="33"/>
      <c r="P4" s="33"/>
      <c r="Q4" s="33"/>
      <c r="R4" s="33"/>
      <c r="S4" s="33"/>
      <c r="W4" s="216" t="s">
        <v>710</v>
      </c>
    </row>
    <row r="5" spans="1:29" s="29" customFormat="1" ht="15" customHeight="1">
      <c r="A5" s="33"/>
      <c r="B5" s="47" t="s">
        <v>649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  <c r="W5" s="216" t="s">
        <v>711</v>
      </c>
    </row>
    <row r="6" spans="1:29" s="29" customFormat="1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W6" s="216" t="s">
        <v>712</v>
      </c>
    </row>
    <row r="7" spans="1:29" s="29" customFormat="1">
      <c r="A7" s="33"/>
      <c r="W7" s="216" t="s">
        <v>630</v>
      </c>
    </row>
    <row r="8" spans="1:29" s="29" customFormat="1" ht="15" customHeight="1">
      <c r="A8" s="36"/>
      <c r="B8" s="65" t="s">
        <v>1098</v>
      </c>
      <c r="C8" s="65"/>
      <c r="D8" s="65"/>
      <c r="E8" s="66"/>
      <c r="F8" s="66"/>
      <c r="G8" s="66"/>
      <c r="H8" s="66"/>
      <c r="I8" s="66"/>
      <c r="J8" s="66"/>
      <c r="K8" s="66"/>
      <c r="L8" s="66"/>
      <c r="M8" s="66"/>
      <c r="N8" s="66"/>
      <c r="O8" s="93" t="s">
        <v>431</v>
      </c>
      <c r="P8" s="66"/>
      <c r="Q8" s="66"/>
      <c r="R8" s="66"/>
      <c r="S8" s="66"/>
      <c r="W8" s="216" t="s">
        <v>631</v>
      </c>
    </row>
    <row r="9" spans="1:29">
      <c r="W9" s="216" t="s">
        <v>648</v>
      </c>
    </row>
    <row r="10" spans="1:29">
      <c r="B10" s="94" t="s">
        <v>10</v>
      </c>
      <c r="W10" s="216" t="s">
        <v>752</v>
      </c>
      <c r="X10" s="29"/>
    </row>
    <row r="11" spans="1:29">
      <c r="B11" s="653"/>
      <c r="C11" s="653"/>
      <c r="D11" s="653"/>
      <c r="E11" s="653"/>
      <c r="F11" s="653"/>
      <c r="G11" s="653"/>
      <c r="H11" s="653"/>
      <c r="I11" s="653"/>
      <c r="J11" s="653"/>
      <c r="W11" s="216" t="s">
        <v>753</v>
      </c>
      <c r="X11" s="29"/>
    </row>
    <row r="12" spans="1:29">
      <c r="B12" s="111" t="s">
        <v>432</v>
      </c>
      <c r="W12" s="216" t="s">
        <v>754</v>
      </c>
      <c r="X12" s="29"/>
    </row>
    <row r="13" spans="1:29">
      <c r="W13" s="216" t="s">
        <v>755</v>
      </c>
      <c r="X13" s="29"/>
    </row>
    <row r="14" spans="1:29">
      <c r="W14" s="216" t="s">
        <v>747</v>
      </c>
    </row>
    <row r="15" spans="1:29">
      <c r="B15" s="278" t="s">
        <v>1092</v>
      </c>
      <c r="D15" s="294"/>
      <c r="I15" s="231" t="s">
        <v>1094</v>
      </c>
      <c r="W15" s="216" t="s">
        <v>748</v>
      </c>
    </row>
    <row r="16" spans="1:29">
      <c r="B16" s="278" t="s">
        <v>1091</v>
      </c>
      <c r="D16" s="294"/>
      <c r="I16" s="231" t="s">
        <v>1096</v>
      </c>
      <c r="W16" s="216" t="s">
        <v>749</v>
      </c>
    </row>
    <row r="17" spans="1:23">
      <c r="B17" s="278" t="s">
        <v>1093</v>
      </c>
      <c r="D17" s="294"/>
      <c r="I17" s="231" t="s">
        <v>1095</v>
      </c>
      <c r="W17" s="216" t="s">
        <v>750</v>
      </c>
    </row>
    <row r="18" spans="1:23">
      <c r="B18" s="278" t="s">
        <v>1090</v>
      </c>
      <c r="D18" s="294"/>
      <c r="I18" s="231" t="s">
        <v>1097</v>
      </c>
      <c r="W18" s="216" t="s">
        <v>751</v>
      </c>
    </row>
    <row r="19" spans="1:23">
      <c r="I19" s="231" t="s">
        <v>1099</v>
      </c>
      <c r="W19" s="216" t="s">
        <v>744</v>
      </c>
    </row>
    <row r="20" spans="1:23">
      <c r="W20" s="216" t="s">
        <v>743</v>
      </c>
    </row>
    <row r="21" spans="1:23">
      <c r="B21" s="278" t="s">
        <v>1100</v>
      </c>
      <c r="D21" s="294" t="s">
        <v>799</v>
      </c>
      <c r="I21" s="231" t="s">
        <v>1101</v>
      </c>
      <c r="W21" s="216" t="s">
        <v>742</v>
      </c>
    </row>
    <row r="22" spans="1:23">
      <c r="W22" s="216" t="s">
        <v>741</v>
      </c>
    </row>
    <row r="23" spans="1:23">
      <c r="W23" s="216" t="s">
        <v>740</v>
      </c>
    </row>
    <row r="24" spans="1:23">
      <c r="W24" s="216" t="s">
        <v>637</v>
      </c>
    </row>
    <row r="25" spans="1:23" s="298" customFormat="1" ht="15" customHeight="1">
      <c r="A25" s="61"/>
      <c r="B25" s="62" t="str">
        <f>CONCATENATE("Version ",Version)</f>
        <v>Version 1.5.2</v>
      </c>
      <c r="C25" s="62"/>
      <c r="D25" s="62"/>
      <c r="E25" s="186"/>
      <c r="F25" s="583" t="str">
        <f ca="1">Copyright</f>
        <v>© 2018 CanadianSolar, All rights reserved.</v>
      </c>
      <c r="G25" s="583"/>
      <c r="H25" s="583"/>
      <c r="I25" s="583"/>
      <c r="J25" s="583"/>
      <c r="K25" s="583"/>
      <c r="L25" s="62"/>
      <c r="M25" s="62"/>
      <c r="N25" s="62"/>
      <c r="O25" s="62"/>
      <c r="P25" s="3"/>
      <c r="Q25" s="62"/>
      <c r="R25" s="297" t="s">
        <v>664</v>
      </c>
      <c r="S25" s="119"/>
      <c r="T25" s="252"/>
      <c r="W25" s="298" t="s">
        <v>729</v>
      </c>
    </row>
    <row r="26" spans="1:23" hidden="1">
      <c r="W26" s="216" t="s">
        <v>638</v>
      </c>
    </row>
    <row r="27" spans="1:23" hidden="1">
      <c r="W27" s="216" t="s">
        <v>760</v>
      </c>
    </row>
    <row r="28" spans="1:23" hidden="1">
      <c r="W28" s="216" t="s">
        <v>778</v>
      </c>
    </row>
    <row r="29" spans="1:23" hidden="1">
      <c r="W29" s="216" t="s">
        <v>779</v>
      </c>
    </row>
    <row r="30" spans="1:23" hidden="1">
      <c r="W30" s="216" t="s">
        <v>780</v>
      </c>
    </row>
    <row r="31" spans="1:23" hidden="1">
      <c r="W31" s="216" t="s">
        <v>806</v>
      </c>
    </row>
    <row r="32" spans="1:23" hidden="1">
      <c r="W32" s="216" t="s">
        <v>787</v>
      </c>
    </row>
    <row r="33" spans="23:23" hidden="1">
      <c r="W33" s="216" t="s">
        <v>788</v>
      </c>
    </row>
    <row r="34" spans="23:23" hidden="1">
      <c r="W34" s="216" t="s">
        <v>783</v>
      </c>
    </row>
    <row r="35" spans="23:23" hidden="1">
      <c r="W35" s="216" t="s">
        <v>667</v>
      </c>
    </row>
    <row r="36" spans="23:23" hidden="1">
      <c r="W36" s="216" t="s">
        <v>640</v>
      </c>
    </row>
    <row r="37" spans="23:23" hidden="1">
      <c r="W37" s="216" t="s">
        <v>641</v>
      </c>
    </row>
    <row r="38" spans="23:23" hidden="1">
      <c r="W38" s="216" t="s">
        <v>642</v>
      </c>
    </row>
    <row r="39" spans="23:23" hidden="1">
      <c r="W39" s="216" t="s">
        <v>807</v>
      </c>
    </row>
    <row r="40" spans="23:23" hidden="1">
      <c r="W40" s="216" t="s">
        <v>784</v>
      </c>
    </row>
    <row r="41" spans="23:23" hidden="1">
      <c r="W41" s="216" t="s">
        <v>707</v>
      </c>
    </row>
    <row r="42" spans="23:23" hidden="1">
      <c r="W42" s="216" t="s">
        <v>731</v>
      </c>
    </row>
    <row r="43" spans="23:23" hidden="1">
      <c r="W43" s="216" t="s">
        <v>705</v>
      </c>
    </row>
  </sheetData>
  <sheetProtection sheet="1" objects="1" scenarios="1"/>
  <mergeCells count="3">
    <mergeCell ref="B3:L4"/>
    <mergeCell ref="B11:J11"/>
    <mergeCell ref="F25:K25"/>
  </mergeCells>
  <dataValidations count="5">
    <dataValidation type="decimal" operator="greaterThan" allowBlank="1" showInputMessage="1" showErrorMessage="1" sqref="Q17 D18">
      <formula1>0</formula1>
    </dataValidation>
    <dataValidation type="decimal" operator="lessThan" allowBlank="1" showInputMessage="1" showErrorMessage="1" sqref="D16">
      <formula1>D17</formula1>
    </dataValidation>
    <dataValidation type="decimal" operator="greaterThan" allowBlank="1" showInputMessage="1" showErrorMessage="1" sqref="D17">
      <formula1>D16</formula1>
    </dataValidation>
    <dataValidation type="list" allowBlank="1" showInputMessage="1" showErrorMessage="1" sqref="D21">
      <formula1>$W$2:$W$43</formula1>
    </dataValidation>
    <dataValidation type="list" allowBlank="1" showInputMessage="1" showErrorMessage="1" sqref="D15">
      <formula1>$Z$1:$Z$2</formula1>
    </dataValidation>
  </dataValidations>
  <hyperlinks>
    <hyperlink ref="O8" location="'Iterative Mode'!SaveIteration" tooltip="Save" display="Save"/>
    <hyperlink ref="B12" location="IterativeOutputBrowse" tooltip="Browse for Output File" display="Browse"/>
    <hyperlink ref="F25" r:id="rId1" display="Copyright © 2015, CanadianSolar All rights reserved.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putFileSht">
    <outlinePr summaryBelow="0"/>
    <pageSetUpPr autoPageBreaks="0"/>
  </sheetPr>
  <dimension ref="A1:FF1107"/>
  <sheetViews>
    <sheetView showGridLines="0" showRowColHeaders="0" zoomScaleNormal="100" workbookViewId="0">
      <selection activeCell="B12" sqref="B12:J12"/>
    </sheetView>
  </sheetViews>
  <sheetFormatPr defaultColWidth="0" defaultRowHeight="15" zeroHeight="1" outlineLevelRow="1"/>
  <cols>
    <col min="1" max="1" width="2.7109375" style="36" customWidth="1"/>
    <col min="2" max="2" width="15.85546875" style="36" customWidth="1"/>
    <col min="3" max="3" width="19.28515625" style="36" customWidth="1"/>
    <col min="4" max="4" width="19" style="36" customWidth="1"/>
    <col min="5" max="5" width="15.5703125" style="36" customWidth="1"/>
    <col min="6" max="6" width="21.28515625" style="36" customWidth="1"/>
    <col min="7" max="7" width="24.28515625" style="42" customWidth="1"/>
    <col min="8" max="10" width="9.140625" style="36" customWidth="1"/>
    <col min="11" max="11" width="8.7109375" style="36" customWidth="1"/>
    <col min="12" max="17" width="9.140625" style="36" customWidth="1"/>
    <col min="18" max="18" width="11.140625" style="36" customWidth="1"/>
    <col min="19" max="19" width="10.140625" style="36" customWidth="1"/>
    <col min="20" max="20" width="5.28515625" style="36" customWidth="1"/>
    <col min="21" max="21" width="9.140625" style="36" hidden="1" customWidth="1"/>
    <col min="22" max="22" width="63.42578125" style="36" hidden="1" customWidth="1"/>
    <col min="23" max="27" width="9.140625" style="36" hidden="1" customWidth="1"/>
    <col min="28" max="28" width="13.85546875" style="36" hidden="1" customWidth="1"/>
    <col min="29" max="16384" width="9.140625" style="36" hidden="1"/>
  </cols>
  <sheetData>
    <row r="1" spans="1:24" ht="4.5" customHeight="1">
      <c r="A1" s="44"/>
      <c r="B1" s="44"/>
      <c r="C1" s="44"/>
      <c r="D1" s="44"/>
      <c r="E1" s="44"/>
      <c r="F1" s="44"/>
      <c r="G1" s="108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</row>
    <row r="2" spans="1:24" ht="3" customHeight="1">
      <c r="A2" s="44"/>
      <c r="B2" s="44"/>
      <c r="C2" s="44"/>
      <c r="D2" s="44"/>
      <c r="E2" s="44"/>
      <c r="F2" s="44"/>
      <c r="G2" s="108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4">
      <c r="A3" s="33"/>
      <c r="B3" s="33"/>
      <c r="C3" s="33"/>
      <c r="D3" s="33"/>
      <c r="E3" s="33"/>
      <c r="F3" s="33"/>
      <c r="G3" s="37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</row>
    <row r="4" spans="1:24" ht="15" customHeight="1">
      <c r="A4" s="33"/>
      <c r="B4" s="598" t="s">
        <v>647</v>
      </c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598"/>
      <c r="N4" s="33"/>
      <c r="O4" s="33"/>
      <c r="P4" s="33"/>
      <c r="Q4" s="33"/>
      <c r="R4" s="33"/>
      <c r="S4" s="33"/>
      <c r="T4" s="33"/>
    </row>
    <row r="5" spans="1:24" ht="15" customHeight="1">
      <c r="A5" s="33"/>
      <c r="B5" s="598"/>
      <c r="C5" s="598"/>
      <c r="D5" s="598"/>
      <c r="E5" s="598"/>
      <c r="F5" s="598"/>
      <c r="G5" s="598"/>
      <c r="H5" s="598"/>
      <c r="I5" s="598"/>
      <c r="J5" s="598"/>
      <c r="K5" s="598"/>
      <c r="L5" s="598"/>
      <c r="M5" s="598"/>
      <c r="N5" s="33"/>
      <c r="O5" s="33"/>
      <c r="P5" s="33"/>
      <c r="Q5" s="33"/>
      <c r="R5" s="33"/>
      <c r="S5" s="33"/>
      <c r="T5" s="33"/>
    </row>
    <row r="6" spans="1:24">
      <c r="A6" s="33"/>
      <c r="B6" s="47" t="s">
        <v>649</v>
      </c>
      <c r="C6" s="47"/>
      <c r="D6" s="48"/>
      <c r="E6" s="48"/>
      <c r="F6" s="48"/>
      <c r="G6" s="109"/>
      <c r="H6" s="48"/>
      <c r="I6" s="48"/>
      <c r="J6" s="48"/>
      <c r="K6" s="48"/>
      <c r="L6" s="48"/>
      <c r="M6" s="48"/>
      <c r="N6" s="33"/>
      <c r="O6" s="33"/>
      <c r="P6" s="33"/>
      <c r="Q6" s="33"/>
      <c r="R6" s="33"/>
      <c r="S6" s="33"/>
      <c r="T6" s="33"/>
    </row>
    <row r="7" spans="1:24" ht="6" customHeight="1">
      <c r="A7" s="44"/>
      <c r="B7" s="44"/>
      <c r="C7" s="44"/>
      <c r="D7" s="44"/>
      <c r="E7" s="44"/>
      <c r="F7" s="44"/>
      <c r="G7" s="108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</row>
    <row r="8" spans="1:24" s="33" customFormat="1" ht="15" customHeight="1">
      <c r="G8" s="37"/>
    </row>
    <row r="9" spans="1:24" s="33" customFormat="1" ht="15" customHeight="1">
      <c r="B9" s="56" t="s">
        <v>562</v>
      </c>
      <c r="C9" s="56"/>
      <c r="D9" s="66"/>
      <c r="E9" s="66"/>
      <c r="F9" s="66"/>
      <c r="G9" s="110"/>
      <c r="H9" s="66"/>
      <c r="I9" s="66"/>
      <c r="J9" s="66"/>
      <c r="K9" s="66"/>
      <c r="L9" s="66"/>
      <c r="M9" s="66"/>
      <c r="N9" s="66"/>
      <c r="O9" s="66"/>
      <c r="P9" s="168" t="s">
        <v>431</v>
      </c>
      <c r="Q9" s="66"/>
      <c r="R9" s="66"/>
      <c r="S9" s="66"/>
      <c r="T9" s="66"/>
    </row>
    <row r="10" spans="1:24" s="33" customFormat="1" ht="15" customHeight="1">
      <c r="G10" s="37"/>
    </row>
    <row r="11" spans="1:24" s="33" customFormat="1" ht="15" customHeight="1">
      <c r="B11" s="94" t="s">
        <v>10</v>
      </c>
      <c r="C11" s="94"/>
      <c r="G11" s="37"/>
      <c r="H11" s="60"/>
      <c r="I11" s="50"/>
      <c r="J11" s="50"/>
    </row>
    <row r="12" spans="1:24" s="33" customFormat="1" ht="15" customHeight="1" outlineLevel="1">
      <c r="B12" s="656"/>
      <c r="C12" s="657"/>
      <c r="D12" s="658"/>
      <c r="E12" s="658"/>
      <c r="F12" s="659"/>
      <c r="G12" s="659"/>
      <c r="H12" s="659"/>
      <c r="I12" s="659"/>
      <c r="J12" s="660"/>
      <c r="K12" s="49"/>
      <c r="L12" s="49"/>
      <c r="M12" s="49"/>
      <c r="N12" s="49"/>
      <c r="O12" s="49"/>
      <c r="P12" s="49"/>
      <c r="Q12" s="49"/>
      <c r="R12" s="49"/>
      <c r="S12" s="49"/>
    </row>
    <row r="13" spans="1:24" s="33" customFormat="1" ht="15" customHeight="1">
      <c r="B13" s="111" t="s">
        <v>432</v>
      </c>
      <c r="C13" s="128"/>
      <c r="D13" s="661"/>
      <c r="E13" s="662"/>
      <c r="G13" s="37"/>
    </row>
    <row r="14" spans="1:24" s="33" customFormat="1" ht="15" customHeight="1">
      <c r="B14" s="112"/>
      <c r="C14" s="112"/>
      <c r="D14" s="69"/>
      <c r="E14" s="69"/>
      <c r="G14" s="37"/>
    </row>
    <row r="15" spans="1:24" s="33" customFormat="1" ht="30" customHeight="1">
      <c r="B15" s="151" t="s">
        <v>666</v>
      </c>
      <c r="C15" s="152"/>
      <c r="D15" s="153"/>
      <c r="E15" s="153"/>
      <c r="F15" s="152"/>
      <c r="G15" s="154" t="s">
        <v>446</v>
      </c>
      <c r="H15" s="155" t="s">
        <v>4</v>
      </c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6"/>
      <c r="U15" s="129"/>
    </row>
    <row r="16" spans="1:24" s="33" customFormat="1" ht="15.75" customHeight="1">
      <c r="B16" s="122" t="s">
        <v>776</v>
      </c>
      <c r="C16" s="122"/>
      <c r="D16" s="174"/>
      <c r="E16" s="263" t="s">
        <v>798</v>
      </c>
      <c r="G16" s="59" t="s">
        <v>702</v>
      </c>
      <c r="H16" s="59" t="s">
        <v>844</v>
      </c>
      <c r="J16" s="113"/>
      <c r="V16" s="122" t="s">
        <v>776</v>
      </c>
      <c r="W16" s="122"/>
      <c r="X16" s="174"/>
    </row>
    <row r="17" spans="2:24" s="33" customFormat="1" ht="15.75" customHeight="1">
      <c r="B17" s="122" t="s">
        <v>735</v>
      </c>
      <c r="C17" s="122"/>
      <c r="D17" s="174"/>
      <c r="E17" s="264" t="s">
        <v>798</v>
      </c>
      <c r="G17" s="59" t="s">
        <v>702</v>
      </c>
      <c r="H17" s="59" t="s">
        <v>845</v>
      </c>
      <c r="J17" s="113"/>
      <c r="V17" s="127" t="s">
        <v>735</v>
      </c>
      <c r="W17" s="127"/>
      <c r="X17" s="87"/>
    </row>
    <row r="18" spans="2:24" s="33" customFormat="1" ht="30" customHeight="1">
      <c r="B18" s="654" t="s">
        <v>701</v>
      </c>
      <c r="C18" s="654"/>
      <c r="D18" s="655"/>
      <c r="E18" s="69"/>
      <c r="G18" s="176"/>
      <c r="H18" s="59"/>
      <c r="J18" s="113"/>
      <c r="V18" s="654" t="s">
        <v>701</v>
      </c>
      <c r="W18" s="654"/>
      <c r="X18" s="655"/>
    </row>
    <row r="19" spans="2:24" s="33" customFormat="1" ht="15.75" customHeight="1" outlineLevel="1">
      <c r="B19" s="313" t="s">
        <v>765</v>
      </c>
      <c r="C19" s="313"/>
      <c r="D19" s="320"/>
      <c r="E19" s="198" t="s">
        <v>793</v>
      </c>
      <c r="G19" s="59" t="s">
        <v>782</v>
      </c>
      <c r="H19" s="59" t="s">
        <v>846</v>
      </c>
      <c r="J19" s="113"/>
      <c r="V19" s="122" t="s">
        <v>765</v>
      </c>
      <c r="W19" s="122"/>
      <c r="X19" s="174"/>
    </row>
    <row r="20" spans="2:24" s="33" customFormat="1" ht="15.75" customHeight="1" outlineLevel="1">
      <c r="B20" s="313" t="s">
        <v>700</v>
      </c>
      <c r="C20" s="313"/>
      <c r="D20" s="320"/>
      <c r="E20" s="198" t="s">
        <v>793</v>
      </c>
      <c r="G20" s="59" t="s">
        <v>782</v>
      </c>
      <c r="H20" s="59" t="s">
        <v>847</v>
      </c>
      <c r="J20" s="113"/>
      <c r="V20" s="122" t="s">
        <v>700</v>
      </c>
      <c r="W20" s="122"/>
      <c r="X20" s="174"/>
    </row>
    <row r="21" spans="2:24" s="305" customFormat="1" ht="15.75" customHeight="1" outlineLevel="1">
      <c r="B21" s="313" t="s">
        <v>1164</v>
      </c>
      <c r="C21" s="313"/>
      <c r="D21" s="320"/>
      <c r="E21" s="321" t="s">
        <v>793</v>
      </c>
      <c r="G21" s="59" t="s">
        <v>1165</v>
      </c>
      <c r="H21" s="59" t="s">
        <v>1166</v>
      </c>
      <c r="J21" s="113"/>
      <c r="V21" s="313"/>
      <c r="W21" s="313"/>
      <c r="X21" s="320"/>
    </row>
    <row r="22" spans="2:24" s="33" customFormat="1" ht="15.75" customHeight="1" outlineLevel="1">
      <c r="B22" s="313" t="s">
        <v>799</v>
      </c>
      <c r="C22" s="313"/>
      <c r="D22" s="320"/>
      <c r="E22" s="321" t="s">
        <v>793</v>
      </c>
      <c r="G22" s="59" t="s">
        <v>883</v>
      </c>
      <c r="H22" s="59" t="s">
        <v>848</v>
      </c>
      <c r="J22" s="113"/>
      <c r="V22" s="122" t="s">
        <v>800</v>
      </c>
      <c r="W22" s="122"/>
      <c r="X22" s="174"/>
    </row>
    <row r="23" spans="2:24" s="33" customFormat="1" ht="15.75" customHeight="1" outlineLevel="1">
      <c r="B23" s="315" t="s">
        <v>736</v>
      </c>
      <c r="C23" s="315"/>
      <c r="D23" s="315"/>
      <c r="E23" s="321" t="s">
        <v>793</v>
      </c>
      <c r="G23" s="59" t="s">
        <v>883</v>
      </c>
      <c r="H23" s="59" t="s">
        <v>851</v>
      </c>
      <c r="J23" s="113"/>
      <c r="V23" s="125" t="s">
        <v>736</v>
      </c>
      <c r="W23" s="125"/>
      <c r="X23" s="125"/>
    </row>
    <row r="24" spans="2:24" s="33" customFormat="1" ht="15.75" customHeight="1" outlineLevel="1">
      <c r="B24" s="313" t="s">
        <v>710</v>
      </c>
      <c r="C24" s="313"/>
      <c r="D24" s="320"/>
      <c r="E24" s="198" t="s">
        <v>793</v>
      </c>
      <c r="F24" s="39"/>
      <c r="G24" s="59" t="s">
        <v>883</v>
      </c>
      <c r="H24" s="59" t="s">
        <v>849</v>
      </c>
      <c r="I24" s="39"/>
      <c r="J24" s="114"/>
      <c r="K24" s="39"/>
      <c r="L24" s="39"/>
      <c r="M24" s="39"/>
      <c r="N24" s="39"/>
      <c r="O24" s="39"/>
      <c r="V24" s="122" t="s">
        <v>710</v>
      </c>
      <c r="W24" s="122"/>
      <c r="X24" s="174"/>
    </row>
    <row r="25" spans="2:24" s="33" customFormat="1" ht="15.75" customHeight="1" outlineLevel="1">
      <c r="B25" s="315" t="s">
        <v>711</v>
      </c>
      <c r="C25" s="315"/>
      <c r="D25" s="315"/>
      <c r="E25" s="198" t="s">
        <v>793</v>
      </c>
      <c r="G25" s="59" t="s">
        <v>883</v>
      </c>
      <c r="H25" s="59" t="s">
        <v>1271</v>
      </c>
      <c r="I25" s="50"/>
      <c r="V25" s="125" t="s">
        <v>711</v>
      </c>
      <c r="W25" s="125"/>
      <c r="X25" s="125"/>
    </row>
    <row r="26" spans="2:24" s="33" customFormat="1" ht="15.75" customHeight="1" outlineLevel="1">
      <c r="B26" s="315" t="s">
        <v>712</v>
      </c>
      <c r="C26" s="315"/>
      <c r="D26" s="315"/>
      <c r="E26" s="198" t="s">
        <v>793</v>
      </c>
      <c r="G26" s="59" t="s">
        <v>883</v>
      </c>
      <c r="H26" s="59" t="s">
        <v>850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V26" s="125" t="s">
        <v>712</v>
      </c>
      <c r="W26" s="125"/>
      <c r="X26" s="125"/>
    </row>
    <row r="27" spans="2:24" s="33" customFormat="1" ht="15.75" customHeight="1" outlineLevel="1">
      <c r="B27" s="315" t="s">
        <v>630</v>
      </c>
      <c r="C27" s="315"/>
      <c r="D27" s="315"/>
      <c r="E27" s="198" t="s">
        <v>793</v>
      </c>
      <c r="G27" s="59" t="s">
        <v>884</v>
      </c>
      <c r="H27" s="59" t="s">
        <v>852</v>
      </c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V27" s="125" t="s">
        <v>630</v>
      </c>
      <c r="W27" s="125"/>
      <c r="X27" s="125"/>
    </row>
    <row r="28" spans="2:24" s="33" customFormat="1" ht="15.75" customHeight="1" outlineLevel="1">
      <c r="B28" s="315" t="s">
        <v>631</v>
      </c>
      <c r="C28" s="315"/>
      <c r="D28" s="315"/>
      <c r="E28" s="198" t="s">
        <v>793</v>
      </c>
      <c r="G28" s="59" t="s">
        <v>543</v>
      </c>
      <c r="H28" s="59" t="s">
        <v>853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V28" s="125" t="s">
        <v>631</v>
      </c>
      <c r="W28" s="125"/>
      <c r="X28" s="125"/>
    </row>
    <row r="29" spans="2:24" s="33" customFormat="1" ht="15.75" customHeight="1" outlineLevel="1">
      <c r="B29" s="313" t="s">
        <v>648</v>
      </c>
      <c r="C29" s="313"/>
      <c r="D29" s="320"/>
      <c r="E29" s="198" t="s">
        <v>793</v>
      </c>
      <c r="G29" s="59" t="s">
        <v>703</v>
      </c>
      <c r="H29" s="59" t="s">
        <v>1245</v>
      </c>
      <c r="J29" s="50"/>
      <c r="K29" s="50"/>
      <c r="L29" s="50"/>
      <c r="M29" s="50"/>
      <c r="N29" s="50"/>
      <c r="O29" s="50"/>
      <c r="P29" s="50"/>
      <c r="Q29" s="50"/>
      <c r="R29" s="50"/>
      <c r="S29" s="50"/>
      <c r="V29" s="122" t="s">
        <v>648</v>
      </c>
      <c r="W29" s="122"/>
      <c r="X29" s="174"/>
    </row>
    <row r="30" spans="2:24" s="33" customFormat="1" ht="30" customHeight="1">
      <c r="B30" s="124" t="s">
        <v>921</v>
      </c>
      <c r="C30" s="124"/>
      <c r="D30" s="125"/>
      <c r="E30" s="69"/>
      <c r="G30" s="59"/>
      <c r="H30" s="59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V30" s="124" t="s">
        <v>921</v>
      </c>
      <c r="W30" s="123"/>
      <c r="X30" s="90"/>
    </row>
    <row r="31" spans="2:24" s="33" customFormat="1" ht="15.75" customHeight="1" outlineLevel="1">
      <c r="B31" s="306" t="s">
        <v>918</v>
      </c>
      <c r="C31" s="306"/>
      <c r="D31" s="306"/>
      <c r="E31" s="198" t="s">
        <v>793</v>
      </c>
      <c r="G31" s="59" t="s">
        <v>782</v>
      </c>
      <c r="H31" s="59" t="s">
        <v>930</v>
      </c>
      <c r="V31" s="39" t="s">
        <v>918</v>
      </c>
    </row>
    <row r="32" spans="2:24" s="33" customFormat="1" ht="15.75" customHeight="1" outlineLevel="1">
      <c r="B32" s="306" t="s">
        <v>919</v>
      </c>
      <c r="C32" s="306"/>
      <c r="D32" s="306"/>
      <c r="E32" s="198" t="s">
        <v>793</v>
      </c>
      <c r="G32" s="59" t="s">
        <v>782</v>
      </c>
      <c r="H32" s="59" t="s">
        <v>933</v>
      </c>
      <c r="V32" s="39" t="s">
        <v>919</v>
      </c>
    </row>
    <row r="33" spans="2:24" s="33" customFormat="1" ht="15.75" customHeight="1" outlineLevel="1">
      <c r="B33" s="306" t="s">
        <v>917</v>
      </c>
      <c r="C33" s="314"/>
      <c r="D33" s="315"/>
      <c r="E33" s="198" t="s">
        <v>793</v>
      </c>
      <c r="G33" s="59" t="s">
        <v>782</v>
      </c>
      <c r="H33" s="59" t="s">
        <v>931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V33" s="39" t="s">
        <v>917</v>
      </c>
      <c r="W33" s="123"/>
      <c r="X33" s="90"/>
    </row>
    <row r="34" spans="2:24" s="33" customFormat="1" ht="15.75" customHeight="1" outlineLevel="1">
      <c r="B34" s="306" t="s">
        <v>920</v>
      </c>
      <c r="C34" s="314"/>
      <c r="D34" s="315"/>
      <c r="E34" s="198" t="s">
        <v>793</v>
      </c>
      <c r="F34" s="305"/>
      <c r="G34" s="59" t="s">
        <v>782</v>
      </c>
      <c r="H34" s="59" t="s">
        <v>932</v>
      </c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V34" s="39" t="s">
        <v>920</v>
      </c>
      <c r="W34" s="123"/>
      <c r="X34" s="90"/>
    </row>
    <row r="35" spans="2:24" s="305" customFormat="1" ht="15.75" customHeight="1" outlineLevel="1">
      <c r="B35" s="306" t="s">
        <v>1275</v>
      </c>
      <c r="C35" s="314"/>
      <c r="D35" s="315"/>
      <c r="E35" s="275" t="s">
        <v>793</v>
      </c>
      <c r="G35" s="185" t="s">
        <v>782</v>
      </c>
      <c r="H35" s="209" t="s">
        <v>934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V35" s="306" t="s">
        <v>1273</v>
      </c>
      <c r="W35" s="123"/>
      <c r="X35" s="308"/>
    </row>
    <row r="36" spans="2:24" s="33" customFormat="1" ht="30" customHeight="1">
      <c r="B36" s="124" t="s">
        <v>756</v>
      </c>
      <c r="C36" s="124"/>
      <c r="D36" s="125"/>
      <c r="E36" s="175"/>
      <c r="G36" s="59"/>
      <c r="H36" s="59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V36" s="124" t="s">
        <v>756</v>
      </c>
      <c r="W36" s="123"/>
      <c r="X36" s="90"/>
    </row>
    <row r="37" spans="2:24" s="33" customFormat="1" ht="15.75" customHeight="1" outlineLevel="1">
      <c r="B37" s="315" t="s">
        <v>567</v>
      </c>
      <c r="C37" s="315"/>
      <c r="D37" s="315"/>
      <c r="E37" s="198" t="s">
        <v>793</v>
      </c>
      <c r="G37" s="59" t="s">
        <v>782</v>
      </c>
      <c r="H37" s="59" t="s">
        <v>724</v>
      </c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V37" s="125" t="s">
        <v>567</v>
      </c>
      <c r="W37" s="125"/>
      <c r="X37" s="125"/>
    </row>
    <row r="38" spans="2:24" s="33" customFormat="1" ht="15.75" customHeight="1" outlineLevel="1">
      <c r="B38" s="315" t="s">
        <v>752</v>
      </c>
      <c r="C38" s="315"/>
      <c r="D38" s="315"/>
      <c r="E38" s="198" t="s">
        <v>793</v>
      </c>
      <c r="G38" s="59" t="s">
        <v>883</v>
      </c>
      <c r="H38" s="59" t="s">
        <v>854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V38" s="125" t="s">
        <v>752</v>
      </c>
      <c r="W38" s="125"/>
      <c r="X38" s="125"/>
    </row>
    <row r="39" spans="2:24" s="33" customFormat="1" ht="15.75" customHeight="1" outlineLevel="1">
      <c r="B39" s="315" t="s">
        <v>753</v>
      </c>
      <c r="C39" s="315"/>
      <c r="D39" s="315"/>
      <c r="E39" s="198" t="s">
        <v>793</v>
      </c>
      <c r="G39" s="59" t="s">
        <v>883</v>
      </c>
      <c r="H39" s="59" t="s">
        <v>855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V39" s="125" t="s">
        <v>753</v>
      </c>
      <c r="W39" s="125"/>
      <c r="X39" s="125"/>
    </row>
    <row r="40" spans="2:24" s="33" customFormat="1" ht="15.75" customHeight="1" outlineLevel="1">
      <c r="B40" s="315" t="s">
        <v>754</v>
      </c>
      <c r="C40" s="315"/>
      <c r="D40" s="315"/>
      <c r="E40" s="198" t="s">
        <v>793</v>
      </c>
      <c r="G40" s="59" t="s">
        <v>883</v>
      </c>
      <c r="H40" s="59" t="s">
        <v>856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V40" s="125" t="s">
        <v>754</v>
      </c>
      <c r="W40" s="125"/>
      <c r="X40" s="125"/>
    </row>
    <row r="41" spans="2:24" s="33" customFormat="1" ht="15.75" customHeight="1" outlineLevel="1">
      <c r="B41" s="315" t="s">
        <v>755</v>
      </c>
      <c r="C41" s="315"/>
      <c r="D41" s="315"/>
      <c r="E41" s="198" t="s">
        <v>793</v>
      </c>
      <c r="G41" s="59" t="s">
        <v>883</v>
      </c>
      <c r="H41" s="59" t="s">
        <v>857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V41" s="125" t="s">
        <v>755</v>
      </c>
      <c r="W41" s="125"/>
      <c r="X41" s="125"/>
    </row>
    <row r="42" spans="2:24" s="33" customFormat="1" ht="30" customHeight="1">
      <c r="B42" s="124" t="s">
        <v>713</v>
      </c>
      <c r="C42" s="124"/>
      <c r="D42" s="125"/>
      <c r="E42" s="175"/>
      <c r="G42" s="59"/>
      <c r="H42" s="59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V42" s="123" t="s">
        <v>713</v>
      </c>
      <c r="W42" s="123"/>
      <c r="X42" s="90"/>
    </row>
    <row r="43" spans="2:24" s="305" customFormat="1" ht="15.75" customHeight="1" outlineLevel="1">
      <c r="B43" s="315" t="s">
        <v>1149</v>
      </c>
      <c r="C43" s="315"/>
      <c r="D43" s="315"/>
      <c r="E43" s="275" t="s">
        <v>793</v>
      </c>
      <c r="G43" s="59" t="s">
        <v>883</v>
      </c>
      <c r="H43" s="59" t="s">
        <v>1207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V43" s="315"/>
      <c r="W43" s="315"/>
      <c r="X43" s="315"/>
    </row>
    <row r="44" spans="2:24" s="305" customFormat="1" ht="15.75" customHeight="1" outlineLevel="1">
      <c r="B44" s="315" t="s">
        <v>1204</v>
      </c>
      <c r="C44" s="315"/>
      <c r="D44" s="315"/>
      <c r="E44" s="275" t="s">
        <v>793</v>
      </c>
      <c r="G44" s="59" t="s">
        <v>883</v>
      </c>
      <c r="H44" s="59" t="s">
        <v>1208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V44" s="315"/>
      <c r="W44" s="315"/>
      <c r="X44" s="315"/>
    </row>
    <row r="45" spans="2:24" s="305" customFormat="1" ht="15.75" customHeight="1" outlineLevel="1">
      <c r="B45" s="315" t="s">
        <v>1205</v>
      </c>
      <c r="C45" s="315"/>
      <c r="D45" s="315"/>
      <c r="E45" s="275" t="s">
        <v>793</v>
      </c>
      <c r="G45" s="59" t="s">
        <v>883</v>
      </c>
      <c r="H45" s="59" t="s">
        <v>1209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V45" s="315"/>
      <c r="W45" s="315"/>
      <c r="X45" s="315"/>
    </row>
    <row r="46" spans="2:24" s="305" customFormat="1" ht="15.75" customHeight="1" outlineLevel="1">
      <c r="B46" s="315" t="s">
        <v>1206</v>
      </c>
      <c r="C46" s="315"/>
      <c r="D46" s="315"/>
      <c r="E46" s="275" t="s">
        <v>793</v>
      </c>
      <c r="G46" s="59" t="s">
        <v>883</v>
      </c>
      <c r="H46" s="59" t="s">
        <v>1210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V46" s="315"/>
      <c r="W46" s="315"/>
      <c r="X46" s="315"/>
    </row>
    <row r="47" spans="2:24" s="33" customFormat="1" ht="15.75" customHeight="1" outlineLevel="1">
      <c r="B47" s="313" t="s">
        <v>709</v>
      </c>
      <c r="C47" s="313"/>
      <c r="D47" s="320"/>
      <c r="E47" s="198" t="s">
        <v>793</v>
      </c>
      <c r="G47" s="59" t="s">
        <v>782</v>
      </c>
      <c r="H47" s="59" t="s">
        <v>885</v>
      </c>
      <c r="J47" s="50"/>
      <c r="K47" s="50"/>
      <c r="L47" s="50"/>
      <c r="M47" s="50"/>
      <c r="N47" s="50"/>
      <c r="O47" s="50"/>
      <c r="P47" s="50"/>
      <c r="Q47" s="50"/>
      <c r="R47" s="50"/>
      <c r="S47" s="50"/>
      <c r="V47" s="122" t="s">
        <v>709</v>
      </c>
      <c r="W47" s="122"/>
      <c r="X47" s="174"/>
    </row>
    <row r="48" spans="2:24" s="33" customFormat="1" ht="15.75" customHeight="1" outlineLevel="1">
      <c r="B48" s="315" t="s">
        <v>632</v>
      </c>
      <c r="C48" s="315"/>
      <c r="D48" s="315"/>
      <c r="E48" s="198" t="s">
        <v>793</v>
      </c>
      <c r="G48" s="59" t="s">
        <v>703</v>
      </c>
      <c r="H48" s="59" t="s">
        <v>714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V48" s="125" t="s">
        <v>632</v>
      </c>
      <c r="W48" s="125"/>
      <c r="X48" s="125"/>
    </row>
    <row r="49" spans="2:24" s="33" customFormat="1" ht="15.75" customHeight="1" outlineLevel="1">
      <c r="B49" s="315" t="s">
        <v>633</v>
      </c>
      <c r="C49" s="315"/>
      <c r="D49" s="315"/>
      <c r="E49" s="198" t="s">
        <v>793</v>
      </c>
      <c r="G49" s="59" t="s">
        <v>703</v>
      </c>
      <c r="H49" s="59" t="s">
        <v>715</v>
      </c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V49" s="125" t="s">
        <v>633</v>
      </c>
      <c r="W49" s="125"/>
      <c r="X49" s="125"/>
    </row>
    <row r="50" spans="2:24" s="33" customFormat="1" ht="15.75" customHeight="1" outlineLevel="1">
      <c r="B50" s="315" t="s">
        <v>716</v>
      </c>
      <c r="C50" s="315"/>
      <c r="D50" s="315"/>
      <c r="E50" s="198" t="s">
        <v>793</v>
      </c>
      <c r="G50" s="59" t="s">
        <v>703</v>
      </c>
      <c r="H50" s="59" t="s">
        <v>717</v>
      </c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V50" s="125" t="s">
        <v>716</v>
      </c>
      <c r="W50" s="125"/>
      <c r="X50" s="125"/>
    </row>
    <row r="51" spans="2:24" s="33" customFormat="1" ht="15.75" customHeight="1" outlineLevel="1">
      <c r="B51" s="315" t="s">
        <v>746</v>
      </c>
      <c r="C51" s="315"/>
      <c r="D51" s="315"/>
      <c r="E51" s="198" t="s">
        <v>793</v>
      </c>
      <c r="G51" s="59" t="s">
        <v>703</v>
      </c>
      <c r="H51" s="59" t="s">
        <v>718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V51" s="125" t="s">
        <v>746</v>
      </c>
      <c r="W51" s="125"/>
      <c r="X51" s="125"/>
    </row>
    <row r="52" spans="2:24" s="33" customFormat="1" ht="15.75" customHeight="1" outlineLevel="1">
      <c r="B52" s="315" t="s">
        <v>747</v>
      </c>
      <c r="C52" s="315"/>
      <c r="D52" s="315"/>
      <c r="E52" s="198" t="s">
        <v>793</v>
      </c>
      <c r="G52" s="59" t="s">
        <v>883</v>
      </c>
      <c r="H52" s="59" t="s">
        <v>719</v>
      </c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V52" s="125" t="s">
        <v>747</v>
      </c>
      <c r="W52" s="125"/>
      <c r="X52" s="125"/>
    </row>
    <row r="53" spans="2:24" s="33" customFormat="1" ht="15.75" customHeight="1" outlineLevel="1">
      <c r="B53" s="315" t="s">
        <v>748</v>
      </c>
      <c r="C53" s="315"/>
      <c r="D53" s="315"/>
      <c r="E53" s="198" t="s">
        <v>793</v>
      </c>
      <c r="G53" s="59" t="s">
        <v>883</v>
      </c>
      <c r="H53" s="59" t="s">
        <v>720</v>
      </c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V53" s="125" t="s">
        <v>748</v>
      </c>
      <c r="W53" s="125"/>
      <c r="X53" s="125"/>
    </row>
    <row r="54" spans="2:24" s="33" customFormat="1" ht="15.75" customHeight="1" outlineLevel="1">
      <c r="B54" s="315" t="s">
        <v>749</v>
      </c>
      <c r="C54" s="315"/>
      <c r="D54" s="315"/>
      <c r="E54" s="198" t="s">
        <v>793</v>
      </c>
      <c r="G54" s="59" t="s">
        <v>883</v>
      </c>
      <c r="H54" s="59" t="s">
        <v>721</v>
      </c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V54" s="125" t="s">
        <v>749</v>
      </c>
      <c r="W54" s="125"/>
      <c r="X54" s="125"/>
    </row>
    <row r="55" spans="2:24" s="33" customFormat="1" ht="15.75" customHeight="1" outlineLevel="1">
      <c r="B55" s="315" t="s">
        <v>750</v>
      </c>
      <c r="C55" s="315"/>
      <c r="D55" s="315"/>
      <c r="E55" s="198" t="s">
        <v>793</v>
      </c>
      <c r="G55" s="59" t="s">
        <v>883</v>
      </c>
      <c r="H55" s="59" t="s">
        <v>722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V55" s="125" t="s">
        <v>750</v>
      </c>
      <c r="W55" s="125"/>
      <c r="X55" s="125"/>
    </row>
    <row r="56" spans="2:24" s="33" customFormat="1" ht="15.75" customHeight="1" outlineLevel="1">
      <c r="B56" s="315" t="s">
        <v>751</v>
      </c>
      <c r="C56" s="315"/>
      <c r="D56" s="315"/>
      <c r="E56" s="198" t="s">
        <v>793</v>
      </c>
      <c r="G56" s="59" t="s">
        <v>883</v>
      </c>
      <c r="H56" s="59" t="s">
        <v>723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V56" s="125" t="s">
        <v>751</v>
      </c>
      <c r="W56" s="125"/>
      <c r="X56" s="125"/>
    </row>
    <row r="57" spans="2:24" s="33" customFormat="1" ht="30" customHeight="1">
      <c r="B57" s="314" t="s">
        <v>636</v>
      </c>
      <c r="C57" s="314"/>
      <c r="D57" s="315"/>
      <c r="E57" s="175"/>
      <c r="G57" s="59"/>
      <c r="H57" s="59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V57" s="123" t="s">
        <v>636</v>
      </c>
      <c r="W57" s="123"/>
      <c r="X57" s="90"/>
    </row>
    <row r="58" spans="2:24" s="33" customFormat="1" ht="15.75" customHeight="1" outlineLevel="1">
      <c r="B58" s="315" t="s">
        <v>634</v>
      </c>
      <c r="C58" s="315"/>
      <c r="D58" s="315"/>
      <c r="E58" s="198" t="s">
        <v>793</v>
      </c>
      <c r="G58" s="59" t="s">
        <v>703</v>
      </c>
      <c r="H58" s="59" t="s">
        <v>858</v>
      </c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V58" s="125" t="s">
        <v>634</v>
      </c>
      <c r="W58" s="125"/>
      <c r="X58" s="125"/>
    </row>
    <row r="59" spans="2:24" s="33" customFormat="1" ht="15.75" customHeight="1" outlineLevel="1">
      <c r="B59" s="315" t="s">
        <v>635</v>
      </c>
      <c r="C59" s="315"/>
      <c r="D59" s="315"/>
      <c r="E59" s="198" t="s">
        <v>793</v>
      </c>
      <c r="G59" s="59" t="s">
        <v>703</v>
      </c>
      <c r="H59" s="59" t="s">
        <v>725</v>
      </c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V59" s="125" t="s">
        <v>635</v>
      </c>
      <c r="W59" s="125"/>
      <c r="X59" s="125"/>
    </row>
    <row r="60" spans="2:24" s="33" customFormat="1" ht="15.75" customHeight="1" outlineLevel="1">
      <c r="B60" s="315" t="s">
        <v>726</v>
      </c>
      <c r="C60" s="315"/>
      <c r="D60" s="315"/>
      <c r="E60" s="198" t="s">
        <v>793</v>
      </c>
      <c r="G60" s="59" t="s">
        <v>703</v>
      </c>
      <c r="H60" s="59" t="s">
        <v>727</v>
      </c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V60" s="125" t="s">
        <v>726</v>
      </c>
      <c r="W60" s="125"/>
      <c r="X60" s="125"/>
    </row>
    <row r="61" spans="2:24" s="33" customFormat="1" ht="15.75" customHeight="1" outlineLevel="1">
      <c r="B61" s="315" t="s">
        <v>745</v>
      </c>
      <c r="C61" s="315"/>
      <c r="D61" s="315"/>
      <c r="E61" s="198" t="s">
        <v>793</v>
      </c>
      <c r="G61" s="59" t="s">
        <v>703</v>
      </c>
      <c r="H61" s="59" t="s">
        <v>728</v>
      </c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V61" s="125" t="s">
        <v>745</v>
      </c>
      <c r="W61" s="125"/>
      <c r="X61" s="125"/>
    </row>
    <row r="62" spans="2:24" s="33" customFormat="1" ht="15.75" customHeight="1" outlineLevel="1">
      <c r="B62" s="315" t="s">
        <v>744</v>
      </c>
      <c r="C62" s="315"/>
      <c r="D62" s="315"/>
      <c r="E62" s="198" t="s">
        <v>793</v>
      </c>
      <c r="G62" s="59" t="s">
        <v>883</v>
      </c>
      <c r="H62" s="59" t="s">
        <v>859</v>
      </c>
      <c r="I62" s="80"/>
      <c r="J62" s="50"/>
      <c r="K62" s="50"/>
      <c r="L62" s="50"/>
      <c r="M62" s="50"/>
      <c r="N62" s="50"/>
      <c r="O62" s="50"/>
      <c r="P62" s="50"/>
      <c r="Q62" s="50"/>
      <c r="R62" s="50"/>
      <c r="S62" s="50"/>
      <c r="V62" s="125" t="s">
        <v>744</v>
      </c>
      <c r="W62" s="125"/>
      <c r="X62" s="125"/>
    </row>
    <row r="63" spans="2:24" s="33" customFormat="1" ht="15.75" customHeight="1" outlineLevel="1">
      <c r="B63" s="315" t="s">
        <v>743</v>
      </c>
      <c r="C63" s="315"/>
      <c r="D63" s="315"/>
      <c r="E63" s="198" t="s">
        <v>793</v>
      </c>
      <c r="G63" s="59" t="s">
        <v>883</v>
      </c>
      <c r="H63" s="59" t="s">
        <v>860</v>
      </c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V63" s="125" t="s">
        <v>743</v>
      </c>
      <c r="W63" s="125"/>
      <c r="X63" s="125"/>
    </row>
    <row r="64" spans="2:24" s="33" customFormat="1" ht="15.75" customHeight="1" outlineLevel="1">
      <c r="B64" s="315" t="s">
        <v>742</v>
      </c>
      <c r="C64" s="315"/>
      <c r="D64" s="315"/>
      <c r="E64" s="198" t="s">
        <v>793</v>
      </c>
      <c r="G64" s="59" t="s">
        <v>883</v>
      </c>
      <c r="H64" s="59" t="s">
        <v>861</v>
      </c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V64" s="125" t="s">
        <v>742</v>
      </c>
      <c r="W64" s="125"/>
      <c r="X64" s="125"/>
    </row>
    <row r="65" spans="2:24" s="33" customFormat="1" ht="15.75" customHeight="1" outlineLevel="1">
      <c r="B65" s="315" t="s">
        <v>741</v>
      </c>
      <c r="C65" s="315"/>
      <c r="D65" s="315"/>
      <c r="E65" s="198" t="s">
        <v>793</v>
      </c>
      <c r="G65" s="59" t="s">
        <v>883</v>
      </c>
      <c r="H65" s="59" t="s">
        <v>862</v>
      </c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V65" s="125" t="s">
        <v>741</v>
      </c>
      <c r="W65" s="125"/>
      <c r="X65" s="125"/>
    </row>
    <row r="66" spans="2:24" s="33" customFormat="1" ht="15.75" customHeight="1" outlineLevel="1">
      <c r="B66" s="315" t="s">
        <v>740</v>
      </c>
      <c r="C66" s="315"/>
      <c r="D66" s="315"/>
      <c r="E66" s="198" t="s">
        <v>793</v>
      </c>
      <c r="G66" s="59" t="s">
        <v>883</v>
      </c>
      <c r="H66" s="59" t="s">
        <v>863</v>
      </c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V66" s="125" t="s">
        <v>740</v>
      </c>
      <c r="W66" s="125"/>
      <c r="X66" s="125"/>
    </row>
    <row r="67" spans="2:24" s="305" customFormat="1" ht="15.75" customHeight="1" outlineLevel="1">
      <c r="B67" s="315" t="s">
        <v>1140</v>
      </c>
      <c r="C67" s="315"/>
      <c r="D67" s="315"/>
      <c r="E67" s="275" t="s">
        <v>793</v>
      </c>
      <c r="G67" s="59" t="s">
        <v>883</v>
      </c>
      <c r="H67" s="59" t="s">
        <v>1141</v>
      </c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V67" s="315"/>
      <c r="W67" s="315"/>
      <c r="X67" s="315"/>
    </row>
    <row r="68" spans="2:24" s="144" customFormat="1" ht="30" customHeight="1">
      <c r="B68" s="144" t="s">
        <v>1251</v>
      </c>
      <c r="G68" s="177"/>
      <c r="H68" s="178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V68" s="144" t="s">
        <v>1251</v>
      </c>
    </row>
    <row r="69" spans="2:24" s="305" customFormat="1" ht="15.75" customHeight="1" outlineLevel="1">
      <c r="B69" s="315" t="s">
        <v>1267</v>
      </c>
      <c r="C69" s="315"/>
      <c r="D69" s="315"/>
      <c r="E69" s="275" t="s">
        <v>793</v>
      </c>
      <c r="G69" s="59" t="s">
        <v>703</v>
      </c>
      <c r="H69" s="59" t="s">
        <v>1270</v>
      </c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V69" s="315" t="s">
        <v>1266</v>
      </c>
      <c r="W69" s="315"/>
      <c r="X69" s="315"/>
    </row>
    <row r="70" spans="2:24" s="305" customFormat="1" ht="15.75" customHeight="1" outlineLevel="1">
      <c r="B70" s="315" t="s">
        <v>1282</v>
      </c>
      <c r="C70" s="315"/>
      <c r="D70" s="315"/>
      <c r="E70" s="275" t="s">
        <v>793</v>
      </c>
      <c r="G70" s="59" t="s">
        <v>883</v>
      </c>
      <c r="H70" s="59" t="s">
        <v>1297</v>
      </c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V70" s="315" t="s">
        <v>1277</v>
      </c>
      <c r="W70" s="315"/>
      <c r="X70" s="315"/>
    </row>
    <row r="71" spans="2:24" s="305" customFormat="1" ht="15.75" customHeight="1" outlineLevel="1">
      <c r="B71" s="315" t="s">
        <v>1263</v>
      </c>
      <c r="C71" s="315"/>
      <c r="D71" s="315"/>
      <c r="E71" s="275" t="s">
        <v>793</v>
      </c>
      <c r="G71" s="59" t="s">
        <v>703</v>
      </c>
      <c r="H71" s="59" t="s">
        <v>1280</v>
      </c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V71" s="315" t="s">
        <v>1262</v>
      </c>
      <c r="W71" s="315"/>
      <c r="X71" s="315"/>
    </row>
    <row r="72" spans="2:24" s="305" customFormat="1" ht="15.75" customHeight="1" outlineLevel="1">
      <c r="B72" s="315" t="s">
        <v>1265</v>
      </c>
      <c r="C72" s="315"/>
      <c r="D72" s="315"/>
      <c r="E72" s="275" t="s">
        <v>793</v>
      </c>
      <c r="G72" s="59" t="s">
        <v>703</v>
      </c>
      <c r="H72" s="59" t="s">
        <v>1281</v>
      </c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V72" s="315" t="s">
        <v>1264</v>
      </c>
      <c r="W72" s="315"/>
      <c r="X72" s="315"/>
    </row>
    <row r="73" spans="2:24" s="305" customFormat="1" ht="15.75" customHeight="1" outlineLevel="1">
      <c r="B73" s="315" t="s">
        <v>1278</v>
      </c>
      <c r="C73" s="315"/>
      <c r="D73" s="315"/>
      <c r="E73" s="275" t="s">
        <v>793</v>
      </c>
      <c r="G73" s="59" t="s">
        <v>883</v>
      </c>
      <c r="H73" s="59" t="s">
        <v>1279</v>
      </c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V73" s="315" t="s">
        <v>1276</v>
      </c>
      <c r="W73" s="315"/>
      <c r="X73" s="315"/>
    </row>
    <row r="74" spans="2:24" s="305" customFormat="1" ht="15.75" customHeight="1" outlineLevel="1">
      <c r="B74" s="315" t="s">
        <v>1257</v>
      </c>
      <c r="C74" s="315"/>
      <c r="D74" s="315"/>
      <c r="E74" s="275" t="s">
        <v>793</v>
      </c>
      <c r="G74" s="59" t="s">
        <v>883</v>
      </c>
      <c r="H74" s="59" t="s">
        <v>1289</v>
      </c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V74" s="315" t="s">
        <v>1256</v>
      </c>
      <c r="W74" s="315"/>
      <c r="X74" s="315"/>
    </row>
    <row r="75" spans="2:24" s="305" customFormat="1" ht="15.75" customHeight="1" outlineLevel="1">
      <c r="B75" s="315" t="s">
        <v>1258</v>
      </c>
      <c r="C75" s="315"/>
      <c r="D75" s="315"/>
      <c r="E75" s="275" t="s">
        <v>793</v>
      </c>
      <c r="G75" s="59" t="s">
        <v>883</v>
      </c>
      <c r="H75" s="59" t="s">
        <v>1290</v>
      </c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V75" s="315" t="s">
        <v>1255</v>
      </c>
      <c r="W75" s="315"/>
      <c r="X75" s="315"/>
    </row>
    <row r="76" spans="2:24" s="305" customFormat="1" ht="15.75" customHeight="1" outlineLevel="1">
      <c r="B76" s="315" t="s">
        <v>1259</v>
      </c>
      <c r="C76" s="315"/>
      <c r="D76" s="315"/>
      <c r="E76" s="275" t="s">
        <v>793</v>
      </c>
      <c r="G76" s="59" t="s">
        <v>883</v>
      </c>
      <c r="H76" s="59" t="s">
        <v>1291</v>
      </c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V76" s="315" t="s">
        <v>1252</v>
      </c>
      <c r="W76" s="315"/>
      <c r="X76" s="315"/>
    </row>
    <row r="77" spans="2:24" s="305" customFormat="1" ht="15.75" customHeight="1" outlineLevel="1">
      <c r="B77" s="315" t="s">
        <v>1260</v>
      </c>
      <c r="C77" s="315"/>
      <c r="D77" s="315"/>
      <c r="E77" s="275" t="s">
        <v>793</v>
      </c>
      <c r="G77" s="59" t="s">
        <v>883</v>
      </c>
      <c r="H77" s="59" t="s">
        <v>1292</v>
      </c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V77" s="315" t="s">
        <v>1254</v>
      </c>
      <c r="W77" s="315"/>
      <c r="X77" s="315"/>
    </row>
    <row r="78" spans="2:24" s="305" customFormat="1" ht="15.75" customHeight="1" outlineLevel="1">
      <c r="B78" s="315" t="s">
        <v>1261</v>
      </c>
      <c r="C78" s="315"/>
      <c r="D78" s="315"/>
      <c r="E78" s="275" t="s">
        <v>793</v>
      </c>
      <c r="G78" s="59" t="s">
        <v>883</v>
      </c>
      <c r="H78" s="59" t="s">
        <v>1293</v>
      </c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V78" s="315" t="s">
        <v>1253</v>
      </c>
      <c r="W78" s="315"/>
      <c r="X78" s="315"/>
    </row>
    <row r="79" spans="2:24" s="305" customFormat="1" ht="15.75" customHeight="1" outlineLevel="1">
      <c r="B79" s="315" t="s">
        <v>1284</v>
      </c>
      <c r="C79" s="315"/>
      <c r="D79" s="315"/>
      <c r="E79" s="275" t="s">
        <v>793</v>
      </c>
      <c r="G79" s="59" t="s">
        <v>883</v>
      </c>
      <c r="H79" s="59" t="s">
        <v>1285</v>
      </c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V79" s="315" t="s">
        <v>1283</v>
      </c>
      <c r="W79" s="315"/>
      <c r="X79" s="315"/>
    </row>
    <row r="80" spans="2:24" s="305" customFormat="1" ht="15.75" customHeight="1" outlineLevel="1">
      <c r="B80" s="315" t="s">
        <v>1269</v>
      </c>
      <c r="C80" s="315"/>
      <c r="D80" s="315"/>
      <c r="E80" s="275" t="s">
        <v>793</v>
      </c>
      <c r="G80" s="59" t="s">
        <v>703</v>
      </c>
      <c r="H80" s="59" t="s">
        <v>1286</v>
      </c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V80" s="315" t="s">
        <v>1268</v>
      </c>
      <c r="W80" s="315"/>
      <c r="X80" s="315"/>
    </row>
    <row r="81" spans="2:24" s="305" customFormat="1" ht="15.75" customHeight="1" outlineLevel="1">
      <c r="B81" s="315" t="s">
        <v>1247</v>
      </c>
      <c r="C81" s="315"/>
      <c r="D81" s="315"/>
      <c r="E81" s="275" t="s">
        <v>793</v>
      </c>
      <c r="G81" s="59" t="s">
        <v>883</v>
      </c>
      <c r="H81" s="59" t="s">
        <v>1288</v>
      </c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V81" s="315" t="s">
        <v>1247</v>
      </c>
      <c r="W81" s="315"/>
      <c r="X81" s="315"/>
    </row>
    <row r="82" spans="2:24" s="33" customFormat="1" ht="30" customHeight="1">
      <c r="B82" s="314" t="s">
        <v>639</v>
      </c>
      <c r="C82" s="314"/>
      <c r="D82" s="315"/>
      <c r="E82" s="175"/>
      <c r="G82" s="59"/>
      <c r="H82" s="59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V82" s="123" t="s">
        <v>639</v>
      </c>
      <c r="W82" s="123"/>
      <c r="X82" s="90"/>
    </row>
    <row r="83" spans="2:24" s="305" customFormat="1" ht="15.75" customHeight="1" outlineLevel="1">
      <c r="B83" s="315" t="s">
        <v>1221</v>
      </c>
      <c r="C83" s="315"/>
      <c r="D83" s="315"/>
      <c r="E83" s="275" t="s">
        <v>793</v>
      </c>
      <c r="G83" s="59" t="s">
        <v>883</v>
      </c>
      <c r="H83" s="59" t="s">
        <v>1220</v>
      </c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V83" s="315" t="s">
        <v>1274</v>
      </c>
      <c r="W83" s="315"/>
      <c r="X83" s="315"/>
    </row>
    <row r="84" spans="2:24" s="305" customFormat="1" ht="15.75" customHeight="1" outlineLevel="1">
      <c r="B84" s="315" t="s">
        <v>1296</v>
      </c>
      <c r="C84" s="315"/>
      <c r="D84" s="315"/>
      <c r="E84" s="275" t="s">
        <v>793</v>
      </c>
      <c r="G84" s="59" t="s">
        <v>883</v>
      </c>
      <c r="H84" s="59" t="s">
        <v>1294</v>
      </c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V84" s="315"/>
      <c r="W84" s="315"/>
      <c r="X84" s="315"/>
    </row>
    <row r="85" spans="2:24" s="305" customFormat="1" ht="15.75" customHeight="1" outlineLevel="1">
      <c r="B85" s="315" t="s">
        <v>1295</v>
      </c>
      <c r="C85" s="315"/>
      <c r="D85" s="315"/>
      <c r="E85" s="275" t="s">
        <v>793</v>
      </c>
      <c r="G85" s="59" t="s">
        <v>883</v>
      </c>
      <c r="H85" s="59" t="s">
        <v>1246</v>
      </c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V85" s="315" t="s">
        <v>1287</v>
      </c>
      <c r="W85" s="315"/>
      <c r="X85" s="315"/>
    </row>
    <row r="86" spans="2:24" s="33" customFormat="1" ht="15.75" customHeight="1" outlineLevel="1">
      <c r="B86" s="315" t="s">
        <v>778</v>
      </c>
      <c r="C86" s="315"/>
      <c r="D86" s="315"/>
      <c r="E86" s="198" t="s">
        <v>793</v>
      </c>
      <c r="G86" s="59" t="s">
        <v>884</v>
      </c>
      <c r="H86" s="59" t="s">
        <v>867</v>
      </c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V86" s="125" t="s">
        <v>668</v>
      </c>
      <c r="W86" s="125"/>
      <c r="X86" s="125"/>
    </row>
    <row r="87" spans="2:24" s="33" customFormat="1" ht="15.75" customHeight="1" outlineLevel="1">
      <c r="B87" s="315" t="s">
        <v>779</v>
      </c>
      <c r="C87" s="315"/>
      <c r="D87" s="315"/>
      <c r="E87" s="198" t="s">
        <v>793</v>
      </c>
      <c r="G87" s="59" t="s">
        <v>884</v>
      </c>
      <c r="H87" s="59" t="s">
        <v>868</v>
      </c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V87" s="125" t="s">
        <v>730</v>
      </c>
      <c r="W87" s="125"/>
      <c r="X87" s="125"/>
    </row>
    <row r="88" spans="2:24" s="33" customFormat="1" ht="15.75" customHeight="1" outlineLevel="1">
      <c r="B88" s="315" t="s">
        <v>780</v>
      </c>
      <c r="C88" s="315"/>
      <c r="D88" s="315"/>
      <c r="E88" s="198" t="s">
        <v>793</v>
      </c>
      <c r="G88" s="59" t="s">
        <v>884</v>
      </c>
      <c r="H88" s="59" t="s">
        <v>869</v>
      </c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V88" s="125" t="s">
        <v>669</v>
      </c>
      <c r="W88" s="125"/>
      <c r="X88" s="125"/>
    </row>
    <row r="89" spans="2:24" s="305" customFormat="1" ht="15.75" customHeight="1" outlineLevel="1">
      <c r="B89" s="315" t="s">
        <v>1142</v>
      </c>
      <c r="C89" s="315"/>
      <c r="D89" s="315"/>
      <c r="E89" s="275" t="s">
        <v>793</v>
      </c>
      <c r="G89" s="59" t="s">
        <v>544</v>
      </c>
      <c r="H89" s="59" t="s">
        <v>1145</v>
      </c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V89" s="308"/>
      <c r="W89" s="308"/>
      <c r="X89" s="308"/>
    </row>
    <row r="90" spans="2:24" s="305" customFormat="1" ht="15.75" customHeight="1" outlineLevel="1">
      <c r="B90" s="315" t="s">
        <v>1159</v>
      </c>
      <c r="C90" s="315"/>
      <c r="D90" s="315"/>
      <c r="E90" s="275" t="s">
        <v>793</v>
      </c>
      <c r="G90" s="59" t="s">
        <v>544</v>
      </c>
      <c r="H90" s="59" t="s">
        <v>1144</v>
      </c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V90" s="308"/>
      <c r="W90" s="308"/>
      <c r="X90" s="308"/>
    </row>
    <row r="91" spans="2:24" s="305" customFormat="1" ht="15.75" customHeight="1" outlineLevel="1">
      <c r="B91" s="315" t="s">
        <v>1160</v>
      </c>
      <c r="C91" s="315"/>
      <c r="D91" s="315"/>
      <c r="E91" s="275" t="s">
        <v>793</v>
      </c>
      <c r="G91" s="59" t="s">
        <v>544</v>
      </c>
      <c r="H91" s="59" t="s">
        <v>1143</v>
      </c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V91" s="308"/>
      <c r="W91" s="308"/>
      <c r="X91" s="308"/>
    </row>
    <row r="92" spans="2:24" s="33" customFormat="1" ht="15.75" customHeight="1" outlineLevel="1">
      <c r="B92" s="315" t="s">
        <v>729</v>
      </c>
      <c r="C92" s="315"/>
      <c r="D92" s="315"/>
      <c r="E92" s="198" t="s">
        <v>793</v>
      </c>
      <c r="G92" s="59" t="s">
        <v>544</v>
      </c>
      <c r="H92" s="59" t="s">
        <v>864</v>
      </c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V92" s="125" t="s">
        <v>729</v>
      </c>
      <c r="W92" s="125"/>
      <c r="X92" s="125"/>
    </row>
    <row r="93" spans="2:24" s="305" customFormat="1" ht="15.75" customHeight="1" outlineLevel="1">
      <c r="B93" s="315" t="s">
        <v>1318</v>
      </c>
      <c r="C93" s="315"/>
      <c r="D93" s="315"/>
      <c r="E93" s="275" t="s">
        <v>793</v>
      </c>
      <c r="G93" s="59" t="s">
        <v>544</v>
      </c>
      <c r="H93" s="59" t="s">
        <v>1339</v>
      </c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V93" s="315" t="s">
        <v>1318</v>
      </c>
      <c r="W93" s="315"/>
      <c r="X93" s="315"/>
    </row>
    <row r="94" spans="2:24" s="305" customFormat="1" ht="15.75" customHeight="1" outlineLevel="1">
      <c r="B94" s="315" t="s">
        <v>1319</v>
      </c>
      <c r="C94" s="315"/>
      <c r="D94" s="315"/>
      <c r="E94" s="275" t="s">
        <v>793</v>
      </c>
      <c r="G94" s="59" t="s">
        <v>544</v>
      </c>
      <c r="H94" s="59" t="s">
        <v>1340</v>
      </c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V94" s="315" t="s">
        <v>1319</v>
      </c>
      <c r="W94" s="315"/>
      <c r="X94" s="315"/>
    </row>
    <row r="95" spans="2:24" s="33" customFormat="1" ht="15.75" customHeight="1" outlineLevel="1">
      <c r="B95" s="315" t="s">
        <v>638</v>
      </c>
      <c r="C95" s="315"/>
      <c r="D95" s="315"/>
      <c r="E95" s="198" t="s">
        <v>793</v>
      </c>
      <c r="G95" s="59" t="s">
        <v>544</v>
      </c>
      <c r="H95" s="59" t="s">
        <v>865</v>
      </c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V95" s="125" t="s">
        <v>638</v>
      </c>
      <c r="W95" s="125"/>
      <c r="X95" s="125"/>
    </row>
    <row r="96" spans="2:24" s="33" customFormat="1" ht="15.75" customHeight="1" outlineLevel="1">
      <c r="B96" s="315" t="s">
        <v>1161</v>
      </c>
      <c r="C96" s="315"/>
      <c r="D96" s="315"/>
      <c r="E96" s="198" t="s">
        <v>793</v>
      </c>
      <c r="G96" s="59" t="s">
        <v>544</v>
      </c>
      <c r="H96" s="59" t="s">
        <v>866</v>
      </c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V96" s="125" t="s">
        <v>760</v>
      </c>
      <c r="W96" s="125"/>
      <c r="X96" s="125"/>
    </row>
    <row r="97" spans="2:24" s="33" customFormat="1" ht="15.75" customHeight="1" outlineLevel="1">
      <c r="B97" s="316" t="s">
        <v>806</v>
      </c>
      <c r="C97" s="315"/>
      <c r="D97" s="315"/>
      <c r="E97" s="198" t="s">
        <v>793</v>
      </c>
      <c r="G97" s="59" t="s">
        <v>871</v>
      </c>
      <c r="H97" s="59" t="s">
        <v>870</v>
      </c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V97" s="125" t="s">
        <v>767</v>
      </c>
      <c r="W97" s="125"/>
      <c r="X97" s="125"/>
    </row>
    <row r="98" spans="2:24" s="33" customFormat="1" ht="15.75" customHeight="1" outlineLevel="1">
      <c r="B98" s="316" t="s">
        <v>787</v>
      </c>
      <c r="C98" s="315"/>
      <c r="D98" s="315"/>
      <c r="E98" s="198" t="s">
        <v>793</v>
      </c>
      <c r="G98" s="59" t="s">
        <v>55</v>
      </c>
      <c r="H98" s="59" t="s">
        <v>789</v>
      </c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V98" s="125" t="s">
        <v>790</v>
      </c>
      <c r="W98" s="125"/>
      <c r="X98" s="125"/>
    </row>
    <row r="99" spans="2:24" s="33" customFormat="1" ht="15.75" customHeight="1" outlineLevel="1">
      <c r="B99" s="316" t="s">
        <v>788</v>
      </c>
      <c r="C99" s="315"/>
      <c r="D99" s="315"/>
      <c r="E99" s="198" t="s">
        <v>793</v>
      </c>
      <c r="G99" s="59" t="s">
        <v>56</v>
      </c>
      <c r="H99" s="59" t="s">
        <v>872</v>
      </c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V99" s="125" t="s">
        <v>791</v>
      </c>
      <c r="W99" s="125"/>
      <c r="X99" s="125"/>
    </row>
    <row r="100" spans="2:24" s="33" customFormat="1" ht="30" customHeight="1">
      <c r="B100" s="123" t="s">
        <v>663</v>
      </c>
      <c r="C100" s="123"/>
      <c r="D100" s="90"/>
      <c r="E100" s="69"/>
      <c r="G100" s="59"/>
      <c r="H100" s="59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V100" s="123" t="s">
        <v>663</v>
      </c>
      <c r="W100" s="123"/>
      <c r="X100" s="90"/>
    </row>
    <row r="101" spans="2:24" s="33" customFormat="1" ht="15.75" customHeight="1" outlineLevel="1">
      <c r="B101" s="316" t="s">
        <v>1153</v>
      </c>
      <c r="C101" s="316"/>
      <c r="D101" s="315"/>
      <c r="E101" s="198" t="s">
        <v>793</v>
      </c>
      <c r="G101" s="59" t="s">
        <v>544</v>
      </c>
      <c r="H101" s="59" t="s">
        <v>1147</v>
      </c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V101" s="126" t="s">
        <v>667</v>
      </c>
      <c r="W101" s="126"/>
      <c r="X101" s="125"/>
    </row>
    <row r="102" spans="2:24" s="33" customFormat="1" ht="15.75" customHeight="1" outlineLevel="1">
      <c r="B102" s="316" t="s">
        <v>1138</v>
      </c>
      <c r="C102" s="316"/>
      <c r="D102" s="315"/>
      <c r="E102" s="198" t="s">
        <v>793</v>
      </c>
      <c r="G102" s="59" t="s">
        <v>544</v>
      </c>
      <c r="H102" s="59" t="s">
        <v>874</v>
      </c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V102" s="126" t="s">
        <v>640</v>
      </c>
      <c r="W102" s="126"/>
      <c r="X102" s="125"/>
    </row>
    <row r="103" spans="2:24" s="33" customFormat="1" ht="15.75" customHeight="1" outlineLevel="1">
      <c r="B103" s="316" t="s">
        <v>1139</v>
      </c>
      <c r="C103" s="316"/>
      <c r="D103" s="315"/>
      <c r="E103" s="198" t="s">
        <v>793</v>
      </c>
      <c r="G103" s="59" t="s">
        <v>544</v>
      </c>
      <c r="H103" s="59" t="s">
        <v>876</v>
      </c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V103" s="126" t="s">
        <v>642</v>
      </c>
      <c r="W103" s="126"/>
      <c r="X103" s="125"/>
    </row>
    <row r="104" spans="2:24" s="305" customFormat="1" ht="15.75" customHeight="1" outlineLevel="1">
      <c r="B104" s="316" t="s">
        <v>1137</v>
      </c>
      <c r="C104" s="316"/>
      <c r="D104" s="315"/>
      <c r="E104" s="275" t="s">
        <v>793</v>
      </c>
      <c r="G104" s="59" t="s">
        <v>544</v>
      </c>
      <c r="H104" s="59" t="s">
        <v>873</v>
      </c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V104" s="316"/>
      <c r="W104" s="316"/>
      <c r="X104" s="315"/>
    </row>
    <row r="105" spans="2:24" s="33" customFormat="1" ht="15.75" customHeight="1" outlineLevel="1">
      <c r="B105" s="316" t="s">
        <v>1155</v>
      </c>
      <c r="C105" s="316"/>
      <c r="D105" s="315"/>
      <c r="E105" s="198" t="s">
        <v>793</v>
      </c>
      <c r="G105" s="59" t="s">
        <v>544</v>
      </c>
      <c r="H105" s="59" t="s">
        <v>875</v>
      </c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V105" s="126" t="s">
        <v>641</v>
      </c>
      <c r="W105" s="126"/>
      <c r="X105" s="125"/>
    </row>
    <row r="106" spans="2:24" s="305" customFormat="1" ht="15.75" customHeight="1" outlineLevel="1">
      <c r="B106" s="316" t="s">
        <v>1156</v>
      </c>
      <c r="C106" s="316"/>
      <c r="D106" s="315"/>
      <c r="E106" s="275" t="s">
        <v>793</v>
      </c>
      <c r="G106" s="59" t="s">
        <v>544</v>
      </c>
      <c r="H106" s="59" t="s">
        <v>1157</v>
      </c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V106" s="316"/>
      <c r="W106" s="316"/>
      <c r="X106" s="315"/>
    </row>
    <row r="107" spans="2:24" s="305" customFormat="1" ht="15.75" customHeight="1" outlineLevel="1">
      <c r="B107" s="316" t="s">
        <v>1150</v>
      </c>
      <c r="C107" s="316"/>
      <c r="D107" s="315"/>
      <c r="E107" s="275" t="s">
        <v>793</v>
      </c>
      <c r="G107" s="59" t="s">
        <v>544</v>
      </c>
      <c r="H107" s="59" t="s">
        <v>1148</v>
      </c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V107" s="316"/>
      <c r="W107" s="316"/>
      <c r="X107" s="315"/>
    </row>
    <row r="108" spans="2:24" s="33" customFormat="1" ht="15.75" customHeight="1" outlineLevel="1">
      <c r="B108" s="316" t="s">
        <v>807</v>
      </c>
      <c r="C108" s="316"/>
      <c r="D108" s="315"/>
      <c r="E108" s="198" t="s">
        <v>793</v>
      </c>
      <c r="G108" s="59" t="s">
        <v>544</v>
      </c>
      <c r="H108" s="59" t="s">
        <v>877</v>
      </c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V108" s="126" t="s">
        <v>785</v>
      </c>
      <c r="W108" s="126"/>
      <c r="X108" s="125"/>
    </row>
    <row r="109" spans="2:24" s="33" customFormat="1" ht="15.75" customHeight="1" outlineLevel="1">
      <c r="B109" s="316" t="s">
        <v>784</v>
      </c>
      <c r="C109" s="316"/>
      <c r="D109" s="315"/>
      <c r="E109" s="198" t="s">
        <v>793</v>
      </c>
      <c r="G109" s="59" t="s">
        <v>544</v>
      </c>
      <c r="H109" s="59" t="s">
        <v>1158</v>
      </c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V109" s="126" t="s">
        <v>706</v>
      </c>
      <c r="W109" s="126"/>
      <c r="X109" s="125"/>
    </row>
    <row r="110" spans="2:24" s="33" customFormat="1" ht="30" customHeight="1">
      <c r="B110" s="123" t="s">
        <v>757</v>
      </c>
      <c r="C110" s="123"/>
      <c r="D110" s="90"/>
      <c r="E110" s="69"/>
      <c r="G110" s="59"/>
      <c r="H110" s="59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V110" s="123" t="s">
        <v>757</v>
      </c>
      <c r="W110" s="123"/>
      <c r="X110" s="90"/>
    </row>
    <row r="111" spans="2:24" s="33" customFormat="1" ht="15.75" customHeight="1" outlineLevel="1">
      <c r="B111" s="316" t="s">
        <v>707</v>
      </c>
      <c r="C111" s="316"/>
      <c r="D111" s="315"/>
      <c r="E111" s="198" t="s">
        <v>793</v>
      </c>
      <c r="G111" s="59" t="s">
        <v>544</v>
      </c>
      <c r="H111" s="59" t="s">
        <v>878</v>
      </c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V111" s="126" t="s">
        <v>707</v>
      </c>
      <c r="W111" s="126"/>
      <c r="X111" s="125"/>
    </row>
    <row r="112" spans="2:24" s="33" customFormat="1" ht="15.75" customHeight="1" outlineLevel="1">
      <c r="B112" s="316" t="s">
        <v>1151</v>
      </c>
      <c r="C112" s="316"/>
      <c r="D112" s="315"/>
      <c r="E112" s="198" t="s">
        <v>793</v>
      </c>
      <c r="G112" s="59" t="s">
        <v>544</v>
      </c>
      <c r="H112" s="59" t="s">
        <v>1154</v>
      </c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V112" s="126" t="s">
        <v>731</v>
      </c>
      <c r="W112" s="126"/>
      <c r="X112" s="125"/>
    </row>
    <row r="113" spans="1:24" s="305" customFormat="1" ht="15.75" customHeight="1" outlineLevel="1">
      <c r="B113" s="316" t="s">
        <v>1152</v>
      </c>
      <c r="C113" s="316"/>
      <c r="D113" s="315"/>
      <c r="E113" s="275" t="s">
        <v>793</v>
      </c>
      <c r="G113" s="59" t="s">
        <v>544</v>
      </c>
      <c r="H113" s="59" t="s">
        <v>1146</v>
      </c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V113" s="316"/>
      <c r="W113" s="316"/>
      <c r="X113" s="315"/>
    </row>
    <row r="114" spans="1:24" s="33" customFormat="1" ht="15.75" customHeight="1" outlineLevel="1">
      <c r="B114" s="316" t="s">
        <v>739</v>
      </c>
      <c r="C114" s="316"/>
      <c r="D114" s="315"/>
      <c r="E114" s="198" t="s">
        <v>793</v>
      </c>
      <c r="G114" s="59" t="s">
        <v>544</v>
      </c>
      <c r="H114" s="59" t="s">
        <v>879</v>
      </c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V114" s="126" t="s">
        <v>739</v>
      </c>
      <c r="W114" s="126"/>
      <c r="X114" s="125"/>
    </row>
    <row r="115" spans="1:24" s="33" customFormat="1" ht="15.75" customHeight="1" outlineLevel="1">
      <c r="B115" s="316" t="s">
        <v>705</v>
      </c>
      <c r="C115" s="316"/>
      <c r="D115" s="315"/>
      <c r="E115" s="198" t="s">
        <v>793</v>
      </c>
      <c r="G115" s="59" t="s">
        <v>704</v>
      </c>
      <c r="H115" s="59" t="s">
        <v>708</v>
      </c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V115" s="126" t="s">
        <v>705</v>
      </c>
      <c r="W115" s="126"/>
      <c r="X115" s="125"/>
    </row>
    <row r="116" spans="1:24" s="33" customFormat="1" ht="30" customHeight="1">
      <c r="B116" s="124" t="s">
        <v>643</v>
      </c>
      <c r="C116" s="124"/>
      <c r="D116" s="125"/>
      <c r="E116" s="175"/>
      <c r="G116" s="59"/>
      <c r="H116" s="59" t="s">
        <v>758</v>
      </c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V116" s="124" t="s">
        <v>643</v>
      </c>
      <c r="W116" s="124"/>
      <c r="X116" s="125"/>
    </row>
    <row r="117" spans="1:24" s="33" customFormat="1" ht="15.75" customHeight="1" outlineLevel="1">
      <c r="B117" s="316" t="s">
        <v>759</v>
      </c>
      <c r="C117" s="316"/>
      <c r="D117" s="315"/>
      <c r="E117" s="198" t="s">
        <v>793</v>
      </c>
      <c r="G117" s="59" t="s">
        <v>52</v>
      </c>
      <c r="H117" s="59" t="s">
        <v>732</v>
      </c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V117" s="126" t="s">
        <v>759</v>
      </c>
      <c r="W117" s="126"/>
      <c r="X117" s="125"/>
    </row>
    <row r="118" spans="1:24" s="33" customFormat="1" ht="15.75" customHeight="1" outlineLevel="1">
      <c r="B118" s="316" t="s">
        <v>671</v>
      </c>
      <c r="C118" s="316"/>
      <c r="D118" s="315"/>
      <c r="E118" s="198" t="s">
        <v>793</v>
      </c>
      <c r="G118" s="59" t="s">
        <v>52</v>
      </c>
      <c r="H118" s="59" t="s">
        <v>733</v>
      </c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V118" s="126" t="s">
        <v>671</v>
      </c>
      <c r="W118" s="126"/>
      <c r="X118" s="125"/>
    </row>
    <row r="119" spans="1:24" s="33" customFormat="1" ht="15.75" customHeight="1" outlineLevel="1">
      <c r="B119" s="316" t="s">
        <v>737</v>
      </c>
      <c r="C119" s="316"/>
      <c r="D119" s="315"/>
      <c r="E119" s="198" t="s">
        <v>793</v>
      </c>
      <c r="G119" s="59" t="s">
        <v>52</v>
      </c>
      <c r="H119" s="59" t="s">
        <v>734</v>
      </c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V119" s="126" t="s">
        <v>737</v>
      </c>
      <c r="W119" s="126"/>
      <c r="X119" s="125"/>
    </row>
    <row r="120" spans="1:24" s="33" customFormat="1" ht="15.75" customHeight="1" outlineLevel="1">
      <c r="B120" s="316" t="s">
        <v>738</v>
      </c>
      <c r="C120" s="316"/>
      <c r="D120" s="315"/>
      <c r="E120" s="198" t="s">
        <v>793</v>
      </c>
      <c r="G120" s="59" t="s">
        <v>52</v>
      </c>
      <c r="H120" s="59" t="s">
        <v>880</v>
      </c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V120" s="126" t="s">
        <v>738</v>
      </c>
      <c r="W120" s="126"/>
      <c r="X120" s="125"/>
    </row>
    <row r="121" spans="1:24" s="144" customFormat="1" ht="30" customHeight="1">
      <c r="G121" s="177"/>
      <c r="H121" s="178"/>
      <c r="I121" s="145"/>
      <c r="J121" s="145"/>
      <c r="K121" s="145"/>
      <c r="L121" s="145"/>
      <c r="M121" s="145"/>
      <c r="N121" s="145"/>
      <c r="O121" s="145"/>
      <c r="P121" s="145"/>
      <c r="Q121" s="145"/>
      <c r="R121" s="145"/>
      <c r="S121" s="145"/>
    </row>
    <row r="122" spans="1:24" s="53" customFormat="1" ht="15.75" customHeight="1">
      <c r="B122" s="115" t="str">
        <f>CONCATENATE("Version ",Version)</f>
        <v>Version 1.5.2</v>
      </c>
      <c r="C122" s="115"/>
      <c r="D122" s="115"/>
      <c r="E122" s="115"/>
      <c r="F122" s="173"/>
      <c r="G122" s="583" t="str">
        <f ca="1">Copyright</f>
        <v>© 2018 CanadianSolar, All rights reserved.</v>
      </c>
      <c r="H122" s="583"/>
      <c r="I122" s="583"/>
      <c r="J122" s="583"/>
      <c r="K122" s="583"/>
      <c r="L122" s="116"/>
      <c r="M122" s="116"/>
      <c r="N122" s="116"/>
      <c r="O122" s="116"/>
      <c r="P122" s="116"/>
      <c r="Q122" s="612" t="s">
        <v>664</v>
      </c>
      <c r="R122" s="612"/>
      <c r="S122" s="612"/>
    </row>
    <row r="123" spans="1:24" ht="15.75" hidden="1" customHeight="1">
      <c r="A123" s="33"/>
      <c r="B123" s="34"/>
      <c r="C123" s="34"/>
      <c r="D123" s="34"/>
      <c r="E123" s="34"/>
      <c r="F123" s="34"/>
      <c r="G123" s="35"/>
      <c r="H123" s="34"/>
      <c r="I123" s="34"/>
      <c r="J123" s="34"/>
      <c r="K123" s="34"/>
      <c r="L123" s="34"/>
      <c r="M123" s="34"/>
      <c r="N123" s="33"/>
      <c r="O123" s="33"/>
      <c r="P123" s="33"/>
      <c r="Q123" s="33"/>
      <c r="R123" s="33"/>
      <c r="S123" s="33"/>
      <c r="T123" s="33"/>
    </row>
    <row r="124" spans="1:24" ht="15.75" hidden="1" customHeight="1">
      <c r="A124" s="33"/>
      <c r="B124" s="34"/>
      <c r="C124" s="34"/>
      <c r="D124" s="34"/>
      <c r="E124" s="34"/>
      <c r="F124" s="34"/>
      <c r="G124" s="35"/>
      <c r="H124" s="34"/>
      <c r="I124" s="34"/>
      <c r="J124" s="34"/>
      <c r="K124" s="34"/>
      <c r="L124" s="34"/>
      <c r="M124" s="34"/>
      <c r="N124" s="33"/>
      <c r="O124" s="33"/>
      <c r="P124" s="33"/>
      <c r="Q124" s="33"/>
      <c r="R124" s="33"/>
      <c r="S124" s="33"/>
      <c r="T124" s="33"/>
    </row>
    <row r="125" spans="1:24" ht="15.75" hidden="1" customHeight="1">
      <c r="A125" s="33"/>
      <c r="B125" s="34"/>
      <c r="C125" s="34"/>
      <c r="D125" s="34"/>
      <c r="E125" s="34"/>
      <c r="F125" s="34"/>
      <c r="G125" s="35"/>
      <c r="H125" s="34"/>
      <c r="I125" s="34"/>
      <c r="J125" s="34"/>
      <c r="K125" s="34"/>
      <c r="L125" s="34"/>
      <c r="M125" s="34"/>
      <c r="N125" s="33"/>
      <c r="O125" s="33"/>
      <c r="P125" s="33"/>
      <c r="Q125" s="33"/>
      <c r="R125" s="33"/>
      <c r="S125" s="33"/>
      <c r="T125" s="33"/>
    </row>
    <row r="126" spans="1:24" ht="15.75" hidden="1" customHeight="1">
      <c r="A126" s="33"/>
      <c r="B126" s="34"/>
      <c r="C126" s="34"/>
      <c r="D126" s="34"/>
      <c r="E126" s="34"/>
      <c r="F126" s="34"/>
      <c r="G126" s="35"/>
      <c r="H126" s="34"/>
      <c r="I126" s="34"/>
      <c r="J126" s="34"/>
      <c r="K126" s="34"/>
      <c r="L126" s="34"/>
      <c r="M126" s="34"/>
      <c r="N126" s="33"/>
      <c r="O126" s="33"/>
      <c r="P126" s="33"/>
      <c r="Q126" s="33"/>
      <c r="R126" s="33"/>
      <c r="S126" s="33"/>
      <c r="T126" s="33"/>
    </row>
    <row r="127" spans="1:24" ht="15.75" hidden="1" customHeight="1">
      <c r="A127" s="33"/>
      <c r="B127" s="34"/>
      <c r="C127" s="34"/>
      <c r="D127" s="34"/>
      <c r="E127" s="34"/>
      <c r="F127" s="34"/>
      <c r="G127" s="35"/>
      <c r="H127" s="34"/>
      <c r="I127" s="34"/>
      <c r="J127" s="34"/>
      <c r="K127" s="34"/>
      <c r="L127" s="34"/>
      <c r="M127" s="34"/>
      <c r="N127" s="33"/>
      <c r="O127" s="33"/>
      <c r="P127" s="33"/>
      <c r="Q127" s="33"/>
      <c r="R127" s="33"/>
      <c r="S127" s="33"/>
      <c r="T127" s="33"/>
    </row>
    <row r="128" spans="1:24" ht="15.75" hidden="1" customHeight="1">
      <c r="A128" s="33"/>
      <c r="B128" s="34"/>
      <c r="C128" s="34"/>
      <c r="D128" s="34"/>
      <c r="E128" s="34"/>
      <c r="F128" s="34"/>
      <c r="G128" s="35"/>
      <c r="H128" s="34"/>
      <c r="I128" s="34"/>
      <c r="J128" s="34"/>
      <c r="K128" s="34"/>
      <c r="L128" s="34"/>
      <c r="M128" s="34"/>
      <c r="N128" s="33"/>
      <c r="O128" s="33"/>
      <c r="P128" s="33"/>
      <c r="Q128" s="33"/>
      <c r="R128" s="33"/>
      <c r="S128" s="33"/>
      <c r="T128" s="33"/>
    </row>
    <row r="129" spans="1:20" ht="15.75" hidden="1" customHeight="1">
      <c r="A129" s="33"/>
      <c r="B129" s="34"/>
      <c r="C129" s="34"/>
      <c r="D129" s="34"/>
      <c r="E129" s="34"/>
      <c r="F129" s="34"/>
      <c r="G129" s="35"/>
      <c r="H129" s="34"/>
      <c r="I129" s="34"/>
      <c r="J129" s="34"/>
      <c r="K129" s="34"/>
      <c r="L129" s="34"/>
      <c r="M129" s="34"/>
      <c r="N129" s="33"/>
      <c r="O129" s="33"/>
      <c r="P129" s="33"/>
      <c r="Q129" s="33"/>
      <c r="R129" s="33"/>
      <c r="S129" s="33"/>
      <c r="T129" s="33"/>
    </row>
    <row r="130" spans="1:20" ht="15.75" hidden="1" customHeight="1">
      <c r="A130" s="33"/>
      <c r="B130" s="34"/>
      <c r="C130" s="34"/>
      <c r="D130" s="34"/>
      <c r="E130" s="34"/>
      <c r="F130" s="34"/>
      <c r="G130" s="35"/>
      <c r="H130" s="34"/>
      <c r="I130" s="34"/>
      <c r="J130" s="34"/>
      <c r="K130" s="34"/>
      <c r="L130" s="34"/>
      <c r="M130" s="34"/>
      <c r="N130" s="33"/>
      <c r="O130" s="33"/>
      <c r="P130" s="33"/>
      <c r="Q130" s="33"/>
      <c r="R130" s="33"/>
      <c r="S130" s="33"/>
      <c r="T130" s="33"/>
    </row>
    <row r="131" spans="1:20" ht="15.75" hidden="1" customHeight="1">
      <c r="A131" s="33"/>
      <c r="B131" s="34"/>
      <c r="C131" s="34"/>
      <c r="D131" s="34"/>
      <c r="E131" s="34"/>
      <c r="F131" s="34"/>
      <c r="G131" s="35"/>
      <c r="H131" s="34"/>
      <c r="I131" s="34"/>
      <c r="J131" s="34"/>
      <c r="K131" s="34"/>
      <c r="L131" s="34"/>
      <c r="M131" s="34"/>
      <c r="N131" s="33"/>
      <c r="O131" s="33"/>
      <c r="P131" s="33"/>
      <c r="Q131" s="33"/>
      <c r="R131" s="33"/>
      <c r="S131" s="33"/>
      <c r="T131" s="33"/>
    </row>
    <row r="132" spans="1:20" ht="15.75" hidden="1" customHeight="1">
      <c r="A132" s="33"/>
      <c r="B132" s="34"/>
      <c r="C132" s="34"/>
      <c r="D132" s="34"/>
      <c r="E132" s="34"/>
      <c r="F132" s="34"/>
      <c r="G132" s="35"/>
      <c r="H132" s="34"/>
      <c r="I132" s="34"/>
      <c r="J132" s="34"/>
      <c r="K132" s="34"/>
      <c r="L132" s="34"/>
      <c r="M132" s="34"/>
      <c r="N132" s="33"/>
      <c r="O132" s="33"/>
      <c r="P132" s="33"/>
      <c r="Q132" s="33"/>
      <c r="R132" s="33"/>
      <c r="S132" s="33"/>
      <c r="T132" s="33"/>
    </row>
    <row r="133" spans="1:20" ht="15.75" hidden="1" customHeight="1">
      <c r="A133" s="33"/>
      <c r="B133" s="34"/>
      <c r="C133" s="34"/>
      <c r="D133" s="34"/>
      <c r="E133" s="34"/>
      <c r="F133" s="34"/>
      <c r="G133" s="35"/>
      <c r="H133" s="34"/>
      <c r="I133" s="34"/>
      <c r="J133" s="34"/>
      <c r="K133" s="34"/>
      <c r="L133" s="34"/>
      <c r="M133" s="34"/>
      <c r="N133" s="33"/>
      <c r="O133" s="33"/>
      <c r="P133" s="33"/>
      <c r="Q133" s="33"/>
      <c r="R133" s="33"/>
      <c r="S133" s="33"/>
      <c r="T133" s="33"/>
    </row>
    <row r="134" spans="1:20" ht="15.75" hidden="1" customHeight="1">
      <c r="A134" s="33"/>
      <c r="B134" s="34"/>
      <c r="C134" s="34"/>
      <c r="D134" s="34"/>
      <c r="E134" s="34"/>
      <c r="F134" s="34"/>
      <c r="G134" s="35"/>
      <c r="H134" s="34"/>
      <c r="I134" s="34"/>
      <c r="J134" s="34"/>
      <c r="K134" s="34"/>
      <c r="L134" s="34"/>
      <c r="M134" s="34"/>
      <c r="N134" s="33"/>
      <c r="O134" s="33"/>
      <c r="P134" s="33"/>
      <c r="Q134" s="33"/>
      <c r="R134" s="33"/>
      <c r="S134" s="33"/>
      <c r="T134" s="33"/>
    </row>
    <row r="135" spans="1:20" ht="15.75" hidden="1" customHeight="1">
      <c r="A135" s="33"/>
      <c r="B135" s="34"/>
      <c r="C135" s="34"/>
      <c r="D135" s="34"/>
      <c r="E135" s="34"/>
      <c r="F135" s="34"/>
      <c r="G135" s="35"/>
      <c r="H135" s="34"/>
      <c r="I135" s="34"/>
      <c r="J135" s="34"/>
      <c r="K135" s="34"/>
      <c r="L135" s="34"/>
      <c r="M135" s="34"/>
      <c r="N135" s="33"/>
      <c r="O135" s="33"/>
      <c r="P135" s="33"/>
      <c r="Q135" s="33"/>
      <c r="R135" s="33"/>
      <c r="S135" s="33"/>
      <c r="T135" s="33"/>
    </row>
    <row r="136" spans="1:20" ht="15.75" hidden="1" customHeight="1">
      <c r="A136" s="33"/>
      <c r="B136" s="34"/>
      <c r="C136" s="34"/>
      <c r="D136" s="34"/>
      <c r="E136" s="34"/>
      <c r="F136" s="34"/>
      <c r="G136" s="35"/>
      <c r="H136" s="34"/>
      <c r="I136" s="34"/>
      <c r="J136" s="34"/>
      <c r="K136" s="34"/>
      <c r="L136" s="34"/>
      <c r="M136" s="34"/>
      <c r="N136" s="33"/>
      <c r="O136" s="33"/>
      <c r="P136" s="33"/>
      <c r="Q136" s="33"/>
      <c r="R136" s="33"/>
      <c r="S136" s="33"/>
      <c r="T136" s="33"/>
    </row>
    <row r="137" spans="1:20" ht="15.75" hidden="1" customHeight="1">
      <c r="A137" s="33"/>
      <c r="B137" s="34"/>
      <c r="C137" s="34"/>
      <c r="D137" s="34"/>
      <c r="E137" s="34"/>
      <c r="F137" s="34"/>
      <c r="G137" s="35"/>
      <c r="H137" s="34"/>
      <c r="I137" s="34"/>
      <c r="J137" s="34"/>
      <c r="K137" s="34"/>
      <c r="L137" s="34"/>
      <c r="M137" s="34"/>
      <c r="N137" s="33"/>
      <c r="O137" s="33"/>
      <c r="P137" s="33"/>
      <c r="Q137" s="33"/>
      <c r="R137" s="33"/>
      <c r="S137" s="33"/>
      <c r="T137" s="33"/>
    </row>
    <row r="138" spans="1:20" ht="15.75" hidden="1" customHeight="1">
      <c r="A138" s="33"/>
      <c r="B138" s="34"/>
      <c r="C138" s="34"/>
      <c r="D138" s="34"/>
      <c r="E138" s="34"/>
      <c r="F138" s="34"/>
      <c r="G138" s="35"/>
      <c r="H138" s="34"/>
      <c r="I138" s="34"/>
      <c r="J138" s="34"/>
      <c r="K138" s="34"/>
      <c r="L138" s="34"/>
      <c r="M138" s="34"/>
      <c r="N138" s="33"/>
      <c r="O138" s="33"/>
      <c r="P138" s="33"/>
      <c r="Q138" s="33"/>
      <c r="R138" s="33"/>
      <c r="S138" s="33"/>
      <c r="T138" s="33"/>
    </row>
    <row r="139" spans="1:20" ht="15.75" hidden="1" customHeight="1">
      <c r="A139" s="33"/>
      <c r="B139" s="34"/>
      <c r="C139" s="34"/>
      <c r="D139" s="34"/>
      <c r="E139" s="34"/>
      <c r="F139" s="34"/>
      <c r="G139" s="35"/>
      <c r="H139" s="34"/>
      <c r="I139" s="34"/>
      <c r="J139" s="34"/>
      <c r="K139" s="34"/>
      <c r="L139" s="34"/>
      <c r="M139" s="34"/>
      <c r="N139" s="33"/>
      <c r="O139" s="33"/>
      <c r="P139" s="33"/>
      <c r="Q139" s="33"/>
      <c r="R139" s="33"/>
      <c r="S139" s="33"/>
      <c r="T139" s="33"/>
    </row>
    <row r="140" spans="1:20" ht="15.75" hidden="1" customHeight="1">
      <c r="A140" s="33"/>
      <c r="B140" s="34"/>
      <c r="C140" s="34"/>
      <c r="D140" s="34"/>
      <c r="E140" s="34"/>
      <c r="F140" s="34"/>
      <c r="G140" s="35"/>
      <c r="H140" s="34"/>
      <c r="I140" s="34"/>
      <c r="J140" s="34"/>
      <c r="K140" s="34"/>
      <c r="L140" s="34"/>
      <c r="M140" s="34"/>
      <c r="N140" s="33"/>
      <c r="O140" s="33"/>
      <c r="P140" s="33"/>
      <c r="Q140" s="33"/>
      <c r="R140" s="33"/>
      <c r="S140" s="33"/>
      <c r="T140" s="33"/>
    </row>
    <row r="141" spans="1:20" ht="15.75" hidden="1" customHeight="1">
      <c r="A141" s="33"/>
      <c r="B141" s="34"/>
      <c r="C141" s="34"/>
      <c r="D141" s="34"/>
      <c r="E141" s="34"/>
      <c r="F141" s="34"/>
      <c r="G141" s="35"/>
      <c r="H141" s="34"/>
      <c r="I141" s="34"/>
      <c r="J141" s="34"/>
      <c r="K141" s="34"/>
      <c r="L141" s="34"/>
      <c r="M141" s="34"/>
      <c r="N141" s="33"/>
      <c r="O141" s="33"/>
      <c r="P141" s="33"/>
      <c r="Q141" s="33"/>
      <c r="R141" s="33"/>
      <c r="S141" s="33"/>
      <c r="T141" s="33"/>
    </row>
    <row r="142" spans="1:20" ht="15.75" hidden="1" customHeight="1">
      <c r="A142" s="33"/>
      <c r="B142" s="34"/>
      <c r="C142" s="34"/>
      <c r="D142" s="34"/>
      <c r="E142" s="34"/>
      <c r="F142" s="34"/>
      <c r="G142" s="35"/>
      <c r="H142" s="34"/>
      <c r="I142" s="34"/>
      <c r="J142" s="34"/>
      <c r="K142" s="34"/>
      <c r="L142" s="34"/>
      <c r="M142" s="34"/>
      <c r="N142" s="33"/>
      <c r="O142" s="33"/>
      <c r="P142" s="33"/>
      <c r="Q142" s="33"/>
      <c r="R142" s="33"/>
      <c r="S142" s="33"/>
      <c r="T142" s="33"/>
    </row>
    <row r="143" spans="1:20" ht="15.75" hidden="1" customHeight="1">
      <c r="A143" s="33"/>
      <c r="B143" s="34"/>
      <c r="C143" s="34"/>
      <c r="D143" s="34"/>
      <c r="E143" s="34"/>
      <c r="F143" s="34"/>
      <c r="G143" s="35"/>
      <c r="H143" s="34"/>
      <c r="I143" s="34"/>
      <c r="J143" s="34"/>
      <c r="K143" s="34"/>
      <c r="L143" s="34"/>
      <c r="M143" s="34"/>
      <c r="N143" s="33"/>
      <c r="O143" s="33"/>
      <c r="P143" s="33"/>
      <c r="Q143" s="33"/>
      <c r="R143" s="33"/>
      <c r="S143" s="33"/>
      <c r="T143" s="33"/>
    </row>
    <row r="144" spans="1:20" ht="15.75" hidden="1" customHeight="1">
      <c r="A144" s="33"/>
      <c r="B144" s="34"/>
      <c r="C144" s="34"/>
      <c r="D144" s="34"/>
      <c r="E144" s="34"/>
      <c r="F144" s="34"/>
      <c r="G144" s="35"/>
      <c r="H144" s="34"/>
      <c r="I144" s="34"/>
      <c r="J144" s="34"/>
      <c r="K144" s="34"/>
      <c r="L144" s="34"/>
      <c r="M144" s="34"/>
      <c r="N144" s="33"/>
      <c r="O144" s="33"/>
      <c r="P144" s="33"/>
      <c r="Q144" s="33"/>
      <c r="R144" s="33"/>
      <c r="S144" s="33"/>
      <c r="T144" s="33"/>
    </row>
    <row r="145" spans="1:20" ht="15.75" hidden="1" customHeight="1">
      <c r="A145" s="33"/>
      <c r="B145" s="34"/>
      <c r="C145" s="34"/>
      <c r="D145" s="34"/>
      <c r="E145" s="34"/>
      <c r="F145" s="34"/>
      <c r="G145" s="35"/>
      <c r="H145" s="34"/>
      <c r="I145" s="34"/>
      <c r="J145" s="34"/>
      <c r="K145" s="34"/>
      <c r="L145" s="34"/>
      <c r="M145" s="34"/>
      <c r="N145" s="33"/>
      <c r="O145" s="33"/>
      <c r="P145" s="33"/>
      <c r="Q145" s="33"/>
      <c r="R145" s="33"/>
      <c r="S145" s="33"/>
      <c r="T145" s="33"/>
    </row>
    <row r="146" spans="1:20" ht="15.75" hidden="1" customHeight="1">
      <c r="A146" s="33"/>
      <c r="B146" s="34"/>
      <c r="C146" s="34"/>
      <c r="D146" s="34"/>
      <c r="E146" s="34"/>
      <c r="F146" s="34"/>
      <c r="G146" s="35"/>
      <c r="H146" s="34"/>
      <c r="I146" s="34"/>
      <c r="J146" s="34"/>
      <c r="K146" s="34"/>
      <c r="L146" s="34"/>
      <c r="M146" s="34"/>
      <c r="N146" s="33"/>
      <c r="O146" s="33"/>
      <c r="P146" s="33"/>
      <c r="Q146" s="33"/>
      <c r="R146" s="33"/>
      <c r="S146" s="33"/>
      <c r="T146" s="33"/>
    </row>
    <row r="147" spans="1:20" ht="15.75" hidden="1" customHeight="1">
      <c r="A147" s="33"/>
      <c r="B147" s="34"/>
      <c r="C147" s="34"/>
      <c r="D147" s="34"/>
      <c r="E147" s="34"/>
      <c r="F147" s="34"/>
      <c r="G147" s="35"/>
      <c r="H147" s="34"/>
      <c r="I147" s="34"/>
      <c r="J147" s="34"/>
      <c r="K147" s="34"/>
      <c r="L147" s="34"/>
      <c r="M147" s="34"/>
      <c r="N147" s="33"/>
      <c r="O147" s="33"/>
      <c r="P147" s="33"/>
      <c r="Q147" s="33"/>
      <c r="R147" s="33"/>
      <c r="S147" s="33"/>
      <c r="T147" s="33"/>
    </row>
    <row r="148" spans="1:20" ht="15.75" hidden="1" customHeight="1">
      <c r="A148" s="33"/>
      <c r="B148" s="34"/>
      <c r="C148" s="34"/>
      <c r="D148" s="34"/>
      <c r="E148" s="34"/>
      <c r="F148" s="34"/>
      <c r="G148" s="35"/>
      <c r="H148" s="34"/>
      <c r="I148" s="34"/>
      <c r="J148" s="34"/>
      <c r="K148" s="34"/>
      <c r="L148" s="34"/>
      <c r="M148" s="34"/>
      <c r="N148" s="33"/>
      <c r="O148" s="33"/>
      <c r="P148" s="33"/>
      <c r="Q148" s="33"/>
      <c r="R148" s="33"/>
      <c r="S148" s="33"/>
      <c r="T148" s="33"/>
    </row>
    <row r="149" spans="1:20" ht="15.75" hidden="1" customHeight="1">
      <c r="A149" s="33"/>
      <c r="B149" s="34"/>
      <c r="C149" s="34"/>
      <c r="D149" s="34"/>
      <c r="E149" s="34"/>
      <c r="F149" s="34"/>
      <c r="G149" s="35"/>
      <c r="H149" s="34"/>
      <c r="I149" s="34"/>
      <c r="J149" s="34"/>
      <c r="K149" s="34"/>
      <c r="L149" s="34"/>
      <c r="M149" s="34"/>
      <c r="N149" s="33"/>
      <c r="O149" s="33"/>
      <c r="P149" s="33"/>
      <c r="Q149" s="33"/>
      <c r="R149" s="33"/>
      <c r="S149" s="33"/>
      <c r="T149" s="33"/>
    </row>
    <row r="150" spans="1:20" ht="15.75" hidden="1" customHeight="1">
      <c r="A150" s="33"/>
      <c r="B150" s="34"/>
      <c r="C150" s="34"/>
      <c r="D150" s="34"/>
      <c r="E150" s="34"/>
      <c r="F150" s="34"/>
      <c r="G150" s="35"/>
      <c r="H150" s="34"/>
      <c r="I150" s="34"/>
      <c r="J150" s="34"/>
      <c r="K150" s="34"/>
      <c r="L150" s="34"/>
      <c r="M150" s="34"/>
      <c r="N150" s="33"/>
      <c r="O150" s="33"/>
      <c r="P150" s="33"/>
      <c r="Q150" s="33"/>
      <c r="R150" s="33"/>
      <c r="S150" s="33"/>
      <c r="T150" s="33"/>
    </row>
    <row r="151" spans="1:20" ht="15.75" hidden="1" customHeight="1">
      <c r="A151" s="33"/>
      <c r="B151" s="34"/>
      <c r="C151" s="34"/>
      <c r="D151" s="34"/>
      <c r="E151" s="34"/>
      <c r="F151" s="34"/>
      <c r="G151" s="35"/>
      <c r="H151" s="34"/>
      <c r="I151" s="34"/>
      <c r="J151" s="34"/>
      <c r="K151" s="34"/>
      <c r="L151" s="34"/>
      <c r="M151" s="34"/>
      <c r="N151" s="33"/>
      <c r="O151" s="33"/>
      <c r="P151" s="33"/>
      <c r="Q151" s="33"/>
      <c r="R151" s="33"/>
      <c r="S151" s="33"/>
      <c r="T151" s="33"/>
    </row>
    <row r="152" spans="1:20" ht="15.75" hidden="1" customHeight="1">
      <c r="A152" s="33"/>
      <c r="B152" s="34"/>
      <c r="C152" s="34"/>
      <c r="D152" s="34"/>
      <c r="E152" s="34"/>
      <c r="F152" s="34"/>
      <c r="G152" s="35"/>
      <c r="H152" s="34"/>
      <c r="I152" s="34"/>
      <c r="J152" s="34"/>
      <c r="K152" s="34"/>
      <c r="L152" s="34"/>
      <c r="M152" s="34"/>
      <c r="N152" s="33"/>
      <c r="O152" s="33"/>
      <c r="P152" s="33"/>
      <c r="Q152" s="33"/>
      <c r="R152" s="33"/>
      <c r="S152" s="33"/>
      <c r="T152" s="33"/>
    </row>
    <row r="153" spans="1:20" ht="15.75" hidden="1" customHeight="1">
      <c r="A153" s="33"/>
      <c r="B153" s="34"/>
      <c r="C153" s="34"/>
      <c r="D153" s="34"/>
      <c r="E153" s="34"/>
      <c r="F153" s="34"/>
      <c r="G153" s="35"/>
      <c r="H153" s="34"/>
      <c r="I153" s="34"/>
      <c r="J153" s="34"/>
      <c r="K153" s="34"/>
      <c r="L153" s="34"/>
      <c r="M153" s="34"/>
      <c r="N153" s="33"/>
      <c r="O153" s="33"/>
      <c r="P153" s="33"/>
      <c r="Q153" s="33"/>
      <c r="R153" s="33"/>
      <c r="S153" s="33"/>
      <c r="T153" s="33"/>
    </row>
    <row r="154" spans="1:20" ht="15.75" hidden="1" customHeight="1">
      <c r="A154" s="33"/>
      <c r="B154" s="33"/>
      <c r="C154" s="33"/>
      <c r="D154" s="33"/>
      <c r="E154" s="33"/>
      <c r="F154" s="33"/>
      <c r="G154" s="37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</row>
    <row r="155" spans="1:20" ht="15.75" hidden="1" customHeight="1">
      <c r="A155" s="33"/>
      <c r="B155" s="33"/>
      <c r="C155" s="33"/>
      <c r="D155" s="33"/>
      <c r="E155" s="33"/>
      <c r="F155" s="33"/>
      <c r="G155" s="38"/>
      <c r="H155" s="39"/>
      <c r="I155" s="39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</row>
    <row r="156" spans="1:20" ht="15.75" hidden="1" customHeight="1">
      <c r="A156" s="33"/>
      <c r="B156" s="33"/>
      <c r="C156" s="33"/>
      <c r="D156" s="33"/>
      <c r="E156" s="33"/>
      <c r="F156" s="33"/>
      <c r="G156" s="37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</row>
    <row r="157" spans="1:20" ht="15.75" hidden="1" customHeight="1">
      <c r="A157" s="33"/>
      <c r="B157" s="33"/>
      <c r="C157" s="33"/>
      <c r="D157" s="33"/>
      <c r="E157" s="33"/>
      <c r="F157" s="33"/>
      <c r="G157" s="38"/>
      <c r="H157" s="39"/>
      <c r="I157" s="39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</row>
    <row r="158" spans="1:20" ht="15.75" hidden="1" customHeight="1">
      <c r="A158" s="33"/>
      <c r="B158" s="33"/>
      <c r="C158" s="33"/>
      <c r="D158" s="33"/>
      <c r="E158" s="33"/>
      <c r="F158" s="33"/>
      <c r="G158" s="37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</row>
    <row r="159" spans="1:20" ht="15.75" hidden="1" customHeight="1">
      <c r="A159" s="33"/>
      <c r="B159" s="33"/>
      <c r="C159" s="33"/>
      <c r="D159" s="33"/>
      <c r="E159" s="33"/>
      <c r="F159" s="33"/>
      <c r="G159" s="38"/>
      <c r="H159" s="39"/>
      <c r="I159" s="39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</row>
    <row r="160" spans="1:20" ht="15.75" hidden="1" customHeight="1">
      <c r="A160" s="33"/>
      <c r="B160" s="33"/>
      <c r="C160" s="33"/>
      <c r="D160" s="33"/>
      <c r="E160" s="33"/>
      <c r="F160" s="33"/>
      <c r="G160" s="37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</row>
    <row r="161" spans="1:20" ht="15.75" hidden="1" customHeight="1">
      <c r="A161" s="33"/>
      <c r="B161" s="33"/>
      <c r="C161" s="33"/>
      <c r="D161" s="33"/>
      <c r="E161" s="33"/>
      <c r="F161" s="33"/>
      <c r="G161" s="38"/>
      <c r="H161" s="39"/>
      <c r="I161" s="39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</row>
    <row r="162" spans="1:20" ht="15.75" hidden="1" customHeight="1">
      <c r="A162" s="33"/>
      <c r="B162" s="33"/>
      <c r="C162" s="33"/>
      <c r="D162" s="33"/>
      <c r="E162" s="33"/>
      <c r="F162" s="33"/>
      <c r="G162" s="37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</row>
    <row r="163" spans="1:20" ht="15.75" hidden="1" customHeight="1">
      <c r="A163" s="33"/>
      <c r="B163" s="33"/>
      <c r="C163" s="33"/>
      <c r="D163" s="33"/>
      <c r="E163" s="33"/>
      <c r="F163" s="33"/>
      <c r="G163" s="38"/>
      <c r="H163" s="39"/>
      <c r="I163" s="39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</row>
    <row r="164" spans="1:20" ht="15.75" hidden="1" customHeight="1">
      <c r="A164" s="33"/>
      <c r="B164" s="33"/>
      <c r="C164" s="33"/>
      <c r="D164" s="33"/>
      <c r="E164" s="33"/>
      <c r="F164" s="33"/>
      <c r="G164" s="37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</row>
    <row r="165" spans="1:20" ht="15.75" hidden="1" customHeight="1">
      <c r="A165" s="33"/>
      <c r="B165" s="33"/>
      <c r="C165" s="33"/>
      <c r="D165" s="33"/>
      <c r="E165" s="33"/>
      <c r="F165" s="33"/>
      <c r="G165" s="38"/>
      <c r="H165" s="39"/>
      <c r="I165" s="39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</row>
    <row r="166" spans="1:20" ht="15.75" hidden="1" customHeight="1">
      <c r="A166" s="33"/>
      <c r="B166" s="33"/>
      <c r="C166" s="33"/>
      <c r="D166" s="33"/>
      <c r="E166" s="33"/>
      <c r="F166" s="33"/>
      <c r="G166" s="37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</row>
    <row r="167" spans="1:20" ht="15.75" hidden="1" customHeight="1">
      <c r="A167" s="33"/>
      <c r="B167" s="33"/>
      <c r="C167" s="33"/>
      <c r="D167" s="33"/>
      <c r="E167" s="33"/>
      <c r="F167" s="33"/>
      <c r="G167" s="37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</row>
    <row r="168" spans="1:20" ht="15.75" hidden="1" customHeight="1">
      <c r="A168" s="33"/>
      <c r="B168" s="33"/>
      <c r="C168" s="33"/>
      <c r="D168" s="33"/>
      <c r="E168" s="33"/>
      <c r="F168" s="33"/>
      <c r="G168" s="37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</row>
    <row r="169" spans="1:20" ht="15.75" hidden="1" customHeight="1">
      <c r="A169" s="33"/>
      <c r="B169" s="33"/>
      <c r="C169" s="33"/>
      <c r="D169" s="33"/>
      <c r="E169" s="33"/>
      <c r="F169" s="33"/>
      <c r="G169" s="38"/>
      <c r="H169" s="39"/>
      <c r="I169" s="39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</row>
    <row r="170" spans="1:20" ht="15.75" hidden="1" customHeight="1">
      <c r="A170" s="33"/>
      <c r="B170" s="33"/>
      <c r="C170" s="33"/>
      <c r="D170" s="33"/>
      <c r="E170" s="33"/>
      <c r="F170" s="33"/>
      <c r="G170" s="37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</row>
    <row r="171" spans="1:20" ht="15.75" hidden="1" customHeight="1">
      <c r="A171" s="33"/>
      <c r="B171" s="33"/>
      <c r="C171" s="33"/>
      <c r="D171" s="33"/>
      <c r="E171" s="40"/>
      <c r="F171" s="40"/>
      <c r="G171" s="41"/>
      <c r="H171" s="40"/>
      <c r="I171" s="40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</row>
    <row r="172" spans="1:20" ht="15.75" hidden="1" customHeight="1">
      <c r="A172" s="33"/>
      <c r="B172" s="33"/>
      <c r="C172" s="33"/>
      <c r="D172" s="33"/>
      <c r="E172" s="33"/>
      <c r="F172" s="33"/>
      <c r="G172" s="37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</row>
    <row r="173" spans="1:20" ht="15.75" hidden="1" customHeight="1">
      <c r="A173" s="33"/>
      <c r="B173" s="33"/>
      <c r="C173" s="33"/>
      <c r="D173" s="33"/>
      <c r="E173" s="33"/>
      <c r="F173" s="33"/>
      <c r="G173" s="38"/>
      <c r="H173" s="39"/>
      <c r="I173" s="39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</row>
    <row r="174" spans="1:20" ht="15.75" hidden="1" customHeight="1">
      <c r="A174" s="33"/>
      <c r="B174" s="33"/>
      <c r="C174" s="33"/>
      <c r="D174" s="33"/>
      <c r="E174" s="33"/>
      <c r="F174" s="33"/>
      <c r="G174" s="37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</row>
    <row r="175" spans="1:20" ht="15.75" hidden="1" customHeight="1">
      <c r="A175" s="33"/>
      <c r="B175" s="33"/>
      <c r="C175" s="33"/>
      <c r="D175" s="33"/>
      <c r="E175" s="33"/>
      <c r="F175" s="33"/>
      <c r="G175" s="37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</row>
    <row r="176" spans="1:20" ht="15.75" hidden="1" customHeight="1">
      <c r="A176" s="33"/>
      <c r="B176" s="33"/>
      <c r="C176" s="33"/>
      <c r="D176" s="33"/>
      <c r="E176" s="33"/>
      <c r="F176" s="33"/>
      <c r="G176" s="37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</row>
    <row r="177" spans="1:20" ht="15.75" hidden="1" customHeight="1">
      <c r="A177" s="33"/>
      <c r="B177" s="33"/>
      <c r="C177" s="33"/>
      <c r="D177" s="33"/>
      <c r="E177" s="33"/>
      <c r="F177" s="33"/>
      <c r="G177" s="38"/>
      <c r="H177" s="39"/>
      <c r="I177" s="39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</row>
    <row r="178" spans="1:20" ht="15.75" hidden="1" customHeight="1">
      <c r="A178" s="33"/>
      <c r="B178" s="33"/>
      <c r="C178" s="33"/>
      <c r="D178" s="33"/>
      <c r="E178" s="33"/>
      <c r="F178" s="33"/>
      <c r="G178" s="37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</row>
    <row r="179" spans="1:20" ht="15.75" hidden="1" customHeight="1">
      <c r="A179" s="33"/>
      <c r="B179" s="33"/>
      <c r="C179" s="33"/>
      <c r="D179" s="33"/>
      <c r="E179" s="33"/>
      <c r="F179" s="33"/>
      <c r="G179" s="38"/>
      <c r="H179" s="39"/>
      <c r="I179" s="39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</row>
    <row r="180" spans="1:20" ht="15.75" hidden="1" customHeight="1">
      <c r="A180" s="33"/>
      <c r="B180" s="33"/>
      <c r="C180" s="33"/>
      <c r="D180" s="33"/>
      <c r="E180" s="33"/>
      <c r="F180" s="33"/>
      <c r="G180" s="37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</row>
    <row r="181" spans="1:20" ht="15.75" hidden="1" customHeight="1">
      <c r="A181" s="33"/>
      <c r="B181" s="33"/>
      <c r="C181" s="33"/>
      <c r="D181" s="33"/>
      <c r="E181" s="33"/>
      <c r="F181" s="33"/>
      <c r="G181" s="38"/>
      <c r="H181" s="39"/>
      <c r="I181" s="39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</row>
    <row r="182" spans="1:20" ht="15.75" hidden="1" customHeight="1">
      <c r="A182" s="33"/>
      <c r="B182" s="33"/>
      <c r="C182" s="33"/>
      <c r="D182" s="33"/>
      <c r="E182" s="33"/>
      <c r="F182" s="33"/>
      <c r="G182" s="37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</row>
    <row r="183" spans="1:20" ht="15.75" hidden="1" customHeight="1">
      <c r="A183" s="33"/>
      <c r="B183" s="33"/>
      <c r="C183" s="33"/>
      <c r="D183" s="33"/>
      <c r="E183" s="33"/>
      <c r="F183" s="33"/>
      <c r="G183" s="38"/>
      <c r="H183" s="39"/>
      <c r="I183" s="39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</row>
    <row r="184" spans="1:20" hidden="1">
      <c r="A184" s="33"/>
      <c r="B184" s="33"/>
      <c r="C184" s="33"/>
      <c r="D184" s="33"/>
      <c r="E184" s="33"/>
      <c r="F184" s="33"/>
      <c r="G184" s="37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</row>
    <row r="185" spans="1:20" hidden="1">
      <c r="A185" s="33"/>
      <c r="B185" s="33"/>
      <c r="C185" s="33"/>
      <c r="D185" s="33"/>
      <c r="E185" s="33"/>
      <c r="F185" s="33"/>
      <c r="G185" s="37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</row>
    <row r="186" spans="1:20" hidden="1">
      <c r="A186" s="33"/>
      <c r="B186" s="33"/>
      <c r="C186" s="33"/>
      <c r="D186" s="33"/>
      <c r="E186" s="33"/>
      <c r="F186" s="33"/>
      <c r="G186" s="37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</row>
    <row r="187" spans="1:20" hidden="1">
      <c r="A187" s="33"/>
      <c r="B187" s="33"/>
      <c r="C187" s="33"/>
      <c r="D187" s="33"/>
      <c r="E187" s="33"/>
      <c r="F187" s="33"/>
      <c r="G187" s="38"/>
      <c r="H187" s="39"/>
      <c r="I187" s="39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</row>
    <row r="188" spans="1:20" hidden="1">
      <c r="A188" s="33"/>
      <c r="B188" s="33"/>
      <c r="C188" s="33"/>
      <c r="D188" s="33"/>
      <c r="E188" s="33"/>
      <c r="F188" s="33"/>
      <c r="G188" s="37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</row>
    <row r="189" spans="1:20" hidden="1">
      <c r="A189" s="33"/>
      <c r="B189" s="33"/>
      <c r="C189" s="33"/>
      <c r="D189" s="33"/>
      <c r="E189" s="33"/>
      <c r="F189" s="33"/>
      <c r="G189" s="38"/>
      <c r="H189" s="39"/>
      <c r="I189" s="39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</row>
    <row r="190" spans="1:20" hidden="1">
      <c r="A190" s="33"/>
      <c r="B190" s="33"/>
      <c r="C190" s="33"/>
      <c r="D190" s="33"/>
      <c r="E190" s="33"/>
      <c r="F190" s="33"/>
      <c r="G190" s="37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</row>
    <row r="191" spans="1:20" hidden="1">
      <c r="A191" s="33"/>
      <c r="B191" s="33"/>
      <c r="C191" s="33"/>
      <c r="D191" s="33"/>
      <c r="E191" s="33"/>
      <c r="F191" s="33"/>
      <c r="G191" s="38"/>
      <c r="H191" s="39"/>
      <c r="I191" s="39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</row>
    <row r="192" spans="1:20" hidden="1">
      <c r="A192" s="33"/>
      <c r="B192" s="33"/>
      <c r="C192" s="33"/>
      <c r="D192" s="33"/>
      <c r="E192" s="33"/>
      <c r="F192" s="33"/>
      <c r="G192" s="37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</row>
    <row r="193" spans="1:20" hidden="1">
      <c r="A193" s="33"/>
      <c r="B193" s="33"/>
      <c r="C193" s="33"/>
      <c r="D193" s="33"/>
      <c r="E193" s="33"/>
      <c r="F193" s="33"/>
      <c r="G193" s="38"/>
      <c r="H193" s="39"/>
      <c r="I193" s="39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</row>
    <row r="194" spans="1:20" hidden="1">
      <c r="A194" s="33"/>
      <c r="B194" s="33"/>
      <c r="C194" s="33"/>
      <c r="D194" s="33"/>
      <c r="E194" s="33"/>
      <c r="F194" s="33"/>
      <c r="G194" s="37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</row>
    <row r="195" spans="1:20" hidden="1">
      <c r="A195" s="33"/>
      <c r="B195" s="33"/>
      <c r="C195" s="33"/>
      <c r="D195" s="33"/>
      <c r="E195" s="33"/>
      <c r="F195" s="33"/>
      <c r="G195" s="38"/>
      <c r="H195" s="39"/>
      <c r="I195" s="39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</row>
    <row r="196" spans="1:20" hidden="1">
      <c r="A196" s="33"/>
      <c r="B196" s="33"/>
      <c r="C196" s="33"/>
      <c r="D196" s="33"/>
      <c r="E196" s="33"/>
      <c r="F196" s="33"/>
      <c r="G196" s="37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</row>
    <row r="197" spans="1:20" hidden="1">
      <c r="A197" s="33"/>
      <c r="B197" s="33"/>
      <c r="C197" s="33"/>
      <c r="D197" s="33"/>
      <c r="E197" s="33"/>
      <c r="F197" s="33"/>
      <c r="G197" s="38"/>
      <c r="H197" s="39"/>
      <c r="I197" s="39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</row>
    <row r="198" spans="1:20" hidden="1">
      <c r="A198" s="33"/>
      <c r="B198" s="33"/>
      <c r="C198" s="33"/>
      <c r="D198" s="33"/>
      <c r="E198" s="33"/>
      <c r="F198" s="33"/>
      <c r="G198" s="37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</row>
    <row r="199" spans="1:20" hidden="1">
      <c r="A199" s="33"/>
      <c r="B199" s="33"/>
      <c r="C199" s="33"/>
      <c r="D199" s="33"/>
      <c r="E199" s="33"/>
      <c r="F199" s="33"/>
      <c r="G199" s="38"/>
      <c r="H199" s="39"/>
      <c r="I199" s="39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</row>
    <row r="200" spans="1:20" hidden="1">
      <c r="A200" s="33"/>
      <c r="B200" s="33"/>
      <c r="C200" s="33"/>
      <c r="D200" s="33"/>
      <c r="E200" s="33"/>
      <c r="F200" s="33"/>
      <c r="G200" s="37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</row>
    <row r="201" spans="1:20" hidden="1">
      <c r="A201" s="33"/>
      <c r="B201" s="33"/>
      <c r="C201" s="33"/>
      <c r="D201" s="33"/>
      <c r="E201" s="33"/>
      <c r="F201" s="33"/>
      <c r="G201" s="37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</row>
    <row r="202" spans="1:20" hidden="1">
      <c r="A202" s="33"/>
      <c r="B202" s="33"/>
      <c r="C202" s="33"/>
      <c r="D202" s="33"/>
      <c r="E202" s="33"/>
      <c r="F202" s="33"/>
      <c r="G202" s="37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</row>
    <row r="203" spans="1:20" hidden="1">
      <c r="A203" s="33"/>
      <c r="B203" s="33"/>
      <c r="C203" s="33"/>
      <c r="D203" s="33"/>
      <c r="E203" s="33"/>
      <c r="F203" s="33"/>
      <c r="G203" s="37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</row>
    <row r="204" spans="1:20" hidden="1">
      <c r="A204" s="33"/>
      <c r="B204" s="33"/>
      <c r="C204" s="33"/>
      <c r="D204" s="33"/>
      <c r="E204" s="33"/>
      <c r="F204" s="33"/>
      <c r="G204" s="37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</row>
    <row r="205" spans="1:20" hidden="1">
      <c r="A205" s="33"/>
      <c r="B205" s="33"/>
      <c r="C205" s="33"/>
      <c r="D205" s="33"/>
      <c r="E205" s="33"/>
      <c r="F205" s="33"/>
      <c r="G205" s="37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</row>
    <row r="206" spans="1:20" hidden="1">
      <c r="A206" s="33"/>
      <c r="B206" s="33"/>
      <c r="C206" s="33"/>
      <c r="D206" s="33"/>
      <c r="E206" s="33"/>
      <c r="F206" s="33"/>
      <c r="G206" s="37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</row>
    <row r="207" spans="1:20" hidden="1">
      <c r="A207" s="33"/>
      <c r="B207" s="33"/>
      <c r="C207" s="33"/>
      <c r="D207" s="33"/>
      <c r="E207" s="33"/>
      <c r="F207" s="33"/>
      <c r="G207" s="37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</row>
    <row r="208" spans="1:20" hidden="1">
      <c r="A208" s="33"/>
      <c r="B208" s="33"/>
      <c r="C208" s="33"/>
      <c r="D208" s="33"/>
      <c r="E208" s="33"/>
      <c r="F208" s="33"/>
      <c r="G208" s="37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</row>
    <row r="209" spans="1:20" hidden="1">
      <c r="A209" s="33"/>
      <c r="B209" s="33"/>
      <c r="C209" s="33"/>
      <c r="D209" s="33"/>
      <c r="E209" s="33"/>
      <c r="F209" s="33"/>
      <c r="G209" s="37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</row>
    <row r="210" spans="1:20" hidden="1">
      <c r="A210" s="33"/>
      <c r="B210" s="33"/>
      <c r="C210" s="33"/>
      <c r="D210" s="33"/>
      <c r="E210" s="33"/>
      <c r="F210" s="33"/>
      <c r="G210" s="37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</row>
    <row r="211" spans="1:20" hidden="1">
      <c r="A211" s="33"/>
      <c r="B211" s="33"/>
      <c r="C211" s="33"/>
      <c r="D211" s="33"/>
      <c r="E211" s="33"/>
      <c r="F211" s="33"/>
      <c r="G211" s="37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</row>
    <row r="212" spans="1:20" hidden="1">
      <c r="A212" s="33"/>
      <c r="B212" s="33"/>
      <c r="C212" s="33"/>
      <c r="D212" s="33"/>
      <c r="E212" s="33"/>
      <c r="F212" s="33"/>
      <c r="G212" s="37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</row>
    <row r="213" spans="1:20" hidden="1">
      <c r="A213" s="33"/>
      <c r="B213" s="33"/>
      <c r="C213" s="33"/>
      <c r="D213" s="33"/>
      <c r="E213" s="33"/>
      <c r="F213" s="33"/>
      <c r="G213" s="37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</row>
    <row r="214" spans="1:20" hidden="1">
      <c r="A214" s="33"/>
      <c r="B214" s="33"/>
      <c r="C214" s="33"/>
      <c r="D214" s="33"/>
      <c r="E214" s="33"/>
      <c r="F214" s="33"/>
      <c r="G214" s="37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</row>
    <row r="215" spans="1:20" hidden="1">
      <c r="A215" s="33"/>
      <c r="B215" s="33"/>
      <c r="C215" s="33"/>
      <c r="D215" s="33"/>
      <c r="E215" s="33"/>
      <c r="F215" s="33"/>
      <c r="G215" s="37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</row>
    <row r="216" spans="1:20" hidden="1">
      <c r="A216" s="33"/>
      <c r="B216" s="33"/>
      <c r="C216" s="33"/>
      <c r="D216" s="33"/>
      <c r="E216" s="33"/>
      <c r="F216" s="33"/>
      <c r="G216" s="37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</row>
    <row r="217" spans="1:20" hidden="1">
      <c r="A217" s="33"/>
      <c r="B217" s="33"/>
      <c r="C217" s="33"/>
      <c r="D217" s="33"/>
      <c r="E217" s="33"/>
      <c r="F217" s="33"/>
      <c r="G217" s="37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</row>
    <row r="218" spans="1:20" hidden="1">
      <c r="A218" s="33"/>
      <c r="B218" s="33"/>
      <c r="C218" s="33"/>
      <c r="D218" s="33"/>
      <c r="E218" s="33"/>
      <c r="F218" s="33"/>
      <c r="G218" s="37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</row>
    <row r="219" spans="1:20" hidden="1">
      <c r="A219" s="33"/>
      <c r="B219" s="33"/>
      <c r="C219" s="33"/>
      <c r="D219" s="33"/>
      <c r="E219" s="33"/>
      <c r="F219" s="33"/>
      <c r="G219" s="37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</row>
    <row r="220" spans="1:20" hidden="1">
      <c r="A220" s="33"/>
      <c r="B220" s="33"/>
      <c r="C220" s="33"/>
      <c r="D220" s="33"/>
      <c r="E220" s="33"/>
      <c r="F220" s="33"/>
      <c r="G220" s="37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</row>
    <row r="221" spans="1:20" hidden="1">
      <c r="A221" s="33"/>
      <c r="B221" s="33"/>
      <c r="C221" s="33"/>
      <c r="D221" s="33"/>
      <c r="E221" s="33"/>
      <c r="F221" s="33"/>
      <c r="G221" s="37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</row>
    <row r="222" spans="1:20" hidden="1">
      <c r="A222" s="33"/>
      <c r="B222" s="33"/>
      <c r="C222" s="33"/>
      <c r="D222" s="33"/>
      <c r="E222" s="33"/>
      <c r="F222" s="33"/>
      <c r="G222" s="37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</row>
    <row r="223" spans="1:20" hidden="1">
      <c r="A223" s="33"/>
      <c r="B223" s="33"/>
      <c r="C223" s="33"/>
      <c r="D223" s="33"/>
      <c r="E223" s="33"/>
      <c r="F223" s="33"/>
      <c r="G223" s="37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</row>
    <row r="224" spans="1:20" hidden="1">
      <c r="A224" s="33"/>
      <c r="B224" s="33"/>
      <c r="C224" s="33"/>
      <c r="D224" s="33"/>
      <c r="E224" s="33"/>
      <c r="F224" s="33"/>
      <c r="G224" s="37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</row>
    <row r="225" spans="1:20" hidden="1">
      <c r="A225" s="33"/>
      <c r="B225" s="33"/>
      <c r="C225" s="33"/>
      <c r="D225" s="33"/>
      <c r="E225" s="33"/>
      <c r="F225" s="33"/>
      <c r="G225" s="37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</row>
    <row r="226" spans="1:20" hidden="1">
      <c r="A226" s="33"/>
      <c r="B226" s="33"/>
      <c r="C226" s="33"/>
      <c r="D226" s="33"/>
      <c r="E226" s="33"/>
      <c r="F226" s="33"/>
      <c r="G226" s="37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</row>
    <row r="227" spans="1:20" hidden="1">
      <c r="A227" s="33"/>
      <c r="B227" s="33"/>
      <c r="C227" s="33"/>
      <c r="D227" s="33"/>
      <c r="E227" s="33"/>
      <c r="F227" s="33"/>
      <c r="G227" s="37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</row>
    <row r="228" spans="1:20" hidden="1">
      <c r="A228" s="33"/>
      <c r="B228" s="33"/>
      <c r="C228" s="33"/>
      <c r="D228" s="33"/>
      <c r="E228" s="33"/>
      <c r="F228" s="33"/>
      <c r="G228" s="37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</row>
    <row r="229" spans="1:20" hidden="1">
      <c r="A229" s="33"/>
      <c r="B229" s="33"/>
      <c r="C229" s="33"/>
      <c r="D229" s="33"/>
      <c r="E229" s="33"/>
      <c r="F229" s="33"/>
      <c r="G229" s="37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</row>
    <row r="230" spans="1:20" hidden="1">
      <c r="A230" s="33"/>
      <c r="B230" s="33"/>
      <c r="C230" s="33"/>
      <c r="D230" s="33"/>
      <c r="E230" s="33"/>
      <c r="F230" s="33"/>
      <c r="G230" s="37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</row>
    <row r="231" spans="1:20" hidden="1">
      <c r="A231" s="33"/>
      <c r="B231" s="33"/>
      <c r="C231" s="33"/>
      <c r="D231" s="33"/>
      <c r="E231" s="33"/>
      <c r="F231" s="33"/>
      <c r="G231" s="37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</row>
    <row r="232" spans="1:20" hidden="1">
      <c r="A232" s="33"/>
      <c r="B232" s="33"/>
      <c r="C232" s="33"/>
      <c r="D232" s="33"/>
      <c r="E232" s="33"/>
      <c r="F232" s="33"/>
      <c r="G232" s="37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</row>
    <row r="233" spans="1:20" hidden="1">
      <c r="A233" s="33"/>
      <c r="B233" s="33"/>
      <c r="C233" s="33"/>
      <c r="D233" s="33"/>
      <c r="E233" s="33"/>
      <c r="F233" s="33"/>
      <c r="G233" s="37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</row>
    <row r="234" spans="1:20" hidden="1">
      <c r="A234" s="33"/>
      <c r="B234" s="33"/>
      <c r="C234" s="33"/>
      <c r="D234" s="33"/>
      <c r="E234" s="33"/>
      <c r="F234" s="33"/>
      <c r="G234" s="37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</row>
    <row r="235" spans="1:20" hidden="1">
      <c r="A235" s="33"/>
      <c r="B235" s="33"/>
      <c r="C235" s="33"/>
      <c r="D235" s="33"/>
      <c r="E235" s="33"/>
      <c r="F235" s="33"/>
      <c r="G235" s="37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</row>
    <row r="236" spans="1:20" hidden="1">
      <c r="A236" s="33"/>
      <c r="B236" s="33"/>
      <c r="C236" s="33"/>
      <c r="D236" s="33"/>
      <c r="E236" s="33"/>
      <c r="F236" s="33"/>
      <c r="G236" s="37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</row>
    <row r="237" spans="1:20" hidden="1">
      <c r="A237" s="33"/>
      <c r="B237" s="33"/>
      <c r="C237" s="33"/>
      <c r="D237" s="33"/>
      <c r="E237" s="33"/>
      <c r="F237" s="33"/>
      <c r="G237" s="37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</row>
    <row r="238" spans="1:20" hidden="1">
      <c r="A238" s="33"/>
      <c r="B238" s="33"/>
      <c r="C238" s="33"/>
      <c r="D238" s="33"/>
      <c r="E238" s="33"/>
      <c r="F238" s="33"/>
      <c r="G238" s="37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</row>
    <row r="239" spans="1:20" hidden="1">
      <c r="A239" s="33"/>
      <c r="B239" s="33"/>
      <c r="C239" s="33"/>
      <c r="D239" s="33"/>
      <c r="E239" s="33"/>
      <c r="F239" s="33"/>
      <c r="G239" s="37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</row>
    <row r="240" spans="1:20" hidden="1">
      <c r="A240" s="33"/>
      <c r="B240" s="33"/>
      <c r="C240" s="33"/>
      <c r="D240" s="33"/>
      <c r="E240" s="33"/>
      <c r="F240" s="33"/>
      <c r="G240" s="37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</row>
    <row r="241" spans="1:20" hidden="1">
      <c r="A241" s="33"/>
      <c r="B241" s="33"/>
      <c r="C241" s="33"/>
      <c r="D241" s="33"/>
      <c r="E241" s="33"/>
      <c r="F241" s="33"/>
      <c r="G241" s="37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</row>
    <row r="242" spans="1:20" hidden="1">
      <c r="A242" s="33"/>
      <c r="B242" s="33"/>
      <c r="C242" s="33"/>
      <c r="D242" s="33"/>
      <c r="E242" s="33"/>
      <c r="F242" s="33"/>
      <c r="G242" s="37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</row>
    <row r="243" spans="1:20" hidden="1">
      <c r="A243" s="33"/>
      <c r="B243" s="33"/>
      <c r="C243" s="33"/>
      <c r="D243" s="33"/>
      <c r="E243" s="33"/>
      <c r="F243" s="33"/>
      <c r="G243" s="37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</row>
    <row r="244" spans="1:20" hidden="1">
      <c r="A244" s="33"/>
      <c r="B244" s="33"/>
      <c r="C244" s="33"/>
      <c r="D244" s="33"/>
      <c r="E244" s="33"/>
      <c r="F244" s="33"/>
      <c r="G244" s="37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</row>
    <row r="245" spans="1:20" hidden="1">
      <c r="A245" s="33"/>
      <c r="B245" s="33"/>
      <c r="C245" s="33"/>
      <c r="D245" s="33"/>
      <c r="E245" s="33"/>
      <c r="F245" s="33"/>
      <c r="G245" s="37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</row>
    <row r="246" spans="1:20" hidden="1">
      <c r="A246" s="33"/>
      <c r="B246" s="33"/>
      <c r="C246" s="33"/>
      <c r="D246" s="33"/>
      <c r="E246" s="33"/>
      <c r="F246" s="33"/>
      <c r="G246" s="37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</row>
    <row r="247" spans="1:20" hidden="1">
      <c r="A247" s="33"/>
      <c r="B247" s="33"/>
      <c r="C247" s="33"/>
      <c r="D247" s="33"/>
      <c r="E247" s="33"/>
      <c r="F247" s="33"/>
      <c r="G247" s="37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</row>
    <row r="248" spans="1:20" hidden="1">
      <c r="A248" s="33"/>
      <c r="B248" s="33"/>
      <c r="C248" s="33"/>
      <c r="D248" s="33"/>
      <c r="E248" s="33"/>
      <c r="F248" s="33"/>
      <c r="G248" s="37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</row>
    <row r="249" spans="1:20" hidden="1">
      <c r="A249" s="33"/>
      <c r="B249" s="33"/>
      <c r="C249" s="33"/>
      <c r="D249" s="33"/>
      <c r="E249" s="33"/>
      <c r="F249" s="33"/>
      <c r="G249" s="37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</row>
    <row r="250" spans="1:20" hidden="1">
      <c r="A250" s="33"/>
      <c r="B250" s="33"/>
      <c r="C250" s="33"/>
      <c r="D250" s="33"/>
      <c r="E250" s="33"/>
      <c r="F250" s="33"/>
      <c r="G250" s="37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</row>
    <row r="251" spans="1:20" hidden="1">
      <c r="A251" s="33"/>
      <c r="B251" s="33"/>
      <c r="C251" s="33"/>
      <c r="D251" s="33"/>
      <c r="E251" s="33"/>
      <c r="F251" s="33"/>
      <c r="G251" s="37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</row>
    <row r="252" spans="1:20" hidden="1">
      <c r="A252" s="33"/>
      <c r="B252" s="33"/>
      <c r="C252" s="33"/>
      <c r="D252" s="33"/>
      <c r="E252" s="33"/>
      <c r="F252" s="33"/>
      <c r="G252" s="37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</row>
    <row r="253" spans="1:20" hidden="1">
      <c r="A253" s="33"/>
      <c r="B253" s="33"/>
      <c r="C253" s="33"/>
      <c r="D253" s="33"/>
      <c r="E253" s="33"/>
      <c r="F253" s="33"/>
      <c r="G253" s="37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</row>
    <row r="254" spans="1:20" hidden="1">
      <c r="A254" s="33"/>
      <c r="B254" s="33"/>
      <c r="C254" s="33"/>
      <c r="D254" s="33"/>
      <c r="E254" s="33"/>
      <c r="F254" s="33"/>
      <c r="G254" s="37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</row>
    <row r="255" spans="1:20" hidden="1">
      <c r="A255" s="33"/>
      <c r="B255" s="33"/>
      <c r="C255" s="33"/>
      <c r="D255" s="33"/>
      <c r="E255" s="33"/>
      <c r="F255" s="33"/>
      <c r="G255" s="37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</row>
    <row r="256" spans="1:20" hidden="1">
      <c r="A256" s="33"/>
      <c r="B256" s="33"/>
      <c r="C256" s="33"/>
      <c r="D256" s="33"/>
      <c r="E256" s="33"/>
      <c r="F256" s="33"/>
      <c r="G256" s="37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</row>
    <row r="257" spans="1:20" hidden="1">
      <c r="A257" s="33"/>
      <c r="B257" s="33"/>
      <c r="C257" s="33"/>
      <c r="D257" s="33"/>
      <c r="E257" s="33"/>
      <c r="F257" s="33"/>
      <c r="G257" s="37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</row>
    <row r="258" spans="1:20" hidden="1">
      <c r="A258" s="33"/>
      <c r="B258" s="33"/>
      <c r="C258" s="33"/>
      <c r="D258" s="33"/>
      <c r="E258" s="33"/>
      <c r="F258" s="33"/>
      <c r="G258" s="37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</row>
    <row r="259" spans="1:20" hidden="1">
      <c r="A259" s="33"/>
      <c r="B259" s="33"/>
      <c r="C259" s="33"/>
      <c r="D259" s="33"/>
      <c r="E259" s="33"/>
      <c r="F259" s="33"/>
      <c r="G259" s="37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</row>
    <row r="260" spans="1:20" hidden="1">
      <c r="A260" s="33"/>
      <c r="B260" s="33"/>
      <c r="C260" s="33"/>
      <c r="D260" s="33"/>
      <c r="E260" s="33"/>
      <c r="F260" s="33"/>
      <c r="G260" s="37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</row>
    <row r="261" spans="1:20" hidden="1">
      <c r="A261" s="33"/>
      <c r="B261" s="33"/>
      <c r="C261" s="33"/>
      <c r="D261" s="33"/>
      <c r="E261" s="33"/>
      <c r="F261" s="33"/>
      <c r="G261" s="37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</row>
    <row r="262" spans="1:20" hidden="1">
      <c r="A262" s="33"/>
      <c r="B262" s="33"/>
      <c r="C262" s="33"/>
      <c r="D262" s="33"/>
      <c r="E262" s="33"/>
      <c r="F262" s="33"/>
      <c r="G262" s="37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</row>
    <row r="263" spans="1:20" hidden="1">
      <c r="A263" s="33"/>
      <c r="B263" s="33"/>
      <c r="C263" s="33"/>
      <c r="D263" s="33"/>
      <c r="E263" s="33"/>
      <c r="F263" s="33"/>
      <c r="G263" s="37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</row>
    <row r="264" spans="1:20" hidden="1">
      <c r="A264" s="33"/>
      <c r="B264" s="33"/>
      <c r="C264" s="33"/>
      <c r="D264" s="33"/>
      <c r="E264" s="33"/>
      <c r="F264" s="33"/>
      <c r="G264" s="37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</row>
    <row r="265" spans="1:20" hidden="1">
      <c r="A265" s="33"/>
      <c r="B265" s="33"/>
      <c r="C265" s="33"/>
      <c r="D265" s="33"/>
      <c r="E265" s="33"/>
      <c r="F265" s="33"/>
      <c r="G265" s="37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</row>
    <row r="266" spans="1:20" hidden="1">
      <c r="A266" s="33"/>
      <c r="B266" s="33"/>
      <c r="C266" s="33"/>
      <c r="D266" s="33"/>
      <c r="E266" s="33"/>
      <c r="F266" s="33"/>
      <c r="G266" s="37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</row>
    <row r="267" spans="1:20" hidden="1">
      <c r="A267" s="33"/>
      <c r="B267" s="33"/>
      <c r="C267" s="33"/>
      <c r="D267" s="33"/>
      <c r="E267" s="33"/>
      <c r="F267" s="33"/>
      <c r="G267" s="37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</row>
    <row r="268" spans="1:20" hidden="1">
      <c r="A268" s="33"/>
      <c r="B268" s="33"/>
      <c r="C268" s="33"/>
      <c r="D268" s="33"/>
      <c r="E268" s="33"/>
      <c r="F268" s="33"/>
      <c r="G268" s="37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</row>
    <row r="269" spans="1:20" hidden="1">
      <c r="A269" s="33"/>
      <c r="B269" s="33"/>
      <c r="C269" s="33"/>
      <c r="D269" s="33"/>
      <c r="E269" s="33"/>
      <c r="F269" s="33"/>
      <c r="G269" s="37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</row>
    <row r="270" spans="1:20" hidden="1">
      <c r="A270" s="33"/>
      <c r="B270" s="33"/>
      <c r="C270" s="33"/>
      <c r="D270" s="33"/>
      <c r="E270" s="33"/>
      <c r="F270" s="33"/>
      <c r="G270" s="37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</row>
    <row r="271" spans="1:20" hidden="1">
      <c r="A271" s="33"/>
      <c r="B271" s="33"/>
      <c r="C271" s="33"/>
      <c r="D271" s="33"/>
      <c r="E271" s="33"/>
      <c r="F271" s="33"/>
      <c r="G271" s="37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</row>
    <row r="272" spans="1:20" hidden="1">
      <c r="A272" s="33"/>
      <c r="B272" s="33"/>
      <c r="C272" s="33"/>
      <c r="D272" s="33"/>
      <c r="E272" s="33"/>
      <c r="F272" s="33"/>
      <c r="G272" s="37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</row>
    <row r="273" spans="1:20" hidden="1">
      <c r="A273" s="33"/>
      <c r="B273" s="33"/>
      <c r="C273" s="33"/>
      <c r="D273" s="33"/>
      <c r="E273" s="33"/>
      <c r="F273" s="33"/>
      <c r="G273" s="37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</row>
    <row r="274" spans="1:20" hidden="1">
      <c r="A274" s="33"/>
      <c r="B274" s="33"/>
      <c r="C274" s="33"/>
      <c r="D274" s="33"/>
      <c r="E274" s="33"/>
      <c r="F274" s="33"/>
      <c r="G274" s="37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</row>
    <row r="275" spans="1:20" hidden="1">
      <c r="A275" s="33"/>
      <c r="B275" s="33"/>
      <c r="C275" s="33"/>
      <c r="D275" s="33"/>
      <c r="E275" s="33"/>
      <c r="F275" s="33"/>
      <c r="G275" s="37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</row>
    <row r="276" spans="1:20" hidden="1">
      <c r="A276" s="33"/>
      <c r="B276" s="33"/>
      <c r="C276" s="33"/>
      <c r="D276" s="33"/>
      <c r="E276" s="33"/>
      <c r="F276" s="33"/>
      <c r="G276" s="37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</row>
    <row r="277" spans="1:20" hidden="1">
      <c r="A277" s="33"/>
      <c r="B277" s="33"/>
      <c r="C277" s="33"/>
      <c r="D277" s="33"/>
      <c r="E277" s="33"/>
      <c r="F277" s="33"/>
      <c r="G277" s="37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</row>
    <row r="278" spans="1:20" hidden="1">
      <c r="A278" s="33"/>
      <c r="B278" s="33"/>
      <c r="C278" s="33"/>
      <c r="D278" s="33"/>
      <c r="E278" s="33"/>
      <c r="F278" s="33"/>
      <c r="G278" s="37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</row>
    <row r="279" spans="1:20" hidden="1">
      <c r="A279" s="33"/>
      <c r="B279" s="33"/>
      <c r="C279" s="33"/>
      <c r="D279" s="33"/>
      <c r="E279" s="33"/>
      <c r="F279" s="33"/>
      <c r="G279" s="37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</row>
    <row r="280" spans="1:20" hidden="1">
      <c r="A280" s="33"/>
      <c r="B280" s="33"/>
      <c r="C280" s="33"/>
      <c r="D280" s="33"/>
      <c r="E280" s="33"/>
      <c r="F280" s="33"/>
      <c r="G280" s="37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</row>
    <row r="281" spans="1:20" hidden="1">
      <c r="A281" s="33"/>
      <c r="B281" s="33"/>
      <c r="C281" s="33"/>
      <c r="D281" s="33"/>
      <c r="E281" s="33"/>
      <c r="F281" s="33"/>
      <c r="G281" s="37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</row>
    <row r="282" spans="1:20" hidden="1">
      <c r="A282" s="33"/>
      <c r="B282" s="33"/>
      <c r="C282" s="33"/>
      <c r="D282" s="33"/>
      <c r="E282" s="33"/>
      <c r="F282" s="33"/>
      <c r="G282" s="37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</row>
    <row r="283" spans="1:20" hidden="1">
      <c r="A283" s="33"/>
      <c r="B283" s="33"/>
      <c r="C283" s="33"/>
      <c r="D283" s="33"/>
      <c r="E283" s="33"/>
      <c r="F283" s="33"/>
      <c r="G283" s="37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</row>
    <row r="284" spans="1:20" hidden="1">
      <c r="A284" s="33"/>
      <c r="B284" s="33"/>
      <c r="C284" s="33"/>
      <c r="D284" s="33"/>
      <c r="E284" s="33"/>
      <c r="F284" s="33"/>
      <c r="G284" s="37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</row>
    <row r="285" spans="1:20" hidden="1">
      <c r="A285" s="33"/>
      <c r="B285" s="33"/>
      <c r="C285" s="33"/>
      <c r="D285" s="33"/>
      <c r="E285" s="33"/>
      <c r="F285" s="33"/>
      <c r="G285" s="37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</row>
    <row r="286" spans="1:20" hidden="1">
      <c r="A286" s="33"/>
      <c r="B286" s="33"/>
      <c r="C286" s="33"/>
      <c r="D286" s="33"/>
      <c r="E286" s="33"/>
      <c r="F286" s="33"/>
      <c r="G286" s="37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</row>
    <row r="287" spans="1:20" hidden="1">
      <c r="A287" s="33"/>
      <c r="B287" s="33"/>
      <c r="C287" s="33"/>
      <c r="D287" s="33"/>
      <c r="E287" s="33"/>
      <c r="F287" s="33"/>
      <c r="G287" s="37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</row>
    <row r="288" spans="1:20" hidden="1">
      <c r="A288" s="33"/>
      <c r="B288" s="33"/>
      <c r="C288" s="33"/>
      <c r="D288" s="33"/>
      <c r="E288" s="33"/>
      <c r="F288" s="33"/>
      <c r="G288" s="37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</row>
    <row r="289" spans="1:20" hidden="1">
      <c r="A289" s="33"/>
      <c r="B289" s="33"/>
      <c r="C289" s="33"/>
      <c r="D289" s="33"/>
      <c r="E289" s="33"/>
      <c r="F289" s="33"/>
      <c r="G289" s="37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</row>
    <row r="290" spans="1:20" hidden="1">
      <c r="A290" s="33"/>
      <c r="B290" s="33"/>
      <c r="C290" s="33"/>
      <c r="D290" s="33"/>
      <c r="E290" s="33"/>
      <c r="F290" s="33"/>
      <c r="G290" s="37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</row>
    <row r="291" spans="1:20" hidden="1">
      <c r="A291" s="33"/>
      <c r="B291" s="33"/>
      <c r="C291" s="33"/>
      <c r="D291" s="33"/>
      <c r="E291" s="33"/>
      <c r="F291" s="33"/>
      <c r="G291" s="37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</row>
    <row r="292" spans="1:20" hidden="1">
      <c r="A292" s="33"/>
      <c r="B292" s="33"/>
      <c r="C292" s="33"/>
      <c r="D292" s="33"/>
      <c r="E292" s="33"/>
      <c r="F292" s="33"/>
      <c r="G292" s="37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</row>
    <row r="293" spans="1:20" hidden="1">
      <c r="A293" s="33"/>
      <c r="B293" s="33"/>
      <c r="C293" s="33"/>
      <c r="D293" s="33"/>
      <c r="E293" s="33"/>
      <c r="F293" s="33"/>
      <c r="G293" s="37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</row>
    <row r="294" spans="1:20" hidden="1">
      <c r="A294" s="33"/>
      <c r="B294" s="33"/>
      <c r="C294" s="33"/>
      <c r="D294" s="33"/>
      <c r="E294" s="33"/>
      <c r="F294" s="33"/>
      <c r="G294" s="37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</row>
    <row r="295" spans="1:20" hidden="1">
      <c r="A295" s="33"/>
      <c r="B295" s="33"/>
      <c r="C295" s="33"/>
      <c r="D295" s="33"/>
      <c r="E295" s="33"/>
      <c r="F295" s="33"/>
      <c r="G295" s="37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</row>
    <row r="296" spans="1:20" hidden="1">
      <c r="A296" s="33"/>
      <c r="B296" s="33"/>
      <c r="C296" s="33"/>
      <c r="D296" s="33"/>
      <c r="E296" s="33"/>
      <c r="F296" s="33"/>
      <c r="G296" s="37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</row>
    <row r="297" spans="1:20" hidden="1">
      <c r="A297" s="33"/>
      <c r="B297" s="33"/>
      <c r="C297" s="33"/>
      <c r="D297" s="33"/>
      <c r="E297" s="33"/>
      <c r="F297" s="33"/>
      <c r="G297" s="37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</row>
    <row r="298" spans="1:20" hidden="1">
      <c r="A298" s="33"/>
      <c r="B298" s="33"/>
      <c r="C298" s="33"/>
      <c r="D298" s="33"/>
      <c r="E298" s="33"/>
      <c r="F298" s="33"/>
      <c r="G298" s="37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</row>
    <row r="299" spans="1:20" hidden="1">
      <c r="A299" s="33"/>
      <c r="B299" s="33"/>
      <c r="C299" s="33"/>
      <c r="D299" s="33"/>
      <c r="E299" s="33"/>
      <c r="F299" s="33"/>
      <c r="G299" s="37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</row>
    <row r="300" spans="1:20" hidden="1">
      <c r="A300" s="33"/>
      <c r="B300" s="33"/>
      <c r="C300" s="33"/>
      <c r="D300" s="33"/>
      <c r="E300" s="33"/>
      <c r="F300" s="33"/>
      <c r="G300" s="37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</row>
    <row r="301" spans="1:20" hidden="1">
      <c r="A301" s="33"/>
      <c r="B301" s="33"/>
      <c r="C301" s="33"/>
      <c r="D301" s="33"/>
      <c r="E301" s="33"/>
      <c r="F301" s="33"/>
      <c r="G301" s="37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</row>
    <row r="302" spans="1:20" hidden="1">
      <c r="A302" s="33"/>
      <c r="B302" s="33"/>
      <c r="C302" s="33"/>
      <c r="D302" s="33"/>
      <c r="E302" s="33"/>
      <c r="F302" s="33"/>
      <c r="G302" s="37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</row>
    <row r="303" spans="1:20" hidden="1">
      <c r="A303" s="33"/>
      <c r="B303" s="33"/>
      <c r="C303" s="33"/>
      <c r="D303" s="33"/>
      <c r="E303" s="33"/>
      <c r="F303" s="33"/>
      <c r="G303" s="37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</row>
    <row r="304" spans="1:20" hidden="1">
      <c r="A304" s="33"/>
      <c r="B304" s="33"/>
      <c r="C304" s="33"/>
      <c r="D304" s="33"/>
      <c r="E304" s="33"/>
      <c r="F304" s="33"/>
      <c r="G304" s="37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</row>
    <row r="305" spans="1:20" hidden="1">
      <c r="A305" s="33"/>
      <c r="B305" s="33"/>
      <c r="C305" s="33"/>
      <c r="D305" s="33"/>
      <c r="E305" s="33"/>
      <c r="F305" s="33"/>
      <c r="G305" s="37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</row>
    <row r="306" spans="1:20" hidden="1">
      <c r="A306" s="33"/>
      <c r="B306" s="33"/>
      <c r="C306" s="33"/>
      <c r="D306" s="33"/>
      <c r="E306" s="33"/>
      <c r="F306" s="33"/>
      <c r="G306" s="37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</row>
    <row r="307" spans="1:20" hidden="1">
      <c r="A307" s="33"/>
      <c r="B307" s="33"/>
      <c r="C307" s="33"/>
      <c r="D307" s="33"/>
      <c r="E307" s="33"/>
      <c r="F307" s="33"/>
      <c r="G307" s="37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</row>
    <row r="308" spans="1:20" hidden="1">
      <c r="A308" s="33"/>
      <c r="B308" s="33"/>
      <c r="C308" s="33"/>
      <c r="D308" s="33"/>
      <c r="E308" s="33"/>
      <c r="F308" s="33"/>
      <c r="G308" s="37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</row>
    <row r="309" spans="1:20" hidden="1">
      <c r="A309" s="33"/>
      <c r="B309" s="33"/>
      <c r="C309" s="33"/>
      <c r="D309" s="33"/>
      <c r="E309" s="33"/>
      <c r="F309" s="33"/>
      <c r="G309" s="37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</row>
    <row r="310" spans="1:20" hidden="1">
      <c r="A310" s="33"/>
      <c r="B310" s="33"/>
      <c r="C310" s="33"/>
      <c r="D310" s="33"/>
      <c r="E310" s="33"/>
      <c r="F310" s="33"/>
      <c r="G310" s="37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</row>
    <row r="311" spans="1:20" hidden="1">
      <c r="A311" s="33"/>
      <c r="B311" s="33"/>
      <c r="C311" s="33"/>
      <c r="D311" s="33"/>
      <c r="E311" s="33"/>
      <c r="F311" s="33"/>
      <c r="G311" s="37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</row>
    <row r="312" spans="1:20" hidden="1">
      <c r="A312" s="33"/>
      <c r="B312" s="33"/>
      <c r="C312" s="33"/>
      <c r="D312" s="33"/>
      <c r="E312" s="33"/>
      <c r="F312" s="33"/>
      <c r="G312" s="37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</row>
    <row r="313" spans="1:20" hidden="1">
      <c r="A313" s="33"/>
      <c r="B313" s="33"/>
      <c r="C313" s="33"/>
      <c r="D313" s="33"/>
      <c r="E313" s="33"/>
      <c r="F313" s="33"/>
      <c r="G313" s="37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</row>
    <row r="314" spans="1:20" hidden="1">
      <c r="A314" s="33"/>
      <c r="B314" s="33"/>
      <c r="C314" s="33"/>
      <c r="D314" s="33"/>
      <c r="E314" s="33"/>
      <c r="F314" s="33"/>
      <c r="G314" s="37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</row>
    <row r="315" spans="1:20" hidden="1">
      <c r="A315" s="33"/>
      <c r="B315" s="33"/>
      <c r="C315" s="33"/>
      <c r="D315" s="33"/>
      <c r="E315" s="33"/>
      <c r="F315" s="33"/>
      <c r="G315" s="37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</row>
    <row r="316" spans="1:20" hidden="1">
      <c r="A316" s="33"/>
      <c r="B316" s="33"/>
      <c r="C316" s="33"/>
      <c r="D316" s="33"/>
      <c r="E316" s="33"/>
      <c r="F316" s="33"/>
      <c r="G316" s="37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</row>
    <row r="317" spans="1:20" hidden="1">
      <c r="A317" s="33"/>
      <c r="B317" s="33"/>
      <c r="C317" s="33"/>
      <c r="D317" s="33"/>
      <c r="E317" s="33"/>
      <c r="F317" s="33"/>
      <c r="G317" s="37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</row>
    <row r="318" spans="1:20" hidden="1">
      <c r="A318" s="33"/>
      <c r="B318" s="33"/>
      <c r="C318" s="33"/>
      <c r="D318" s="33"/>
      <c r="E318" s="33"/>
      <c r="F318" s="33"/>
      <c r="G318" s="37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</row>
    <row r="319" spans="1:20" hidden="1">
      <c r="A319" s="33"/>
      <c r="B319" s="33"/>
      <c r="C319" s="33"/>
      <c r="D319" s="33"/>
      <c r="E319" s="33"/>
      <c r="F319" s="33"/>
      <c r="G319" s="37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</row>
    <row r="320" spans="1:20" hidden="1">
      <c r="A320" s="33"/>
      <c r="B320" s="33"/>
      <c r="C320" s="33"/>
      <c r="D320" s="33"/>
      <c r="E320" s="33"/>
      <c r="F320" s="33"/>
      <c r="G320" s="37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</row>
    <row r="321" spans="1:20" hidden="1">
      <c r="A321" s="33"/>
      <c r="B321" s="33"/>
      <c r="C321" s="33"/>
      <c r="D321" s="33"/>
      <c r="E321" s="33"/>
      <c r="F321" s="33"/>
      <c r="G321" s="37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</row>
    <row r="322" spans="1:20" hidden="1">
      <c r="A322" s="33"/>
      <c r="B322" s="33"/>
      <c r="C322" s="33"/>
      <c r="D322" s="33"/>
      <c r="E322" s="33"/>
      <c r="F322" s="33"/>
      <c r="G322" s="37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</row>
    <row r="323" spans="1:20" hidden="1">
      <c r="A323" s="33"/>
      <c r="B323" s="33"/>
      <c r="C323" s="33"/>
      <c r="D323" s="33"/>
      <c r="E323" s="33"/>
      <c r="F323" s="33"/>
      <c r="G323" s="37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</row>
    <row r="324" spans="1:20" hidden="1">
      <c r="A324" s="33"/>
      <c r="B324" s="33"/>
      <c r="C324" s="33"/>
      <c r="D324" s="33"/>
      <c r="E324" s="33"/>
      <c r="F324" s="33"/>
      <c r="G324" s="37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</row>
    <row r="325" spans="1:20" hidden="1">
      <c r="A325" s="33"/>
      <c r="B325" s="33"/>
      <c r="C325" s="33"/>
      <c r="D325" s="33"/>
      <c r="E325" s="33"/>
      <c r="F325" s="33"/>
      <c r="G325" s="37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</row>
    <row r="326" spans="1:20" hidden="1">
      <c r="A326" s="33"/>
      <c r="B326" s="33"/>
      <c r="C326" s="33"/>
      <c r="D326" s="33"/>
      <c r="E326" s="33"/>
      <c r="F326" s="33"/>
      <c r="G326" s="37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</row>
    <row r="327" spans="1:20" hidden="1">
      <c r="A327" s="33"/>
      <c r="B327" s="33"/>
      <c r="C327" s="33"/>
      <c r="D327" s="33"/>
      <c r="E327" s="33"/>
      <c r="F327" s="33"/>
      <c r="G327" s="37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</row>
    <row r="328" spans="1:20" hidden="1">
      <c r="A328" s="33"/>
      <c r="B328" s="33"/>
      <c r="C328" s="33"/>
      <c r="D328" s="33"/>
      <c r="E328" s="33"/>
      <c r="F328" s="33"/>
      <c r="G328" s="37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</row>
    <row r="329" spans="1:20" hidden="1">
      <c r="A329" s="33"/>
      <c r="B329" s="33"/>
      <c r="C329" s="33"/>
      <c r="D329" s="33"/>
      <c r="E329" s="33"/>
      <c r="F329" s="33"/>
      <c r="G329" s="37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</row>
    <row r="330" spans="1:20" hidden="1">
      <c r="A330" s="33"/>
      <c r="B330" s="33"/>
      <c r="C330" s="33"/>
      <c r="D330" s="33"/>
      <c r="E330" s="33"/>
      <c r="F330" s="33"/>
      <c r="G330" s="37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</row>
    <row r="331" spans="1:20" hidden="1">
      <c r="A331" s="33"/>
      <c r="B331" s="33"/>
      <c r="C331" s="33"/>
      <c r="D331" s="33"/>
      <c r="E331" s="33"/>
      <c r="F331" s="33"/>
      <c r="G331" s="37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</row>
    <row r="332" spans="1:20" hidden="1">
      <c r="A332" s="33"/>
      <c r="B332" s="33"/>
      <c r="C332" s="33"/>
      <c r="D332" s="33"/>
      <c r="E332" s="33"/>
      <c r="F332" s="33"/>
      <c r="G332" s="37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</row>
    <row r="333" spans="1:20" hidden="1">
      <c r="A333" s="33"/>
      <c r="B333" s="33"/>
      <c r="C333" s="33"/>
      <c r="D333" s="33"/>
      <c r="E333" s="33"/>
      <c r="F333" s="33"/>
      <c r="G333" s="37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</row>
    <row r="334" spans="1:20" hidden="1">
      <c r="A334" s="33"/>
      <c r="B334" s="33"/>
      <c r="C334" s="33"/>
      <c r="D334" s="33"/>
      <c r="E334" s="33"/>
      <c r="F334" s="33"/>
      <c r="G334" s="37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</row>
    <row r="335" spans="1:20" hidden="1">
      <c r="A335" s="33"/>
      <c r="B335" s="33"/>
      <c r="C335" s="33"/>
      <c r="D335" s="33"/>
      <c r="E335" s="33"/>
      <c r="F335" s="33"/>
      <c r="G335" s="37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</row>
    <row r="336" spans="1:20" hidden="1">
      <c r="A336" s="33"/>
      <c r="B336" s="33"/>
      <c r="C336" s="33"/>
      <c r="D336" s="33"/>
      <c r="E336" s="33"/>
      <c r="F336" s="33"/>
      <c r="G336" s="37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</row>
    <row r="337" spans="1:20" hidden="1">
      <c r="A337" s="33"/>
      <c r="B337" s="33"/>
      <c r="C337" s="33"/>
      <c r="D337" s="33"/>
      <c r="E337" s="33"/>
      <c r="F337" s="33"/>
      <c r="G337" s="37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</row>
    <row r="338" spans="1:20" hidden="1">
      <c r="A338" s="33"/>
      <c r="B338" s="33"/>
      <c r="C338" s="33"/>
      <c r="D338" s="33"/>
      <c r="E338" s="33"/>
      <c r="F338" s="33"/>
      <c r="G338" s="37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</row>
    <row r="339" spans="1:20" hidden="1">
      <c r="A339" s="33"/>
      <c r="B339" s="33"/>
      <c r="C339" s="33"/>
      <c r="D339" s="33"/>
      <c r="E339" s="33"/>
      <c r="F339" s="33"/>
      <c r="G339" s="37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</row>
    <row r="340" spans="1:20" hidden="1">
      <c r="A340" s="33"/>
      <c r="B340" s="33"/>
      <c r="C340" s="33"/>
      <c r="D340" s="33"/>
      <c r="E340" s="33"/>
      <c r="F340" s="33"/>
      <c r="G340" s="37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</row>
    <row r="341" spans="1:20" hidden="1">
      <c r="A341" s="33"/>
      <c r="B341" s="33"/>
      <c r="C341" s="33"/>
      <c r="D341" s="33"/>
      <c r="E341" s="33"/>
      <c r="F341" s="33"/>
      <c r="G341" s="37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</row>
    <row r="342" spans="1:20" hidden="1">
      <c r="A342" s="33"/>
      <c r="B342" s="33"/>
      <c r="C342" s="33"/>
      <c r="D342" s="33"/>
      <c r="E342" s="33"/>
      <c r="F342" s="33"/>
      <c r="G342" s="37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</row>
    <row r="343" spans="1:20" hidden="1">
      <c r="A343" s="33"/>
      <c r="B343" s="33"/>
      <c r="C343" s="33"/>
      <c r="D343" s="33"/>
      <c r="E343" s="33"/>
      <c r="F343" s="33"/>
      <c r="G343" s="37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</row>
    <row r="344" spans="1:20" hidden="1">
      <c r="A344" s="33"/>
      <c r="B344" s="33"/>
      <c r="C344" s="33"/>
      <c r="D344" s="33"/>
      <c r="E344" s="33"/>
      <c r="F344" s="33"/>
      <c r="G344" s="37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</row>
    <row r="345" spans="1:20" hidden="1">
      <c r="A345" s="33"/>
      <c r="B345" s="33"/>
      <c r="C345" s="33"/>
      <c r="D345" s="33"/>
      <c r="E345" s="33"/>
      <c r="F345" s="33"/>
      <c r="G345" s="37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</row>
    <row r="346" spans="1:20" hidden="1">
      <c r="A346" s="33"/>
      <c r="B346" s="33"/>
      <c r="C346" s="33"/>
      <c r="D346" s="33"/>
      <c r="E346" s="33"/>
      <c r="F346" s="33"/>
      <c r="G346" s="37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</row>
    <row r="347" spans="1:20" hidden="1">
      <c r="A347" s="33"/>
      <c r="B347" s="33"/>
      <c r="C347" s="33"/>
      <c r="D347" s="33"/>
      <c r="E347" s="33"/>
      <c r="F347" s="33"/>
      <c r="G347" s="37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</row>
    <row r="348" spans="1:20" hidden="1">
      <c r="A348" s="33"/>
      <c r="B348" s="33"/>
      <c r="C348" s="33"/>
      <c r="D348" s="33"/>
      <c r="E348" s="33"/>
      <c r="F348" s="33"/>
      <c r="G348" s="37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</row>
    <row r="349" spans="1:20" hidden="1">
      <c r="A349" s="33"/>
      <c r="B349" s="33"/>
      <c r="C349" s="33"/>
      <c r="D349" s="33"/>
      <c r="E349" s="33"/>
      <c r="F349" s="33"/>
      <c r="G349" s="37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</row>
    <row r="350" spans="1:20" hidden="1">
      <c r="A350" s="33"/>
      <c r="B350" s="33"/>
      <c r="C350" s="33"/>
      <c r="D350" s="33"/>
      <c r="E350" s="33"/>
      <c r="F350" s="33"/>
      <c r="G350" s="37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</row>
    <row r="351" spans="1:20" hidden="1">
      <c r="A351" s="33"/>
      <c r="B351" s="33"/>
      <c r="C351" s="33"/>
      <c r="D351" s="33"/>
      <c r="E351" s="33"/>
      <c r="F351" s="33"/>
      <c r="G351" s="37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</row>
    <row r="352" spans="1:20" hidden="1">
      <c r="A352" s="33"/>
      <c r="B352" s="33"/>
      <c r="C352" s="33"/>
      <c r="D352" s="33"/>
      <c r="E352" s="33"/>
      <c r="F352" s="33"/>
      <c r="G352" s="37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</row>
    <row r="353" spans="1:20" hidden="1">
      <c r="A353" s="33"/>
      <c r="B353" s="33"/>
      <c r="C353" s="33"/>
      <c r="D353" s="33"/>
      <c r="E353" s="33"/>
      <c r="F353" s="33"/>
      <c r="G353" s="37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</row>
    <row r="354" spans="1:20" hidden="1">
      <c r="A354" s="33"/>
      <c r="B354" s="33"/>
      <c r="C354" s="33"/>
      <c r="D354" s="33"/>
      <c r="E354" s="33"/>
      <c r="F354" s="33"/>
      <c r="G354" s="37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</row>
    <row r="355" spans="1:20" hidden="1">
      <c r="A355" s="33"/>
      <c r="B355" s="33"/>
      <c r="C355" s="33"/>
      <c r="D355" s="33"/>
      <c r="E355" s="33"/>
      <c r="F355" s="33"/>
      <c r="G355" s="37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</row>
    <row r="356" spans="1:20" hidden="1">
      <c r="A356" s="33"/>
      <c r="B356" s="33"/>
      <c r="C356" s="33"/>
      <c r="D356" s="33"/>
      <c r="E356" s="33"/>
      <c r="F356" s="33"/>
      <c r="G356" s="37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</row>
    <row r="357" spans="1:20" hidden="1">
      <c r="A357" s="33"/>
      <c r="B357" s="33"/>
      <c r="C357" s="33"/>
      <c r="D357" s="33"/>
      <c r="E357" s="33"/>
      <c r="F357" s="33"/>
      <c r="G357" s="37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</row>
    <row r="358" spans="1:20" hidden="1">
      <c r="A358" s="33"/>
      <c r="B358" s="33"/>
      <c r="C358" s="33"/>
      <c r="D358" s="33"/>
      <c r="E358" s="33"/>
      <c r="F358" s="33"/>
      <c r="G358" s="37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</row>
    <row r="359" spans="1:20" hidden="1">
      <c r="A359" s="33"/>
      <c r="B359" s="33"/>
      <c r="C359" s="33"/>
      <c r="D359" s="33"/>
      <c r="E359" s="33"/>
      <c r="F359" s="33"/>
      <c r="G359" s="37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</row>
    <row r="360" spans="1:20" hidden="1">
      <c r="A360" s="33"/>
      <c r="B360" s="33"/>
      <c r="C360" s="33"/>
      <c r="D360" s="33"/>
      <c r="E360" s="33"/>
      <c r="F360" s="33"/>
      <c r="G360" s="37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</row>
    <row r="361" spans="1:20" hidden="1">
      <c r="A361" s="33"/>
      <c r="B361" s="33"/>
      <c r="C361" s="33"/>
      <c r="D361" s="33"/>
      <c r="E361" s="33"/>
      <c r="F361" s="33"/>
      <c r="G361" s="37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</row>
    <row r="362" spans="1:20" hidden="1">
      <c r="A362" s="33"/>
      <c r="B362" s="33"/>
      <c r="C362" s="33"/>
      <c r="D362" s="33"/>
      <c r="E362" s="33"/>
      <c r="F362" s="33"/>
      <c r="G362" s="37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</row>
    <row r="363" spans="1:20" hidden="1">
      <c r="A363" s="33"/>
      <c r="B363" s="33"/>
      <c r="C363" s="33"/>
      <c r="D363" s="33"/>
      <c r="E363" s="33"/>
      <c r="F363" s="33"/>
      <c r="G363" s="37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</row>
    <row r="364" spans="1:20" hidden="1">
      <c r="A364" s="33"/>
      <c r="B364" s="33"/>
      <c r="C364" s="33"/>
      <c r="D364" s="33"/>
      <c r="E364" s="33"/>
      <c r="F364" s="33"/>
      <c r="G364" s="37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</row>
    <row r="365" spans="1:20" hidden="1">
      <c r="A365" s="33"/>
      <c r="B365" s="33"/>
      <c r="C365" s="33"/>
      <c r="D365" s="33"/>
      <c r="E365" s="33"/>
      <c r="F365" s="33"/>
      <c r="G365" s="37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</row>
    <row r="366" spans="1:20" hidden="1">
      <c r="A366" s="33"/>
      <c r="B366" s="33"/>
      <c r="C366" s="33"/>
      <c r="D366" s="33"/>
      <c r="E366" s="33"/>
      <c r="F366" s="33"/>
      <c r="G366" s="37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</row>
    <row r="367" spans="1:20" hidden="1">
      <c r="A367" s="33"/>
      <c r="B367" s="33"/>
      <c r="C367" s="33"/>
      <c r="D367" s="33"/>
      <c r="E367" s="33"/>
      <c r="F367" s="33"/>
      <c r="G367" s="37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</row>
    <row r="368" spans="1:20" hidden="1">
      <c r="A368" s="33"/>
      <c r="B368" s="33"/>
      <c r="C368" s="33"/>
      <c r="D368" s="33"/>
      <c r="E368" s="33"/>
      <c r="F368" s="33"/>
      <c r="G368" s="37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</row>
    <row r="369" spans="1:20" hidden="1">
      <c r="A369" s="33"/>
      <c r="B369" s="33"/>
      <c r="C369" s="33"/>
      <c r="D369" s="33"/>
      <c r="E369" s="33"/>
      <c r="F369" s="33"/>
      <c r="G369" s="37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</row>
    <row r="370" spans="1:20" hidden="1">
      <c r="A370" s="33"/>
      <c r="B370" s="33"/>
      <c r="C370" s="33"/>
      <c r="D370" s="33"/>
      <c r="E370" s="33"/>
      <c r="F370" s="33"/>
      <c r="G370" s="37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</row>
    <row r="371" spans="1:20" hidden="1">
      <c r="A371" s="33"/>
      <c r="B371" s="33"/>
      <c r="C371" s="33"/>
      <c r="D371" s="33"/>
      <c r="E371" s="33"/>
      <c r="F371" s="33"/>
      <c r="G371" s="37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</row>
    <row r="372" spans="1:20" hidden="1">
      <c r="A372" s="33"/>
      <c r="B372" s="33"/>
      <c r="C372" s="33"/>
      <c r="D372" s="33"/>
      <c r="E372" s="33"/>
      <c r="F372" s="33"/>
      <c r="G372" s="37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</row>
    <row r="373" spans="1:20" hidden="1">
      <c r="A373" s="33"/>
      <c r="B373" s="33"/>
      <c r="C373" s="33"/>
      <c r="D373" s="33"/>
      <c r="E373" s="33"/>
      <c r="F373" s="33"/>
      <c r="G373" s="37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</row>
    <row r="374" spans="1:20" hidden="1">
      <c r="A374" s="33"/>
      <c r="B374" s="33"/>
      <c r="C374" s="33"/>
      <c r="D374" s="33"/>
      <c r="E374" s="33"/>
      <c r="F374" s="33"/>
      <c r="G374" s="37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</row>
    <row r="375" spans="1:20" hidden="1">
      <c r="A375" s="33"/>
      <c r="B375" s="33"/>
      <c r="C375" s="33"/>
      <c r="D375" s="33"/>
      <c r="E375" s="33"/>
      <c r="F375" s="33"/>
      <c r="G375" s="37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</row>
    <row r="376" spans="1:20" hidden="1">
      <c r="A376" s="33"/>
      <c r="B376" s="33"/>
      <c r="C376" s="33"/>
      <c r="D376" s="33"/>
      <c r="E376" s="33"/>
      <c r="F376" s="33"/>
      <c r="G376" s="37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</row>
    <row r="377" spans="1:20" hidden="1">
      <c r="A377" s="33"/>
      <c r="B377" s="33"/>
      <c r="C377" s="33"/>
      <c r="D377" s="33"/>
      <c r="E377" s="33"/>
      <c r="F377" s="33"/>
      <c r="G377" s="37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</row>
    <row r="378" spans="1:20" hidden="1">
      <c r="A378" s="33"/>
      <c r="B378" s="33"/>
      <c r="C378" s="33"/>
      <c r="D378" s="33"/>
      <c r="E378" s="33"/>
      <c r="F378" s="33"/>
      <c r="G378" s="37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</row>
    <row r="379" spans="1:20" hidden="1">
      <c r="A379" s="33"/>
      <c r="B379" s="33"/>
      <c r="C379" s="33"/>
      <c r="D379" s="33"/>
      <c r="E379" s="33"/>
      <c r="F379" s="33"/>
      <c r="G379" s="37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</row>
    <row r="380" spans="1:20" hidden="1">
      <c r="A380" s="33"/>
      <c r="B380" s="33"/>
      <c r="C380" s="33"/>
      <c r="D380" s="33"/>
      <c r="E380" s="33"/>
      <c r="F380" s="33"/>
      <c r="G380" s="37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</row>
    <row r="381" spans="1:20" hidden="1">
      <c r="A381" s="33"/>
      <c r="B381" s="33"/>
      <c r="C381" s="33"/>
      <c r="D381" s="33"/>
      <c r="E381" s="33"/>
      <c r="F381" s="33"/>
      <c r="G381" s="37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</row>
    <row r="382" spans="1:20" hidden="1">
      <c r="A382" s="33"/>
      <c r="B382" s="33"/>
      <c r="C382" s="33"/>
      <c r="D382" s="33"/>
      <c r="E382" s="33"/>
      <c r="F382" s="33"/>
      <c r="G382" s="37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</row>
    <row r="383" spans="1:20" hidden="1">
      <c r="A383" s="33"/>
      <c r="B383" s="33"/>
      <c r="C383" s="33"/>
      <c r="D383" s="33"/>
      <c r="E383" s="33"/>
      <c r="F383" s="33"/>
      <c r="G383" s="37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</row>
    <row r="384" spans="1:20" hidden="1">
      <c r="A384" s="33"/>
      <c r="B384" s="33"/>
      <c r="C384" s="33"/>
      <c r="D384" s="33"/>
      <c r="E384" s="33"/>
      <c r="F384" s="33"/>
      <c r="G384" s="37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</row>
    <row r="385" spans="1:20" hidden="1">
      <c r="A385" s="33"/>
      <c r="B385" s="33"/>
      <c r="C385" s="33"/>
      <c r="D385" s="33"/>
      <c r="E385" s="33"/>
      <c r="F385" s="33"/>
      <c r="G385" s="37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</row>
    <row r="386" spans="1:20" hidden="1">
      <c r="A386" s="33"/>
      <c r="B386" s="33"/>
      <c r="C386" s="33"/>
      <c r="D386" s="33"/>
      <c r="E386" s="33"/>
      <c r="F386" s="33"/>
      <c r="G386" s="37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</row>
    <row r="387" spans="1:20" hidden="1">
      <c r="A387" s="33"/>
      <c r="B387" s="33"/>
      <c r="C387" s="33"/>
      <c r="D387" s="33"/>
      <c r="E387" s="33"/>
      <c r="F387" s="33"/>
      <c r="G387" s="37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</row>
    <row r="388" spans="1:20" hidden="1">
      <c r="A388" s="33"/>
      <c r="B388" s="33"/>
      <c r="C388" s="33"/>
      <c r="D388" s="33"/>
      <c r="E388" s="33"/>
      <c r="F388" s="33"/>
      <c r="G388" s="37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</row>
    <row r="389" spans="1:20" hidden="1">
      <c r="A389" s="33"/>
      <c r="B389" s="33"/>
      <c r="C389" s="33"/>
      <c r="D389" s="33"/>
      <c r="E389" s="33"/>
      <c r="F389" s="33"/>
      <c r="G389" s="37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</row>
    <row r="390" spans="1:20" hidden="1">
      <c r="A390" s="33"/>
      <c r="B390" s="33"/>
      <c r="C390" s="33"/>
      <c r="D390" s="33"/>
      <c r="E390" s="33"/>
      <c r="F390" s="33"/>
      <c r="G390" s="37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</row>
    <row r="391" spans="1:20" hidden="1">
      <c r="A391" s="33"/>
      <c r="B391" s="33"/>
      <c r="C391" s="33"/>
      <c r="D391" s="33"/>
      <c r="E391" s="33"/>
      <c r="F391" s="33"/>
      <c r="G391" s="37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</row>
    <row r="392" spans="1:20" hidden="1">
      <c r="A392" s="33"/>
      <c r="B392" s="33"/>
      <c r="C392" s="33"/>
      <c r="D392" s="33"/>
      <c r="E392" s="33"/>
      <c r="F392" s="33"/>
      <c r="G392" s="37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</row>
    <row r="393" spans="1:20" hidden="1">
      <c r="A393" s="33"/>
      <c r="B393" s="33"/>
      <c r="C393" s="33"/>
      <c r="D393" s="33"/>
      <c r="E393" s="33"/>
      <c r="F393" s="33"/>
      <c r="G393" s="37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</row>
    <row r="394" spans="1:20" hidden="1">
      <c r="A394" s="33"/>
      <c r="B394" s="33"/>
      <c r="C394" s="33"/>
      <c r="D394" s="33"/>
      <c r="E394" s="33"/>
      <c r="F394" s="33"/>
      <c r="G394" s="37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</row>
    <row r="395" spans="1:20" hidden="1">
      <c r="A395" s="33"/>
      <c r="B395" s="33"/>
      <c r="C395" s="33"/>
      <c r="D395" s="33"/>
      <c r="E395" s="33"/>
      <c r="F395" s="33"/>
      <c r="G395" s="37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</row>
    <row r="396" spans="1:20" hidden="1">
      <c r="A396" s="33"/>
      <c r="B396" s="33"/>
      <c r="C396" s="33"/>
      <c r="D396" s="33"/>
      <c r="E396" s="33"/>
      <c r="F396" s="33"/>
      <c r="G396" s="37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</row>
    <row r="397" spans="1:20" hidden="1">
      <c r="A397" s="33"/>
      <c r="B397" s="33"/>
      <c r="C397" s="33"/>
      <c r="D397" s="33"/>
      <c r="E397" s="33"/>
      <c r="F397" s="33"/>
      <c r="G397" s="37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</row>
    <row r="398" spans="1:20" hidden="1">
      <c r="A398" s="33"/>
      <c r="B398" s="33"/>
      <c r="C398" s="33"/>
      <c r="D398" s="33"/>
      <c r="E398" s="33"/>
      <c r="F398" s="33"/>
      <c r="G398" s="37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</row>
    <row r="399" spans="1:20" hidden="1">
      <c r="A399" s="33"/>
      <c r="B399" s="33"/>
      <c r="C399" s="33"/>
      <c r="D399" s="33"/>
      <c r="E399" s="33"/>
      <c r="F399" s="33"/>
      <c r="G399" s="37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</row>
    <row r="400" spans="1:20" hidden="1">
      <c r="A400" s="33"/>
      <c r="B400" s="33"/>
      <c r="C400" s="33"/>
      <c r="D400" s="33"/>
      <c r="E400" s="33"/>
      <c r="F400" s="33"/>
      <c r="G400" s="37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</row>
    <row r="401" spans="1:20" hidden="1">
      <c r="A401" s="33"/>
      <c r="B401" s="33"/>
      <c r="C401" s="33"/>
      <c r="D401" s="33"/>
      <c r="E401" s="33"/>
      <c r="F401" s="33"/>
      <c r="G401" s="37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</row>
    <row r="402" spans="1:20" hidden="1">
      <c r="A402" s="33"/>
      <c r="B402" s="33"/>
      <c r="C402" s="33"/>
      <c r="D402" s="33"/>
      <c r="E402" s="33"/>
      <c r="F402" s="33"/>
      <c r="G402" s="37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</row>
    <row r="403" spans="1:20" hidden="1">
      <c r="A403" s="33"/>
      <c r="B403" s="33"/>
      <c r="C403" s="33"/>
      <c r="D403" s="33"/>
      <c r="E403" s="33"/>
      <c r="F403" s="33"/>
      <c r="G403" s="37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</row>
    <row r="404" spans="1:20" hidden="1">
      <c r="A404" s="33"/>
      <c r="B404" s="33"/>
      <c r="C404" s="33"/>
      <c r="D404" s="33"/>
      <c r="E404" s="33"/>
      <c r="F404" s="33"/>
      <c r="G404" s="37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</row>
    <row r="405" spans="1:20" hidden="1">
      <c r="A405" s="33"/>
      <c r="B405" s="33"/>
      <c r="C405" s="33"/>
      <c r="D405" s="33"/>
      <c r="E405" s="33"/>
      <c r="F405" s="33"/>
      <c r="G405" s="37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</row>
    <row r="406" spans="1:20" hidden="1">
      <c r="A406" s="33"/>
      <c r="B406" s="33"/>
      <c r="C406" s="33"/>
      <c r="D406" s="33"/>
      <c r="E406" s="33"/>
      <c r="F406" s="33"/>
      <c r="G406" s="37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</row>
    <row r="407" spans="1:20" hidden="1">
      <c r="A407" s="33"/>
      <c r="B407" s="33"/>
      <c r="C407" s="33"/>
      <c r="D407" s="33"/>
      <c r="E407" s="33"/>
      <c r="F407" s="33"/>
      <c r="G407" s="37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</row>
    <row r="408" spans="1:20" hidden="1">
      <c r="A408" s="33"/>
      <c r="B408" s="33"/>
      <c r="C408" s="33"/>
      <c r="D408" s="33"/>
      <c r="E408" s="33"/>
      <c r="F408" s="33"/>
      <c r="G408" s="37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</row>
    <row r="409" spans="1:20" hidden="1">
      <c r="A409" s="33"/>
      <c r="B409" s="33"/>
      <c r="C409" s="33"/>
      <c r="D409" s="33"/>
      <c r="E409" s="33"/>
      <c r="F409" s="33"/>
      <c r="G409" s="37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</row>
    <row r="410" spans="1:20" hidden="1">
      <c r="A410" s="33"/>
      <c r="B410" s="33"/>
      <c r="C410" s="33"/>
      <c r="D410" s="33"/>
      <c r="E410" s="33"/>
      <c r="F410" s="33"/>
      <c r="G410" s="37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</row>
    <row r="411" spans="1:20" hidden="1">
      <c r="A411" s="33"/>
      <c r="B411" s="33"/>
      <c r="C411" s="33"/>
      <c r="D411" s="33"/>
      <c r="E411" s="33"/>
      <c r="F411" s="33"/>
      <c r="G411" s="37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</row>
    <row r="412" spans="1:20" hidden="1">
      <c r="A412" s="33"/>
      <c r="B412" s="33"/>
      <c r="C412" s="33"/>
      <c r="D412" s="33"/>
      <c r="E412" s="33"/>
      <c r="F412" s="33"/>
      <c r="G412" s="37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</row>
    <row r="413" spans="1:20" hidden="1">
      <c r="A413" s="33"/>
      <c r="B413" s="33"/>
      <c r="C413" s="33"/>
      <c r="D413" s="33"/>
      <c r="E413" s="33"/>
      <c r="F413" s="33"/>
      <c r="G413" s="37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</row>
    <row r="414" spans="1:20" hidden="1">
      <c r="A414" s="33"/>
      <c r="B414" s="33"/>
      <c r="C414" s="33"/>
      <c r="D414" s="33"/>
      <c r="E414" s="33"/>
      <c r="F414" s="33"/>
      <c r="G414" s="37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</row>
    <row r="415" spans="1:20" hidden="1">
      <c r="A415" s="33"/>
      <c r="B415" s="33"/>
      <c r="C415" s="33"/>
      <c r="D415" s="33"/>
      <c r="E415" s="33"/>
      <c r="F415" s="33"/>
      <c r="G415" s="37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</row>
    <row r="416" spans="1:20" hidden="1">
      <c r="A416" s="33"/>
      <c r="B416" s="33"/>
      <c r="C416" s="33"/>
      <c r="D416" s="33"/>
      <c r="E416" s="33"/>
      <c r="F416" s="33"/>
      <c r="G416" s="37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</row>
    <row r="417" spans="1:20" hidden="1">
      <c r="A417" s="33"/>
      <c r="B417" s="33"/>
      <c r="C417" s="33"/>
      <c r="D417" s="33"/>
      <c r="E417" s="33"/>
      <c r="F417" s="33"/>
      <c r="G417" s="37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</row>
    <row r="418" spans="1:20" hidden="1">
      <c r="A418" s="33"/>
      <c r="B418" s="33"/>
      <c r="C418" s="33"/>
      <c r="D418" s="33"/>
      <c r="E418" s="33"/>
      <c r="F418" s="33"/>
      <c r="G418" s="37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</row>
    <row r="419" spans="1:20" hidden="1">
      <c r="A419" s="33"/>
      <c r="B419" s="33"/>
      <c r="C419" s="33"/>
      <c r="D419" s="33"/>
      <c r="E419" s="33"/>
      <c r="F419" s="33"/>
      <c r="G419" s="37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</row>
    <row r="420" spans="1:20" hidden="1">
      <c r="A420" s="33"/>
      <c r="B420" s="33"/>
      <c r="C420" s="33"/>
      <c r="D420" s="33"/>
      <c r="E420" s="33"/>
      <c r="F420" s="33"/>
      <c r="G420" s="37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</row>
    <row r="421" spans="1:20" hidden="1">
      <c r="A421" s="33"/>
      <c r="B421" s="33"/>
      <c r="C421" s="33"/>
      <c r="D421" s="33"/>
      <c r="E421" s="33"/>
      <c r="F421" s="33"/>
      <c r="G421" s="37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</row>
    <row r="422" spans="1:20" hidden="1">
      <c r="A422" s="33"/>
      <c r="B422" s="33"/>
      <c r="C422" s="33"/>
      <c r="D422" s="33"/>
      <c r="E422" s="33"/>
      <c r="F422" s="33"/>
      <c r="G422" s="37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</row>
    <row r="423" spans="1:20" hidden="1">
      <c r="A423" s="33"/>
      <c r="B423" s="33"/>
      <c r="C423" s="33"/>
      <c r="D423" s="33"/>
      <c r="E423" s="33"/>
      <c r="F423" s="33"/>
      <c r="G423" s="37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</row>
    <row r="424" spans="1:20" hidden="1">
      <c r="A424" s="33"/>
      <c r="B424" s="33"/>
      <c r="C424" s="33"/>
      <c r="D424" s="33"/>
      <c r="E424" s="33"/>
      <c r="F424" s="33"/>
      <c r="G424" s="37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</row>
    <row r="425" spans="1:20" hidden="1">
      <c r="A425" s="33"/>
      <c r="B425" s="33"/>
      <c r="C425" s="33"/>
      <c r="D425" s="33"/>
      <c r="E425" s="33"/>
      <c r="F425" s="33"/>
      <c r="G425" s="37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</row>
    <row r="426" spans="1:20" hidden="1">
      <c r="A426" s="33"/>
      <c r="B426" s="33"/>
      <c r="C426" s="33"/>
      <c r="D426" s="33"/>
      <c r="E426" s="33"/>
      <c r="F426" s="33"/>
      <c r="G426" s="37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</row>
    <row r="427" spans="1:20" hidden="1">
      <c r="A427" s="33"/>
      <c r="B427" s="33"/>
      <c r="C427" s="33"/>
      <c r="D427" s="33"/>
      <c r="E427" s="33"/>
      <c r="F427" s="33"/>
      <c r="G427" s="37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</row>
    <row r="428" spans="1:20" hidden="1">
      <c r="A428" s="33"/>
      <c r="B428" s="33"/>
      <c r="C428" s="33"/>
      <c r="D428" s="33"/>
      <c r="E428" s="33"/>
      <c r="F428" s="33"/>
      <c r="G428" s="37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</row>
    <row r="429" spans="1:20" hidden="1">
      <c r="A429" s="33"/>
      <c r="B429" s="33"/>
      <c r="C429" s="33"/>
      <c r="D429" s="33"/>
      <c r="E429" s="33"/>
      <c r="F429" s="33"/>
      <c r="G429" s="37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</row>
    <row r="430" spans="1:20" hidden="1">
      <c r="A430" s="33"/>
      <c r="B430" s="33"/>
      <c r="C430" s="33"/>
      <c r="D430" s="33"/>
      <c r="E430" s="33"/>
      <c r="F430" s="33"/>
      <c r="G430" s="37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</row>
    <row r="431" spans="1:20" hidden="1">
      <c r="A431" s="33"/>
      <c r="B431" s="33"/>
      <c r="C431" s="33"/>
      <c r="D431" s="33"/>
      <c r="E431" s="33"/>
      <c r="F431" s="33"/>
      <c r="G431" s="37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</row>
    <row r="432" spans="1:20" hidden="1">
      <c r="A432" s="33"/>
      <c r="B432" s="33"/>
      <c r="C432" s="33"/>
      <c r="D432" s="33"/>
      <c r="E432" s="33"/>
      <c r="F432" s="33"/>
      <c r="G432" s="37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</row>
    <row r="433" spans="1:20" hidden="1">
      <c r="A433" s="33"/>
      <c r="B433" s="33"/>
      <c r="C433" s="33"/>
      <c r="D433" s="33"/>
      <c r="E433" s="33"/>
      <c r="F433" s="33"/>
      <c r="G433" s="37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</row>
    <row r="434" spans="1:20" hidden="1">
      <c r="A434" s="33"/>
      <c r="B434" s="33"/>
      <c r="C434" s="33"/>
      <c r="D434" s="33"/>
      <c r="E434" s="33"/>
      <c r="F434" s="33"/>
      <c r="G434" s="37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</row>
    <row r="435" spans="1:20" hidden="1">
      <c r="A435" s="33"/>
      <c r="B435" s="33"/>
      <c r="C435" s="33"/>
      <c r="D435" s="33"/>
      <c r="E435" s="33"/>
      <c r="F435" s="33"/>
      <c r="G435" s="37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</row>
    <row r="436" spans="1:20" hidden="1">
      <c r="A436" s="33"/>
      <c r="B436" s="33"/>
      <c r="C436" s="33"/>
      <c r="D436" s="33"/>
      <c r="E436" s="33"/>
      <c r="F436" s="33"/>
      <c r="G436" s="37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</row>
    <row r="437" spans="1:20" hidden="1">
      <c r="A437" s="33"/>
      <c r="B437" s="33"/>
      <c r="C437" s="33"/>
      <c r="D437" s="33"/>
      <c r="E437" s="33"/>
      <c r="F437" s="33"/>
      <c r="G437" s="37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</row>
    <row r="438" spans="1:20" hidden="1">
      <c r="A438" s="33"/>
      <c r="B438" s="33"/>
      <c r="C438" s="33"/>
      <c r="D438" s="33"/>
      <c r="E438" s="33"/>
      <c r="F438" s="33"/>
      <c r="G438" s="37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</row>
    <row r="439" spans="1:20" hidden="1">
      <c r="A439" s="33"/>
      <c r="B439" s="33"/>
      <c r="C439" s="33"/>
      <c r="D439" s="33"/>
      <c r="E439" s="33"/>
      <c r="F439" s="33"/>
      <c r="G439" s="37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</row>
    <row r="440" spans="1:20" hidden="1">
      <c r="A440" s="33"/>
      <c r="B440" s="33"/>
      <c r="C440" s="33"/>
      <c r="D440" s="33"/>
      <c r="E440" s="33"/>
      <c r="F440" s="33"/>
      <c r="G440" s="37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</row>
    <row r="441" spans="1:20" hidden="1">
      <c r="A441" s="33"/>
      <c r="B441" s="33"/>
      <c r="C441" s="33"/>
      <c r="D441" s="33"/>
      <c r="E441" s="33"/>
      <c r="F441" s="33"/>
      <c r="G441" s="37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</row>
    <row r="442" spans="1:20" hidden="1">
      <c r="A442" s="33"/>
      <c r="B442" s="33"/>
      <c r="C442" s="33"/>
      <c r="D442" s="33"/>
      <c r="E442" s="33"/>
      <c r="F442" s="33"/>
      <c r="G442" s="37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</row>
    <row r="443" spans="1:20" hidden="1">
      <c r="A443" s="33"/>
      <c r="B443" s="33"/>
      <c r="C443" s="33"/>
      <c r="D443" s="33"/>
      <c r="E443" s="33"/>
      <c r="F443" s="33"/>
      <c r="G443" s="37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</row>
    <row r="444" spans="1:20" hidden="1">
      <c r="A444" s="33"/>
      <c r="B444" s="33"/>
      <c r="C444" s="33"/>
      <c r="D444" s="33"/>
      <c r="E444" s="33"/>
      <c r="F444" s="33"/>
      <c r="G444" s="37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</row>
    <row r="445" spans="1:20" hidden="1">
      <c r="A445" s="33"/>
      <c r="B445" s="33"/>
      <c r="C445" s="33"/>
      <c r="D445" s="33"/>
      <c r="E445" s="33"/>
      <c r="F445" s="33"/>
      <c r="G445" s="37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</row>
    <row r="446" spans="1:20" hidden="1">
      <c r="A446" s="33"/>
      <c r="B446" s="33"/>
      <c r="C446" s="33"/>
      <c r="D446" s="33"/>
      <c r="E446" s="33"/>
      <c r="F446" s="33"/>
      <c r="G446" s="37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</row>
    <row r="447" spans="1:20" hidden="1">
      <c r="A447" s="33"/>
      <c r="B447" s="33"/>
      <c r="C447" s="33"/>
      <c r="D447" s="33"/>
      <c r="E447" s="33"/>
      <c r="F447" s="33"/>
      <c r="G447" s="37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</row>
    <row r="448" spans="1:20" hidden="1">
      <c r="A448" s="33"/>
      <c r="B448" s="33"/>
      <c r="C448" s="33"/>
      <c r="D448" s="33"/>
      <c r="E448" s="33"/>
      <c r="F448" s="33"/>
      <c r="G448" s="37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</row>
    <row r="449" spans="1:20" hidden="1">
      <c r="A449" s="33"/>
      <c r="B449" s="33"/>
      <c r="C449" s="33"/>
      <c r="D449" s="33"/>
      <c r="E449" s="33"/>
      <c r="F449" s="33"/>
      <c r="G449" s="37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</row>
    <row r="450" spans="1:20" hidden="1">
      <c r="A450" s="33"/>
      <c r="B450" s="33"/>
      <c r="C450" s="33"/>
      <c r="D450" s="33"/>
      <c r="E450" s="33"/>
      <c r="F450" s="33"/>
      <c r="G450" s="37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</row>
    <row r="451" spans="1:20" hidden="1">
      <c r="A451" s="33"/>
      <c r="B451" s="33"/>
      <c r="C451" s="33"/>
      <c r="D451" s="33"/>
      <c r="E451" s="33"/>
      <c r="F451" s="33"/>
      <c r="G451" s="37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</row>
    <row r="452" spans="1:20" hidden="1">
      <c r="A452" s="33"/>
      <c r="B452" s="33"/>
      <c r="C452" s="33"/>
      <c r="D452" s="33"/>
      <c r="E452" s="33"/>
      <c r="F452" s="33"/>
      <c r="G452" s="37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</row>
    <row r="453" spans="1:20" hidden="1">
      <c r="A453" s="33"/>
      <c r="B453" s="33"/>
      <c r="C453" s="33"/>
      <c r="D453" s="33"/>
      <c r="E453" s="33"/>
      <c r="F453" s="33"/>
      <c r="G453" s="37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</row>
    <row r="454" spans="1:20" hidden="1">
      <c r="A454" s="33"/>
      <c r="B454" s="33"/>
      <c r="C454" s="33"/>
      <c r="D454" s="33"/>
      <c r="E454" s="33"/>
      <c r="F454" s="33"/>
      <c r="G454" s="37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</row>
    <row r="455" spans="1:20" hidden="1">
      <c r="A455" s="33"/>
      <c r="B455" s="33"/>
      <c r="C455" s="33"/>
      <c r="D455" s="33"/>
      <c r="E455" s="33"/>
      <c r="F455" s="33"/>
      <c r="G455" s="37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</row>
    <row r="456" spans="1:20" hidden="1">
      <c r="A456" s="33"/>
      <c r="B456" s="33"/>
      <c r="C456" s="33"/>
      <c r="D456" s="33"/>
      <c r="E456" s="33"/>
      <c r="F456" s="33"/>
      <c r="G456" s="37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</row>
    <row r="457" spans="1:20" hidden="1">
      <c r="A457" s="33"/>
      <c r="B457" s="33"/>
      <c r="C457" s="33"/>
      <c r="D457" s="33"/>
      <c r="E457" s="33"/>
      <c r="F457" s="33"/>
      <c r="G457" s="37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</row>
    <row r="458" spans="1:20" hidden="1">
      <c r="A458" s="33"/>
      <c r="B458" s="33"/>
      <c r="C458" s="33"/>
      <c r="D458" s="33"/>
      <c r="E458" s="33"/>
      <c r="F458" s="33"/>
      <c r="G458" s="37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</row>
    <row r="459" spans="1:20" hidden="1">
      <c r="A459" s="33"/>
      <c r="B459" s="33"/>
      <c r="C459" s="33"/>
      <c r="D459" s="33"/>
      <c r="E459" s="33"/>
      <c r="F459" s="33"/>
      <c r="G459" s="37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</row>
    <row r="460" spans="1:20" hidden="1">
      <c r="A460" s="33"/>
      <c r="B460" s="33"/>
      <c r="C460" s="33"/>
      <c r="D460" s="33"/>
      <c r="E460" s="33"/>
      <c r="F460" s="33"/>
      <c r="G460" s="37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</row>
    <row r="461" spans="1:20" hidden="1">
      <c r="A461" s="33"/>
      <c r="B461" s="33"/>
      <c r="C461" s="33"/>
      <c r="D461" s="33"/>
      <c r="E461" s="33"/>
      <c r="F461" s="33"/>
      <c r="G461" s="37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</row>
    <row r="462" spans="1:20" hidden="1">
      <c r="A462" s="33"/>
      <c r="B462" s="33"/>
      <c r="C462" s="33"/>
      <c r="D462" s="33"/>
      <c r="E462" s="33"/>
      <c r="F462" s="33"/>
      <c r="G462" s="37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</row>
    <row r="463" spans="1:20" hidden="1">
      <c r="A463" s="33"/>
      <c r="B463" s="33"/>
      <c r="C463" s="33"/>
      <c r="D463" s="33"/>
      <c r="E463" s="33"/>
      <c r="F463" s="33"/>
      <c r="G463" s="37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</row>
    <row r="464" spans="1:20" hidden="1">
      <c r="A464" s="33"/>
      <c r="B464" s="33"/>
      <c r="C464" s="33"/>
      <c r="D464" s="33"/>
      <c r="E464" s="33"/>
      <c r="F464" s="33"/>
      <c r="G464" s="37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</row>
    <row r="465" spans="1:20" hidden="1">
      <c r="A465" s="33"/>
      <c r="B465" s="33"/>
      <c r="C465" s="33"/>
      <c r="D465" s="33"/>
      <c r="E465" s="33"/>
      <c r="F465" s="33"/>
      <c r="G465" s="37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</row>
    <row r="466" spans="1:20" hidden="1">
      <c r="A466" s="33"/>
      <c r="B466" s="33"/>
      <c r="C466" s="33"/>
      <c r="D466" s="33"/>
      <c r="E466" s="33"/>
      <c r="F466" s="33"/>
      <c r="G466" s="37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</row>
    <row r="467" spans="1:20" hidden="1">
      <c r="A467" s="33"/>
      <c r="B467" s="33"/>
      <c r="C467" s="33"/>
      <c r="D467" s="33"/>
      <c r="E467" s="33"/>
      <c r="F467" s="33"/>
      <c r="G467" s="37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</row>
    <row r="468" spans="1:20" hidden="1">
      <c r="A468" s="33"/>
      <c r="B468" s="33"/>
      <c r="C468" s="33"/>
      <c r="D468" s="33"/>
      <c r="E468" s="33"/>
      <c r="F468" s="33"/>
      <c r="G468" s="37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</row>
    <row r="469" spans="1:20" hidden="1">
      <c r="A469" s="33"/>
      <c r="B469" s="33"/>
      <c r="C469" s="33"/>
      <c r="D469" s="33"/>
      <c r="E469" s="33"/>
      <c r="F469" s="33"/>
      <c r="G469" s="37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</row>
    <row r="470" spans="1:20" hidden="1">
      <c r="A470" s="33"/>
      <c r="B470" s="33"/>
      <c r="C470" s="33"/>
      <c r="D470" s="33"/>
      <c r="E470" s="33"/>
      <c r="F470" s="33"/>
      <c r="G470" s="37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</row>
    <row r="471" spans="1:20" hidden="1">
      <c r="A471" s="33"/>
      <c r="B471" s="33"/>
      <c r="C471" s="33"/>
      <c r="D471" s="33"/>
      <c r="E471" s="33"/>
      <c r="F471" s="33"/>
      <c r="G471" s="37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</row>
    <row r="472" spans="1:20" hidden="1">
      <c r="A472" s="33"/>
      <c r="B472" s="33"/>
      <c r="C472" s="33"/>
      <c r="D472" s="33"/>
      <c r="E472" s="33"/>
      <c r="F472" s="33"/>
      <c r="G472" s="37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</row>
    <row r="473" spans="1:20" hidden="1">
      <c r="A473" s="33"/>
      <c r="B473" s="33"/>
      <c r="C473" s="33"/>
      <c r="D473" s="33"/>
      <c r="E473" s="33"/>
      <c r="F473" s="33"/>
      <c r="G473" s="37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</row>
    <row r="474" spans="1:20" hidden="1">
      <c r="A474" s="33"/>
      <c r="B474" s="33"/>
      <c r="C474" s="33"/>
      <c r="D474" s="33"/>
      <c r="E474" s="33"/>
      <c r="F474" s="33"/>
      <c r="G474" s="37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</row>
    <row r="475" spans="1:20" hidden="1">
      <c r="A475" s="33"/>
      <c r="B475" s="33"/>
      <c r="C475" s="33"/>
      <c r="D475" s="33"/>
      <c r="E475" s="33"/>
      <c r="F475" s="33"/>
      <c r="G475" s="37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</row>
    <row r="476" spans="1:20" hidden="1">
      <c r="A476" s="33"/>
      <c r="B476" s="33"/>
      <c r="C476" s="33"/>
      <c r="D476" s="33"/>
      <c r="E476" s="33"/>
      <c r="F476" s="33"/>
      <c r="G476" s="37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</row>
    <row r="477" spans="1:20" hidden="1">
      <c r="A477" s="33"/>
      <c r="B477" s="33"/>
      <c r="C477" s="33"/>
      <c r="D477" s="33"/>
      <c r="E477" s="33"/>
      <c r="F477" s="33"/>
      <c r="G477" s="37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</row>
    <row r="478" spans="1:20" hidden="1">
      <c r="A478" s="33"/>
      <c r="B478" s="33"/>
      <c r="C478" s="33"/>
      <c r="D478" s="33"/>
      <c r="E478" s="33"/>
      <c r="F478" s="33"/>
      <c r="G478" s="37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</row>
    <row r="479" spans="1:20" hidden="1">
      <c r="A479" s="33"/>
      <c r="B479" s="33"/>
      <c r="C479" s="33"/>
      <c r="D479" s="33"/>
      <c r="E479" s="33"/>
      <c r="F479" s="33"/>
      <c r="G479" s="37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</row>
    <row r="480" spans="1:20" hidden="1">
      <c r="A480" s="33"/>
      <c r="B480" s="33"/>
      <c r="C480" s="33"/>
      <c r="D480" s="33"/>
      <c r="E480" s="33"/>
      <c r="F480" s="33"/>
      <c r="G480" s="37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</row>
    <row r="481" spans="1:20" hidden="1">
      <c r="A481" s="33"/>
      <c r="B481" s="33"/>
      <c r="C481" s="33"/>
      <c r="D481" s="33"/>
      <c r="E481" s="33"/>
      <c r="F481" s="33"/>
      <c r="G481" s="37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</row>
    <row r="482" spans="1:20" hidden="1">
      <c r="A482" s="33"/>
      <c r="B482" s="33"/>
      <c r="C482" s="33"/>
      <c r="D482" s="33"/>
      <c r="E482" s="33"/>
      <c r="F482" s="33"/>
      <c r="G482" s="37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</row>
    <row r="483" spans="1:20" hidden="1">
      <c r="A483" s="33"/>
      <c r="B483" s="33"/>
      <c r="C483" s="33"/>
      <c r="D483" s="33"/>
      <c r="E483" s="33"/>
      <c r="F483" s="33"/>
      <c r="G483" s="37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</row>
    <row r="484" spans="1:20" hidden="1">
      <c r="A484" s="33"/>
      <c r="B484" s="33"/>
      <c r="C484" s="33"/>
      <c r="D484" s="33"/>
      <c r="E484" s="33"/>
      <c r="F484" s="33"/>
      <c r="G484" s="37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</row>
    <row r="485" spans="1:20" hidden="1">
      <c r="A485" s="33"/>
      <c r="B485" s="33"/>
      <c r="C485" s="33"/>
      <c r="D485" s="33"/>
      <c r="E485" s="33"/>
      <c r="F485" s="33"/>
      <c r="G485" s="37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</row>
    <row r="486" spans="1:20" hidden="1">
      <c r="A486" s="33"/>
      <c r="B486" s="33"/>
      <c r="C486" s="33"/>
      <c r="D486" s="33"/>
      <c r="E486" s="33"/>
      <c r="F486" s="33"/>
      <c r="G486" s="37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</row>
    <row r="487" spans="1:20" hidden="1">
      <c r="A487" s="33"/>
      <c r="B487" s="33"/>
      <c r="C487" s="33"/>
      <c r="D487" s="33"/>
      <c r="E487" s="33"/>
      <c r="F487" s="33"/>
      <c r="G487" s="37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</row>
    <row r="488" spans="1:20" hidden="1">
      <c r="A488" s="33"/>
      <c r="B488" s="33"/>
      <c r="C488" s="33"/>
      <c r="D488" s="33"/>
      <c r="E488" s="33"/>
      <c r="F488" s="33"/>
      <c r="G488" s="37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</row>
    <row r="489" spans="1:20" hidden="1">
      <c r="A489" s="33"/>
      <c r="B489" s="33"/>
      <c r="C489" s="33"/>
      <c r="D489" s="33"/>
      <c r="E489" s="33"/>
      <c r="F489" s="33"/>
      <c r="G489" s="37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</row>
    <row r="490" spans="1:20" hidden="1">
      <c r="A490" s="33"/>
      <c r="B490" s="33"/>
      <c r="C490" s="33"/>
      <c r="D490" s="33"/>
      <c r="E490" s="33"/>
      <c r="F490" s="33"/>
      <c r="G490" s="37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</row>
    <row r="491" spans="1:20" hidden="1">
      <c r="A491" s="33"/>
      <c r="B491" s="33"/>
      <c r="C491" s="33"/>
      <c r="D491" s="33"/>
      <c r="E491" s="33"/>
      <c r="F491" s="33"/>
      <c r="G491" s="37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</row>
    <row r="492" spans="1:20" hidden="1">
      <c r="A492" s="33"/>
      <c r="B492" s="33"/>
      <c r="C492" s="33"/>
      <c r="D492" s="33"/>
      <c r="E492" s="33"/>
      <c r="F492" s="33"/>
      <c r="G492" s="37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</row>
    <row r="493" spans="1:20" hidden="1">
      <c r="A493" s="33"/>
      <c r="B493" s="33"/>
      <c r="C493" s="33"/>
      <c r="D493" s="33"/>
      <c r="E493" s="33"/>
      <c r="F493" s="33"/>
      <c r="G493" s="37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</row>
    <row r="494" spans="1:20" hidden="1">
      <c r="A494" s="33"/>
      <c r="B494" s="33"/>
      <c r="C494" s="33"/>
      <c r="D494" s="33"/>
      <c r="E494" s="33"/>
      <c r="F494" s="33"/>
      <c r="G494" s="37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</row>
    <row r="495" spans="1:20" hidden="1">
      <c r="A495" s="33"/>
      <c r="B495" s="33"/>
      <c r="C495" s="33"/>
      <c r="D495" s="33"/>
      <c r="E495" s="33"/>
      <c r="F495" s="33"/>
      <c r="G495" s="37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</row>
    <row r="496" spans="1:20" hidden="1">
      <c r="A496" s="33"/>
      <c r="B496" s="33"/>
      <c r="C496" s="33"/>
      <c r="D496" s="33"/>
      <c r="E496" s="33"/>
      <c r="F496" s="33"/>
      <c r="G496" s="37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</row>
    <row r="497" spans="1:20" hidden="1">
      <c r="A497" s="33"/>
      <c r="B497" s="33"/>
      <c r="C497" s="33"/>
      <c r="D497" s="33"/>
      <c r="E497" s="33"/>
      <c r="F497" s="33"/>
      <c r="G497" s="37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</row>
    <row r="498" spans="1:20" hidden="1">
      <c r="A498" s="33"/>
      <c r="B498" s="33"/>
      <c r="C498" s="33"/>
      <c r="D498" s="33"/>
      <c r="E498" s="33"/>
      <c r="F498" s="33"/>
      <c r="G498" s="37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</row>
    <row r="499" spans="1:20" hidden="1">
      <c r="A499" s="33"/>
      <c r="B499" s="33"/>
      <c r="C499" s="33"/>
      <c r="D499" s="33"/>
      <c r="E499" s="33"/>
      <c r="F499" s="33"/>
      <c r="G499" s="37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</row>
    <row r="500" spans="1:20" hidden="1">
      <c r="A500" s="33"/>
      <c r="B500" s="33"/>
      <c r="C500" s="33"/>
      <c r="D500" s="33"/>
      <c r="E500" s="33"/>
      <c r="F500" s="33"/>
      <c r="G500" s="37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</row>
    <row r="501" spans="1:20" hidden="1">
      <c r="A501" s="33"/>
      <c r="B501" s="33"/>
      <c r="C501" s="33"/>
      <c r="D501" s="33"/>
      <c r="E501" s="33"/>
      <c r="F501" s="33"/>
      <c r="G501" s="37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</row>
    <row r="502" spans="1:20" hidden="1">
      <c r="A502" s="33"/>
      <c r="B502" s="33"/>
      <c r="C502" s="33"/>
      <c r="D502" s="33"/>
      <c r="E502" s="33"/>
      <c r="F502" s="33"/>
      <c r="G502" s="37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</row>
    <row r="503" spans="1:20" hidden="1">
      <c r="A503" s="33"/>
      <c r="B503" s="33"/>
      <c r="C503" s="33"/>
      <c r="D503" s="33"/>
      <c r="E503" s="33"/>
      <c r="F503" s="33"/>
      <c r="G503" s="37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</row>
    <row r="504" spans="1:20" hidden="1">
      <c r="A504" s="33"/>
      <c r="B504" s="33"/>
      <c r="C504" s="33"/>
      <c r="D504" s="33"/>
      <c r="E504" s="33"/>
      <c r="F504" s="33"/>
      <c r="G504" s="37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</row>
    <row r="505" spans="1:20" hidden="1">
      <c r="A505" s="33"/>
      <c r="B505" s="33"/>
      <c r="C505" s="33"/>
      <c r="D505" s="33"/>
      <c r="E505" s="33"/>
      <c r="F505" s="33"/>
      <c r="G505" s="37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</row>
    <row r="506" spans="1:20" hidden="1">
      <c r="A506" s="33"/>
      <c r="B506" s="33"/>
      <c r="C506" s="33"/>
      <c r="D506" s="33"/>
      <c r="E506" s="33"/>
      <c r="F506" s="33"/>
      <c r="G506" s="37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</row>
    <row r="507" spans="1:20" hidden="1">
      <c r="A507" s="33"/>
      <c r="B507" s="33"/>
      <c r="C507" s="33"/>
      <c r="D507" s="33"/>
      <c r="E507" s="33"/>
      <c r="F507" s="33"/>
      <c r="G507" s="37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</row>
    <row r="508" spans="1:20" hidden="1">
      <c r="A508" s="33"/>
      <c r="B508" s="33"/>
      <c r="C508" s="33"/>
      <c r="D508" s="33"/>
      <c r="E508" s="33"/>
      <c r="F508" s="33"/>
      <c r="G508" s="37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</row>
    <row r="509" spans="1:20" hidden="1">
      <c r="A509" s="33"/>
      <c r="B509" s="33"/>
      <c r="C509" s="33"/>
      <c r="D509" s="33"/>
      <c r="E509" s="33"/>
      <c r="F509" s="33"/>
      <c r="G509" s="37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</row>
    <row r="510" spans="1:20" hidden="1">
      <c r="A510" s="33"/>
      <c r="B510" s="33"/>
      <c r="C510" s="33"/>
      <c r="D510" s="33"/>
      <c r="E510" s="33"/>
      <c r="F510" s="33"/>
      <c r="G510" s="37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</row>
    <row r="511" spans="1:20" hidden="1">
      <c r="A511" s="33"/>
      <c r="B511" s="33"/>
      <c r="C511" s="33"/>
      <c r="D511" s="33"/>
      <c r="E511" s="33"/>
      <c r="F511" s="33"/>
      <c r="G511" s="37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</row>
    <row r="512" spans="1:20" hidden="1">
      <c r="A512" s="33"/>
      <c r="B512" s="33"/>
      <c r="C512" s="33"/>
      <c r="D512" s="33"/>
      <c r="E512" s="33"/>
      <c r="F512" s="33"/>
      <c r="G512" s="37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</row>
    <row r="513" spans="1:20" hidden="1">
      <c r="A513" s="33"/>
      <c r="B513" s="33"/>
      <c r="C513" s="33"/>
      <c r="D513" s="33"/>
      <c r="E513" s="33"/>
      <c r="F513" s="33"/>
      <c r="G513" s="37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</row>
    <row r="514" spans="1:20" hidden="1">
      <c r="A514" s="33"/>
      <c r="B514" s="33"/>
      <c r="C514" s="33"/>
      <c r="D514" s="33"/>
      <c r="E514" s="33"/>
      <c r="F514" s="33"/>
      <c r="G514" s="37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</row>
    <row r="515" spans="1:20" hidden="1">
      <c r="A515" s="33"/>
      <c r="B515" s="33"/>
      <c r="C515" s="33"/>
      <c r="D515" s="33"/>
      <c r="E515" s="33"/>
      <c r="F515" s="33"/>
      <c r="G515" s="37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</row>
    <row r="516" spans="1:20" hidden="1">
      <c r="A516" s="33"/>
      <c r="B516" s="33"/>
      <c r="C516" s="33"/>
      <c r="D516" s="33"/>
      <c r="E516" s="33"/>
      <c r="F516" s="33"/>
      <c r="G516" s="37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</row>
    <row r="517" spans="1:20" hidden="1">
      <c r="A517" s="33"/>
      <c r="B517" s="33"/>
      <c r="C517" s="33"/>
      <c r="D517" s="33"/>
      <c r="E517" s="33"/>
      <c r="F517" s="33"/>
      <c r="G517" s="37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</row>
    <row r="518" spans="1:20" hidden="1">
      <c r="A518" s="33"/>
      <c r="B518" s="33"/>
      <c r="C518" s="33"/>
      <c r="D518" s="33"/>
      <c r="E518" s="33"/>
      <c r="F518" s="33"/>
      <c r="G518" s="37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</row>
    <row r="519" spans="1:20" hidden="1">
      <c r="A519" s="33"/>
      <c r="B519" s="33"/>
      <c r="C519" s="33"/>
      <c r="D519" s="33"/>
      <c r="E519" s="33"/>
      <c r="F519" s="33"/>
      <c r="G519" s="37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</row>
    <row r="520" spans="1:20" hidden="1">
      <c r="A520" s="33"/>
      <c r="B520" s="33"/>
      <c r="C520" s="33"/>
      <c r="D520" s="33"/>
      <c r="E520" s="33"/>
      <c r="F520" s="33"/>
      <c r="G520" s="37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</row>
    <row r="521" spans="1:20" hidden="1">
      <c r="A521" s="33"/>
      <c r="B521" s="33"/>
      <c r="C521" s="33"/>
      <c r="D521" s="33"/>
      <c r="E521" s="33"/>
      <c r="F521" s="33"/>
      <c r="G521" s="37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</row>
    <row r="522" spans="1:20" hidden="1">
      <c r="A522" s="33"/>
      <c r="B522" s="33"/>
      <c r="C522" s="33"/>
      <c r="D522" s="33"/>
      <c r="E522" s="33"/>
      <c r="F522" s="33"/>
      <c r="G522" s="37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</row>
    <row r="523" spans="1:20" hidden="1">
      <c r="A523" s="33"/>
      <c r="B523" s="33"/>
      <c r="C523" s="33"/>
      <c r="D523" s="33"/>
      <c r="E523" s="33"/>
      <c r="F523" s="33"/>
      <c r="G523" s="37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</row>
    <row r="524" spans="1:20" hidden="1">
      <c r="A524" s="33"/>
      <c r="B524" s="33"/>
      <c r="C524" s="33"/>
      <c r="D524" s="33"/>
      <c r="E524" s="33"/>
      <c r="F524" s="33"/>
      <c r="G524" s="37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</row>
    <row r="525" spans="1:20" hidden="1">
      <c r="A525" s="33"/>
      <c r="B525" s="33"/>
      <c r="C525" s="33"/>
      <c r="D525" s="33"/>
      <c r="E525" s="33"/>
      <c r="F525" s="33"/>
      <c r="G525" s="37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</row>
    <row r="526" spans="1:20" hidden="1">
      <c r="A526" s="33"/>
      <c r="B526" s="33"/>
      <c r="C526" s="33"/>
      <c r="D526" s="33"/>
      <c r="E526" s="33"/>
      <c r="F526" s="33"/>
      <c r="G526" s="37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</row>
    <row r="527" spans="1:20" hidden="1">
      <c r="A527" s="33"/>
      <c r="B527" s="33"/>
      <c r="C527" s="33"/>
      <c r="D527" s="33"/>
      <c r="E527" s="33"/>
      <c r="F527" s="33"/>
      <c r="G527" s="37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</row>
    <row r="528" spans="1:20" hidden="1">
      <c r="A528" s="33"/>
      <c r="B528" s="33"/>
      <c r="C528" s="33"/>
      <c r="D528" s="33"/>
      <c r="E528" s="33"/>
      <c r="F528" s="33"/>
      <c r="G528" s="37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</row>
    <row r="529" spans="1:20" hidden="1">
      <c r="A529" s="33"/>
      <c r="B529" s="33"/>
      <c r="C529" s="33"/>
      <c r="D529" s="33"/>
      <c r="E529" s="33"/>
      <c r="F529" s="33"/>
      <c r="G529" s="37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</row>
    <row r="530" spans="1:20" hidden="1">
      <c r="A530" s="33"/>
      <c r="B530" s="33"/>
      <c r="C530" s="33"/>
      <c r="D530" s="33"/>
      <c r="E530" s="33"/>
      <c r="F530" s="33"/>
      <c r="G530" s="37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</row>
    <row r="531" spans="1:20" hidden="1">
      <c r="A531" s="33"/>
      <c r="B531" s="33"/>
      <c r="C531" s="33"/>
      <c r="D531" s="33"/>
      <c r="E531" s="33"/>
      <c r="F531" s="33"/>
      <c r="G531" s="37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</row>
    <row r="532" spans="1:20" hidden="1">
      <c r="A532" s="33"/>
      <c r="B532" s="33"/>
      <c r="C532" s="33"/>
      <c r="D532" s="33"/>
      <c r="E532" s="33"/>
      <c r="F532" s="33"/>
      <c r="G532" s="37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</row>
    <row r="533" spans="1:20" hidden="1">
      <c r="A533" s="33"/>
      <c r="B533" s="33"/>
      <c r="C533" s="33"/>
      <c r="D533" s="33"/>
      <c r="E533" s="33"/>
      <c r="F533" s="33"/>
      <c r="G533" s="37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</row>
    <row r="534" spans="1:20" hidden="1">
      <c r="A534" s="33"/>
      <c r="B534" s="33"/>
      <c r="C534" s="33"/>
      <c r="D534" s="33"/>
      <c r="E534" s="33"/>
      <c r="F534" s="33"/>
      <c r="G534" s="37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</row>
    <row r="535" spans="1:20" hidden="1">
      <c r="A535" s="33"/>
      <c r="B535" s="33"/>
      <c r="C535" s="33"/>
      <c r="D535" s="33"/>
      <c r="E535" s="33"/>
      <c r="F535" s="33"/>
      <c r="G535" s="37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</row>
    <row r="536" spans="1:20" hidden="1">
      <c r="A536" s="33"/>
      <c r="B536" s="33"/>
      <c r="C536" s="33"/>
      <c r="D536" s="33"/>
      <c r="E536" s="33"/>
      <c r="F536" s="33"/>
      <c r="G536" s="37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</row>
    <row r="537" spans="1:20" hidden="1">
      <c r="A537" s="33"/>
      <c r="B537" s="33"/>
      <c r="C537" s="33"/>
      <c r="D537" s="33"/>
      <c r="E537" s="33"/>
      <c r="F537" s="33"/>
      <c r="G537" s="37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</row>
    <row r="538" spans="1:20" hidden="1">
      <c r="A538" s="33"/>
      <c r="B538" s="33"/>
      <c r="C538" s="33"/>
      <c r="D538" s="33"/>
      <c r="E538" s="33"/>
      <c r="F538" s="33"/>
      <c r="G538" s="37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</row>
    <row r="539" spans="1:20" hidden="1">
      <c r="A539" s="33"/>
      <c r="B539" s="33"/>
      <c r="C539" s="33"/>
      <c r="D539" s="33"/>
      <c r="E539" s="33"/>
      <c r="F539" s="33"/>
      <c r="G539" s="37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</row>
    <row r="540" spans="1:20" hidden="1">
      <c r="A540" s="33"/>
      <c r="B540" s="33"/>
      <c r="C540" s="33"/>
      <c r="D540" s="33"/>
      <c r="E540" s="33"/>
      <c r="F540" s="33"/>
      <c r="G540" s="37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</row>
    <row r="541" spans="1:20" hidden="1">
      <c r="A541" s="33"/>
      <c r="B541" s="33"/>
      <c r="C541" s="33"/>
      <c r="D541" s="33"/>
      <c r="E541" s="33"/>
      <c r="F541" s="33"/>
      <c r="G541" s="37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</row>
    <row r="542" spans="1:20" hidden="1">
      <c r="A542" s="33"/>
      <c r="B542" s="33"/>
      <c r="C542" s="33"/>
      <c r="D542" s="33"/>
      <c r="E542" s="33"/>
      <c r="F542" s="33"/>
      <c r="G542" s="37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</row>
    <row r="543" spans="1:20" hidden="1">
      <c r="A543" s="33"/>
      <c r="B543" s="33"/>
      <c r="C543" s="33"/>
      <c r="D543" s="33"/>
      <c r="E543" s="33"/>
      <c r="F543" s="33"/>
      <c r="G543" s="37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</row>
    <row r="544" spans="1:20" hidden="1">
      <c r="A544" s="33"/>
      <c r="B544" s="33"/>
      <c r="C544" s="33"/>
      <c r="D544" s="33"/>
      <c r="E544" s="33"/>
      <c r="F544" s="33"/>
      <c r="G544" s="37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</row>
    <row r="545" spans="1:20" hidden="1">
      <c r="A545" s="33"/>
      <c r="B545" s="33"/>
      <c r="C545" s="33"/>
      <c r="D545" s="33"/>
      <c r="E545" s="33"/>
      <c r="F545" s="33"/>
      <c r="G545" s="37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</row>
    <row r="546" spans="1:20" hidden="1">
      <c r="A546" s="33"/>
      <c r="B546" s="33"/>
      <c r="C546" s="33"/>
      <c r="D546" s="33"/>
      <c r="E546" s="33"/>
      <c r="F546" s="33"/>
      <c r="G546" s="37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</row>
    <row r="547" spans="1:20" hidden="1">
      <c r="A547" s="33"/>
      <c r="B547" s="33"/>
      <c r="C547" s="33"/>
      <c r="D547" s="33"/>
      <c r="E547" s="33"/>
      <c r="F547" s="33"/>
      <c r="G547" s="37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</row>
    <row r="548" spans="1:20" hidden="1">
      <c r="A548" s="33"/>
      <c r="B548" s="33"/>
      <c r="C548" s="33"/>
      <c r="D548" s="33"/>
      <c r="E548" s="33"/>
      <c r="F548" s="33"/>
      <c r="G548" s="37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</row>
    <row r="549" spans="1:20" hidden="1">
      <c r="A549" s="33"/>
      <c r="B549" s="33"/>
      <c r="C549" s="33"/>
      <c r="D549" s="33"/>
      <c r="E549" s="33"/>
      <c r="F549" s="33"/>
      <c r="G549" s="37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</row>
    <row r="550" spans="1:20" hidden="1">
      <c r="A550" s="33"/>
      <c r="B550" s="33"/>
      <c r="C550" s="33"/>
      <c r="D550" s="33"/>
      <c r="E550" s="33"/>
      <c r="F550" s="33"/>
      <c r="G550" s="37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</row>
    <row r="551" spans="1:20" hidden="1">
      <c r="A551" s="33"/>
      <c r="B551" s="33"/>
      <c r="C551" s="33"/>
      <c r="D551" s="33"/>
      <c r="E551" s="33"/>
      <c r="F551" s="33"/>
      <c r="G551" s="37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</row>
    <row r="552" spans="1:20" hidden="1">
      <c r="A552" s="33"/>
      <c r="B552" s="33"/>
      <c r="C552" s="33"/>
      <c r="D552" s="33"/>
      <c r="E552" s="33"/>
      <c r="F552" s="33"/>
      <c r="G552" s="37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</row>
    <row r="553" spans="1:20" hidden="1">
      <c r="A553" s="33"/>
      <c r="B553" s="33"/>
      <c r="C553" s="33"/>
      <c r="D553" s="33"/>
      <c r="E553" s="33"/>
      <c r="F553" s="33"/>
      <c r="G553" s="37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</row>
    <row r="554" spans="1:20" hidden="1">
      <c r="A554" s="33"/>
      <c r="B554" s="33"/>
      <c r="C554" s="33"/>
      <c r="D554" s="33"/>
      <c r="E554" s="33"/>
      <c r="F554" s="33"/>
      <c r="G554" s="37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</row>
    <row r="555" spans="1:20" hidden="1">
      <c r="A555" s="33"/>
      <c r="B555" s="33"/>
      <c r="C555" s="33"/>
      <c r="D555" s="33"/>
      <c r="E555" s="33"/>
      <c r="F555" s="33"/>
      <c r="G555" s="37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</row>
    <row r="556" spans="1:20" hidden="1">
      <c r="A556" s="33"/>
      <c r="B556" s="33"/>
      <c r="C556" s="33"/>
      <c r="D556" s="33"/>
      <c r="E556" s="33"/>
      <c r="F556" s="33"/>
      <c r="G556" s="37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</row>
    <row r="557" spans="1:20" hidden="1">
      <c r="A557" s="33"/>
      <c r="B557" s="33"/>
      <c r="C557" s="33"/>
      <c r="D557" s="33"/>
      <c r="E557" s="33"/>
      <c r="F557" s="33"/>
      <c r="G557" s="37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</row>
    <row r="558" spans="1:20" hidden="1">
      <c r="A558" s="33"/>
      <c r="B558" s="33"/>
      <c r="C558" s="33"/>
      <c r="D558" s="33"/>
      <c r="E558" s="33"/>
      <c r="F558" s="33"/>
      <c r="G558" s="37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</row>
    <row r="559" spans="1:20" hidden="1">
      <c r="A559" s="33"/>
      <c r="B559" s="33"/>
      <c r="C559" s="33"/>
      <c r="D559" s="33"/>
      <c r="E559" s="33"/>
      <c r="F559" s="33"/>
      <c r="G559" s="37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</row>
    <row r="560" spans="1:20" hidden="1">
      <c r="A560" s="33"/>
      <c r="B560" s="33"/>
      <c r="C560" s="33"/>
      <c r="D560" s="33"/>
      <c r="E560" s="33"/>
      <c r="F560" s="33"/>
      <c r="G560" s="37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</row>
    <row r="561" spans="1:20" hidden="1">
      <c r="A561" s="33"/>
      <c r="B561" s="33"/>
      <c r="C561" s="33"/>
      <c r="D561" s="33"/>
      <c r="E561" s="33"/>
      <c r="F561" s="33"/>
      <c r="G561" s="37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</row>
    <row r="562" spans="1:20" hidden="1">
      <c r="A562" s="33"/>
      <c r="B562" s="33"/>
      <c r="C562" s="33"/>
      <c r="D562" s="33"/>
      <c r="E562" s="33"/>
      <c r="F562" s="33"/>
      <c r="G562" s="37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</row>
    <row r="563" spans="1:20" hidden="1">
      <c r="A563" s="33"/>
      <c r="B563" s="33"/>
      <c r="C563" s="33"/>
      <c r="D563" s="33"/>
      <c r="E563" s="33"/>
      <c r="F563" s="33"/>
      <c r="G563" s="37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</row>
    <row r="564" spans="1:20" hidden="1">
      <c r="A564" s="33"/>
      <c r="B564" s="33"/>
      <c r="C564" s="33"/>
      <c r="D564" s="33"/>
      <c r="E564" s="33"/>
      <c r="F564" s="33"/>
      <c r="G564" s="37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</row>
    <row r="565" spans="1:20" hidden="1">
      <c r="A565" s="33"/>
      <c r="B565" s="33"/>
      <c r="C565" s="33"/>
      <c r="D565" s="33"/>
      <c r="E565" s="33"/>
      <c r="F565" s="33"/>
      <c r="G565" s="37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</row>
    <row r="566" spans="1:20" hidden="1">
      <c r="A566" s="33"/>
      <c r="B566" s="33"/>
      <c r="C566" s="33"/>
      <c r="D566" s="33"/>
      <c r="E566" s="33"/>
      <c r="F566" s="33"/>
      <c r="G566" s="37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</row>
    <row r="567" spans="1:20" hidden="1">
      <c r="A567" s="33"/>
      <c r="B567" s="33"/>
      <c r="C567" s="33"/>
      <c r="D567" s="33"/>
      <c r="E567" s="33"/>
      <c r="F567" s="33"/>
      <c r="G567" s="37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</row>
    <row r="568" spans="1:20" hidden="1">
      <c r="A568" s="33"/>
      <c r="B568" s="33"/>
      <c r="C568" s="33"/>
      <c r="D568" s="33"/>
      <c r="E568" s="33"/>
      <c r="F568" s="33"/>
      <c r="G568" s="37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</row>
    <row r="569" spans="1:20" hidden="1">
      <c r="A569" s="33"/>
      <c r="B569" s="33"/>
      <c r="C569" s="33"/>
      <c r="D569" s="33"/>
      <c r="E569" s="33"/>
      <c r="F569" s="33"/>
      <c r="G569" s="37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</row>
    <row r="570" spans="1:20" hidden="1">
      <c r="A570" s="33"/>
      <c r="B570" s="33"/>
      <c r="C570" s="33"/>
      <c r="D570" s="33"/>
      <c r="E570" s="33"/>
      <c r="F570" s="33"/>
      <c r="G570" s="37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</row>
    <row r="571" spans="1:20" hidden="1">
      <c r="A571" s="33"/>
      <c r="B571" s="33"/>
      <c r="C571" s="33"/>
      <c r="D571" s="33"/>
      <c r="E571" s="33"/>
      <c r="F571" s="33"/>
      <c r="G571" s="37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</row>
    <row r="572" spans="1:20" hidden="1">
      <c r="A572" s="33"/>
      <c r="B572" s="33"/>
      <c r="C572" s="33"/>
      <c r="D572" s="33"/>
      <c r="E572" s="33"/>
      <c r="F572" s="33"/>
      <c r="G572" s="37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</row>
    <row r="573" spans="1:20" hidden="1">
      <c r="A573" s="33"/>
      <c r="B573" s="33"/>
      <c r="C573" s="33"/>
      <c r="D573" s="33"/>
      <c r="E573" s="33"/>
      <c r="F573" s="33"/>
      <c r="G573" s="37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</row>
    <row r="574" spans="1:20" hidden="1">
      <c r="A574" s="33"/>
      <c r="B574" s="33"/>
      <c r="C574" s="33"/>
      <c r="D574" s="33"/>
      <c r="E574" s="33"/>
      <c r="F574" s="33"/>
      <c r="G574" s="37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</row>
    <row r="575" spans="1:20" hidden="1">
      <c r="A575" s="33"/>
      <c r="B575" s="33"/>
      <c r="C575" s="33"/>
      <c r="D575" s="33"/>
      <c r="E575" s="33"/>
      <c r="F575" s="33"/>
      <c r="G575" s="37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</row>
    <row r="576" spans="1:20" hidden="1">
      <c r="A576" s="33"/>
      <c r="B576" s="33"/>
      <c r="C576" s="33"/>
      <c r="D576" s="33"/>
      <c r="E576" s="33"/>
      <c r="F576" s="33"/>
      <c r="G576" s="37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</row>
    <row r="577" spans="1:20" hidden="1">
      <c r="A577" s="33"/>
      <c r="B577" s="33"/>
      <c r="C577" s="33"/>
      <c r="D577" s="33"/>
      <c r="E577" s="33"/>
      <c r="F577" s="33"/>
      <c r="G577" s="37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</row>
    <row r="578" spans="1:20" hidden="1">
      <c r="A578" s="33"/>
      <c r="B578" s="33"/>
      <c r="C578" s="33"/>
      <c r="D578" s="33"/>
      <c r="E578" s="33"/>
      <c r="F578" s="33"/>
      <c r="G578" s="37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</row>
    <row r="579" spans="1:20" hidden="1">
      <c r="A579" s="33"/>
      <c r="B579" s="33"/>
      <c r="C579" s="33"/>
      <c r="D579" s="33"/>
      <c r="E579" s="33"/>
      <c r="F579" s="33"/>
      <c r="G579" s="37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</row>
    <row r="580" spans="1:20" hidden="1">
      <c r="A580" s="33"/>
      <c r="B580" s="33"/>
      <c r="C580" s="33"/>
      <c r="D580" s="33"/>
      <c r="E580" s="33"/>
      <c r="F580" s="33"/>
      <c r="G580" s="37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</row>
    <row r="581" spans="1:20" hidden="1">
      <c r="A581" s="33"/>
      <c r="B581" s="33"/>
      <c r="C581" s="33"/>
      <c r="D581" s="33"/>
      <c r="E581" s="33"/>
      <c r="F581" s="33"/>
      <c r="G581" s="37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</row>
    <row r="582" spans="1:20" hidden="1">
      <c r="A582" s="33"/>
      <c r="B582" s="33"/>
      <c r="C582" s="33"/>
      <c r="D582" s="33"/>
      <c r="E582" s="33"/>
      <c r="F582" s="33"/>
      <c r="G582" s="37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</row>
    <row r="583" spans="1:20" hidden="1">
      <c r="A583" s="33"/>
      <c r="B583" s="33"/>
      <c r="C583" s="33"/>
      <c r="D583" s="33"/>
      <c r="E583" s="33"/>
      <c r="F583" s="33"/>
      <c r="G583" s="37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</row>
    <row r="584" spans="1:20" hidden="1">
      <c r="A584" s="33"/>
      <c r="B584" s="33"/>
      <c r="C584" s="33"/>
      <c r="D584" s="33"/>
      <c r="E584" s="33"/>
      <c r="F584" s="33"/>
      <c r="G584" s="37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</row>
    <row r="585" spans="1:20" hidden="1">
      <c r="A585" s="33"/>
      <c r="B585" s="33"/>
      <c r="C585" s="33"/>
      <c r="D585" s="33"/>
      <c r="E585" s="33"/>
      <c r="F585" s="33"/>
      <c r="G585" s="37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</row>
    <row r="586" spans="1:20" hidden="1">
      <c r="A586" s="33"/>
      <c r="B586" s="33"/>
      <c r="C586" s="33"/>
      <c r="D586" s="33"/>
      <c r="E586" s="33"/>
      <c r="F586" s="33"/>
      <c r="G586" s="37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</row>
    <row r="587" spans="1:20" hidden="1">
      <c r="A587" s="33"/>
      <c r="B587" s="33"/>
      <c r="C587" s="33"/>
      <c r="D587" s="33"/>
      <c r="E587" s="33"/>
      <c r="F587" s="33"/>
      <c r="G587" s="37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</row>
    <row r="588" spans="1:20" hidden="1">
      <c r="A588" s="33"/>
      <c r="B588" s="33"/>
      <c r="C588" s="33"/>
      <c r="D588" s="33"/>
      <c r="E588" s="33"/>
      <c r="F588" s="33"/>
      <c r="G588" s="37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</row>
    <row r="589" spans="1:20" hidden="1">
      <c r="A589" s="33"/>
      <c r="B589" s="33"/>
      <c r="C589" s="33"/>
      <c r="D589" s="33"/>
      <c r="E589" s="33"/>
      <c r="F589" s="33"/>
      <c r="G589" s="37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</row>
    <row r="590" spans="1:20" hidden="1">
      <c r="A590" s="33"/>
      <c r="B590" s="33"/>
      <c r="C590" s="33"/>
      <c r="D590" s="33"/>
      <c r="E590" s="33"/>
      <c r="F590" s="33"/>
      <c r="G590" s="37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</row>
    <row r="591" spans="1:20" hidden="1">
      <c r="A591" s="33"/>
      <c r="B591" s="33"/>
      <c r="C591" s="33"/>
      <c r="D591" s="33"/>
      <c r="E591" s="33"/>
      <c r="F591" s="33"/>
      <c r="G591" s="37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</row>
    <row r="592" spans="1:20" hidden="1">
      <c r="A592" s="33"/>
      <c r="B592" s="33"/>
      <c r="C592" s="33"/>
      <c r="D592" s="33"/>
      <c r="E592" s="33"/>
      <c r="F592" s="33"/>
      <c r="G592" s="37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</row>
    <row r="593" spans="1:20" hidden="1">
      <c r="A593" s="33"/>
      <c r="B593" s="33"/>
      <c r="C593" s="33"/>
      <c r="D593" s="33"/>
      <c r="E593" s="33"/>
      <c r="F593" s="33"/>
      <c r="G593" s="37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</row>
    <row r="594" spans="1:20" hidden="1">
      <c r="A594" s="33"/>
      <c r="B594" s="33"/>
      <c r="C594" s="33"/>
      <c r="D594" s="33"/>
      <c r="E594" s="33"/>
      <c r="F594" s="33"/>
      <c r="G594" s="37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</row>
    <row r="595" spans="1:20" hidden="1">
      <c r="A595" s="33"/>
      <c r="B595" s="33"/>
      <c r="C595" s="33"/>
      <c r="D595" s="33"/>
      <c r="E595" s="33"/>
      <c r="F595" s="33"/>
      <c r="G595" s="37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</row>
    <row r="596" spans="1:20" hidden="1">
      <c r="A596" s="33"/>
      <c r="B596" s="33"/>
      <c r="C596" s="33"/>
      <c r="D596" s="33"/>
      <c r="E596" s="33"/>
      <c r="F596" s="33"/>
      <c r="G596" s="37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</row>
    <row r="597" spans="1:20" hidden="1">
      <c r="A597" s="33"/>
      <c r="B597" s="33"/>
      <c r="C597" s="33"/>
      <c r="D597" s="33"/>
      <c r="E597" s="33"/>
      <c r="F597" s="33"/>
      <c r="G597" s="37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</row>
    <row r="598" spans="1:20" hidden="1">
      <c r="A598" s="33"/>
      <c r="B598" s="33"/>
      <c r="C598" s="33"/>
      <c r="D598" s="33"/>
      <c r="E598" s="33"/>
      <c r="F598" s="33"/>
      <c r="G598" s="37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</row>
    <row r="599" spans="1:20" hidden="1">
      <c r="A599" s="33"/>
      <c r="B599" s="33"/>
      <c r="C599" s="33"/>
      <c r="D599" s="33"/>
      <c r="E599" s="33"/>
      <c r="F599" s="33"/>
      <c r="G599" s="37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</row>
    <row r="600" spans="1:20" hidden="1">
      <c r="A600" s="33"/>
      <c r="B600" s="33"/>
      <c r="C600" s="33"/>
      <c r="D600" s="33"/>
      <c r="E600" s="33"/>
      <c r="F600" s="33"/>
      <c r="G600" s="37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</row>
    <row r="601" spans="1:20" hidden="1">
      <c r="A601" s="33"/>
      <c r="B601" s="33"/>
      <c r="C601" s="33"/>
      <c r="D601" s="33"/>
      <c r="E601" s="33"/>
      <c r="F601" s="33"/>
      <c r="G601" s="37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</row>
    <row r="602" spans="1:20" hidden="1">
      <c r="A602" s="33"/>
      <c r="B602" s="33"/>
      <c r="C602" s="33"/>
      <c r="D602" s="33"/>
      <c r="E602" s="33"/>
      <c r="F602" s="33"/>
      <c r="G602" s="37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</row>
    <row r="603" spans="1:20" hidden="1">
      <c r="A603" s="33"/>
      <c r="B603" s="33"/>
      <c r="C603" s="33"/>
      <c r="D603" s="33"/>
      <c r="E603" s="33"/>
      <c r="F603" s="33"/>
      <c r="G603" s="37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</row>
    <row r="604" spans="1:20" hidden="1">
      <c r="A604" s="33"/>
      <c r="B604" s="33"/>
      <c r="C604" s="33"/>
      <c r="D604" s="33"/>
      <c r="E604" s="33"/>
      <c r="F604" s="33"/>
      <c r="G604" s="37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</row>
    <row r="605" spans="1:20" hidden="1">
      <c r="A605" s="33"/>
      <c r="B605" s="33"/>
      <c r="C605" s="33"/>
      <c r="D605" s="33"/>
      <c r="E605" s="33"/>
      <c r="F605" s="33"/>
      <c r="G605" s="37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</row>
    <row r="606" spans="1:20" hidden="1">
      <c r="A606" s="33"/>
      <c r="B606" s="33"/>
      <c r="C606" s="33"/>
      <c r="D606" s="33"/>
      <c r="E606" s="33"/>
      <c r="F606" s="33"/>
      <c r="G606" s="37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</row>
    <row r="607" spans="1:20" hidden="1">
      <c r="A607" s="33"/>
      <c r="B607" s="33"/>
      <c r="C607" s="33"/>
      <c r="D607" s="33"/>
      <c r="E607" s="33"/>
      <c r="F607" s="33"/>
      <c r="G607" s="37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</row>
    <row r="608" spans="1:20" hidden="1">
      <c r="A608" s="33"/>
      <c r="B608" s="33"/>
      <c r="C608" s="33"/>
      <c r="D608" s="33"/>
      <c r="E608" s="33"/>
      <c r="F608" s="33"/>
      <c r="G608" s="37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</row>
    <row r="609" spans="1:20" hidden="1">
      <c r="A609" s="33"/>
      <c r="B609" s="33"/>
      <c r="C609" s="33"/>
      <c r="D609" s="33"/>
      <c r="E609" s="33"/>
      <c r="F609" s="33"/>
      <c r="G609" s="37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</row>
    <row r="610" spans="1:20" hidden="1">
      <c r="A610" s="33"/>
      <c r="B610" s="33"/>
      <c r="C610" s="33"/>
      <c r="D610" s="33"/>
      <c r="E610" s="33"/>
      <c r="F610" s="33"/>
      <c r="G610" s="37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</row>
    <row r="611" spans="1:20" hidden="1">
      <c r="A611" s="33"/>
      <c r="B611" s="33"/>
      <c r="C611" s="33"/>
      <c r="D611" s="33"/>
      <c r="E611" s="33"/>
      <c r="F611" s="33"/>
      <c r="G611" s="37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</row>
    <row r="612" spans="1:20" hidden="1">
      <c r="A612" s="33"/>
      <c r="B612" s="33"/>
      <c r="C612" s="33"/>
      <c r="D612" s="33"/>
      <c r="E612" s="33"/>
      <c r="F612" s="33"/>
      <c r="G612" s="37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</row>
    <row r="613" spans="1:20" hidden="1">
      <c r="A613" s="33"/>
      <c r="B613" s="33"/>
      <c r="C613" s="33"/>
      <c r="D613" s="33"/>
      <c r="E613" s="33"/>
      <c r="F613" s="33"/>
      <c r="G613" s="37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</row>
    <row r="614" spans="1:20" hidden="1">
      <c r="A614" s="33"/>
      <c r="B614" s="33"/>
      <c r="C614" s="33"/>
      <c r="D614" s="33"/>
      <c r="E614" s="33"/>
      <c r="F614" s="33"/>
      <c r="G614" s="37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</row>
    <row r="615" spans="1:20" hidden="1">
      <c r="A615" s="33"/>
      <c r="B615" s="33"/>
      <c r="C615" s="33"/>
      <c r="D615" s="33"/>
      <c r="E615" s="33"/>
      <c r="F615" s="33"/>
      <c r="G615" s="37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</row>
    <row r="616" spans="1:20" hidden="1">
      <c r="A616" s="33"/>
      <c r="B616" s="33"/>
      <c r="C616" s="33"/>
      <c r="D616" s="33"/>
      <c r="E616" s="33"/>
      <c r="F616" s="33"/>
      <c r="G616" s="37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</row>
    <row r="617" spans="1:20" hidden="1">
      <c r="A617" s="33"/>
      <c r="B617" s="33"/>
      <c r="C617" s="33"/>
      <c r="D617" s="33"/>
      <c r="E617" s="33"/>
      <c r="F617" s="33"/>
      <c r="G617" s="37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</row>
    <row r="618" spans="1:20" hidden="1">
      <c r="A618" s="33"/>
      <c r="B618" s="33"/>
      <c r="C618" s="33"/>
      <c r="D618" s="33"/>
      <c r="E618" s="33"/>
      <c r="F618" s="33"/>
      <c r="G618" s="37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</row>
    <row r="619" spans="1:20" hidden="1">
      <c r="A619" s="33"/>
      <c r="B619" s="33"/>
      <c r="C619" s="33"/>
      <c r="D619" s="33"/>
      <c r="E619" s="33"/>
      <c r="F619" s="33"/>
      <c r="G619" s="37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</row>
    <row r="620" spans="1:20" hidden="1">
      <c r="A620" s="33"/>
      <c r="B620" s="33"/>
      <c r="C620" s="33"/>
      <c r="D620" s="33"/>
      <c r="E620" s="33"/>
      <c r="F620" s="33"/>
      <c r="G620" s="37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</row>
    <row r="621" spans="1:20" hidden="1">
      <c r="A621" s="33"/>
      <c r="B621" s="33"/>
      <c r="C621" s="33"/>
      <c r="D621" s="33"/>
      <c r="E621" s="33"/>
      <c r="F621" s="33"/>
      <c r="G621" s="37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</row>
    <row r="622" spans="1:20" hidden="1">
      <c r="A622" s="33"/>
      <c r="B622" s="33"/>
      <c r="C622" s="33"/>
      <c r="D622" s="33"/>
      <c r="E622" s="33"/>
      <c r="F622" s="33"/>
      <c r="G622" s="37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</row>
    <row r="623" spans="1:20" hidden="1">
      <c r="A623" s="33"/>
      <c r="B623" s="33"/>
      <c r="C623" s="33"/>
      <c r="D623" s="33"/>
      <c r="E623" s="33"/>
      <c r="F623" s="33"/>
      <c r="G623" s="37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</row>
    <row r="624" spans="1:20" hidden="1">
      <c r="A624" s="33"/>
      <c r="B624" s="33"/>
      <c r="C624" s="33"/>
      <c r="D624" s="33"/>
      <c r="E624" s="33"/>
      <c r="F624" s="33"/>
      <c r="G624" s="37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</row>
    <row r="625" spans="1:20" hidden="1">
      <c r="A625" s="33"/>
      <c r="B625" s="33"/>
      <c r="C625" s="33"/>
      <c r="D625" s="33"/>
      <c r="E625" s="33"/>
      <c r="F625" s="33"/>
      <c r="G625" s="37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</row>
    <row r="626" spans="1:20" hidden="1">
      <c r="A626" s="33"/>
      <c r="B626" s="33"/>
      <c r="C626" s="33"/>
      <c r="D626" s="33"/>
      <c r="E626" s="33"/>
      <c r="F626" s="33"/>
      <c r="G626" s="37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</row>
    <row r="627" spans="1:20" hidden="1">
      <c r="A627" s="33"/>
      <c r="B627" s="33"/>
      <c r="C627" s="33"/>
      <c r="D627" s="33"/>
      <c r="E627" s="33"/>
      <c r="F627" s="33"/>
      <c r="G627" s="37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</row>
    <row r="628" spans="1:20" hidden="1">
      <c r="A628" s="33"/>
      <c r="B628" s="33"/>
      <c r="C628" s="33"/>
      <c r="D628" s="33"/>
      <c r="E628" s="33"/>
      <c r="F628" s="33"/>
      <c r="G628" s="37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</row>
    <row r="629" spans="1:20" hidden="1">
      <c r="A629" s="33"/>
      <c r="B629" s="33"/>
      <c r="C629" s="33"/>
      <c r="D629" s="33"/>
      <c r="E629" s="33"/>
      <c r="F629" s="33"/>
      <c r="G629" s="37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</row>
    <row r="630" spans="1:20" hidden="1">
      <c r="A630" s="33"/>
      <c r="B630" s="33"/>
      <c r="C630" s="33"/>
      <c r="D630" s="33"/>
      <c r="E630" s="33"/>
      <c r="F630" s="33"/>
      <c r="G630" s="37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</row>
    <row r="631" spans="1:20" hidden="1">
      <c r="A631" s="33"/>
      <c r="B631" s="33"/>
      <c r="C631" s="33"/>
      <c r="D631" s="33"/>
      <c r="E631" s="33"/>
      <c r="F631" s="33"/>
      <c r="G631" s="37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</row>
    <row r="632" spans="1:20" hidden="1">
      <c r="A632" s="33"/>
      <c r="B632" s="33"/>
      <c r="C632" s="33"/>
      <c r="D632" s="33"/>
      <c r="E632" s="33"/>
      <c r="F632" s="33"/>
      <c r="G632" s="37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</row>
    <row r="633" spans="1:20" hidden="1">
      <c r="A633" s="33"/>
      <c r="B633" s="33"/>
      <c r="C633" s="33"/>
      <c r="D633" s="33"/>
      <c r="E633" s="33"/>
      <c r="F633" s="33"/>
      <c r="G633" s="37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</row>
    <row r="634" spans="1:20" hidden="1">
      <c r="A634" s="33"/>
      <c r="B634" s="33"/>
      <c r="C634" s="33"/>
      <c r="D634" s="33"/>
      <c r="E634" s="33"/>
      <c r="F634" s="33"/>
      <c r="G634" s="37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</row>
    <row r="635" spans="1:20" hidden="1">
      <c r="A635" s="33"/>
      <c r="B635" s="33"/>
      <c r="C635" s="33"/>
      <c r="D635" s="33"/>
      <c r="E635" s="33"/>
      <c r="F635" s="33"/>
      <c r="G635" s="37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</row>
    <row r="636" spans="1:20" hidden="1">
      <c r="A636" s="33"/>
      <c r="B636" s="33"/>
      <c r="C636" s="33"/>
      <c r="D636" s="33"/>
      <c r="E636" s="33"/>
      <c r="F636" s="33"/>
      <c r="G636" s="37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</row>
    <row r="637" spans="1:20" hidden="1">
      <c r="A637" s="33"/>
      <c r="B637" s="33"/>
      <c r="C637" s="33"/>
      <c r="D637" s="33"/>
      <c r="E637" s="33"/>
      <c r="F637" s="33"/>
      <c r="G637" s="37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</row>
    <row r="638" spans="1:20" hidden="1">
      <c r="A638" s="33"/>
      <c r="B638" s="33"/>
      <c r="C638" s="33"/>
      <c r="D638" s="33"/>
      <c r="E638" s="33"/>
      <c r="F638" s="33"/>
      <c r="G638" s="37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</row>
    <row r="639" spans="1:20" hidden="1">
      <c r="A639" s="33"/>
      <c r="B639" s="33"/>
      <c r="C639" s="33"/>
      <c r="D639" s="33"/>
      <c r="E639" s="33"/>
      <c r="F639" s="33"/>
      <c r="G639" s="37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</row>
    <row r="640" spans="1:20" hidden="1">
      <c r="A640" s="33"/>
      <c r="B640" s="33"/>
      <c r="C640" s="33"/>
      <c r="D640" s="33"/>
      <c r="E640" s="33"/>
      <c r="F640" s="33"/>
      <c r="G640" s="37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</row>
    <row r="641" spans="1:20" hidden="1">
      <c r="A641" s="33"/>
      <c r="B641" s="33"/>
      <c r="C641" s="33"/>
      <c r="D641" s="33"/>
      <c r="E641" s="33"/>
      <c r="F641" s="33"/>
      <c r="G641" s="37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</row>
    <row r="642" spans="1:20" hidden="1">
      <c r="A642" s="33"/>
      <c r="B642" s="33"/>
      <c r="C642" s="33"/>
      <c r="D642" s="33"/>
      <c r="E642" s="33"/>
      <c r="F642" s="33"/>
      <c r="G642" s="37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</row>
    <row r="643" spans="1:20" hidden="1">
      <c r="A643" s="33"/>
      <c r="B643" s="33"/>
      <c r="C643" s="33"/>
      <c r="D643" s="33"/>
      <c r="E643" s="33"/>
      <c r="F643" s="33"/>
      <c r="G643" s="37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</row>
    <row r="644" spans="1:20" hidden="1">
      <c r="A644" s="33"/>
      <c r="B644" s="33"/>
      <c r="C644" s="33"/>
      <c r="D644" s="33"/>
      <c r="E644" s="33"/>
      <c r="F644" s="33"/>
      <c r="G644" s="37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</row>
    <row r="645" spans="1:20" hidden="1">
      <c r="A645" s="33"/>
      <c r="B645" s="33"/>
      <c r="C645" s="33"/>
      <c r="D645" s="33"/>
      <c r="E645" s="33"/>
      <c r="F645" s="33"/>
      <c r="G645" s="37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</row>
    <row r="646" spans="1:20" hidden="1">
      <c r="A646" s="33"/>
      <c r="B646" s="33"/>
      <c r="C646" s="33"/>
      <c r="D646" s="33"/>
      <c r="E646" s="33"/>
      <c r="F646" s="33"/>
      <c r="G646" s="37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</row>
    <row r="647" spans="1:20" hidden="1">
      <c r="A647" s="33"/>
      <c r="B647" s="33"/>
      <c r="C647" s="33"/>
      <c r="D647" s="33"/>
      <c r="E647" s="33"/>
      <c r="F647" s="33"/>
      <c r="G647" s="37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</row>
    <row r="648" spans="1:20" hidden="1">
      <c r="A648" s="33"/>
      <c r="B648" s="33"/>
      <c r="C648" s="33"/>
      <c r="D648" s="33"/>
      <c r="E648" s="33"/>
      <c r="F648" s="33"/>
      <c r="G648" s="37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</row>
    <row r="649" spans="1:20" hidden="1">
      <c r="A649" s="33"/>
      <c r="B649" s="33"/>
      <c r="C649" s="33"/>
      <c r="D649" s="33"/>
      <c r="E649" s="33"/>
      <c r="F649" s="33"/>
      <c r="G649" s="37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</row>
    <row r="650" spans="1:20" hidden="1">
      <c r="A650" s="33"/>
      <c r="B650" s="33"/>
      <c r="C650" s="33"/>
      <c r="D650" s="33"/>
      <c r="E650" s="33"/>
      <c r="F650" s="33"/>
      <c r="G650" s="37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</row>
    <row r="651" spans="1:20" hidden="1">
      <c r="A651" s="33"/>
      <c r="B651" s="33"/>
      <c r="C651" s="33"/>
      <c r="D651" s="33"/>
      <c r="E651" s="33"/>
      <c r="F651" s="33"/>
      <c r="G651" s="37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</row>
    <row r="652" spans="1:20" hidden="1">
      <c r="A652" s="33"/>
      <c r="B652" s="33"/>
      <c r="C652" s="33"/>
      <c r="D652" s="33"/>
      <c r="E652" s="33"/>
      <c r="F652" s="33"/>
      <c r="G652" s="37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</row>
    <row r="653" spans="1:20" hidden="1">
      <c r="A653" s="33"/>
      <c r="B653" s="33"/>
      <c r="C653" s="33"/>
      <c r="D653" s="33"/>
      <c r="E653" s="33"/>
      <c r="F653" s="33"/>
      <c r="G653" s="37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</row>
    <row r="654" spans="1:20" hidden="1">
      <c r="A654" s="33"/>
      <c r="B654" s="33"/>
      <c r="C654" s="33"/>
      <c r="D654" s="33"/>
      <c r="E654" s="33"/>
      <c r="F654" s="33"/>
      <c r="G654" s="37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</row>
    <row r="655" spans="1:20" hidden="1">
      <c r="A655" s="33"/>
      <c r="B655" s="33"/>
      <c r="C655" s="33"/>
      <c r="D655" s="33"/>
      <c r="E655" s="33"/>
      <c r="F655" s="33"/>
      <c r="G655" s="37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</row>
    <row r="656" spans="1:20" hidden="1">
      <c r="A656" s="33"/>
      <c r="B656" s="33"/>
      <c r="C656" s="33"/>
      <c r="D656" s="33"/>
      <c r="E656" s="33"/>
      <c r="F656" s="33"/>
      <c r="G656" s="37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</row>
    <row r="657" spans="1:20" hidden="1">
      <c r="A657" s="33"/>
      <c r="B657" s="33"/>
      <c r="C657" s="33"/>
      <c r="D657" s="33"/>
      <c r="E657" s="33"/>
      <c r="F657" s="33"/>
      <c r="G657" s="37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</row>
    <row r="658" spans="1:20" hidden="1">
      <c r="A658" s="33"/>
      <c r="B658" s="33"/>
      <c r="C658" s="33"/>
      <c r="D658" s="33"/>
      <c r="E658" s="33"/>
      <c r="F658" s="33"/>
      <c r="G658" s="37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</row>
    <row r="659" spans="1:20" hidden="1">
      <c r="A659" s="33"/>
      <c r="B659" s="33"/>
      <c r="C659" s="33"/>
      <c r="D659" s="33"/>
      <c r="E659" s="33"/>
      <c r="F659" s="33"/>
      <c r="G659" s="37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</row>
    <row r="660" spans="1:20" hidden="1">
      <c r="A660" s="33"/>
      <c r="B660" s="33"/>
      <c r="C660" s="33"/>
      <c r="D660" s="33"/>
      <c r="E660" s="33"/>
      <c r="F660" s="33"/>
      <c r="G660" s="37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</row>
    <row r="661" spans="1:20" hidden="1">
      <c r="A661" s="33"/>
      <c r="B661" s="33"/>
      <c r="C661" s="33"/>
      <c r="D661" s="33"/>
      <c r="E661" s="33"/>
      <c r="F661" s="33"/>
      <c r="G661" s="37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</row>
    <row r="662" spans="1:20" hidden="1">
      <c r="A662" s="33"/>
      <c r="B662" s="33"/>
      <c r="C662" s="33"/>
      <c r="D662" s="33"/>
      <c r="E662" s="33"/>
      <c r="F662" s="33"/>
      <c r="G662" s="37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</row>
    <row r="663" spans="1:20" hidden="1">
      <c r="A663" s="33"/>
      <c r="B663" s="33"/>
      <c r="C663" s="33"/>
      <c r="D663" s="33"/>
      <c r="E663" s="33"/>
      <c r="F663" s="33"/>
      <c r="G663" s="37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</row>
    <row r="664" spans="1:20" hidden="1">
      <c r="A664" s="33"/>
      <c r="B664" s="33"/>
      <c r="C664" s="33"/>
      <c r="D664" s="33"/>
      <c r="E664" s="33"/>
      <c r="F664" s="33"/>
      <c r="G664" s="37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</row>
    <row r="665" spans="1:20" hidden="1">
      <c r="A665" s="33"/>
      <c r="B665" s="33"/>
      <c r="C665" s="33"/>
      <c r="D665" s="33"/>
      <c r="E665" s="33"/>
      <c r="F665" s="33"/>
      <c r="G665" s="37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</row>
    <row r="666" spans="1:20" hidden="1">
      <c r="A666" s="33"/>
      <c r="B666" s="33"/>
      <c r="C666" s="33"/>
      <c r="D666" s="33"/>
      <c r="E666" s="33"/>
      <c r="F666" s="33"/>
      <c r="G666" s="37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</row>
    <row r="667" spans="1:20" hidden="1">
      <c r="A667" s="33"/>
      <c r="B667" s="33"/>
      <c r="C667" s="33"/>
      <c r="D667" s="33"/>
      <c r="E667" s="33"/>
      <c r="F667" s="33"/>
      <c r="G667" s="37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</row>
    <row r="668" spans="1:20" hidden="1">
      <c r="A668" s="33"/>
      <c r="B668" s="33"/>
      <c r="C668" s="33"/>
      <c r="D668" s="33"/>
      <c r="E668" s="33"/>
      <c r="F668" s="33"/>
      <c r="G668" s="37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</row>
    <row r="669" spans="1:20" hidden="1">
      <c r="A669" s="33"/>
      <c r="B669" s="33"/>
      <c r="C669" s="33"/>
      <c r="D669" s="33"/>
      <c r="E669" s="33"/>
      <c r="F669" s="33"/>
      <c r="G669" s="37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</row>
    <row r="670" spans="1:20" hidden="1">
      <c r="A670" s="33"/>
      <c r="B670" s="33"/>
      <c r="C670" s="33"/>
      <c r="D670" s="33"/>
      <c r="E670" s="33"/>
      <c r="F670" s="33"/>
      <c r="G670" s="37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</row>
    <row r="671" spans="1:20" hidden="1">
      <c r="A671" s="33"/>
      <c r="B671" s="33"/>
      <c r="C671" s="33"/>
      <c r="D671" s="33"/>
      <c r="E671" s="33"/>
      <c r="F671" s="33"/>
      <c r="G671" s="37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</row>
    <row r="672" spans="1:20" hidden="1">
      <c r="A672" s="33"/>
      <c r="B672" s="33"/>
      <c r="C672" s="33"/>
      <c r="D672" s="33"/>
      <c r="E672" s="33"/>
      <c r="F672" s="33"/>
      <c r="G672" s="37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</row>
    <row r="673" spans="1:20" hidden="1">
      <c r="A673" s="33"/>
      <c r="B673" s="33"/>
      <c r="C673" s="33"/>
      <c r="D673" s="33"/>
      <c r="E673" s="33"/>
      <c r="F673" s="33"/>
      <c r="G673" s="37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</row>
    <row r="674" spans="1:20" hidden="1">
      <c r="A674" s="33"/>
      <c r="B674" s="33"/>
      <c r="C674" s="33"/>
      <c r="D674" s="33"/>
      <c r="E674" s="33"/>
      <c r="F674" s="33"/>
      <c r="G674" s="37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</row>
    <row r="675" spans="1:20" hidden="1">
      <c r="A675" s="33"/>
      <c r="B675" s="33"/>
      <c r="C675" s="33"/>
      <c r="D675" s="33"/>
      <c r="E675" s="33"/>
      <c r="F675" s="33"/>
      <c r="G675" s="37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</row>
    <row r="676" spans="1:20" hidden="1">
      <c r="A676" s="33"/>
      <c r="B676" s="33"/>
      <c r="C676" s="33"/>
      <c r="D676" s="33"/>
      <c r="E676" s="33"/>
      <c r="F676" s="33"/>
      <c r="G676" s="37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</row>
    <row r="677" spans="1:20" hidden="1">
      <c r="A677" s="33"/>
      <c r="B677" s="33"/>
      <c r="C677" s="33"/>
      <c r="D677" s="33"/>
      <c r="E677" s="33"/>
      <c r="F677" s="33"/>
      <c r="G677" s="37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</row>
    <row r="678" spans="1:20" hidden="1">
      <c r="A678" s="33"/>
      <c r="B678" s="33"/>
      <c r="C678" s="33"/>
      <c r="D678" s="33"/>
      <c r="E678" s="33"/>
      <c r="F678" s="33"/>
      <c r="G678" s="37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</row>
    <row r="679" spans="1:20" hidden="1">
      <c r="A679" s="33"/>
      <c r="B679" s="33"/>
      <c r="C679" s="33"/>
      <c r="D679" s="33"/>
      <c r="E679" s="33"/>
      <c r="F679" s="33"/>
      <c r="G679" s="37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</row>
    <row r="680" spans="1:20" hidden="1">
      <c r="A680" s="33"/>
      <c r="B680" s="33"/>
      <c r="C680" s="33"/>
      <c r="D680" s="33"/>
      <c r="E680" s="33"/>
      <c r="F680" s="33"/>
      <c r="G680" s="37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</row>
    <row r="681" spans="1:20" hidden="1">
      <c r="A681" s="33"/>
      <c r="B681" s="33"/>
      <c r="C681" s="33"/>
      <c r="D681" s="33"/>
      <c r="E681" s="33"/>
      <c r="F681" s="33"/>
      <c r="G681" s="37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</row>
    <row r="682" spans="1:20" hidden="1">
      <c r="A682" s="33"/>
      <c r="B682" s="33"/>
      <c r="C682" s="33"/>
      <c r="D682" s="33"/>
      <c r="E682" s="33"/>
      <c r="F682" s="33"/>
      <c r="G682" s="37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</row>
    <row r="683" spans="1:20" hidden="1">
      <c r="A683" s="33"/>
      <c r="B683" s="33"/>
      <c r="C683" s="33"/>
      <c r="D683" s="33"/>
      <c r="E683" s="33"/>
      <c r="F683" s="33"/>
      <c r="G683" s="37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</row>
    <row r="684" spans="1:20" hidden="1">
      <c r="A684" s="33"/>
      <c r="B684" s="33"/>
      <c r="C684" s="33"/>
      <c r="D684" s="33"/>
      <c r="E684" s="33"/>
      <c r="F684" s="33"/>
      <c r="G684" s="37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</row>
    <row r="685" spans="1:20" hidden="1">
      <c r="A685" s="33"/>
      <c r="B685" s="33"/>
      <c r="C685" s="33"/>
      <c r="D685" s="33"/>
      <c r="E685" s="33"/>
      <c r="F685" s="33"/>
      <c r="G685" s="37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</row>
    <row r="686" spans="1:20" hidden="1">
      <c r="A686" s="33"/>
      <c r="B686" s="33"/>
      <c r="C686" s="33"/>
      <c r="D686" s="33"/>
      <c r="E686" s="33"/>
      <c r="F686" s="33"/>
      <c r="G686" s="37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</row>
    <row r="687" spans="1:20" hidden="1">
      <c r="A687" s="33"/>
      <c r="B687" s="33"/>
      <c r="C687" s="33"/>
      <c r="D687" s="33"/>
      <c r="E687" s="33"/>
      <c r="F687" s="33"/>
      <c r="G687" s="37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</row>
    <row r="688" spans="1:20" hidden="1">
      <c r="A688" s="33"/>
      <c r="B688" s="33"/>
      <c r="C688" s="33"/>
      <c r="D688" s="33"/>
      <c r="E688" s="33"/>
      <c r="F688" s="33"/>
      <c r="G688" s="37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</row>
    <row r="689" spans="1:20" hidden="1">
      <c r="A689" s="33"/>
      <c r="B689" s="33"/>
      <c r="C689" s="33"/>
      <c r="D689" s="33"/>
      <c r="E689" s="33"/>
      <c r="F689" s="33"/>
      <c r="G689" s="37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</row>
    <row r="690" spans="1:20" hidden="1">
      <c r="A690" s="33"/>
      <c r="B690" s="33"/>
      <c r="C690" s="33"/>
      <c r="D690" s="33"/>
      <c r="E690" s="33"/>
      <c r="F690" s="33"/>
      <c r="G690" s="37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</row>
    <row r="691" spans="1:20" hidden="1">
      <c r="A691" s="33"/>
      <c r="B691" s="33"/>
      <c r="C691" s="33"/>
      <c r="D691" s="33"/>
      <c r="E691" s="33"/>
      <c r="F691" s="33"/>
      <c r="G691" s="37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</row>
    <row r="692" spans="1:20" hidden="1">
      <c r="A692" s="33"/>
      <c r="B692" s="33"/>
      <c r="C692" s="33"/>
      <c r="D692" s="33"/>
      <c r="E692" s="33"/>
      <c r="F692" s="33"/>
      <c r="G692" s="37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</row>
    <row r="693" spans="1:20" hidden="1">
      <c r="A693" s="33"/>
      <c r="B693" s="33"/>
      <c r="C693" s="33"/>
      <c r="D693" s="33"/>
      <c r="E693" s="33"/>
      <c r="F693" s="33"/>
      <c r="G693" s="37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</row>
    <row r="694" spans="1:20" hidden="1">
      <c r="A694" s="33"/>
      <c r="B694" s="33"/>
      <c r="C694" s="33"/>
      <c r="D694" s="33"/>
      <c r="E694" s="33"/>
      <c r="F694" s="33"/>
      <c r="G694" s="37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</row>
    <row r="695" spans="1:20" hidden="1">
      <c r="A695" s="33"/>
      <c r="B695" s="33"/>
      <c r="C695" s="33"/>
      <c r="D695" s="33"/>
      <c r="E695" s="33"/>
      <c r="F695" s="33"/>
      <c r="G695" s="37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</row>
    <row r="696" spans="1:20" hidden="1">
      <c r="A696" s="33"/>
      <c r="B696" s="33"/>
      <c r="C696" s="33"/>
      <c r="D696" s="33"/>
      <c r="E696" s="33"/>
      <c r="F696" s="33"/>
      <c r="G696" s="37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</row>
    <row r="697" spans="1:20" hidden="1">
      <c r="A697" s="33"/>
      <c r="B697" s="33"/>
      <c r="C697" s="33"/>
      <c r="D697" s="33"/>
      <c r="E697" s="33"/>
      <c r="F697" s="33"/>
      <c r="G697" s="37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</row>
    <row r="698" spans="1:20" hidden="1">
      <c r="A698" s="33"/>
      <c r="B698" s="33"/>
      <c r="C698" s="33"/>
      <c r="D698" s="33"/>
      <c r="E698" s="33"/>
      <c r="F698" s="33"/>
      <c r="G698" s="37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</row>
    <row r="699" spans="1:20" hidden="1">
      <c r="A699" s="33"/>
      <c r="B699" s="33"/>
      <c r="C699" s="33"/>
      <c r="D699" s="33"/>
      <c r="E699" s="33"/>
      <c r="F699" s="33"/>
      <c r="G699" s="37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</row>
    <row r="700" spans="1:20" hidden="1">
      <c r="A700" s="33"/>
      <c r="B700" s="33"/>
      <c r="C700" s="33"/>
      <c r="D700" s="33"/>
      <c r="E700" s="33"/>
      <c r="F700" s="33"/>
      <c r="G700" s="37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</row>
    <row r="701" spans="1:20" hidden="1">
      <c r="A701" s="33"/>
      <c r="B701" s="33"/>
      <c r="C701" s="33"/>
      <c r="D701" s="33"/>
      <c r="E701" s="33"/>
      <c r="F701" s="33"/>
      <c r="G701" s="37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</row>
    <row r="702" spans="1:20" hidden="1">
      <c r="A702" s="33"/>
      <c r="B702" s="33"/>
      <c r="C702" s="33"/>
      <c r="D702" s="33"/>
      <c r="E702" s="33"/>
      <c r="F702" s="33"/>
      <c r="G702" s="37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</row>
    <row r="703" spans="1:20" hidden="1">
      <c r="A703" s="33"/>
      <c r="B703" s="33"/>
      <c r="C703" s="33"/>
      <c r="D703" s="33"/>
      <c r="E703" s="33"/>
      <c r="F703" s="33"/>
      <c r="G703" s="37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</row>
    <row r="704" spans="1:20" hidden="1">
      <c r="A704" s="33"/>
      <c r="B704" s="33"/>
      <c r="C704" s="33"/>
      <c r="D704" s="33"/>
      <c r="E704" s="33"/>
      <c r="F704" s="33"/>
      <c r="G704" s="37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</row>
    <row r="705" spans="1:20" hidden="1">
      <c r="A705" s="33"/>
      <c r="B705" s="33"/>
      <c r="C705" s="33"/>
      <c r="D705" s="33"/>
      <c r="E705" s="33"/>
      <c r="F705" s="33"/>
      <c r="G705" s="37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</row>
    <row r="706" spans="1:20" hidden="1">
      <c r="A706" s="33"/>
      <c r="B706" s="33"/>
      <c r="C706" s="33"/>
      <c r="D706" s="33"/>
      <c r="E706" s="33"/>
      <c r="F706" s="33"/>
      <c r="G706" s="37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</row>
    <row r="707" spans="1:20" hidden="1">
      <c r="A707" s="33"/>
      <c r="B707" s="33"/>
      <c r="C707" s="33"/>
      <c r="D707" s="33"/>
      <c r="E707" s="33"/>
      <c r="F707" s="33"/>
      <c r="G707" s="37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</row>
    <row r="708" spans="1:20" hidden="1">
      <c r="A708" s="33"/>
      <c r="B708" s="33"/>
      <c r="C708" s="33"/>
      <c r="D708" s="33"/>
      <c r="E708" s="33"/>
      <c r="F708" s="33"/>
      <c r="G708" s="37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</row>
    <row r="709" spans="1:20" hidden="1">
      <c r="A709" s="33"/>
      <c r="B709" s="33"/>
      <c r="C709" s="33"/>
      <c r="D709" s="33"/>
      <c r="E709" s="33"/>
      <c r="F709" s="33"/>
      <c r="G709" s="37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</row>
    <row r="710" spans="1:20" hidden="1">
      <c r="A710" s="33"/>
      <c r="B710" s="33"/>
      <c r="C710" s="33"/>
      <c r="D710" s="33"/>
      <c r="E710" s="33"/>
      <c r="F710" s="33"/>
      <c r="G710" s="37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</row>
    <row r="711" spans="1:20" hidden="1">
      <c r="A711" s="33"/>
      <c r="B711" s="33"/>
      <c r="C711" s="33"/>
      <c r="D711" s="33"/>
      <c r="E711" s="33"/>
      <c r="F711" s="33"/>
      <c r="G711" s="37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</row>
    <row r="712" spans="1:20" hidden="1">
      <c r="A712" s="33"/>
      <c r="B712" s="33"/>
      <c r="C712" s="33"/>
      <c r="D712" s="33"/>
      <c r="E712" s="33"/>
      <c r="F712" s="33"/>
      <c r="G712" s="37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</row>
    <row r="713" spans="1:20" hidden="1">
      <c r="A713" s="33"/>
      <c r="B713" s="33"/>
      <c r="C713" s="33"/>
      <c r="D713" s="33"/>
      <c r="E713" s="33"/>
      <c r="F713" s="33"/>
      <c r="G713" s="37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</row>
    <row r="714" spans="1:20" hidden="1">
      <c r="A714" s="33"/>
      <c r="B714" s="33"/>
      <c r="C714" s="33"/>
      <c r="D714" s="33"/>
      <c r="E714" s="33"/>
      <c r="F714" s="33"/>
      <c r="G714" s="37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</row>
    <row r="715" spans="1:20" hidden="1">
      <c r="A715" s="33"/>
      <c r="B715" s="33"/>
      <c r="C715" s="33"/>
      <c r="D715" s="33"/>
      <c r="E715" s="33"/>
      <c r="F715" s="33"/>
      <c r="G715" s="37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</row>
    <row r="716" spans="1:20" hidden="1">
      <c r="A716" s="33"/>
      <c r="B716" s="33"/>
      <c r="C716" s="33"/>
      <c r="D716" s="33"/>
      <c r="E716" s="33"/>
      <c r="F716" s="33"/>
      <c r="G716" s="37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</row>
    <row r="717" spans="1:20" hidden="1">
      <c r="A717" s="33"/>
      <c r="B717" s="33"/>
      <c r="C717" s="33"/>
      <c r="D717" s="33"/>
      <c r="E717" s="33"/>
      <c r="F717" s="33"/>
      <c r="G717" s="37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</row>
    <row r="718" spans="1:20" hidden="1">
      <c r="A718" s="33"/>
      <c r="B718" s="33"/>
      <c r="C718" s="33"/>
      <c r="D718" s="33"/>
      <c r="E718" s="33"/>
      <c r="F718" s="33"/>
      <c r="G718" s="37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</row>
    <row r="719" spans="1:20" hidden="1">
      <c r="A719" s="33"/>
      <c r="B719" s="33"/>
      <c r="C719" s="33"/>
      <c r="D719" s="33"/>
      <c r="E719" s="33"/>
      <c r="F719" s="33"/>
      <c r="G719" s="37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</row>
    <row r="720" spans="1:20" hidden="1">
      <c r="A720" s="33"/>
      <c r="B720" s="33"/>
      <c r="C720" s="33"/>
      <c r="D720" s="33"/>
      <c r="E720" s="33"/>
      <c r="F720" s="33"/>
      <c r="G720" s="37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</row>
    <row r="721" spans="1:20" hidden="1">
      <c r="A721" s="33"/>
      <c r="B721" s="33"/>
      <c r="C721" s="33"/>
      <c r="D721" s="33"/>
      <c r="E721" s="33"/>
      <c r="F721" s="33"/>
      <c r="G721" s="37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</row>
    <row r="722" spans="1:20" hidden="1">
      <c r="A722" s="33"/>
      <c r="B722" s="33"/>
      <c r="C722" s="33"/>
      <c r="D722" s="33"/>
      <c r="E722" s="33"/>
      <c r="F722" s="33"/>
      <c r="G722" s="37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</row>
    <row r="723" spans="1:20" hidden="1">
      <c r="A723" s="33"/>
      <c r="B723" s="33"/>
      <c r="C723" s="33"/>
      <c r="D723" s="33"/>
      <c r="E723" s="33"/>
      <c r="F723" s="33"/>
      <c r="G723" s="37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</row>
    <row r="724" spans="1:20" hidden="1">
      <c r="A724" s="33"/>
      <c r="B724" s="33"/>
      <c r="C724" s="33"/>
      <c r="D724" s="33"/>
      <c r="E724" s="33"/>
      <c r="F724" s="33"/>
      <c r="G724" s="37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</row>
    <row r="725" spans="1:20" hidden="1">
      <c r="A725" s="33"/>
      <c r="B725" s="33"/>
      <c r="C725" s="33"/>
      <c r="D725" s="33"/>
      <c r="E725" s="33"/>
      <c r="F725" s="33"/>
      <c r="G725" s="37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</row>
    <row r="726" spans="1:20" hidden="1">
      <c r="A726" s="33"/>
      <c r="B726" s="33"/>
      <c r="C726" s="33"/>
      <c r="D726" s="33"/>
      <c r="E726" s="33"/>
      <c r="F726" s="33"/>
      <c r="G726" s="37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</row>
    <row r="727" spans="1:20" hidden="1">
      <c r="A727" s="33"/>
      <c r="B727" s="33"/>
      <c r="C727" s="33"/>
      <c r="D727" s="33"/>
      <c r="E727" s="33"/>
      <c r="F727" s="33"/>
      <c r="G727" s="37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</row>
    <row r="728" spans="1:20" hidden="1">
      <c r="A728" s="33"/>
      <c r="B728" s="33"/>
      <c r="C728" s="33"/>
      <c r="D728" s="33"/>
      <c r="E728" s="33"/>
      <c r="F728" s="33"/>
      <c r="G728" s="37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</row>
    <row r="729" spans="1:20" hidden="1">
      <c r="A729" s="33"/>
      <c r="B729" s="33"/>
      <c r="C729" s="33"/>
      <c r="D729" s="33"/>
      <c r="E729" s="33"/>
      <c r="F729" s="33"/>
      <c r="G729" s="37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</row>
    <row r="730" spans="1:20" hidden="1">
      <c r="A730" s="33"/>
      <c r="B730" s="33"/>
      <c r="C730" s="33"/>
      <c r="D730" s="33"/>
      <c r="E730" s="33"/>
      <c r="F730" s="33"/>
      <c r="G730" s="37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</row>
    <row r="731" spans="1:20" hidden="1">
      <c r="A731" s="33"/>
      <c r="B731" s="33"/>
      <c r="C731" s="33"/>
      <c r="D731" s="33"/>
      <c r="E731" s="33"/>
      <c r="F731" s="33"/>
      <c r="G731" s="37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</row>
    <row r="732" spans="1:20" hidden="1">
      <c r="A732" s="33"/>
      <c r="B732" s="33"/>
      <c r="C732" s="33"/>
      <c r="D732" s="33"/>
      <c r="E732" s="33"/>
      <c r="F732" s="33"/>
      <c r="G732" s="37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</row>
    <row r="733" spans="1:20" hidden="1">
      <c r="A733" s="33"/>
      <c r="B733" s="33"/>
      <c r="C733" s="33"/>
      <c r="D733" s="33"/>
      <c r="E733" s="33"/>
      <c r="F733" s="33"/>
      <c r="G733" s="37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</row>
    <row r="734" spans="1:20" hidden="1">
      <c r="A734" s="33"/>
      <c r="B734" s="33"/>
      <c r="C734" s="33"/>
      <c r="D734" s="33"/>
      <c r="E734" s="33"/>
      <c r="F734" s="33"/>
      <c r="G734" s="37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</row>
    <row r="735" spans="1:20" hidden="1">
      <c r="A735" s="33"/>
      <c r="B735" s="33"/>
      <c r="C735" s="33"/>
      <c r="D735" s="33"/>
      <c r="E735" s="33"/>
      <c r="F735" s="33"/>
      <c r="G735" s="37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</row>
    <row r="736" spans="1:20" hidden="1">
      <c r="A736" s="33"/>
      <c r="B736" s="33"/>
      <c r="C736" s="33"/>
      <c r="D736" s="33"/>
      <c r="E736" s="33"/>
      <c r="F736" s="33"/>
      <c r="G736" s="37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</row>
    <row r="737" spans="1:20" hidden="1">
      <c r="A737" s="33"/>
      <c r="B737" s="33"/>
      <c r="C737" s="33"/>
      <c r="D737" s="33"/>
      <c r="E737" s="33"/>
      <c r="F737" s="33"/>
      <c r="G737" s="37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</row>
    <row r="738" spans="1:20" hidden="1">
      <c r="A738" s="33"/>
      <c r="B738" s="33"/>
      <c r="C738" s="33"/>
      <c r="D738" s="33"/>
      <c r="E738" s="33"/>
      <c r="F738" s="33"/>
      <c r="G738" s="37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</row>
    <row r="739" spans="1:20" hidden="1">
      <c r="A739" s="33"/>
      <c r="B739" s="33"/>
      <c r="C739" s="33"/>
      <c r="D739" s="33"/>
      <c r="E739" s="33"/>
      <c r="F739" s="33"/>
      <c r="G739" s="37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</row>
    <row r="740" spans="1:20" hidden="1">
      <c r="A740" s="33"/>
      <c r="B740" s="33"/>
      <c r="C740" s="33"/>
      <c r="D740" s="33"/>
      <c r="E740" s="33"/>
      <c r="F740" s="33"/>
      <c r="G740" s="37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</row>
    <row r="741" spans="1:20" hidden="1">
      <c r="A741" s="33"/>
      <c r="B741" s="33"/>
      <c r="C741" s="33"/>
      <c r="D741" s="33"/>
      <c r="E741" s="33"/>
      <c r="F741" s="33"/>
      <c r="G741" s="37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</row>
    <row r="742" spans="1:20" hidden="1">
      <c r="A742" s="33"/>
      <c r="B742" s="33"/>
      <c r="C742" s="33"/>
      <c r="D742" s="33"/>
      <c r="E742" s="33"/>
      <c r="F742" s="33"/>
      <c r="G742" s="37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</row>
    <row r="743" spans="1:20" hidden="1">
      <c r="A743" s="33"/>
      <c r="B743" s="33"/>
      <c r="C743" s="33"/>
      <c r="D743" s="33"/>
      <c r="E743" s="33"/>
      <c r="F743" s="33"/>
      <c r="G743" s="37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</row>
    <row r="744" spans="1:20" hidden="1">
      <c r="A744" s="33"/>
      <c r="B744" s="33"/>
      <c r="C744" s="33"/>
      <c r="D744" s="33"/>
      <c r="E744" s="33"/>
      <c r="F744" s="33"/>
      <c r="G744" s="37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</row>
    <row r="745" spans="1:20" hidden="1">
      <c r="A745" s="33"/>
      <c r="B745" s="33"/>
      <c r="C745" s="33"/>
      <c r="D745" s="33"/>
      <c r="E745" s="33"/>
      <c r="F745" s="33"/>
      <c r="G745" s="37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</row>
    <row r="746" spans="1:20" hidden="1">
      <c r="A746" s="33"/>
      <c r="B746" s="33"/>
      <c r="C746" s="33"/>
      <c r="D746" s="33"/>
      <c r="E746" s="33"/>
      <c r="F746" s="33"/>
      <c r="G746" s="37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</row>
    <row r="747" spans="1:20" hidden="1">
      <c r="A747" s="33"/>
      <c r="B747" s="33"/>
      <c r="C747" s="33"/>
      <c r="D747" s="33"/>
      <c r="E747" s="33"/>
      <c r="F747" s="33"/>
      <c r="G747" s="37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</row>
    <row r="748" spans="1:20" hidden="1">
      <c r="A748" s="33"/>
      <c r="B748" s="33"/>
      <c r="C748" s="33"/>
      <c r="D748" s="33"/>
      <c r="E748" s="33"/>
      <c r="F748" s="33"/>
      <c r="G748" s="37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</row>
    <row r="749" spans="1:20" hidden="1">
      <c r="A749" s="33"/>
      <c r="B749" s="33"/>
      <c r="C749" s="33"/>
      <c r="D749" s="33"/>
      <c r="E749" s="33"/>
      <c r="F749" s="33"/>
      <c r="G749" s="37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</row>
    <row r="750" spans="1:20" hidden="1">
      <c r="A750" s="33"/>
      <c r="B750" s="33"/>
      <c r="C750" s="33"/>
      <c r="D750" s="33"/>
      <c r="E750" s="33"/>
      <c r="F750" s="33"/>
      <c r="G750" s="37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</row>
    <row r="751" spans="1:20" hidden="1">
      <c r="A751" s="33"/>
      <c r="B751" s="33"/>
      <c r="C751" s="33"/>
      <c r="D751" s="33"/>
      <c r="E751" s="33"/>
      <c r="F751" s="33"/>
      <c r="G751" s="37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</row>
    <row r="752" spans="1:20" hidden="1">
      <c r="A752" s="33"/>
      <c r="B752" s="33"/>
      <c r="C752" s="33"/>
      <c r="D752" s="33"/>
      <c r="E752" s="33"/>
      <c r="F752" s="33"/>
      <c r="G752" s="37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</row>
    <row r="753" spans="1:20" hidden="1">
      <c r="A753" s="33"/>
      <c r="B753" s="33"/>
      <c r="C753" s="33"/>
      <c r="D753" s="33"/>
      <c r="E753" s="33"/>
      <c r="F753" s="33"/>
      <c r="G753" s="37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</row>
    <row r="754" spans="1:20" hidden="1">
      <c r="A754" s="33"/>
      <c r="B754" s="33"/>
      <c r="C754" s="33"/>
      <c r="D754" s="33"/>
      <c r="E754" s="33"/>
      <c r="F754" s="33"/>
      <c r="G754" s="37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</row>
    <row r="755" spans="1:20" hidden="1">
      <c r="A755" s="33"/>
      <c r="B755" s="33"/>
      <c r="C755" s="33"/>
      <c r="D755" s="33"/>
      <c r="E755" s="33"/>
      <c r="F755" s="33"/>
      <c r="G755" s="37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</row>
    <row r="756" spans="1:20" hidden="1">
      <c r="A756" s="33"/>
      <c r="B756" s="33"/>
      <c r="C756" s="33"/>
      <c r="D756" s="33"/>
      <c r="E756" s="33"/>
      <c r="F756" s="33"/>
      <c r="G756" s="37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</row>
    <row r="757" spans="1:20" hidden="1">
      <c r="A757" s="33"/>
      <c r="B757" s="33"/>
      <c r="C757" s="33"/>
      <c r="D757" s="33"/>
      <c r="E757" s="33"/>
      <c r="F757" s="33"/>
      <c r="G757" s="37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</row>
    <row r="758" spans="1:20" hidden="1">
      <c r="A758" s="33"/>
      <c r="B758" s="33"/>
      <c r="C758" s="33"/>
      <c r="D758" s="33"/>
      <c r="E758" s="33"/>
      <c r="F758" s="33"/>
      <c r="G758" s="37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</row>
    <row r="759" spans="1:20" hidden="1">
      <c r="A759" s="33"/>
      <c r="B759" s="33"/>
      <c r="C759" s="33"/>
      <c r="D759" s="33"/>
      <c r="E759" s="33"/>
      <c r="F759" s="33"/>
      <c r="G759" s="37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</row>
    <row r="760" spans="1:20" hidden="1">
      <c r="A760" s="33"/>
      <c r="B760" s="33"/>
      <c r="C760" s="33"/>
      <c r="D760" s="33"/>
      <c r="E760" s="33"/>
      <c r="F760" s="33"/>
      <c r="G760" s="37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</row>
    <row r="761" spans="1:20" hidden="1">
      <c r="A761" s="33"/>
      <c r="B761" s="33"/>
      <c r="C761" s="33"/>
      <c r="D761" s="33"/>
      <c r="E761" s="33"/>
      <c r="F761" s="33"/>
      <c r="G761" s="37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</row>
    <row r="762" spans="1:20" hidden="1">
      <c r="A762" s="33"/>
      <c r="B762" s="33"/>
      <c r="C762" s="33"/>
      <c r="D762" s="33"/>
      <c r="E762" s="33"/>
      <c r="F762" s="33"/>
      <c r="G762" s="37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</row>
    <row r="763" spans="1:20" hidden="1">
      <c r="A763" s="33"/>
      <c r="B763" s="33"/>
      <c r="C763" s="33"/>
      <c r="D763" s="33"/>
      <c r="E763" s="33"/>
      <c r="F763" s="33"/>
      <c r="G763" s="37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</row>
    <row r="764" spans="1:20" hidden="1">
      <c r="A764" s="33"/>
      <c r="B764" s="33"/>
      <c r="C764" s="33"/>
      <c r="D764" s="33"/>
      <c r="E764" s="33"/>
      <c r="F764" s="33"/>
      <c r="G764" s="37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</row>
    <row r="765" spans="1:20" hidden="1">
      <c r="A765" s="33"/>
      <c r="B765" s="33"/>
      <c r="C765" s="33"/>
      <c r="D765" s="33"/>
      <c r="E765" s="33"/>
      <c r="F765" s="33"/>
      <c r="G765" s="37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</row>
    <row r="766" spans="1:20" hidden="1">
      <c r="A766" s="33"/>
      <c r="B766" s="33"/>
      <c r="C766" s="33"/>
      <c r="D766" s="33"/>
      <c r="E766" s="33"/>
      <c r="F766" s="33"/>
      <c r="G766" s="37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</row>
    <row r="767" spans="1:20" hidden="1">
      <c r="A767" s="33"/>
      <c r="B767" s="33"/>
      <c r="C767" s="33"/>
      <c r="D767" s="33"/>
      <c r="E767" s="33"/>
      <c r="F767" s="33"/>
      <c r="G767" s="37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</row>
    <row r="768" spans="1:20" hidden="1">
      <c r="A768" s="33"/>
      <c r="B768" s="33"/>
      <c r="C768" s="33"/>
      <c r="D768" s="33"/>
      <c r="E768" s="33"/>
      <c r="F768" s="33"/>
      <c r="G768" s="37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</row>
    <row r="769" spans="1:20" hidden="1">
      <c r="A769" s="33"/>
      <c r="B769" s="33"/>
      <c r="C769" s="33"/>
      <c r="D769" s="33"/>
      <c r="E769" s="33"/>
      <c r="F769" s="33"/>
      <c r="G769" s="37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</row>
    <row r="770" spans="1:20" hidden="1">
      <c r="A770" s="33"/>
      <c r="B770" s="33"/>
      <c r="C770" s="33"/>
      <c r="D770" s="33"/>
      <c r="E770" s="33"/>
      <c r="F770" s="33"/>
      <c r="G770" s="37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</row>
    <row r="771" spans="1:20" hidden="1">
      <c r="A771" s="33"/>
      <c r="B771" s="33"/>
      <c r="C771" s="33"/>
      <c r="D771" s="33"/>
      <c r="E771" s="33"/>
      <c r="F771" s="33"/>
      <c r="G771" s="37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</row>
    <row r="772" spans="1:20" hidden="1">
      <c r="A772" s="33"/>
      <c r="B772" s="33"/>
      <c r="C772" s="33"/>
      <c r="D772" s="33"/>
      <c r="E772" s="33"/>
      <c r="F772" s="33"/>
      <c r="G772" s="37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</row>
    <row r="773" spans="1:20" hidden="1">
      <c r="A773" s="33"/>
      <c r="B773" s="33"/>
      <c r="C773" s="33"/>
      <c r="D773" s="33"/>
      <c r="E773" s="33"/>
      <c r="F773" s="33"/>
      <c r="G773" s="37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</row>
    <row r="774" spans="1:20" hidden="1">
      <c r="A774" s="33"/>
      <c r="B774" s="33"/>
      <c r="C774" s="33"/>
      <c r="D774" s="33"/>
      <c r="E774" s="33"/>
      <c r="F774" s="33"/>
      <c r="G774" s="37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</row>
    <row r="775" spans="1:20" hidden="1">
      <c r="A775" s="33"/>
      <c r="B775" s="33"/>
      <c r="C775" s="33"/>
      <c r="D775" s="33"/>
      <c r="E775" s="33"/>
      <c r="F775" s="33"/>
      <c r="G775" s="37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</row>
    <row r="776" spans="1:20" hidden="1">
      <c r="A776" s="33"/>
      <c r="B776" s="33"/>
      <c r="C776" s="33"/>
      <c r="D776" s="33"/>
      <c r="E776" s="33"/>
      <c r="F776" s="33"/>
      <c r="G776" s="37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</row>
    <row r="777" spans="1:20" hidden="1">
      <c r="A777" s="33"/>
      <c r="B777" s="33"/>
      <c r="C777" s="33"/>
      <c r="D777" s="33"/>
      <c r="E777" s="33"/>
      <c r="F777" s="33"/>
      <c r="G777" s="37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</row>
    <row r="778" spans="1:20" hidden="1">
      <c r="A778" s="33"/>
      <c r="B778" s="33"/>
      <c r="C778" s="33"/>
      <c r="D778" s="33"/>
      <c r="E778" s="33"/>
      <c r="F778" s="33"/>
      <c r="G778" s="37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</row>
    <row r="779" spans="1:20" hidden="1">
      <c r="A779" s="33"/>
      <c r="B779" s="33"/>
      <c r="C779" s="33"/>
      <c r="D779" s="33"/>
      <c r="E779" s="33"/>
      <c r="F779" s="33"/>
      <c r="G779" s="37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</row>
    <row r="780" spans="1:20" hidden="1">
      <c r="A780" s="33"/>
      <c r="B780" s="33"/>
      <c r="C780" s="33"/>
      <c r="D780" s="33"/>
      <c r="E780" s="33"/>
      <c r="F780" s="33"/>
      <c r="G780" s="37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</row>
    <row r="781" spans="1:20" hidden="1">
      <c r="A781" s="33"/>
      <c r="B781" s="33"/>
      <c r="C781" s="33"/>
      <c r="D781" s="33"/>
      <c r="E781" s="33"/>
      <c r="F781" s="33"/>
      <c r="G781" s="37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</row>
    <row r="782" spans="1:20" hidden="1">
      <c r="A782" s="33"/>
      <c r="B782" s="33"/>
      <c r="C782" s="33"/>
      <c r="D782" s="33"/>
      <c r="E782" s="33"/>
      <c r="F782" s="33"/>
      <c r="G782" s="37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</row>
    <row r="783" spans="1:20" hidden="1">
      <c r="A783" s="33"/>
      <c r="B783" s="33"/>
      <c r="C783" s="33"/>
      <c r="D783" s="33"/>
      <c r="E783" s="33"/>
      <c r="F783" s="33"/>
      <c r="G783" s="37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</row>
    <row r="784" spans="1:20" hidden="1">
      <c r="A784" s="33"/>
      <c r="B784" s="33"/>
      <c r="C784" s="33"/>
      <c r="D784" s="33"/>
      <c r="E784" s="33"/>
      <c r="F784" s="33"/>
      <c r="G784" s="37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</row>
    <row r="785" spans="1:20" hidden="1">
      <c r="A785" s="33"/>
      <c r="B785" s="33"/>
      <c r="C785" s="33"/>
      <c r="D785" s="33"/>
      <c r="E785" s="33"/>
      <c r="F785" s="33"/>
      <c r="G785" s="37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</row>
    <row r="786" spans="1:20" hidden="1">
      <c r="A786" s="33"/>
      <c r="B786" s="33"/>
      <c r="C786" s="33"/>
      <c r="D786" s="33"/>
      <c r="E786" s="33"/>
      <c r="F786" s="33"/>
      <c r="G786" s="37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</row>
    <row r="787" spans="1:20" hidden="1">
      <c r="A787" s="33"/>
      <c r="B787" s="33"/>
      <c r="C787" s="33"/>
      <c r="D787" s="33"/>
      <c r="E787" s="33"/>
      <c r="F787" s="33"/>
      <c r="G787" s="37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</row>
    <row r="788" spans="1:20" hidden="1">
      <c r="A788" s="33"/>
      <c r="B788" s="33"/>
      <c r="C788" s="33"/>
      <c r="D788" s="33"/>
      <c r="E788" s="33"/>
      <c r="F788" s="33"/>
      <c r="G788" s="37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</row>
    <row r="789" spans="1:20" hidden="1">
      <c r="A789" s="33"/>
      <c r="B789" s="33"/>
      <c r="C789" s="33"/>
      <c r="D789" s="33"/>
      <c r="E789" s="33"/>
      <c r="F789" s="33"/>
      <c r="G789" s="37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</row>
    <row r="790" spans="1:20" hidden="1">
      <c r="A790" s="33"/>
      <c r="B790" s="33"/>
      <c r="C790" s="33"/>
      <c r="D790" s="33"/>
      <c r="E790" s="33"/>
      <c r="F790" s="33"/>
      <c r="G790" s="37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</row>
    <row r="791" spans="1:20" hidden="1">
      <c r="A791" s="33"/>
      <c r="B791" s="33"/>
      <c r="C791" s="33"/>
      <c r="D791" s="33"/>
      <c r="E791" s="33"/>
      <c r="F791" s="33"/>
      <c r="G791" s="37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</row>
    <row r="792" spans="1:20" hidden="1">
      <c r="A792" s="33"/>
      <c r="B792" s="33"/>
      <c r="C792" s="33"/>
      <c r="D792" s="33"/>
      <c r="E792" s="33"/>
      <c r="F792" s="33"/>
      <c r="G792" s="37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</row>
    <row r="793" spans="1:20" hidden="1">
      <c r="A793" s="33"/>
      <c r="B793" s="33"/>
      <c r="C793" s="33"/>
      <c r="D793" s="33"/>
      <c r="E793" s="33"/>
      <c r="F793" s="33"/>
      <c r="G793" s="37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</row>
    <row r="794" spans="1:20" hidden="1">
      <c r="A794" s="33"/>
      <c r="B794" s="33"/>
      <c r="C794" s="33"/>
      <c r="D794" s="33"/>
      <c r="E794" s="33"/>
      <c r="F794" s="33"/>
      <c r="G794" s="37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</row>
    <row r="795" spans="1:20" hidden="1">
      <c r="A795" s="33"/>
      <c r="B795" s="33"/>
      <c r="C795" s="33"/>
      <c r="D795" s="33"/>
      <c r="E795" s="33"/>
      <c r="F795" s="33"/>
      <c r="G795" s="37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</row>
    <row r="796" spans="1:20" hidden="1">
      <c r="A796" s="33"/>
      <c r="B796" s="33"/>
      <c r="C796" s="33"/>
      <c r="D796" s="33"/>
      <c r="E796" s="33"/>
      <c r="F796" s="33"/>
      <c r="G796" s="37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</row>
    <row r="797" spans="1:20" hidden="1">
      <c r="A797" s="33"/>
      <c r="B797" s="33"/>
      <c r="C797" s="33"/>
      <c r="D797" s="33"/>
      <c r="E797" s="33"/>
      <c r="F797" s="33"/>
      <c r="G797" s="37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</row>
    <row r="798" spans="1:20" hidden="1">
      <c r="A798" s="33"/>
      <c r="B798" s="33"/>
      <c r="C798" s="33"/>
      <c r="D798" s="33"/>
      <c r="E798" s="33"/>
      <c r="F798" s="33"/>
      <c r="G798" s="37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</row>
    <row r="799" spans="1:20" hidden="1">
      <c r="A799" s="33"/>
      <c r="B799" s="33"/>
      <c r="C799" s="33"/>
      <c r="D799" s="33"/>
      <c r="E799" s="33"/>
      <c r="F799" s="33"/>
      <c r="G799" s="37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</row>
    <row r="800" spans="1:20" hidden="1">
      <c r="A800" s="33"/>
      <c r="B800" s="33"/>
      <c r="C800" s="33"/>
      <c r="D800" s="33"/>
      <c r="E800" s="33"/>
      <c r="F800" s="33"/>
      <c r="G800" s="37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</row>
    <row r="801" spans="1:20" hidden="1">
      <c r="A801" s="33"/>
      <c r="B801" s="33"/>
      <c r="C801" s="33"/>
      <c r="D801" s="33"/>
      <c r="E801" s="33"/>
      <c r="F801" s="33"/>
      <c r="G801" s="37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</row>
    <row r="802" spans="1:20" hidden="1">
      <c r="A802" s="33"/>
      <c r="B802" s="33"/>
      <c r="C802" s="33"/>
      <c r="D802" s="33"/>
      <c r="E802" s="33"/>
      <c r="F802" s="33"/>
      <c r="G802" s="37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</row>
    <row r="803" spans="1:20" hidden="1">
      <c r="A803" s="33"/>
      <c r="B803" s="33"/>
      <c r="C803" s="33"/>
      <c r="D803" s="33"/>
      <c r="E803" s="33"/>
      <c r="F803" s="33"/>
      <c r="G803" s="37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</row>
    <row r="804" spans="1:20" hidden="1">
      <c r="A804" s="33"/>
      <c r="B804" s="33"/>
      <c r="C804" s="33"/>
      <c r="D804" s="33"/>
      <c r="E804" s="33"/>
      <c r="F804" s="33"/>
      <c r="G804" s="37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</row>
    <row r="805" spans="1:20" hidden="1">
      <c r="A805" s="33"/>
      <c r="B805" s="33"/>
      <c r="C805" s="33"/>
      <c r="D805" s="33"/>
      <c r="E805" s="33"/>
      <c r="F805" s="33"/>
      <c r="G805" s="37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</row>
    <row r="806" spans="1:20" hidden="1">
      <c r="A806" s="33"/>
      <c r="B806" s="33"/>
      <c r="C806" s="33"/>
      <c r="D806" s="33"/>
      <c r="E806" s="33"/>
      <c r="F806" s="33"/>
      <c r="G806" s="37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</row>
    <row r="807" spans="1:20" hidden="1">
      <c r="A807" s="33"/>
      <c r="B807" s="33"/>
      <c r="C807" s="33"/>
      <c r="D807" s="33"/>
      <c r="E807" s="33"/>
      <c r="F807" s="33"/>
      <c r="G807" s="37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</row>
    <row r="808" spans="1:20" hidden="1">
      <c r="A808" s="33"/>
      <c r="B808" s="33"/>
      <c r="C808" s="33"/>
      <c r="D808" s="33"/>
      <c r="E808" s="33"/>
      <c r="F808" s="33"/>
      <c r="G808" s="37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</row>
    <row r="809" spans="1:20" hidden="1">
      <c r="A809" s="33"/>
      <c r="B809" s="33"/>
      <c r="C809" s="33"/>
      <c r="D809" s="33"/>
      <c r="E809" s="33"/>
      <c r="F809" s="33"/>
      <c r="G809" s="37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</row>
    <row r="810" spans="1:20" hidden="1">
      <c r="A810" s="33"/>
      <c r="B810" s="33"/>
      <c r="C810" s="33"/>
      <c r="D810" s="33"/>
      <c r="E810" s="33"/>
      <c r="F810" s="33"/>
      <c r="G810" s="37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</row>
    <row r="811" spans="1:20" hidden="1">
      <c r="A811" s="33"/>
      <c r="B811" s="33"/>
      <c r="C811" s="33"/>
      <c r="D811" s="33"/>
      <c r="E811" s="33"/>
      <c r="F811" s="33"/>
      <c r="G811" s="37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</row>
    <row r="812" spans="1:20" hidden="1">
      <c r="A812" s="33"/>
      <c r="B812" s="33"/>
      <c r="C812" s="33"/>
      <c r="D812" s="33"/>
      <c r="E812" s="33"/>
      <c r="F812" s="33"/>
      <c r="G812" s="37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</row>
    <row r="813" spans="1:20" hidden="1">
      <c r="A813" s="33"/>
      <c r="B813" s="33"/>
      <c r="C813" s="33"/>
      <c r="D813" s="33"/>
      <c r="E813" s="33"/>
      <c r="F813" s="33"/>
      <c r="G813" s="37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</row>
    <row r="814" spans="1:20" hidden="1">
      <c r="A814" s="33"/>
      <c r="B814" s="33"/>
      <c r="C814" s="33"/>
      <c r="D814" s="33"/>
      <c r="E814" s="33"/>
      <c r="F814" s="33"/>
      <c r="G814" s="37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</row>
    <row r="815" spans="1:20" hidden="1">
      <c r="A815" s="33"/>
      <c r="B815" s="33"/>
      <c r="C815" s="33"/>
      <c r="D815" s="33"/>
      <c r="E815" s="33"/>
      <c r="F815" s="33"/>
      <c r="G815" s="37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</row>
    <row r="816" spans="1:20" hidden="1">
      <c r="A816" s="33"/>
      <c r="B816" s="33"/>
      <c r="C816" s="33"/>
      <c r="D816" s="33"/>
      <c r="E816" s="33"/>
      <c r="F816" s="33"/>
      <c r="G816" s="37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</row>
    <row r="817" spans="1:20" hidden="1">
      <c r="A817" s="33"/>
      <c r="B817" s="33"/>
      <c r="C817" s="33"/>
      <c r="D817" s="33"/>
      <c r="E817" s="33"/>
      <c r="F817" s="33"/>
      <c r="G817" s="37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</row>
    <row r="818" spans="1:20" hidden="1">
      <c r="A818" s="33"/>
      <c r="B818" s="33"/>
      <c r="C818" s="33"/>
      <c r="D818" s="33"/>
      <c r="E818" s="33"/>
      <c r="F818" s="33"/>
      <c r="G818" s="37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</row>
    <row r="819" spans="1:20" hidden="1">
      <c r="A819" s="33"/>
      <c r="B819" s="33"/>
      <c r="C819" s="33"/>
      <c r="D819" s="33"/>
      <c r="E819" s="33"/>
      <c r="F819" s="33"/>
      <c r="G819" s="37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</row>
    <row r="820" spans="1:20" hidden="1">
      <c r="A820" s="33"/>
      <c r="B820" s="33"/>
      <c r="C820" s="33"/>
      <c r="D820" s="33"/>
      <c r="E820" s="33"/>
      <c r="F820" s="33"/>
      <c r="G820" s="37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</row>
    <row r="821" spans="1:20" hidden="1">
      <c r="A821" s="33"/>
      <c r="B821" s="33"/>
      <c r="C821" s="33"/>
      <c r="D821" s="33"/>
      <c r="E821" s="33"/>
      <c r="F821" s="33"/>
      <c r="G821" s="37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</row>
    <row r="822" spans="1:20" hidden="1">
      <c r="A822" s="33"/>
      <c r="B822" s="33"/>
      <c r="C822" s="33"/>
      <c r="D822" s="33"/>
      <c r="E822" s="33"/>
      <c r="F822" s="33"/>
      <c r="G822" s="37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</row>
    <row r="823" spans="1:20" hidden="1">
      <c r="A823" s="33"/>
      <c r="B823" s="33"/>
      <c r="C823" s="33"/>
      <c r="D823" s="33"/>
      <c r="E823" s="33"/>
      <c r="F823" s="33"/>
      <c r="G823" s="37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</row>
    <row r="824" spans="1:20" hidden="1">
      <c r="A824" s="33"/>
      <c r="B824" s="33"/>
      <c r="C824" s="33"/>
      <c r="D824" s="33"/>
      <c r="E824" s="33"/>
      <c r="F824" s="33"/>
      <c r="G824" s="37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</row>
    <row r="825" spans="1:20" hidden="1">
      <c r="A825" s="33"/>
      <c r="B825" s="33"/>
      <c r="C825" s="33"/>
      <c r="D825" s="33"/>
      <c r="E825" s="33"/>
      <c r="F825" s="33"/>
      <c r="G825" s="37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</row>
    <row r="826" spans="1:20" hidden="1">
      <c r="A826" s="33"/>
      <c r="B826" s="33"/>
      <c r="C826" s="33"/>
      <c r="D826" s="33"/>
      <c r="E826" s="33"/>
      <c r="F826" s="33"/>
      <c r="G826" s="37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</row>
    <row r="827" spans="1:20" hidden="1">
      <c r="A827" s="33"/>
      <c r="B827" s="33"/>
      <c r="C827" s="33"/>
      <c r="D827" s="33"/>
      <c r="E827" s="33"/>
      <c r="F827" s="33"/>
      <c r="G827" s="37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</row>
    <row r="828" spans="1:20" hidden="1">
      <c r="A828" s="33"/>
      <c r="B828" s="33"/>
      <c r="C828" s="33"/>
      <c r="D828" s="33"/>
      <c r="E828" s="33"/>
      <c r="F828" s="33"/>
      <c r="G828" s="37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</row>
    <row r="829" spans="1:20" hidden="1">
      <c r="A829" s="33"/>
      <c r="B829" s="33"/>
      <c r="C829" s="33"/>
      <c r="D829" s="33"/>
      <c r="E829" s="33"/>
      <c r="F829" s="33"/>
      <c r="G829" s="37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</row>
    <row r="830" spans="1:20" hidden="1">
      <c r="A830" s="33"/>
      <c r="B830" s="33"/>
      <c r="C830" s="33"/>
      <c r="D830" s="33"/>
      <c r="E830" s="33"/>
      <c r="F830" s="33"/>
      <c r="G830" s="37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</row>
    <row r="831" spans="1:20" hidden="1">
      <c r="A831" s="33"/>
      <c r="B831" s="33"/>
      <c r="C831" s="33"/>
      <c r="D831" s="33"/>
      <c r="E831" s="33"/>
      <c r="F831" s="33"/>
      <c r="G831" s="37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</row>
    <row r="832" spans="1:20" hidden="1">
      <c r="A832" s="33"/>
      <c r="B832" s="33"/>
      <c r="C832" s="33"/>
      <c r="D832" s="33"/>
      <c r="E832" s="33"/>
      <c r="F832" s="33"/>
      <c r="G832" s="37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</row>
    <row r="833" spans="1:20" hidden="1">
      <c r="A833" s="33"/>
      <c r="B833" s="33"/>
      <c r="C833" s="33"/>
      <c r="D833" s="33"/>
      <c r="E833" s="33"/>
      <c r="F833" s="33"/>
      <c r="G833" s="37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</row>
    <row r="834" spans="1:20" hidden="1">
      <c r="A834" s="33"/>
      <c r="B834" s="33"/>
      <c r="C834" s="33"/>
      <c r="D834" s="33"/>
      <c r="E834" s="33"/>
      <c r="F834" s="33"/>
      <c r="G834" s="37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</row>
    <row r="835" spans="1:20" hidden="1">
      <c r="A835" s="33"/>
      <c r="B835" s="33"/>
      <c r="C835" s="33"/>
      <c r="D835" s="33"/>
      <c r="E835" s="33"/>
      <c r="F835" s="33"/>
      <c r="G835" s="37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</row>
    <row r="836" spans="1:20" hidden="1">
      <c r="A836" s="33"/>
      <c r="B836" s="33"/>
      <c r="C836" s="33"/>
      <c r="D836" s="33"/>
      <c r="E836" s="33"/>
      <c r="F836" s="33"/>
      <c r="G836" s="37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</row>
    <row r="837" spans="1:20" hidden="1">
      <c r="A837" s="33"/>
      <c r="B837" s="33"/>
      <c r="C837" s="33"/>
      <c r="D837" s="33"/>
      <c r="E837" s="33"/>
      <c r="F837" s="33"/>
      <c r="G837" s="37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</row>
    <row r="838" spans="1:20" hidden="1">
      <c r="A838" s="33"/>
      <c r="B838" s="33"/>
      <c r="C838" s="33"/>
      <c r="D838" s="33"/>
      <c r="E838" s="33"/>
      <c r="F838" s="33"/>
      <c r="G838" s="37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</row>
    <row r="839" spans="1:20" hidden="1">
      <c r="A839" s="33"/>
      <c r="B839" s="33"/>
      <c r="C839" s="33"/>
      <c r="D839" s="33"/>
      <c r="E839" s="33"/>
      <c r="F839" s="33"/>
      <c r="G839" s="37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</row>
    <row r="840" spans="1:20" hidden="1">
      <c r="A840" s="33"/>
      <c r="B840" s="33"/>
      <c r="C840" s="33"/>
      <c r="D840" s="33"/>
      <c r="E840" s="33"/>
      <c r="F840" s="33"/>
      <c r="G840" s="37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</row>
    <row r="841" spans="1:20" hidden="1">
      <c r="A841" s="33"/>
      <c r="B841" s="33"/>
      <c r="C841" s="33"/>
      <c r="D841" s="33"/>
      <c r="E841" s="33"/>
      <c r="F841" s="33"/>
      <c r="G841" s="37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</row>
    <row r="842" spans="1:20" hidden="1">
      <c r="A842" s="33"/>
      <c r="B842" s="33"/>
      <c r="C842" s="33"/>
      <c r="D842" s="33"/>
      <c r="E842" s="33"/>
      <c r="F842" s="33"/>
      <c r="G842" s="37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</row>
    <row r="843" spans="1:20" hidden="1">
      <c r="A843" s="33"/>
      <c r="B843" s="33"/>
      <c r="C843" s="33"/>
      <c r="D843" s="33"/>
      <c r="E843" s="33"/>
      <c r="F843" s="33"/>
      <c r="G843" s="37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</row>
    <row r="844" spans="1:20" hidden="1">
      <c r="A844" s="33"/>
      <c r="B844" s="33"/>
      <c r="C844" s="33"/>
      <c r="D844" s="33"/>
      <c r="E844" s="33"/>
      <c r="F844" s="33"/>
      <c r="G844" s="37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</row>
    <row r="845" spans="1:20" hidden="1">
      <c r="A845" s="33"/>
      <c r="B845" s="33"/>
      <c r="C845" s="33"/>
      <c r="D845" s="33"/>
      <c r="E845" s="33"/>
      <c r="F845" s="33"/>
      <c r="G845" s="37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</row>
    <row r="846" spans="1:20" hidden="1">
      <c r="A846" s="33"/>
      <c r="B846" s="33"/>
      <c r="C846" s="33"/>
      <c r="D846" s="33"/>
      <c r="E846" s="33"/>
      <c r="F846" s="33"/>
      <c r="G846" s="37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</row>
    <row r="847" spans="1:20" hidden="1">
      <c r="A847" s="33"/>
      <c r="B847" s="33"/>
      <c r="C847" s="33"/>
      <c r="D847" s="33"/>
      <c r="E847" s="33"/>
      <c r="F847" s="33"/>
      <c r="G847" s="37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</row>
    <row r="848" spans="1:20" hidden="1">
      <c r="A848" s="33"/>
      <c r="B848" s="33"/>
      <c r="C848" s="33"/>
      <c r="D848" s="33"/>
      <c r="E848" s="33"/>
      <c r="F848" s="33"/>
      <c r="G848" s="37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</row>
    <row r="849" spans="1:20" hidden="1">
      <c r="A849" s="33"/>
      <c r="B849" s="33"/>
      <c r="C849" s="33"/>
      <c r="D849" s="33"/>
      <c r="E849" s="33"/>
      <c r="F849" s="33"/>
      <c r="G849" s="37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</row>
    <row r="850" spans="1:20" hidden="1">
      <c r="A850" s="33"/>
      <c r="B850" s="33"/>
      <c r="C850" s="33"/>
      <c r="D850" s="33"/>
      <c r="E850" s="33"/>
      <c r="F850" s="33"/>
      <c r="G850" s="37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</row>
    <row r="851" spans="1:20" hidden="1">
      <c r="A851" s="33"/>
      <c r="B851" s="33"/>
      <c r="C851" s="33"/>
      <c r="D851" s="33"/>
      <c r="E851" s="33"/>
      <c r="F851" s="33"/>
      <c r="G851" s="37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</row>
    <row r="852" spans="1:20" hidden="1">
      <c r="A852" s="33"/>
      <c r="B852" s="33"/>
      <c r="C852" s="33"/>
      <c r="D852" s="33"/>
      <c r="E852" s="33"/>
      <c r="F852" s="33"/>
      <c r="G852" s="37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</row>
    <row r="853" spans="1:20" hidden="1">
      <c r="A853" s="33"/>
      <c r="B853" s="33"/>
      <c r="C853" s="33"/>
      <c r="D853" s="33"/>
      <c r="E853" s="33"/>
      <c r="F853" s="33"/>
      <c r="G853" s="37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</row>
    <row r="854" spans="1:20" hidden="1">
      <c r="A854" s="33"/>
      <c r="B854" s="33"/>
      <c r="C854" s="33"/>
      <c r="D854" s="33"/>
      <c r="E854" s="33"/>
      <c r="F854" s="33"/>
      <c r="G854" s="37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</row>
    <row r="855" spans="1:20" hidden="1">
      <c r="A855" s="33"/>
      <c r="B855" s="33"/>
      <c r="C855" s="33"/>
      <c r="D855" s="33"/>
      <c r="E855" s="33"/>
      <c r="F855" s="33"/>
      <c r="G855" s="37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</row>
    <row r="856" spans="1:20" hidden="1">
      <c r="A856" s="33"/>
      <c r="B856" s="33"/>
      <c r="C856" s="33"/>
      <c r="D856" s="33"/>
      <c r="E856" s="33"/>
      <c r="F856" s="33"/>
      <c r="G856" s="37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</row>
    <row r="857" spans="1:20" hidden="1">
      <c r="A857" s="33"/>
      <c r="B857" s="33"/>
      <c r="C857" s="33"/>
      <c r="D857" s="33"/>
      <c r="E857" s="33"/>
      <c r="F857" s="33"/>
      <c r="G857" s="37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</row>
    <row r="858" spans="1:20" hidden="1">
      <c r="A858" s="33"/>
      <c r="B858" s="33"/>
      <c r="C858" s="33"/>
      <c r="D858" s="33"/>
      <c r="E858" s="33"/>
      <c r="F858" s="33"/>
      <c r="G858" s="37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</row>
    <row r="859" spans="1:20" hidden="1">
      <c r="A859" s="33"/>
      <c r="B859" s="33"/>
      <c r="C859" s="33"/>
      <c r="D859" s="33"/>
      <c r="E859" s="33"/>
      <c r="F859" s="33"/>
      <c r="G859" s="37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</row>
    <row r="860" spans="1:20" hidden="1">
      <c r="A860" s="33"/>
      <c r="B860" s="33"/>
      <c r="C860" s="33"/>
      <c r="D860" s="33"/>
      <c r="E860" s="33"/>
      <c r="F860" s="33"/>
      <c r="G860" s="37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</row>
    <row r="861" spans="1:20" hidden="1">
      <c r="A861" s="33"/>
      <c r="B861" s="33"/>
      <c r="C861" s="33"/>
      <c r="D861" s="33"/>
      <c r="E861" s="33"/>
      <c r="F861" s="33"/>
      <c r="G861" s="37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</row>
    <row r="862" spans="1:20" hidden="1">
      <c r="A862" s="33"/>
      <c r="B862" s="33"/>
      <c r="C862" s="33"/>
      <c r="D862" s="33"/>
      <c r="E862" s="33"/>
      <c r="F862" s="33"/>
      <c r="G862" s="37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</row>
    <row r="863" spans="1:20" hidden="1">
      <c r="A863" s="33"/>
      <c r="B863" s="33"/>
      <c r="C863" s="33"/>
      <c r="D863" s="33"/>
      <c r="E863" s="33"/>
      <c r="F863" s="33"/>
      <c r="G863" s="37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</row>
    <row r="864" spans="1:20" hidden="1">
      <c r="A864" s="33"/>
      <c r="B864" s="33"/>
      <c r="C864" s="33"/>
      <c r="D864" s="33"/>
      <c r="E864" s="33"/>
      <c r="F864" s="33"/>
      <c r="G864" s="37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</row>
    <row r="865" spans="1:20" hidden="1">
      <c r="A865" s="33"/>
      <c r="B865" s="33"/>
      <c r="C865" s="33"/>
      <c r="D865" s="33"/>
      <c r="E865" s="33"/>
      <c r="F865" s="33"/>
      <c r="G865" s="37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</row>
    <row r="866" spans="1:20" hidden="1">
      <c r="A866" s="33"/>
      <c r="B866" s="33"/>
      <c r="C866" s="33"/>
      <c r="D866" s="33"/>
      <c r="E866" s="33"/>
      <c r="F866" s="33"/>
      <c r="G866" s="37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</row>
    <row r="867" spans="1:20" hidden="1">
      <c r="A867" s="33"/>
      <c r="B867" s="33"/>
      <c r="C867" s="33"/>
      <c r="D867" s="33"/>
      <c r="E867" s="33"/>
      <c r="F867" s="33"/>
      <c r="G867" s="37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</row>
    <row r="868" spans="1:20" hidden="1">
      <c r="A868" s="33"/>
      <c r="B868" s="33"/>
      <c r="C868" s="33"/>
      <c r="D868" s="33"/>
      <c r="E868" s="33"/>
      <c r="F868" s="33"/>
      <c r="G868" s="37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</row>
    <row r="869" spans="1:20" hidden="1">
      <c r="A869" s="33"/>
      <c r="B869" s="33"/>
      <c r="C869" s="33"/>
      <c r="D869" s="33"/>
      <c r="E869" s="33"/>
      <c r="F869" s="33"/>
      <c r="G869" s="37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</row>
    <row r="870" spans="1:20" hidden="1">
      <c r="A870" s="33"/>
      <c r="B870" s="33"/>
      <c r="C870" s="33"/>
      <c r="D870" s="33"/>
      <c r="E870" s="33"/>
      <c r="F870" s="33"/>
      <c r="G870" s="37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</row>
    <row r="871" spans="1:20" hidden="1">
      <c r="A871" s="33"/>
      <c r="B871" s="33"/>
      <c r="C871" s="33"/>
      <c r="D871" s="33"/>
      <c r="E871" s="33"/>
      <c r="F871" s="33"/>
      <c r="G871" s="37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</row>
    <row r="872" spans="1:20" hidden="1">
      <c r="A872" s="33"/>
      <c r="B872" s="33"/>
      <c r="C872" s="33"/>
      <c r="D872" s="33"/>
      <c r="E872" s="33"/>
      <c r="F872" s="33"/>
      <c r="G872" s="37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</row>
    <row r="873" spans="1:20" hidden="1">
      <c r="A873" s="33"/>
      <c r="B873" s="33"/>
      <c r="C873" s="33"/>
      <c r="D873" s="33"/>
      <c r="E873" s="33"/>
      <c r="F873" s="33"/>
      <c r="G873" s="37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</row>
    <row r="874" spans="1:20" hidden="1">
      <c r="A874" s="33"/>
      <c r="B874" s="33"/>
      <c r="C874" s="33"/>
      <c r="D874" s="33"/>
      <c r="E874" s="33"/>
      <c r="F874" s="33"/>
      <c r="G874" s="37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</row>
    <row r="875" spans="1:20" hidden="1">
      <c r="A875" s="33"/>
      <c r="B875" s="33"/>
      <c r="C875" s="33"/>
      <c r="D875" s="33"/>
      <c r="E875" s="33"/>
      <c r="F875" s="33"/>
      <c r="G875" s="37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</row>
    <row r="876" spans="1:20" hidden="1">
      <c r="A876" s="33"/>
      <c r="B876" s="33"/>
      <c r="C876" s="33"/>
      <c r="D876" s="33"/>
      <c r="E876" s="33"/>
      <c r="F876" s="33"/>
      <c r="G876" s="37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</row>
    <row r="877" spans="1:20" hidden="1">
      <c r="A877" s="33"/>
      <c r="B877" s="33"/>
      <c r="C877" s="33"/>
      <c r="D877" s="33"/>
      <c r="E877" s="33"/>
      <c r="F877" s="33"/>
      <c r="G877" s="37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</row>
    <row r="878" spans="1:20" hidden="1">
      <c r="A878" s="33"/>
      <c r="B878" s="33"/>
      <c r="C878" s="33"/>
      <c r="D878" s="33"/>
      <c r="E878" s="33"/>
      <c r="F878" s="33"/>
      <c r="G878" s="37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</row>
    <row r="879" spans="1:20" hidden="1">
      <c r="A879" s="33"/>
      <c r="B879" s="33"/>
      <c r="C879" s="33"/>
      <c r="D879" s="33"/>
      <c r="E879" s="33"/>
      <c r="F879" s="33"/>
      <c r="G879" s="37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</row>
    <row r="880" spans="1:20" hidden="1">
      <c r="A880" s="33"/>
      <c r="B880" s="33"/>
      <c r="C880" s="33"/>
      <c r="D880" s="33"/>
      <c r="E880" s="33"/>
      <c r="F880" s="33"/>
      <c r="G880" s="37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</row>
    <row r="881" spans="1:20" hidden="1">
      <c r="A881" s="33"/>
      <c r="B881" s="33"/>
      <c r="C881" s="33"/>
      <c r="D881" s="33"/>
      <c r="E881" s="33"/>
      <c r="F881" s="33"/>
      <c r="G881" s="37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</row>
    <row r="882" spans="1:20" hidden="1">
      <c r="A882" s="33"/>
      <c r="B882" s="33"/>
      <c r="C882" s="33"/>
      <c r="D882" s="33"/>
      <c r="E882" s="33"/>
      <c r="F882" s="33"/>
      <c r="G882" s="37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</row>
    <row r="883" spans="1:20" hidden="1">
      <c r="A883" s="33"/>
      <c r="B883" s="33"/>
      <c r="C883" s="33"/>
      <c r="D883" s="33"/>
      <c r="E883" s="33"/>
      <c r="F883" s="33"/>
      <c r="G883" s="37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</row>
    <row r="884" spans="1:20" hidden="1">
      <c r="A884" s="33"/>
      <c r="B884" s="33"/>
      <c r="C884" s="33"/>
      <c r="D884" s="33"/>
      <c r="E884" s="33"/>
      <c r="F884" s="33"/>
      <c r="G884" s="37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</row>
    <row r="885" spans="1:20" hidden="1">
      <c r="A885" s="33"/>
      <c r="B885" s="33"/>
      <c r="C885" s="33"/>
      <c r="D885" s="33"/>
      <c r="E885" s="33"/>
      <c r="F885" s="33"/>
      <c r="G885" s="37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</row>
    <row r="886" spans="1:20" hidden="1">
      <c r="A886" s="33"/>
      <c r="B886" s="33"/>
      <c r="C886" s="33"/>
      <c r="D886" s="33"/>
      <c r="E886" s="33"/>
      <c r="F886" s="33"/>
      <c r="G886" s="37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</row>
    <row r="887" spans="1:20" hidden="1">
      <c r="A887" s="33"/>
      <c r="B887" s="33"/>
      <c r="C887" s="33"/>
      <c r="D887" s="33"/>
      <c r="E887" s="33"/>
      <c r="F887" s="33"/>
      <c r="G887" s="37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</row>
    <row r="888" spans="1:20" hidden="1">
      <c r="A888" s="33"/>
      <c r="B888" s="33"/>
      <c r="C888" s="33"/>
      <c r="D888" s="33"/>
      <c r="E888" s="33"/>
      <c r="F888" s="33"/>
      <c r="G888" s="37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</row>
    <row r="889" spans="1:20" hidden="1">
      <c r="A889" s="33"/>
      <c r="B889" s="33"/>
      <c r="C889" s="33"/>
      <c r="D889" s="33"/>
      <c r="E889" s="33"/>
      <c r="F889" s="33"/>
      <c r="G889" s="37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</row>
    <row r="890" spans="1:20" hidden="1">
      <c r="A890" s="33"/>
      <c r="B890" s="33"/>
      <c r="C890" s="33"/>
      <c r="D890" s="33"/>
      <c r="E890" s="33"/>
      <c r="F890" s="33"/>
      <c r="G890" s="37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</row>
    <row r="891" spans="1:20" hidden="1">
      <c r="A891" s="33"/>
      <c r="B891" s="33"/>
      <c r="C891" s="33"/>
      <c r="D891" s="33"/>
      <c r="E891" s="33"/>
      <c r="F891" s="33"/>
      <c r="G891" s="37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</row>
    <row r="892" spans="1:20" hidden="1">
      <c r="A892" s="33"/>
      <c r="B892" s="33"/>
      <c r="C892" s="33"/>
      <c r="D892" s="33"/>
      <c r="E892" s="33"/>
      <c r="F892" s="33"/>
      <c r="G892" s="37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</row>
    <row r="893" spans="1:20" hidden="1">
      <c r="A893" s="33"/>
      <c r="B893" s="33"/>
      <c r="C893" s="33"/>
      <c r="D893" s="33"/>
      <c r="E893" s="33"/>
      <c r="F893" s="33"/>
      <c r="G893" s="37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</row>
    <row r="894" spans="1:20" hidden="1">
      <c r="A894" s="33"/>
      <c r="B894" s="33"/>
      <c r="C894" s="33"/>
      <c r="D894" s="33"/>
      <c r="E894" s="33"/>
      <c r="F894" s="33"/>
      <c r="G894" s="37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</row>
    <row r="895" spans="1:20" hidden="1">
      <c r="A895" s="33"/>
      <c r="B895" s="33"/>
      <c r="C895" s="33"/>
      <c r="D895" s="33"/>
      <c r="E895" s="33"/>
      <c r="F895" s="33"/>
      <c r="G895" s="37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</row>
    <row r="896" spans="1:20" hidden="1">
      <c r="A896" s="33"/>
      <c r="B896" s="33"/>
      <c r="C896" s="33"/>
      <c r="D896" s="33"/>
      <c r="E896" s="33"/>
      <c r="F896" s="33"/>
      <c r="G896" s="37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</row>
    <row r="897" spans="1:20" hidden="1">
      <c r="A897" s="33"/>
      <c r="B897" s="33"/>
      <c r="C897" s="33"/>
      <c r="D897" s="33"/>
      <c r="E897" s="33"/>
      <c r="F897" s="33"/>
      <c r="G897" s="37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</row>
    <row r="898" spans="1:20" hidden="1">
      <c r="A898" s="33"/>
      <c r="B898" s="33"/>
      <c r="C898" s="33"/>
      <c r="D898" s="33"/>
      <c r="E898" s="33"/>
      <c r="F898" s="33"/>
      <c r="G898" s="37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</row>
    <row r="899" spans="1:20" hidden="1">
      <c r="A899" s="33"/>
      <c r="B899" s="33"/>
      <c r="C899" s="33"/>
      <c r="D899" s="33"/>
      <c r="E899" s="33"/>
      <c r="F899" s="33"/>
      <c r="G899" s="37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</row>
    <row r="900" spans="1:20" hidden="1">
      <c r="A900" s="33"/>
      <c r="B900" s="33"/>
      <c r="C900" s="33"/>
      <c r="D900" s="33"/>
      <c r="E900" s="33"/>
      <c r="F900" s="33"/>
      <c r="G900" s="37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</row>
    <row r="901" spans="1:20" hidden="1">
      <c r="A901" s="33"/>
      <c r="B901" s="33"/>
      <c r="C901" s="33"/>
      <c r="D901" s="33"/>
      <c r="E901" s="33"/>
      <c r="F901" s="33"/>
      <c r="G901" s="37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</row>
    <row r="902" spans="1:20" hidden="1">
      <c r="A902" s="33"/>
      <c r="B902" s="33"/>
      <c r="C902" s="33"/>
      <c r="D902" s="33"/>
      <c r="E902" s="33"/>
      <c r="F902" s="33"/>
      <c r="G902" s="37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</row>
    <row r="903" spans="1:20" hidden="1">
      <c r="A903" s="33"/>
      <c r="B903" s="33"/>
      <c r="C903" s="33"/>
      <c r="D903" s="33"/>
      <c r="E903" s="33"/>
      <c r="F903" s="33"/>
      <c r="G903" s="37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</row>
    <row r="904" spans="1:20" hidden="1">
      <c r="A904" s="33"/>
      <c r="B904" s="33"/>
      <c r="C904" s="33"/>
      <c r="D904" s="33"/>
      <c r="E904" s="33"/>
      <c r="F904" s="33"/>
      <c r="G904" s="37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</row>
    <row r="905" spans="1:20" hidden="1">
      <c r="A905" s="33"/>
      <c r="B905" s="33"/>
      <c r="C905" s="33"/>
      <c r="D905" s="33"/>
      <c r="E905" s="33"/>
      <c r="F905" s="33"/>
      <c r="G905" s="37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</row>
    <row r="906" spans="1:20" hidden="1">
      <c r="A906" s="33"/>
      <c r="B906" s="33"/>
      <c r="C906" s="33"/>
      <c r="D906" s="33"/>
      <c r="E906" s="33"/>
      <c r="F906" s="33"/>
      <c r="G906" s="37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</row>
    <row r="907" spans="1:20" hidden="1">
      <c r="A907" s="33"/>
      <c r="B907" s="33"/>
      <c r="C907" s="33"/>
      <c r="D907" s="33"/>
      <c r="E907" s="33"/>
      <c r="F907" s="33"/>
      <c r="G907" s="37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</row>
    <row r="908" spans="1:20" hidden="1">
      <c r="A908" s="33"/>
      <c r="B908" s="33"/>
      <c r="C908" s="33"/>
      <c r="D908" s="33"/>
      <c r="E908" s="33"/>
      <c r="F908" s="33"/>
      <c r="G908" s="37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</row>
    <row r="909" spans="1:20" hidden="1">
      <c r="A909" s="33"/>
      <c r="B909" s="33"/>
      <c r="C909" s="33"/>
      <c r="D909" s="33"/>
      <c r="E909" s="33"/>
      <c r="F909" s="33"/>
      <c r="G909" s="37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</row>
    <row r="910" spans="1:20" hidden="1">
      <c r="A910" s="33"/>
      <c r="B910" s="33"/>
      <c r="C910" s="33"/>
      <c r="D910" s="33"/>
      <c r="E910" s="33"/>
      <c r="F910" s="33"/>
      <c r="G910" s="37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</row>
    <row r="911" spans="1:20" hidden="1">
      <c r="A911" s="33"/>
      <c r="B911" s="33"/>
      <c r="C911" s="33"/>
      <c r="D911" s="33"/>
      <c r="E911" s="33"/>
      <c r="F911" s="33"/>
      <c r="G911" s="37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</row>
    <row r="912" spans="1:20" hidden="1">
      <c r="A912" s="33"/>
      <c r="B912" s="33"/>
      <c r="C912" s="33"/>
      <c r="D912" s="33"/>
      <c r="E912" s="33"/>
      <c r="F912" s="33"/>
      <c r="G912" s="37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</row>
    <row r="913" spans="1:20" hidden="1">
      <c r="A913" s="33"/>
      <c r="B913" s="33"/>
      <c r="C913" s="33"/>
      <c r="D913" s="33"/>
      <c r="E913" s="33"/>
      <c r="F913" s="33"/>
      <c r="G913" s="37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</row>
    <row r="914" spans="1:20" hidden="1">
      <c r="A914" s="33"/>
      <c r="B914" s="33"/>
      <c r="C914" s="33"/>
      <c r="D914" s="33"/>
      <c r="E914" s="33"/>
      <c r="F914" s="33"/>
      <c r="G914" s="37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</row>
    <row r="915" spans="1:20" hidden="1">
      <c r="A915" s="33"/>
      <c r="B915" s="33"/>
      <c r="C915" s="33"/>
      <c r="D915" s="33"/>
      <c r="E915" s="33"/>
      <c r="F915" s="33"/>
      <c r="G915" s="37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</row>
    <row r="916" spans="1:20" hidden="1">
      <c r="A916" s="33"/>
      <c r="B916" s="33"/>
      <c r="C916" s="33"/>
      <c r="D916" s="33"/>
      <c r="E916" s="33"/>
      <c r="F916" s="33"/>
      <c r="G916" s="37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</row>
    <row r="917" spans="1:20" hidden="1">
      <c r="A917" s="33"/>
      <c r="B917" s="33"/>
      <c r="C917" s="33"/>
      <c r="D917" s="33"/>
      <c r="E917" s="33"/>
      <c r="F917" s="33"/>
      <c r="G917" s="37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</row>
    <row r="918" spans="1:20" hidden="1">
      <c r="A918" s="33"/>
      <c r="B918" s="33"/>
      <c r="C918" s="33"/>
      <c r="D918" s="33"/>
      <c r="E918" s="33"/>
      <c r="F918" s="33"/>
      <c r="G918" s="37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</row>
    <row r="919" spans="1:20" hidden="1">
      <c r="A919" s="33"/>
      <c r="B919" s="33"/>
      <c r="C919" s="33"/>
      <c r="D919" s="33"/>
      <c r="E919" s="33"/>
      <c r="F919" s="33"/>
      <c r="G919" s="37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</row>
    <row r="920" spans="1:20" hidden="1">
      <c r="A920" s="33"/>
      <c r="B920" s="33"/>
      <c r="C920" s="33"/>
      <c r="D920" s="33"/>
      <c r="E920" s="33"/>
      <c r="F920" s="33"/>
      <c r="G920" s="37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</row>
    <row r="921" spans="1:20" hidden="1">
      <c r="A921" s="33"/>
      <c r="B921" s="33"/>
      <c r="C921" s="33"/>
      <c r="D921" s="33"/>
      <c r="E921" s="33"/>
      <c r="F921" s="33"/>
      <c r="G921" s="37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</row>
    <row r="922" spans="1:20" hidden="1">
      <c r="A922" s="33"/>
      <c r="B922" s="33"/>
      <c r="C922" s="33"/>
      <c r="D922" s="33"/>
      <c r="E922" s="33"/>
      <c r="F922" s="33"/>
      <c r="G922" s="37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</row>
    <row r="923" spans="1:20" hidden="1">
      <c r="A923" s="33"/>
      <c r="B923" s="33"/>
      <c r="C923" s="33"/>
      <c r="D923" s="33"/>
      <c r="E923" s="33"/>
      <c r="F923" s="33"/>
      <c r="G923" s="37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</row>
    <row r="924" spans="1:20" hidden="1">
      <c r="A924" s="33"/>
      <c r="B924" s="33"/>
      <c r="C924" s="33"/>
      <c r="D924" s="33"/>
      <c r="E924" s="33"/>
      <c r="F924" s="33"/>
      <c r="G924" s="37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</row>
    <row r="925" spans="1:20" hidden="1">
      <c r="A925" s="33"/>
      <c r="B925" s="33"/>
      <c r="C925" s="33"/>
      <c r="D925" s="33"/>
      <c r="E925" s="33"/>
      <c r="F925" s="33"/>
      <c r="G925" s="37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</row>
    <row r="926" spans="1:20" hidden="1">
      <c r="A926" s="33"/>
      <c r="B926" s="33"/>
      <c r="C926" s="33"/>
      <c r="D926" s="33"/>
      <c r="E926" s="33"/>
      <c r="F926" s="33"/>
      <c r="G926" s="37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</row>
    <row r="927" spans="1:20" hidden="1">
      <c r="A927" s="33"/>
      <c r="B927" s="33"/>
      <c r="C927" s="33"/>
      <c r="D927" s="33"/>
      <c r="E927" s="33"/>
      <c r="F927" s="33"/>
      <c r="G927" s="37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</row>
    <row r="928" spans="1:20" hidden="1">
      <c r="A928" s="33"/>
      <c r="B928" s="33"/>
      <c r="C928" s="33"/>
      <c r="D928" s="33"/>
      <c r="E928" s="33"/>
      <c r="F928" s="33"/>
      <c r="G928" s="37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</row>
    <row r="929" spans="1:20" hidden="1">
      <c r="A929" s="33"/>
      <c r="B929" s="33"/>
      <c r="C929" s="33"/>
      <c r="D929" s="33"/>
      <c r="E929" s="33"/>
      <c r="F929" s="33"/>
      <c r="G929" s="37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</row>
    <row r="930" spans="1:20" hidden="1">
      <c r="A930" s="33"/>
      <c r="B930" s="33"/>
      <c r="C930" s="33"/>
      <c r="D930" s="33"/>
      <c r="E930" s="33"/>
      <c r="F930" s="33"/>
      <c r="G930" s="37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</row>
    <row r="931" spans="1:20" hidden="1">
      <c r="A931" s="33"/>
      <c r="B931" s="33"/>
      <c r="C931" s="33"/>
      <c r="D931" s="33"/>
      <c r="E931" s="33"/>
      <c r="F931" s="33"/>
      <c r="G931" s="37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</row>
    <row r="932" spans="1:20" hidden="1">
      <c r="A932" s="33"/>
      <c r="B932" s="33"/>
      <c r="C932" s="33"/>
      <c r="D932" s="33"/>
      <c r="E932" s="33"/>
      <c r="F932" s="33"/>
      <c r="G932" s="37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</row>
    <row r="933" spans="1:20" hidden="1">
      <c r="A933" s="33"/>
      <c r="B933" s="33"/>
      <c r="C933" s="33"/>
      <c r="D933" s="33"/>
      <c r="E933" s="33"/>
      <c r="F933" s="33"/>
      <c r="G933" s="37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</row>
    <row r="934" spans="1:20" hidden="1">
      <c r="A934" s="33"/>
      <c r="B934" s="33"/>
      <c r="C934" s="33"/>
      <c r="D934" s="33"/>
      <c r="E934" s="33"/>
      <c r="F934" s="33"/>
      <c r="G934" s="37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</row>
    <row r="935" spans="1:20" hidden="1">
      <c r="A935" s="33"/>
      <c r="B935" s="33"/>
      <c r="C935" s="33"/>
      <c r="D935" s="33"/>
      <c r="E935" s="33"/>
      <c r="F935" s="33"/>
      <c r="G935" s="37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</row>
    <row r="936" spans="1:20" hidden="1">
      <c r="A936" s="33"/>
      <c r="B936" s="33"/>
      <c r="C936" s="33"/>
      <c r="D936" s="33"/>
      <c r="E936" s="33"/>
      <c r="F936" s="33"/>
      <c r="G936" s="37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</row>
    <row r="937" spans="1:20" hidden="1">
      <c r="A937" s="33"/>
      <c r="B937" s="33"/>
      <c r="C937" s="33"/>
      <c r="D937" s="33"/>
      <c r="E937" s="33"/>
      <c r="F937" s="33"/>
      <c r="G937" s="37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</row>
    <row r="938" spans="1:20" hidden="1">
      <c r="A938" s="33"/>
      <c r="B938" s="33"/>
      <c r="C938" s="33"/>
      <c r="D938" s="33"/>
      <c r="E938" s="33"/>
      <c r="F938" s="33"/>
      <c r="G938" s="37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</row>
    <row r="939" spans="1:20" hidden="1">
      <c r="A939" s="33"/>
      <c r="B939" s="33"/>
      <c r="C939" s="33"/>
      <c r="D939" s="33"/>
      <c r="E939" s="33"/>
      <c r="F939" s="33"/>
      <c r="G939" s="37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</row>
    <row r="940" spans="1:20" hidden="1">
      <c r="A940" s="33"/>
      <c r="B940" s="33"/>
      <c r="C940" s="33"/>
      <c r="D940" s="33"/>
      <c r="E940" s="33"/>
      <c r="F940" s="33"/>
      <c r="G940" s="37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</row>
    <row r="941" spans="1:20" hidden="1">
      <c r="A941" s="33"/>
      <c r="B941" s="33"/>
      <c r="C941" s="33"/>
      <c r="D941" s="33"/>
      <c r="E941" s="33"/>
      <c r="F941" s="33"/>
      <c r="G941" s="37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</row>
    <row r="942" spans="1:20" hidden="1">
      <c r="A942" s="33"/>
      <c r="B942" s="33"/>
      <c r="C942" s="33"/>
      <c r="D942" s="33"/>
      <c r="E942" s="33"/>
      <c r="F942" s="33"/>
      <c r="G942" s="37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</row>
    <row r="943" spans="1:20" hidden="1">
      <c r="A943" s="33"/>
      <c r="B943" s="33"/>
      <c r="C943" s="33"/>
      <c r="D943" s="33"/>
      <c r="E943" s="33"/>
      <c r="F943" s="33"/>
      <c r="G943" s="37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</row>
    <row r="944" spans="1:20" hidden="1">
      <c r="A944" s="33"/>
      <c r="B944" s="33"/>
      <c r="C944" s="33"/>
      <c r="D944" s="33"/>
      <c r="E944" s="33"/>
      <c r="F944" s="33"/>
      <c r="G944" s="37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</row>
    <row r="945" spans="1:20" hidden="1">
      <c r="A945" s="33"/>
      <c r="B945" s="33"/>
      <c r="C945" s="33"/>
      <c r="D945" s="33"/>
      <c r="E945" s="33"/>
      <c r="F945" s="33"/>
      <c r="G945" s="37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</row>
    <row r="946" spans="1:20" hidden="1">
      <c r="A946" s="33"/>
      <c r="B946" s="33"/>
      <c r="C946" s="33"/>
      <c r="D946" s="33"/>
      <c r="E946" s="33"/>
      <c r="F946" s="33"/>
      <c r="G946" s="37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</row>
    <row r="947" spans="1:20" hidden="1">
      <c r="A947" s="33"/>
      <c r="B947" s="33"/>
      <c r="C947" s="33"/>
      <c r="D947" s="33"/>
      <c r="E947" s="33"/>
      <c r="F947" s="33"/>
      <c r="G947" s="37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</row>
    <row r="948" spans="1:20" hidden="1">
      <c r="A948" s="33"/>
      <c r="B948" s="33"/>
      <c r="C948" s="33"/>
      <c r="D948" s="33"/>
      <c r="E948" s="33"/>
      <c r="F948" s="33"/>
      <c r="G948" s="37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</row>
    <row r="949" spans="1:20" hidden="1">
      <c r="A949" s="33"/>
      <c r="B949" s="33"/>
      <c r="C949" s="33"/>
      <c r="D949" s="33"/>
      <c r="E949" s="33"/>
      <c r="F949" s="33"/>
      <c r="G949" s="37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</row>
    <row r="950" spans="1:20" hidden="1">
      <c r="A950" s="33"/>
      <c r="B950" s="33"/>
      <c r="C950" s="33"/>
      <c r="D950" s="33"/>
      <c r="E950" s="33"/>
      <c r="F950" s="33"/>
      <c r="G950" s="37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</row>
    <row r="951" spans="1:20" hidden="1">
      <c r="A951" s="33"/>
      <c r="B951" s="33"/>
      <c r="C951" s="33"/>
      <c r="D951" s="33"/>
      <c r="E951" s="33"/>
      <c r="F951" s="33"/>
      <c r="G951" s="37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</row>
    <row r="952" spans="1:20" hidden="1"/>
    <row r="953" spans="1:20" hidden="1"/>
    <row r="954" spans="1:20" hidden="1"/>
    <row r="955" spans="1:20" hidden="1"/>
    <row r="956" spans="1:20" hidden="1"/>
    <row r="957" spans="1:20" hidden="1"/>
    <row r="958" spans="1:20" hidden="1"/>
    <row r="959" spans="1:20" hidden="1"/>
    <row r="960" spans="1:2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spans="162:162" hidden="1"/>
    <row r="1010" spans="162:162" hidden="1">
      <c r="FF1010" s="36" t="s">
        <v>792</v>
      </c>
    </row>
    <row r="1011" spans="162:162" hidden="1">
      <c r="FF1011" s="36" t="s">
        <v>798</v>
      </c>
    </row>
    <row r="1012" spans="162:162" hidden="1">
      <c r="FF1012" s="36" t="s">
        <v>793</v>
      </c>
    </row>
    <row r="1013" spans="162:162" hidden="1">
      <c r="FF1013" s="36" t="s">
        <v>793</v>
      </c>
    </row>
    <row r="1014" spans="162:162" hidden="1">
      <c r="FF1014" s="36" t="s">
        <v>793</v>
      </c>
    </row>
    <row r="1015" spans="162:162" hidden="1">
      <c r="FF1015" s="36" t="s">
        <v>793</v>
      </c>
    </row>
    <row r="1016" spans="162:162" hidden="1">
      <c r="FF1016" s="36" t="s">
        <v>793</v>
      </c>
    </row>
    <row r="1017" spans="162:162" hidden="1">
      <c r="FF1017" s="36" t="s">
        <v>793</v>
      </c>
    </row>
    <row r="1018" spans="162:162" hidden="1">
      <c r="FF1018" s="36" t="s">
        <v>793</v>
      </c>
    </row>
    <row r="1019" spans="162:162" hidden="1">
      <c r="FF1019" s="36" t="s">
        <v>793</v>
      </c>
    </row>
    <row r="1020" spans="162:162" hidden="1">
      <c r="FF1020" s="36" t="s">
        <v>793</v>
      </c>
    </row>
    <row r="1021" spans="162:162" hidden="1">
      <c r="FF1021" s="36" t="s">
        <v>793</v>
      </c>
    </row>
    <row r="1022" spans="162:162" hidden="1">
      <c r="FF1022" s="36" t="s">
        <v>793</v>
      </c>
    </row>
    <row r="1023" spans="162:162" hidden="1">
      <c r="FF1023" s="36" t="s">
        <v>793</v>
      </c>
    </row>
    <row r="1024" spans="162:162" hidden="1">
      <c r="FF1024" s="36" t="s">
        <v>793</v>
      </c>
    </row>
    <row r="1025" spans="2:162" hidden="1">
      <c r="FE1025" s="36" t="s">
        <v>451</v>
      </c>
      <c r="FF1025" s="36" t="s">
        <v>793</v>
      </c>
    </row>
    <row r="1026" spans="2:162" hidden="1">
      <c r="FE1026" s="36" t="s">
        <v>452</v>
      </c>
      <c r="FF1026" s="36" t="s">
        <v>793</v>
      </c>
    </row>
    <row r="1027" spans="2:162" hidden="1">
      <c r="FE1027" s="36" t="s">
        <v>452</v>
      </c>
      <c r="FF1027" s="36" t="s">
        <v>793</v>
      </c>
    </row>
    <row r="1028" spans="2:162" hidden="1">
      <c r="FE1028" s="36" t="s">
        <v>452</v>
      </c>
      <c r="FF1028" s="36" t="s">
        <v>793</v>
      </c>
    </row>
    <row r="1029" spans="2:162" hidden="1">
      <c r="FE1029" s="36" t="s">
        <v>452</v>
      </c>
    </row>
    <row r="1030" spans="2:162" hidden="1">
      <c r="FE1030" s="36" t="s">
        <v>451</v>
      </c>
    </row>
    <row r="1031" spans="2:162" hidden="1">
      <c r="FE1031" s="36" t="s">
        <v>452</v>
      </c>
    </row>
    <row r="1032" spans="2:162" hidden="1">
      <c r="FD1032" s="36" t="s">
        <v>451</v>
      </c>
      <c r="FE1032" s="36" t="s">
        <v>452</v>
      </c>
      <c r="FF1032" s="36" t="s">
        <v>451</v>
      </c>
    </row>
    <row r="1033" spans="2:162" ht="9" hidden="1" customHeight="1">
      <c r="B1033" s="39"/>
      <c r="C1033" s="39"/>
      <c r="D1033" s="39"/>
      <c r="E1033" s="39"/>
      <c r="FD1033" s="36" t="s">
        <v>452</v>
      </c>
      <c r="FE1033" s="36" t="s">
        <v>452</v>
      </c>
      <c r="FF1033" s="36" t="s">
        <v>451</v>
      </c>
    </row>
    <row r="1034" spans="2:162" hidden="1">
      <c r="B1034" s="40"/>
      <c r="C1034" s="40"/>
      <c r="D1034" s="40"/>
      <c r="E1034" s="40"/>
      <c r="FD1034" s="36" t="s">
        <v>451</v>
      </c>
      <c r="FE1034" s="36" t="s">
        <v>452</v>
      </c>
      <c r="FF1034" s="36" t="s">
        <v>792</v>
      </c>
    </row>
    <row r="1035" spans="2:162" hidden="1">
      <c r="B1035" s="39"/>
      <c r="C1035" s="39"/>
      <c r="D1035" s="39"/>
      <c r="E1035" s="39"/>
      <c r="FD1035" s="36" t="s">
        <v>452</v>
      </c>
      <c r="FE1035" s="36" t="s">
        <v>452</v>
      </c>
      <c r="FF1035" s="36" t="s">
        <v>798</v>
      </c>
    </row>
    <row r="1036" spans="2:162" hidden="1">
      <c r="FF1036" s="36" t="s">
        <v>792</v>
      </c>
    </row>
    <row r="1037" spans="2:162" hidden="1">
      <c r="FF1037" s="36" t="s">
        <v>798</v>
      </c>
    </row>
    <row r="1038" spans="2:162" hidden="1">
      <c r="FF1038" s="36" t="s">
        <v>792</v>
      </c>
    </row>
    <row r="1039" spans="2:162" hidden="1">
      <c r="FF1039" s="36" t="s">
        <v>798</v>
      </c>
    </row>
    <row r="1040" spans="2:162" hidden="1">
      <c r="FF1040" s="36" t="s">
        <v>793</v>
      </c>
    </row>
    <row r="1041" spans="162:162" hidden="1"/>
    <row r="1042" spans="162:162" hidden="1"/>
    <row r="1043" spans="162:162" hidden="1"/>
    <row r="1044" spans="162:162" hidden="1"/>
    <row r="1045" spans="162:162" hidden="1"/>
    <row r="1046" spans="162:162" hidden="1">
      <c r="FF1046" s="36" t="s">
        <v>792</v>
      </c>
    </row>
    <row r="1047" spans="162:162" hidden="1">
      <c r="FF1047" s="36" t="s">
        <v>798</v>
      </c>
    </row>
    <row r="1048" spans="162:162" hidden="1">
      <c r="FF1048" s="36" t="s">
        <v>793</v>
      </c>
    </row>
    <row r="1049" spans="162:162" hidden="1"/>
    <row r="1050" spans="162:162" hidden="1"/>
    <row r="1051" spans="162:162" hidden="1"/>
    <row r="1052" spans="162:162" hidden="1"/>
    <row r="1053" spans="162:162" hidden="1"/>
    <row r="1054" spans="162:162" hidden="1"/>
    <row r="1055" spans="162:162" hidden="1"/>
    <row r="1056" spans="162:162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</sheetData>
  <mergeCells count="7">
    <mergeCell ref="V18:X18"/>
    <mergeCell ref="Q122:S122"/>
    <mergeCell ref="B4:M5"/>
    <mergeCell ref="B12:J12"/>
    <mergeCell ref="B18:D18"/>
    <mergeCell ref="D13:E13"/>
    <mergeCell ref="G122:K122"/>
  </mergeCells>
  <dataValidations count="4">
    <dataValidation type="list" showInputMessage="1" showErrorMessage="1" sqref="E16:E17">
      <formula1>$FF$1034</formula1>
    </dataValidation>
    <dataValidation type="list" showInputMessage="1" showErrorMessage="1" sqref="O1038">
      <formula1>$FF$1035:$FF$1036</formula1>
    </dataValidation>
    <dataValidation type="list" showInputMessage="1" showErrorMessage="1" sqref="E38:E41 E115 E43:E46 E101:E109 E111:E113 E52:E56 E22:E29 E62:E67 E69:E81 E83:E99">
      <formula1>SummaryOption</formula1>
    </dataValidation>
    <dataValidation type="list" showInputMessage="1" showErrorMessage="1" sqref="E47:E51 E114 E117:E120 E58:E61 E37 E19:E21 E31:E35">
      <formula1>NoSummaryOption</formula1>
    </dataValidation>
  </dataValidations>
  <hyperlinks>
    <hyperlink ref="P9" location="SaveOutput" tooltip="Save" display="Save"/>
    <hyperlink ref="B13" location="OutputBrowse" tooltip="Browse for Output File" display="Browse"/>
    <hyperlink ref="G122" r:id="rId1" display="Copyright © 2015 CanadianSolar, All rights reserved.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99" r:id="rId4" name="Meteorological Checkbox">
              <controlPr defaultSize="0" autoFill="0" autoLine="0" autoPict="0" macro="[0]!MeteorologicalChkBox_Click">
                <anchor moveWithCells="1">
                  <from>
                    <xdr:col>3</xdr:col>
                    <xdr:colOff>857250</xdr:colOff>
                    <xdr:row>17</xdr:row>
                    <xdr:rowOff>133350</xdr:rowOff>
                  </from>
                  <to>
                    <xdr:col>5</xdr:col>
                    <xdr:colOff>1066800</xdr:colOff>
                    <xdr:row>17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5" name="PVArrayChkBox">
              <controlPr defaultSize="0" autoFill="0" autoLine="0" autoPict="0" macro="[0]!PVArrayChkBox_Click">
                <anchor moveWithCells="1">
                  <from>
                    <xdr:col>3</xdr:col>
                    <xdr:colOff>857250</xdr:colOff>
                    <xdr:row>81</xdr:row>
                    <xdr:rowOff>114300</xdr:rowOff>
                  </from>
                  <to>
                    <xdr:col>5</xdr:col>
                    <xdr:colOff>1066800</xdr:colOff>
                    <xdr:row>81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6" name="ControlAllChkBox">
              <controlPr defaultSize="0" autoFill="0" autoLine="0" autoPict="0" macro="[0]!ControlAllChkBox_Click">
                <anchor moveWithCells="1">
                  <from>
                    <xdr:col>3</xdr:col>
                    <xdr:colOff>676275</xdr:colOff>
                    <xdr:row>14</xdr:row>
                    <xdr:rowOff>66675</xdr:rowOff>
                  </from>
                  <to>
                    <xdr:col>5</xdr:col>
                    <xdr:colOff>885825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7" name="InsertNewOutput">
              <controlPr defaultSize="0" print="0" autoFill="0" autoPict="0" macro="[0]!insertnewoutputbutton">
                <anchor moveWithCells="1" sizeWithCells="1">
                  <from>
                    <xdr:col>20</xdr:col>
                    <xdr:colOff>590550</xdr:colOff>
                    <xdr:row>12</xdr:row>
                    <xdr:rowOff>161925</xdr:rowOff>
                  </from>
                  <to>
                    <xdr:col>21</xdr:col>
                    <xdr:colOff>1790700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8" name="Irradiance Checkbox">
              <controlPr defaultSize="0" autoFill="0" autoLine="0" autoPict="0" macro="[0]!IrradianceCollectorPlane_Click">
                <anchor moveWithCells="1">
                  <from>
                    <xdr:col>3</xdr:col>
                    <xdr:colOff>857250</xdr:colOff>
                    <xdr:row>35</xdr:row>
                    <xdr:rowOff>123825</xdr:rowOff>
                  </from>
                  <to>
                    <xdr:col>5</xdr:col>
                    <xdr:colOff>1066800</xdr:colOff>
                    <xdr:row>35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6" r:id="rId9" name="Tracker Checkbox">
              <controlPr defaultSize="0" autoFill="0" autoLine="0" autoPict="0" macro="[0]!TrackerChkBox_Click">
                <anchor moveWithCells="1">
                  <from>
                    <xdr:col>3</xdr:col>
                    <xdr:colOff>857250</xdr:colOff>
                    <xdr:row>29</xdr:row>
                    <xdr:rowOff>133350</xdr:rowOff>
                  </from>
                  <to>
                    <xdr:col>5</xdr:col>
                    <xdr:colOff>1066800</xdr:colOff>
                    <xdr:row>29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0" r:id="rId10" name="EfficienciesChkBox">
              <controlPr defaultSize="0" autoFill="0" autoLine="0" autoPict="0" macro="[0]!EfficienciesChkBox_Click">
                <anchor moveWithCells="1">
                  <from>
                    <xdr:col>3</xdr:col>
                    <xdr:colOff>857250</xdr:colOff>
                    <xdr:row>115</xdr:row>
                    <xdr:rowOff>104775</xdr:rowOff>
                  </from>
                  <to>
                    <xdr:col>5</xdr:col>
                    <xdr:colOff>1066800</xdr:colOff>
                    <xdr:row>115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3" r:id="rId11" name="SystemLossesChkBox">
              <controlPr defaultSize="0" autoFill="0" autoLine="0" autoPict="0" macro="[0]!SystemLossesPerfChkBox_Click">
                <anchor moveWithCells="1">
                  <from>
                    <xdr:col>3</xdr:col>
                    <xdr:colOff>857250</xdr:colOff>
                    <xdr:row>109</xdr:row>
                    <xdr:rowOff>133350</xdr:rowOff>
                  </from>
                  <to>
                    <xdr:col>5</xdr:col>
                    <xdr:colOff>1066800</xdr:colOff>
                    <xdr:row>109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4" r:id="rId12" name="InverterChkBox">
              <controlPr defaultSize="0" autoFill="0" autoLine="0" autoPict="0" macro="[0]!InverterChkBox_Click">
                <anchor moveWithCells="1">
                  <from>
                    <xdr:col>3</xdr:col>
                    <xdr:colOff>857250</xdr:colOff>
                    <xdr:row>99</xdr:row>
                    <xdr:rowOff>123825</xdr:rowOff>
                  </from>
                  <to>
                    <xdr:col>5</xdr:col>
                    <xdr:colOff>1066800</xdr:colOff>
                    <xdr:row>99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6" r:id="rId13" name="IncidentEnergy CheckBox">
              <controlPr defaultSize="0" autoFill="0" autoLine="0" autoPict="0" macro="[0]!IncidentEnergyChkBox_Click">
                <anchor moveWithCells="1">
                  <from>
                    <xdr:col>3</xdr:col>
                    <xdr:colOff>857250</xdr:colOff>
                    <xdr:row>56</xdr:row>
                    <xdr:rowOff>142875</xdr:rowOff>
                  </from>
                  <to>
                    <xdr:col>5</xdr:col>
                    <xdr:colOff>1066800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7" r:id="rId14" name="ShadingChkBox">
              <controlPr defaultSize="0" autoFill="0" autoLine="0" autoPict="0" macro="[0]!ShadingCheckBox_Click">
                <anchor moveWithCells="1">
                  <from>
                    <xdr:col>3</xdr:col>
                    <xdr:colOff>857250</xdr:colOff>
                    <xdr:row>41</xdr:row>
                    <xdr:rowOff>133350</xdr:rowOff>
                  </from>
                  <to>
                    <xdr:col>5</xdr:col>
                    <xdr:colOff>1066800</xdr:colOff>
                    <xdr:row>41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9" r:id="rId15" name="BifacialChkBox">
              <controlPr defaultSize="0" autoFill="0" autoLine="0" autoPict="0" macro="[0]!BifacialChkBox_Click">
                <anchor moveWithCells="1">
                  <from>
                    <xdr:col>3</xdr:col>
                    <xdr:colOff>857250</xdr:colOff>
                    <xdr:row>67</xdr:row>
                    <xdr:rowOff>114300</xdr:rowOff>
                  </from>
                  <to>
                    <xdr:col>5</xdr:col>
                    <xdr:colOff>1066800</xdr:colOff>
                    <xdr:row>67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Sht"/>
  <dimension ref="A1:XFD11"/>
  <sheetViews>
    <sheetView showGridLines="0" showRowColHeaders="0" workbookViewId="0">
      <pane xSplit="1" ySplit="11" topLeftCell="B12" activePane="bottomRight" state="frozenSplit"/>
      <selection pane="topRight" activeCell="B1" sqref="B1"/>
      <selection pane="bottomLeft" activeCell="A13" sqref="A13"/>
      <selection pane="bottomRight" activeCell="A11" sqref="A11"/>
    </sheetView>
  </sheetViews>
  <sheetFormatPr defaultColWidth="9.140625" defaultRowHeight="15"/>
  <cols>
    <col min="1" max="46" width="14.42578125" customWidth="1"/>
  </cols>
  <sheetData>
    <row r="1" spans="1:16384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</row>
    <row r="2" spans="1:1638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</row>
    <row r="3" spans="1:16384">
      <c r="B3" s="663" t="s">
        <v>647</v>
      </c>
      <c r="C3" s="663"/>
      <c r="D3" s="663"/>
      <c r="E3" s="663"/>
      <c r="F3" s="663"/>
      <c r="G3" s="663"/>
      <c r="H3" s="663"/>
      <c r="I3" s="663"/>
      <c r="J3" s="663"/>
      <c r="K3" s="663"/>
      <c r="L3" s="663"/>
      <c r="M3" s="148"/>
      <c r="N3" s="1"/>
      <c r="O3" s="1"/>
      <c r="P3" s="1"/>
      <c r="Q3" s="1"/>
      <c r="R3" s="1"/>
      <c r="S3" s="1"/>
      <c r="T3" s="148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</row>
    <row r="4" spans="1:16384">
      <c r="B4" s="663"/>
      <c r="C4" s="663"/>
      <c r="D4" s="663"/>
      <c r="E4" s="663"/>
      <c r="F4" s="663"/>
      <c r="G4" s="663"/>
      <c r="H4" s="663"/>
      <c r="I4" s="663"/>
      <c r="J4" s="663"/>
      <c r="K4" s="663"/>
      <c r="L4" s="663"/>
      <c r="M4" s="148"/>
      <c r="N4" s="1"/>
      <c r="O4" s="1"/>
      <c r="P4" s="1"/>
      <c r="Q4" s="1"/>
      <c r="R4" s="1"/>
      <c r="S4" s="1"/>
      <c r="T4" s="148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</row>
    <row r="5" spans="1:16384">
      <c r="A5" s="1"/>
      <c r="B5" s="11" t="s">
        <v>649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</row>
    <row r="6" spans="1:16384" s="29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  <c r="NTQ6" s="2"/>
      <c r="NTR6" s="2"/>
      <c r="NTS6" s="2"/>
      <c r="NTT6" s="2"/>
      <c r="NTU6" s="2"/>
      <c r="NTV6" s="2"/>
      <c r="NTW6" s="2"/>
      <c r="NTX6" s="2"/>
      <c r="NTY6" s="2"/>
      <c r="NTZ6" s="2"/>
      <c r="NUA6" s="2"/>
      <c r="NUB6" s="2"/>
      <c r="NUC6" s="2"/>
      <c r="NUD6" s="2"/>
      <c r="NUE6" s="2"/>
      <c r="NUF6" s="2"/>
      <c r="NUG6" s="2"/>
      <c r="NUH6" s="2"/>
      <c r="NUI6" s="2"/>
      <c r="NUJ6" s="2"/>
      <c r="NUK6" s="2"/>
      <c r="NUL6" s="2"/>
      <c r="NUM6" s="2"/>
      <c r="NUN6" s="2"/>
      <c r="NUO6" s="2"/>
      <c r="NUP6" s="2"/>
      <c r="NUQ6" s="2"/>
      <c r="NUR6" s="2"/>
      <c r="NUS6" s="2"/>
      <c r="NUT6" s="2"/>
      <c r="NUU6" s="2"/>
      <c r="NUV6" s="2"/>
      <c r="NUW6" s="2"/>
      <c r="NUX6" s="2"/>
      <c r="NUY6" s="2"/>
      <c r="NUZ6" s="2"/>
      <c r="NVA6" s="2"/>
      <c r="NVB6" s="2"/>
      <c r="NVC6" s="2"/>
      <c r="NVD6" s="2"/>
      <c r="NVE6" s="2"/>
      <c r="NVF6" s="2"/>
      <c r="NVG6" s="2"/>
      <c r="NVH6" s="2"/>
      <c r="NVI6" s="2"/>
      <c r="NVJ6" s="2"/>
      <c r="NVK6" s="2"/>
      <c r="NVL6" s="2"/>
      <c r="NVM6" s="2"/>
      <c r="NVN6" s="2"/>
      <c r="NVO6" s="2"/>
      <c r="NVP6" s="2"/>
      <c r="NVQ6" s="2"/>
      <c r="NVR6" s="2"/>
      <c r="NVS6" s="2"/>
      <c r="NVT6" s="2"/>
      <c r="NVU6" s="2"/>
      <c r="NVV6" s="2"/>
      <c r="NVW6" s="2"/>
      <c r="NVX6" s="2"/>
      <c r="NVY6" s="2"/>
      <c r="NVZ6" s="2"/>
      <c r="NWA6" s="2"/>
      <c r="NWB6" s="2"/>
      <c r="NWC6" s="2"/>
      <c r="NWD6" s="2"/>
      <c r="NWE6" s="2"/>
      <c r="NWF6" s="2"/>
      <c r="NWG6" s="2"/>
      <c r="NWH6" s="2"/>
      <c r="NWI6" s="2"/>
      <c r="NWJ6" s="2"/>
      <c r="NWK6" s="2"/>
      <c r="NWL6" s="2"/>
      <c r="NWM6" s="2"/>
      <c r="NWN6" s="2"/>
      <c r="NWO6" s="2"/>
      <c r="NWP6" s="2"/>
      <c r="NWQ6" s="2"/>
      <c r="NWR6" s="2"/>
      <c r="NWS6" s="2"/>
      <c r="NWT6" s="2"/>
      <c r="NWU6" s="2"/>
      <c r="NWV6" s="2"/>
      <c r="NWW6" s="2"/>
      <c r="NWX6" s="2"/>
      <c r="NWY6" s="2"/>
      <c r="NWZ6" s="2"/>
      <c r="NXA6" s="2"/>
      <c r="NXB6" s="2"/>
      <c r="NXC6" s="2"/>
      <c r="NXD6" s="2"/>
      <c r="NXE6" s="2"/>
      <c r="NXF6" s="2"/>
      <c r="NXG6" s="2"/>
      <c r="NXH6" s="2"/>
      <c r="NXI6" s="2"/>
      <c r="NXJ6" s="2"/>
      <c r="NXK6" s="2"/>
      <c r="NXL6" s="2"/>
      <c r="NXM6" s="2"/>
      <c r="NXN6" s="2"/>
      <c r="NXO6" s="2"/>
      <c r="NXP6" s="2"/>
      <c r="NXQ6" s="2"/>
      <c r="NXR6" s="2"/>
      <c r="NXS6" s="2"/>
      <c r="NXT6" s="2"/>
      <c r="NXU6" s="2"/>
      <c r="NXV6" s="2"/>
      <c r="NXW6" s="2"/>
      <c r="NXX6" s="2"/>
      <c r="NXY6" s="2"/>
      <c r="NXZ6" s="2"/>
      <c r="NYA6" s="2"/>
      <c r="NYB6" s="2"/>
      <c r="NYC6" s="2"/>
      <c r="NYD6" s="2"/>
      <c r="NYE6" s="2"/>
      <c r="NYF6" s="2"/>
      <c r="NYG6" s="2"/>
      <c r="NYH6" s="2"/>
      <c r="NYI6" s="2"/>
      <c r="NYJ6" s="2"/>
      <c r="NYK6" s="2"/>
      <c r="NYL6" s="2"/>
      <c r="NYM6" s="2"/>
      <c r="NYN6" s="2"/>
      <c r="NYO6" s="2"/>
      <c r="NYP6" s="2"/>
      <c r="NYQ6" s="2"/>
      <c r="NYR6" s="2"/>
      <c r="NYS6" s="2"/>
      <c r="NYT6" s="2"/>
      <c r="NYU6" s="2"/>
      <c r="NYV6" s="2"/>
      <c r="NYW6" s="2"/>
      <c r="NYX6" s="2"/>
      <c r="NYY6" s="2"/>
      <c r="NYZ6" s="2"/>
      <c r="NZA6" s="2"/>
      <c r="NZB6" s="2"/>
      <c r="NZC6" s="2"/>
      <c r="NZD6" s="2"/>
      <c r="NZE6" s="2"/>
      <c r="NZF6" s="2"/>
      <c r="NZG6" s="2"/>
      <c r="NZH6" s="2"/>
      <c r="NZI6" s="2"/>
      <c r="NZJ6" s="2"/>
      <c r="NZK6" s="2"/>
      <c r="NZL6" s="2"/>
      <c r="NZM6" s="2"/>
      <c r="NZN6" s="2"/>
      <c r="NZO6" s="2"/>
      <c r="NZP6" s="2"/>
      <c r="NZQ6" s="2"/>
      <c r="NZR6" s="2"/>
      <c r="NZS6" s="2"/>
      <c r="NZT6" s="2"/>
      <c r="NZU6" s="2"/>
      <c r="NZV6" s="2"/>
      <c r="NZW6" s="2"/>
      <c r="NZX6" s="2"/>
      <c r="NZY6" s="2"/>
      <c r="NZZ6" s="2"/>
      <c r="OAA6" s="2"/>
      <c r="OAB6" s="2"/>
      <c r="OAC6" s="2"/>
      <c r="OAD6" s="2"/>
      <c r="OAE6" s="2"/>
      <c r="OAF6" s="2"/>
      <c r="OAG6" s="2"/>
      <c r="OAH6" s="2"/>
      <c r="OAI6" s="2"/>
      <c r="OAJ6" s="2"/>
      <c r="OAK6" s="2"/>
      <c r="OAL6" s="2"/>
      <c r="OAM6" s="2"/>
      <c r="OAN6" s="2"/>
      <c r="OAO6" s="2"/>
      <c r="OAP6" s="2"/>
      <c r="OAQ6" s="2"/>
      <c r="OAR6" s="2"/>
      <c r="OAS6" s="2"/>
      <c r="OAT6" s="2"/>
      <c r="OAU6" s="2"/>
      <c r="OAV6" s="2"/>
      <c r="OAW6" s="2"/>
      <c r="OAX6" s="2"/>
      <c r="OAY6" s="2"/>
      <c r="OAZ6" s="2"/>
      <c r="OBA6" s="2"/>
      <c r="OBB6" s="2"/>
      <c r="OBC6" s="2"/>
      <c r="OBD6" s="2"/>
      <c r="OBE6" s="2"/>
      <c r="OBF6" s="2"/>
      <c r="OBG6" s="2"/>
      <c r="OBH6" s="2"/>
      <c r="OBI6" s="2"/>
      <c r="OBJ6" s="2"/>
      <c r="OBK6" s="2"/>
      <c r="OBL6" s="2"/>
      <c r="OBM6" s="2"/>
      <c r="OBN6" s="2"/>
      <c r="OBO6" s="2"/>
      <c r="OBP6" s="2"/>
      <c r="OBQ6" s="2"/>
      <c r="OBR6" s="2"/>
      <c r="OBS6" s="2"/>
      <c r="OBT6" s="2"/>
      <c r="OBU6" s="2"/>
      <c r="OBV6" s="2"/>
      <c r="OBW6" s="2"/>
      <c r="OBX6" s="2"/>
      <c r="OBY6" s="2"/>
      <c r="OBZ6" s="2"/>
      <c r="OCA6" s="2"/>
      <c r="OCB6" s="2"/>
      <c r="OCC6" s="2"/>
      <c r="OCD6" s="2"/>
      <c r="OCE6" s="2"/>
      <c r="OCF6" s="2"/>
      <c r="OCG6" s="2"/>
      <c r="OCH6" s="2"/>
      <c r="OCI6" s="2"/>
      <c r="OCJ6" s="2"/>
      <c r="OCK6" s="2"/>
      <c r="OCL6" s="2"/>
      <c r="OCM6" s="2"/>
      <c r="OCN6" s="2"/>
      <c r="OCO6" s="2"/>
      <c r="OCP6" s="2"/>
      <c r="OCQ6" s="2"/>
      <c r="OCR6" s="2"/>
      <c r="OCS6" s="2"/>
      <c r="OCT6" s="2"/>
      <c r="OCU6" s="2"/>
      <c r="OCV6" s="2"/>
      <c r="OCW6" s="2"/>
      <c r="OCX6" s="2"/>
      <c r="OCY6" s="2"/>
      <c r="OCZ6" s="2"/>
      <c r="ODA6" s="2"/>
      <c r="ODB6" s="2"/>
      <c r="ODC6" s="2"/>
      <c r="ODD6" s="2"/>
      <c r="ODE6" s="2"/>
      <c r="ODF6" s="2"/>
      <c r="ODG6" s="2"/>
      <c r="ODH6" s="2"/>
      <c r="ODI6" s="2"/>
      <c r="ODJ6" s="2"/>
      <c r="ODK6" s="2"/>
      <c r="ODL6" s="2"/>
      <c r="ODM6" s="2"/>
      <c r="ODN6" s="2"/>
      <c r="ODO6" s="2"/>
      <c r="ODP6" s="2"/>
      <c r="ODQ6" s="2"/>
      <c r="ODR6" s="2"/>
      <c r="ODS6" s="2"/>
      <c r="ODT6" s="2"/>
      <c r="ODU6" s="2"/>
      <c r="ODV6" s="2"/>
      <c r="ODW6" s="2"/>
      <c r="ODX6" s="2"/>
      <c r="ODY6" s="2"/>
      <c r="ODZ6" s="2"/>
      <c r="OEA6" s="2"/>
      <c r="OEB6" s="2"/>
      <c r="OEC6" s="2"/>
      <c r="OED6" s="2"/>
      <c r="OEE6" s="2"/>
      <c r="OEF6" s="2"/>
      <c r="OEG6" s="2"/>
      <c r="OEH6" s="2"/>
      <c r="OEI6" s="2"/>
      <c r="OEJ6" s="2"/>
      <c r="OEK6" s="2"/>
      <c r="OEL6" s="2"/>
      <c r="OEM6" s="2"/>
      <c r="OEN6" s="2"/>
      <c r="OEO6" s="2"/>
      <c r="OEP6" s="2"/>
      <c r="OEQ6" s="2"/>
      <c r="OER6" s="2"/>
      <c r="OES6" s="2"/>
      <c r="OET6" s="2"/>
      <c r="OEU6" s="2"/>
      <c r="OEV6" s="2"/>
      <c r="OEW6" s="2"/>
      <c r="OEX6" s="2"/>
      <c r="OEY6" s="2"/>
      <c r="OEZ6" s="2"/>
      <c r="OFA6" s="2"/>
      <c r="OFB6" s="2"/>
      <c r="OFC6" s="2"/>
      <c r="OFD6" s="2"/>
      <c r="OFE6" s="2"/>
      <c r="OFF6" s="2"/>
      <c r="OFG6" s="2"/>
      <c r="OFH6" s="2"/>
      <c r="OFI6" s="2"/>
      <c r="OFJ6" s="2"/>
      <c r="OFK6" s="2"/>
      <c r="OFL6" s="2"/>
      <c r="OFM6" s="2"/>
      <c r="OFN6" s="2"/>
      <c r="OFO6" s="2"/>
      <c r="OFP6" s="2"/>
      <c r="OFQ6" s="2"/>
      <c r="OFR6" s="2"/>
      <c r="OFS6" s="2"/>
      <c r="OFT6" s="2"/>
      <c r="OFU6" s="2"/>
      <c r="OFV6" s="2"/>
      <c r="OFW6" s="2"/>
      <c r="OFX6" s="2"/>
      <c r="OFY6" s="2"/>
      <c r="OFZ6" s="2"/>
      <c r="OGA6" s="2"/>
      <c r="OGB6" s="2"/>
      <c r="OGC6" s="2"/>
      <c r="OGD6" s="2"/>
      <c r="OGE6" s="2"/>
      <c r="OGF6" s="2"/>
      <c r="OGG6" s="2"/>
      <c r="OGH6" s="2"/>
      <c r="OGI6" s="2"/>
      <c r="OGJ6" s="2"/>
      <c r="OGK6" s="2"/>
      <c r="OGL6" s="2"/>
      <c r="OGM6" s="2"/>
      <c r="OGN6" s="2"/>
      <c r="OGO6" s="2"/>
      <c r="OGP6" s="2"/>
      <c r="OGQ6" s="2"/>
      <c r="OGR6" s="2"/>
      <c r="OGS6" s="2"/>
      <c r="OGT6" s="2"/>
      <c r="OGU6" s="2"/>
      <c r="OGV6" s="2"/>
      <c r="OGW6" s="2"/>
      <c r="OGX6" s="2"/>
      <c r="OGY6" s="2"/>
      <c r="OGZ6" s="2"/>
      <c r="OHA6" s="2"/>
      <c r="OHB6" s="2"/>
      <c r="OHC6" s="2"/>
      <c r="OHD6" s="2"/>
      <c r="OHE6" s="2"/>
      <c r="OHF6" s="2"/>
      <c r="OHG6" s="2"/>
      <c r="OHH6" s="2"/>
      <c r="OHI6" s="2"/>
      <c r="OHJ6" s="2"/>
      <c r="OHK6" s="2"/>
      <c r="OHL6" s="2"/>
      <c r="OHM6" s="2"/>
      <c r="OHN6" s="2"/>
      <c r="OHO6" s="2"/>
      <c r="OHP6" s="2"/>
      <c r="OHQ6" s="2"/>
      <c r="OHR6" s="2"/>
      <c r="OHS6" s="2"/>
      <c r="OHT6" s="2"/>
      <c r="OHU6" s="2"/>
      <c r="OHV6" s="2"/>
      <c r="OHW6" s="2"/>
      <c r="OHX6" s="2"/>
      <c r="OHY6" s="2"/>
      <c r="OHZ6" s="2"/>
      <c r="OIA6" s="2"/>
      <c r="OIB6" s="2"/>
      <c r="OIC6" s="2"/>
      <c r="OID6" s="2"/>
      <c r="OIE6" s="2"/>
      <c r="OIF6" s="2"/>
      <c r="OIG6" s="2"/>
      <c r="OIH6" s="2"/>
      <c r="OII6" s="2"/>
      <c r="OIJ6" s="2"/>
      <c r="OIK6" s="2"/>
      <c r="OIL6" s="2"/>
      <c r="OIM6" s="2"/>
      <c r="OIN6" s="2"/>
      <c r="OIO6" s="2"/>
      <c r="OIP6" s="2"/>
      <c r="OIQ6" s="2"/>
      <c r="OIR6" s="2"/>
      <c r="OIS6" s="2"/>
      <c r="OIT6" s="2"/>
      <c r="OIU6" s="2"/>
      <c r="OIV6" s="2"/>
      <c r="OIW6" s="2"/>
      <c r="OIX6" s="2"/>
      <c r="OIY6" s="2"/>
      <c r="OIZ6" s="2"/>
      <c r="OJA6" s="2"/>
      <c r="OJB6" s="2"/>
      <c r="OJC6" s="2"/>
      <c r="OJD6" s="2"/>
      <c r="OJE6" s="2"/>
      <c r="OJF6" s="2"/>
      <c r="OJG6" s="2"/>
      <c r="OJH6" s="2"/>
      <c r="OJI6" s="2"/>
      <c r="OJJ6" s="2"/>
      <c r="OJK6" s="2"/>
      <c r="OJL6" s="2"/>
      <c r="OJM6" s="2"/>
      <c r="OJN6" s="2"/>
      <c r="OJO6" s="2"/>
      <c r="OJP6" s="2"/>
      <c r="OJQ6" s="2"/>
      <c r="OJR6" s="2"/>
      <c r="OJS6" s="2"/>
      <c r="OJT6" s="2"/>
      <c r="OJU6" s="2"/>
      <c r="OJV6" s="2"/>
      <c r="OJW6" s="2"/>
      <c r="OJX6" s="2"/>
      <c r="OJY6" s="2"/>
      <c r="OJZ6" s="2"/>
      <c r="OKA6" s="2"/>
      <c r="OKB6" s="2"/>
      <c r="OKC6" s="2"/>
      <c r="OKD6" s="2"/>
      <c r="OKE6" s="2"/>
      <c r="OKF6" s="2"/>
      <c r="OKG6" s="2"/>
      <c r="OKH6" s="2"/>
      <c r="OKI6" s="2"/>
      <c r="OKJ6" s="2"/>
      <c r="OKK6" s="2"/>
      <c r="OKL6" s="2"/>
      <c r="OKM6" s="2"/>
      <c r="OKN6" s="2"/>
      <c r="OKO6" s="2"/>
      <c r="OKP6" s="2"/>
      <c r="OKQ6" s="2"/>
      <c r="OKR6" s="2"/>
      <c r="OKS6" s="2"/>
      <c r="OKT6" s="2"/>
      <c r="OKU6" s="2"/>
      <c r="OKV6" s="2"/>
      <c r="OKW6" s="2"/>
      <c r="OKX6" s="2"/>
      <c r="OKY6" s="2"/>
      <c r="OKZ6" s="2"/>
      <c r="OLA6" s="2"/>
      <c r="OLB6" s="2"/>
      <c r="OLC6" s="2"/>
      <c r="OLD6" s="2"/>
      <c r="OLE6" s="2"/>
      <c r="OLF6" s="2"/>
      <c r="OLG6" s="2"/>
      <c r="OLH6" s="2"/>
      <c r="OLI6" s="2"/>
      <c r="OLJ6" s="2"/>
      <c r="OLK6" s="2"/>
      <c r="OLL6" s="2"/>
      <c r="OLM6" s="2"/>
      <c r="OLN6" s="2"/>
      <c r="OLO6" s="2"/>
      <c r="OLP6" s="2"/>
      <c r="OLQ6" s="2"/>
      <c r="OLR6" s="2"/>
      <c r="OLS6" s="2"/>
      <c r="OLT6" s="2"/>
      <c r="OLU6" s="2"/>
      <c r="OLV6" s="2"/>
      <c r="OLW6" s="2"/>
      <c r="OLX6" s="2"/>
      <c r="OLY6" s="2"/>
      <c r="OLZ6" s="2"/>
      <c r="OMA6" s="2"/>
      <c r="OMB6" s="2"/>
      <c r="OMC6" s="2"/>
      <c r="OMD6" s="2"/>
      <c r="OME6" s="2"/>
      <c r="OMF6" s="2"/>
      <c r="OMG6" s="2"/>
      <c r="OMH6" s="2"/>
      <c r="OMI6" s="2"/>
      <c r="OMJ6" s="2"/>
      <c r="OMK6" s="2"/>
      <c r="OML6" s="2"/>
      <c r="OMM6" s="2"/>
      <c r="OMN6" s="2"/>
      <c r="OMO6" s="2"/>
      <c r="OMP6" s="2"/>
      <c r="OMQ6" s="2"/>
      <c r="OMR6" s="2"/>
      <c r="OMS6" s="2"/>
      <c r="OMT6" s="2"/>
      <c r="OMU6" s="2"/>
      <c r="OMV6" s="2"/>
      <c r="OMW6" s="2"/>
      <c r="OMX6" s="2"/>
      <c r="OMY6" s="2"/>
      <c r="OMZ6" s="2"/>
      <c r="ONA6" s="2"/>
      <c r="ONB6" s="2"/>
      <c r="ONC6" s="2"/>
      <c r="OND6" s="2"/>
      <c r="ONE6" s="2"/>
      <c r="ONF6" s="2"/>
      <c r="ONG6" s="2"/>
      <c r="ONH6" s="2"/>
      <c r="ONI6" s="2"/>
      <c r="ONJ6" s="2"/>
      <c r="ONK6" s="2"/>
      <c r="ONL6" s="2"/>
      <c r="ONM6" s="2"/>
      <c r="ONN6" s="2"/>
      <c r="ONO6" s="2"/>
      <c r="ONP6" s="2"/>
      <c r="ONQ6" s="2"/>
      <c r="ONR6" s="2"/>
      <c r="ONS6" s="2"/>
      <c r="ONT6" s="2"/>
      <c r="ONU6" s="2"/>
      <c r="ONV6" s="2"/>
      <c r="ONW6" s="2"/>
      <c r="ONX6" s="2"/>
      <c r="ONY6" s="2"/>
      <c r="ONZ6" s="2"/>
      <c r="OOA6" s="2"/>
      <c r="OOB6" s="2"/>
      <c r="OOC6" s="2"/>
      <c r="OOD6" s="2"/>
      <c r="OOE6" s="2"/>
      <c r="OOF6" s="2"/>
      <c r="OOG6" s="2"/>
      <c r="OOH6" s="2"/>
      <c r="OOI6" s="2"/>
      <c r="OOJ6" s="2"/>
      <c r="OOK6" s="2"/>
      <c r="OOL6" s="2"/>
      <c r="OOM6" s="2"/>
      <c r="OON6" s="2"/>
      <c r="OOO6" s="2"/>
      <c r="OOP6" s="2"/>
      <c r="OOQ6" s="2"/>
      <c r="OOR6" s="2"/>
      <c r="OOS6" s="2"/>
      <c r="OOT6" s="2"/>
      <c r="OOU6" s="2"/>
      <c r="OOV6" s="2"/>
      <c r="OOW6" s="2"/>
      <c r="OOX6" s="2"/>
      <c r="OOY6" s="2"/>
      <c r="OOZ6" s="2"/>
      <c r="OPA6" s="2"/>
      <c r="OPB6" s="2"/>
      <c r="OPC6" s="2"/>
      <c r="OPD6" s="2"/>
      <c r="OPE6" s="2"/>
      <c r="OPF6" s="2"/>
      <c r="OPG6" s="2"/>
      <c r="OPH6" s="2"/>
      <c r="OPI6" s="2"/>
      <c r="OPJ6" s="2"/>
      <c r="OPK6" s="2"/>
      <c r="OPL6" s="2"/>
      <c r="OPM6" s="2"/>
      <c r="OPN6" s="2"/>
      <c r="OPO6" s="2"/>
      <c r="OPP6" s="2"/>
      <c r="OPQ6" s="2"/>
      <c r="OPR6" s="2"/>
      <c r="OPS6" s="2"/>
      <c r="OPT6" s="2"/>
      <c r="OPU6" s="2"/>
      <c r="OPV6" s="2"/>
      <c r="OPW6" s="2"/>
      <c r="OPX6" s="2"/>
      <c r="OPY6" s="2"/>
      <c r="OPZ6" s="2"/>
      <c r="OQA6" s="2"/>
      <c r="OQB6" s="2"/>
      <c r="OQC6" s="2"/>
      <c r="OQD6" s="2"/>
      <c r="OQE6" s="2"/>
      <c r="OQF6" s="2"/>
      <c r="OQG6" s="2"/>
      <c r="OQH6" s="2"/>
      <c r="OQI6" s="2"/>
      <c r="OQJ6" s="2"/>
      <c r="OQK6" s="2"/>
      <c r="OQL6" s="2"/>
      <c r="OQM6" s="2"/>
      <c r="OQN6" s="2"/>
      <c r="OQO6" s="2"/>
      <c r="OQP6" s="2"/>
      <c r="OQQ6" s="2"/>
      <c r="OQR6" s="2"/>
      <c r="OQS6" s="2"/>
      <c r="OQT6" s="2"/>
      <c r="OQU6" s="2"/>
      <c r="OQV6" s="2"/>
      <c r="OQW6" s="2"/>
      <c r="OQX6" s="2"/>
      <c r="OQY6" s="2"/>
      <c r="OQZ6" s="2"/>
      <c r="ORA6" s="2"/>
      <c r="ORB6" s="2"/>
      <c r="ORC6" s="2"/>
      <c r="ORD6" s="2"/>
      <c r="ORE6" s="2"/>
      <c r="ORF6" s="2"/>
      <c r="ORG6" s="2"/>
      <c r="ORH6" s="2"/>
      <c r="ORI6" s="2"/>
      <c r="ORJ6" s="2"/>
      <c r="ORK6" s="2"/>
      <c r="ORL6" s="2"/>
      <c r="ORM6" s="2"/>
      <c r="ORN6" s="2"/>
      <c r="ORO6" s="2"/>
      <c r="ORP6" s="2"/>
      <c r="ORQ6" s="2"/>
      <c r="ORR6" s="2"/>
      <c r="ORS6" s="2"/>
      <c r="ORT6" s="2"/>
      <c r="ORU6" s="2"/>
      <c r="ORV6" s="2"/>
      <c r="ORW6" s="2"/>
      <c r="ORX6" s="2"/>
      <c r="ORY6" s="2"/>
      <c r="ORZ6" s="2"/>
      <c r="OSA6" s="2"/>
      <c r="OSB6" s="2"/>
      <c r="OSC6" s="2"/>
      <c r="OSD6" s="2"/>
      <c r="OSE6" s="2"/>
      <c r="OSF6" s="2"/>
      <c r="OSG6" s="2"/>
      <c r="OSH6" s="2"/>
      <c r="OSI6" s="2"/>
      <c r="OSJ6" s="2"/>
      <c r="OSK6" s="2"/>
      <c r="OSL6" s="2"/>
      <c r="OSM6" s="2"/>
      <c r="OSN6" s="2"/>
      <c r="OSO6" s="2"/>
      <c r="OSP6" s="2"/>
      <c r="OSQ6" s="2"/>
      <c r="OSR6" s="2"/>
      <c r="OSS6" s="2"/>
      <c r="OST6" s="2"/>
      <c r="OSU6" s="2"/>
      <c r="OSV6" s="2"/>
      <c r="OSW6" s="2"/>
      <c r="OSX6" s="2"/>
      <c r="OSY6" s="2"/>
      <c r="OSZ6" s="2"/>
      <c r="OTA6" s="2"/>
      <c r="OTB6" s="2"/>
      <c r="OTC6" s="2"/>
      <c r="OTD6" s="2"/>
      <c r="OTE6" s="2"/>
      <c r="OTF6" s="2"/>
      <c r="OTG6" s="2"/>
      <c r="OTH6" s="2"/>
      <c r="OTI6" s="2"/>
      <c r="OTJ6" s="2"/>
      <c r="OTK6" s="2"/>
      <c r="OTL6" s="2"/>
      <c r="OTM6" s="2"/>
      <c r="OTN6" s="2"/>
      <c r="OTO6" s="2"/>
      <c r="OTP6" s="2"/>
      <c r="OTQ6" s="2"/>
      <c r="OTR6" s="2"/>
      <c r="OTS6" s="2"/>
      <c r="OTT6" s="2"/>
      <c r="OTU6" s="2"/>
      <c r="OTV6" s="2"/>
      <c r="OTW6" s="2"/>
      <c r="OTX6" s="2"/>
      <c r="OTY6" s="2"/>
      <c r="OTZ6" s="2"/>
      <c r="OUA6" s="2"/>
      <c r="OUB6" s="2"/>
      <c r="OUC6" s="2"/>
      <c r="OUD6" s="2"/>
      <c r="OUE6" s="2"/>
      <c r="OUF6" s="2"/>
      <c r="OUG6" s="2"/>
      <c r="OUH6" s="2"/>
      <c r="OUI6" s="2"/>
      <c r="OUJ6" s="2"/>
      <c r="OUK6" s="2"/>
      <c r="OUL6" s="2"/>
      <c r="OUM6" s="2"/>
      <c r="OUN6" s="2"/>
      <c r="OUO6" s="2"/>
      <c r="OUP6" s="2"/>
      <c r="OUQ6" s="2"/>
      <c r="OUR6" s="2"/>
      <c r="OUS6" s="2"/>
      <c r="OUT6" s="2"/>
      <c r="OUU6" s="2"/>
      <c r="OUV6" s="2"/>
      <c r="OUW6" s="2"/>
      <c r="OUX6" s="2"/>
      <c r="OUY6" s="2"/>
      <c r="OUZ6" s="2"/>
      <c r="OVA6" s="2"/>
      <c r="OVB6" s="2"/>
      <c r="OVC6" s="2"/>
      <c r="OVD6" s="2"/>
      <c r="OVE6" s="2"/>
      <c r="OVF6" s="2"/>
      <c r="OVG6" s="2"/>
      <c r="OVH6" s="2"/>
      <c r="OVI6" s="2"/>
      <c r="OVJ6" s="2"/>
      <c r="OVK6" s="2"/>
      <c r="OVL6" s="2"/>
      <c r="OVM6" s="2"/>
      <c r="OVN6" s="2"/>
      <c r="OVO6" s="2"/>
      <c r="OVP6" s="2"/>
      <c r="OVQ6" s="2"/>
      <c r="OVR6" s="2"/>
      <c r="OVS6" s="2"/>
      <c r="OVT6" s="2"/>
      <c r="OVU6" s="2"/>
      <c r="OVV6" s="2"/>
      <c r="OVW6" s="2"/>
      <c r="OVX6" s="2"/>
      <c r="OVY6" s="2"/>
      <c r="OVZ6" s="2"/>
      <c r="OWA6" s="2"/>
      <c r="OWB6" s="2"/>
      <c r="OWC6" s="2"/>
      <c r="OWD6" s="2"/>
      <c r="OWE6" s="2"/>
      <c r="OWF6" s="2"/>
      <c r="OWG6" s="2"/>
      <c r="OWH6" s="2"/>
      <c r="OWI6" s="2"/>
      <c r="OWJ6" s="2"/>
      <c r="OWK6" s="2"/>
      <c r="OWL6" s="2"/>
      <c r="OWM6" s="2"/>
      <c r="OWN6" s="2"/>
      <c r="OWO6" s="2"/>
      <c r="OWP6" s="2"/>
      <c r="OWQ6" s="2"/>
      <c r="OWR6" s="2"/>
      <c r="OWS6" s="2"/>
      <c r="OWT6" s="2"/>
      <c r="OWU6" s="2"/>
      <c r="OWV6" s="2"/>
      <c r="OWW6" s="2"/>
      <c r="OWX6" s="2"/>
      <c r="OWY6" s="2"/>
      <c r="OWZ6" s="2"/>
      <c r="OXA6" s="2"/>
      <c r="OXB6" s="2"/>
      <c r="OXC6" s="2"/>
      <c r="OXD6" s="2"/>
      <c r="OXE6" s="2"/>
      <c r="OXF6" s="2"/>
      <c r="OXG6" s="2"/>
      <c r="OXH6" s="2"/>
      <c r="OXI6" s="2"/>
      <c r="OXJ6" s="2"/>
      <c r="OXK6" s="2"/>
      <c r="OXL6" s="2"/>
      <c r="OXM6" s="2"/>
      <c r="OXN6" s="2"/>
      <c r="OXO6" s="2"/>
      <c r="OXP6" s="2"/>
      <c r="OXQ6" s="2"/>
      <c r="OXR6" s="2"/>
      <c r="OXS6" s="2"/>
      <c r="OXT6" s="2"/>
      <c r="OXU6" s="2"/>
      <c r="OXV6" s="2"/>
      <c r="OXW6" s="2"/>
      <c r="OXX6" s="2"/>
      <c r="OXY6" s="2"/>
      <c r="OXZ6" s="2"/>
      <c r="OYA6" s="2"/>
      <c r="OYB6" s="2"/>
      <c r="OYC6" s="2"/>
      <c r="OYD6" s="2"/>
      <c r="OYE6" s="2"/>
      <c r="OYF6" s="2"/>
      <c r="OYG6" s="2"/>
      <c r="OYH6" s="2"/>
      <c r="OYI6" s="2"/>
      <c r="OYJ6" s="2"/>
      <c r="OYK6" s="2"/>
      <c r="OYL6" s="2"/>
      <c r="OYM6" s="2"/>
      <c r="OYN6" s="2"/>
      <c r="OYO6" s="2"/>
      <c r="OYP6" s="2"/>
      <c r="OYQ6" s="2"/>
      <c r="OYR6" s="2"/>
      <c r="OYS6" s="2"/>
      <c r="OYT6" s="2"/>
      <c r="OYU6" s="2"/>
      <c r="OYV6" s="2"/>
      <c r="OYW6" s="2"/>
      <c r="OYX6" s="2"/>
      <c r="OYY6" s="2"/>
      <c r="OYZ6" s="2"/>
      <c r="OZA6" s="2"/>
      <c r="OZB6" s="2"/>
      <c r="OZC6" s="2"/>
      <c r="OZD6" s="2"/>
      <c r="OZE6" s="2"/>
      <c r="OZF6" s="2"/>
      <c r="OZG6" s="2"/>
      <c r="OZH6" s="2"/>
      <c r="OZI6" s="2"/>
      <c r="OZJ6" s="2"/>
      <c r="OZK6" s="2"/>
      <c r="OZL6" s="2"/>
      <c r="OZM6" s="2"/>
      <c r="OZN6" s="2"/>
      <c r="OZO6" s="2"/>
      <c r="OZP6" s="2"/>
      <c r="OZQ6" s="2"/>
      <c r="OZR6" s="2"/>
      <c r="OZS6" s="2"/>
      <c r="OZT6" s="2"/>
      <c r="OZU6" s="2"/>
      <c r="OZV6" s="2"/>
      <c r="OZW6" s="2"/>
      <c r="OZX6" s="2"/>
      <c r="OZY6" s="2"/>
      <c r="OZZ6" s="2"/>
      <c r="PAA6" s="2"/>
      <c r="PAB6" s="2"/>
      <c r="PAC6" s="2"/>
      <c r="PAD6" s="2"/>
      <c r="PAE6" s="2"/>
      <c r="PAF6" s="2"/>
      <c r="PAG6" s="2"/>
      <c r="PAH6" s="2"/>
      <c r="PAI6" s="2"/>
      <c r="PAJ6" s="2"/>
      <c r="PAK6" s="2"/>
      <c r="PAL6" s="2"/>
      <c r="PAM6" s="2"/>
      <c r="PAN6" s="2"/>
      <c r="PAO6" s="2"/>
      <c r="PAP6" s="2"/>
      <c r="PAQ6" s="2"/>
      <c r="PAR6" s="2"/>
      <c r="PAS6" s="2"/>
      <c r="PAT6" s="2"/>
      <c r="PAU6" s="2"/>
      <c r="PAV6" s="2"/>
      <c r="PAW6" s="2"/>
      <c r="PAX6" s="2"/>
      <c r="PAY6" s="2"/>
      <c r="PAZ6" s="2"/>
      <c r="PBA6" s="2"/>
      <c r="PBB6" s="2"/>
      <c r="PBC6" s="2"/>
      <c r="PBD6" s="2"/>
      <c r="PBE6" s="2"/>
      <c r="PBF6" s="2"/>
      <c r="PBG6" s="2"/>
      <c r="PBH6" s="2"/>
      <c r="PBI6" s="2"/>
      <c r="PBJ6" s="2"/>
      <c r="PBK6" s="2"/>
      <c r="PBL6" s="2"/>
      <c r="PBM6" s="2"/>
      <c r="PBN6" s="2"/>
      <c r="PBO6" s="2"/>
      <c r="PBP6" s="2"/>
      <c r="PBQ6" s="2"/>
      <c r="PBR6" s="2"/>
      <c r="PBS6" s="2"/>
      <c r="PBT6" s="2"/>
      <c r="PBU6" s="2"/>
      <c r="PBV6" s="2"/>
      <c r="PBW6" s="2"/>
      <c r="PBX6" s="2"/>
      <c r="PBY6" s="2"/>
      <c r="PBZ6" s="2"/>
      <c r="PCA6" s="2"/>
      <c r="PCB6" s="2"/>
      <c r="PCC6" s="2"/>
      <c r="PCD6" s="2"/>
      <c r="PCE6" s="2"/>
      <c r="PCF6" s="2"/>
      <c r="PCG6" s="2"/>
      <c r="PCH6" s="2"/>
      <c r="PCI6" s="2"/>
      <c r="PCJ6" s="2"/>
      <c r="PCK6" s="2"/>
      <c r="PCL6" s="2"/>
      <c r="PCM6" s="2"/>
      <c r="PCN6" s="2"/>
      <c r="PCO6" s="2"/>
      <c r="PCP6" s="2"/>
      <c r="PCQ6" s="2"/>
      <c r="PCR6" s="2"/>
      <c r="PCS6" s="2"/>
      <c r="PCT6" s="2"/>
      <c r="PCU6" s="2"/>
      <c r="PCV6" s="2"/>
      <c r="PCW6" s="2"/>
      <c r="PCX6" s="2"/>
      <c r="PCY6" s="2"/>
      <c r="PCZ6" s="2"/>
      <c r="PDA6" s="2"/>
      <c r="PDB6" s="2"/>
      <c r="PDC6" s="2"/>
      <c r="PDD6" s="2"/>
      <c r="PDE6" s="2"/>
      <c r="PDF6" s="2"/>
      <c r="PDG6" s="2"/>
      <c r="PDH6" s="2"/>
      <c r="PDI6" s="2"/>
      <c r="PDJ6" s="2"/>
      <c r="PDK6" s="2"/>
      <c r="PDL6" s="2"/>
      <c r="PDM6" s="2"/>
      <c r="PDN6" s="2"/>
      <c r="PDO6" s="2"/>
      <c r="PDP6" s="2"/>
      <c r="PDQ6" s="2"/>
      <c r="PDR6" s="2"/>
      <c r="PDS6" s="2"/>
      <c r="PDT6" s="2"/>
      <c r="PDU6" s="2"/>
      <c r="PDV6" s="2"/>
      <c r="PDW6" s="2"/>
      <c r="PDX6" s="2"/>
      <c r="PDY6" s="2"/>
      <c r="PDZ6" s="2"/>
      <c r="PEA6" s="2"/>
      <c r="PEB6" s="2"/>
      <c r="PEC6" s="2"/>
      <c r="PED6" s="2"/>
      <c r="PEE6" s="2"/>
      <c r="PEF6" s="2"/>
      <c r="PEG6" s="2"/>
      <c r="PEH6" s="2"/>
      <c r="PEI6" s="2"/>
      <c r="PEJ6" s="2"/>
      <c r="PEK6" s="2"/>
      <c r="PEL6" s="2"/>
      <c r="PEM6" s="2"/>
      <c r="PEN6" s="2"/>
      <c r="PEO6" s="2"/>
      <c r="PEP6" s="2"/>
      <c r="PEQ6" s="2"/>
      <c r="PER6" s="2"/>
      <c r="PES6" s="2"/>
      <c r="PET6" s="2"/>
      <c r="PEU6" s="2"/>
      <c r="PEV6" s="2"/>
      <c r="PEW6" s="2"/>
      <c r="PEX6" s="2"/>
      <c r="PEY6" s="2"/>
      <c r="PEZ6" s="2"/>
      <c r="PFA6" s="2"/>
      <c r="PFB6" s="2"/>
      <c r="PFC6" s="2"/>
      <c r="PFD6" s="2"/>
      <c r="PFE6" s="2"/>
      <c r="PFF6" s="2"/>
      <c r="PFG6" s="2"/>
      <c r="PFH6" s="2"/>
      <c r="PFI6" s="2"/>
      <c r="PFJ6" s="2"/>
      <c r="PFK6" s="2"/>
      <c r="PFL6" s="2"/>
      <c r="PFM6" s="2"/>
      <c r="PFN6" s="2"/>
      <c r="PFO6" s="2"/>
      <c r="PFP6" s="2"/>
      <c r="PFQ6" s="2"/>
      <c r="PFR6" s="2"/>
      <c r="PFS6" s="2"/>
      <c r="PFT6" s="2"/>
      <c r="PFU6" s="2"/>
      <c r="PFV6" s="2"/>
      <c r="PFW6" s="2"/>
      <c r="PFX6" s="2"/>
      <c r="PFY6" s="2"/>
      <c r="PFZ6" s="2"/>
      <c r="PGA6" s="2"/>
      <c r="PGB6" s="2"/>
      <c r="PGC6" s="2"/>
      <c r="PGD6" s="2"/>
      <c r="PGE6" s="2"/>
      <c r="PGF6" s="2"/>
      <c r="PGG6" s="2"/>
      <c r="PGH6" s="2"/>
      <c r="PGI6" s="2"/>
      <c r="PGJ6" s="2"/>
      <c r="PGK6" s="2"/>
      <c r="PGL6" s="2"/>
      <c r="PGM6" s="2"/>
      <c r="PGN6" s="2"/>
      <c r="PGO6" s="2"/>
      <c r="PGP6" s="2"/>
      <c r="PGQ6" s="2"/>
      <c r="PGR6" s="2"/>
      <c r="PGS6" s="2"/>
      <c r="PGT6" s="2"/>
      <c r="PGU6" s="2"/>
      <c r="PGV6" s="2"/>
      <c r="PGW6" s="2"/>
      <c r="PGX6" s="2"/>
      <c r="PGY6" s="2"/>
      <c r="PGZ6" s="2"/>
      <c r="PHA6" s="2"/>
      <c r="PHB6" s="2"/>
      <c r="PHC6" s="2"/>
      <c r="PHD6" s="2"/>
      <c r="PHE6" s="2"/>
      <c r="PHF6" s="2"/>
      <c r="PHG6" s="2"/>
      <c r="PHH6" s="2"/>
      <c r="PHI6" s="2"/>
      <c r="PHJ6" s="2"/>
      <c r="PHK6" s="2"/>
      <c r="PHL6" s="2"/>
      <c r="PHM6" s="2"/>
      <c r="PHN6" s="2"/>
      <c r="PHO6" s="2"/>
      <c r="PHP6" s="2"/>
      <c r="PHQ6" s="2"/>
      <c r="PHR6" s="2"/>
      <c r="PHS6" s="2"/>
      <c r="PHT6" s="2"/>
      <c r="PHU6" s="2"/>
      <c r="PHV6" s="2"/>
      <c r="PHW6" s="2"/>
      <c r="PHX6" s="2"/>
      <c r="PHY6" s="2"/>
      <c r="PHZ6" s="2"/>
      <c r="PIA6" s="2"/>
      <c r="PIB6" s="2"/>
      <c r="PIC6" s="2"/>
      <c r="PID6" s="2"/>
      <c r="PIE6" s="2"/>
      <c r="PIF6" s="2"/>
      <c r="PIG6" s="2"/>
      <c r="PIH6" s="2"/>
      <c r="PII6" s="2"/>
      <c r="PIJ6" s="2"/>
      <c r="PIK6" s="2"/>
      <c r="PIL6" s="2"/>
      <c r="PIM6" s="2"/>
      <c r="PIN6" s="2"/>
      <c r="PIO6" s="2"/>
      <c r="PIP6" s="2"/>
      <c r="PIQ6" s="2"/>
      <c r="PIR6" s="2"/>
      <c r="PIS6" s="2"/>
      <c r="PIT6" s="2"/>
      <c r="PIU6" s="2"/>
      <c r="PIV6" s="2"/>
      <c r="PIW6" s="2"/>
      <c r="PIX6" s="2"/>
      <c r="PIY6" s="2"/>
      <c r="PIZ6" s="2"/>
      <c r="PJA6" s="2"/>
      <c r="PJB6" s="2"/>
      <c r="PJC6" s="2"/>
      <c r="PJD6" s="2"/>
      <c r="PJE6" s="2"/>
      <c r="PJF6" s="2"/>
      <c r="PJG6" s="2"/>
      <c r="PJH6" s="2"/>
      <c r="PJI6" s="2"/>
      <c r="PJJ6" s="2"/>
      <c r="PJK6" s="2"/>
      <c r="PJL6" s="2"/>
      <c r="PJM6" s="2"/>
      <c r="PJN6" s="2"/>
      <c r="PJO6" s="2"/>
      <c r="PJP6" s="2"/>
      <c r="PJQ6" s="2"/>
      <c r="PJR6" s="2"/>
      <c r="PJS6" s="2"/>
      <c r="PJT6" s="2"/>
      <c r="PJU6" s="2"/>
      <c r="PJV6" s="2"/>
      <c r="PJW6" s="2"/>
      <c r="PJX6" s="2"/>
      <c r="PJY6" s="2"/>
      <c r="PJZ6" s="2"/>
      <c r="PKA6" s="2"/>
      <c r="PKB6" s="2"/>
      <c r="PKC6" s="2"/>
      <c r="PKD6" s="2"/>
      <c r="PKE6" s="2"/>
      <c r="PKF6" s="2"/>
      <c r="PKG6" s="2"/>
      <c r="PKH6" s="2"/>
      <c r="PKI6" s="2"/>
      <c r="PKJ6" s="2"/>
      <c r="PKK6" s="2"/>
      <c r="PKL6" s="2"/>
      <c r="PKM6" s="2"/>
      <c r="PKN6" s="2"/>
      <c r="PKO6" s="2"/>
      <c r="PKP6" s="2"/>
      <c r="PKQ6" s="2"/>
      <c r="PKR6" s="2"/>
      <c r="PKS6" s="2"/>
      <c r="PKT6" s="2"/>
      <c r="PKU6" s="2"/>
      <c r="PKV6" s="2"/>
      <c r="PKW6" s="2"/>
      <c r="PKX6" s="2"/>
      <c r="PKY6" s="2"/>
      <c r="PKZ6" s="2"/>
      <c r="PLA6" s="2"/>
      <c r="PLB6" s="2"/>
      <c r="PLC6" s="2"/>
      <c r="PLD6" s="2"/>
      <c r="PLE6" s="2"/>
      <c r="PLF6" s="2"/>
      <c r="PLG6" s="2"/>
      <c r="PLH6" s="2"/>
      <c r="PLI6" s="2"/>
      <c r="PLJ6" s="2"/>
      <c r="PLK6" s="2"/>
      <c r="PLL6" s="2"/>
      <c r="PLM6" s="2"/>
      <c r="PLN6" s="2"/>
      <c r="PLO6" s="2"/>
      <c r="PLP6" s="2"/>
      <c r="PLQ6" s="2"/>
      <c r="PLR6" s="2"/>
      <c r="PLS6" s="2"/>
      <c r="PLT6" s="2"/>
      <c r="PLU6" s="2"/>
      <c r="PLV6" s="2"/>
      <c r="PLW6" s="2"/>
      <c r="PLX6" s="2"/>
      <c r="PLY6" s="2"/>
      <c r="PLZ6" s="2"/>
      <c r="PMA6" s="2"/>
      <c r="PMB6" s="2"/>
      <c r="PMC6" s="2"/>
      <c r="PMD6" s="2"/>
      <c r="PME6" s="2"/>
      <c r="PMF6" s="2"/>
      <c r="PMG6" s="2"/>
      <c r="PMH6" s="2"/>
      <c r="PMI6" s="2"/>
      <c r="PMJ6" s="2"/>
      <c r="PMK6" s="2"/>
      <c r="PML6" s="2"/>
      <c r="PMM6" s="2"/>
      <c r="PMN6" s="2"/>
      <c r="PMO6" s="2"/>
      <c r="PMP6" s="2"/>
      <c r="PMQ6" s="2"/>
      <c r="PMR6" s="2"/>
      <c r="PMS6" s="2"/>
      <c r="PMT6" s="2"/>
      <c r="PMU6" s="2"/>
      <c r="PMV6" s="2"/>
      <c r="PMW6" s="2"/>
      <c r="PMX6" s="2"/>
      <c r="PMY6" s="2"/>
      <c r="PMZ6" s="2"/>
      <c r="PNA6" s="2"/>
      <c r="PNB6" s="2"/>
      <c r="PNC6" s="2"/>
      <c r="PND6" s="2"/>
      <c r="PNE6" s="2"/>
      <c r="PNF6" s="2"/>
      <c r="PNG6" s="2"/>
      <c r="PNH6" s="2"/>
      <c r="PNI6" s="2"/>
      <c r="PNJ6" s="2"/>
      <c r="PNK6" s="2"/>
      <c r="PNL6" s="2"/>
      <c r="PNM6" s="2"/>
      <c r="PNN6" s="2"/>
      <c r="PNO6" s="2"/>
      <c r="PNP6" s="2"/>
      <c r="PNQ6" s="2"/>
      <c r="PNR6" s="2"/>
      <c r="PNS6" s="2"/>
      <c r="PNT6" s="2"/>
      <c r="PNU6" s="2"/>
      <c r="PNV6" s="2"/>
      <c r="PNW6" s="2"/>
      <c r="PNX6" s="2"/>
      <c r="PNY6" s="2"/>
      <c r="PNZ6" s="2"/>
      <c r="POA6" s="2"/>
      <c r="POB6" s="2"/>
      <c r="POC6" s="2"/>
      <c r="POD6" s="2"/>
      <c r="POE6" s="2"/>
      <c r="POF6" s="2"/>
      <c r="POG6" s="2"/>
      <c r="POH6" s="2"/>
      <c r="POI6" s="2"/>
      <c r="POJ6" s="2"/>
      <c r="POK6" s="2"/>
      <c r="POL6" s="2"/>
      <c r="POM6" s="2"/>
      <c r="PON6" s="2"/>
      <c r="POO6" s="2"/>
      <c r="POP6" s="2"/>
      <c r="POQ6" s="2"/>
      <c r="POR6" s="2"/>
      <c r="POS6" s="2"/>
      <c r="POT6" s="2"/>
      <c r="POU6" s="2"/>
      <c r="POV6" s="2"/>
      <c r="POW6" s="2"/>
      <c r="POX6" s="2"/>
      <c r="POY6" s="2"/>
      <c r="POZ6" s="2"/>
      <c r="PPA6" s="2"/>
      <c r="PPB6" s="2"/>
      <c r="PPC6" s="2"/>
      <c r="PPD6" s="2"/>
      <c r="PPE6" s="2"/>
      <c r="PPF6" s="2"/>
      <c r="PPG6" s="2"/>
      <c r="PPH6" s="2"/>
      <c r="PPI6" s="2"/>
      <c r="PPJ6" s="2"/>
      <c r="PPK6" s="2"/>
      <c r="PPL6" s="2"/>
      <c r="PPM6" s="2"/>
      <c r="PPN6" s="2"/>
      <c r="PPO6" s="2"/>
      <c r="PPP6" s="2"/>
      <c r="PPQ6" s="2"/>
      <c r="PPR6" s="2"/>
      <c r="PPS6" s="2"/>
      <c r="PPT6" s="2"/>
      <c r="PPU6" s="2"/>
      <c r="PPV6" s="2"/>
      <c r="PPW6" s="2"/>
      <c r="PPX6" s="2"/>
      <c r="PPY6" s="2"/>
      <c r="PPZ6" s="2"/>
      <c r="PQA6" s="2"/>
      <c r="PQB6" s="2"/>
      <c r="PQC6" s="2"/>
      <c r="PQD6" s="2"/>
      <c r="PQE6" s="2"/>
      <c r="PQF6" s="2"/>
      <c r="PQG6" s="2"/>
      <c r="PQH6" s="2"/>
      <c r="PQI6" s="2"/>
      <c r="PQJ6" s="2"/>
      <c r="PQK6" s="2"/>
      <c r="PQL6" s="2"/>
      <c r="PQM6" s="2"/>
      <c r="PQN6" s="2"/>
      <c r="PQO6" s="2"/>
      <c r="PQP6" s="2"/>
      <c r="PQQ6" s="2"/>
      <c r="PQR6" s="2"/>
      <c r="PQS6" s="2"/>
      <c r="PQT6" s="2"/>
      <c r="PQU6" s="2"/>
      <c r="PQV6" s="2"/>
      <c r="PQW6" s="2"/>
      <c r="PQX6" s="2"/>
      <c r="PQY6" s="2"/>
      <c r="PQZ6" s="2"/>
      <c r="PRA6" s="2"/>
      <c r="PRB6" s="2"/>
      <c r="PRC6" s="2"/>
      <c r="PRD6" s="2"/>
      <c r="PRE6" s="2"/>
      <c r="PRF6" s="2"/>
      <c r="PRG6" s="2"/>
      <c r="PRH6" s="2"/>
      <c r="PRI6" s="2"/>
      <c r="PRJ6" s="2"/>
      <c r="PRK6" s="2"/>
      <c r="PRL6" s="2"/>
      <c r="PRM6" s="2"/>
      <c r="PRN6" s="2"/>
      <c r="PRO6" s="2"/>
      <c r="PRP6" s="2"/>
      <c r="PRQ6" s="2"/>
      <c r="PRR6" s="2"/>
      <c r="PRS6" s="2"/>
      <c r="PRT6" s="2"/>
      <c r="PRU6" s="2"/>
      <c r="PRV6" s="2"/>
      <c r="PRW6" s="2"/>
      <c r="PRX6" s="2"/>
      <c r="PRY6" s="2"/>
      <c r="PRZ6" s="2"/>
      <c r="PSA6" s="2"/>
      <c r="PSB6" s="2"/>
      <c r="PSC6" s="2"/>
      <c r="PSD6" s="2"/>
      <c r="PSE6" s="2"/>
      <c r="PSF6" s="2"/>
      <c r="PSG6" s="2"/>
      <c r="PSH6" s="2"/>
      <c r="PSI6" s="2"/>
      <c r="PSJ6" s="2"/>
      <c r="PSK6" s="2"/>
      <c r="PSL6" s="2"/>
      <c r="PSM6" s="2"/>
      <c r="PSN6" s="2"/>
      <c r="PSO6" s="2"/>
      <c r="PSP6" s="2"/>
      <c r="PSQ6" s="2"/>
      <c r="PSR6" s="2"/>
      <c r="PSS6" s="2"/>
      <c r="PST6" s="2"/>
      <c r="PSU6" s="2"/>
      <c r="PSV6" s="2"/>
      <c r="PSW6" s="2"/>
      <c r="PSX6" s="2"/>
      <c r="PSY6" s="2"/>
      <c r="PSZ6" s="2"/>
      <c r="PTA6" s="2"/>
      <c r="PTB6" s="2"/>
      <c r="PTC6" s="2"/>
      <c r="PTD6" s="2"/>
      <c r="PTE6" s="2"/>
      <c r="PTF6" s="2"/>
      <c r="PTG6" s="2"/>
      <c r="PTH6" s="2"/>
      <c r="PTI6" s="2"/>
      <c r="PTJ6" s="2"/>
      <c r="PTK6" s="2"/>
      <c r="PTL6" s="2"/>
      <c r="PTM6" s="2"/>
      <c r="PTN6" s="2"/>
      <c r="PTO6" s="2"/>
      <c r="PTP6" s="2"/>
      <c r="PTQ6" s="2"/>
      <c r="PTR6" s="2"/>
      <c r="PTS6" s="2"/>
      <c r="PTT6" s="2"/>
      <c r="PTU6" s="2"/>
      <c r="PTV6" s="2"/>
      <c r="PTW6" s="2"/>
      <c r="PTX6" s="2"/>
      <c r="PTY6" s="2"/>
      <c r="PTZ6" s="2"/>
      <c r="PUA6" s="2"/>
      <c r="PUB6" s="2"/>
      <c r="PUC6" s="2"/>
      <c r="PUD6" s="2"/>
      <c r="PUE6" s="2"/>
      <c r="PUF6" s="2"/>
      <c r="PUG6" s="2"/>
      <c r="PUH6" s="2"/>
      <c r="PUI6" s="2"/>
      <c r="PUJ6" s="2"/>
      <c r="PUK6" s="2"/>
      <c r="PUL6" s="2"/>
      <c r="PUM6" s="2"/>
      <c r="PUN6" s="2"/>
      <c r="PUO6" s="2"/>
      <c r="PUP6" s="2"/>
      <c r="PUQ6" s="2"/>
      <c r="PUR6" s="2"/>
      <c r="PUS6" s="2"/>
      <c r="PUT6" s="2"/>
      <c r="PUU6" s="2"/>
      <c r="PUV6" s="2"/>
      <c r="PUW6" s="2"/>
      <c r="PUX6" s="2"/>
      <c r="PUY6" s="2"/>
      <c r="PUZ6" s="2"/>
      <c r="PVA6" s="2"/>
      <c r="PVB6" s="2"/>
      <c r="PVC6" s="2"/>
      <c r="PVD6" s="2"/>
      <c r="PVE6" s="2"/>
      <c r="PVF6" s="2"/>
      <c r="PVG6" s="2"/>
      <c r="PVH6" s="2"/>
      <c r="PVI6" s="2"/>
      <c r="PVJ6" s="2"/>
      <c r="PVK6" s="2"/>
      <c r="PVL6" s="2"/>
      <c r="PVM6" s="2"/>
      <c r="PVN6" s="2"/>
      <c r="PVO6" s="2"/>
      <c r="PVP6" s="2"/>
      <c r="PVQ6" s="2"/>
      <c r="PVR6" s="2"/>
      <c r="PVS6" s="2"/>
      <c r="PVT6" s="2"/>
      <c r="PVU6" s="2"/>
      <c r="PVV6" s="2"/>
      <c r="PVW6" s="2"/>
      <c r="PVX6" s="2"/>
      <c r="PVY6" s="2"/>
      <c r="PVZ6" s="2"/>
      <c r="PWA6" s="2"/>
      <c r="PWB6" s="2"/>
      <c r="PWC6" s="2"/>
      <c r="PWD6" s="2"/>
      <c r="PWE6" s="2"/>
      <c r="PWF6" s="2"/>
      <c r="PWG6" s="2"/>
      <c r="PWH6" s="2"/>
      <c r="PWI6" s="2"/>
      <c r="PWJ6" s="2"/>
      <c r="PWK6" s="2"/>
      <c r="PWL6" s="2"/>
      <c r="PWM6" s="2"/>
      <c r="PWN6" s="2"/>
      <c r="PWO6" s="2"/>
      <c r="PWP6" s="2"/>
      <c r="PWQ6" s="2"/>
      <c r="PWR6" s="2"/>
      <c r="PWS6" s="2"/>
      <c r="PWT6" s="2"/>
      <c r="PWU6" s="2"/>
      <c r="PWV6" s="2"/>
      <c r="PWW6" s="2"/>
      <c r="PWX6" s="2"/>
      <c r="PWY6" s="2"/>
      <c r="PWZ6" s="2"/>
      <c r="PXA6" s="2"/>
      <c r="PXB6" s="2"/>
      <c r="PXC6" s="2"/>
      <c r="PXD6" s="2"/>
      <c r="PXE6" s="2"/>
      <c r="PXF6" s="2"/>
      <c r="PXG6" s="2"/>
      <c r="PXH6" s="2"/>
      <c r="PXI6" s="2"/>
      <c r="PXJ6" s="2"/>
      <c r="PXK6" s="2"/>
      <c r="PXL6" s="2"/>
      <c r="PXM6" s="2"/>
      <c r="PXN6" s="2"/>
      <c r="PXO6" s="2"/>
      <c r="PXP6" s="2"/>
      <c r="PXQ6" s="2"/>
      <c r="PXR6" s="2"/>
      <c r="PXS6" s="2"/>
      <c r="PXT6" s="2"/>
      <c r="PXU6" s="2"/>
      <c r="PXV6" s="2"/>
      <c r="PXW6" s="2"/>
      <c r="PXX6" s="2"/>
      <c r="PXY6" s="2"/>
      <c r="PXZ6" s="2"/>
      <c r="PYA6" s="2"/>
      <c r="PYB6" s="2"/>
      <c r="PYC6" s="2"/>
      <c r="PYD6" s="2"/>
      <c r="PYE6" s="2"/>
      <c r="PYF6" s="2"/>
      <c r="PYG6" s="2"/>
      <c r="PYH6" s="2"/>
      <c r="PYI6" s="2"/>
      <c r="PYJ6" s="2"/>
      <c r="PYK6" s="2"/>
      <c r="PYL6" s="2"/>
      <c r="PYM6" s="2"/>
      <c r="PYN6" s="2"/>
      <c r="PYO6" s="2"/>
      <c r="PYP6" s="2"/>
      <c r="PYQ6" s="2"/>
      <c r="PYR6" s="2"/>
      <c r="PYS6" s="2"/>
      <c r="PYT6" s="2"/>
      <c r="PYU6" s="2"/>
      <c r="PYV6" s="2"/>
      <c r="PYW6" s="2"/>
      <c r="PYX6" s="2"/>
      <c r="PYY6" s="2"/>
      <c r="PYZ6" s="2"/>
      <c r="PZA6" s="2"/>
      <c r="PZB6" s="2"/>
      <c r="PZC6" s="2"/>
      <c r="PZD6" s="2"/>
      <c r="PZE6" s="2"/>
      <c r="PZF6" s="2"/>
      <c r="PZG6" s="2"/>
      <c r="PZH6" s="2"/>
      <c r="PZI6" s="2"/>
      <c r="PZJ6" s="2"/>
      <c r="PZK6" s="2"/>
      <c r="PZL6" s="2"/>
      <c r="PZM6" s="2"/>
      <c r="PZN6" s="2"/>
      <c r="PZO6" s="2"/>
      <c r="PZP6" s="2"/>
      <c r="PZQ6" s="2"/>
      <c r="PZR6" s="2"/>
      <c r="PZS6" s="2"/>
      <c r="PZT6" s="2"/>
      <c r="PZU6" s="2"/>
      <c r="PZV6" s="2"/>
      <c r="PZW6" s="2"/>
      <c r="PZX6" s="2"/>
      <c r="PZY6" s="2"/>
      <c r="PZZ6" s="2"/>
      <c r="QAA6" s="2"/>
      <c r="QAB6" s="2"/>
      <c r="QAC6" s="2"/>
      <c r="QAD6" s="2"/>
      <c r="QAE6" s="2"/>
      <c r="QAF6" s="2"/>
      <c r="QAG6" s="2"/>
      <c r="QAH6" s="2"/>
      <c r="QAI6" s="2"/>
      <c r="QAJ6" s="2"/>
      <c r="QAK6" s="2"/>
      <c r="QAL6" s="2"/>
      <c r="QAM6" s="2"/>
      <c r="QAN6" s="2"/>
      <c r="QAO6" s="2"/>
      <c r="QAP6" s="2"/>
      <c r="QAQ6" s="2"/>
      <c r="QAR6" s="2"/>
      <c r="QAS6" s="2"/>
      <c r="QAT6" s="2"/>
      <c r="QAU6" s="2"/>
      <c r="QAV6" s="2"/>
      <c r="QAW6" s="2"/>
      <c r="QAX6" s="2"/>
      <c r="QAY6" s="2"/>
      <c r="QAZ6" s="2"/>
      <c r="QBA6" s="2"/>
      <c r="QBB6" s="2"/>
      <c r="QBC6" s="2"/>
      <c r="QBD6" s="2"/>
      <c r="QBE6" s="2"/>
      <c r="QBF6" s="2"/>
      <c r="QBG6" s="2"/>
      <c r="QBH6" s="2"/>
      <c r="QBI6" s="2"/>
      <c r="QBJ6" s="2"/>
      <c r="QBK6" s="2"/>
      <c r="QBL6" s="2"/>
      <c r="QBM6" s="2"/>
      <c r="QBN6" s="2"/>
      <c r="QBO6" s="2"/>
      <c r="QBP6" s="2"/>
      <c r="QBQ6" s="2"/>
      <c r="QBR6" s="2"/>
      <c r="QBS6" s="2"/>
      <c r="QBT6" s="2"/>
      <c r="QBU6" s="2"/>
      <c r="QBV6" s="2"/>
      <c r="QBW6" s="2"/>
      <c r="QBX6" s="2"/>
      <c r="QBY6" s="2"/>
      <c r="QBZ6" s="2"/>
      <c r="QCA6" s="2"/>
      <c r="QCB6" s="2"/>
      <c r="QCC6" s="2"/>
      <c r="QCD6" s="2"/>
      <c r="QCE6" s="2"/>
      <c r="QCF6" s="2"/>
      <c r="QCG6" s="2"/>
      <c r="QCH6" s="2"/>
      <c r="QCI6" s="2"/>
      <c r="QCJ6" s="2"/>
      <c r="QCK6" s="2"/>
      <c r="QCL6" s="2"/>
      <c r="QCM6" s="2"/>
      <c r="QCN6" s="2"/>
      <c r="QCO6" s="2"/>
      <c r="QCP6" s="2"/>
      <c r="QCQ6" s="2"/>
      <c r="QCR6" s="2"/>
      <c r="QCS6" s="2"/>
      <c r="QCT6" s="2"/>
      <c r="QCU6" s="2"/>
      <c r="QCV6" s="2"/>
      <c r="QCW6" s="2"/>
      <c r="QCX6" s="2"/>
      <c r="QCY6" s="2"/>
      <c r="QCZ6" s="2"/>
      <c r="QDA6" s="2"/>
      <c r="QDB6" s="2"/>
      <c r="QDC6" s="2"/>
      <c r="QDD6" s="2"/>
      <c r="QDE6" s="2"/>
      <c r="QDF6" s="2"/>
      <c r="QDG6" s="2"/>
      <c r="QDH6" s="2"/>
      <c r="QDI6" s="2"/>
      <c r="QDJ6" s="2"/>
      <c r="QDK6" s="2"/>
      <c r="QDL6" s="2"/>
      <c r="QDM6" s="2"/>
      <c r="QDN6" s="2"/>
      <c r="QDO6" s="2"/>
      <c r="QDP6" s="2"/>
      <c r="QDQ6" s="2"/>
      <c r="QDR6" s="2"/>
      <c r="QDS6" s="2"/>
      <c r="QDT6" s="2"/>
      <c r="QDU6" s="2"/>
      <c r="QDV6" s="2"/>
      <c r="QDW6" s="2"/>
      <c r="QDX6" s="2"/>
      <c r="QDY6" s="2"/>
      <c r="QDZ6" s="2"/>
      <c r="QEA6" s="2"/>
      <c r="QEB6" s="2"/>
      <c r="QEC6" s="2"/>
      <c r="QED6" s="2"/>
      <c r="QEE6" s="2"/>
      <c r="QEF6" s="2"/>
      <c r="QEG6" s="2"/>
      <c r="QEH6" s="2"/>
      <c r="QEI6" s="2"/>
      <c r="QEJ6" s="2"/>
      <c r="QEK6" s="2"/>
      <c r="QEL6" s="2"/>
      <c r="QEM6" s="2"/>
      <c r="QEN6" s="2"/>
      <c r="QEO6" s="2"/>
      <c r="QEP6" s="2"/>
      <c r="QEQ6" s="2"/>
      <c r="QER6" s="2"/>
      <c r="QES6" s="2"/>
      <c r="QET6" s="2"/>
      <c r="QEU6" s="2"/>
      <c r="QEV6" s="2"/>
      <c r="QEW6" s="2"/>
      <c r="QEX6" s="2"/>
      <c r="QEY6" s="2"/>
      <c r="QEZ6" s="2"/>
      <c r="QFA6" s="2"/>
      <c r="QFB6" s="2"/>
      <c r="QFC6" s="2"/>
      <c r="QFD6" s="2"/>
      <c r="QFE6" s="2"/>
      <c r="QFF6" s="2"/>
      <c r="QFG6" s="2"/>
      <c r="QFH6" s="2"/>
      <c r="QFI6" s="2"/>
      <c r="QFJ6" s="2"/>
      <c r="QFK6" s="2"/>
      <c r="QFL6" s="2"/>
      <c r="QFM6" s="2"/>
      <c r="QFN6" s="2"/>
      <c r="QFO6" s="2"/>
      <c r="QFP6" s="2"/>
      <c r="QFQ6" s="2"/>
      <c r="QFR6" s="2"/>
      <c r="QFS6" s="2"/>
      <c r="QFT6" s="2"/>
      <c r="QFU6" s="2"/>
      <c r="QFV6" s="2"/>
      <c r="QFW6" s="2"/>
      <c r="QFX6" s="2"/>
      <c r="QFY6" s="2"/>
      <c r="QFZ6" s="2"/>
      <c r="QGA6" s="2"/>
      <c r="QGB6" s="2"/>
      <c r="QGC6" s="2"/>
      <c r="QGD6" s="2"/>
      <c r="QGE6" s="2"/>
      <c r="QGF6" s="2"/>
      <c r="QGG6" s="2"/>
      <c r="QGH6" s="2"/>
      <c r="QGI6" s="2"/>
      <c r="QGJ6" s="2"/>
      <c r="QGK6" s="2"/>
      <c r="QGL6" s="2"/>
      <c r="QGM6" s="2"/>
      <c r="QGN6" s="2"/>
      <c r="QGO6" s="2"/>
      <c r="QGP6" s="2"/>
      <c r="QGQ6" s="2"/>
      <c r="QGR6" s="2"/>
      <c r="QGS6" s="2"/>
      <c r="QGT6" s="2"/>
      <c r="QGU6" s="2"/>
      <c r="QGV6" s="2"/>
      <c r="QGW6" s="2"/>
      <c r="QGX6" s="2"/>
      <c r="QGY6" s="2"/>
      <c r="QGZ6" s="2"/>
      <c r="QHA6" s="2"/>
      <c r="QHB6" s="2"/>
      <c r="QHC6" s="2"/>
      <c r="QHD6" s="2"/>
      <c r="QHE6" s="2"/>
      <c r="QHF6" s="2"/>
      <c r="QHG6" s="2"/>
      <c r="QHH6" s="2"/>
      <c r="QHI6" s="2"/>
      <c r="QHJ6" s="2"/>
      <c r="QHK6" s="2"/>
      <c r="QHL6" s="2"/>
      <c r="QHM6" s="2"/>
      <c r="QHN6" s="2"/>
      <c r="QHO6" s="2"/>
      <c r="QHP6" s="2"/>
      <c r="QHQ6" s="2"/>
      <c r="QHR6" s="2"/>
      <c r="QHS6" s="2"/>
      <c r="QHT6" s="2"/>
      <c r="QHU6" s="2"/>
      <c r="QHV6" s="2"/>
      <c r="QHW6" s="2"/>
      <c r="QHX6" s="2"/>
      <c r="QHY6" s="2"/>
      <c r="QHZ6" s="2"/>
      <c r="QIA6" s="2"/>
      <c r="QIB6" s="2"/>
      <c r="QIC6" s="2"/>
      <c r="QID6" s="2"/>
      <c r="QIE6" s="2"/>
      <c r="QIF6" s="2"/>
      <c r="QIG6" s="2"/>
      <c r="QIH6" s="2"/>
      <c r="QII6" s="2"/>
      <c r="QIJ6" s="2"/>
      <c r="QIK6" s="2"/>
      <c r="QIL6" s="2"/>
      <c r="QIM6" s="2"/>
      <c r="QIN6" s="2"/>
      <c r="QIO6" s="2"/>
      <c r="QIP6" s="2"/>
      <c r="QIQ6" s="2"/>
      <c r="QIR6" s="2"/>
      <c r="QIS6" s="2"/>
      <c r="QIT6" s="2"/>
      <c r="QIU6" s="2"/>
      <c r="QIV6" s="2"/>
      <c r="QIW6" s="2"/>
      <c r="QIX6" s="2"/>
      <c r="QIY6" s="2"/>
      <c r="QIZ6" s="2"/>
      <c r="QJA6" s="2"/>
      <c r="QJB6" s="2"/>
      <c r="QJC6" s="2"/>
      <c r="QJD6" s="2"/>
      <c r="QJE6" s="2"/>
      <c r="QJF6" s="2"/>
      <c r="QJG6" s="2"/>
      <c r="QJH6" s="2"/>
      <c r="QJI6" s="2"/>
      <c r="QJJ6" s="2"/>
      <c r="QJK6" s="2"/>
      <c r="QJL6" s="2"/>
      <c r="QJM6" s="2"/>
      <c r="QJN6" s="2"/>
      <c r="QJO6" s="2"/>
      <c r="QJP6" s="2"/>
      <c r="QJQ6" s="2"/>
      <c r="QJR6" s="2"/>
      <c r="QJS6" s="2"/>
      <c r="QJT6" s="2"/>
      <c r="QJU6" s="2"/>
      <c r="QJV6" s="2"/>
      <c r="QJW6" s="2"/>
      <c r="QJX6" s="2"/>
      <c r="QJY6" s="2"/>
      <c r="QJZ6" s="2"/>
      <c r="QKA6" s="2"/>
      <c r="QKB6" s="2"/>
      <c r="QKC6" s="2"/>
      <c r="QKD6" s="2"/>
      <c r="QKE6" s="2"/>
      <c r="QKF6" s="2"/>
      <c r="QKG6" s="2"/>
      <c r="QKH6" s="2"/>
      <c r="QKI6" s="2"/>
      <c r="QKJ6" s="2"/>
      <c r="QKK6" s="2"/>
      <c r="QKL6" s="2"/>
      <c r="QKM6" s="2"/>
      <c r="QKN6" s="2"/>
      <c r="QKO6" s="2"/>
      <c r="QKP6" s="2"/>
      <c r="QKQ6" s="2"/>
      <c r="QKR6" s="2"/>
      <c r="QKS6" s="2"/>
      <c r="QKT6" s="2"/>
      <c r="QKU6" s="2"/>
      <c r="QKV6" s="2"/>
      <c r="QKW6" s="2"/>
      <c r="QKX6" s="2"/>
      <c r="QKY6" s="2"/>
      <c r="QKZ6" s="2"/>
      <c r="QLA6" s="2"/>
      <c r="QLB6" s="2"/>
      <c r="QLC6" s="2"/>
      <c r="QLD6" s="2"/>
      <c r="QLE6" s="2"/>
      <c r="QLF6" s="2"/>
      <c r="QLG6" s="2"/>
      <c r="QLH6" s="2"/>
      <c r="QLI6" s="2"/>
      <c r="QLJ6" s="2"/>
      <c r="QLK6" s="2"/>
      <c r="QLL6" s="2"/>
      <c r="QLM6" s="2"/>
      <c r="QLN6" s="2"/>
      <c r="QLO6" s="2"/>
      <c r="QLP6" s="2"/>
      <c r="QLQ6" s="2"/>
      <c r="QLR6" s="2"/>
      <c r="QLS6" s="2"/>
      <c r="QLT6" s="2"/>
      <c r="QLU6" s="2"/>
      <c r="QLV6" s="2"/>
      <c r="QLW6" s="2"/>
      <c r="QLX6" s="2"/>
      <c r="QLY6" s="2"/>
      <c r="QLZ6" s="2"/>
      <c r="QMA6" s="2"/>
      <c r="QMB6" s="2"/>
      <c r="QMC6" s="2"/>
      <c r="QMD6" s="2"/>
      <c r="QME6" s="2"/>
      <c r="QMF6" s="2"/>
      <c r="QMG6" s="2"/>
      <c r="QMH6" s="2"/>
      <c r="QMI6" s="2"/>
      <c r="QMJ6" s="2"/>
      <c r="QMK6" s="2"/>
      <c r="QML6" s="2"/>
      <c r="QMM6" s="2"/>
      <c r="QMN6" s="2"/>
      <c r="QMO6" s="2"/>
      <c r="QMP6" s="2"/>
      <c r="QMQ6" s="2"/>
      <c r="QMR6" s="2"/>
      <c r="QMS6" s="2"/>
      <c r="QMT6" s="2"/>
      <c r="QMU6" s="2"/>
      <c r="QMV6" s="2"/>
      <c r="QMW6" s="2"/>
      <c r="QMX6" s="2"/>
      <c r="QMY6" s="2"/>
      <c r="QMZ6" s="2"/>
      <c r="QNA6" s="2"/>
      <c r="QNB6" s="2"/>
      <c r="QNC6" s="2"/>
      <c r="QND6" s="2"/>
      <c r="QNE6" s="2"/>
      <c r="QNF6" s="2"/>
      <c r="QNG6" s="2"/>
      <c r="QNH6" s="2"/>
      <c r="QNI6" s="2"/>
      <c r="QNJ6" s="2"/>
      <c r="QNK6" s="2"/>
      <c r="QNL6" s="2"/>
      <c r="QNM6" s="2"/>
      <c r="QNN6" s="2"/>
      <c r="QNO6" s="2"/>
      <c r="QNP6" s="2"/>
      <c r="QNQ6" s="2"/>
      <c r="QNR6" s="2"/>
      <c r="QNS6" s="2"/>
      <c r="QNT6" s="2"/>
      <c r="QNU6" s="2"/>
      <c r="QNV6" s="2"/>
      <c r="QNW6" s="2"/>
      <c r="QNX6" s="2"/>
      <c r="QNY6" s="2"/>
      <c r="QNZ6" s="2"/>
      <c r="QOA6" s="2"/>
      <c r="QOB6" s="2"/>
      <c r="QOC6" s="2"/>
      <c r="QOD6" s="2"/>
      <c r="QOE6" s="2"/>
      <c r="QOF6" s="2"/>
      <c r="QOG6" s="2"/>
      <c r="QOH6" s="2"/>
      <c r="QOI6" s="2"/>
      <c r="QOJ6" s="2"/>
      <c r="QOK6" s="2"/>
      <c r="QOL6" s="2"/>
      <c r="QOM6" s="2"/>
      <c r="QON6" s="2"/>
      <c r="QOO6" s="2"/>
      <c r="QOP6" s="2"/>
      <c r="QOQ6" s="2"/>
      <c r="QOR6" s="2"/>
      <c r="QOS6" s="2"/>
      <c r="QOT6" s="2"/>
      <c r="QOU6" s="2"/>
      <c r="QOV6" s="2"/>
      <c r="QOW6" s="2"/>
      <c r="QOX6" s="2"/>
      <c r="QOY6" s="2"/>
      <c r="QOZ6" s="2"/>
      <c r="QPA6" s="2"/>
      <c r="QPB6" s="2"/>
      <c r="QPC6" s="2"/>
      <c r="QPD6" s="2"/>
      <c r="QPE6" s="2"/>
      <c r="QPF6" s="2"/>
      <c r="QPG6" s="2"/>
      <c r="QPH6" s="2"/>
      <c r="QPI6" s="2"/>
      <c r="QPJ6" s="2"/>
      <c r="QPK6" s="2"/>
      <c r="QPL6" s="2"/>
      <c r="QPM6" s="2"/>
      <c r="QPN6" s="2"/>
      <c r="QPO6" s="2"/>
      <c r="QPP6" s="2"/>
      <c r="QPQ6" s="2"/>
      <c r="QPR6" s="2"/>
      <c r="QPS6" s="2"/>
      <c r="QPT6" s="2"/>
      <c r="QPU6" s="2"/>
      <c r="QPV6" s="2"/>
      <c r="QPW6" s="2"/>
      <c r="QPX6" s="2"/>
      <c r="QPY6" s="2"/>
      <c r="QPZ6" s="2"/>
      <c r="QQA6" s="2"/>
      <c r="QQB6" s="2"/>
      <c r="QQC6" s="2"/>
      <c r="QQD6" s="2"/>
      <c r="QQE6" s="2"/>
      <c r="QQF6" s="2"/>
      <c r="QQG6" s="2"/>
      <c r="QQH6" s="2"/>
      <c r="QQI6" s="2"/>
      <c r="QQJ6" s="2"/>
      <c r="QQK6" s="2"/>
      <c r="QQL6" s="2"/>
      <c r="QQM6" s="2"/>
      <c r="QQN6" s="2"/>
      <c r="QQO6" s="2"/>
      <c r="QQP6" s="2"/>
      <c r="QQQ6" s="2"/>
      <c r="QQR6" s="2"/>
      <c r="QQS6" s="2"/>
      <c r="QQT6" s="2"/>
      <c r="QQU6" s="2"/>
      <c r="QQV6" s="2"/>
      <c r="QQW6" s="2"/>
      <c r="QQX6" s="2"/>
      <c r="QQY6" s="2"/>
      <c r="QQZ6" s="2"/>
      <c r="QRA6" s="2"/>
      <c r="QRB6" s="2"/>
      <c r="QRC6" s="2"/>
      <c r="QRD6" s="2"/>
      <c r="QRE6" s="2"/>
      <c r="QRF6" s="2"/>
      <c r="QRG6" s="2"/>
      <c r="QRH6" s="2"/>
      <c r="QRI6" s="2"/>
      <c r="QRJ6" s="2"/>
      <c r="QRK6" s="2"/>
      <c r="QRL6" s="2"/>
      <c r="QRM6" s="2"/>
      <c r="QRN6" s="2"/>
      <c r="QRO6" s="2"/>
      <c r="QRP6" s="2"/>
      <c r="QRQ6" s="2"/>
      <c r="QRR6" s="2"/>
      <c r="QRS6" s="2"/>
      <c r="QRT6" s="2"/>
      <c r="QRU6" s="2"/>
      <c r="QRV6" s="2"/>
      <c r="QRW6" s="2"/>
      <c r="QRX6" s="2"/>
      <c r="QRY6" s="2"/>
      <c r="QRZ6" s="2"/>
      <c r="QSA6" s="2"/>
      <c r="QSB6" s="2"/>
      <c r="QSC6" s="2"/>
      <c r="QSD6" s="2"/>
      <c r="QSE6" s="2"/>
      <c r="QSF6" s="2"/>
      <c r="QSG6" s="2"/>
      <c r="QSH6" s="2"/>
      <c r="QSI6" s="2"/>
      <c r="QSJ6" s="2"/>
      <c r="QSK6" s="2"/>
      <c r="QSL6" s="2"/>
      <c r="QSM6" s="2"/>
      <c r="QSN6" s="2"/>
      <c r="QSO6" s="2"/>
      <c r="QSP6" s="2"/>
      <c r="QSQ6" s="2"/>
      <c r="QSR6" s="2"/>
      <c r="QSS6" s="2"/>
      <c r="QST6" s="2"/>
      <c r="QSU6" s="2"/>
      <c r="QSV6" s="2"/>
      <c r="QSW6" s="2"/>
      <c r="QSX6" s="2"/>
      <c r="QSY6" s="2"/>
      <c r="QSZ6" s="2"/>
      <c r="QTA6" s="2"/>
      <c r="QTB6" s="2"/>
      <c r="QTC6" s="2"/>
      <c r="QTD6" s="2"/>
      <c r="QTE6" s="2"/>
      <c r="QTF6" s="2"/>
      <c r="QTG6" s="2"/>
      <c r="QTH6" s="2"/>
      <c r="QTI6" s="2"/>
      <c r="QTJ6" s="2"/>
      <c r="QTK6" s="2"/>
      <c r="QTL6" s="2"/>
      <c r="QTM6" s="2"/>
      <c r="QTN6" s="2"/>
      <c r="QTO6" s="2"/>
      <c r="QTP6" s="2"/>
      <c r="QTQ6" s="2"/>
      <c r="QTR6" s="2"/>
      <c r="QTS6" s="2"/>
      <c r="QTT6" s="2"/>
      <c r="QTU6" s="2"/>
      <c r="QTV6" s="2"/>
      <c r="QTW6" s="2"/>
      <c r="QTX6" s="2"/>
      <c r="QTY6" s="2"/>
      <c r="QTZ6" s="2"/>
      <c r="QUA6" s="2"/>
      <c r="QUB6" s="2"/>
      <c r="QUC6" s="2"/>
      <c r="QUD6" s="2"/>
      <c r="QUE6" s="2"/>
      <c r="QUF6" s="2"/>
      <c r="QUG6" s="2"/>
      <c r="QUH6" s="2"/>
      <c r="QUI6" s="2"/>
      <c r="QUJ6" s="2"/>
      <c r="QUK6" s="2"/>
      <c r="QUL6" s="2"/>
      <c r="QUM6" s="2"/>
      <c r="QUN6" s="2"/>
      <c r="QUO6" s="2"/>
      <c r="QUP6" s="2"/>
      <c r="QUQ6" s="2"/>
      <c r="QUR6" s="2"/>
      <c r="QUS6" s="2"/>
      <c r="QUT6" s="2"/>
      <c r="QUU6" s="2"/>
      <c r="QUV6" s="2"/>
      <c r="QUW6" s="2"/>
      <c r="QUX6" s="2"/>
      <c r="QUY6" s="2"/>
      <c r="QUZ6" s="2"/>
      <c r="QVA6" s="2"/>
      <c r="QVB6" s="2"/>
      <c r="QVC6" s="2"/>
      <c r="QVD6" s="2"/>
      <c r="QVE6" s="2"/>
      <c r="QVF6" s="2"/>
      <c r="QVG6" s="2"/>
      <c r="QVH6" s="2"/>
      <c r="QVI6" s="2"/>
      <c r="QVJ6" s="2"/>
      <c r="QVK6" s="2"/>
      <c r="QVL6" s="2"/>
      <c r="QVM6" s="2"/>
      <c r="QVN6" s="2"/>
      <c r="QVO6" s="2"/>
      <c r="QVP6" s="2"/>
      <c r="QVQ6" s="2"/>
      <c r="QVR6" s="2"/>
      <c r="QVS6" s="2"/>
      <c r="QVT6" s="2"/>
      <c r="QVU6" s="2"/>
      <c r="QVV6" s="2"/>
      <c r="QVW6" s="2"/>
      <c r="QVX6" s="2"/>
      <c r="QVY6" s="2"/>
      <c r="QVZ6" s="2"/>
      <c r="QWA6" s="2"/>
      <c r="QWB6" s="2"/>
      <c r="QWC6" s="2"/>
      <c r="QWD6" s="2"/>
      <c r="QWE6" s="2"/>
      <c r="QWF6" s="2"/>
      <c r="QWG6" s="2"/>
      <c r="QWH6" s="2"/>
      <c r="QWI6" s="2"/>
      <c r="QWJ6" s="2"/>
      <c r="QWK6" s="2"/>
      <c r="QWL6" s="2"/>
      <c r="QWM6" s="2"/>
      <c r="QWN6" s="2"/>
      <c r="QWO6" s="2"/>
      <c r="QWP6" s="2"/>
      <c r="QWQ6" s="2"/>
      <c r="QWR6" s="2"/>
      <c r="QWS6" s="2"/>
      <c r="QWT6" s="2"/>
      <c r="QWU6" s="2"/>
      <c r="QWV6" s="2"/>
      <c r="QWW6" s="2"/>
      <c r="QWX6" s="2"/>
      <c r="QWY6" s="2"/>
      <c r="QWZ6" s="2"/>
      <c r="QXA6" s="2"/>
      <c r="QXB6" s="2"/>
      <c r="QXC6" s="2"/>
      <c r="QXD6" s="2"/>
      <c r="QXE6" s="2"/>
      <c r="QXF6" s="2"/>
      <c r="QXG6" s="2"/>
      <c r="QXH6" s="2"/>
      <c r="QXI6" s="2"/>
      <c r="QXJ6" s="2"/>
      <c r="QXK6" s="2"/>
      <c r="QXL6" s="2"/>
      <c r="QXM6" s="2"/>
      <c r="QXN6" s="2"/>
      <c r="QXO6" s="2"/>
      <c r="QXP6" s="2"/>
      <c r="QXQ6" s="2"/>
      <c r="QXR6" s="2"/>
      <c r="QXS6" s="2"/>
      <c r="QXT6" s="2"/>
      <c r="QXU6" s="2"/>
      <c r="QXV6" s="2"/>
      <c r="QXW6" s="2"/>
      <c r="QXX6" s="2"/>
      <c r="QXY6" s="2"/>
      <c r="QXZ6" s="2"/>
      <c r="QYA6" s="2"/>
      <c r="QYB6" s="2"/>
      <c r="QYC6" s="2"/>
      <c r="QYD6" s="2"/>
      <c r="QYE6" s="2"/>
      <c r="QYF6" s="2"/>
      <c r="QYG6" s="2"/>
      <c r="QYH6" s="2"/>
      <c r="QYI6" s="2"/>
      <c r="QYJ6" s="2"/>
      <c r="QYK6" s="2"/>
      <c r="QYL6" s="2"/>
      <c r="QYM6" s="2"/>
      <c r="QYN6" s="2"/>
      <c r="QYO6" s="2"/>
      <c r="QYP6" s="2"/>
      <c r="QYQ6" s="2"/>
      <c r="QYR6" s="2"/>
      <c r="QYS6" s="2"/>
      <c r="QYT6" s="2"/>
      <c r="QYU6" s="2"/>
      <c r="QYV6" s="2"/>
      <c r="QYW6" s="2"/>
      <c r="QYX6" s="2"/>
      <c r="QYY6" s="2"/>
      <c r="QYZ6" s="2"/>
      <c r="QZA6" s="2"/>
      <c r="QZB6" s="2"/>
      <c r="QZC6" s="2"/>
      <c r="QZD6" s="2"/>
      <c r="QZE6" s="2"/>
      <c r="QZF6" s="2"/>
      <c r="QZG6" s="2"/>
      <c r="QZH6" s="2"/>
      <c r="QZI6" s="2"/>
      <c r="QZJ6" s="2"/>
      <c r="QZK6" s="2"/>
      <c r="QZL6" s="2"/>
      <c r="QZM6" s="2"/>
      <c r="QZN6" s="2"/>
      <c r="QZO6" s="2"/>
      <c r="QZP6" s="2"/>
      <c r="QZQ6" s="2"/>
      <c r="QZR6" s="2"/>
      <c r="QZS6" s="2"/>
      <c r="QZT6" s="2"/>
      <c r="QZU6" s="2"/>
      <c r="QZV6" s="2"/>
      <c r="QZW6" s="2"/>
      <c r="QZX6" s="2"/>
      <c r="QZY6" s="2"/>
      <c r="QZZ6" s="2"/>
      <c r="RAA6" s="2"/>
      <c r="RAB6" s="2"/>
      <c r="RAC6" s="2"/>
      <c r="RAD6" s="2"/>
      <c r="RAE6" s="2"/>
      <c r="RAF6" s="2"/>
      <c r="RAG6" s="2"/>
      <c r="RAH6" s="2"/>
      <c r="RAI6" s="2"/>
      <c r="RAJ6" s="2"/>
      <c r="RAK6" s="2"/>
      <c r="RAL6" s="2"/>
      <c r="RAM6" s="2"/>
      <c r="RAN6" s="2"/>
      <c r="RAO6" s="2"/>
      <c r="RAP6" s="2"/>
      <c r="RAQ6" s="2"/>
      <c r="RAR6" s="2"/>
      <c r="RAS6" s="2"/>
      <c r="RAT6" s="2"/>
      <c r="RAU6" s="2"/>
      <c r="RAV6" s="2"/>
      <c r="RAW6" s="2"/>
      <c r="RAX6" s="2"/>
      <c r="RAY6" s="2"/>
      <c r="RAZ6" s="2"/>
      <c r="RBA6" s="2"/>
      <c r="RBB6" s="2"/>
      <c r="RBC6" s="2"/>
      <c r="RBD6" s="2"/>
      <c r="RBE6" s="2"/>
      <c r="RBF6" s="2"/>
      <c r="RBG6" s="2"/>
      <c r="RBH6" s="2"/>
      <c r="RBI6" s="2"/>
      <c r="RBJ6" s="2"/>
      <c r="RBK6" s="2"/>
      <c r="RBL6" s="2"/>
      <c r="RBM6" s="2"/>
      <c r="RBN6" s="2"/>
      <c r="RBO6" s="2"/>
      <c r="RBP6" s="2"/>
      <c r="RBQ6" s="2"/>
      <c r="RBR6" s="2"/>
      <c r="RBS6" s="2"/>
      <c r="RBT6" s="2"/>
      <c r="RBU6" s="2"/>
      <c r="RBV6" s="2"/>
      <c r="RBW6" s="2"/>
      <c r="RBX6" s="2"/>
      <c r="RBY6" s="2"/>
      <c r="RBZ6" s="2"/>
      <c r="RCA6" s="2"/>
      <c r="RCB6" s="2"/>
      <c r="RCC6" s="2"/>
      <c r="RCD6" s="2"/>
      <c r="RCE6" s="2"/>
      <c r="RCF6" s="2"/>
      <c r="RCG6" s="2"/>
      <c r="RCH6" s="2"/>
      <c r="RCI6" s="2"/>
      <c r="RCJ6" s="2"/>
      <c r="RCK6" s="2"/>
      <c r="RCL6" s="2"/>
      <c r="RCM6" s="2"/>
      <c r="RCN6" s="2"/>
      <c r="RCO6" s="2"/>
      <c r="RCP6" s="2"/>
      <c r="RCQ6" s="2"/>
      <c r="RCR6" s="2"/>
      <c r="RCS6" s="2"/>
      <c r="RCT6" s="2"/>
      <c r="RCU6" s="2"/>
      <c r="RCV6" s="2"/>
      <c r="RCW6" s="2"/>
      <c r="RCX6" s="2"/>
      <c r="RCY6" s="2"/>
      <c r="RCZ6" s="2"/>
      <c r="RDA6" s="2"/>
      <c r="RDB6" s="2"/>
      <c r="RDC6" s="2"/>
      <c r="RDD6" s="2"/>
      <c r="RDE6" s="2"/>
      <c r="RDF6" s="2"/>
      <c r="RDG6" s="2"/>
      <c r="RDH6" s="2"/>
      <c r="RDI6" s="2"/>
      <c r="RDJ6" s="2"/>
      <c r="RDK6" s="2"/>
      <c r="RDL6" s="2"/>
      <c r="RDM6" s="2"/>
      <c r="RDN6" s="2"/>
      <c r="RDO6" s="2"/>
      <c r="RDP6" s="2"/>
      <c r="RDQ6" s="2"/>
      <c r="RDR6" s="2"/>
      <c r="RDS6" s="2"/>
      <c r="RDT6" s="2"/>
      <c r="RDU6" s="2"/>
      <c r="RDV6" s="2"/>
      <c r="RDW6" s="2"/>
      <c r="RDX6" s="2"/>
      <c r="RDY6" s="2"/>
      <c r="RDZ6" s="2"/>
      <c r="REA6" s="2"/>
      <c r="REB6" s="2"/>
      <c r="REC6" s="2"/>
      <c r="RED6" s="2"/>
      <c r="REE6" s="2"/>
      <c r="REF6" s="2"/>
      <c r="REG6" s="2"/>
      <c r="REH6" s="2"/>
      <c r="REI6" s="2"/>
      <c r="REJ6" s="2"/>
      <c r="REK6" s="2"/>
      <c r="REL6" s="2"/>
      <c r="REM6" s="2"/>
      <c r="REN6" s="2"/>
      <c r="REO6" s="2"/>
      <c r="REP6" s="2"/>
      <c r="REQ6" s="2"/>
      <c r="RER6" s="2"/>
      <c r="RES6" s="2"/>
      <c r="RET6" s="2"/>
      <c r="REU6" s="2"/>
      <c r="REV6" s="2"/>
      <c r="REW6" s="2"/>
      <c r="REX6" s="2"/>
      <c r="REY6" s="2"/>
      <c r="REZ6" s="2"/>
      <c r="RFA6" s="2"/>
      <c r="RFB6" s="2"/>
      <c r="RFC6" s="2"/>
      <c r="RFD6" s="2"/>
      <c r="RFE6" s="2"/>
      <c r="RFF6" s="2"/>
      <c r="RFG6" s="2"/>
      <c r="RFH6" s="2"/>
      <c r="RFI6" s="2"/>
      <c r="RFJ6" s="2"/>
      <c r="RFK6" s="2"/>
      <c r="RFL6" s="2"/>
      <c r="RFM6" s="2"/>
      <c r="RFN6" s="2"/>
      <c r="RFO6" s="2"/>
      <c r="RFP6" s="2"/>
      <c r="RFQ6" s="2"/>
      <c r="RFR6" s="2"/>
      <c r="RFS6" s="2"/>
      <c r="RFT6" s="2"/>
      <c r="RFU6" s="2"/>
      <c r="RFV6" s="2"/>
      <c r="RFW6" s="2"/>
      <c r="RFX6" s="2"/>
      <c r="RFY6" s="2"/>
      <c r="RFZ6" s="2"/>
      <c r="RGA6" s="2"/>
      <c r="RGB6" s="2"/>
      <c r="RGC6" s="2"/>
      <c r="RGD6" s="2"/>
      <c r="RGE6" s="2"/>
      <c r="RGF6" s="2"/>
      <c r="RGG6" s="2"/>
      <c r="RGH6" s="2"/>
      <c r="RGI6" s="2"/>
      <c r="RGJ6" s="2"/>
      <c r="RGK6" s="2"/>
      <c r="RGL6" s="2"/>
      <c r="RGM6" s="2"/>
      <c r="RGN6" s="2"/>
      <c r="RGO6" s="2"/>
      <c r="RGP6" s="2"/>
      <c r="RGQ6" s="2"/>
      <c r="RGR6" s="2"/>
      <c r="RGS6" s="2"/>
      <c r="RGT6" s="2"/>
      <c r="RGU6" s="2"/>
      <c r="RGV6" s="2"/>
      <c r="RGW6" s="2"/>
      <c r="RGX6" s="2"/>
      <c r="RGY6" s="2"/>
      <c r="RGZ6" s="2"/>
      <c r="RHA6" s="2"/>
      <c r="RHB6" s="2"/>
      <c r="RHC6" s="2"/>
      <c r="RHD6" s="2"/>
      <c r="RHE6" s="2"/>
      <c r="RHF6" s="2"/>
      <c r="RHG6" s="2"/>
      <c r="RHH6" s="2"/>
      <c r="RHI6" s="2"/>
      <c r="RHJ6" s="2"/>
      <c r="RHK6" s="2"/>
      <c r="RHL6" s="2"/>
      <c r="RHM6" s="2"/>
      <c r="RHN6" s="2"/>
      <c r="RHO6" s="2"/>
      <c r="RHP6" s="2"/>
      <c r="RHQ6" s="2"/>
      <c r="RHR6" s="2"/>
      <c r="RHS6" s="2"/>
      <c r="RHT6" s="2"/>
      <c r="RHU6" s="2"/>
      <c r="RHV6" s="2"/>
      <c r="RHW6" s="2"/>
      <c r="RHX6" s="2"/>
      <c r="RHY6" s="2"/>
      <c r="RHZ6" s="2"/>
      <c r="RIA6" s="2"/>
      <c r="RIB6" s="2"/>
      <c r="RIC6" s="2"/>
      <c r="RID6" s="2"/>
      <c r="RIE6" s="2"/>
      <c r="RIF6" s="2"/>
      <c r="RIG6" s="2"/>
      <c r="RIH6" s="2"/>
      <c r="RII6" s="2"/>
      <c r="RIJ6" s="2"/>
      <c r="RIK6" s="2"/>
      <c r="RIL6" s="2"/>
      <c r="RIM6" s="2"/>
      <c r="RIN6" s="2"/>
      <c r="RIO6" s="2"/>
      <c r="RIP6" s="2"/>
      <c r="RIQ6" s="2"/>
      <c r="RIR6" s="2"/>
      <c r="RIS6" s="2"/>
      <c r="RIT6" s="2"/>
      <c r="RIU6" s="2"/>
      <c r="RIV6" s="2"/>
      <c r="RIW6" s="2"/>
      <c r="RIX6" s="2"/>
      <c r="RIY6" s="2"/>
      <c r="RIZ6" s="2"/>
      <c r="RJA6" s="2"/>
      <c r="RJB6" s="2"/>
      <c r="RJC6" s="2"/>
      <c r="RJD6" s="2"/>
      <c r="RJE6" s="2"/>
      <c r="RJF6" s="2"/>
      <c r="RJG6" s="2"/>
      <c r="RJH6" s="2"/>
      <c r="RJI6" s="2"/>
      <c r="RJJ6" s="2"/>
      <c r="RJK6" s="2"/>
      <c r="RJL6" s="2"/>
      <c r="RJM6" s="2"/>
      <c r="RJN6" s="2"/>
      <c r="RJO6" s="2"/>
      <c r="RJP6" s="2"/>
      <c r="RJQ6" s="2"/>
      <c r="RJR6" s="2"/>
      <c r="RJS6" s="2"/>
      <c r="RJT6" s="2"/>
      <c r="RJU6" s="2"/>
      <c r="RJV6" s="2"/>
      <c r="RJW6" s="2"/>
      <c r="RJX6" s="2"/>
      <c r="RJY6" s="2"/>
      <c r="RJZ6" s="2"/>
      <c r="RKA6" s="2"/>
      <c r="RKB6" s="2"/>
      <c r="RKC6" s="2"/>
      <c r="RKD6" s="2"/>
      <c r="RKE6" s="2"/>
      <c r="RKF6" s="2"/>
      <c r="RKG6" s="2"/>
      <c r="RKH6" s="2"/>
      <c r="RKI6" s="2"/>
      <c r="RKJ6" s="2"/>
      <c r="RKK6" s="2"/>
      <c r="RKL6" s="2"/>
      <c r="RKM6" s="2"/>
      <c r="RKN6" s="2"/>
      <c r="RKO6" s="2"/>
      <c r="RKP6" s="2"/>
      <c r="RKQ6" s="2"/>
      <c r="RKR6" s="2"/>
      <c r="RKS6" s="2"/>
      <c r="RKT6" s="2"/>
      <c r="RKU6" s="2"/>
      <c r="RKV6" s="2"/>
      <c r="RKW6" s="2"/>
      <c r="RKX6" s="2"/>
      <c r="RKY6" s="2"/>
      <c r="RKZ6" s="2"/>
      <c r="RLA6" s="2"/>
      <c r="RLB6" s="2"/>
      <c r="RLC6" s="2"/>
      <c r="RLD6" s="2"/>
      <c r="RLE6" s="2"/>
      <c r="RLF6" s="2"/>
      <c r="RLG6" s="2"/>
      <c r="RLH6" s="2"/>
      <c r="RLI6" s="2"/>
      <c r="RLJ6" s="2"/>
      <c r="RLK6" s="2"/>
      <c r="RLL6" s="2"/>
      <c r="RLM6" s="2"/>
      <c r="RLN6" s="2"/>
      <c r="RLO6" s="2"/>
      <c r="RLP6" s="2"/>
      <c r="RLQ6" s="2"/>
      <c r="RLR6" s="2"/>
      <c r="RLS6" s="2"/>
      <c r="RLT6" s="2"/>
      <c r="RLU6" s="2"/>
      <c r="RLV6" s="2"/>
      <c r="RLW6" s="2"/>
      <c r="RLX6" s="2"/>
      <c r="RLY6" s="2"/>
      <c r="RLZ6" s="2"/>
      <c r="RMA6" s="2"/>
      <c r="RMB6" s="2"/>
      <c r="RMC6" s="2"/>
      <c r="RMD6" s="2"/>
      <c r="RME6" s="2"/>
      <c r="RMF6" s="2"/>
      <c r="RMG6" s="2"/>
      <c r="RMH6" s="2"/>
      <c r="RMI6" s="2"/>
      <c r="RMJ6" s="2"/>
      <c r="RMK6" s="2"/>
      <c r="RML6" s="2"/>
      <c r="RMM6" s="2"/>
      <c r="RMN6" s="2"/>
      <c r="RMO6" s="2"/>
      <c r="RMP6" s="2"/>
      <c r="RMQ6" s="2"/>
      <c r="RMR6" s="2"/>
      <c r="RMS6" s="2"/>
      <c r="RMT6" s="2"/>
      <c r="RMU6" s="2"/>
      <c r="RMV6" s="2"/>
      <c r="RMW6" s="2"/>
      <c r="RMX6" s="2"/>
      <c r="RMY6" s="2"/>
      <c r="RMZ6" s="2"/>
      <c r="RNA6" s="2"/>
      <c r="RNB6" s="2"/>
      <c r="RNC6" s="2"/>
      <c r="RND6" s="2"/>
      <c r="RNE6" s="2"/>
      <c r="RNF6" s="2"/>
      <c r="RNG6" s="2"/>
      <c r="RNH6" s="2"/>
      <c r="RNI6" s="2"/>
      <c r="RNJ6" s="2"/>
      <c r="RNK6" s="2"/>
      <c r="RNL6" s="2"/>
      <c r="RNM6" s="2"/>
      <c r="RNN6" s="2"/>
      <c r="RNO6" s="2"/>
      <c r="RNP6" s="2"/>
      <c r="RNQ6" s="2"/>
      <c r="RNR6" s="2"/>
      <c r="RNS6" s="2"/>
      <c r="RNT6" s="2"/>
      <c r="RNU6" s="2"/>
      <c r="RNV6" s="2"/>
      <c r="RNW6" s="2"/>
      <c r="RNX6" s="2"/>
      <c r="RNY6" s="2"/>
      <c r="RNZ6" s="2"/>
      <c r="ROA6" s="2"/>
      <c r="ROB6" s="2"/>
      <c r="ROC6" s="2"/>
      <c r="ROD6" s="2"/>
      <c r="ROE6" s="2"/>
      <c r="ROF6" s="2"/>
      <c r="ROG6" s="2"/>
      <c r="ROH6" s="2"/>
      <c r="ROI6" s="2"/>
      <c r="ROJ6" s="2"/>
      <c r="ROK6" s="2"/>
      <c r="ROL6" s="2"/>
      <c r="ROM6" s="2"/>
      <c r="RON6" s="2"/>
      <c r="ROO6" s="2"/>
      <c r="ROP6" s="2"/>
      <c r="ROQ6" s="2"/>
      <c r="ROR6" s="2"/>
      <c r="ROS6" s="2"/>
      <c r="ROT6" s="2"/>
      <c r="ROU6" s="2"/>
      <c r="ROV6" s="2"/>
      <c r="ROW6" s="2"/>
      <c r="ROX6" s="2"/>
      <c r="ROY6" s="2"/>
      <c r="ROZ6" s="2"/>
      <c r="RPA6" s="2"/>
      <c r="RPB6" s="2"/>
      <c r="RPC6" s="2"/>
      <c r="RPD6" s="2"/>
      <c r="RPE6" s="2"/>
      <c r="RPF6" s="2"/>
      <c r="RPG6" s="2"/>
      <c r="RPH6" s="2"/>
      <c r="RPI6" s="2"/>
      <c r="RPJ6" s="2"/>
      <c r="RPK6" s="2"/>
      <c r="RPL6" s="2"/>
      <c r="RPM6" s="2"/>
      <c r="RPN6" s="2"/>
      <c r="RPO6" s="2"/>
      <c r="RPP6" s="2"/>
      <c r="RPQ6" s="2"/>
      <c r="RPR6" s="2"/>
      <c r="RPS6" s="2"/>
      <c r="RPT6" s="2"/>
      <c r="RPU6" s="2"/>
      <c r="RPV6" s="2"/>
      <c r="RPW6" s="2"/>
      <c r="RPX6" s="2"/>
      <c r="RPY6" s="2"/>
      <c r="RPZ6" s="2"/>
      <c r="RQA6" s="2"/>
      <c r="RQB6" s="2"/>
      <c r="RQC6" s="2"/>
      <c r="RQD6" s="2"/>
      <c r="RQE6" s="2"/>
      <c r="RQF6" s="2"/>
      <c r="RQG6" s="2"/>
      <c r="RQH6" s="2"/>
      <c r="RQI6" s="2"/>
      <c r="RQJ6" s="2"/>
      <c r="RQK6" s="2"/>
      <c r="RQL6" s="2"/>
      <c r="RQM6" s="2"/>
      <c r="RQN6" s="2"/>
      <c r="RQO6" s="2"/>
      <c r="RQP6" s="2"/>
      <c r="RQQ6" s="2"/>
      <c r="RQR6" s="2"/>
      <c r="RQS6" s="2"/>
      <c r="RQT6" s="2"/>
      <c r="RQU6" s="2"/>
      <c r="RQV6" s="2"/>
      <c r="RQW6" s="2"/>
      <c r="RQX6" s="2"/>
      <c r="RQY6" s="2"/>
      <c r="RQZ6" s="2"/>
      <c r="RRA6" s="2"/>
      <c r="RRB6" s="2"/>
      <c r="RRC6" s="2"/>
      <c r="RRD6" s="2"/>
      <c r="RRE6" s="2"/>
      <c r="RRF6" s="2"/>
      <c r="RRG6" s="2"/>
      <c r="RRH6" s="2"/>
      <c r="RRI6" s="2"/>
      <c r="RRJ6" s="2"/>
      <c r="RRK6" s="2"/>
      <c r="RRL6" s="2"/>
      <c r="RRM6" s="2"/>
      <c r="RRN6" s="2"/>
      <c r="RRO6" s="2"/>
      <c r="RRP6" s="2"/>
      <c r="RRQ6" s="2"/>
      <c r="RRR6" s="2"/>
      <c r="RRS6" s="2"/>
      <c r="RRT6" s="2"/>
      <c r="RRU6" s="2"/>
      <c r="RRV6" s="2"/>
      <c r="RRW6" s="2"/>
      <c r="RRX6" s="2"/>
      <c r="RRY6" s="2"/>
      <c r="RRZ6" s="2"/>
      <c r="RSA6" s="2"/>
      <c r="RSB6" s="2"/>
      <c r="RSC6" s="2"/>
      <c r="RSD6" s="2"/>
      <c r="RSE6" s="2"/>
      <c r="RSF6" s="2"/>
      <c r="RSG6" s="2"/>
      <c r="RSH6" s="2"/>
      <c r="RSI6" s="2"/>
      <c r="RSJ6" s="2"/>
      <c r="RSK6" s="2"/>
      <c r="RSL6" s="2"/>
      <c r="RSM6" s="2"/>
      <c r="RSN6" s="2"/>
      <c r="RSO6" s="2"/>
      <c r="RSP6" s="2"/>
      <c r="RSQ6" s="2"/>
      <c r="RSR6" s="2"/>
      <c r="RSS6" s="2"/>
      <c r="RST6" s="2"/>
      <c r="RSU6" s="2"/>
      <c r="RSV6" s="2"/>
      <c r="RSW6" s="2"/>
      <c r="RSX6" s="2"/>
      <c r="RSY6" s="2"/>
      <c r="RSZ6" s="2"/>
      <c r="RTA6" s="2"/>
      <c r="RTB6" s="2"/>
      <c r="RTC6" s="2"/>
      <c r="RTD6" s="2"/>
      <c r="RTE6" s="2"/>
      <c r="RTF6" s="2"/>
      <c r="RTG6" s="2"/>
      <c r="RTH6" s="2"/>
      <c r="RTI6" s="2"/>
      <c r="RTJ6" s="2"/>
      <c r="RTK6" s="2"/>
      <c r="RTL6" s="2"/>
      <c r="RTM6" s="2"/>
      <c r="RTN6" s="2"/>
      <c r="RTO6" s="2"/>
      <c r="RTP6" s="2"/>
      <c r="RTQ6" s="2"/>
      <c r="RTR6" s="2"/>
      <c r="RTS6" s="2"/>
      <c r="RTT6" s="2"/>
      <c r="RTU6" s="2"/>
      <c r="RTV6" s="2"/>
      <c r="RTW6" s="2"/>
      <c r="RTX6" s="2"/>
      <c r="RTY6" s="2"/>
      <c r="RTZ6" s="2"/>
      <c r="RUA6" s="2"/>
      <c r="RUB6" s="2"/>
      <c r="RUC6" s="2"/>
      <c r="RUD6" s="2"/>
      <c r="RUE6" s="2"/>
      <c r="RUF6" s="2"/>
      <c r="RUG6" s="2"/>
      <c r="RUH6" s="2"/>
      <c r="RUI6" s="2"/>
      <c r="RUJ6" s="2"/>
      <c r="RUK6" s="2"/>
      <c r="RUL6" s="2"/>
      <c r="RUM6" s="2"/>
      <c r="RUN6" s="2"/>
      <c r="RUO6" s="2"/>
      <c r="RUP6" s="2"/>
      <c r="RUQ6" s="2"/>
      <c r="RUR6" s="2"/>
      <c r="RUS6" s="2"/>
      <c r="RUT6" s="2"/>
      <c r="RUU6" s="2"/>
      <c r="RUV6" s="2"/>
      <c r="RUW6" s="2"/>
      <c r="RUX6" s="2"/>
      <c r="RUY6" s="2"/>
      <c r="RUZ6" s="2"/>
      <c r="RVA6" s="2"/>
      <c r="RVB6" s="2"/>
      <c r="RVC6" s="2"/>
      <c r="RVD6" s="2"/>
      <c r="RVE6" s="2"/>
      <c r="RVF6" s="2"/>
      <c r="RVG6" s="2"/>
      <c r="RVH6" s="2"/>
      <c r="RVI6" s="2"/>
      <c r="RVJ6" s="2"/>
      <c r="RVK6" s="2"/>
      <c r="RVL6" s="2"/>
      <c r="RVM6" s="2"/>
      <c r="RVN6" s="2"/>
      <c r="RVO6" s="2"/>
      <c r="RVP6" s="2"/>
      <c r="RVQ6" s="2"/>
      <c r="RVR6" s="2"/>
      <c r="RVS6" s="2"/>
      <c r="RVT6" s="2"/>
      <c r="RVU6" s="2"/>
      <c r="RVV6" s="2"/>
      <c r="RVW6" s="2"/>
      <c r="RVX6" s="2"/>
      <c r="RVY6" s="2"/>
      <c r="RVZ6" s="2"/>
      <c r="RWA6" s="2"/>
      <c r="RWB6" s="2"/>
      <c r="RWC6" s="2"/>
      <c r="RWD6" s="2"/>
      <c r="RWE6" s="2"/>
      <c r="RWF6" s="2"/>
      <c r="RWG6" s="2"/>
      <c r="RWH6" s="2"/>
      <c r="RWI6" s="2"/>
      <c r="RWJ6" s="2"/>
      <c r="RWK6" s="2"/>
      <c r="RWL6" s="2"/>
      <c r="RWM6" s="2"/>
      <c r="RWN6" s="2"/>
      <c r="RWO6" s="2"/>
      <c r="RWP6" s="2"/>
      <c r="RWQ6" s="2"/>
      <c r="RWR6" s="2"/>
      <c r="RWS6" s="2"/>
      <c r="RWT6" s="2"/>
      <c r="RWU6" s="2"/>
      <c r="RWV6" s="2"/>
      <c r="RWW6" s="2"/>
      <c r="RWX6" s="2"/>
      <c r="RWY6" s="2"/>
      <c r="RWZ6" s="2"/>
      <c r="RXA6" s="2"/>
      <c r="RXB6" s="2"/>
      <c r="RXC6" s="2"/>
      <c r="RXD6" s="2"/>
      <c r="RXE6" s="2"/>
      <c r="RXF6" s="2"/>
      <c r="RXG6" s="2"/>
      <c r="RXH6" s="2"/>
      <c r="RXI6" s="2"/>
      <c r="RXJ6" s="2"/>
      <c r="RXK6" s="2"/>
      <c r="RXL6" s="2"/>
      <c r="RXM6" s="2"/>
      <c r="RXN6" s="2"/>
      <c r="RXO6" s="2"/>
      <c r="RXP6" s="2"/>
      <c r="RXQ6" s="2"/>
      <c r="RXR6" s="2"/>
      <c r="RXS6" s="2"/>
      <c r="RXT6" s="2"/>
      <c r="RXU6" s="2"/>
      <c r="RXV6" s="2"/>
      <c r="RXW6" s="2"/>
      <c r="RXX6" s="2"/>
      <c r="RXY6" s="2"/>
      <c r="RXZ6" s="2"/>
      <c r="RYA6" s="2"/>
      <c r="RYB6" s="2"/>
      <c r="RYC6" s="2"/>
      <c r="RYD6" s="2"/>
      <c r="RYE6" s="2"/>
      <c r="RYF6" s="2"/>
      <c r="RYG6" s="2"/>
      <c r="RYH6" s="2"/>
      <c r="RYI6" s="2"/>
      <c r="RYJ6" s="2"/>
      <c r="RYK6" s="2"/>
      <c r="RYL6" s="2"/>
      <c r="RYM6" s="2"/>
      <c r="RYN6" s="2"/>
      <c r="RYO6" s="2"/>
      <c r="RYP6" s="2"/>
      <c r="RYQ6" s="2"/>
      <c r="RYR6" s="2"/>
      <c r="RYS6" s="2"/>
      <c r="RYT6" s="2"/>
      <c r="RYU6" s="2"/>
      <c r="RYV6" s="2"/>
      <c r="RYW6" s="2"/>
      <c r="RYX6" s="2"/>
      <c r="RYY6" s="2"/>
      <c r="RYZ6" s="2"/>
      <c r="RZA6" s="2"/>
      <c r="RZB6" s="2"/>
      <c r="RZC6" s="2"/>
      <c r="RZD6" s="2"/>
      <c r="RZE6" s="2"/>
      <c r="RZF6" s="2"/>
      <c r="RZG6" s="2"/>
      <c r="RZH6" s="2"/>
      <c r="RZI6" s="2"/>
      <c r="RZJ6" s="2"/>
      <c r="RZK6" s="2"/>
      <c r="RZL6" s="2"/>
      <c r="RZM6" s="2"/>
      <c r="RZN6" s="2"/>
      <c r="RZO6" s="2"/>
      <c r="RZP6" s="2"/>
      <c r="RZQ6" s="2"/>
      <c r="RZR6" s="2"/>
      <c r="RZS6" s="2"/>
      <c r="RZT6" s="2"/>
      <c r="RZU6" s="2"/>
      <c r="RZV6" s="2"/>
      <c r="RZW6" s="2"/>
      <c r="RZX6" s="2"/>
      <c r="RZY6" s="2"/>
      <c r="RZZ6" s="2"/>
      <c r="SAA6" s="2"/>
      <c r="SAB6" s="2"/>
      <c r="SAC6" s="2"/>
      <c r="SAD6" s="2"/>
      <c r="SAE6" s="2"/>
      <c r="SAF6" s="2"/>
      <c r="SAG6" s="2"/>
      <c r="SAH6" s="2"/>
      <c r="SAI6" s="2"/>
      <c r="SAJ6" s="2"/>
      <c r="SAK6" s="2"/>
      <c r="SAL6" s="2"/>
      <c r="SAM6" s="2"/>
      <c r="SAN6" s="2"/>
      <c r="SAO6" s="2"/>
      <c r="SAP6" s="2"/>
      <c r="SAQ6" s="2"/>
      <c r="SAR6" s="2"/>
      <c r="SAS6" s="2"/>
      <c r="SAT6" s="2"/>
      <c r="SAU6" s="2"/>
      <c r="SAV6" s="2"/>
      <c r="SAW6" s="2"/>
      <c r="SAX6" s="2"/>
      <c r="SAY6" s="2"/>
      <c r="SAZ6" s="2"/>
      <c r="SBA6" s="2"/>
      <c r="SBB6" s="2"/>
      <c r="SBC6" s="2"/>
      <c r="SBD6" s="2"/>
      <c r="SBE6" s="2"/>
      <c r="SBF6" s="2"/>
      <c r="SBG6" s="2"/>
      <c r="SBH6" s="2"/>
      <c r="SBI6" s="2"/>
      <c r="SBJ6" s="2"/>
      <c r="SBK6" s="2"/>
      <c r="SBL6" s="2"/>
      <c r="SBM6" s="2"/>
      <c r="SBN6" s="2"/>
      <c r="SBO6" s="2"/>
      <c r="SBP6" s="2"/>
      <c r="SBQ6" s="2"/>
      <c r="SBR6" s="2"/>
      <c r="SBS6" s="2"/>
      <c r="SBT6" s="2"/>
      <c r="SBU6" s="2"/>
      <c r="SBV6" s="2"/>
      <c r="SBW6" s="2"/>
      <c r="SBX6" s="2"/>
      <c r="SBY6" s="2"/>
      <c r="SBZ6" s="2"/>
      <c r="SCA6" s="2"/>
      <c r="SCB6" s="2"/>
      <c r="SCC6" s="2"/>
      <c r="SCD6" s="2"/>
      <c r="SCE6" s="2"/>
      <c r="SCF6" s="2"/>
      <c r="SCG6" s="2"/>
      <c r="SCH6" s="2"/>
      <c r="SCI6" s="2"/>
      <c r="SCJ6" s="2"/>
      <c r="SCK6" s="2"/>
      <c r="SCL6" s="2"/>
      <c r="SCM6" s="2"/>
      <c r="SCN6" s="2"/>
      <c r="SCO6" s="2"/>
      <c r="SCP6" s="2"/>
      <c r="SCQ6" s="2"/>
      <c r="SCR6" s="2"/>
      <c r="SCS6" s="2"/>
      <c r="SCT6" s="2"/>
      <c r="SCU6" s="2"/>
      <c r="SCV6" s="2"/>
      <c r="SCW6" s="2"/>
      <c r="SCX6" s="2"/>
      <c r="SCY6" s="2"/>
      <c r="SCZ6" s="2"/>
      <c r="SDA6" s="2"/>
      <c r="SDB6" s="2"/>
      <c r="SDC6" s="2"/>
      <c r="SDD6" s="2"/>
      <c r="SDE6" s="2"/>
      <c r="SDF6" s="2"/>
      <c r="SDG6" s="2"/>
      <c r="SDH6" s="2"/>
      <c r="SDI6" s="2"/>
      <c r="SDJ6" s="2"/>
      <c r="SDK6" s="2"/>
      <c r="SDL6" s="2"/>
      <c r="SDM6" s="2"/>
      <c r="SDN6" s="2"/>
      <c r="SDO6" s="2"/>
      <c r="SDP6" s="2"/>
      <c r="SDQ6" s="2"/>
      <c r="SDR6" s="2"/>
      <c r="SDS6" s="2"/>
      <c r="SDT6" s="2"/>
      <c r="SDU6" s="2"/>
      <c r="SDV6" s="2"/>
      <c r="SDW6" s="2"/>
      <c r="SDX6" s="2"/>
      <c r="SDY6" s="2"/>
      <c r="SDZ6" s="2"/>
      <c r="SEA6" s="2"/>
      <c r="SEB6" s="2"/>
      <c r="SEC6" s="2"/>
      <c r="SED6" s="2"/>
      <c r="SEE6" s="2"/>
      <c r="SEF6" s="2"/>
      <c r="SEG6" s="2"/>
      <c r="SEH6" s="2"/>
      <c r="SEI6" s="2"/>
      <c r="SEJ6" s="2"/>
      <c r="SEK6" s="2"/>
      <c r="SEL6" s="2"/>
      <c r="SEM6" s="2"/>
      <c r="SEN6" s="2"/>
      <c r="SEO6" s="2"/>
      <c r="SEP6" s="2"/>
      <c r="SEQ6" s="2"/>
      <c r="SER6" s="2"/>
      <c r="SES6" s="2"/>
      <c r="SET6" s="2"/>
      <c r="SEU6" s="2"/>
      <c r="SEV6" s="2"/>
      <c r="SEW6" s="2"/>
      <c r="SEX6" s="2"/>
      <c r="SEY6" s="2"/>
      <c r="SEZ6" s="2"/>
      <c r="SFA6" s="2"/>
      <c r="SFB6" s="2"/>
      <c r="SFC6" s="2"/>
      <c r="SFD6" s="2"/>
      <c r="SFE6" s="2"/>
      <c r="SFF6" s="2"/>
      <c r="SFG6" s="2"/>
      <c r="SFH6" s="2"/>
      <c r="SFI6" s="2"/>
      <c r="SFJ6" s="2"/>
      <c r="SFK6" s="2"/>
      <c r="SFL6" s="2"/>
      <c r="SFM6" s="2"/>
      <c r="SFN6" s="2"/>
      <c r="SFO6" s="2"/>
      <c r="SFP6" s="2"/>
      <c r="SFQ6" s="2"/>
      <c r="SFR6" s="2"/>
      <c r="SFS6" s="2"/>
      <c r="SFT6" s="2"/>
      <c r="SFU6" s="2"/>
      <c r="SFV6" s="2"/>
      <c r="SFW6" s="2"/>
      <c r="SFX6" s="2"/>
      <c r="SFY6" s="2"/>
      <c r="SFZ6" s="2"/>
      <c r="SGA6" s="2"/>
      <c r="SGB6" s="2"/>
      <c r="SGC6" s="2"/>
      <c r="SGD6" s="2"/>
      <c r="SGE6" s="2"/>
      <c r="SGF6" s="2"/>
      <c r="SGG6" s="2"/>
      <c r="SGH6" s="2"/>
      <c r="SGI6" s="2"/>
      <c r="SGJ6" s="2"/>
      <c r="SGK6" s="2"/>
      <c r="SGL6" s="2"/>
      <c r="SGM6" s="2"/>
      <c r="SGN6" s="2"/>
      <c r="SGO6" s="2"/>
      <c r="SGP6" s="2"/>
      <c r="SGQ6" s="2"/>
      <c r="SGR6" s="2"/>
      <c r="SGS6" s="2"/>
      <c r="SGT6" s="2"/>
      <c r="SGU6" s="2"/>
      <c r="SGV6" s="2"/>
      <c r="SGW6" s="2"/>
      <c r="SGX6" s="2"/>
      <c r="SGY6" s="2"/>
      <c r="SGZ6" s="2"/>
      <c r="SHA6" s="2"/>
      <c r="SHB6" s="2"/>
      <c r="SHC6" s="2"/>
      <c r="SHD6" s="2"/>
      <c r="SHE6" s="2"/>
      <c r="SHF6" s="2"/>
      <c r="SHG6" s="2"/>
      <c r="SHH6" s="2"/>
      <c r="SHI6" s="2"/>
      <c r="SHJ6" s="2"/>
      <c r="SHK6" s="2"/>
      <c r="SHL6" s="2"/>
      <c r="SHM6" s="2"/>
      <c r="SHN6" s="2"/>
      <c r="SHO6" s="2"/>
      <c r="SHP6" s="2"/>
      <c r="SHQ6" s="2"/>
      <c r="SHR6" s="2"/>
      <c r="SHS6" s="2"/>
      <c r="SHT6" s="2"/>
      <c r="SHU6" s="2"/>
      <c r="SHV6" s="2"/>
      <c r="SHW6" s="2"/>
      <c r="SHX6" s="2"/>
      <c r="SHY6" s="2"/>
      <c r="SHZ6" s="2"/>
      <c r="SIA6" s="2"/>
      <c r="SIB6" s="2"/>
      <c r="SIC6" s="2"/>
      <c r="SID6" s="2"/>
      <c r="SIE6" s="2"/>
      <c r="SIF6" s="2"/>
      <c r="SIG6" s="2"/>
      <c r="SIH6" s="2"/>
      <c r="SII6" s="2"/>
      <c r="SIJ6" s="2"/>
      <c r="SIK6" s="2"/>
      <c r="SIL6" s="2"/>
      <c r="SIM6" s="2"/>
      <c r="SIN6" s="2"/>
      <c r="SIO6" s="2"/>
      <c r="SIP6" s="2"/>
      <c r="SIQ6" s="2"/>
      <c r="SIR6" s="2"/>
      <c r="SIS6" s="2"/>
      <c r="SIT6" s="2"/>
      <c r="SIU6" s="2"/>
      <c r="SIV6" s="2"/>
      <c r="SIW6" s="2"/>
      <c r="SIX6" s="2"/>
      <c r="SIY6" s="2"/>
      <c r="SIZ6" s="2"/>
      <c r="SJA6" s="2"/>
      <c r="SJB6" s="2"/>
      <c r="SJC6" s="2"/>
      <c r="SJD6" s="2"/>
      <c r="SJE6" s="2"/>
      <c r="SJF6" s="2"/>
      <c r="SJG6" s="2"/>
      <c r="SJH6" s="2"/>
      <c r="SJI6" s="2"/>
      <c r="SJJ6" s="2"/>
      <c r="SJK6" s="2"/>
      <c r="SJL6" s="2"/>
      <c r="SJM6" s="2"/>
      <c r="SJN6" s="2"/>
      <c r="SJO6" s="2"/>
      <c r="SJP6" s="2"/>
      <c r="SJQ6" s="2"/>
      <c r="SJR6" s="2"/>
      <c r="SJS6" s="2"/>
      <c r="SJT6" s="2"/>
      <c r="SJU6" s="2"/>
      <c r="SJV6" s="2"/>
      <c r="SJW6" s="2"/>
      <c r="SJX6" s="2"/>
      <c r="SJY6" s="2"/>
      <c r="SJZ6" s="2"/>
      <c r="SKA6" s="2"/>
      <c r="SKB6" s="2"/>
      <c r="SKC6" s="2"/>
      <c r="SKD6" s="2"/>
      <c r="SKE6" s="2"/>
      <c r="SKF6" s="2"/>
      <c r="SKG6" s="2"/>
      <c r="SKH6" s="2"/>
      <c r="SKI6" s="2"/>
      <c r="SKJ6" s="2"/>
      <c r="SKK6" s="2"/>
      <c r="SKL6" s="2"/>
      <c r="SKM6" s="2"/>
      <c r="SKN6" s="2"/>
      <c r="SKO6" s="2"/>
      <c r="SKP6" s="2"/>
      <c r="SKQ6" s="2"/>
      <c r="SKR6" s="2"/>
      <c r="SKS6" s="2"/>
      <c r="SKT6" s="2"/>
      <c r="SKU6" s="2"/>
      <c r="SKV6" s="2"/>
      <c r="SKW6" s="2"/>
      <c r="SKX6" s="2"/>
      <c r="SKY6" s="2"/>
      <c r="SKZ6" s="2"/>
      <c r="SLA6" s="2"/>
      <c r="SLB6" s="2"/>
      <c r="SLC6" s="2"/>
      <c r="SLD6" s="2"/>
      <c r="SLE6" s="2"/>
      <c r="SLF6" s="2"/>
      <c r="SLG6" s="2"/>
      <c r="SLH6" s="2"/>
      <c r="SLI6" s="2"/>
      <c r="SLJ6" s="2"/>
      <c r="SLK6" s="2"/>
      <c r="SLL6" s="2"/>
      <c r="SLM6" s="2"/>
      <c r="SLN6" s="2"/>
      <c r="SLO6" s="2"/>
      <c r="SLP6" s="2"/>
      <c r="SLQ6" s="2"/>
      <c r="SLR6" s="2"/>
      <c r="SLS6" s="2"/>
      <c r="SLT6" s="2"/>
      <c r="SLU6" s="2"/>
      <c r="SLV6" s="2"/>
      <c r="SLW6" s="2"/>
      <c r="SLX6" s="2"/>
      <c r="SLY6" s="2"/>
      <c r="SLZ6" s="2"/>
      <c r="SMA6" s="2"/>
      <c r="SMB6" s="2"/>
      <c r="SMC6" s="2"/>
      <c r="SMD6" s="2"/>
      <c r="SME6" s="2"/>
      <c r="SMF6" s="2"/>
      <c r="SMG6" s="2"/>
      <c r="SMH6" s="2"/>
      <c r="SMI6" s="2"/>
      <c r="SMJ6" s="2"/>
      <c r="SMK6" s="2"/>
      <c r="SML6" s="2"/>
      <c r="SMM6" s="2"/>
      <c r="SMN6" s="2"/>
      <c r="SMO6" s="2"/>
      <c r="SMP6" s="2"/>
      <c r="SMQ6" s="2"/>
      <c r="SMR6" s="2"/>
      <c r="SMS6" s="2"/>
      <c r="SMT6" s="2"/>
      <c r="SMU6" s="2"/>
      <c r="SMV6" s="2"/>
      <c r="SMW6" s="2"/>
      <c r="SMX6" s="2"/>
      <c r="SMY6" s="2"/>
      <c r="SMZ6" s="2"/>
      <c r="SNA6" s="2"/>
      <c r="SNB6" s="2"/>
      <c r="SNC6" s="2"/>
      <c r="SND6" s="2"/>
      <c r="SNE6" s="2"/>
      <c r="SNF6" s="2"/>
      <c r="SNG6" s="2"/>
      <c r="SNH6" s="2"/>
      <c r="SNI6" s="2"/>
      <c r="SNJ6" s="2"/>
      <c r="SNK6" s="2"/>
      <c r="SNL6" s="2"/>
      <c r="SNM6" s="2"/>
      <c r="SNN6" s="2"/>
      <c r="SNO6" s="2"/>
      <c r="SNP6" s="2"/>
      <c r="SNQ6" s="2"/>
      <c r="SNR6" s="2"/>
      <c r="SNS6" s="2"/>
      <c r="SNT6" s="2"/>
      <c r="SNU6" s="2"/>
      <c r="SNV6" s="2"/>
      <c r="SNW6" s="2"/>
      <c r="SNX6" s="2"/>
      <c r="SNY6" s="2"/>
      <c r="SNZ6" s="2"/>
      <c r="SOA6" s="2"/>
      <c r="SOB6" s="2"/>
      <c r="SOC6" s="2"/>
      <c r="SOD6" s="2"/>
      <c r="SOE6" s="2"/>
      <c r="SOF6" s="2"/>
      <c r="SOG6" s="2"/>
      <c r="SOH6" s="2"/>
      <c r="SOI6" s="2"/>
      <c r="SOJ6" s="2"/>
      <c r="SOK6" s="2"/>
      <c r="SOL6" s="2"/>
      <c r="SOM6" s="2"/>
      <c r="SON6" s="2"/>
      <c r="SOO6" s="2"/>
      <c r="SOP6" s="2"/>
      <c r="SOQ6" s="2"/>
      <c r="SOR6" s="2"/>
      <c r="SOS6" s="2"/>
      <c r="SOT6" s="2"/>
      <c r="SOU6" s="2"/>
      <c r="SOV6" s="2"/>
      <c r="SOW6" s="2"/>
      <c r="SOX6" s="2"/>
      <c r="SOY6" s="2"/>
      <c r="SOZ6" s="2"/>
      <c r="SPA6" s="2"/>
      <c r="SPB6" s="2"/>
      <c r="SPC6" s="2"/>
      <c r="SPD6" s="2"/>
      <c r="SPE6" s="2"/>
      <c r="SPF6" s="2"/>
      <c r="SPG6" s="2"/>
      <c r="SPH6" s="2"/>
      <c r="SPI6" s="2"/>
      <c r="SPJ6" s="2"/>
      <c r="SPK6" s="2"/>
      <c r="SPL6" s="2"/>
      <c r="SPM6" s="2"/>
      <c r="SPN6" s="2"/>
      <c r="SPO6" s="2"/>
      <c r="SPP6" s="2"/>
      <c r="SPQ6" s="2"/>
      <c r="SPR6" s="2"/>
      <c r="SPS6" s="2"/>
      <c r="SPT6" s="2"/>
      <c r="SPU6" s="2"/>
      <c r="SPV6" s="2"/>
      <c r="SPW6" s="2"/>
      <c r="SPX6" s="2"/>
      <c r="SPY6" s="2"/>
      <c r="SPZ6" s="2"/>
      <c r="SQA6" s="2"/>
      <c r="SQB6" s="2"/>
      <c r="SQC6" s="2"/>
      <c r="SQD6" s="2"/>
      <c r="SQE6" s="2"/>
      <c r="SQF6" s="2"/>
      <c r="SQG6" s="2"/>
      <c r="SQH6" s="2"/>
      <c r="SQI6" s="2"/>
      <c r="SQJ6" s="2"/>
      <c r="SQK6" s="2"/>
      <c r="SQL6" s="2"/>
      <c r="SQM6" s="2"/>
      <c r="SQN6" s="2"/>
      <c r="SQO6" s="2"/>
      <c r="SQP6" s="2"/>
      <c r="SQQ6" s="2"/>
      <c r="SQR6" s="2"/>
      <c r="SQS6" s="2"/>
      <c r="SQT6" s="2"/>
      <c r="SQU6" s="2"/>
      <c r="SQV6" s="2"/>
      <c r="SQW6" s="2"/>
      <c r="SQX6" s="2"/>
      <c r="SQY6" s="2"/>
      <c r="SQZ6" s="2"/>
      <c r="SRA6" s="2"/>
      <c r="SRB6" s="2"/>
      <c r="SRC6" s="2"/>
      <c r="SRD6" s="2"/>
      <c r="SRE6" s="2"/>
      <c r="SRF6" s="2"/>
      <c r="SRG6" s="2"/>
      <c r="SRH6" s="2"/>
      <c r="SRI6" s="2"/>
      <c r="SRJ6" s="2"/>
      <c r="SRK6" s="2"/>
      <c r="SRL6" s="2"/>
      <c r="SRM6" s="2"/>
      <c r="SRN6" s="2"/>
      <c r="SRO6" s="2"/>
      <c r="SRP6" s="2"/>
      <c r="SRQ6" s="2"/>
      <c r="SRR6" s="2"/>
      <c r="SRS6" s="2"/>
      <c r="SRT6" s="2"/>
      <c r="SRU6" s="2"/>
      <c r="SRV6" s="2"/>
      <c r="SRW6" s="2"/>
      <c r="SRX6" s="2"/>
      <c r="SRY6" s="2"/>
      <c r="SRZ6" s="2"/>
      <c r="SSA6" s="2"/>
      <c r="SSB6" s="2"/>
      <c r="SSC6" s="2"/>
      <c r="SSD6" s="2"/>
      <c r="SSE6" s="2"/>
      <c r="SSF6" s="2"/>
      <c r="SSG6" s="2"/>
      <c r="SSH6" s="2"/>
      <c r="SSI6" s="2"/>
      <c r="SSJ6" s="2"/>
      <c r="SSK6" s="2"/>
      <c r="SSL6" s="2"/>
      <c r="SSM6" s="2"/>
      <c r="SSN6" s="2"/>
      <c r="SSO6" s="2"/>
      <c r="SSP6" s="2"/>
      <c r="SSQ6" s="2"/>
      <c r="SSR6" s="2"/>
      <c r="SSS6" s="2"/>
      <c r="SST6" s="2"/>
      <c r="SSU6" s="2"/>
      <c r="SSV6" s="2"/>
      <c r="SSW6" s="2"/>
      <c r="SSX6" s="2"/>
      <c r="SSY6" s="2"/>
      <c r="SSZ6" s="2"/>
      <c r="STA6" s="2"/>
      <c r="STB6" s="2"/>
      <c r="STC6" s="2"/>
      <c r="STD6" s="2"/>
      <c r="STE6" s="2"/>
      <c r="STF6" s="2"/>
      <c r="STG6" s="2"/>
      <c r="STH6" s="2"/>
      <c r="STI6" s="2"/>
      <c r="STJ6" s="2"/>
      <c r="STK6" s="2"/>
      <c r="STL6" s="2"/>
      <c r="STM6" s="2"/>
      <c r="STN6" s="2"/>
      <c r="STO6" s="2"/>
      <c r="STP6" s="2"/>
      <c r="STQ6" s="2"/>
      <c r="STR6" s="2"/>
      <c r="STS6" s="2"/>
      <c r="STT6" s="2"/>
      <c r="STU6" s="2"/>
      <c r="STV6" s="2"/>
      <c r="STW6" s="2"/>
      <c r="STX6" s="2"/>
      <c r="STY6" s="2"/>
      <c r="STZ6" s="2"/>
      <c r="SUA6" s="2"/>
      <c r="SUB6" s="2"/>
      <c r="SUC6" s="2"/>
      <c r="SUD6" s="2"/>
      <c r="SUE6" s="2"/>
      <c r="SUF6" s="2"/>
      <c r="SUG6" s="2"/>
      <c r="SUH6" s="2"/>
      <c r="SUI6" s="2"/>
      <c r="SUJ6" s="2"/>
      <c r="SUK6" s="2"/>
      <c r="SUL6" s="2"/>
      <c r="SUM6" s="2"/>
      <c r="SUN6" s="2"/>
      <c r="SUO6" s="2"/>
      <c r="SUP6" s="2"/>
      <c r="SUQ6" s="2"/>
      <c r="SUR6" s="2"/>
      <c r="SUS6" s="2"/>
      <c r="SUT6" s="2"/>
      <c r="SUU6" s="2"/>
      <c r="SUV6" s="2"/>
      <c r="SUW6" s="2"/>
      <c r="SUX6" s="2"/>
      <c r="SUY6" s="2"/>
      <c r="SUZ6" s="2"/>
      <c r="SVA6" s="2"/>
      <c r="SVB6" s="2"/>
      <c r="SVC6" s="2"/>
      <c r="SVD6" s="2"/>
      <c r="SVE6" s="2"/>
      <c r="SVF6" s="2"/>
      <c r="SVG6" s="2"/>
      <c r="SVH6" s="2"/>
      <c r="SVI6" s="2"/>
      <c r="SVJ6" s="2"/>
      <c r="SVK6" s="2"/>
      <c r="SVL6" s="2"/>
      <c r="SVM6" s="2"/>
      <c r="SVN6" s="2"/>
      <c r="SVO6" s="2"/>
      <c r="SVP6" s="2"/>
      <c r="SVQ6" s="2"/>
      <c r="SVR6" s="2"/>
      <c r="SVS6" s="2"/>
      <c r="SVT6" s="2"/>
      <c r="SVU6" s="2"/>
      <c r="SVV6" s="2"/>
      <c r="SVW6" s="2"/>
      <c r="SVX6" s="2"/>
      <c r="SVY6" s="2"/>
      <c r="SVZ6" s="2"/>
      <c r="SWA6" s="2"/>
      <c r="SWB6" s="2"/>
      <c r="SWC6" s="2"/>
      <c r="SWD6" s="2"/>
      <c r="SWE6" s="2"/>
      <c r="SWF6" s="2"/>
      <c r="SWG6" s="2"/>
      <c r="SWH6" s="2"/>
      <c r="SWI6" s="2"/>
      <c r="SWJ6" s="2"/>
      <c r="SWK6" s="2"/>
      <c r="SWL6" s="2"/>
      <c r="SWM6" s="2"/>
      <c r="SWN6" s="2"/>
      <c r="SWO6" s="2"/>
      <c r="SWP6" s="2"/>
      <c r="SWQ6" s="2"/>
      <c r="SWR6" s="2"/>
      <c r="SWS6" s="2"/>
      <c r="SWT6" s="2"/>
      <c r="SWU6" s="2"/>
      <c r="SWV6" s="2"/>
      <c r="SWW6" s="2"/>
      <c r="SWX6" s="2"/>
      <c r="SWY6" s="2"/>
      <c r="SWZ6" s="2"/>
      <c r="SXA6" s="2"/>
      <c r="SXB6" s="2"/>
      <c r="SXC6" s="2"/>
      <c r="SXD6" s="2"/>
      <c r="SXE6" s="2"/>
      <c r="SXF6" s="2"/>
      <c r="SXG6" s="2"/>
      <c r="SXH6" s="2"/>
      <c r="SXI6" s="2"/>
      <c r="SXJ6" s="2"/>
      <c r="SXK6" s="2"/>
      <c r="SXL6" s="2"/>
      <c r="SXM6" s="2"/>
      <c r="SXN6" s="2"/>
      <c r="SXO6" s="2"/>
      <c r="SXP6" s="2"/>
      <c r="SXQ6" s="2"/>
      <c r="SXR6" s="2"/>
      <c r="SXS6" s="2"/>
      <c r="SXT6" s="2"/>
      <c r="SXU6" s="2"/>
      <c r="SXV6" s="2"/>
      <c r="SXW6" s="2"/>
      <c r="SXX6" s="2"/>
      <c r="SXY6" s="2"/>
      <c r="SXZ6" s="2"/>
      <c r="SYA6" s="2"/>
      <c r="SYB6" s="2"/>
      <c r="SYC6" s="2"/>
      <c r="SYD6" s="2"/>
      <c r="SYE6" s="2"/>
      <c r="SYF6" s="2"/>
      <c r="SYG6" s="2"/>
      <c r="SYH6" s="2"/>
      <c r="SYI6" s="2"/>
      <c r="SYJ6" s="2"/>
      <c r="SYK6" s="2"/>
      <c r="SYL6" s="2"/>
      <c r="SYM6" s="2"/>
      <c r="SYN6" s="2"/>
      <c r="SYO6" s="2"/>
      <c r="SYP6" s="2"/>
      <c r="SYQ6" s="2"/>
      <c r="SYR6" s="2"/>
      <c r="SYS6" s="2"/>
      <c r="SYT6" s="2"/>
      <c r="SYU6" s="2"/>
      <c r="SYV6" s="2"/>
      <c r="SYW6" s="2"/>
      <c r="SYX6" s="2"/>
      <c r="SYY6" s="2"/>
      <c r="SYZ6" s="2"/>
      <c r="SZA6" s="2"/>
      <c r="SZB6" s="2"/>
      <c r="SZC6" s="2"/>
      <c r="SZD6" s="2"/>
      <c r="SZE6" s="2"/>
      <c r="SZF6" s="2"/>
      <c r="SZG6" s="2"/>
      <c r="SZH6" s="2"/>
      <c r="SZI6" s="2"/>
      <c r="SZJ6" s="2"/>
      <c r="SZK6" s="2"/>
      <c r="SZL6" s="2"/>
      <c r="SZM6" s="2"/>
      <c r="SZN6" s="2"/>
      <c r="SZO6" s="2"/>
      <c r="SZP6" s="2"/>
      <c r="SZQ6" s="2"/>
      <c r="SZR6" s="2"/>
      <c r="SZS6" s="2"/>
      <c r="SZT6" s="2"/>
      <c r="SZU6" s="2"/>
      <c r="SZV6" s="2"/>
      <c r="SZW6" s="2"/>
      <c r="SZX6" s="2"/>
      <c r="SZY6" s="2"/>
      <c r="SZZ6" s="2"/>
      <c r="TAA6" s="2"/>
      <c r="TAB6" s="2"/>
      <c r="TAC6" s="2"/>
      <c r="TAD6" s="2"/>
      <c r="TAE6" s="2"/>
      <c r="TAF6" s="2"/>
      <c r="TAG6" s="2"/>
      <c r="TAH6" s="2"/>
      <c r="TAI6" s="2"/>
      <c r="TAJ6" s="2"/>
      <c r="TAK6" s="2"/>
      <c r="TAL6" s="2"/>
      <c r="TAM6" s="2"/>
      <c r="TAN6" s="2"/>
      <c r="TAO6" s="2"/>
      <c r="TAP6" s="2"/>
      <c r="TAQ6" s="2"/>
      <c r="TAR6" s="2"/>
      <c r="TAS6" s="2"/>
      <c r="TAT6" s="2"/>
      <c r="TAU6" s="2"/>
      <c r="TAV6" s="2"/>
      <c r="TAW6" s="2"/>
      <c r="TAX6" s="2"/>
      <c r="TAY6" s="2"/>
      <c r="TAZ6" s="2"/>
      <c r="TBA6" s="2"/>
      <c r="TBB6" s="2"/>
      <c r="TBC6" s="2"/>
      <c r="TBD6" s="2"/>
      <c r="TBE6" s="2"/>
      <c r="TBF6" s="2"/>
      <c r="TBG6" s="2"/>
      <c r="TBH6" s="2"/>
      <c r="TBI6" s="2"/>
      <c r="TBJ6" s="2"/>
      <c r="TBK6" s="2"/>
      <c r="TBL6" s="2"/>
      <c r="TBM6" s="2"/>
      <c r="TBN6" s="2"/>
      <c r="TBO6" s="2"/>
      <c r="TBP6" s="2"/>
      <c r="TBQ6" s="2"/>
      <c r="TBR6" s="2"/>
      <c r="TBS6" s="2"/>
      <c r="TBT6" s="2"/>
      <c r="TBU6" s="2"/>
      <c r="TBV6" s="2"/>
      <c r="TBW6" s="2"/>
      <c r="TBX6" s="2"/>
      <c r="TBY6" s="2"/>
      <c r="TBZ6" s="2"/>
      <c r="TCA6" s="2"/>
      <c r="TCB6" s="2"/>
      <c r="TCC6" s="2"/>
      <c r="TCD6" s="2"/>
      <c r="TCE6" s="2"/>
      <c r="TCF6" s="2"/>
      <c r="TCG6" s="2"/>
      <c r="TCH6" s="2"/>
      <c r="TCI6" s="2"/>
      <c r="TCJ6" s="2"/>
      <c r="TCK6" s="2"/>
      <c r="TCL6" s="2"/>
      <c r="TCM6" s="2"/>
      <c r="TCN6" s="2"/>
      <c r="TCO6" s="2"/>
      <c r="TCP6" s="2"/>
      <c r="TCQ6" s="2"/>
      <c r="TCR6" s="2"/>
      <c r="TCS6" s="2"/>
      <c r="TCT6" s="2"/>
      <c r="TCU6" s="2"/>
      <c r="TCV6" s="2"/>
      <c r="TCW6" s="2"/>
      <c r="TCX6" s="2"/>
      <c r="TCY6" s="2"/>
      <c r="TCZ6" s="2"/>
      <c r="TDA6" s="2"/>
      <c r="TDB6" s="2"/>
      <c r="TDC6" s="2"/>
      <c r="TDD6" s="2"/>
      <c r="TDE6" s="2"/>
      <c r="TDF6" s="2"/>
      <c r="TDG6" s="2"/>
      <c r="TDH6" s="2"/>
      <c r="TDI6" s="2"/>
      <c r="TDJ6" s="2"/>
      <c r="TDK6" s="2"/>
      <c r="TDL6" s="2"/>
      <c r="TDM6" s="2"/>
      <c r="TDN6" s="2"/>
      <c r="TDO6" s="2"/>
      <c r="TDP6" s="2"/>
      <c r="TDQ6" s="2"/>
      <c r="TDR6" s="2"/>
      <c r="TDS6" s="2"/>
      <c r="TDT6" s="2"/>
      <c r="TDU6" s="2"/>
      <c r="TDV6" s="2"/>
      <c r="TDW6" s="2"/>
      <c r="TDX6" s="2"/>
      <c r="TDY6" s="2"/>
      <c r="TDZ6" s="2"/>
      <c r="TEA6" s="2"/>
      <c r="TEB6" s="2"/>
      <c r="TEC6" s="2"/>
      <c r="TED6" s="2"/>
      <c r="TEE6" s="2"/>
      <c r="TEF6" s="2"/>
      <c r="TEG6" s="2"/>
      <c r="TEH6" s="2"/>
      <c r="TEI6" s="2"/>
      <c r="TEJ6" s="2"/>
      <c r="TEK6" s="2"/>
      <c r="TEL6" s="2"/>
      <c r="TEM6" s="2"/>
      <c r="TEN6" s="2"/>
      <c r="TEO6" s="2"/>
      <c r="TEP6" s="2"/>
      <c r="TEQ6" s="2"/>
      <c r="TER6" s="2"/>
      <c r="TES6" s="2"/>
      <c r="TET6" s="2"/>
      <c r="TEU6" s="2"/>
      <c r="TEV6" s="2"/>
      <c r="TEW6" s="2"/>
      <c r="TEX6" s="2"/>
      <c r="TEY6" s="2"/>
      <c r="TEZ6" s="2"/>
      <c r="TFA6" s="2"/>
      <c r="TFB6" s="2"/>
      <c r="TFC6" s="2"/>
      <c r="TFD6" s="2"/>
      <c r="TFE6" s="2"/>
      <c r="TFF6" s="2"/>
      <c r="TFG6" s="2"/>
      <c r="TFH6" s="2"/>
      <c r="TFI6" s="2"/>
      <c r="TFJ6" s="2"/>
      <c r="TFK6" s="2"/>
      <c r="TFL6" s="2"/>
      <c r="TFM6" s="2"/>
      <c r="TFN6" s="2"/>
      <c r="TFO6" s="2"/>
      <c r="TFP6" s="2"/>
      <c r="TFQ6" s="2"/>
      <c r="TFR6" s="2"/>
      <c r="TFS6" s="2"/>
      <c r="TFT6" s="2"/>
      <c r="TFU6" s="2"/>
      <c r="TFV6" s="2"/>
      <c r="TFW6" s="2"/>
      <c r="TFX6" s="2"/>
      <c r="TFY6" s="2"/>
      <c r="TFZ6" s="2"/>
      <c r="TGA6" s="2"/>
      <c r="TGB6" s="2"/>
      <c r="TGC6" s="2"/>
      <c r="TGD6" s="2"/>
      <c r="TGE6" s="2"/>
      <c r="TGF6" s="2"/>
      <c r="TGG6" s="2"/>
      <c r="TGH6" s="2"/>
      <c r="TGI6" s="2"/>
      <c r="TGJ6" s="2"/>
      <c r="TGK6" s="2"/>
      <c r="TGL6" s="2"/>
      <c r="TGM6" s="2"/>
      <c r="TGN6" s="2"/>
      <c r="TGO6" s="2"/>
      <c r="TGP6" s="2"/>
      <c r="TGQ6" s="2"/>
      <c r="TGR6" s="2"/>
      <c r="TGS6" s="2"/>
      <c r="TGT6" s="2"/>
      <c r="TGU6" s="2"/>
      <c r="TGV6" s="2"/>
      <c r="TGW6" s="2"/>
      <c r="TGX6" s="2"/>
      <c r="TGY6" s="2"/>
      <c r="TGZ6" s="2"/>
      <c r="THA6" s="2"/>
      <c r="THB6" s="2"/>
      <c r="THC6" s="2"/>
      <c r="THD6" s="2"/>
      <c r="THE6" s="2"/>
      <c r="THF6" s="2"/>
      <c r="THG6" s="2"/>
      <c r="THH6" s="2"/>
      <c r="THI6" s="2"/>
      <c r="THJ6" s="2"/>
      <c r="THK6" s="2"/>
      <c r="THL6" s="2"/>
      <c r="THM6" s="2"/>
      <c r="THN6" s="2"/>
      <c r="THO6" s="2"/>
      <c r="THP6" s="2"/>
      <c r="THQ6" s="2"/>
      <c r="THR6" s="2"/>
      <c r="THS6" s="2"/>
      <c r="THT6" s="2"/>
      <c r="THU6" s="2"/>
      <c r="THV6" s="2"/>
      <c r="THW6" s="2"/>
      <c r="THX6" s="2"/>
      <c r="THY6" s="2"/>
      <c r="THZ6" s="2"/>
      <c r="TIA6" s="2"/>
      <c r="TIB6" s="2"/>
      <c r="TIC6" s="2"/>
      <c r="TID6" s="2"/>
      <c r="TIE6" s="2"/>
      <c r="TIF6" s="2"/>
      <c r="TIG6" s="2"/>
      <c r="TIH6" s="2"/>
      <c r="TII6" s="2"/>
      <c r="TIJ6" s="2"/>
      <c r="TIK6" s="2"/>
      <c r="TIL6" s="2"/>
      <c r="TIM6" s="2"/>
      <c r="TIN6" s="2"/>
      <c r="TIO6" s="2"/>
      <c r="TIP6" s="2"/>
      <c r="TIQ6" s="2"/>
      <c r="TIR6" s="2"/>
      <c r="TIS6" s="2"/>
      <c r="TIT6" s="2"/>
      <c r="TIU6" s="2"/>
      <c r="TIV6" s="2"/>
      <c r="TIW6" s="2"/>
      <c r="TIX6" s="2"/>
      <c r="TIY6" s="2"/>
      <c r="TIZ6" s="2"/>
      <c r="TJA6" s="2"/>
      <c r="TJB6" s="2"/>
      <c r="TJC6" s="2"/>
      <c r="TJD6" s="2"/>
      <c r="TJE6" s="2"/>
      <c r="TJF6" s="2"/>
      <c r="TJG6" s="2"/>
      <c r="TJH6" s="2"/>
      <c r="TJI6" s="2"/>
      <c r="TJJ6" s="2"/>
      <c r="TJK6" s="2"/>
      <c r="TJL6" s="2"/>
      <c r="TJM6" s="2"/>
      <c r="TJN6" s="2"/>
      <c r="TJO6" s="2"/>
      <c r="TJP6" s="2"/>
      <c r="TJQ6" s="2"/>
      <c r="TJR6" s="2"/>
      <c r="TJS6" s="2"/>
      <c r="TJT6" s="2"/>
      <c r="TJU6" s="2"/>
      <c r="TJV6" s="2"/>
      <c r="TJW6" s="2"/>
      <c r="TJX6" s="2"/>
      <c r="TJY6" s="2"/>
      <c r="TJZ6" s="2"/>
      <c r="TKA6" s="2"/>
      <c r="TKB6" s="2"/>
      <c r="TKC6" s="2"/>
      <c r="TKD6" s="2"/>
      <c r="TKE6" s="2"/>
      <c r="TKF6" s="2"/>
      <c r="TKG6" s="2"/>
      <c r="TKH6" s="2"/>
      <c r="TKI6" s="2"/>
      <c r="TKJ6" s="2"/>
      <c r="TKK6" s="2"/>
      <c r="TKL6" s="2"/>
      <c r="TKM6" s="2"/>
      <c r="TKN6" s="2"/>
      <c r="TKO6" s="2"/>
      <c r="TKP6" s="2"/>
      <c r="TKQ6" s="2"/>
      <c r="TKR6" s="2"/>
      <c r="TKS6" s="2"/>
      <c r="TKT6" s="2"/>
      <c r="TKU6" s="2"/>
      <c r="TKV6" s="2"/>
      <c r="TKW6" s="2"/>
      <c r="TKX6" s="2"/>
      <c r="TKY6" s="2"/>
      <c r="TKZ6" s="2"/>
      <c r="TLA6" s="2"/>
      <c r="TLB6" s="2"/>
      <c r="TLC6" s="2"/>
      <c r="TLD6" s="2"/>
      <c r="TLE6" s="2"/>
      <c r="TLF6" s="2"/>
      <c r="TLG6" s="2"/>
      <c r="TLH6" s="2"/>
      <c r="TLI6" s="2"/>
      <c r="TLJ6" s="2"/>
      <c r="TLK6" s="2"/>
      <c r="TLL6" s="2"/>
      <c r="TLM6" s="2"/>
      <c r="TLN6" s="2"/>
      <c r="TLO6" s="2"/>
      <c r="TLP6" s="2"/>
      <c r="TLQ6" s="2"/>
      <c r="TLR6" s="2"/>
      <c r="TLS6" s="2"/>
      <c r="TLT6" s="2"/>
      <c r="TLU6" s="2"/>
      <c r="TLV6" s="2"/>
      <c r="TLW6" s="2"/>
      <c r="TLX6" s="2"/>
      <c r="TLY6" s="2"/>
      <c r="TLZ6" s="2"/>
      <c r="TMA6" s="2"/>
      <c r="TMB6" s="2"/>
      <c r="TMC6" s="2"/>
      <c r="TMD6" s="2"/>
      <c r="TME6" s="2"/>
      <c r="TMF6" s="2"/>
      <c r="TMG6" s="2"/>
      <c r="TMH6" s="2"/>
      <c r="TMI6" s="2"/>
      <c r="TMJ6" s="2"/>
      <c r="TMK6" s="2"/>
      <c r="TML6" s="2"/>
      <c r="TMM6" s="2"/>
      <c r="TMN6" s="2"/>
      <c r="TMO6" s="2"/>
      <c r="TMP6" s="2"/>
      <c r="TMQ6" s="2"/>
      <c r="TMR6" s="2"/>
      <c r="TMS6" s="2"/>
      <c r="TMT6" s="2"/>
      <c r="TMU6" s="2"/>
      <c r="TMV6" s="2"/>
      <c r="TMW6" s="2"/>
      <c r="TMX6" s="2"/>
      <c r="TMY6" s="2"/>
      <c r="TMZ6" s="2"/>
      <c r="TNA6" s="2"/>
      <c r="TNB6" s="2"/>
      <c r="TNC6" s="2"/>
      <c r="TND6" s="2"/>
      <c r="TNE6" s="2"/>
      <c r="TNF6" s="2"/>
      <c r="TNG6" s="2"/>
      <c r="TNH6" s="2"/>
      <c r="TNI6" s="2"/>
      <c r="TNJ6" s="2"/>
      <c r="TNK6" s="2"/>
      <c r="TNL6" s="2"/>
      <c r="TNM6" s="2"/>
      <c r="TNN6" s="2"/>
      <c r="TNO6" s="2"/>
      <c r="TNP6" s="2"/>
      <c r="TNQ6" s="2"/>
      <c r="TNR6" s="2"/>
      <c r="TNS6" s="2"/>
      <c r="TNT6" s="2"/>
      <c r="TNU6" s="2"/>
      <c r="TNV6" s="2"/>
      <c r="TNW6" s="2"/>
      <c r="TNX6" s="2"/>
      <c r="TNY6" s="2"/>
      <c r="TNZ6" s="2"/>
      <c r="TOA6" s="2"/>
      <c r="TOB6" s="2"/>
      <c r="TOC6" s="2"/>
      <c r="TOD6" s="2"/>
      <c r="TOE6" s="2"/>
      <c r="TOF6" s="2"/>
      <c r="TOG6" s="2"/>
      <c r="TOH6" s="2"/>
      <c r="TOI6" s="2"/>
      <c r="TOJ6" s="2"/>
      <c r="TOK6" s="2"/>
      <c r="TOL6" s="2"/>
      <c r="TOM6" s="2"/>
      <c r="TON6" s="2"/>
      <c r="TOO6" s="2"/>
      <c r="TOP6" s="2"/>
      <c r="TOQ6" s="2"/>
      <c r="TOR6" s="2"/>
      <c r="TOS6" s="2"/>
      <c r="TOT6" s="2"/>
      <c r="TOU6" s="2"/>
      <c r="TOV6" s="2"/>
      <c r="TOW6" s="2"/>
      <c r="TOX6" s="2"/>
      <c r="TOY6" s="2"/>
      <c r="TOZ6" s="2"/>
      <c r="TPA6" s="2"/>
      <c r="TPB6" s="2"/>
      <c r="TPC6" s="2"/>
      <c r="TPD6" s="2"/>
      <c r="TPE6" s="2"/>
      <c r="TPF6" s="2"/>
      <c r="TPG6" s="2"/>
      <c r="TPH6" s="2"/>
      <c r="TPI6" s="2"/>
      <c r="TPJ6" s="2"/>
      <c r="TPK6" s="2"/>
      <c r="TPL6" s="2"/>
      <c r="TPM6" s="2"/>
      <c r="TPN6" s="2"/>
      <c r="TPO6" s="2"/>
      <c r="TPP6" s="2"/>
      <c r="TPQ6" s="2"/>
      <c r="TPR6" s="2"/>
      <c r="TPS6" s="2"/>
      <c r="TPT6" s="2"/>
      <c r="TPU6" s="2"/>
      <c r="TPV6" s="2"/>
      <c r="TPW6" s="2"/>
      <c r="TPX6" s="2"/>
      <c r="TPY6" s="2"/>
      <c r="TPZ6" s="2"/>
      <c r="TQA6" s="2"/>
      <c r="TQB6" s="2"/>
      <c r="TQC6" s="2"/>
      <c r="TQD6" s="2"/>
      <c r="TQE6" s="2"/>
      <c r="TQF6" s="2"/>
      <c r="TQG6" s="2"/>
      <c r="TQH6" s="2"/>
      <c r="TQI6" s="2"/>
      <c r="TQJ6" s="2"/>
      <c r="TQK6" s="2"/>
      <c r="TQL6" s="2"/>
      <c r="TQM6" s="2"/>
      <c r="TQN6" s="2"/>
      <c r="TQO6" s="2"/>
      <c r="TQP6" s="2"/>
      <c r="TQQ6" s="2"/>
      <c r="TQR6" s="2"/>
      <c r="TQS6" s="2"/>
      <c r="TQT6" s="2"/>
      <c r="TQU6" s="2"/>
      <c r="TQV6" s="2"/>
      <c r="TQW6" s="2"/>
      <c r="TQX6" s="2"/>
      <c r="TQY6" s="2"/>
      <c r="TQZ6" s="2"/>
      <c r="TRA6" s="2"/>
      <c r="TRB6" s="2"/>
      <c r="TRC6" s="2"/>
      <c r="TRD6" s="2"/>
      <c r="TRE6" s="2"/>
      <c r="TRF6" s="2"/>
      <c r="TRG6" s="2"/>
      <c r="TRH6" s="2"/>
      <c r="TRI6" s="2"/>
      <c r="TRJ6" s="2"/>
      <c r="TRK6" s="2"/>
      <c r="TRL6" s="2"/>
      <c r="TRM6" s="2"/>
      <c r="TRN6" s="2"/>
      <c r="TRO6" s="2"/>
      <c r="TRP6" s="2"/>
      <c r="TRQ6" s="2"/>
      <c r="TRR6" s="2"/>
      <c r="TRS6" s="2"/>
      <c r="TRT6" s="2"/>
      <c r="TRU6" s="2"/>
      <c r="TRV6" s="2"/>
      <c r="TRW6" s="2"/>
      <c r="TRX6" s="2"/>
      <c r="TRY6" s="2"/>
      <c r="TRZ6" s="2"/>
      <c r="TSA6" s="2"/>
      <c r="TSB6" s="2"/>
      <c r="TSC6" s="2"/>
      <c r="TSD6" s="2"/>
      <c r="TSE6" s="2"/>
      <c r="TSF6" s="2"/>
      <c r="TSG6" s="2"/>
      <c r="TSH6" s="2"/>
      <c r="TSI6" s="2"/>
      <c r="TSJ6" s="2"/>
      <c r="TSK6" s="2"/>
      <c r="TSL6" s="2"/>
      <c r="TSM6" s="2"/>
      <c r="TSN6" s="2"/>
      <c r="TSO6" s="2"/>
      <c r="TSP6" s="2"/>
      <c r="TSQ6" s="2"/>
      <c r="TSR6" s="2"/>
      <c r="TSS6" s="2"/>
      <c r="TST6" s="2"/>
      <c r="TSU6" s="2"/>
      <c r="TSV6" s="2"/>
      <c r="TSW6" s="2"/>
      <c r="TSX6" s="2"/>
      <c r="TSY6" s="2"/>
      <c r="TSZ6" s="2"/>
      <c r="TTA6" s="2"/>
      <c r="TTB6" s="2"/>
      <c r="TTC6" s="2"/>
      <c r="TTD6" s="2"/>
      <c r="TTE6" s="2"/>
      <c r="TTF6" s="2"/>
      <c r="TTG6" s="2"/>
      <c r="TTH6" s="2"/>
      <c r="TTI6" s="2"/>
      <c r="TTJ6" s="2"/>
      <c r="TTK6" s="2"/>
      <c r="TTL6" s="2"/>
      <c r="TTM6" s="2"/>
      <c r="TTN6" s="2"/>
      <c r="TTO6" s="2"/>
      <c r="TTP6" s="2"/>
      <c r="TTQ6" s="2"/>
      <c r="TTR6" s="2"/>
      <c r="TTS6" s="2"/>
      <c r="TTT6" s="2"/>
      <c r="TTU6" s="2"/>
      <c r="TTV6" s="2"/>
      <c r="TTW6" s="2"/>
      <c r="TTX6" s="2"/>
      <c r="TTY6" s="2"/>
      <c r="TTZ6" s="2"/>
      <c r="TUA6" s="2"/>
      <c r="TUB6" s="2"/>
      <c r="TUC6" s="2"/>
      <c r="TUD6" s="2"/>
      <c r="TUE6" s="2"/>
      <c r="TUF6" s="2"/>
      <c r="TUG6" s="2"/>
      <c r="TUH6" s="2"/>
      <c r="TUI6" s="2"/>
      <c r="TUJ6" s="2"/>
      <c r="TUK6" s="2"/>
      <c r="TUL6" s="2"/>
      <c r="TUM6" s="2"/>
      <c r="TUN6" s="2"/>
      <c r="TUO6" s="2"/>
      <c r="TUP6" s="2"/>
      <c r="TUQ6" s="2"/>
      <c r="TUR6" s="2"/>
      <c r="TUS6" s="2"/>
      <c r="TUT6" s="2"/>
      <c r="TUU6" s="2"/>
      <c r="TUV6" s="2"/>
      <c r="TUW6" s="2"/>
      <c r="TUX6" s="2"/>
      <c r="TUY6" s="2"/>
      <c r="TUZ6" s="2"/>
      <c r="TVA6" s="2"/>
      <c r="TVB6" s="2"/>
      <c r="TVC6" s="2"/>
      <c r="TVD6" s="2"/>
      <c r="TVE6" s="2"/>
      <c r="TVF6" s="2"/>
      <c r="TVG6" s="2"/>
      <c r="TVH6" s="2"/>
      <c r="TVI6" s="2"/>
      <c r="TVJ6" s="2"/>
      <c r="TVK6" s="2"/>
      <c r="TVL6" s="2"/>
      <c r="TVM6" s="2"/>
      <c r="TVN6" s="2"/>
      <c r="TVO6" s="2"/>
      <c r="TVP6" s="2"/>
      <c r="TVQ6" s="2"/>
      <c r="TVR6" s="2"/>
      <c r="TVS6" s="2"/>
      <c r="TVT6" s="2"/>
      <c r="TVU6" s="2"/>
      <c r="TVV6" s="2"/>
      <c r="TVW6" s="2"/>
      <c r="TVX6" s="2"/>
      <c r="TVY6" s="2"/>
      <c r="TVZ6" s="2"/>
      <c r="TWA6" s="2"/>
      <c r="TWB6" s="2"/>
      <c r="TWC6" s="2"/>
      <c r="TWD6" s="2"/>
      <c r="TWE6" s="2"/>
      <c r="TWF6" s="2"/>
      <c r="TWG6" s="2"/>
      <c r="TWH6" s="2"/>
      <c r="TWI6" s="2"/>
      <c r="TWJ6" s="2"/>
      <c r="TWK6" s="2"/>
      <c r="TWL6" s="2"/>
      <c r="TWM6" s="2"/>
      <c r="TWN6" s="2"/>
      <c r="TWO6" s="2"/>
      <c r="TWP6" s="2"/>
      <c r="TWQ6" s="2"/>
      <c r="TWR6" s="2"/>
      <c r="TWS6" s="2"/>
      <c r="TWT6" s="2"/>
      <c r="TWU6" s="2"/>
      <c r="TWV6" s="2"/>
      <c r="TWW6" s="2"/>
      <c r="TWX6" s="2"/>
      <c r="TWY6" s="2"/>
      <c r="TWZ6" s="2"/>
      <c r="TXA6" s="2"/>
      <c r="TXB6" s="2"/>
      <c r="TXC6" s="2"/>
      <c r="TXD6" s="2"/>
      <c r="TXE6" s="2"/>
      <c r="TXF6" s="2"/>
      <c r="TXG6" s="2"/>
      <c r="TXH6" s="2"/>
      <c r="TXI6" s="2"/>
      <c r="TXJ6" s="2"/>
      <c r="TXK6" s="2"/>
      <c r="TXL6" s="2"/>
      <c r="TXM6" s="2"/>
      <c r="TXN6" s="2"/>
      <c r="TXO6" s="2"/>
      <c r="TXP6" s="2"/>
      <c r="TXQ6" s="2"/>
      <c r="TXR6" s="2"/>
      <c r="TXS6" s="2"/>
      <c r="TXT6" s="2"/>
      <c r="TXU6" s="2"/>
      <c r="TXV6" s="2"/>
      <c r="TXW6" s="2"/>
      <c r="TXX6" s="2"/>
      <c r="TXY6" s="2"/>
      <c r="TXZ6" s="2"/>
      <c r="TYA6" s="2"/>
      <c r="TYB6" s="2"/>
      <c r="TYC6" s="2"/>
      <c r="TYD6" s="2"/>
      <c r="TYE6" s="2"/>
      <c r="TYF6" s="2"/>
      <c r="TYG6" s="2"/>
      <c r="TYH6" s="2"/>
      <c r="TYI6" s="2"/>
      <c r="TYJ6" s="2"/>
      <c r="TYK6" s="2"/>
      <c r="TYL6" s="2"/>
      <c r="TYM6" s="2"/>
      <c r="TYN6" s="2"/>
      <c r="TYO6" s="2"/>
      <c r="TYP6" s="2"/>
      <c r="TYQ6" s="2"/>
      <c r="TYR6" s="2"/>
      <c r="TYS6" s="2"/>
      <c r="TYT6" s="2"/>
      <c r="TYU6" s="2"/>
      <c r="TYV6" s="2"/>
      <c r="TYW6" s="2"/>
      <c r="TYX6" s="2"/>
      <c r="TYY6" s="2"/>
      <c r="TYZ6" s="2"/>
      <c r="TZA6" s="2"/>
      <c r="TZB6" s="2"/>
      <c r="TZC6" s="2"/>
      <c r="TZD6" s="2"/>
      <c r="TZE6" s="2"/>
      <c r="TZF6" s="2"/>
      <c r="TZG6" s="2"/>
      <c r="TZH6" s="2"/>
      <c r="TZI6" s="2"/>
      <c r="TZJ6" s="2"/>
      <c r="TZK6" s="2"/>
      <c r="TZL6" s="2"/>
      <c r="TZM6" s="2"/>
      <c r="TZN6" s="2"/>
      <c r="TZO6" s="2"/>
      <c r="TZP6" s="2"/>
      <c r="TZQ6" s="2"/>
      <c r="TZR6" s="2"/>
      <c r="TZS6" s="2"/>
      <c r="TZT6" s="2"/>
      <c r="TZU6" s="2"/>
      <c r="TZV6" s="2"/>
      <c r="TZW6" s="2"/>
      <c r="TZX6" s="2"/>
      <c r="TZY6" s="2"/>
      <c r="TZZ6" s="2"/>
      <c r="UAA6" s="2"/>
      <c r="UAB6" s="2"/>
      <c r="UAC6" s="2"/>
      <c r="UAD6" s="2"/>
      <c r="UAE6" s="2"/>
      <c r="UAF6" s="2"/>
      <c r="UAG6" s="2"/>
      <c r="UAH6" s="2"/>
      <c r="UAI6" s="2"/>
      <c r="UAJ6" s="2"/>
      <c r="UAK6" s="2"/>
      <c r="UAL6" s="2"/>
      <c r="UAM6" s="2"/>
      <c r="UAN6" s="2"/>
      <c r="UAO6" s="2"/>
      <c r="UAP6" s="2"/>
      <c r="UAQ6" s="2"/>
      <c r="UAR6" s="2"/>
      <c r="UAS6" s="2"/>
      <c r="UAT6" s="2"/>
      <c r="UAU6" s="2"/>
      <c r="UAV6" s="2"/>
      <c r="UAW6" s="2"/>
      <c r="UAX6" s="2"/>
      <c r="UAY6" s="2"/>
      <c r="UAZ6" s="2"/>
      <c r="UBA6" s="2"/>
      <c r="UBB6" s="2"/>
      <c r="UBC6" s="2"/>
      <c r="UBD6" s="2"/>
      <c r="UBE6" s="2"/>
      <c r="UBF6" s="2"/>
      <c r="UBG6" s="2"/>
      <c r="UBH6" s="2"/>
      <c r="UBI6" s="2"/>
      <c r="UBJ6" s="2"/>
      <c r="UBK6" s="2"/>
      <c r="UBL6" s="2"/>
      <c r="UBM6" s="2"/>
      <c r="UBN6" s="2"/>
      <c r="UBO6" s="2"/>
      <c r="UBP6" s="2"/>
      <c r="UBQ6" s="2"/>
      <c r="UBR6" s="2"/>
      <c r="UBS6" s="2"/>
      <c r="UBT6" s="2"/>
      <c r="UBU6" s="2"/>
      <c r="UBV6" s="2"/>
      <c r="UBW6" s="2"/>
      <c r="UBX6" s="2"/>
      <c r="UBY6" s="2"/>
      <c r="UBZ6" s="2"/>
      <c r="UCA6" s="2"/>
      <c r="UCB6" s="2"/>
      <c r="UCC6" s="2"/>
      <c r="UCD6" s="2"/>
      <c r="UCE6" s="2"/>
      <c r="UCF6" s="2"/>
      <c r="UCG6" s="2"/>
      <c r="UCH6" s="2"/>
      <c r="UCI6" s="2"/>
      <c r="UCJ6" s="2"/>
      <c r="UCK6" s="2"/>
      <c r="UCL6" s="2"/>
      <c r="UCM6" s="2"/>
      <c r="UCN6" s="2"/>
      <c r="UCO6" s="2"/>
      <c r="UCP6" s="2"/>
      <c r="UCQ6" s="2"/>
      <c r="UCR6" s="2"/>
      <c r="UCS6" s="2"/>
      <c r="UCT6" s="2"/>
      <c r="UCU6" s="2"/>
      <c r="UCV6" s="2"/>
      <c r="UCW6" s="2"/>
      <c r="UCX6" s="2"/>
      <c r="UCY6" s="2"/>
      <c r="UCZ6" s="2"/>
      <c r="UDA6" s="2"/>
      <c r="UDB6" s="2"/>
      <c r="UDC6" s="2"/>
      <c r="UDD6" s="2"/>
      <c r="UDE6" s="2"/>
      <c r="UDF6" s="2"/>
      <c r="UDG6" s="2"/>
      <c r="UDH6" s="2"/>
      <c r="UDI6" s="2"/>
      <c r="UDJ6" s="2"/>
      <c r="UDK6" s="2"/>
      <c r="UDL6" s="2"/>
      <c r="UDM6" s="2"/>
      <c r="UDN6" s="2"/>
      <c r="UDO6" s="2"/>
      <c r="UDP6" s="2"/>
      <c r="UDQ6" s="2"/>
      <c r="UDR6" s="2"/>
      <c r="UDS6" s="2"/>
      <c r="UDT6" s="2"/>
      <c r="UDU6" s="2"/>
      <c r="UDV6" s="2"/>
      <c r="UDW6" s="2"/>
      <c r="UDX6" s="2"/>
      <c r="UDY6" s="2"/>
      <c r="UDZ6" s="2"/>
      <c r="UEA6" s="2"/>
      <c r="UEB6" s="2"/>
      <c r="UEC6" s="2"/>
      <c r="UED6" s="2"/>
      <c r="UEE6" s="2"/>
      <c r="UEF6" s="2"/>
      <c r="UEG6" s="2"/>
      <c r="UEH6" s="2"/>
      <c r="UEI6" s="2"/>
      <c r="UEJ6" s="2"/>
      <c r="UEK6" s="2"/>
      <c r="UEL6" s="2"/>
      <c r="UEM6" s="2"/>
      <c r="UEN6" s="2"/>
      <c r="UEO6" s="2"/>
      <c r="UEP6" s="2"/>
      <c r="UEQ6" s="2"/>
      <c r="UER6" s="2"/>
      <c r="UES6" s="2"/>
      <c r="UET6" s="2"/>
      <c r="UEU6" s="2"/>
      <c r="UEV6" s="2"/>
      <c r="UEW6" s="2"/>
      <c r="UEX6" s="2"/>
      <c r="UEY6" s="2"/>
      <c r="UEZ6" s="2"/>
      <c r="UFA6" s="2"/>
      <c r="UFB6" s="2"/>
      <c r="UFC6" s="2"/>
      <c r="UFD6" s="2"/>
      <c r="UFE6" s="2"/>
      <c r="UFF6" s="2"/>
      <c r="UFG6" s="2"/>
      <c r="UFH6" s="2"/>
      <c r="UFI6" s="2"/>
      <c r="UFJ6" s="2"/>
      <c r="UFK6" s="2"/>
      <c r="UFL6" s="2"/>
      <c r="UFM6" s="2"/>
      <c r="UFN6" s="2"/>
      <c r="UFO6" s="2"/>
      <c r="UFP6" s="2"/>
      <c r="UFQ6" s="2"/>
      <c r="UFR6" s="2"/>
      <c r="UFS6" s="2"/>
      <c r="UFT6" s="2"/>
      <c r="UFU6" s="2"/>
      <c r="UFV6" s="2"/>
      <c r="UFW6" s="2"/>
      <c r="UFX6" s="2"/>
      <c r="UFY6" s="2"/>
      <c r="UFZ6" s="2"/>
      <c r="UGA6" s="2"/>
      <c r="UGB6" s="2"/>
      <c r="UGC6" s="2"/>
      <c r="UGD6" s="2"/>
      <c r="UGE6" s="2"/>
      <c r="UGF6" s="2"/>
      <c r="UGG6" s="2"/>
      <c r="UGH6" s="2"/>
      <c r="UGI6" s="2"/>
      <c r="UGJ6" s="2"/>
      <c r="UGK6" s="2"/>
      <c r="UGL6" s="2"/>
      <c r="UGM6" s="2"/>
      <c r="UGN6" s="2"/>
      <c r="UGO6" s="2"/>
      <c r="UGP6" s="2"/>
      <c r="UGQ6" s="2"/>
      <c r="UGR6" s="2"/>
      <c r="UGS6" s="2"/>
      <c r="UGT6" s="2"/>
      <c r="UGU6" s="2"/>
      <c r="UGV6" s="2"/>
      <c r="UGW6" s="2"/>
      <c r="UGX6" s="2"/>
      <c r="UGY6" s="2"/>
      <c r="UGZ6" s="2"/>
      <c r="UHA6" s="2"/>
      <c r="UHB6" s="2"/>
      <c r="UHC6" s="2"/>
      <c r="UHD6" s="2"/>
      <c r="UHE6" s="2"/>
      <c r="UHF6" s="2"/>
      <c r="UHG6" s="2"/>
      <c r="UHH6" s="2"/>
      <c r="UHI6" s="2"/>
      <c r="UHJ6" s="2"/>
      <c r="UHK6" s="2"/>
      <c r="UHL6" s="2"/>
      <c r="UHM6" s="2"/>
      <c r="UHN6" s="2"/>
      <c r="UHO6" s="2"/>
      <c r="UHP6" s="2"/>
      <c r="UHQ6" s="2"/>
      <c r="UHR6" s="2"/>
      <c r="UHS6" s="2"/>
      <c r="UHT6" s="2"/>
      <c r="UHU6" s="2"/>
      <c r="UHV6" s="2"/>
      <c r="UHW6" s="2"/>
      <c r="UHX6" s="2"/>
      <c r="UHY6" s="2"/>
      <c r="UHZ6" s="2"/>
      <c r="UIA6" s="2"/>
      <c r="UIB6" s="2"/>
      <c r="UIC6" s="2"/>
      <c r="UID6" s="2"/>
      <c r="UIE6" s="2"/>
      <c r="UIF6" s="2"/>
      <c r="UIG6" s="2"/>
      <c r="UIH6" s="2"/>
      <c r="UII6" s="2"/>
      <c r="UIJ6" s="2"/>
      <c r="UIK6" s="2"/>
      <c r="UIL6" s="2"/>
      <c r="UIM6" s="2"/>
      <c r="UIN6" s="2"/>
      <c r="UIO6" s="2"/>
      <c r="UIP6" s="2"/>
      <c r="UIQ6" s="2"/>
      <c r="UIR6" s="2"/>
      <c r="UIS6" s="2"/>
      <c r="UIT6" s="2"/>
      <c r="UIU6" s="2"/>
      <c r="UIV6" s="2"/>
      <c r="UIW6" s="2"/>
      <c r="UIX6" s="2"/>
      <c r="UIY6" s="2"/>
      <c r="UIZ6" s="2"/>
      <c r="UJA6" s="2"/>
      <c r="UJB6" s="2"/>
      <c r="UJC6" s="2"/>
      <c r="UJD6" s="2"/>
      <c r="UJE6" s="2"/>
      <c r="UJF6" s="2"/>
      <c r="UJG6" s="2"/>
      <c r="UJH6" s="2"/>
      <c r="UJI6" s="2"/>
      <c r="UJJ6" s="2"/>
      <c r="UJK6" s="2"/>
      <c r="UJL6" s="2"/>
      <c r="UJM6" s="2"/>
      <c r="UJN6" s="2"/>
      <c r="UJO6" s="2"/>
      <c r="UJP6" s="2"/>
      <c r="UJQ6" s="2"/>
      <c r="UJR6" s="2"/>
      <c r="UJS6" s="2"/>
      <c r="UJT6" s="2"/>
      <c r="UJU6" s="2"/>
      <c r="UJV6" s="2"/>
      <c r="UJW6" s="2"/>
      <c r="UJX6" s="2"/>
      <c r="UJY6" s="2"/>
      <c r="UJZ6" s="2"/>
      <c r="UKA6" s="2"/>
      <c r="UKB6" s="2"/>
      <c r="UKC6" s="2"/>
      <c r="UKD6" s="2"/>
      <c r="UKE6" s="2"/>
      <c r="UKF6" s="2"/>
      <c r="UKG6" s="2"/>
      <c r="UKH6" s="2"/>
      <c r="UKI6" s="2"/>
      <c r="UKJ6" s="2"/>
      <c r="UKK6" s="2"/>
      <c r="UKL6" s="2"/>
      <c r="UKM6" s="2"/>
      <c r="UKN6" s="2"/>
      <c r="UKO6" s="2"/>
      <c r="UKP6" s="2"/>
      <c r="UKQ6" s="2"/>
      <c r="UKR6" s="2"/>
      <c r="UKS6" s="2"/>
      <c r="UKT6" s="2"/>
      <c r="UKU6" s="2"/>
      <c r="UKV6" s="2"/>
      <c r="UKW6" s="2"/>
      <c r="UKX6" s="2"/>
      <c r="UKY6" s="2"/>
      <c r="UKZ6" s="2"/>
      <c r="ULA6" s="2"/>
      <c r="ULB6" s="2"/>
      <c r="ULC6" s="2"/>
      <c r="ULD6" s="2"/>
      <c r="ULE6" s="2"/>
      <c r="ULF6" s="2"/>
      <c r="ULG6" s="2"/>
      <c r="ULH6" s="2"/>
      <c r="ULI6" s="2"/>
      <c r="ULJ6" s="2"/>
      <c r="ULK6" s="2"/>
      <c r="ULL6" s="2"/>
      <c r="ULM6" s="2"/>
      <c r="ULN6" s="2"/>
      <c r="ULO6" s="2"/>
      <c r="ULP6" s="2"/>
      <c r="ULQ6" s="2"/>
      <c r="ULR6" s="2"/>
      <c r="ULS6" s="2"/>
      <c r="ULT6" s="2"/>
      <c r="ULU6" s="2"/>
      <c r="ULV6" s="2"/>
      <c r="ULW6" s="2"/>
      <c r="ULX6" s="2"/>
      <c r="ULY6" s="2"/>
      <c r="ULZ6" s="2"/>
      <c r="UMA6" s="2"/>
      <c r="UMB6" s="2"/>
      <c r="UMC6" s="2"/>
      <c r="UMD6" s="2"/>
      <c r="UME6" s="2"/>
      <c r="UMF6" s="2"/>
      <c r="UMG6" s="2"/>
      <c r="UMH6" s="2"/>
      <c r="UMI6" s="2"/>
      <c r="UMJ6" s="2"/>
      <c r="UMK6" s="2"/>
      <c r="UML6" s="2"/>
      <c r="UMM6" s="2"/>
      <c r="UMN6" s="2"/>
      <c r="UMO6" s="2"/>
      <c r="UMP6" s="2"/>
      <c r="UMQ6" s="2"/>
      <c r="UMR6" s="2"/>
      <c r="UMS6" s="2"/>
      <c r="UMT6" s="2"/>
      <c r="UMU6" s="2"/>
      <c r="UMV6" s="2"/>
      <c r="UMW6" s="2"/>
      <c r="UMX6" s="2"/>
      <c r="UMY6" s="2"/>
      <c r="UMZ6" s="2"/>
      <c r="UNA6" s="2"/>
      <c r="UNB6" s="2"/>
      <c r="UNC6" s="2"/>
      <c r="UND6" s="2"/>
      <c r="UNE6" s="2"/>
      <c r="UNF6" s="2"/>
      <c r="UNG6" s="2"/>
      <c r="UNH6" s="2"/>
      <c r="UNI6" s="2"/>
      <c r="UNJ6" s="2"/>
      <c r="UNK6" s="2"/>
      <c r="UNL6" s="2"/>
      <c r="UNM6" s="2"/>
      <c r="UNN6" s="2"/>
      <c r="UNO6" s="2"/>
      <c r="UNP6" s="2"/>
      <c r="UNQ6" s="2"/>
      <c r="UNR6" s="2"/>
      <c r="UNS6" s="2"/>
      <c r="UNT6" s="2"/>
      <c r="UNU6" s="2"/>
      <c r="UNV6" s="2"/>
      <c r="UNW6" s="2"/>
      <c r="UNX6" s="2"/>
      <c r="UNY6" s="2"/>
      <c r="UNZ6" s="2"/>
      <c r="UOA6" s="2"/>
      <c r="UOB6" s="2"/>
      <c r="UOC6" s="2"/>
      <c r="UOD6" s="2"/>
      <c r="UOE6" s="2"/>
      <c r="UOF6" s="2"/>
      <c r="UOG6" s="2"/>
      <c r="UOH6" s="2"/>
      <c r="UOI6" s="2"/>
      <c r="UOJ6" s="2"/>
      <c r="UOK6" s="2"/>
      <c r="UOL6" s="2"/>
      <c r="UOM6" s="2"/>
      <c r="UON6" s="2"/>
      <c r="UOO6" s="2"/>
      <c r="UOP6" s="2"/>
      <c r="UOQ6" s="2"/>
      <c r="UOR6" s="2"/>
      <c r="UOS6" s="2"/>
      <c r="UOT6" s="2"/>
      <c r="UOU6" s="2"/>
      <c r="UOV6" s="2"/>
      <c r="UOW6" s="2"/>
      <c r="UOX6" s="2"/>
      <c r="UOY6" s="2"/>
      <c r="UOZ6" s="2"/>
      <c r="UPA6" s="2"/>
      <c r="UPB6" s="2"/>
      <c r="UPC6" s="2"/>
      <c r="UPD6" s="2"/>
      <c r="UPE6" s="2"/>
      <c r="UPF6" s="2"/>
      <c r="UPG6" s="2"/>
      <c r="UPH6" s="2"/>
      <c r="UPI6" s="2"/>
      <c r="UPJ6" s="2"/>
      <c r="UPK6" s="2"/>
      <c r="UPL6" s="2"/>
      <c r="UPM6" s="2"/>
      <c r="UPN6" s="2"/>
      <c r="UPO6" s="2"/>
      <c r="UPP6" s="2"/>
      <c r="UPQ6" s="2"/>
      <c r="UPR6" s="2"/>
      <c r="UPS6" s="2"/>
      <c r="UPT6" s="2"/>
      <c r="UPU6" s="2"/>
      <c r="UPV6" s="2"/>
      <c r="UPW6" s="2"/>
      <c r="UPX6" s="2"/>
      <c r="UPY6" s="2"/>
      <c r="UPZ6" s="2"/>
      <c r="UQA6" s="2"/>
      <c r="UQB6" s="2"/>
      <c r="UQC6" s="2"/>
      <c r="UQD6" s="2"/>
      <c r="UQE6" s="2"/>
      <c r="UQF6" s="2"/>
      <c r="UQG6" s="2"/>
      <c r="UQH6" s="2"/>
      <c r="UQI6" s="2"/>
      <c r="UQJ6" s="2"/>
      <c r="UQK6" s="2"/>
      <c r="UQL6" s="2"/>
      <c r="UQM6" s="2"/>
      <c r="UQN6" s="2"/>
      <c r="UQO6" s="2"/>
      <c r="UQP6" s="2"/>
      <c r="UQQ6" s="2"/>
      <c r="UQR6" s="2"/>
      <c r="UQS6" s="2"/>
      <c r="UQT6" s="2"/>
      <c r="UQU6" s="2"/>
      <c r="UQV6" s="2"/>
      <c r="UQW6" s="2"/>
      <c r="UQX6" s="2"/>
      <c r="UQY6" s="2"/>
      <c r="UQZ6" s="2"/>
      <c r="URA6" s="2"/>
      <c r="URB6" s="2"/>
      <c r="URC6" s="2"/>
      <c r="URD6" s="2"/>
      <c r="URE6" s="2"/>
      <c r="URF6" s="2"/>
      <c r="URG6" s="2"/>
      <c r="URH6" s="2"/>
      <c r="URI6" s="2"/>
      <c r="URJ6" s="2"/>
      <c r="URK6" s="2"/>
      <c r="URL6" s="2"/>
      <c r="URM6" s="2"/>
      <c r="URN6" s="2"/>
      <c r="URO6" s="2"/>
      <c r="URP6" s="2"/>
      <c r="URQ6" s="2"/>
      <c r="URR6" s="2"/>
      <c r="URS6" s="2"/>
      <c r="URT6" s="2"/>
      <c r="URU6" s="2"/>
      <c r="URV6" s="2"/>
      <c r="URW6" s="2"/>
      <c r="URX6" s="2"/>
      <c r="URY6" s="2"/>
      <c r="URZ6" s="2"/>
      <c r="USA6" s="2"/>
      <c r="USB6" s="2"/>
      <c r="USC6" s="2"/>
      <c r="USD6" s="2"/>
      <c r="USE6" s="2"/>
      <c r="USF6" s="2"/>
      <c r="USG6" s="2"/>
      <c r="USH6" s="2"/>
      <c r="USI6" s="2"/>
      <c r="USJ6" s="2"/>
      <c r="USK6" s="2"/>
      <c r="USL6" s="2"/>
      <c r="USM6" s="2"/>
      <c r="USN6" s="2"/>
      <c r="USO6" s="2"/>
      <c r="USP6" s="2"/>
      <c r="USQ6" s="2"/>
      <c r="USR6" s="2"/>
      <c r="USS6" s="2"/>
      <c r="UST6" s="2"/>
      <c r="USU6" s="2"/>
      <c r="USV6" s="2"/>
      <c r="USW6" s="2"/>
      <c r="USX6" s="2"/>
      <c r="USY6" s="2"/>
      <c r="USZ6" s="2"/>
      <c r="UTA6" s="2"/>
      <c r="UTB6" s="2"/>
      <c r="UTC6" s="2"/>
      <c r="UTD6" s="2"/>
      <c r="UTE6" s="2"/>
      <c r="UTF6" s="2"/>
      <c r="UTG6" s="2"/>
      <c r="UTH6" s="2"/>
      <c r="UTI6" s="2"/>
      <c r="UTJ6" s="2"/>
      <c r="UTK6" s="2"/>
      <c r="UTL6" s="2"/>
      <c r="UTM6" s="2"/>
      <c r="UTN6" s="2"/>
      <c r="UTO6" s="2"/>
      <c r="UTP6" s="2"/>
      <c r="UTQ6" s="2"/>
      <c r="UTR6" s="2"/>
      <c r="UTS6" s="2"/>
      <c r="UTT6" s="2"/>
      <c r="UTU6" s="2"/>
      <c r="UTV6" s="2"/>
      <c r="UTW6" s="2"/>
      <c r="UTX6" s="2"/>
      <c r="UTY6" s="2"/>
      <c r="UTZ6" s="2"/>
      <c r="UUA6" s="2"/>
      <c r="UUB6" s="2"/>
      <c r="UUC6" s="2"/>
      <c r="UUD6" s="2"/>
      <c r="UUE6" s="2"/>
      <c r="UUF6" s="2"/>
      <c r="UUG6" s="2"/>
      <c r="UUH6" s="2"/>
      <c r="UUI6" s="2"/>
      <c r="UUJ6" s="2"/>
      <c r="UUK6" s="2"/>
      <c r="UUL6" s="2"/>
      <c r="UUM6" s="2"/>
      <c r="UUN6" s="2"/>
      <c r="UUO6" s="2"/>
      <c r="UUP6" s="2"/>
      <c r="UUQ6" s="2"/>
      <c r="UUR6" s="2"/>
      <c r="UUS6" s="2"/>
      <c r="UUT6" s="2"/>
      <c r="UUU6" s="2"/>
      <c r="UUV6" s="2"/>
      <c r="UUW6" s="2"/>
      <c r="UUX6" s="2"/>
      <c r="UUY6" s="2"/>
      <c r="UUZ6" s="2"/>
      <c r="UVA6" s="2"/>
      <c r="UVB6" s="2"/>
      <c r="UVC6" s="2"/>
      <c r="UVD6" s="2"/>
      <c r="UVE6" s="2"/>
      <c r="UVF6" s="2"/>
      <c r="UVG6" s="2"/>
      <c r="UVH6" s="2"/>
      <c r="UVI6" s="2"/>
      <c r="UVJ6" s="2"/>
      <c r="UVK6" s="2"/>
      <c r="UVL6" s="2"/>
      <c r="UVM6" s="2"/>
      <c r="UVN6" s="2"/>
      <c r="UVO6" s="2"/>
      <c r="UVP6" s="2"/>
      <c r="UVQ6" s="2"/>
      <c r="UVR6" s="2"/>
      <c r="UVS6" s="2"/>
      <c r="UVT6" s="2"/>
      <c r="UVU6" s="2"/>
      <c r="UVV6" s="2"/>
      <c r="UVW6" s="2"/>
      <c r="UVX6" s="2"/>
      <c r="UVY6" s="2"/>
      <c r="UVZ6" s="2"/>
      <c r="UWA6" s="2"/>
      <c r="UWB6" s="2"/>
      <c r="UWC6" s="2"/>
      <c r="UWD6" s="2"/>
      <c r="UWE6" s="2"/>
      <c r="UWF6" s="2"/>
      <c r="UWG6" s="2"/>
      <c r="UWH6" s="2"/>
      <c r="UWI6" s="2"/>
      <c r="UWJ6" s="2"/>
      <c r="UWK6" s="2"/>
      <c r="UWL6" s="2"/>
      <c r="UWM6" s="2"/>
      <c r="UWN6" s="2"/>
      <c r="UWO6" s="2"/>
      <c r="UWP6" s="2"/>
      <c r="UWQ6" s="2"/>
      <c r="UWR6" s="2"/>
      <c r="UWS6" s="2"/>
      <c r="UWT6" s="2"/>
      <c r="UWU6" s="2"/>
      <c r="UWV6" s="2"/>
      <c r="UWW6" s="2"/>
      <c r="UWX6" s="2"/>
      <c r="UWY6" s="2"/>
      <c r="UWZ6" s="2"/>
      <c r="UXA6" s="2"/>
      <c r="UXB6" s="2"/>
      <c r="UXC6" s="2"/>
      <c r="UXD6" s="2"/>
      <c r="UXE6" s="2"/>
      <c r="UXF6" s="2"/>
      <c r="UXG6" s="2"/>
      <c r="UXH6" s="2"/>
      <c r="UXI6" s="2"/>
      <c r="UXJ6" s="2"/>
      <c r="UXK6" s="2"/>
      <c r="UXL6" s="2"/>
      <c r="UXM6" s="2"/>
      <c r="UXN6" s="2"/>
      <c r="UXO6" s="2"/>
      <c r="UXP6" s="2"/>
      <c r="UXQ6" s="2"/>
      <c r="UXR6" s="2"/>
      <c r="UXS6" s="2"/>
      <c r="UXT6" s="2"/>
      <c r="UXU6" s="2"/>
      <c r="UXV6" s="2"/>
      <c r="UXW6" s="2"/>
      <c r="UXX6" s="2"/>
      <c r="UXY6" s="2"/>
      <c r="UXZ6" s="2"/>
      <c r="UYA6" s="2"/>
      <c r="UYB6" s="2"/>
      <c r="UYC6" s="2"/>
      <c r="UYD6" s="2"/>
      <c r="UYE6" s="2"/>
      <c r="UYF6" s="2"/>
      <c r="UYG6" s="2"/>
      <c r="UYH6" s="2"/>
      <c r="UYI6" s="2"/>
      <c r="UYJ6" s="2"/>
      <c r="UYK6" s="2"/>
      <c r="UYL6" s="2"/>
      <c r="UYM6" s="2"/>
      <c r="UYN6" s="2"/>
      <c r="UYO6" s="2"/>
      <c r="UYP6" s="2"/>
      <c r="UYQ6" s="2"/>
      <c r="UYR6" s="2"/>
      <c r="UYS6" s="2"/>
      <c r="UYT6" s="2"/>
      <c r="UYU6" s="2"/>
      <c r="UYV6" s="2"/>
      <c r="UYW6" s="2"/>
      <c r="UYX6" s="2"/>
      <c r="UYY6" s="2"/>
      <c r="UYZ6" s="2"/>
      <c r="UZA6" s="2"/>
      <c r="UZB6" s="2"/>
      <c r="UZC6" s="2"/>
      <c r="UZD6" s="2"/>
      <c r="UZE6" s="2"/>
      <c r="UZF6" s="2"/>
      <c r="UZG6" s="2"/>
      <c r="UZH6" s="2"/>
      <c r="UZI6" s="2"/>
      <c r="UZJ6" s="2"/>
      <c r="UZK6" s="2"/>
      <c r="UZL6" s="2"/>
      <c r="UZM6" s="2"/>
      <c r="UZN6" s="2"/>
      <c r="UZO6" s="2"/>
      <c r="UZP6" s="2"/>
      <c r="UZQ6" s="2"/>
      <c r="UZR6" s="2"/>
      <c r="UZS6" s="2"/>
      <c r="UZT6" s="2"/>
      <c r="UZU6" s="2"/>
      <c r="UZV6" s="2"/>
      <c r="UZW6" s="2"/>
      <c r="UZX6" s="2"/>
      <c r="UZY6" s="2"/>
      <c r="UZZ6" s="2"/>
      <c r="VAA6" s="2"/>
      <c r="VAB6" s="2"/>
      <c r="VAC6" s="2"/>
      <c r="VAD6" s="2"/>
      <c r="VAE6" s="2"/>
      <c r="VAF6" s="2"/>
      <c r="VAG6" s="2"/>
      <c r="VAH6" s="2"/>
      <c r="VAI6" s="2"/>
      <c r="VAJ6" s="2"/>
      <c r="VAK6" s="2"/>
      <c r="VAL6" s="2"/>
      <c r="VAM6" s="2"/>
      <c r="VAN6" s="2"/>
      <c r="VAO6" s="2"/>
      <c r="VAP6" s="2"/>
      <c r="VAQ6" s="2"/>
      <c r="VAR6" s="2"/>
      <c r="VAS6" s="2"/>
      <c r="VAT6" s="2"/>
      <c r="VAU6" s="2"/>
      <c r="VAV6" s="2"/>
      <c r="VAW6" s="2"/>
      <c r="VAX6" s="2"/>
      <c r="VAY6" s="2"/>
      <c r="VAZ6" s="2"/>
      <c r="VBA6" s="2"/>
      <c r="VBB6" s="2"/>
      <c r="VBC6" s="2"/>
      <c r="VBD6" s="2"/>
      <c r="VBE6" s="2"/>
      <c r="VBF6" s="2"/>
      <c r="VBG6" s="2"/>
      <c r="VBH6" s="2"/>
      <c r="VBI6" s="2"/>
      <c r="VBJ6" s="2"/>
      <c r="VBK6" s="2"/>
      <c r="VBL6" s="2"/>
      <c r="VBM6" s="2"/>
      <c r="VBN6" s="2"/>
      <c r="VBO6" s="2"/>
      <c r="VBP6" s="2"/>
      <c r="VBQ6" s="2"/>
      <c r="VBR6" s="2"/>
      <c r="VBS6" s="2"/>
      <c r="VBT6" s="2"/>
      <c r="VBU6" s="2"/>
      <c r="VBV6" s="2"/>
      <c r="VBW6" s="2"/>
      <c r="VBX6" s="2"/>
      <c r="VBY6" s="2"/>
      <c r="VBZ6" s="2"/>
      <c r="VCA6" s="2"/>
      <c r="VCB6" s="2"/>
      <c r="VCC6" s="2"/>
      <c r="VCD6" s="2"/>
      <c r="VCE6" s="2"/>
      <c r="VCF6" s="2"/>
      <c r="VCG6" s="2"/>
      <c r="VCH6" s="2"/>
      <c r="VCI6" s="2"/>
      <c r="VCJ6" s="2"/>
      <c r="VCK6" s="2"/>
      <c r="VCL6" s="2"/>
      <c r="VCM6" s="2"/>
      <c r="VCN6" s="2"/>
      <c r="VCO6" s="2"/>
      <c r="VCP6" s="2"/>
      <c r="VCQ6" s="2"/>
      <c r="VCR6" s="2"/>
      <c r="VCS6" s="2"/>
      <c r="VCT6" s="2"/>
      <c r="VCU6" s="2"/>
      <c r="VCV6" s="2"/>
      <c r="VCW6" s="2"/>
      <c r="VCX6" s="2"/>
      <c r="VCY6" s="2"/>
      <c r="VCZ6" s="2"/>
      <c r="VDA6" s="2"/>
      <c r="VDB6" s="2"/>
      <c r="VDC6" s="2"/>
      <c r="VDD6" s="2"/>
      <c r="VDE6" s="2"/>
      <c r="VDF6" s="2"/>
      <c r="VDG6" s="2"/>
      <c r="VDH6" s="2"/>
      <c r="VDI6" s="2"/>
      <c r="VDJ6" s="2"/>
      <c r="VDK6" s="2"/>
      <c r="VDL6" s="2"/>
      <c r="VDM6" s="2"/>
      <c r="VDN6" s="2"/>
      <c r="VDO6" s="2"/>
      <c r="VDP6" s="2"/>
      <c r="VDQ6" s="2"/>
      <c r="VDR6" s="2"/>
      <c r="VDS6" s="2"/>
      <c r="VDT6" s="2"/>
      <c r="VDU6" s="2"/>
      <c r="VDV6" s="2"/>
      <c r="VDW6" s="2"/>
      <c r="VDX6" s="2"/>
      <c r="VDY6" s="2"/>
      <c r="VDZ6" s="2"/>
      <c r="VEA6" s="2"/>
      <c r="VEB6" s="2"/>
      <c r="VEC6" s="2"/>
      <c r="VED6" s="2"/>
      <c r="VEE6" s="2"/>
      <c r="VEF6" s="2"/>
      <c r="VEG6" s="2"/>
      <c r="VEH6" s="2"/>
      <c r="VEI6" s="2"/>
      <c r="VEJ6" s="2"/>
      <c r="VEK6" s="2"/>
      <c r="VEL6" s="2"/>
      <c r="VEM6" s="2"/>
      <c r="VEN6" s="2"/>
      <c r="VEO6" s="2"/>
      <c r="VEP6" s="2"/>
      <c r="VEQ6" s="2"/>
      <c r="VER6" s="2"/>
      <c r="VES6" s="2"/>
      <c r="VET6" s="2"/>
      <c r="VEU6" s="2"/>
      <c r="VEV6" s="2"/>
      <c r="VEW6" s="2"/>
      <c r="VEX6" s="2"/>
      <c r="VEY6" s="2"/>
      <c r="VEZ6" s="2"/>
      <c r="VFA6" s="2"/>
      <c r="VFB6" s="2"/>
      <c r="VFC6" s="2"/>
      <c r="VFD6" s="2"/>
      <c r="VFE6" s="2"/>
      <c r="VFF6" s="2"/>
      <c r="VFG6" s="2"/>
      <c r="VFH6" s="2"/>
      <c r="VFI6" s="2"/>
      <c r="VFJ6" s="2"/>
      <c r="VFK6" s="2"/>
      <c r="VFL6" s="2"/>
      <c r="VFM6" s="2"/>
      <c r="VFN6" s="2"/>
      <c r="VFO6" s="2"/>
      <c r="VFP6" s="2"/>
      <c r="VFQ6" s="2"/>
      <c r="VFR6" s="2"/>
      <c r="VFS6" s="2"/>
      <c r="VFT6" s="2"/>
      <c r="VFU6" s="2"/>
      <c r="VFV6" s="2"/>
      <c r="VFW6" s="2"/>
      <c r="VFX6" s="2"/>
      <c r="VFY6" s="2"/>
      <c r="VFZ6" s="2"/>
      <c r="VGA6" s="2"/>
      <c r="VGB6" s="2"/>
      <c r="VGC6" s="2"/>
      <c r="VGD6" s="2"/>
      <c r="VGE6" s="2"/>
      <c r="VGF6" s="2"/>
      <c r="VGG6" s="2"/>
      <c r="VGH6" s="2"/>
      <c r="VGI6" s="2"/>
      <c r="VGJ6" s="2"/>
      <c r="VGK6" s="2"/>
      <c r="VGL6" s="2"/>
      <c r="VGM6" s="2"/>
      <c r="VGN6" s="2"/>
      <c r="VGO6" s="2"/>
      <c r="VGP6" s="2"/>
      <c r="VGQ6" s="2"/>
      <c r="VGR6" s="2"/>
      <c r="VGS6" s="2"/>
      <c r="VGT6" s="2"/>
      <c r="VGU6" s="2"/>
      <c r="VGV6" s="2"/>
      <c r="VGW6" s="2"/>
      <c r="VGX6" s="2"/>
      <c r="VGY6" s="2"/>
      <c r="VGZ6" s="2"/>
      <c r="VHA6" s="2"/>
      <c r="VHB6" s="2"/>
      <c r="VHC6" s="2"/>
      <c r="VHD6" s="2"/>
      <c r="VHE6" s="2"/>
      <c r="VHF6" s="2"/>
      <c r="VHG6" s="2"/>
      <c r="VHH6" s="2"/>
      <c r="VHI6" s="2"/>
      <c r="VHJ6" s="2"/>
      <c r="VHK6" s="2"/>
      <c r="VHL6" s="2"/>
      <c r="VHM6" s="2"/>
      <c r="VHN6" s="2"/>
      <c r="VHO6" s="2"/>
      <c r="VHP6" s="2"/>
      <c r="VHQ6" s="2"/>
      <c r="VHR6" s="2"/>
      <c r="VHS6" s="2"/>
      <c r="VHT6" s="2"/>
      <c r="VHU6" s="2"/>
      <c r="VHV6" s="2"/>
      <c r="VHW6" s="2"/>
      <c r="VHX6" s="2"/>
      <c r="VHY6" s="2"/>
      <c r="VHZ6" s="2"/>
      <c r="VIA6" s="2"/>
      <c r="VIB6" s="2"/>
      <c r="VIC6" s="2"/>
      <c r="VID6" s="2"/>
      <c r="VIE6" s="2"/>
      <c r="VIF6" s="2"/>
      <c r="VIG6" s="2"/>
      <c r="VIH6" s="2"/>
      <c r="VII6" s="2"/>
      <c r="VIJ6" s="2"/>
      <c r="VIK6" s="2"/>
      <c r="VIL6" s="2"/>
      <c r="VIM6" s="2"/>
      <c r="VIN6" s="2"/>
      <c r="VIO6" s="2"/>
      <c r="VIP6" s="2"/>
      <c r="VIQ6" s="2"/>
      <c r="VIR6" s="2"/>
      <c r="VIS6" s="2"/>
      <c r="VIT6" s="2"/>
      <c r="VIU6" s="2"/>
      <c r="VIV6" s="2"/>
      <c r="VIW6" s="2"/>
      <c r="VIX6" s="2"/>
      <c r="VIY6" s="2"/>
      <c r="VIZ6" s="2"/>
      <c r="VJA6" s="2"/>
      <c r="VJB6" s="2"/>
      <c r="VJC6" s="2"/>
      <c r="VJD6" s="2"/>
      <c r="VJE6" s="2"/>
      <c r="VJF6" s="2"/>
      <c r="VJG6" s="2"/>
      <c r="VJH6" s="2"/>
      <c r="VJI6" s="2"/>
      <c r="VJJ6" s="2"/>
      <c r="VJK6" s="2"/>
      <c r="VJL6" s="2"/>
      <c r="VJM6" s="2"/>
      <c r="VJN6" s="2"/>
      <c r="VJO6" s="2"/>
      <c r="VJP6" s="2"/>
      <c r="VJQ6" s="2"/>
      <c r="VJR6" s="2"/>
      <c r="VJS6" s="2"/>
      <c r="VJT6" s="2"/>
      <c r="VJU6" s="2"/>
      <c r="VJV6" s="2"/>
      <c r="VJW6" s="2"/>
      <c r="VJX6" s="2"/>
      <c r="VJY6" s="2"/>
      <c r="VJZ6" s="2"/>
      <c r="VKA6" s="2"/>
      <c r="VKB6" s="2"/>
      <c r="VKC6" s="2"/>
      <c r="VKD6" s="2"/>
      <c r="VKE6" s="2"/>
      <c r="VKF6" s="2"/>
      <c r="VKG6" s="2"/>
      <c r="VKH6" s="2"/>
      <c r="VKI6" s="2"/>
      <c r="VKJ6" s="2"/>
      <c r="VKK6" s="2"/>
      <c r="VKL6" s="2"/>
      <c r="VKM6" s="2"/>
      <c r="VKN6" s="2"/>
      <c r="VKO6" s="2"/>
      <c r="VKP6" s="2"/>
      <c r="VKQ6" s="2"/>
      <c r="VKR6" s="2"/>
      <c r="VKS6" s="2"/>
      <c r="VKT6" s="2"/>
      <c r="VKU6" s="2"/>
      <c r="VKV6" s="2"/>
      <c r="VKW6" s="2"/>
      <c r="VKX6" s="2"/>
      <c r="VKY6" s="2"/>
      <c r="VKZ6" s="2"/>
      <c r="VLA6" s="2"/>
      <c r="VLB6" s="2"/>
      <c r="VLC6" s="2"/>
      <c r="VLD6" s="2"/>
      <c r="VLE6" s="2"/>
      <c r="VLF6" s="2"/>
      <c r="VLG6" s="2"/>
      <c r="VLH6" s="2"/>
      <c r="VLI6" s="2"/>
      <c r="VLJ6" s="2"/>
      <c r="VLK6" s="2"/>
      <c r="VLL6" s="2"/>
      <c r="VLM6" s="2"/>
      <c r="VLN6" s="2"/>
      <c r="VLO6" s="2"/>
      <c r="VLP6" s="2"/>
      <c r="VLQ6" s="2"/>
      <c r="VLR6" s="2"/>
      <c r="VLS6" s="2"/>
      <c r="VLT6" s="2"/>
      <c r="VLU6" s="2"/>
      <c r="VLV6" s="2"/>
      <c r="VLW6" s="2"/>
      <c r="VLX6" s="2"/>
      <c r="VLY6" s="2"/>
      <c r="VLZ6" s="2"/>
      <c r="VMA6" s="2"/>
      <c r="VMB6" s="2"/>
      <c r="VMC6" s="2"/>
      <c r="VMD6" s="2"/>
      <c r="VME6" s="2"/>
      <c r="VMF6" s="2"/>
      <c r="VMG6" s="2"/>
      <c r="VMH6" s="2"/>
      <c r="VMI6" s="2"/>
      <c r="VMJ6" s="2"/>
      <c r="VMK6" s="2"/>
      <c r="VML6" s="2"/>
      <c r="VMM6" s="2"/>
      <c r="VMN6" s="2"/>
      <c r="VMO6" s="2"/>
      <c r="VMP6" s="2"/>
      <c r="VMQ6" s="2"/>
      <c r="VMR6" s="2"/>
      <c r="VMS6" s="2"/>
      <c r="VMT6" s="2"/>
      <c r="VMU6" s="2"/>
      <c r="VMV6" s="2"/>
      <c r="VMW6" s="2"/>
      <c r="VMX6" s="2"/>
      <c r="VMY6" s="2"/>
      <c r="VMZ6" s="2"/>
      <c r="VNA6" s="2"/>
      <c r="VNB6" s="2"/>
      <c r="VNC6" s="2"/>
      <c r="VND6" s="2"/>
      <c r="VNE6" s="2"/>
      <c r="VNF6" s="2"/>
      <c r="VNG6" s="2"/>
      <c r="VNH6" s="2"/>
      <c r="VNI6" s="2"/>
      <c r="VNJ6" s="2"/>
      <c r="VNK6" s="2"/>
      <c r="VNL6" s="2"/>
      <c r="VNM6" s="2"/>
      <c r="VNN6" s="2"/>
      <c r="VNO6" s="2"/>
      <c r="VNP6" s="2"/>
      <c r="VNQ6" s="2"/>
      <c r="VNR6" s="2"/>
      <c r="VNS6" s="2"/>
      <c r="VNT6" s="2"/>
      <c r="VNU6" s="2"/>
      <c r="VNV6" s="2"/>
      <c r="VNW6" s="2"/>
      <c r="VNX6" s="2"/>
      <c r="VNY6" s="2"/>
      <c r="VNZ6" s="2"/>
      <c r="VOA6" s="2"/>
      <c r="VOB6" s="2"/>
      <c r="VOC6" s="2"/>
      <c r="VOD6" s="2"/>
      <c r="VOE6" s="2"/>
      <c r="VOF6" s="2"/>
      <c r="VOG6" s="2"/>
      <c r="VOH6" s="2"/>
      <c r="VOI6" s="2"/>
      <c r="VOJ6" s="2"/>
      <c r="VOK6" s="2"/>
      <c r="VOL6" s="2"/>
      <c r="VOM6" s="2"/>
      <c r="VON6" s="2"/>
      <c r="VOO6" s="2"/>
      <c r="VOP6" s="2"/>
      <c r="VOQ6" s="2"/>
      <c r="VOR6" s="2"/>
      <c r="VOS6" s="2"/>
      <c r="VOT6" s="2"/>
      <c r="VOU6" s="2"/>
      <c r="VOV6" s="2"/>
      <c r="VOW6" s="2"/>
      <c r="VOX6" s="2"/>
      <c r="VOY6" s="2"/>
      <c r="VOZ6" s="2"/>
      <c r="VPA6" s="2"/>
      <c r="VPB6" s="2"/>
      <c r="VPC6" s="2"/>
      <c r="VPD6" s="2"/>
      <c r="VPE6" s="2"/>
      <c r="VPF6" s="2"/>
      <c r="VPG6" s="2"/>
      <c r="VPH6" s="2"/>
      <c r="VPI6" s="2"/>
      <c r="VPJ6" s="2"/>
      <c r="VPK6" s="2"/>
      <c r="VPL6" s="2"/>
      <c r="VPM6" s="2"/>
      <c r="VPN6" s="2"/>
      <c r="VPO6" s="2"/>
      <c r="VPP6" s="2"/>
      <c r="VPQ6" s="2"/>
      <c r="VPR6" s="2"/>
      <c r="VPS6" s="2"/>
      <c r="VPT6" s="2"/>
      <c r="VPU6" s="2"/>
      <c r="VPV6" s="2"/>
      <c r="VPW6" s="2"/>
      <c r="VPX6" s="2"/>
      <c r="VPY6" s="2"/>
      <c r="VPZ6" s="2"/>
      <c r="VQA6" s="2"/>
      <c r="VQB6" s="2"/>
      <c r="VQC6" s="2"/>
      <c r="VQD6" s="2"/>
      <c r="VQE6" s="2"/>
      <c r="VQF6" s="2"/>
      <c r="VQG6" s="2"/>
      <c r="VQH6" s="2"/>
      <c r="VQI6" s="2"/>
      <c r="VQJ6" s="2"/>
      <c r="VQK6" s="2"/>
      <c r="VQL6" s="2"/>
      <c r="VQM6" s="2"/>
      <c r="VQN6" s="2"/>
      <c r="VQO6" s="2"/>
      <c r="VQP6" s="2"/>
      <c r="VQQ6" s="2"/>
      <c r="VQR6" s="2"/>
      <c r="VQS6" s="2"/>
      <c r="VQT6" s="2"/>
      <c r="VQU6" s="2"/>
      <c r="VQV6" s="2"/>
      <c r="VQW6" s="2"/>
      <c r="VQX6" s="2"/>
      <c r="VQY6" s="2"/>
      <c r="VQZ6" s="2"/>
      <c r="VRA6" s="2"/>
      <c r="VRB6" s="2"/>
      <c r="VRC6" s="2"/>
      <c r="VRD6" s="2"/>
      <c r="VRE6" s="2"/>
      <c r="VRF6" s="2"/>
      <c r="VRG6" s="2"/>
      <c r="VRH6" s="2"/>
      <c r="VRI6" s="2"/>
      <c r="VRJ6" s="2"/>
      <c r="VRK6" s="2"/>
      <c r="VRL6" s="2"/>
      <c r="VRM6" s="2"/>
      <c r="VRN6" s="2"/>
      <c r="VRO6" s="2"/>
      <c r="VRP6" s="2"/>
      <c r="VRQ6" s="2"/>
      <c r="VRR6" s="2"/>
      <c r="VRS6" s="2"/>
      <c r="VRT6" s="2"/>
      <c r="VRU6" s="2"/>
      <c r="VRV6" s="2"/>
      <c r="VRW6" s="2"/>
      <c r="VRX6" s="2"/>
      <c r="VRY6" s="2"/>
      <c r="VRZ6" s="2"/>
      <c r="VSA6" s="2"/>
      <c r="VSB6" s="2"/>
      <c r="VSC6" s="2"/>
      <c r="VSD6" s="2"/>
      <c r="VSE6" s="2"/>
      <c r="VSF6" s="2"/>
      <c r="VSG6" s="2"/>
      <c r="VSH6" s="2"/>
      <c r="VSI6" s="2"/>
      <c r="VSJ6" s="2"/>
      <c r="VSK6" s="2"/>
      <c r="VSL6" s="2"/>
      <c r="VSM6" s="2"/>
      <c r="VSN6" s="2"/>
      <c r="VSO6" s="2"/>
      <c r="VSP6" s="2"/>
      <c r="VSQ6" s="2"/>
      <c r="VSR6" s="2"/>
      <c r="VSS6" s="2"/>
      <c r="VST6" s="2"/>
      <c r="VSU6" s="2"/>
      <c r="VSV6" s="2"/>
      <c r="VSW6" s="2"/>
      <c r="VSX6" s="2"/>
      <c r="VSY6" s="2"/>
      <c r="VSZ6" s="2"/>
      <c r="VTA6" s="2"/>
      <c r="VTB6" s="2"/>
      <c r="VTC6" s="2"/>
      <c r="VTD6" s="2"/>
      <c r="VTE6" s="2"/>
      <c r="VTF6" s="2"/>
      <c r="VTG6" s="2"/>
      <c r="VTH6" s="2"/>
      <c r="VTI6" s="2"/>
      <c r="VTJ6" s="2"/>
      <c r="VTK6" s="2"/>
      <c r="VTL6" s="2"/>
      <c r="VTM6" s="2"/>
      <c r="VTN6" s="2"/>
      <c r="VTO6" s="2"/>
      <c r="VTP6" s="2"/>
      <c r="VTQ6" s="2"/>
      <c r="VTR6" s="2"/>
      <c r="VTS6" s="2"/>
      <c r="VTT6" s="2"/>
      <c r="VTU6" s="2"/>
      <c r="VTV6" s="2"/>
      <c r="VTW6" s="2"/>
      <c r="VTX6" s="2"/>
      <c r="VTY6" s="2"/>
      <c r="VTZ6" s="2"/>
      <c r="VUA6" s="2"/>
      <c r="VUB6" s="2"/>
      <c r="VUC6" s="2"/>
      <c r="VUD6" s="2"/>
      <c r="VUE6" s="2"/>
      <c r="VUF6" s="2"/>
      <c r="VUG6" s="2"/>
      <c r="VUH6" s="2"/>
      <c r="VUI6" s="2"/>
      <c r="VUJ6" s="2"/>
      <c r="VUK6" s="2"/>
      <c r="VUL6" s="2"/>
      <c r="VUM6" s="2"/>
      <c r="VUN6" s="2"/>
      <c r="VUO6" s="2"/>
      <c r="VUP6" s="2"/>
      <c r="VUQ6" s="2"/>
      <c r="VUR6" s="2"/>
      <c r="VUS6" s="2"/>
      <c r="VUT6" s="2"/>
      <c r="VUU6" s="2"/>
      <c r="VUV6" s="2"/>
      <c r="VUW6" s="2"/>
      <c r="VUX6" s="2"/>
      <c r="VUY6" s="2"/>
      <c r="VUZ6" s="2"/>
      <c r="VVA6" s="2"/>
      <c r="VVB6" s="2"/>
      <c r="VVC6" s="2"/>
      <c r="VVD6" s="2"/>
      <c r="VVE6" s="2"/>
      <c r="VVF6" s="2"/>
      <c r="VVG6" s="2"/>
      <c r="VVH6" s="2"/>
      <c r="VVI6" s="2"/>
      <c r="VVJ6" s="2"/>
      <c r="VVK6" s="2"/>
      <c r="VVL6" s="2"/>
      <c r="VVM6" s="2"/>
      <c r="VVN6" s="2"/>
      <c r="VVO6" s="2"/>
      <c r="VVP6" s="2"/>
      <c r="VVQ6" s="2"/>
      <c r="VVR6" s="2"/>
      <c r="VVS6" s="2"/>
      <c r="VVT6" s="2"/>
      <c r="VVU6" s="2"/>
      <c r="VVV6" s="2"/>
      <c r="VVW6" s="2"/>
      <c r="VVX6" s="2"/>
      <c r="VVY6" s="2"/>
      <c r="VVZ6" s="2"/>
      <c r="VWA6" s="2"/>
      <c r="VWB6" s="2"/>
      <c r="VWC6" s="2"/>
      <c r="VWD6" s="2"/>
      <c r="VWE6" s="2"/>
      <c r="VWF6" s="2"/>
      <c r="VWG6" s="2"/>
      <c r="VWH6" s="2"/>
      <c r="VWI6" s="2"/>
      <c r="VWJ6" s="2"/>
      <c r="VWK6" s="2"/>
      <c r="VWL6" s="2"/>
      <c r="VWM6" s="2"/>
      <c r="VWN6" s="2"/>
      <c r="VWO6" s="2"/>
      <c r="VWP6" s="2"/>
      <c r="VWQ6" s="2"/>
      <c r="VWR6" s="2"/>
      <c r="VWS6" s="2"/>
      <c r="VWT6" s="2"/>
      <c r="VWU6" s="2"/>
      <c r="VWV6" s="2"/>
      <c r="VWW6" s="2"/>
      <c r="VWX6" s="2"/>
      <c r="VWY6" s="2"/>
      <c r="VWZ6" s="2"/>
      <c r="VXA6" s="2"/>
      <c r="VXB6" s="2"/>
      <c r="VXC6" s="2"/>
      <c r="VXD6" s="2"/>
      <c r="VXE6" s="2"/>
      <c r="VXF6" s="2"/>
      <c r="VXG6" s="2"/>
      <c r="VXH6" s="2"/>
      <c r="VXI6" s="2"/>
      <c r="VXJ6" s="2"/>
      <c r="VXK6" s="2"/>
      <c r="VXL6" s="2"/>
      <c r="VXM6" s="2"/>
      <c r="VXN6" s="2"/>
      <c r="VXO6" s="2"/>
      <c r="VXP6" s="2"/>
      <c r="VXQ6" s="2"/>
      <c r="VXR6" s="2"/>
      <c r="VXS6" s="2"/>
      <c r="VXT6" s="2"/>
      <c r="VXU6" s="2"/>
      <c r="VXV6" s="2"/>
      <c r="VXW6" s="2"/>
      <c r="VXX6" s="2"/>
      <c r="VXY6" s="2"/>
      <c r="VXZ6" s="2"/>
      <c r="VYA6" s="2"/>
      <c r="VYB6" s="2"/>
      <c r="VYC6" s="2"/>
      <c r="VYD6" s="2"/>
      <c r="VYE6" s="2"/>
      <c r="VYF6" s="2"/>
      <c r="VYG6" s="2"/>
      <c r="VYH6" s="2"/>
      <c r="VYI6" s="2"/>
      <c r="VYJ6" s="2"/>
      <c r="VYK6" s="2"/>
      <c r="VYL6" s="2"/>
      <c r="VYM6" s="2"/>
      <c r="VYN6" s="2"/>
      <c r="VYO6" s="2"/>
      <c r="VYP6" s="2"/>
      <c r="VYQ6" s="2"/>
      <c r="VYR6" s="2"/>
      <c r="VYS6" s="2"/>
      <c r="VYT6" s="2"/>
      <c r="VYU6" s="2"/>
      <c r="VYV6" s="2"/>
      <c r="VYW6" s="2"/>
      <c r="VYX6" s="2"/>
      <c r="VYY6" s="2"/>
      <c r="VYZ6" s="2"/>
      <c r="VZA6" s="2"/>
      <c r="VZB6" s="2"/>
      <c r="VZC6" s="2"/>
      <c r="VZD6" s="2"/>
      <c r="VZE6" s="2"/>
      <c r="VZF6" s="2"/>
      <c r="VZG6" s="2"/>
      <c r="VZH6" s="2"/>
      <c r="VZI6" s="2"/>
      <c r="VZJ6" s="2"/>
      <c r="VZK6" s="2"/>
      <c r="VZL6" s="2"/>
      <c r="VZM6" s="2"/>
      <c r="VZN6" s="2"/>
      <c r="VZO6" s="2"/>
      <c r="VZP6" s="2"/>
      <c r="VZQ6" s="2"/>
      <c r="VZR6" s="2"/>
      <c r="VZS6" s="2"/>
      <c r="VZT6" s="2"/>
      <c r="VZU6" s="2"/>
      <c r="VZV6" s="2"/>
      <c r="VZW6" s="2"/>
      <c r="VZX6" s="2"/>
      <c r="VZY6" s="2"/>
      <c r="VZZ6" s="2"/>
      <c r="WAA6" s="2"/>
      <c r="WAB6" s="2"/>
      <c r="WAC6" s="2"/>
      <c r="WAD6" s="2"/>
      <c r="WAE6" s="2"/>
      <c r="WAF6" s="2"/>
      <c r="WAG6" s="2"/>
      <c r="WAH6" s="2"/>
      <c r="WAI6" s="2"/>
      <c r="WAJ6" s="2"/>
      <c r="WAK6" s="2"/>
      <c r="WAL6" s="2"/>
      <c r="WAM6" s="2"/>
      <c r="WAN6" s="2"/>
      <c r="WAO6" s="2"/>
      <c r="WAP6" s="2"/>
      <c r="WAQ6" s="2"/>
      <c r="WAR6" s="2"/>
      <c r="WAS6" s="2"/>
      <c r="WAT6" s="2"/>
      <c r="WAU6" s="2"/>
      <c r="WAV6" s="2"/>
      <c r="WAW6" s="2"/>
      <c r="WAX6" s="2"/>
      <c r="WAY6" s="2"/>
      <c r="WAZ6" s="2"/>
      <c r="WBA6" s="2"/>
      <c r="WBB6" s="2"/>
      <c r="WBC6" s="2"/>
      <c r="WBD6" s="2"/>
      <c r="WBE6" s="2"/>
      <c r="WBF6" s="2"/>
      <c r="WBG6" s="2"/>
      <c r="WBH6" s="2"/>
      <c r="WBI6" s="2"/>
      <c r="WBJ6" s="2"/>
      <c r="WBK6" s="2"/>
      <c r="WBL6" s="2"/>
      <c r="WBM6" s="2"/>
      <c r="WBN6" s="2"/>
      <c r="WBO6" s="2"/>
      <c r="WBP6" s="2"/>
      <c r="WBQ6" s="2"/>
      <c r="WBR6" s="2"/>
      <c r="WBS6" s="2"/>
      <c r="WBT6" s="2"/>
      <c r="WBU6" s="2"/>
      <c r="WBV6" s="2"/>
      <c r="WBW6" s="2"/>
      <c r="WBX6" s="2"/>
      <c r="WBY6" s="2"/>
      <c r="WBZ6" s="2"/>
      <c r="WCA6" s="2"/>
      <c r="WCB6" s="2"/>
      <c r="WCC6" s="2"/>
      <c r="WCD6" s="2"/>
      <c r="WCE6" s="2"/>
      <c r="WCF6" s="2"/>
      <c r="WCG6" s="2"/>
      <c r="WCH6" s="2"/>
      <c r="WCI6" s="2"/>
      <c r="WCJ6" s="2"/>
      <c r="WCK6" s="2"/>
      <c r="WCL6" s="2"/>
      <c r="WCM6" s="2"/>
      <c r="WCN6" s="2"/>
      <c r="WCO6" s="2"/>
      <c r="WCP6" s="2"/>
      <c r="WCQ6" s="2"/>
      <c r="WCR6" s="2"/>
      <c r="WCS6" s="2"/>
      <c r="WCT6" s="2"/>
      <c r="WCU6" s="2"/>
      <c r="WCV6" s="2"/>
      <c r="WCW6" s="2"/>
      <c r="WCX6" s="2"/>
      <c r="WCY6" s="2"/>
      <c r="WCZ6" s="2"/>
      <c r="WDA6" s="2"/>
      <c r="WDB6" s="2"/>
      <c r="WDC6" s="2"/>
      <c r="WDD6" s="2"/>
      <c r="WDE6" s="2"/>
      <c r="WDF6" s="2"/>
      <c r="WDG6" s="2"/>
      <c r="WDH6" s="2"/>
      <c r="WDI6" s="2"/>
      <c r="WDJ6" s="2"/>
      <c r="WDK6" s="2"/>
      <c r="WDL6" s="2"/>
      <c r="WDM6" s="2"/>
      <c r="WDN6" s="2"/>
      <c r="WDO6" s="2"/>
      <c r="WDP6" s="2"/>
      <c r="WDQ6" s="2"/>
      <c r="WDR6" s="2"/>
      <c r="WDS6" s="2"/>
      <c r="WDT6" s="2"/>
      <c r="WDU6" s="2"/>
      <c r="WDV6" s="2"/>
      <c r="WDW6" s="2"/>
      <c r="WDX6" s="2"/>
      <c r="WDY6" s="2"/>
      <c r="WDZ6" s="2"/>
      <c r="WEA6" s="2"/>
      <c r="WEB6" s="2"/>
      <c r="WEC6" s="2"/>
      <c r="WED6" s="2"/>
      <c r="WEE6" s="2"/>
      <c r="WEF6" s="2"/>
      <c r="WEG6" s="2"/>
      <c r="WEH6" s="2"/>
      <c r="WEI6" s="2"/>
      <c r="WEJ6" s="2"/>
      <c r="WEK6" s="2"/>
      <c r="WEL6" s="2"/>
      <c r="WEM6" s="2"/>
      <c r="WEN6" s="2"/>
      <c r="WEO6" s="2"/>
      <c r="WEP6" s="2"/>
      <c r="WEQ6" s="2"/>
      <c r="WER6" s="2"/>
      <c r="WES6" s="2"/>
      <c r="WET6" s="2"/>
      <c r="WEU6" s="2"/>
      <c r="WEV6" s="2"/>
      <c r="WEW6" s="2"/>
      <c r="WEX6" s="2"/>
      <c r="WEY6" s="2"/>
      <c r="WEZ6" s="2"/>
      <c r="WFA6" s="2"/>
      <c r="WFB6" s="2"/>
      <c r="WFC6" s="2"/>
      <c r="WFD6" s="2"/>
      <c r="WFE6" s="2"/>
      <c r="WFF6" s="2"/>
      <c r="WFG6" s="2"/>
      <c r="WFH6" s="2"/>
      <c r="WFI6" s="2"/>
      <c r="WFJ6" s="2"/>
      <c r="WFK6" s="2"/>
      <c r="WFL6" s="2"/>
      <c r="WFM6" s="2"/>
      <c r="WFN6" s="2"/>
      <c r="WFO6" s="2"/>
      <c r="WFP6" s="2"/>
      <c r="WFQ6" s="2"/>
      <c r="WFR6" s="2"/>
      <c r="WFS6" s="2"/>
      <c r="WFT6" s="2"/>
      <c r="WFU6" s="2"/>
      <c r="WFV6" s="2"/>
      <c r="WFW6" s="2"/>
      <c r="WFX6" s="2"/>
      <c r="WFY6" s="2"/>
      <c r="WFZ6" s="2"/>
      <c r="WGA6" s="2"/>
      <c r="WGB6" s="2"/>
      <c r="WGC6" s="2"/>
      <c r="WGD6" s="2"/>
      <c r="WGE6" s="2"/>
      <c r="WGF6" s="2"/>
      <c r="WGG6" s="2"/>
      <c r="WGH6" s="2"/>
      <c r="WGI6" s="2"/>
      <c r="WGJ6" s="2"/>
      <c r="WGK6" s="2"/>
      <c r="WGL6" s="2"/>
      <c r="WGM6" s="2"/>
      <c r="WGN6" s="2"/>
      <c r="WGO6" s="2"/>
      <c r="WGP6" s="2"/>
      <c r="WGQ6" s="2"/>
      <c r="WGR6" s="2"/>
      <c r="WGS6" s="2"/>
      <c r="WGT6" s="2"/>
      <c r="WGU6" s="2"/>
      <c r="WGV6" s="2"/>
      <c r="WGW6" s="2"/>
      <c r="WGX6" s="2"/>
      <c r="WGY6" s="2"/>
      <c r="WGZ6" s="2"/>
      <c r="WHA6" s="2"/>
      <c r="WHB6" s="2"/>
      <c r="WHC6" s="2"/>
      <c r="WHD6" s="2"/>
      <c r="WHE6" s="2"/>
      <c r="WHF6" s="2"/>
      <c r="WHG6" s="2"/>
      <c r="WHH6" s="2"/>
      <c r="WHI6" s="2"/>
      <c r="WHJ6" s="2"/>
      <c r="WHK6" s="2"/>
      <c r="WHL6" s="2"/>
      <c r="WHM6" s="2"/>
      <c r="WHN6" s="2"/>
      <c r="WHO6" s="2"/>
      <c r="WHP6" s="2"/>
      <c r="WHQ6" s="2"/>
      <c r="WHR6" s="2"/>
      <c r="WHS6" s="2"/>
      <c r="WHT6" s="2"/>
      <c r="WHU6" s="2"/>
      <c r="WHV6" s="2"/>
      <c r="WHW6" s="2"/>
      <c r="WHX6" s="2"/>
      <c r="WHY6" s="2"/>
      <c r="WHZ6" s="2"/>
      <c r="WIA6" s="2"/>
      <c r="WIB6" s="2"/>
      <c r="WIC6" s="2"/>
      <c r="WID6" s="2"/>
      <c r="WIE6" s="2"/>
      <c r="WIF6" s="2"/>
      <c r="WIG6" s="2"/>
      <c r="WIH6" s="2"/>
      <c r="WII6" s="2"/>
      <c r="WIJ6" s="2"/>
      <c r="WIK6" s="2"/>
      <c r="WIL6" s="2"/>
      <c r="WIM6" s="2"/>
      <c r="WIN6" s="2"/>
      <c r="WIO6" s="2"/>
      <c r="WIP6" s="2"/>
      <c r="WIQ6" s="2"/>
      <c r="WIR6" s="2"/>
      <c r="WIS6" s="2"/>
      <c r="WIT6" s="2"/>
      <c r="WIU6" s="2"/>
      <c r="WIV6" s="2"/>
      <c r="WIW6" s="2"/>
      <c r="WIX6" s="2"/>
      <c r="WIY6" s="2"/>
      <c r="WIZ6" s="2"/>
      <c r="WJA6" s="2"/>
      <c r="WJB6" s="2"/>
      <c r="WJC6" s="2"/>
      <c r="WJD6" s="2"/>
      <c r="WJE6" s="2"/>
      <c r="WJF6" s="2"/>
      <c r="WJG6" s="2"/>
      <c r="WJH6" s="2"/>
      <c r="WJI6" s="2"/>
      <c r="WJJ6" s="2"/>
      <c r="WJK6" s="2"/>
      <c r="WJL6" s="2"/>
      <c r="WJM6" s="2"/>
      <c r="WJN6" s="2"/>
      <c r="WJO6" s="2"/>
      <c r="WJP6" s="2"/>
      <c r="WJQ6" s="2"/>
      <c r="WJR6" s="2"/>
      <c r="WJS6" s="2"/>
      <c r="WJT6" s="2"/>
      <c r="WJU6" s="2"/>
      <c r="WJV6" s="2"/>
      <c r="WJW6" s="2"/>
      <c r="WJX6" s="2"/>
      <c r="WJY6" s="2"/>
      <c r="WJZ6" s="2"/>
      <c r="WKA6" s="2"/>
      <c r="WKB6" s="2"/>
      <c r="WKC6" s="2"/>
      <c r="WKD6" s="2"/>
      <c r="WKE6" s="2"/>
      <c r="WKF6" s="2"/>
      <c r="WKG6" s="2"/>
      <c r="WKH6" s="2"/>
      <c r="WKI6" s="2"/>
      <c r="WKJ6" s="2"/>
      <c r="WKK6" s="2"/>
      <c r="WKL6" s="2"/>
      <c r="WKM6" s="2"/>
      <c r="WKN6" s="2"/>
      <c r="WKO6" s="2"/>
      <c r="WKP6" s="2"/>
      <c r="WKQ6" s="2"/>
      <c r="WKR6" s="2"/>
      <c r="WKS6" s="2"/>
      <c r="WKT6" s="2"/>
      <c r="WKU6" s="2"/>
      <c r="WKV6" s="2"/>
      <c r="WKW6" s="2"/>
      <c r="WKX6" s="2"/>
      <c r="WKY6" s="2"/>
      <c r="WKZ6" s="2"/>
      <c r="WLA6" s="2"/>
      <c r="WLB6" s="2"/>
      <c r="WLC6" s="2"/>
      <c r="WLD6" s="2"/>
      <c r="WLE6" s="2"/>
      <c r="WLF6" s="2"/>
      <c r="WLG6" s="2"/>
      <c r="WLH6" s="2"/>
      <c r="WLI6" s="2"/>
      <c r="WLJ6" s="2"/>
      <c r="WLK6" s="2"/>
      <c r="WLL6" s="2"/>
      <c r="WLM6" s="2"/>
      <c r="WLN6" s="2"/>
      <c r="WLO6" s="2"/>
      <c r="WLP6" s="2"/>
      <c r="WLQ6" s="2"/>
      <c r="WLR6" s="2"/>
      <c r="WLS6" s="2"/>
      <c r="WLT6" s="2"/>
      <c r="WLU6" s="2"/>
      <c r="WLV6" s="2"/>
      <c r="WLW6" s="2"/>
      <c r="WLX6" s="2"/>
      <c r="WLY6" s="2"/>
      <c r="WLZ6" s="2"/>
      <c r="WMA6" s="2"/>
      <c r="WMB6" s="2"/>
      <c r="WMC6" s="2"/>
      <c r="WMD6" s="2"/>
      <c r="WME6" s="2"/>
      <c r="WMF6" s="2"/>
      <c r="WMG6" s="2"/>
      <c r="WMH6" s="2"/>
      <c r="WMI6" s="2"/>
      <c r="WMJ6" s="2"/>
      <c r="WMK6" s="2"/>
      <c r="WML6" s="2"/>
      <c r="WMM6" s="2"/>
      <c r="WMN6" s="2"/>
      <c r="WMO6" s="2"/>
      <c r="WMP6" s="2"/>
      <c r="WMQ6" s="2"/>
      <c r="WMR6" s="2"/>
      <c r="WMS6" s="2"/>
      <c r="WMT6" s="2"/>
      <c r="WMU6" s="2"/>
      <c r="WMV6" s="2"/>
      <c r="WMW6" s="2"/>
      <c r="WMX6" s="2"/>
      <c r="WMY6" s="2"/>
      <c r="WMZ6" s="2"/>
      <c r="WNA6" s="2"/>
      <c r="WNB6" s="2"/>
      <c r="WNC6" s="2"/>
      <c r="WND6" s="2"/>
      <c r="WNE6" s="2"/>
      <c r="WNF6" s="2"/>
      <c r="WNG6" s="2"/>
      <c r="WNH6" s="2"/>
      <c r="WNI6" s="2"/>
      <c r="WNJ6" s="2"/>
      <c r="WNK6" s="2"/>
      <c r="WNL6" s="2"/>
      <c r="WNM6" s="2"/>
      <c r="WNN6" s="2"/>
      <c r="WNO6" s="2"/>
      <c r="WNP6" s="2"/>
      <c r="WNQ6" s="2"/>
      <c r="WNR6" s="2"/>
      <c r="WNS6" s="2"/>
      <c r="WNT6" s="2"/>
      <c r="WNU6" s="2"/>
      <c r="WNV6" s="2"/>
      <c r="WNW6" s="2"/>
      <c r="WNX6" s="2"/>
      <c r="WNY6" s="2"/>
      <c r="WNZ6" s="2"/>
      <c r="WOA6" s="2"/>
      <c r="WOB6" s="2"/>
      <c r="WOC6" s="2"/>
      <c r="WOD6" s="2"/>
      <c r="WOE6" s="2"/>
      <c r="WOF6" s="2"/>
      <c r="WOG6" s="2"/>
      <c r="WOH6" s="2"/>
      <c r="WOI6" s="2"/>
      <c r="WOJ6" s="2"/>
      <c r="WOK6" s="2"/>
      <c r="WOL6" s="2"/>
      <c r="WOM6" s="2"/>
      <c r="WON6" s="2"/>
      <c r="WOO6" s="2"/>
      <c r="WOP6" s="2"/>
      <c r="WOQ6" s="2"/>
      <c r="WOR6" s="2"/>
      <c r="WOS6" s="2"/>
      <c r="WOT6" s="2"/>
      <c r="WOU6" s="2"/>
      <c r="WOV6" s="2"/>
      <c r="WOW6" s="2"/>
      <c r="WOX6" s="2"/>
      <c r="WOY6" s="2"/>
      <c r="WOZ6" s="2"/>
      <c r="WPA6" s="2"/>
      <c r="WPB6" s="2"/>
      <c r="WPC6" s="2"/>
      <c r="WPD6" s="2"/>
      <c r="WPE6" s="2"/>
      <c r="WPF6" s="2"/>
      <c r="WPG6" s="2"/>
      <c r="WPH6" s="2"/>
      <c r="WPI6" s="2"/>
      <c r="WPJ6" s="2"/>
      <c r="WPK6" s="2"/>
      <c r="WPL6" s="2"/>
      <c r="WPM6" s="2"/>
      <c r="WPN6" s="2"/>
      <c r="WPO6" s="2"/>
      <c r="WPP6" s="2"/>
      <c r="WPQ6" s="2"/>
      <c r="WPR6" s="2"/>
      <c r="WPS6" s="2"/>
      <c r="WPT6" s="2"/>
      <c r="WPU6" s="2"/>
      <c r="WPV6" s="2"/>
      <c r="WPW6" s="2"/>
      <c r="WPX6" s="2"/>
      <c r="WPY6" s="2"/>
      <c r="WPZ6" s="2"/>
      <c r="WQA6" s="2"/>
      <c r="WQB6" s="2"/>
      <c r="WQC6" s="2"/>
      <c r="WQD6" s="2"/>
      <c r="WQE6" s="2"/>
      <c r="WQF6" s="2"/>
      <c r="WQG6" s="2"/>
      <c r="WQH6" s="2"/>
      <c r="WQI6" s="2"/>
      <c r="WQJ6" s="2"/>
      <c r="WQK6" s="2"/>
      <c r="WQL6" s="2"/>
      <c r="WQM6" s="2"/>
      <c r="WQN6" s="2"/>
      <c r="WQO6" s="2"/>
      <c r="WQP6" s="2"/>
      <c r="WQQ6" s="2"/>
      <c r="WQR6" s="2"/>
      <c r="WQS6" s="2"/>
      <c r="WQT6" s="2"/>
      <c r="WQU6" s="2"/>
      <c r="WQV6" s="2"/>
      <c r="WQW6" s="2"/>
      <c r="WQX6" s="2"/>
      <c r="WQY6" s="2"/>
      <c r="WQZ6" s="2"/>
      <c r="WRA6" s="2"/>
      <c r="WRB6" s="2"/>
      <c r="WRC6" s="2"/>
      <c r="WRD6" s="2"/>
      <c r="WRE6" s="2"/>
      <c r="WRF6" s="2"/>
      <c r="WRG6" s="2"/>
      <c r="WRH6" s="2"/>
      <c r="WRI6" s="2"/>
      <c r="WRJ6" s="2"/>
      <c r="WRK6" s="2"/>
      <c r="WRL6" s="2"/>
      <c r="WRM6" s="2"/>
      <c r="WRN6" s="2"/>
      <c r="WRO6" s="2"/>
      <c r="WRP6" s="2"/>
      <c r="WRQ6" s="2"/>
      <c r="WRR6" s="2"/>
      <c r="WRS6" s="2"/>
      <c r="WRT6" s="2"/>
      <c r="WRU6" s="2"/>
      <c r="WRV6" s="2"/>
      <c r="WRW6" s="2"/>
      <c r="WRX6" s="2"/>
      <c r="WRY6" s="2"/>
      <c r="WRZ6" s="2"/>
      <c r="WSA6" s="2"/>
      <c r="WSB6" s="2"/>
      <c r="WSC6" s="2"/>
      <c r="WSD6" s="2"/>
      <c r="WSE6" s="2"/>
      <c r="WSF6" s="2"/>
      <c r="WSG6" s="2"/>
      <c r="WSH6" s="2"/>
      <c r="WSI6" s="2"/>
      <c r="WSJ6" s="2"/>
      <c r="WSK6" s="2"/>
      <c r="WSL6" s="2"/>
      <c r="WSM6" s="2"/>
      <c r="WSN6" s="2"/>
      <c r="WSO6" s="2"/>
      <c r="WSP6" s="2"/>
      <c r="WSQ6" s="2"/>
      <c r="WSR6" s="2"/>
      <c r="WSS6" s="2"/>
      <c r="WST6" s="2"/>
      <c r="WSU6" s="2"/>
      <c r="WSV6" s="2"/>
      <c r="WSW6" s="2"/>
      <c r="WSX6" s="2"/>
      <c r="WSY6" s="2"/>
      <c r="WSZ6" s="2"/>
      <c r="WTA6" s="2"/>
      <c r="WTB6" s="2"/>
      <c r="WTC6" s="2"/>
      <c r="WTD6" s="2"/>
      <c r="WTE6" s="2"/>
      <c r="WTF6" s="2"/>
      <c r="WTG6" s="2"/>
      <c r="WTH6" s="2"/>
      <c r="WTI6" s="2"/>
      <c r="WTJ6" s="2"/>
      <c r="WTK6" s="2"/>
      <c r="WTL6" s="2"/>
      <c r="WTM6" s="2"/>
      <c r="WTN6" s="2"/>
      <c r="WTO6" s="2"/>
      <c r="WTP6" s="2"/>
      <c r="WTQ6" s="2"/>
      <c r="WTR6" s="2"/>
      <c r="WTS6" s="2"/>
      <c r="WTT6" s="2"/>
      <c r="WTU6" s="2"/>
      <c r="WTV6" s="2"/>
      <c r="WTW6" s="2"/>
      <c r="WTX6" s="2"/>
      <c r="WTY6" s="2"/>
      <c r="WTZ6" s="2"/>
      <c r="WUA6" s="2"/>
      <c r="WUB6" s="2"/>
      <c r="WUC6" s="2"/>
      <c r="WUD6" s="2"/>
      <c r="WUE6" s="2"/>
      <c r="WUF6" s="2"/>
      <c r="WUG6" s="2"/>
      <c r="WUH6" s="2"/>
      <c r="WUI6" s="2"/>
      <c r="WUJ6" s="2"/>
      <c r="WUK6" s="2"/>
      <c r="WUL6" s="2"/>
      <c r="WUM6" s="2"/>
      <c r="WUN6" s="2"/>
      <c r="WUO6" s="2"/>
      <c r="WUP6" s="2"/>
      <c r="WUQ6" s="2"/>
      <c r="WUR6" s="2"/>
      <c r="WUS6" s="2"/>
      <c r="WUT6" s="2"/>
      <c r="WUU6" s="2"/>
      <c r="WUV6" s="2"/>
      <c r="WUW6" s="2"/>
      <c r="WUX6" s="2"/>
      <c r="WUY6" s="2"/>
      <c r="WUZ6" s="2"/>
      <c r="WVA6" s="2"/>
      <c r="WVB6" s="2"/>
      <c r="WVC6" s="2"/>
      <c r="WVD6" s="2"/>
      <c r="WVE6" s="2"/>
      <c r="WVF6" s="2"/>
      <c r="WVG6" s="2"/>
      <c r="WVH6" s="2"/>
      <c r="WVI6" s="2"/>
      <c r="WVJ6" s="2"/>
      <c r="WVK6" s="2"/>
      <c r="WVL6" s="2"/>
      <c r="WVM6" s="2"/>
      <c r="WVN6" s="2"/>
      <c r="WVO6" s="2"/>
      <c r="WVP6" s="2"/>
      <c r="WVQ6" s="2"/>
      <c r="WVR6" s="2"/>
      <c r="WVS6" s="2"/>
      <c r="WVT6" s="2"/>
      <c r="WVU6" s="2"/>
      <c r="WVV6" s="2"/>
      <c r="WVW6" s="2"/>
      <c r="WVX6" s="2"/>
      <c r="WVY6" s="2"/>
      <c r="WVZ6" s="2"/>
      <c r="WWA6" s="2"/>
      <c r="WWB6" s="2"/>
      <c r="WWC6" s="2"/>
      <c r="WWD6" s="2"/>
      <c r="WWE6" s="2"/>
      <c r="WWF6" s="2"/>
      <c r="WWG6" s="2"/>
      <c r="WWH6" s="2"/>
      <c r="WWI6" s="2"/>
      <c r="WWJ6" s="2"/>
      <c r="WWK6" s="2"/>
      <c r="WWL6" s="2"/>
      <c r="WWM6" s="2"/>
      <c r="WWN6" s="2"/>
      <c r="WWO6" s="2"/>
      <c r="WWP6" s="2"/>
      <c r="WWQ6" s="2"/>
      <c r="WWR6" s="2"/>
      <c r="WWS6" s="2"/>
      <c r="WWT6" s="2"/>
      <c r="WWU6" s="2"/>
      <c r="WWV6" s="2"/>
      <c r="WWW6" s="2"/>
      <c r="WWX6" s="2"/>
      <c r="WWY6" s="2"/>
      <c r="WWZ6" s="2"/>
      <c r="WXA6" s="2"/>
      <c r="WXB6" s="2"/>
      <c r="WXC6" s="2"/>
      <c r="WXD6" s="2"/>
      <c r="WXE6" s="2"/>
      <c r="WXF6" s="2"/>
      <c r="WXG6" s="2"/>
      <c r="WXH6" s="2"/>
      <c r="WXI6" s="2"/>
      <c r="WXJ6" s="2"/>
      <c r="WXK6" s="2"/>
      <c r="WXL6" s="2"/>
      <c r="WXM6" s="2"/>
      <c r="WXN6" s="2"/>
      <c r="WXO6" s="2"/>
      <c r="WXP6" s="2"/>
      <c r="WXQ6" s="2"/>
      <c r="WXR6" s="2"/>
      <c r="WXS6" s="2"/>
      <c r="WXT6" s="2"/>
      <c r="WXU6" s="2"/>
      <c r="WXV6" s="2"/>
      <c r="WXW6" s="2"/>
      <c r="WXX6" s="2"/>
      <c r="WXY6" s="2"/>
      <c r="WXZ6" s="2"/>
      <c r="WYA6" s="2"/>
      <c r="WYB6" s="2"/>
      <c r="WYC6" s="2"/>
      <c r="WYD6" s="2"/>
      <c r="WYE6" s="2"/>
      <c r="WYF6" s="2"/>
      <c r="WYG6" s="2"/>
      <c r="WYH6" s="2"/>
      <c r="WYI6" s="2"/>
      <c r="WYJ6" s="2"/>
      <c r="WYK6" s="2"/>
      <c r="WYL6" s="2"/>
      <c r="WYM6" s="2"/>
      <c r="WYN6" s="2"/>
      <c r="WYO6" s="2"/>
      <c r="WYP6" s="2"/>
      <c r="WYQ6" s="2"/>
      <c r="WYR6" s="2"/>
      <c r="WYS6" s="2"/>
      <c r="WYT6" s="2"/>
      <c r="WYU6" s="2"/>
      <c r="WYV6" s="2"/>
      <c r="WYW6" s="2"/>
      <c r="WYX6" s="2"/>
      <c r="WYY6" s="2"/>
      <c r="WYZ6" s="2"/>
      <c r="WZA6" s="2"/>
      <c r="WZB6" s="2"/>
      <c r="WZC6" s="2"/>
      <c r="WZD6" s="2"/>
      <c r="WZE6" s="2"/>
      <c r="WZF6" s="2"/>
      <c r="WZG6" s="2"/>
      <c r="WZH6" s="2"/>
      <c r="WZI6" s="2"/>
      <c r="WZJ6" s="2"/>
      <c r="WZK6" s="2"/>
      <c r="WZL6" s="2"/>
      <c r="WZM6" s="2"/>
      <c r="WZN6" s="2"/>
      <c r="WZO6" s="2"/>
      <c r="WZP6" s="2"/>
      <c r="WZQ6" s="2"/>
      <c r="WZR6" s="2"/>
      <c r="WZS6" s="2"/>
      <c r="WZT6" s="2"/>
      <c r="WZU6" s="2"/>
      <c r="WZV6" s="2"/>
      <c r="WZW6" s="2"/>
      <c r="WZX6" s="2"/>
      <c r="WZY6" s="2"/>
      <c r="WZZ6" s="2"/>
      <c r="XAA6" s="2"/>
      <c r="XAB6" s="2"/>
      <c r="XAC6" s="2"/>
      <c r="XAD6" s="2"/>
      <c r="XAE6" s="2"/>
      <c r="XAF6" s="2"/>
      <c r="XAG6" s="2"/>
      <c r="XAH6" s="2"/>
      <c r="XAI6" s="2"/>
      <c r="XAJ6" s="2"/>
      <c r="XAK6" s="2"/>
      <c r="XAL6" s="2"/>
      <c r="XAM6" s="2"/>
      <c r="XAN6" s="2"/>
      <c r="XAO6" s="2"/>
      <c r="XAP6" s="2"/>
      <c r="XAQ6" s="2"/>
      <c r="XAR6" s="2"/>
      <c r="XAS6" s="2"/>
      <c r="XAT6" s="2"/>
      <c r="XAU6" s="2"/>
      <c r="XAV6" s="2"/>
      <c r="XAW6" s="2"/>
      <c r="XAX6" s="2"/>
      <c r="XAY6" s="2"/>
      <c r="XAZ6" s="2"/>
      <c r="XBA6" s="2"/>
      <c r="XBB6" s="2"/>
      <c r="XBC6" s="2"/>
      <c r="XBD6" s="2"/>
      <c r="XBE6" s="2"/>
      <c r="XBF6" s="2"/>
      <c r="XBG6" s="2"/>
      <c r="XBH6" s="2"/>
      <c r="XBI6" s="2"/>
      <c r="XBJ6" s="2"/>
      <c r="XBK6" s="2"/>
      <c r="XBL6" s="2"/>
      <c r="XBM6" s="2"/>
      <c r="XBN6" s="2"/>
      <c r="XBO6" s="2"/>
      <c r="XBP6" s="2"/>
      <c r="XBQ6" s="2"/>
      <c r="XBR6" s="2"/>
      <c r="XBS6" s="2"/>
      <c r="XBT6" s="2"/>
      <c r="XBU6" s="2"/>
      <c r="XBV6" s="2"/>
      <c r="XBW6" s="2"/>
      <c r="XBX6" s="2"/>
      <c r="XBY6" s="2"/>
      <c r="XBZ6" s="2"/>
      <c r="XCA6" s="2"/>
      <c r="XCB6" s="2"/>
      <c r="XCC6" s="2"/>
      <c r="XCD6" s="2"/>
      <c r="XCE6" s="2"/>
      <c r="XCF6" s="2"/>
      <c r="XCG6" s="2"/>
      <c r="XCH6" s="2"/>
      <c r="XCI6" s="2"/>
      <c r="XCJ6" s="2"/>
      <c r="XCK6" s="2"/>
      <c r="XCL6" s="2"/>
      <c r="XCM6" s="2"/>
      <c r="XCN6" s="2"/>
      <c r="XCO6" s="2"/>
      <c r="XCP6" s="2"/>
      <c r="XCQ6" s="2"/>
      <c r="XCR6" s="2"/>
      <c r="XCS6" s="2"/>
      <c r="XCT6" s="2"/>
      <c r="XCU6" s="2"/>
      <c r="XCV6" s="2"/>
      <c r="XCW6" s="2"/>
      <c r="XCX6" s="2"/>
      <c r="XCY6" s="2"/>
      <c r="XCZ6" s="2"/>
      <c r="XDA6" s="2"/>
      <c r="XDB6" s="2"/>
      <c r="XDC6" s="2"/>
      <c r="XDD6" s="2"/>
      <c r="XDE6" s="2"/>
      <c r="XDF6" s="2"/>
      <c r="XDG6" s="2"/>
      <c r="XDH6" s="2"/>
      <c r="XDI6" s="2"/>
      <c r="XDJ6" s="2"/>
      <c r="XDK6" s="2"/>
      <c r="XDL6" s="2"/>
      <c r="XDM6" s="2"/>
      <c r="XDN6" s="2"/>
      <c r="XDO6" s="2"/>
      <c r="XDP6" s="2"/>
      <c r="XDQ6" s="2"/>
      <c r="XDR6" s="2"/>
      <c r="XDS6" s="2"/>
      <c r="XDT6" s="2"/>
      <c r="XDU6" s="2"/>
      <c r="XDV6" s="2"/>
      <c r="XDW6" s="2"/>
      <c r="XDX6" s="2"/>
      <c r="XDY6" s="2"/>
      <c r="XDZ6" s="2"/>
      <c r="XEA6" s="2"/>
      <c r="XEB6" s="2"/>
      <c r="XEC6" s="2"/>
      <c r="XED6" s="2"/>
      <c r="XEE6" s="2"/>
      <c r="XEF6" s="2"/>
      <c r="XEG6" s="2"/>
      <c r="XEH6" s="2"/>
      <c r="XEI6" s="2"/>
      <c r="XEJ6" s="2"/>
      <c r="XEK6" s="2"/>
      <c r="XEL6" s="2"/>
      <c r="XEM6" s="2"/>
      <c r="XEN6" s="2"/>
      <c r="XEO6" s="2"/>
      <c r="XEP6" s="2"/>
      <c r="XEQ6" s="2"/>
      <c r="XER6" s="2"/>
      <c r="XES6" s="2"/>
      <c r="XET6" s="2"/>
      <c r="XEU6" s="2"/>
      <c r="XEV6" s="2"/>
      <c r="XEW6" s="2"/>
      <c r="XEX6" s="2"/>
      <c r="XEY6" s="2"/>
      <c r="XEZ6" s="2"/>
      <c r="XFA6" s="2"/>
      <c r="XFB6" s="2"/>
      <c r="XFC6" s="2"/>
      <c r="XFD6" s="2"/>
    </row>
    <row r="8" spans="1:16384" s="66" customFormat="1" ht="18.75">
      <c r="A8" s="33"/>
      <c r="B8" s="91" t="s">
        <v>796</v>
      </c>
    </row>
    <row r="9" spans="1:16384" ht="1.5" customHeight="1"/>
    <row r="10" spans="1:16384">
      <c r="A10" s="157" t="s">
        <v>795</v>
      </c>
      <c r="AL10" s="149" t="s">
        <v>794</v>
      </c>
    </row>
    <row r="11" spans="1:16384">
      <c r="A11" s="433" t="s">
        <v>533</v>
      </c>
      <c r="AL11" s="149" t="s">
        <v>533</v>
      </c>
    </row>
  </sheetData>
  <mergeCells count="1">
    <mergeCell ref="B3:L4"/>
  </mergeCells>
  <dataValidations count="1">
    <dataValidation type="list" allowBlank="1" showInputMessage="1" showErrorMessage="1" sqref="A11">
      <formula1>$AL$10:$AL$11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ht"/>
  <dimension ref="A1:BO104878"/>
  <sheetViews>
    <sheetView showGridLines="0" showRowColHeaders="0" topLeftCell="C1" zoomScaleNormal="100" workbookViewId="0">
      <pane ySplit="1" topLeftCell="A2" activePane="bottomLeft" state="frozenSplit"/>
      <selection activeCell="C1" sqref="C1"/>
      <selection pane="bottomLeft" activeCell="D1" sqref="D1"/>
    </sheetView>
  </sheetViews>
  <sheetFormatPr defaultColWidth="12.7109375" defaultRowHeight="15"/>
  <cols>
    <col min="1" max="1" width="14.42578125" style="146" hidden="1" customWidth="1"/>
    <col min="2" max="2" width="13.85546875" style="142" hidden="1" customWidth="1"/>
    <col min="3" max="3" width="20.7109375" style="141" customWidth="1"/>
    <col min="4" max="4" width="20.7109375" style="266" customWidth="1"/>
    <col min="5" max="5" width="14.42578125" style="266" customWidth="1"/>
    <col min="6" max="15" width="14.42578125" style="172" customWidth="1"/>
    <col min="16" max="16384" width="12.7109375" style="172"/>
  </cols>
  <sheetData>
    <row r="1" spans="1:67" ht="45">
      <c r="A1" s="170" t="s">
        <v>801</v>
      </c>
      <c r="B1" s="170" t="s">
        <v>797</v>
      </c>
      <c r="C1" s="579" t="s">
        <v>1121</v>
      </c>
      <c r="D1" s="170"/>
      <c r="E1" s="170"/>
      <c r="F1" s="579"/>
      <c r="G1" s="579"/>
      <c r="H1" s="579"/>
      <c r="I1" s="579"/>
      <c r="J1" s="579"/>
      <c r="K1" s="579"/>
      <c r="L1" s="579"/>
      <c r="M1" s="579"/>
      <c r="N1" s="579"/>
      <c r="O1" s="579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  <c r="AA1" s="266"/>
      <c r="AB1" s="266"/>
      <c r="AC1" s="266"/>
      <c r="AD1" s="266"/>
      <c r="AE1" s="266"/>
      <c r="AF1" s="266"/>
      <c r="AG1" s="266"/>
      <c r="AH1" s="266"/>
      <c r="AI1" s="266"/>
      <c r="AJ1" s="266"/>
      <c r="AK1" s="266"/>
      <c r="AL1" s="266"/>
      <c r="AM1" s="266"/>
      <c r="AN1" s="266"/>
      <c r="AO1" s="266"/>
      <c r="AP1" s="266"/>
      <c r="AQ1" s="266"/>
      <c r="AR1" s="266"/>
      <c r="AS1" s="266"/>
      <c r="AT1" s="266"/>
      <c r="AU1" s="266"/>
      <c r="AV1" s="266"/>
      <c r="AW1" s="266"/>
      <c r="AX1" s="266"/>
      <c r="AY1" s="266"/>
      <c r="AZ1" s="266"/>
      <c r="BA1" s="266"/>
      <c r="BB1" s="266"/>
      <c r="BC1" s="266"/>
      <c r="BD1" s="266"/>
      <c r="BE1" s="266"/>
      <c r="BF1" s="266"/>
      <c r="BG1" s="266"/>
      <c r="BH1" s="266"/>
      <c r="BI1" s="266"/>
      <c r="BJ1" s="266"/>
      <c r="BK1" s="266"/>
      <c r="BL1" s="266"/>
      <c r="BM1" s="266"/>
      <c r="BN1" s="266"/>
      <c r="BO1" s="266"/>
    </row>
    <row r="2" spans="1:67">
      <c r="A2" s="146">
        <f>DATE(YEAR(D2),MONTH(D2),1)</f>
        <v>1</v>
      </c>
      <c r="B2" s="150">
        <f>FLOOR(D2,1)</f>
        <v>0</v>
      </c>
      <c r="C2" s="141">
        <v>42005.041666666664</v>
      </c>
      <c r="D2" s="577"/>
    </row>
    <row r="3" spans="1:67">
      <c r="B3" s="150"/>
      <c r="D3" s="577"/>
    </row>
    <row r="4" spans="1:67">
      <c r="B4" s="150"/>
      <c r="D4" s="577"/>
    </row>
    <row r="5" spans="1:67">
      <c r="B5" s="150"/>
      <c r="D5" s="577"/>
    </row>
    <row r="6" spans="1:67">
      <c r="B6" s="150"/>
      <c r="D6" s="577"/>
    </row>
    <row r="7" spans="1:67">
      <c r="B7" s="150"/>
      <c r="D7" s="577"/>
    </row>
    <row r="8" spans="1:67">
      <c r="B8" s="150"/>
      <c r="D8" s="577"/>
    </row>
    <row r="9" spans="1:67">
      <c r="B9" s="150"/>
      <c r="D9" s="577"/>
    </row>
    <row r="10" spans="1:67">
      <c r="B10" s="150"/>
      <c r="D10" s="577"/>
    </row>
    <row r="11" spans="1:67">
      <c r="B11" s="150"/>
      <c r="D11" s="577"/>
    </row>
    <row r="12" spans="1:67">
      <c r="B12" s="150"/>
      <c r="D12" s="577"/>
    </row>
    <row r="13" spans="1:67">
      <c r="B13" s="150"/>
      <c r="D13" s="577"/>
    </row>
    <row r="14" spans="1:67">
      <c r="B14" s="150"/>
      <c r="D14" s="577"/>
    </row>
    <row r="15" spans="1:67">
      <c r="B15" s="150"/>
      <c r="D15" s="577"/>
    </row>
    <row r="16" spans="1:67">
      <c r="B16" s="150"/>
      <c r="D16" s="577"/>
    </row>
    <row r="17" spans="2:4">
      <c r="B17" s="150"/>
      <c r="D17" s="577"/>
    </row>
    <row r="18" spans="2:4">
      <c r="B18" s="150"/>
      <c r="D18" s="577"/>
    </row>
    <row r="19" spans="2:4">
      <c r="B19" s="150"/>
      <c r="D19" s="577"/>
    </row>
    <row r="20" spans="2:4">
      <c r="B20" s="150"/>
      <c r="D20" s="577"/>
    </row>
    <row r="21" spans="2:4">
      <c r="B21" s="150"/>
      <c r="D21" s="577"/>
    </row>
    <row r="22" spans="2:4">
      <c r="B22" s="150"/>
      <c r="D22" s="577"/>
    </row>
    <row r="23" spans="2:4">
      <c r="B23" s="150"/>
      <c r="D23" s="577"/>
    </row>
    <row r="24" spans="2:4">
      <c r="B24" s="150"/>
      <c r="D24" s="577"/>
    </row>
    <row r="25" spans="2:4">
      <c r="B25" s="150"/>
      <c r="D25" s="577"/>
    </row>
    <row r="26" spans="2:4">
      <c r="B26" s="150"/>
      <c r="D26" s="577"/>
    </row>
    <row r="27" spans="2:4">
      <c r="B27" s="150"/>
      <c r="D27" s="577"/>
    </row>
    <row r="28" spans="2:4">
      <c r="B28" s="150"/>
      <c r="D28" s="577"/>
    </row>
    <row r="29" spans="2:4">
      <c r="B29" s="150"/>
      <c r="D29" s="577"/>
    </row>
    <row r="30" spans="2:4">
      <c r="B30" s="150"/>
      <c r="D30" s="577"/>
    </row>
    <row r="31" spans="2:4">
      <c r="B31" s="150"/>
      <c r="D31" s="577"/>
    </row>
    <row r="32" spans="2:4">
      <c r="B32" s="150"/>
      <c r="D32" s="577"/>
    </row>
    <row r="33" spans="2:12">
      <c r="B33" s="150"/>
      <c r="D33" s="577"/>
    </row>
    <row r="34" spans="2:12">
      <c r="B34" s="150"/>
      <c r="D34" s="577"/>
    </row>
    <row r="35" spans="2:12">
      <c r="B35" s="150"/>
      <c r="D35" s="577"/>
    </row>
    <row r="36" spans="2:12">
      <c r="B36" s="150"/>
      <c r="D36" s="577"/>
    </row>
    <row r="37" spans="2:12">
      <c r="B37" s="150"/>
      <c r="D37" s="577"/>
    </row>
    <row r="38" spans="2:12">
      <c r="B38" s="150"/>
      <c r="D38" s="577"/>
    </row>
    <row r="39" spans="2:12">
      <c r="B39" s="150"/>
      <c r="D39" s="577"/>
    </row>
    <row r="40" spans="2:12">
      <c r="B40" s="150"/>
      <c r="D40" s="577"/>
    </row>
    <row r="41" spans="2:12">
      <c r="B41" s="150"/>
      <c r="D41" s="577"/>
    </row>
    <row r="42" spans="2:12">
      <c r="B42" s="150"/>
      <c r="D42" s="577"/>
    </row>
    <row r="43" spans="2:12">
      <c r="B43" s="150"/>
      <c r="D43" s="577"/>
      <c r="I43" s="578"/>
      <c r="J43" s="578"/>
      <c r="K43" s="578"/>
      <c r="L43" s="578"/>
    </row>
    <row r="44" spans="2:12">
      <c r="B44" s="150"/>
      <c r="D44" s="577"/>
    </row>
    <row r="45" spans="2:12">
      <c r="B45" s="150"/>
      <c r="D45" s="577"/>
    </row>
    <row r="46" spans="2:12">
      <c r="B46" s="150"/>
      <c r="D46" s="577"/>
    </row>
    <row r="47" spans="2:12">
      <c r="B47" s="150"/>
      <c r="D47" s="577"/>
    </row>
    <row r="48" spans="2:12">
      <c r="B48" s="150"/>
      <c r="D48" s="577"/>
    </row>
    <row r="49" spans="2:4">
      <c r="B49" s="150"/>
      <c r="D49" s="577"/>
    </row>
    <row r="50" spans="2:4">
      <c r="B50" s="150"/>
      <c r="D50" s="577"/>
    </row>
    <row r="51" spans="2:4">
      <c r="B51" s="150"/>
      <c r="D51" s="577"/>
    </row>
    <row r="52" spans="2:4">
      <c r="B52" s="150"/>
      <c r="D52" s="577"/>
    </row>
    <row r="53" spans="2:4">
      <c r="B53" s="150"/>
      <c r="D53" s="577"/>
    </row>
    <row r="54" spans="2:4">
      <c r="B54" s="150"/>
      <c r="D54" s="577"/>
    </row>
    <row r="55" spans="2:4">
      <c r="B55" s="150"/>
      <c r="D55" s="577"/>
    </row>
    <row r="56" spans="2:4">
      <c r="B56" s="150"/>
      <c r="D56" s="577"/>
    </row>
    <row r="57" spans="2:4">
      <c r="B57" s="150"/>
      <c r="D57" s="577"/>
    </row>
    <row r="58" spans="2:4">
      <c r="B58" s="150"/>
      <c r="D58" s="577"/>
    </row>
    <row r="59" spans="2:4">
      <c r="B59" s="150"/>
      <c r="D59" s="577"/>
    </row>
    <row r="60" spans="2:4">
      <c r="B60" s="150"/>
      <c r="D60" s="577"/>
    </row>
    <row r="61" spans="2:4">
      <c r="B61" s="150"/>
      <c r="D61" s="577"/>
    </row>
    <row r="62" spans="2:4">
      <c r="B62" s="150"/>
      <c r="D62" s="577"/>
    </row>
    <row r="63" spans="2:4">
      <c r="B63" s="150"/>
      <c r="D63" s="577"/>
    </row>
    <row r="64" spans="2:4">
      <c r="B64" s="150"/>
      <c r="D64" s="577"/>
    </row>
    <row r="65" spans="2:12">
      <c r="B65" s="150"/>
      <c r="D65" s="577"/>
    </row>
    <row r="66" spans="2:12">
      <c r="B66" s="150"/>
      <c r="D66" s="577"/>
    </row>
    <row r="67" spans="2:12">
      <c r="B67" s="150"/>
      <c r="D67" s="577"/>
      <c r="I67" s="578"/>
      <c r="J67" s="578"/>
      <c r="K67" s="578"/>
      <c r="L67" s="578"/>
    </row>
    <row r="68" spans="2:12">
      <c r="B68" s="150"/>
      <c r="D68" s="577"/>
    </row>
    <row r="69" spans="2:12">
      <c r="B69" s="150"/>
      <c r="D69" s="577"/>
    </row>
    <row r="70" spans="2:12">
      <c r="B70" s="150"/>
      <c r="D70" s="577"/>
    </row>
    <row r="71" spans="2:12">
      <c r="B71" s="150"/>
      <c r="D71" s="577"/>
    </row>
    <row r="72" spans="2:12">
      <c r="B72" s="150"/>
      <c r="D72" s="577"/>
    </row>
    <row r="73" spans="2:12">
      <c r="B73" s="150"/>
      <c r="D73" s="577"/>
    </row>
    <row r="74" spans="2:12">
      <c r="B74" s="150"/>
      <c r="D74" s="577"/>
    </row>
    <row r="75" spans="2:12">
      <c r="B75" s="150"/>
      <c r="D75" s="577"/>
    </row>
    <row r="76" spans="2:12">
      <c r="B76" s="150"/>
      <c r="D76" s="577"/>
    </row>
    <row r="77" spans="2:12">
      <c r="B77" s="150"/>
      <c r="D77" s="577"/>
    </row>
    <row r="78" spans="2:12">
      <c r="B78" s="150"/>
      <c r="D78" s="577"/>
    </row>
    <row r="79" spans="2:12">
      <c r="B79" s="150"/>
      <c r="D79" s="577"/>
    </row>
    <row r="80" spans="2:12">
      <c r="B80" s="150"/>
      <c r="D80" s="577"/>
    </row>
    <row r="81" spans="2:4">
      <c r="B81" s="150"/>
      <c r="D81" s="577"/>
    </row>
    <row r="82" spans="2:4">
      <c r="B82" s="150"/>
      <c r="D82" s="577"/>
    </row>
    <row r="83" spans="2:4">
      <c r="B83" s="150"/>
      <c r="D83" s="577"/>
    </row>
    <row r="84" spans="2:4">
      <c r="B84" s="150"/>
      <c r="D84" s="577"/>
    </row>
    <row r="85" spans="2:4">
      <c r="B85" s="150"/>
      <c r="D85" s="577"/>
    </row>
    <row r="86" spans="2:4">
      <c r="B86" s="150"/>
      <c r="D86" s="577"/>
    </row>
    <row r="87" spans="2:4">
      <c r="B87" s="150"/>
      <c r="D87" s="577"/>
    </row>
    <row r="88" spans="2:4">
      <c r="B88" s="150"/>
      <c r="D88" s="577"/>
    </row>
    <row r="89" spans="2:4">
      <c r="B89" s="150"/>
      <c r="D89" s="577"/>
    </row>
    <row r="90" spans="2:4">
      <c r="B90" s="150"/>
      <c r="D90" s="577"/>
    </row>
    <row r="91" spans="2:4">
      <c r="B91" s="150"/>
      <c r="D91" s="577"/>
    </row>
    <row r="92" spans="2:4">
      <c r="B92" s="150"/>
      <c r="D92" s="577"/>
    </row>
    <row r="93" spans="2:4">
      <c r="B93" s="150"/>
      <c r="D93" s="577"/>
    </row>
    <row r="94" spans="2:4">
      <c r="B94" s="150"/>
      <c r="D94" s="577"/>
    </row>
    <row r="95" spans="2:4">
      <c r="B95" s="150"/>
      <c r="D95" s="577"/>
    </row>
    <row r="96" spans="2:4">
      <c r="B96" s="150"/>
      <c r="D96" s="577"/>
    </row>
    <row r="97" spans="2:4">
      <c r="B97" s="150"/>
      <c r="D97" s="577"/>
    </row>
    <row r="98" spans="2:4">
      <c r="B98" s="150"/>
      <c r="D98" s="577"/>
    </row>
    <row r="99" spans="2:4">
      <c r="B99" s="150"/>
      <c r="D99" s="577"/>
    </row>
    <row r="100" spans="2:4">
      <c r="B100" s="150"/>
      <c r="D100" s="577"/>
    </row>
    <row r="101" spans="2:4">
      <c r="B101" s="150"/>
      <c r="D101" s="577"/>
    </row>
    <row r="102" spans="2:4">
      <c r="B102" s="150"/>
      <c r="D102" s="577"/>
    </row>
    <row r="103" spans="2:4">
      <c r="B103" s="150"/>
      <c r="D103" s="577"/>
    </row>
    <row r="104" spans="2:4">
      <c r="B104" s="150"/>
      <c r="D104" s="577"/>
    </row>
    <row r="105" spans="2:4">
      <c r="B105" s="150"/>
      <c r="D105" s="577"/>
    </row>
    <row r="106" spans="2:4">
      <c r="B106" s="150"/>
      <c r="D106" s="577"/>
    </row>
    <row r="107" spans="2:4">
      <c r="B107" s="150"/>
      <c r="D107" s="577"/>
    </row>
    <row r="108" spans="2:4">
      <c r="B108" s="150"/>
      <c r="D108" s="577"/>
    </row>
    <row r="109" spans="2:4">
      <c r="B109" s="150"/>
      <c r="D109" s="577"/>
    </row>
    <row r="110" spans="2:4">
      <c r="B110" s="150"/>
      <c r="D110" s="577"/>
    </row>
    <row r="111" spans="2:4">
      <c r="B111" s="150"/>
      <c r="D111" s="577"/>
    </row>
    <row r="112" spans="2:4">
      <c r="B112" s="150"/>
      <c r="D112" s="577"/>
    </row>
    <row r="113" spans="2:4">
      <c r="B113" s="150"/>
      <c r="D113" s="577"/>
    </row>
    <row r="114" spans="2:4">
      <c r="B114" s="150"/>
      <c r="D114" s="577"/>
    </row>
    <row r="115" spans="2:4">
      <c r="B115" s="150"/>
      <c r="D115" s="577"/>
    </row>
    <row r="116" spans="2:4">
      <c r="B116" s="150"/>
      <c r="D116" s="577"/>
    </row>
    <row r="117" spans="2:4">
      <c r="B117" s="150"/>
      <c r="D117" s="577"/>
    </row>
    <row r="118" spans="2:4">
      <c r="B118" s="150"/>
      <c r="D118" s="577"/>
    </row>
    <row r="119" spans="2:4">
      <c r="B119" s="150"/>
      <c r="D119" s="577"/>
    </row>
    <row r="120" spans="2:4">
      <c r="B120" s="150"/>
      <c r="D120" s="577"/>
    </row>
    <row r="121" spans="2:4">
      <c r="B121" s="150"/>
      <c r="D121" s="577"/>
    </row>
    <row r="122" spans="2:4">
      <c r="B122" s="150"/>
      <c r="D122" s="577"/>
    </row>
    <row r="123" spans="2:4">
      <c r="B123" s="150"/>
      <c r="D123" s="577"/>
    </row>
    <row r="124" spans="2:4">
      <c r="B124" s="150"/>
      <c r="D124" s="577"/>
    </row>
    <row r="125" spans="2:4">
      <c r="B125" s="150"/>
      <c r="D125" s="577"/>
    </row>
    <row r="126" spans="2:4">
      <c r="B126" s="150"/>
      <c r="D126" s="577"/>
    </row>
    <row r="127" spans="2:4">
      <c r="B127" s="150"/>
      <c r="D127" s="577"/>
    </row>
    <row r="128" spans="2:4">
      <c r="B128" s="150"/>
      <c r="D128" s="577"/>
    </row>
    <row r="129" spans="2:4">
      <c r="B129" s="150"/>
      <c r="D129" s="577"/>
    </row>
    <row r="130" spans="2:4">
      <c r="B130" s="150"/>
      <c r="D130" s="577"/>
    </row>
    <row r="131" spans="2:4">
      <c r="B131" s="150"/>
      <c r="D131" s="577"/>
    </row>
    <row r="132" spans="2:4">
      <c r="B132" s="150"/>
      <c r="D132" s="577"/>
    </row>
    <row r="133" spans="2:4">
      <c r="B133" s="150"/>
      <c r="D133" s="577"/>
    </row>
    <row r="134" spans="2:4">
      <c r="B134" s="150"/>
      <c r="D134" s="577"/>
    </row>
    <row r="135" spans="2:4">
      <c r="B135" s="150"/>
      <c r="D135" s="577"/>
    </row>
    <row r="136" spans="2:4">
      <c r="B136" s="150"/>
      <c r="D136" s="577"/>
    </row>
    <row r="137" spans="2:4">
      <c r="B137" s="150"/>
      <c r="D137" s="577"/>
    </row>
    <row r="138" spans="2:4">
      <c r="B138" s="150"/>
      <c r="D138" s="577"/>
    </row>
    <row r="139" spans="2:4">
      <c r="B139" s="150"/>
      <c r="D139" s="577"/>
    </row>
    <row r="140" spans="2:4">
      <c r="B140" s="150"/>
      <c r="D140" s="577"/>
    </row>
    <row r="141" spans="2:4">
      <c r="B141" s="150"/>
      <c r="D141" s="577"/>
    </row>
    <row r="142" spans="2:4">
      <c r="B142" s="150"/>
      <c r="D142" s="577"/>
    </row>
    <row r="143" spans="2:4">
      <c r="B143" s="150"/>
      <c r="D143" s="577"/>
    </row>
    <row r="144" spans="2:4">
      <c r="B144" s="150"/>
      <c r="D144" s="577"/>
    </row>
    <row r="145" spans="2:4">
      <c r="B145" s="150"/>
      <c r="D145" s="577"/>
    </row>
    <row r="146" spans="2:4">
      <c r="B146" s="150"/>
      <c r="D146" s="577"/>
    </row>
    <row r="147" spans="2:4">
      <c r="B147" s="150"/>
      <c r="D147" s="577"/>
    </row>
    <row r="148" spans="2:4">
      <c r="B148" s="150"/>
      <c r="D148" s="577"/>
    </row>
    <row r="149" spans="2:4">
      <c r="B149" s="150"/>
      <c r="D149" s="577"/>
    </row>
    <row r="150" spans="2:4">
      <c r="B150" s="150"/>
      <c r="D150" s="577"/>
    </row>
    <row r="151" spans="2:4">
      <c r="B151" s="150"/>
      <c r="D151" s="577"/>
    </row>
    <row r="152" spans="2:4">
      <c r="B152" s="150"/>
      <c r="D152" s="577"/>
    </row>
    <row r="153" spans="2:4">
      <c r="B153" s="150"/>
      <c r="D153" s="577"/>
    </row>
    <row r="154" spans="2:4">
      <c r="B154" s="150"/>
      <c r="D154" s="577"/>
    </row>
    <row r="155" spans="2:4">
      <c r="B155" s="150"/>
      <c r="D155" s="577"/>
    </row>
    <row r="156" spans="2:4">
      <c r="B156" s="150"/>
      <c r="D156" s="577"/>
    </row>
    <row r="157" spans="2:4">
      <c r="B157" s="150"/>
      <c r="D157" s="577"/>
    </row>
    <row r="158" spans="2:4">
      <c r="B158" s="150"/>
      <c r="D158" s="577"/>
    </row>
    <row r="159" spans="2:4">
      <c r="B159" s="150"/>
      <c r="D159" s="577"/>
    </row>
    <row r="160" spans="2:4">
      <c r="B160" s="150"/>
      <c r="D160" s="577"/>
    </row>
    <row r="161" spans="2:12">
      <c r="B161" s="150"/>
      <c r="D161" s="577"/>
    </row>
    <row r="162" spans="2:12">
      <c r="B162" s="150"/>
      <c r="D162" s="577"/>
    </row>
    <row r="163" spans="2:12">
      <c r="B163" s="150"/>
      <c r="D163" s="577"/>
      <c r="I163" s="578"/>
      <c r="J163" s="578"/>
      <c r="K163" s="578"/>
      <c r="L163" s="578"/>
    </row>
    <row r="164" spans="2:12">
      <c r="B164" s="150"/>
      <c r="D164" s="577"/>
    </row>
    <row r="165" spans="2:12">
      <c r="B165" s="150"/>
      <c r="D165" s="577"/>
    </row>
    <row r="166" spans="2:12">
      <c r="B166" s="150"/>
      <c r="D166" s="577"/>
    </row>
    <row r="167" spans="2:12">
      <c r="B167" s="150"/>
      <c r="D167" s="577"/>
    </row>
    <row r="168" spans="2:12">
      <c r="B168" s="150"/>
      <c r="D168" s="577"/>
    </row>
    <row r="169" spans="2:12">
      <c r="B169" s="150"/>
      <c r="D169" s="577"/>
    </row>
    <row r="170" spans="2:12">
      <c r="B170" s="150"/>
      <c r="D170" s="577"/>
    </row>
    <row r="171" spans="2:12">
      <c r="B171" s="150"/>
      <c r="D171" s="577"/>
    </row>
    <row r="172" spans="2:12">
      <c r="B172" s="150"/>
      <c r="D172" s="577"/>
    </row>
    <row r="173" spans="2:12">
      <c r="B173" s="150"/>
      <c r="D173" s="577"/>
    </row>
    <row r="174" spans="2:12">
      <c r="B174" s="150"/>
      <c r="D174" s="577"/>
    </row>
    <row r="175" spans="2:12">
      <c r="B175" s="150"/>
      <c r="D175" s="577"/>
    </row>
    <row r="176" spans="2:12">
      <c r="B176" s="150"/>
      <c r="D176" s="577"/>
    </row>
    <row r="177" spans="2:4">
      <c r="B177" s="150"/>
      <c r="D177" s="577"/>
    </row>
    <row r="178" spans="2:4">
      <c r="B178" s="150"/>
      <c r="D178" s="577"/>
    </row>
    <row r="179" spans="2:4">
      <c r="B179" s="150"/>
      <c r="D179" s="577"/>
    </row>
    <row r="180" spans="2:4">
      <c r="B180" s="150"/>
      <c r="D180" s="577"/>
    </row>
    <row r="181" spans="2:4">
      <c r="B181" s="150"/>
      <c r="D181" s="577"/>
    </row>
    <row r="182" spans="2:4">
      <c r="B182" s="150"/>
      <c r="D182" s="577"/>
    </row>
    <row r="183" spans="2:4">
      <c r="B183" s="150"/>
      <c r="D183" s="577"/>
    </row>
    <row r="184" spans="2:4">
      <c r="B184" s="150"/>
      <c r="D184" s="577"/>
    </row>
    <row r="185" spans="2:4">
      <c r="B185" s="150"/>
      <c r="D185" s="577"/>
    </row>
    <row r="186" spans="2:4">
      <c r="B186" s="150"/>
      <c r="D186" s="577"/>
    </row>
    <row r="187" spans="2:4">
      <c r="B187" s="150"/>
      <c r="D187" s="577"/>
    </row>
    <row r="188" spans="2:4">
      <c r="B188" s="150"/>
      <c r="D188" s="577"/>
    </row>
    <row r="189" spans="2:4">
      <c r="B189" s="150"/>
      <c r="D189" s="577"/>
    </row>
    <row r="190" spans="2:4">
      <c r="B190" s="150"/>
      <c r="D190" s="577"/>
    </row>
    <row r="191" spans="2:4">
      <c r="B191" s="150"/>
      <c r="D191" s="577"/>
    </row>
    <row r="192" spans="2:4">
      <c r="B192" s="150"/>
      <c r="D192" s="577"/>
    </row>
    <row r="193" spans="2:4">
      <c r="B193" s="150"/>
      <c r="D193" s="577"/>
    </row>
    <row r="194" spans="2:4">
      <c r="B194" s="150"/>
      <c r="D194" s="577"/>
    </row>
    <row r="195" spans="2:4">
      <c r="B195" s="150"/>
      <c r="D195" s="577"/>
    </row>
    <row r="196" spans="2:4">
      <c r="B196" s="150"/>
      <c r="D196" s="577"/>
    </row>
    <row r="197" spans="2:4">
      <c r="B197" s="150"/>
      <c r="D197" s="577"/>
    </row>
    <row r="198" spans="2:4">
      <c r="B198" s="150"/>
      <c r="D198" s="577"/>
    </row>
    <row r="199" spans="2:4">
      <c r="B199" s="150"/>
      <c r="D199" s="577"/>
    </row>
    <row r="200" spans="2:4">
      <c r="B200" s="150"/>
      <c r="D200" s="577"/>
    </row>
    <row r="201" spans="2:4">
      <c r="B201" s="150"/>
      <c r="D201" s="577"/>
    </row>
    <row r="202" spans="2:4">
      <c r="B202" s="150"/>
      <c r="D202" s="577"/>
    </row>
    <row r="203" spans="2:4">
      <c r="B203" s="150"/>
      <c r="D203" s="577"/>
    </row>
    <row r="204" spans="2:4">
      <c r="B204" s="150"/>
      <c r="D204" s="577"/>
    </row>
    <row r="205" spans="2:4">
      <c r="B205" s="150"/>
      <c r="D205" s="577"/>
    </row>
    <row r="206" spans="2:4">
      <c r="B206" s="150"/>
      <c r="D206" s="577"/>
    </row>
    <row r="207" spans="2:4">
      <c r="B207" s="150"/>
      <c r="D207" s="577"/>
    </row>
    <row r="208" spans="2:4">
      <c r="B208" s="150"/>
      <c r="D208" s="577"/>
    </row>
    <row r="209" spans="2:4">
      <c r="B209" s="150"/>
      <c r="D209" s="577"/>
    </row>
    <row r="210" spans="2:4">
      <c r="B210" s="150"/>
      <c r="D210" s="577"/>
    </row>
    <row r="211" spans="2:4">
      <c r="B211" s="150"/>
      <c r="D211" s="577"/>
    </row>
    <row r="212" spans="2:4">
      <c r="B212" s="150"/>
      <c r="D212" s="577"/>
    </row>
    <row r="213" spans="2:4">
      <c r="B213" s="150"/>
      <c r="D213" s="577"/>
    </row>
    <row r="214" spans="2:4">
      <c r="B214" s="150"/>
      <c r="D214" s="577"/>
    </row>
    <row r="215" spans="2:4">
      <c r="B215" s="150"/>
      <c r="D215" s="577"/>
    </row>
    <row r="216" spans="2:4">
      <c r="B216" s="150"/>
      <c r="D216" s="577"/>
    </row>
    <row r="217" spans="2:4">
      <c r="B217" s="150"/>
      <c r="D217" s="577"/>
    </row>
    <row r="218" spans="2:4">
      <c r="B218" s="150"/>
      <c r="D218" s="577"/>
    </row>
    <row r="219" spans="2:4">
      <c r="B219" s="150"/>
      <c r="D219" s="577"/>
    </row>
    <row r="220" spans="2:4">
      <c r="B220" s="150"/>
      <c r="D220" s="577"/>
    </row>
    <row r="221" spans="2:4">
      <c r="B221" s="150"/>
      <c r="D221" s="577"/>
    </row>
    <row r="222" spans="2:4">
      <c r="B222" s="150"/>
      <c r="D222" s="577"/>
    </row>
    <row r="223" spans="2:4">
      <c r="B223" s="150"/>
      <c r="D223" s="577"/>
    </row>
    <row r="224" spans="2:4">
      <c r="B224" s="150"/>
      <c r="D224" s="577"/>
    </row>
    <row r="225" spans="2:12">
      <c r="B225" s="150"/>
      <c r="D225" s="577"/>
      <c r="I225" s="578"/>
      <c r="J225" s="578"/>
      <c r="K225" s="578"/>
      <c r="L225" s="578"/>
    </row>
    <row r="226" spans="2:12">
      <c r="B226" s="150"/>
      <c r="D226" s="577"/>
    </row>
    <row r="227" spans="2:12">
      <c r="B227" s="150"/>
      <c r="D227" s="577"/>
    </row>
    <row r="228" spans="2:12">
      <c r="B228" s="150"/>
      <c r="D228" s="577"/>
    </row>
    <row r="229" spans="2:12">
      <c r="B229" s="150"/>
      <c r="D229" s="577"/>
    </row>
    <row r="230" spans="2:12">
      <c r="B230" s="150"/>
      <c r="D230" s="577"/>
    </row>
    <row r="231" spans="2:12">
      <c r="B231" s="150"/>
      <c r="D231" s="577"/>
    </row>
    <row r="232" spans="2:12">
      <c r="B232" s="150"/>
      <c r="D232" s="577"/>
    </row>
    <row r="233" spans="2:12">
      <c r="B233" s="150"/>
      <c r="D233" s="577"/>
    </row>
    <row r="234" spans="2:12">
      <c r="B234" s="150"/>
      <c r="D234" s="577"/>
    </row>
    <row r="235" spans="2:12">
      <c r="B235" s="150"/>
      <c r="D235" s="577"/>
    </row>
    <row r="236" spans="2:12">
      <c r="B236" s="150"/>
      <c r="D236" s="577"/>
    </row>
    <row r="237" spans="2:12">
      <c r="B237" s="150"/>
      <c r="D237" s="577"/>
    </row>
    <row r="238" spans="2:12">
      <c r="B238" s="150"/>
      <c r="D238" s="577"/>
    </row>
    <row r="239" spans="2:12">
      <c r="B239" s="150"/>
      <c r="D239" s="577"/>
    </row>
    <row r="240" spans="2:12">
      <c r="B240" s="150"/>
      <c r="D240" s="577"/>
    </row>
    <row r="241" spans="2:4">
      <c r="B241" s="150"/>
      <c r="D241" s="577"/>
    </row>
    <row r="242" spans="2:4">
      <c r="B242" s="150"/>
      <c r="D242" s="577"/>
    </row>
    <row r="243" spans="2:4">
      <c r="B243" s="150"/>
      <c r="D243" s="577"/>
    </row>
    <row r="244" spans="2:4">
      <c r="B244" s="150"/>
      <c r="D244" s="577"/>
    </row>
    <row r="245" spans="2:4">
      <c r="B245" s="150"/>
      <c r="D245" s="577"/>
    </row>
    <row r="246" spans="2:4">
      <c r="B246" s="150"/>
      <c r="D246" s="577"/>
    </row>
    <row r="247" spans="2:4">
      <c r="B247" s="150"/>
      <c r="D247" s="577"/>
    </row>
    <row r="248" spans="2:4">
      <c r="B248" s="150"/>
      <c r="D248" s="577"/>
    </row>
    <row r="249" spans="2:4">
      <c r="B249" s="150"/>
      <c r="D249" s="577"/>
    </row>
    <row r="250" spans="2:4">
      <c r="B250" s="150"/>
      <c r="D250" s="577"/>
    </row>
    <row r="251" spans="2:4">
      <c r="B251" s="150"/>
      <c r="D251" s="577"/>
    </row>
    <row r="252" spans="2:4">
      <c r="B252" s="150"/>
      <c r="D252" s="577"/>
    </row>
    <row r="253" spans="2:4">
      <c r="B253" s="150"/>
      <c r="D253" s="577"/>
    </row>
    <row r="254" spans="2:4">
      <c r="B254" s="150"/>
      <c r="D254" s="577"/>
    </row>
    <row r="255" spans="2:4">
      <c r="B255" s="150"/>
      <c r="D255" s="577"/>
    </row>
    <row r="256" spans="2:4">
      <c r="B256" s="150"/>
      <c r="D256" s="577"/>
    </row>
    <row r="257" spans="2:4">
      <c r="B257" s="150"/>
      <c r="D257" s="577"/>
    </row>
    <row r="258" spans="2:4">
      <c r="B258" s="150"/>
      <c r="D258" s="577"/>
    </row>
    <row r="259" spans="2:4">
      <c r="B259" s="150"/>
      <c r="D259" s="577"/>
    </row>
    <row r="260" spans="2:4">
      <c r="B260" s="150"/>
      <c r="D260" s="577"/>
    </row>
    <row r="261" spans="2:4">
      <c r="B261" s="150"/>
      <c r="D261" s="577"/>
    </row>
    <row r="262" spans="2:4">
      <c r="B262" s="150"/>
      <c r="D262" s="577"/>
    </row>
    <row r="263" spans="2:4">
      <c r="B263" s="150"/>
      <c r="D263" s="577"/>
    </row>
    <row r="264" spans="2:4">
      <c r="B264" s="150"/>
      <c r="D264" s="577"/>
    </row>
    <row r="265" spans="2:4">
      <c r="B265" s="150"/>
      <c r="D265" s="577"/>
    </row>
    <row r="266" spans="2:4">
      <c r="B266" s="150"/>
      <c r="D266" s="577"/>
    </row>
    <row r="267" spans="2:4">
      <c r="B267" s="150"/>
      <c r="D267" s="577"/>
    </row>
    <row r="268" spans="2:4">
      <c r="B268" s="150"/>
      <c r="D268" s="577"/>
    </row>
    <row r="269" spans="2:4">
      <c r="B269" s="150"/>
      <c r="D269" s="577"/>
    </row>
    <row r="270" spans="2:4">
      <c r="B270" s="150"/>
      <c r="D270" s="577"/>
    </row>
    <row r="271" spans="2:4">
      <c r="B271" s="150"/>
      <c r="D271" s="577"/>
    </row>
    <row r="272" spans="2:4">
      <c r="B272" s="150"/>
      <c r="D272" s="577"/>
    </row>
    <row r="273" spans="2:12">
      <c r="B273" s="150"/>
      <c r="D273" s="577"/>
    </row>
    <row r="274" spans="2:12">
      <c r="B274" s="150"/>
      <c r="D274" s="577"/>
      <c r="I274" s="578"/>
      <c r="J274" s="578"/>
      <c r="K274" s="578"/>
      <c r="L274" s="578"/>
    </row>
    <row r="275" spans="2:12">
      <c r="B275" s="150"/>
      <c r="D275" s="577"/>
    </row>
    <row r="276" spans="2:12">
      <c r="B276" s="150"/>
      <c r="D276" s="577"/>
    </row>
    <row r="277" spans="2:12">
      <c r="B277" s="150"/>
      <c r="D277" s="577"/>
    </row>
    <row r="278" spans="2:12">
      <c r="B278" s="150"/>
      <c r="D278" s="577"/>
    </row>
    <row r="279" spans="2:12">
      <c r="B279" s="150"/>
      <c r="D279" s="577"/>
    </row>
    <row r="280" spans="2:12">
      <c r="B280" s="150"/>
      <c r="D280" s="577"/>
    </row>
    <row r="281" spans="2:12">
      <c r="B281" s="150"/>
      <c r="D281" s="577"/>
    </row>
    <row r="282" spans="2:12">
      <c r="B282" s="150"/>
      <c r="D282" s="577"/>
    </row>
    <row r="283" spans="2:12">
      <c r="B283" s="150"/>
      <c r="D283" s="577"/>
    </row>
    <row r="284" spans="2:12">
      <c r="B284" s="150"/>
      <c r="D284" s="577"/>
    </row>
    <row r="285" spans="2:12">
      <c r="B285" s="150"/>
      <c r="D285" s="577"/>
    </row>
    <row r="286" spans="2:12">
      <c r="B286" s="150"/>
      <c r="D286" s="577"/>
    </row>
    <row r="287" spans="2:12">
      <c r="B287" s="150"/>
      <c r="D287" s="577"/>
    </row>
    <row r="288" spans="2:12">
      <c r="B288" s="150"/>
      <c r="D288" s="577"/>
    </row>
    <row r="289" spans="2:12">
      <c r="B289" s="150"/>
      <c r="D289" s="577"/>
    </row>
    <row r="290" spans="2:12">
      <c r="B290" s="150"/>
      <c r="D290" s="577"/>
    </row>
    <row r="291" spans="2:12">
      <c r="B291" s="150"/>
      <c r="D291" s="577"/>
    </row>
    <row r="292" spans="2:12">
      <c r="B292" s="150"/>
      <c r="D292" s="577"/>
    </row>
    <row r="293" spans="2:12">
      <c r="B293" s="150"/>
      <c r="D293" s="577"/>
    </row>
    <row r="294" spans="2:12">
      <c r="B294" s="150"/>
      <c r="D294" s="577"/>
    </row>
    <row r="295" spans="2:12">
      <c r="B295" s="150"/>
      <c r="D295" s="577"/>
    </row>
    <row r="296" spans="2:12">
      <c r="B296" s="150"/>
      <c r="D296" s="577"/>
    </row>
    <row r="297" spans="2:12">
      <c r="B297" s="150"/>
      <c r="D297" s="577"/>
      <c r="I297" s="578"/>
      <c r="J297" s="578"/>
      <c r="K297" s="578"/>
      <c r="L297" s="578"/>
    </row>
    <row r="298" spans="2:12">
      <c r="B298" s="150"/>
      <c r="D298" s="577"/>
    </row>
    <row r="299" spans="2:12">
      <c r="B299" s="150"/>
      <c r="D299" s="577"/>
    </row>
    <row r="300" spans="2:12">
      <c r="B300" s="150"/>
      <c r="D300" s="577"/>
    </row>
    <row r="301" spans="2:12">
      <c r="B301" s="150"/>
      <c r="D301" s="577"/>
    </row>
    <row r="302" spans="2:12">
      <c r="B302" s="150"/>
      <c r="D302" s="577"/>
    </row>
    <row r="303" spans="2:12">
      <c r="B303" s="150"/>
      <c r="D303" s="577"/>
    </row>
    <row r="304" spans="2:12">
      <c r="B304" s="150"/>
      <c r="D304" s="577"/>
    </row>
    <row r="305" spans="2:12">
      <c r="B305" s="150"/>
      <c r="D305" s="577"/>
    </row>
    <row r="306" spans="2:12">
      <c r="B306" s="150"/>
      <c r="D306" s="577"/>
    </row>
    <row r="307" spans="2:12">
      <c r="B307" s="150"/>
      <c r="D307" s="577"/>
      <c r="I307" s="578"/>
      <c r="J307" s="578"/>
      <c r="K307" s="578"/>
      <c r="L307" s="578"/>
    </row>
    <row r="308" spans="2:12">
      <c r="B308" s="150"/>
      <c r="D308" s="577"/>
    </row>
    <row r="309" spans="2:12">
      <c r="B309" s="150"/>
      <c r="D309" s="577"/>
    </row>
    <row r="310" spans="2:12">
      <c r="B310" s="150"/>
      <c r="D310" s="577"/>
    </row>
    <row r="311" spans="2:12">
      <c r="B311" s="150"/>
      <c r="D311" s="577"/>
    </row>
    <row r="312" spans="2:12">
      <c r="B312" s="150"/>
      <c r="D312" s="577"/>
    </row>
    <row r="313" spans="2:12">
      <c r="B313" s="150"/>
      <c r="D313" s="577"/>
    </row>
    <row r="314" spans="2:12">
      <c r="B314" s="150"/>
      <c r="D314" s="577"/>
    </row>
    <row r="315" spans="2:12">
      <c r="B315" s="150"/>
      <c r="D315" s="577"/>
    </row>
    <row r="316" spans="2:12">
      <c r="B316" s="150"/>
      <c r="D316" s="577"/>
    </row>
    <row r="317" spans="2:12">
      <c r="B317" s="150"/>
      <c r="D317" s="577"/>
    </row>
    <row r="318" spans="2:12">
      <c r="B318" s="150"/>
      <c r="D318" s="577"/>
    </row>
    <row r="319" spans="2:12">
      <c r="B319" s="150"/>
      <c r="D319" s="577"/>
    </row>
    <row r="320" spans="2:12">
      <c r="B320" s="150"/>
      <c r="D320" s="577"/>
    </row>
    <row r="321" spans="2:4">
      <c r="B321" s="150"/>
      <c r="D321" s="577"/>
    </row>
    <row r="322" spans="2:4">
      <c r="B322" s="150"/>
      <c r="D322" s="577"/>
    </row>
    <row r="323" spans="2:4">
      <c r="B323" s="150"/>
      <c r="D323" s="577"/>
    </row>
    <row r="324" spans="2:4">
      <c r="B324" s="150"/>
      <c r="D324" s="577"/>
    </row>
    <row r="325" spans="2:4">
      <c r="B325" s="150"/>
      <c r="D325" s="577"/>
    </row>
    <row r="326" spans="2:4">
      <c r="B326" s="150"/>
      <c r="D326" s="577"/>
    </row>
    <row r="327" spans="2:4">
      <c r="B327" s="150"/>
      <c r="D327" s="577"/>
    </row>
    <row r="328" spans="2:4">
      <c r="B328" s="150"/>
      <c r="D328" s="577"/>
    </row>
    <row r="329" spans="2:4">
      <c r="B329" s="150"/>
      <c r="D329" s="577"/>
    </row>
    <row r="330" spans="2:4">
      <c r="B330" s="150"/>
      <c r="D330" s="577"/>
    </row>
    <row r="331" spans="2:4">
      <c r="B331" s="150"/>
      <c r="D331" s="577"/>
    </row>
    <row r="332" spans="2:4">
      <c r="B332" s="150"/>
      <c r="D332" s="577"/>
    </row>
    <row r="333" spans="2:4">
      <c r="B333" s="150"/>
      <c r="D333" s="577"/>
    </row>
    <row r="334" spans="2:4">
      <c r="B334" s="150"/>
      <c r="D334" s="577"/>
    </row>
    <row r="335" spans="2:4">
      <c r="B335" s="150"/>
      <c r="D335" s="577"/>
    </row>
    <row r="336" spans="2:4">
      <c r="B336" s="150"/>
      <c r="D336" s="577"/>
    </row>
    <row r="337" spans="2:4">
      <c r="B337" s="150"/>
      <c r="D337" s="577"/>
    </row>
    <row r="338" spans="2:4">
      <c r="B338" s="150"/>
      <c r="D338" s="577"/>
    </row>
    <row r="339" spans="2:4">
      <c r="B339" s="150"/>
      <c r="D339" s="577"/>
    </row>
    <row r="340" spans="2:4">
      <c r="B340" s="150"/>
      <c r="D340" s="577"/>
    </row>
    <row r="341" spans="2:4">
      <c r="B341" s="150"/>
      <c r="D341" s="577"/>
    </row>
    <row r="342" spans="2:4">
      <c r="B342" s="150"/>
      <c r="D342" s="577"/>
    </row>
    <row r="343" spans="2:4">
      <c r="B343" s="150"/>
      <c r="D343" s="577"/>
    </row>
    <row r="344" spans="2:4">
      <c r="B344" s="150"/>
      <c r="D344" s="577"/>
    </row>
    <row r="345" spans="2:4">
      <c r="B345" s="150"/>
      <c r="D345" s="577"/>
    </row>
    <row r="346" spans="2:4">
      <c r="B346" s="150"/>
      <c r="D346" s="577"/>
    </row>
    <row r="347" spans="2:4">
      <c r="B347" s="150"/>
      <c r="D347" s="577"/>
    </row>
    <row r="348" spans="2:4">
      <c r="B348" s="150"/>
      <c r="D348" s="577"/>
    </row>
    <row r="349" spans="2:4">
      <c r="B349" s="150"/>
      <c r="D349" s="577"/>
    </row>
    <row r="350" spans="2:4">
      <c r="B350" s="150"/>
      <c r="D350" s="577"/>
    </row>
    <row r="351" spans="2:4">
      <c r="B351" s="150"/>
      <c r="D351" s="577"/>
    </row>
    <row r="352" spans="2:4">
      <c r="B352" s="150"/>
      <c r="D352" s="577"/>
    </row>
    <row r="353" spans="2:4">
      <c r="B353" s="150"/>
      <c r="D353" s="577"/>
    </row>
    <row r="354" spans="2:4">
      <c r="B354" s="150"/>
      <c r="D354" s="577"/>
    </row>
    <row r="355" spans="2:4">
      <c r="B355" s="150"/>
      <c r="D355" s="577"/>
    </row>
    <row r="356" spans="2:4">
      <c r="B356" s="150"/>
      <c r="D356" s="577"/>
    </row>
    <row r="357" spans="2:4">
      <c r="B357" s="150"/>
      <c r="D357" s="577"/>
    </row>
    <row r="358" spans="2:4">
      <c r="B358" s="150"/>
      <c r="D358" s="577"/>
    </row>
    <row r="359" spans="2:4">
      <c r="B359" s="150"/>
      <c r="D359" s="577"/>
    </row>
    <row r="360" spans="2:4">
      <c r="B360" s="150"/>
      <c r="D360" s="577"/>
    </row>
    <row r="361" spans="2:4">
      <c r="B361" s="150"/>
      <c r="D361" s="577"/>
    </row>
    <row r="362" spans="2:4">
      <c r="B362" s="150"/>
      <c r="D362" s="577"/>
    </row>
    <row r="363" spans="2:4">
      <c r="B363" s="150"/>
      <c r="D363" s="577"/>
    </row>
    <row r="364" spans="2:4">
      <c r="B364" s="150"/>
      <c r="D364" s="577"/>
    </row>
    <row r="365" spans="2:4">
      <c r="B365" s="150"/>
      <c r="D365" s="577"/>
    </row>
    <row r="366" spans="2:4">
      <c r="B366" s="150"/>
      <c r="D366" s="577"/>
    </row>
    <row r="367" spans="2:4">
      <c r="B367" s="150"/>
      <c r="D367" s="577"/>
    </row>
    <row r="368" spans="2:4">
      <c r="B368" s="150"/>
      <c r="D368" s="577"/>
    </row>
    <row r="369" spans="2:12">
      <c r="B369" s="150"/>
      <c r="D369" s="577"/>
      <c r="I369" s="578"/>
      <c r="J369" s="578"/>
      <c r="K369" s="578"/>
      <c r="L369" s="578"/>
    </row>
    <row r="370" spans="2:12">
      <c r="B370" s="150"/>
      <c r="D370" s="577"/>
    </row>
    <row r="371" spans="2:12">
      <c r="B371" s="150"/>
      <c r="D371" s="577"/>
    </row>
    <row r="372" spans="2:12">
      <c r="B372" s="150"/>
      <c r="D372" s="577"/>
    </row>
    <row r="373" spans="2:12">
      <c r="B373" s="150"/>
      <c r="D373" s="577"/>
    </row>
    <row r="374" spans="2:12">
      <c r="B374" s="150"/>
      <c r="D374" s="577"/>
    </row>
    <row r="375" spans="2:12">
      <c r="B375" s="150"/>
      <c r="D375" s="577"/>
    </row>
    <row r="376" spans="2:12">
      <c r="B376" s="150"/>
      <c r="D376" s="577"/>
    </row>
    <row r="377" spans="2:12">
      <c r="B377" s="150"/>
      <c r="D377" s="577"/>
    </row>
    <row r="378" spans="2:12">
      <c r="B378" s="150"/>
      <c r="D378" s="577"/>
    </row>
    <row r="379" spans="2:12">
      <c r="B379" s="150"/>
      <c r="D379" s="577"/>
    </row>
    <row r="380" spans="2:12">
      <c r="B380" s="150"/>
      <c r="D380" s="577"/>
    </row>
    <row r="381" spans="2:12">
      <c r="B381" s="150"/>
      <c r="D381" s="577"/>
    </row>
    <row r="382" spans="2:12">
      <c r="B382" s="150"/>
      <c r="D382" s="577"/>
    </row>
    <row r="383" spans="2:12">
      <c r="B383" s="150"/>
      <c r="D383" s="577"/>
    </row>
    <row r="384" spans="2:12">
      <c r="B384" s="150"/>
      <c r="D384" s="577"/>
    </row>
    <row r="385" spans="2:4">
      <c r="B385" s="150"/>
      <c r="D385" s="577"/>
    </row>
    <row r="386" spans="2:4">
      <c r="B386" s="150"/>
      <c r="D386" s="577"/>
    </row>
    <row r="387" spans="2:4">
      <c r="B387" s="150"/>
      <c r="D387" s="577"/>
    </row>
    <row r="388" spans="2:4">
      <c r="B388" s="150"/>
      <c r="D388" s="577"/>
    </row>
    <row r="389" spans="2:4">
      <c r="B389" s="150"/>
      <c r="D389" s="577"/>
    </row>
    <row r="390" spans="2:4">
      <c r="B390" s="150"/>
      <c r="D390" s="577"/>
    </row>
    <row r="391" spans="2:4">
      <c r="B391" s="150"/>
      <c r="D391" s="577"/>
    </row>
    <row r="392" spans="2:4">
      <c r="B392" s="150"/>
      <c r="D392" s="577"/>
    </row>
    <row r="393" spans="2:4">
      <c r="B393" s="150"/>
      <c r="D393" s="577"/>
    </row>
    <row r="394" spans="2:4">
      <c r="B394" s="150"/>
      <c r="D394" s="577"/>
    </row>
    <row r="395" spans="2:4">
      <c r="B395" s="150"/>
      <c r="D395" s="577"/>
    </row>
    <row r="396" spans="2:4">
      <c r="B396" s="150"/>
      <c r="D396" s="577"/>
    </row>
    <row r="397" spans="2:4">
      <c r="B397" s="150"/>
      <c r="D397" s="577"/>
    </row>
    <row r="398" spans="2:4">
      <c r="B398" s="150"/>
      <c r="D398" s="577"/>
    </row>
    <row r="399" spans="2:4">
      <c r="B399" s="150"/>
      <c r="D399" s="577"/>
    </row>
    <row r="400" spans="2:4">
      <c r="B400" s="150"/>
      <c r="D400" s="577"/>
    </row>
    <row r="401" spans="2:4">
      <c r="B401" s="150"/>
      <c r="D401" s="577"/>
    </row>
    <row r="402" spans="2:4">
      <c r="B402" s="150"/>
      <c r="D402" s="577"/>
    </row>
    <row r="403" spans="2:4">
      <c r="B403" s="150"/>
      <c r="D403" s="577"/>
    </row>
    <row r="404" spans="2:4">
      <c r="B404" s="150"/>
      <c r="D404" s="577"/>
    </row>
    <row r="405" spans="2:4">
      <c r="B405" s="150"/>
      <c r="D405" s="577"/>
    </row>
    <row r="406" spans="2:4">
      <c r="B406" s="150"/>
      <c r="D406" s="577"/>
    </row>
    <row r="407" spans="2:4">
      <c r="B407" s="150"/>
      <c r="D407" s="577"/>
    </row>
    <row r="408" spans="2:4">
      <c r="B408" s="150"/>
      <c r="D408" s="577"/>
    </row>
    <row r="409" spans="2:4">
      <c r="B409" s="150"/>
      <c r="D409" s="577"/>
    </row>
    <row r="410" spans="2:4">
      <c r="B410" s="150"/>
      <c r="D410" s="577"/>
    </row>
    <row r="411" spans="2:4">
      <c r="B411" s="150"/>
      <c r="D411" s="577"/>
    </row>
    <row r="412" spans="2:4">
      <c r="B412" s="150"/>
      <c r="D412" s="577"/>
    </row>
    <row r="413" spans="2:4">
      <c r="B413" s="150"/>
      <c r="D413" s="577"/>
    </row>
    <row r="414" spans="2:4">
      <c r="B414" s="150"/>
      <c r="D414" s="577"/>
    </row>
    <row r="415" spans="2:4">
      <c r="B415" s="150"/>
      <c r="D415" s="577"/>
    </row>
    <row r="416" spans="2:4">
      <c r="B416" s="150"/>
      <c r="D416" s="577"/>
    </row>
    <row r="417" spans="2:12">
      <c r="B417" s="150"/>
      <c r="D417" s="577"/>
    </row>
    <row r="418" spans="2:12">
      <c r="B418" s="150"/>
      <c r="D418" s="577"/>
      <c r="I418" s="578"/>
      <c r="J418" s="578"/>
      <c r="K418" s="578"/>
      <c r="L418" s="578"/>
    </row>
    <row r="419" spans="2:12">
      <c r="B419" s="150"/>
      <c r="D419" s="577"/>
    </row>
    <row r="420" spans="2:12">
      <c r="B420" s="150"/>
      <c r="D420" s="577"/>
    </row>
    <row r="421" spans="2:12">
      <c r="B421" s="150"/>
      <c r="D421" s="577"/>
    </row>
    <row r="422" spans="2:12">
      <c r="B422" s="150"/>
      <c r="D422" s="577"/>
    </row>
    <row r="423" spans="2:12">
      <c r="B423" s="150"/>
      <c r="D423" s="577"/>
    </row>
    <row r="424" spans="2:12">
      <c r="B424" s="150"/>
      <c r="D424" s="577"/>
    </row>
    <row r="425" spans="2:12">
      <c r="B425" s="150"/>
      <c r="D425" s="577"/>
    </row>
    <row r="426" spans="2:12">
      <c r="B426" s="150"/>
      <c r="D426" s="577"/>
    </row>
    <row r="427" spans="2:12">
      <c r="B427" s="150"/>
      <c r="D427" s="577"/>
    </row>
    <row r="428" spans="2:12">
      <c r="B428" s="150"/>
      <c r="D428" s="577"/>
    </row>
    <row r="429" spans="2:12">
      <c r="B429" s="150"/>
      <c r="D429" s="577"/>
    </row>
    <row r="430" spans="2:12">
      <c r="B430" s="150"/>
      <c r="D430" s="577"/>
    </row>
    <row r="431" spans="2:12">
      <c r="B431" s="150"/>
      <c r="D431" s="577"/>
    </row>
    <row r="432" spans="2:12">
      <c r="B432" s="150"/>
      <c r="D432" s="577"/>
    </row>
    <row r="433" spans="2:12">
      <c r="B433" s="150"/>
      <c r="D433" s="577"/>
    </row>
    <row r="434" spans="2:12">
      <c r="B434" s="150"/>
      <c r="D434" s="577"/>
    </row>
    <row r="435" spans="2:12">
      <c r="B435" s="150"/>
      <c r="D435" s="577"/>
    </row>
    <row r="436" spans="2:12">
      <c r="B436" s="150"/>
      <c r="D436" s="577"/>
    </row>
    <row r="437" spans="2:12">
      <c r="B437" s="150"/>
      <c r="D437" s="577"/>
    </row>
    <row r="438" spans="2:12">
      <c r="B438" s="150"/>
      <c r="D438" s="577"/>
    </row>
    <row r="439" spans="2:12">
      <c r="B439" s="150"/>
      <c r="D439" s="577"/>
    </row>
    <row r="440" spans="2:12">
      <c r="B440" s="150"/>
      <c r="D440" s="577"/>
    </row>
    <row r="441" spans="2:12">
      <c r="B441" s="150"/>
      <c r="D441" s="577"/>
      <c r="I441" s="578"/>
      <c r="J441" s="578"/>
      <c r="K441" s="578"/>
      <c r="L441" s="578"/>
    </row>
    <row r="442" spans="2:12">
      <c r="B442" s="150"/>
      <c r="D442" s="577"/>
    </row>
    <row r="443" spans="2:12">
      <c r="B443" s="150"/>
      <c r="D443" s="577"/>
    </row>
    <row r="444" spans="2:12">
      <c r="B444" s="150"/>
      <c r="D444" s="577"/>
    </row>
    <row r="445" spans="2:12">
      <c r="B445" s="150"/>
      <c r="D445" s="577"/>
    </row>
    <row r="446" spans="2:12">
      <c r="B446" s="150"/>
      <c r="D446" s="577"/>
    </row>
    <row r="447" spans="2:12">
      <c r="B447" s="150"/>
      <c r="D447" s="577"/>
    </row>
    <row r="448" spans="2:12">
      <c r="B448" s="150"/>
      <c r="D448" s="577"/>
    </row>
    <row r="449" spans="2:4">
      <c r="B449" s="150"/>
      <c r="D449" s="577"/>
    </row>
    <row r="450" spans="2:4">
      <c r="B450" s="150"/>
      <c r="D450" s="577"/>
    </row>
    <row r="451" spans="2:4">
      <c r="B451" s="150"/>
      <c r="D451" s="577"/>
    </row>
    <row r="452" spans="2:4">
      <c r="B452" s="150"/>
      <c r="D452" s="577"/>
    </row>
    <row r="453" spans="2:4">
      <c r="B453" s="150"/>
      <c r="D453" s="577"/>
    </row>
    <row r="454" spans="2:4">
      <c r="B454" s="150"/>
      <c r="D454" s="577"/>
    </row>
    <row r="455" spans="2:4">
      <c r="B455" s="150"/>
      <c r="D455" s="577"/>
    </row>
    <row r="456" spans="2:4">
      <c r="B456" s="150"/>
      <c r="D456" s="577"/>
    </row>
    <row r="457" spans="2:4">
      <c r="B457" s="150"/>
      <c r="D457" s="577"/>
    </row>
    <row r="458" spans="2:4">
      <c r="B458" s="150"/>
      <c r="D458" s="577"/>
    </row>
    <row r="459" spans="2:4">
      <c r="B459" s="150"/>
      <c r="D459" s="577"/>
    </row>
    <row r="460" spans="2:4">
      <c r="B460" s="150"/>
      <c r="D460" s="577"/>
    </row>
    <row r="461" spans="2:4">
      <c r="B461" s="150"/>
      <c r="D461" s="577"/>
    </row>
    <row r="462" spans="2:4">
      <c r="B462" s="150"/>
      <c r="D462" s="577"/>
    </row>
    <row r="463" spans="2:4">
      <c r="B463" s="150"/>
      <c r="D463" s="577"/>
    </row>
    <row r="464" spans="2:4">
      <c r="B464" s="150"/>
      <c r="D464" s="577"/>
    </row>
    <row r="465" spans="2:12">
      <c r="B465" s="150"/>
      <c r="D465" s="577"/>
      <c r="I465" s="578"/>
      <c r="J465" s="578"/>
      <c r="K465" s="578"/>
      <c r="L465" s="578"/>
    </row>
    <row r="466" spans="2:12">
      <c r="B466" s="150"/>
      <c r="D466" s="577"/>
    </row>
    <row r="467" spans="2:12">
      <c r="B467" s="150"/>
      <c r="D467" s="577"/>
    </row>
    <row r="468" spans="2:12">
      <c r="B468" s="150"/>
      <c r="D468" s="577"/>
    </row>
    <row r="469" spans="2:12">
      <c r="B469" s="150"/>
      <c r="D469" s="577"/>
    </row>
    <row r="470" spans="2:12">
      <c r="B470" s="150"/>
      <c r="D470" s="577"/>
    </row>
    <row r="471" spans="2:12">
      <c r="B471" s="150"/>
      <c r="D471" s="577"/>
    </row>
    <row r="472" spans="2:12">
      <c r="B472" s="150"/>
      <c r="D472" s="577"/>
    </row>
    <row r="473" spans="2:12">
      <c r="B473" s="150"/>
      <c r="D473" s="577"/>
    </row>
    <row r="474" spans="2:12">
      <c r="B474" s="150"/>
      <c r="D474" s="577"/>
    </row>
    <row r="475" spans="2:12">
      <c r="B475" s="150"/>
      <c r="D475" s="577"/>
    </row>
    <row r="476" spans="2:12">
      <c r="B476" s="150"/>
      <c r="D476" s="577"/>
    </row>
    <row r="477" spans="2:12">
      <c r="B477" s="150"/>
      <c r="D477" s="577"/>
    </row>
    <row r="478" spans="2:12">
      <c r="B478" s="150"/>
      <c r="D478" s="577"/>
    </row>
    <row r="479" spans="2:12">
      <c r="B479" s="150"/>
      <c r="D479" s="577"/>
    </row>
    <row r="480" spans="2:12">
      <c r="B480" s="150"/>
      <c r="D480" s="577"/>
    </row>
    <row r="481" spans="2:4">
      <c r="B481" s="150"/>
      <c r="D481" s="577"/>
    </row>
    <row r="482" spans="2:4">
      <c r="B482" s="150"/>
      <c r="D482" s="577"/>
    </row>
    <row r="483" spans="2:4">
      <c r="B483" s="150"/>
      <c r="D483" s="577"/>
    </row>
    <row r="484" spans="2:4">
      <c r="B484" s="150"/>
      <c r="D484" s="577"/>
    </row>
    <row r="485" spans="2:4">
      <c r="B485" s="150"/>
      <c r="D485" s="577"/>
    </row>
    <row r="486" spans="2:4">
      <c r="B486" s="150"/>
      <c r="D486" s="577"/>
    </row>
    <row r="487" spans="2:4">
      <c r="B487" s="150"/>
      <c r="D487" s="577"/>
    </row>
    <row r="488" spans="2:4">
      <c r="B488" s="150"/>
      <c r="D488" s="577"/>
    </row>
    <row r="489" spans="2:4">
      <c r="B489" s="150"/>
      <c r="D489" s="577"/>
    </row>
    <row r="490" spans="2:4">
      <c r="B490" s="150"/>
      <c r="D490" s="577"/>
    </row>
    <row r="491" spans="2:4">
      <c r="B491" s="150"/>
      <c r="D491" s="577"/>
    </row>
    <row r="492" spans="2:4">
      <c r="B492" s="150"/>
      <c r="D492" s="577"/>
    </row>
    <row r="493" spans="2:4">
      <c r="B493" s="150"/>
      <c r="D493" s="577"/>
    </row>
    <row r="494" spans="2:4">
      <c r="B494" s="150"/>
      <c r="D494" s="577"/>
    </row>
    <row r="495" spans="2:4">
      <c r="B495" s="150"/>
      <c r="D495" s="577"/>
    </row>
    <row r="496" spans="2:4">
      <c r="B496" s="150"/>
      <c r="D496" s="577"/>
    </row>
    <row r="497" spans="2:4">
      <c r="B497" s="150"/>
      <c r="D497" s="577"/>
    </row>
    <row r="498" spans="2:4">
      <c r="B498" s="150"/>
      <c r="D498" s="577"/>
    </row>
    <row r="499" spans="2:4">
      <c r="B499" s="150"/>
      <c r="D499" s="577"/>
    </row>
    <row r="500" spans="2:4">
      <c r="B500" s="150"/>
      <c r="D500" s="577"/>
    </row>
    <row r="501" spans="2:4">
      <c r="B501" s="150"/>
      <c r="D501" s="577"/>
    </row>
    <row r="502" spans="2:4">
      <c r="B502" s="150"/>
      <c r="D502" s="577"/>
    </row>
    <row r="503" spans="2:4">
      <c r="B503" s="150"/>
      <c r="D503" s="577"/>
    </row>
    <row r="504" spans="2:4">
      <c r="B504" s="150"/>
      <c r="D504" s="577"/>
    </row>
    <row r="505" spans="2:4">
      <c r="B505" s="150"/>
      <c r="D505" s="577"/>
    </row>
    <row r="506" spans="2:4">
      <c r="B506" s="150"/>
      <c r="D506" s="577"/>
    </row>
    <row r="507" spans="2:4">
      <c r="B507" s="150"/>
      <c r="D507" s="577"/>
    </row>
    <row r="508" spans="2:4">
      <c r="B508" s="150"/>
      <c r="D508" s="577"/>
    </row>
    <row r="509" spans="2:4">
      <c r="B509" s="150"/>
      <c r="D509" s="577"/>
    </row>
    <row r="510" spans="2:4">
      <c r="B510" s="150"/>
      <c r="D510" s="577"/>
    </row>
    <row r="511" spans="2:4">
      <c r="B511" s="150"/>
      <c r="D511" s="577"/>
    </row>
    <row r="512" spans="2:4">
      <c r="B512" s="150"/>
      <c r="D512" s="577"/>
    </row>
    <row r="513" spans="2:4">
      <c r="B513" s="150"/>
      <c r="D513" s="577"/>
    </row>
    <row r="514" spans="2:4">
      <c r="B514" s="150"/>
      <c r="D514" s="577"/>
    </row>
    <row r="515" spans="2:4">
      <c r="B515" s="150"/>
      <c r="D515" s="577"/>
    </row>
    <row r="516" spans="2:4">
      <c r="B516" s="150"/>
      <c r="D516" s="577"/>
    </row>
    <row r="517" spans="2:4">
      <c r="B517" s="150"/>
      <c r="D517" s="577"/>
    </row>
    <row r="518" spans="2:4">
      <c r="B518" s="150"/>
      <c r="D518" s="577"/>
    </row>
    <row r="519" spans="2:4">
      <c r="B519" s="150"/>
      <c r="D519" s="577"/>
    </row>
    <row r="520" spans="2:4">
      <c r="B520" s="150"/>
      <c r="D520" s="577"/>
    </row>
    <row r="521" spans="2:4">
      <c r="B521" s="150"/>
      <c r="D521" s="577"/>
    </row>
    <row r="522" spans="2:4">
      <c r="B522" s="150"/>
      <c r="D522" s="577"/>
    </row>
    <row r="523" spans="2:4">
      <c r="B523" s="150"/>
      <c r="D523" s="577"/>
    </row>
    <row r="524" spans="2:4">
      <c r="B524" s="150"/>
      <c r="D524" s="577"/>
    </row>
    <row r="525" spans="2:4">
      <c r="B525" s="150"/>
      <c r="D525" s="577"/>
    </row>
    <row r="526" spans="2:4">
      <c r="B526" s="150"/>
      <c r="D526" s="577"/>
    </row>
    <row r="527" spans="2:4">
      <c r="B527" s="150"/>
      <c r="D527" s="577"/>
    </row>
    <row r="528" spans="2:4">
      <c r="B528" s="150"/>
      <c r="D528" s="577"/>
    </row>
    <row r="529" spans="2:4">
      <c r="B529" s="150"/>
      <c r="D529" s="577"/>
    </row>
    <row r="530" spans="2:4">
      <c r="B530" s="150"/>
      <c r="D530" s="577"/>
    </row>
    <row r="531" spans="2:4">
      <c r="B531" s="150"/>
      <c r="D531" s="577"/>
    </row>
    <row r="532" spans="2:4">
      <c r="B532" s="150"/>
      <c r="D532" s="577"/>
    </row>
    <row r="533" spans="2:4">
      <c r="B533" s="150"/>
      <c r="D533" s="577"/>
    </row>
    <row r="534" spans="2:4">
      <c r="B534" s="150"/>
      <c r="D534" s="577"/>
    </row>
    <row r="535" spans="2:4">
      <c r="B535" s="150"/>
      <c r="D535" s="577"/>
    </row>
    <row r="536" spans="2:4">
      <c r="B536" s="150"/>
      <c r="D536" s="577"/>
    </row>
    <row r="537" spans="2:4">
      <c r="B537" s="150"/>
      <c r="D537" s="577"/>
    </row>
    <row r="538" spans="2:4">
      <c r="B538" s="150"/>
      <c r="D538" s="577"/>
    </row>
    <row r="539" spans="2:4">
      <c r="B539" s="150"/>
      <c r="D539" s="577"/>
    </row>
    <row r="540" spans="2:4">
      <c r="B540" s="150"/>
      <c r="D540" s="577"/>
    </row>
    <row r="541" spans="2:4">
      <c r="B541" s="150"/>
      <c r="D541" s="577"/>
    </row>
    <row r="542" spans="2:4">
      <c r="B542" s="150"/>
      <c r="D542" s="577"/>
    </row>
    <row r="543" spans="2:4">
      <c r="B543" s="150"/>
      <c r="D543" s="577"/>
    </row>
    <row r="544" spans="2:4">
      <c r="B544" s="150"/>
      <c r="D544" s="577"/>
    </row>
    <row r="545" spans="2:4">
      <c r="B545" s="150"/>
      <c r="D545" s="577"/>
    </row>
    <row r="546" spans="2:4">
      <c r="B546" s="150"/>
      <c r="D546" s="577"/>
    </row>
    <row r="547" spans="2:4">
      <c r="B547" s="150"/>
      <c r="D547" s="577"/>
    </row>
    <row r="548" spans="2:4">
      <c r="B548" s="150"/>
      <c r="D548" s="577"/>
    </row>
    <row r="549" spans="2:4">
      <c r="B549" s="150"/>
      <c r="D549" s="577"/>
    </row>
    <row r="550" spans="2:4">
      <c r="B550" s="150"/>
      <c r="D550" s="577"/>
    </row>
    <row r="551" spans="2:4">
      <c r="B551" s="150"/>
      <c r="D551" s="577"/>
    </row>
    <row r="552" spans="2:4">
      <c r="B552" s="150"/>
      <c r="D552" s="577"/>
    </row>
    <row r="553" spans="2:4">
      <c r="B553" s="150"/>
      <c r="D553" s="577"/>
    </row>
    <row r="554" spans="2:4">
      <c r="B554" s="150"/>
      <c r="D554" s="577"/>
    </row>
    <row r="555" spans="2:4">
      <c r="B555" s="150"/>
      <c r="D555" s="577"/>
    </row>
    <row r="556" spans="2:4">
      <c r="B556" s="150"/>
      <c r="D556" s="577"/>
    </row>
    <row r="557" spans="2:4">
      <c r="B557" s="150"/>
      <c r="D557" s="577"/>
    </row>
    <row r="558" spans="2:4">
      <c r="B558" s="150"/>
      <c r="D558" s="577"/>
    </row>
    <row r="559" spans="2:4">
      <c r="B559" s="150"/>
      <c r="D559" s="577"/>
    </row>
    <row r="560" spans="2:4">
      <c r="B560" s="150"/>
      <c r="D560" s="577"/>
    </row>
    <row r="561" spans="2:4">
      <c r="B561" s="150"/>
      <c r="D561" s="577"/>
    </row>
    <row r="562" spans="2:4">
      <c r="B562" s="150"/>
      <c r="D562" s="577"/>
    </row>
    <row r="563" spans="2:4">
      <c r="B563" s="150"/>
      <c r="D563" s="577"/>
    </row>
    <row r="564" spans="2:4">
      <c r="B564" s="150"/>
      <c r="D564" s="577"/>
    </row>
    <row r="565" spans="2:4">
      <c r="B565" s="150"/>
      <c r="D565" s="577"/>
    </row>
    <row r="566" spans="2:4">
      <c r="B566" s="150"/>
      <c r="D566" s="577"/>
    </row>
    <row r="567" spans="2:4">
      <c r="B567" s="150"/>
      <c r="D567" s="577"/>
    </row>
    <row r="568" spans="2:4">
      <c r="B568" s="150"/>
      <c r="D568" s="577"/>
    </row>
    <row r="569" spans="2:4">
      <c r="B569" s="150"/>
      <c r="D569" s="577"/>
    </row>
    <row r="570" spans="2:4">
      <c r="B570" s="150"/>
      <c r="D570" s="577"/>
    </row>
    <row r="571" spans="2:4">
      <c r="B571" s="150"/>
      <c r="D571" s="577"/>
    </row>
    <row r="572" spans="2:4">
      <c r="B572" s="150"/>
      <c r="D572" s="577"/>
    </row>
    <row r="573" spans="2:4">
      <c r="B573" s="150"/>
      <c r="D573" s="577"/>
    </row>
    <row r="574" spans="2:4">
      <c r="B574" s="150"/>
      <c r="D574" s="577"/>
    </row>
    <row r="575" spans="2:4">
      <c r="B575" s="150"/>
      <c r="D575" s="577"/>
    </row>
    <row r="576" spans="2:4">
      <c r="B576" s="150"/>
      <c r="D576" s="577"/>
    </row>
    <row r="577" spans="2:12">
      <c r="B577" s="150"/>
      <c r="D577" s="577"/>
    </row>
    <row r="578" spans="2:12">
      <c r="B578" s="150"/>
      <c r="D578" s="577"/>
    </row>
    <row r="579" spans="2:12">
      <c r="B579" s="150"/>
      <c r="D579" s="577"/>
    </row>
    <row r="580" spans="2:12">
      <c r="B580" s="150"/>
      <c r="D580" s="577"/>
    </row>
    <row r="581" spans="2:12">
      <c r="B581" s="150"/>
      <c r="D581" s="577"/>
    </row>
    <row r="582" spans="2:12">
      <c r="B582" s="150"/>
      <c r="D582" s="577"/>
    </row>
    <row r="583" spans="2:12">
      <c r="B583" s="150"/>
      <c r="D583" s="577"/>
    </row>
    <row r="584" spans="2:12">
      <c r="B584" s="150"/>
      <c r="D584" s="577"/>
    </row>
    <row r="585" spans="2:12">
      <c r="B585" s="150"/>
      <c r="D585" s="577"/>
      <c r="I585" s="578"/>
      <c r="J585" s="578"/>
      <c r="K585" s="578"/>
      <c r="L585" s="578"/>
    </row>
    <row r="586" spans="2:12">
      <c r="B586" s="150"/>
      <c r="D586" s="577"/>
    </row>
    <row r="587" spans="2:12">
      <c r="B587" s="150"/>
      <c r="D587" s="577"/>
    </row>
    <row r="588" spans="2:12">
      <c r="B588" s="150"/>
      <c r="D588" s="577"/>
    </row>
    <row r="589" spans="2:12">
      <c r="B589" s="150"/>
      <c r="D589" s="577"/>
    </row>
    <row r="590" spans="2:12">
      <c r="B590" s="150"/>
      <c r="D590" s="577"/>
    </row>
    <row r="591" spans="2:12">
      <c r="B591" s="150"/>
      <c r="D591" s="577"/>
    </row>
    <row r="592" spans="2:12">
      <c r="B592" s="150"/>
      <c r="D592" s="577"/>
    </row>
    <row r="593" spans="2:12">
      <c r="B593" s="150"/>
      <c r="D593" s="577"/>
    </row>
    <row r="594" spans="2:12">
      <c r="B594" s="150"/>
      <c r="D594" s="577"/>
    </row>
    <row r="595" spans="2:12">
      <c r="B595" s="150"/>
      <c r="D595" s="577"/>
      <c r="I595" s="578"/>
      <c r="J595" s="578"/>
      <c r="K595" s="578"/>
      <c r="L595" s="578"/>
    </row>
    <row r="596" spans="2:12">
      <c r="B596" s="150"/>
      <c r="D596" s="577"/>
    </row>
    <row r="597" spans="2:12">
      <c r="B597" s="150"/>
      <c r="D597" s="577"/>
    </row>
    <row r="598" spans="2:12">
      <c r="B598" s="150"/>
      <c r="D598" s="577"/>
    </row>
    <row r="599" spans="2:12">
      <c r="B599" s="150"/>
      <c r="D599" s="577"/>
    </row>
    <row r="600" spans="2:12">
      <c r="B600" s="150"/>
      <c r="D600" s="577"/>
    </row>
    <row r="601" spans="2:12">
      <c r="B601" s="150"/>
      <c r="D601" s="577"/>
    </row>
    <row r="602" spans="2:12">
      <c r="B602" s="150"/>
      <c r="D602" s="577"/>
    </row>
    <row r="603" spans="2:12">
      <c r="B603" s="150"/>
      <c r="D603" s="577"/>
    </row>
    <row r="604" spans="2:12">
      <c r="B604" s="150"/>
      <c r="D604" s="577"/>
    </row>
    <row r="605" spans="2:12">
      <c r="B605" s="150"/>
      <c r="D605" s="577"/>
    </row>
    <row r="606" spans="2:12">
      <c r="B606" s="150"/>
      <c r="D606" s="577"/>
    </row>
    <row r="607" spans="2:12">
      <c r="B607" s="150"/>
      <c r="D607" s="577"/>
    </row>
    <row r="608" spans="2:12">
      <c r="B608" s="150"/>
      <c r="D608" s="577"/>
    </row>
    <row r="609" spans="2:12">
      <c r="B609" s="150"/>
      <c r="D609" s="577"/>
      <c r="I609" s="578"/>
      <c r="J609" s="578"/>
      <c r="K609" s="578"/>
      <c r="L609" s="578"/>
    </row>
    <row r="610" spans="2:12">
      <c r="B610" s="150"/>
      <c r="D610" s="577"/>
    </row>
    <row r="611" spans="2:12">
      <c r="B611" s="150"/>
      <c r="D611" s="577"/>
    </row>
    <row r="612" spans="2:12">
      <c r="B612" s="150"/>
      <c r="D612" s="577"/>
    </row>
    <row r="613" spans="2:12">
      <c r="B613" s="150"/>
      <c r="D613" s="577"/>
    </row>
    <row r="614" spans="2:12">
      <c r="B614" s="150"/>
      <c r="D614" s="577"/>
    </row>
    <row r="615" spans="2:12">
      <c r="B615" s="150"/>
      <c r="D615" s="577"/>
    </row>
    <row r="616" spans="2:12">
      <c r="B616" s="150"/>
      <c r="D616" s="577"/>
    </row>
    <row r="617" spans="2:12">
      <c r="B617" s="150"/>
      <c r="D617" s="577"/>
    </row>
    <row r="618" spans="2:12">
      <c r="B618" s="150"/>
      <c r="D618" s="577"/>
    </row>
    <row r="619" spans="2:12">
      <c r="B619" s="150"/>
      <c r="D619" s="577"/>
    </row>
    <row r="620" spans="2:12">
      <c r="B620" s="150"/>
      <c r="D620" s="577"/>
    </row>
    <row r="621" spans="2:12">
      <c r="B621" s="150"/>
      <c r="D621" s="577"/>
    </row>
    <row r="622" spans="2:12">
      <c r="B622" s="150"/>
      <c r="D622" s="577"/>
    </row>
    <row r="623" spans="2:12">
      <c r="B623" s="150"/>
      <c r="D623" s="577"/>
    </row>
    <row r="624" spans="2:12">
      <c r="B624" s="150"/>
      <c r="D624" s="577"/>
    </row>
    <row r="625" spans="2:4">
      <c r="B625" s="150"/>
      <c r="D625" s="577"/>
    </row>
    <row r="626" spans="2:4">
      <c r="B626" s="150"/>
      <c r="D626" s="577"/>
    </row>
    <row r="627" spans="2:4">
      <c r="B627" s="150"/>
      <c r="D627" s="577"/>
    </row>
    <row r="628" spans="2:4">
      <c r="B628" s="150"/>
      <c r="D628" s="577"/>
    </row>
    <row r="629" spans="2:4">
      <c r="B629" s="150"/>
      <c r="D629" s="577"/>
    </row>
    <row r="630" spans="2:4">
      <c r="B630" s="150"/>
      <c r="D630" s="577"/>
    </row>
    <row r="631" spans="2:4">
      <c r="B631" s="150"/>
      <c r="D631" s="577"/>
    </row>
    <row r="632" spans="2:4">
      <c r="B632" s="150"/>
      <c r="D632" s="577"/>
    </row>
    <row r="633" spans="2:4">
      <c r="B633" s="150"/>
      <c r="D633" s="577"/>
    </row>
    <row r="634" spans="2:4">
      <c r="B634" s="150"/>
      <c r="D634" s="577"/>
    </row>
    <row r="635" spans="2:4">
      <c r="B635" s="150"/>
      <c r="D635" s="577"/>
    </row>
    <row r="636" spans="2:4">
      <c r="B636" s="150"/>
      <c r="D636" s="577"/>
    </row>
    <row r="637" spans="2:4">
      <c r="B637" s="150"/>
      <c r="D637" s="577"/>
    </row>
    <row r="638" spans="2:4">
      <c r="B638" s="150"/>
      <c r="D638" s="577"/>
    </row>
    <row r="639" spans="2:4">
      <c r="B639" s="150"/>
      <c r="D639" s="577"/>
    </row>
    <row r="640" spans="2:4">
      <c r="B640" s="150"/>
      <c r="D640" s="577"/>
    </row>
    <row r="641" spans="2:4">
      <c r="B641" s="150"/>
      <c r="D641" s="577"/>
    </row>
    <row r="642" spans="2:4">
      <c r="B642" s="150"/>
      <c r="D642" s="577"/>
    </row>
    <row r="643" spans="2:4">
      <c r="B643" s="150"/>
      <c r="D643" s="577"/>
    </row>
    <row r="644" spans="2:4">
      <c r="B644" s="150"/>
      <c r="D644" s="577"/>
    </row>
    <row r="645" spans="2:4">
      <c r="B645" s="150"/>
      <c r="D645" s="577"/>
    </row>
    <row r="646" spans="2:4">
      <c r="B646" s="150"/>
      <c r="D646" s="577"/>
    </row>
    <row r="647" spans="2:4">
      <c r="B647" s="150"/>
      <c r="D647" s="577"/>
    </row>
    <row r="648" spans="2:4">
      <c r="B648" s="150"/>
      <c r="D648" s="577"/>
    </row>
    <row r="649" spans="2:4">
      <c r="B649" s="150"/>
      <c r="D649" s="577"/>
    </row>
    <row r="650" spans="2:4">
      <c r="B650" s="150"/>
      <c r="D650" s="577"/>
    </row>
    <row r="651" spans="2:4">
      <c r="B651" s="150"/>
      <c r="D651" s="577"/>
    </row>
    <row r="652" spans="2:4">
      <c r="B652" s="150"/>
      <c r="D652" s="577"/>
    </row>
    <row r="653" spans="2:4">
      <c r="B653" s="150"/>
      <c r="D653" s="577"/>
    </row>
    <row r="654" spans="2:4">
      <c r="B654" s="150"/>
      <c r="D654" s="577"/>
    </row>
    <row r="655" spans="2:4">
      <c r="B655" s="150"/>
      <c r="D655" s="577"/>
    </row>
    <row r="656" spans="2:4">
      <c r="B656" s="150"/>
      <c r="D656" s="577"/>
    </row>
    <row r="657" spans="2:4">
      <c r="B657" s="150"/>
      <c r="D657" s="577"/>
    </row>
    <row r="658" spans="2:4">
      <c r="B658" s="150"/>
      <c r="D658" s="577"/>
    </row>
    <row r="659" spans="2:4">
      <c r="B659" s="150"/>
      <c r="D659" s="577"/>
    </row>
    <row r="660" spans="2:4">
      <c r="B660" s="150"/>
      <c r="D660" s="577"/>
    </row>
    <row r="661" spans="2:4">
      <c r="B661" s="150"/>
      <c r="D661" s="577"/>
    </row>
    <row r="662" spans="2:4">
      <c r="B662" s="150"/>
      <c r="D662" s="577"/>
    </row>
    <row r="663" spans="2:4">
      <c r="B663" s="150"/>
      <c r="D663" s="577"/>
    </row>
    <row r="664" spans="2:4">
      <c r="B664" s="150"/>
      <c r="D664" s="577"/>
    </row>
    <row r="665" spans="2:4">
      <c r="B665" s="150"/>
      <c r="D665" s="577"/>
    </row>
    <row r="666" spans="2:4">
      <c r="B666" s="150"/>
      <c r="D666" s="577"/>
    </row>
    <row r="667" spans="2:4">
      <c r="B667" s="150"/>
      <c r="D667" s="577"/>
    </row>
    <row r="668" spans="2:4">
      <c r="B668" s="150"/>
      <c r="D668" s="577"/>
    </row>
    <row r="669" spans="2:4">
      <c r="B669" s="150"/>
      <c r="D669" s="577"/>
    </row>
    <row r="670" spans="2:4">
      <c r="B670" s="150"/>
      <c r="D670" s="577"/>
    </row>
    <row r="671" spans="2:4">
      <c r="B671" s="150"/>
      <c r="D671" s="577"/>
    </row>
    <row r="672" spans="2:4">
      <c r="B672" s="150"/>
      <c r="D672" s="577"/>
    </row>
    <row r="673" spans="2:4">
      <c r="B673" s="150"/>
      <c r="D673" s="577"/>
    </row>
    <row r="674" spans="2:4">
      <c r="B674" s="150"/>
      <c r="D674" s="577"/>
    </row>
    <row r="675" spans="2:4">
      <c r="B675" s="150"/>
      <c r="D675" s="577"/>
    </row>
    <row r="676" spans="2:4">
      <c r="B676" s="150"/>
      <c r="D676" s="577"/>
    </row>
    <row r="677" spans="2:4">
      <c r="B677" s="150"/>
      <c r="D677" s="577"/>
    </row>
    <row r="678" spans="2:4">
      <c r="B678" s="150"/>
      <c r="D678" s="577"/>
    </row>
    <row r="679" spans="2:4">
      <c r="B679" s="150"/>
      <c r="D679" s="577"/>
    </row>
    <row r="680" spans="2:4">
      <c r="B680" s="150"/>
      <c r="D680" s="577"/>
    </row>
    <row r="681" spans="2:4">
      <c r="B681" s="150"/>
      <c r="D681" s="577"/>
    </row>
    <row r="682" spans="2:4">
      <c r="B682" s="150"/>
      <c r="D682" s="577"/>
    </row>
    <row r="683" spans="2:4">
      <c r="B683" s="150"/>
      <c r="D683" s="577"/>
    </row>
    <row r="684" spans="2:4">
      <c r="B684" s="150"/>
      <c r="D684" s="577"/>
    </row>
    <row r="685" spans="2:4">
      <c r="B685" s="150"/>
      <c r="D685" s="577"/>
    </row>
    <row r="686" spans="2:4">
      <c r="B686" s="150"/>
      <c r="D686" s="577"/>
    </row>
    <row r="687" spans="2:4">
      <c r="B687" s="150"/>
      <c r="D687" s="577"/>
    </row>
    <row r="688" spans="2:4">
      <c r="B688" s="150"/>
      <c r="D688" s="577"/>
    </row>
    <row r="689" spans="2:4">
      <c r="B689" s="150"/>
      <c r="D689" s="577"/>
    </row>
    <row r="690" spans="2:4">
      <c r="B690" s="150"/>
      <c r="D690" s="577"/>
    </row>
    <row r="691" spans="2:4">
      <c r="B691" s="150"/>
      <c r="D691" s="577"/>
    </row>
    <row r="692" spans="2:4">
      <c r="B692" s="150"/>
      <c r="D692" s="577"/>
    </row>
    <row r="693" spans="2:4">
      <c r="B693" s="150"/>
      <c r="D693" s="577"/>
    </row>
    <row r="694" spans="2:4">
      <c r="B694" s="150"/>
      <c r="D694" s="577"/>
    </row>
    <row r="695" spans="2:4">
      <c r="B695" s="150"/>
      <c r="D695" s="577"/>
    </row>
    <row r="696" spans="2:4">
      <c r="B696" s="150"/>
      <c r="D696" s="577"/>
    </row>
    <row r="697" spans="2:4">
      <c r="B697" s="150"/>
      <c r="D697" s="577"/>
    </row>
    <row r="698" spans="2:4">
      <c r="B698" s="150"/>
      <c r="D698" s="577"/>
    </row>
    <row r="699" spans="2:4">
      <c r="B699" s="150"/>
      <c r="D699" s="577"/>
    </row>
    <row r="700" spans="2:4">
      <c r="B700" s="150"/>
      <c r="D700" s="577"/>
    </row>
    <row r="701" spans="2:4">
      <c r="B701" s="150"/>
      <c r="D701" s="577"/>
    </row>
    <row r="702" spans="2:4">
      <c r="B702" s="150"/>
      <c r="D702" s="577"/>
    </row>
    <row r="703" spans="2:4">
      <c r="B703" s="150"/>
      <c r="D703" s="577"/>
    </row>
    <row r="704" spans="2:4">
      <c r="B704" s="150"/>
      <c r="D704" s="577"/>
    </row>
    <row r="705" spans="2:12">
      <c r="B705" s="150"/>
      <c r="D705" s="577"/>
    </row>
    <row r="706" spans="2:12">
      <c r="B706" s="150"/>
      <c r="D706" s="577"/>
      <c r="I706" s="578"/>
      <c r="J706" s="578"/>
      <c r="K706" s="578"/>
      <c r="L706" s="578"/>
    </row>
    <row r="707" spans="2:12">
      <c r="B707" s="150"/>
      <c r="D707" s="577"/>
    </row>
    <row r="708" spans="2:12">
      <c r="B708" s="150"/>
      <c r="D708" s="577"/>
    </row>
    <row r="709" spans="2:12">
      <c r="B709" s="150"/>
      <c r="D709" s="577"/>
    </row>
    <row r="710" spans="2:12">
      <c r="B710" s="150"/>
      <c r="D710" s="577"/>
    </row>
    <row r="711" spans="2:12">
      <c r="B711" s="150"/>
      <c r="D711" s="577"/>
    </row>
    <row r="712" spans="2:12">
      <c r="B712" s="150"/>
      <c r="D712" s="577"/>
    </row>
    <row r="713" spans="2:12">
      <c r="B713" s="150"/>
      <c r="D713" s="577"/>
      <c r="I713" s="578"/>
      <c r="J713" s="578"/>
      <c r="K713" s="578"/>
      <c r="L713" s="578"/>
    </row>
    <row r="714" spans="2:12">
      <c r="B714" s="150"/>
      <c r="D714" s="577"/>
    </row>
    <row r="715" spans="2:12">
      <c r="B715" s="150"/>
      <c r="D715" s="577"/>
    </row>
    <row r="716" spans="2:12">
      <c r="B716" s="150"/>
      <c r="D716" s="577"/>
    </row>
    <row r="717" spans="2:12">
      <c r="B717" s="150"/>
      <c r="D717" s="577"/>
    </row>
    <row r="718" spans="2:12">
      <c r="B718" s="150"/>
      <c r="D718" s="577"/>
    </row>
    <row r="719" spans="2:12">
      <c r="B719" s="150"/>
      <c r="D719" s="577"/>
    </row>
    <row r="720" spans="2:12">
      <c r="B720" s="150"/>
      <c r="D720" s="577"/>
    </row>
    <row r="721" spans="2:4">
      <c r="B721" s="150"/>
      <c r="D721" s="577"/>
    </row>
    <row r="722" spans="2:4">
      <c r="B722" s="150"/>
      <c r="D722" s="577"/>
    </row>
    <row r="723" spans="2:4">
      <c r="B723" s="150"/>
      <c r="D723" s="577"/>
    </row>
    <row r="724" spans="2:4">
      <c r="B724" s="150"/>
      <c r="D724" s="577"/>
    </row>
    <row r="725" spans="2:4">
      <c r="B725" s="150"/>
      <c r="D725" s="577"/>
    </row>
    <row r="726" spans="2:4">
      <c r="B726" s="150"/>
      <c r="D726" s="577"/>
    </row>
    <row r="727" spans="2:4">
      <c r="B727" s="150"/>
      <c r="D727" s="577"/>
    </row>
    <row r="728" spans="2:4">
      <c r="B728" s="150"/>
      <c r="D728" s="577"/>
    </row>
    <row r="729" spans="2:4">
      <c r="B729" s="150"/>
      <c r="D729" s="577"/>
    </row>
    <row r="730" spans="2:4">
      <c r="B730" s="150"/>
      <c r="D730" s="577"/>
    </row>
    <row r="731" spans="2:4">
      <c r="B731" s="150"/>
      <c r="D731" s="577"/>
    </row>
    <row r="732" spans="2:4">
      <c r="B732" s="150"/>
      <c r="D732" s="577"/>
    </row>
    <row r="733" spans="2:4">
      <c r="B733" s="150"/>
      <c r="D733" s="577"/>
    </row>
    <row r="734" spans="2:4">
      <c r="B734" s="150"/>
      <c r="D734" s="577"/>
    </row>
    <row r="735" spans="2:4">
      <c r="B735" s="150"/>
      <c r="D735" s="577"/>
    </row>
    <row r="736" spans="2:4">
      <c r="B736" s="150"/>
      <c r="D736" s="577"/>
    </row>
    <row r="737" spans="2:4">
      <c r="B737" s="150"/>
      <c r="D737" s="577"/>
    </row>
    <row r="738" spans="2:4">
      <c r="B738" s="150"/>
      <c r="D738" s="577"/>
    </row>
    <row r="739" spans="2:4">
      <c r="B739" s="150"/>
      <c r="D739" s="577"/>
    </row>
    <row r="740" spans="2:4">
      <c r="B740" s="150"/>
      <c r="D740" s="577"/>
    </row>
    <row r="741" spans="2:4">
      <c r="B741" s="150"/>
      <c r="D741" s="577"/>
    </row>
    <row r="742" spans="2:4">
      <c r="B742" s="150"/>
      <c r="D742" s="577"/>
    </row>
    <row r="743" spans="2:4">
      <c r="B743" s="150"/>
      <c r="D743" s="577"/>
    </row>
    <row r="744" spans="2:4">
      <c r="B744" s="150"/>
      <c r="D744" s="577"/>
    </row>
    <row r="745" spans="2:4">
      <c r="B745" s="150"/>
      <c r="D745" s="577"/>
    </row>
    <row r="746" spans="2:4">
      <c r="B746" s="150"/>
      <c r="D746" s="577"/>
    </row>
    <row r="747" spans="2:4">
      <c r="B747" s="150"/>
      <c r="D747" s="577"/>
    </row>
    <row r="748" spans="2:4">
      <c r="B748" s="150"/>
      <c r="D748" s="577"/>
    </row>
    <row r="749" spans="2:4">
      <c r="B749" s="150"/>
      <c r="D749" s="577"/>
    </row>
    <row r="750" spans="2:4">
      <c r="B750" s="150"/>
      <c r="D750" s="577"/>
    </row>
    <row r="751" spans="2:4">
      <c r="B751" s="150"/>
      <c r="D751" s="577"/>
    </row>
    <row r="752" spans="2:4">
      <c r="B752" s="150"/>
      <c r="D752" s="577"/>
    </row>
    <row r="753" spans="2:4">
      <c r="B753" s="150"/>
      <c r="D753" s="577"/>
    </row>
    <row r="754" spans="2:4">
      <c r="B754" s="150"/>
      <c r="D754" s="577"/>
    </row>
    <row r="755" spans="2:4">
      <c r="B755" s="150"/>
      <c r="D755" s="577"/>
    </row>
    <row r="756" spans="2:4">
      <c r="B756" s="150"/>
      <c r="D756" s="577"/>
    </row>
    <row r="757" spans="2:4">
      <c r="B757" s="150"/>
      <c r="D757" s="577"/>
    </row>
    <row r="758" spans="2:4">
      <c r="B758" s="150"/>
      <c r="D758" s="577"/>
    </row>
    <row r="759" spans="2:4">
      <c r="B759" s="150"/>
      <c r="D759" s="577"/>
    </row>
    <row r="760" spans="2:4">
      <c r="B760" s="150"/>
      <c r="D760" s="577"/>
    </row>
    <row r="761" spans="2:4">
      <c r="B761" s="150"/>
      <c r="D761" s="577"/>
    </row>
    <row r="762" spans="2:4">
      <c r="B762" s="150"/>
      <c r="D762" s="577"/>
    </row>
    <row r="763" spans="2:4">
      <c r="B763" s="150"/>
      <c r="D763" s="577"/>
    </row>
    <row r="764" spans="2:4">
      <c r="B764" s="150"/>
      <c r="D764" s="577"/>
    </row>
    <row r="765" spans="2:4">
      <c r="B765" s="150"/>
      <c r="D765" s="577"/>
    </row>
    <row r="766" spans="2:4">
      <c r="B766" s="150"/>
      <c r="D766" s="577"/>
    </row>
    <row r="767" spans="2:4">
      <c r="B767" s="150"/>
      <c r="D767" s="577"/>
    </row>
    <row r="768" spans="2:4">
      <c r="B768" s="150"/>
      <c r="D768" s="577"/>
    </row>
    <row r="769" spans="2:4">
      <c r="B769" s="150"/>
      <c r="D769" s="577"/>
    </row>
    <row r="770" spans="2:4">
      <c r="B770" s="150"/>
      <c r="D770" s="577"/>
    </row>
    <row r="771" spans="2:4">
      <c r="B771" s="150"/>
      <c r="D771" s="577"/>
    </row>
    <row r="772" spans="2:4">
      <c r="B772" s="150"/>
      <c r="D772" s="577"/>
    </row>
    <row r="773" spans="2:4">
      <c r="B773" s="150"/>
      <c r="D773" s="577"/>
    </row>
    <row r="774" spans="2:4">
      <c r="B774" s="150"/>
      <c r="D774" s="577"/>
    </row>
    <row r="775" spans="2:4">
      <c r="B775" s="150"/>
      <c r="D775" s="577"/>
    </row>
    <row r="776" spans="2:4">
      <c r="B776" s="150"/>
      <c r="D776" s="577"/>
    </row>
    <row r="777" spans="2:4">
      <c r="B777" s="150"/>
      <c r="D777" s="577"/>
    </row>
    <row r="778" spans="2:4">
      <c r="B778" s="150"/>
      <c r="D778" s="577"/>
    </row>
    <row r="779" spans="2:4">
      <c r="B779" s="150"/>
      <c r="D779" s="577"/>
    </row>
    <row r="780" spans="2:4">
      <c r="B780" s="150"/>
      <c r="D780" s="577"/>
    </row>
    <row r="781" spans="2:4">
      <c r="B781" s="150"/>
      <c r="D781" s="577"/>
    </row>
    <row r="782" spans="2:4">
      <c r="B782" s="150"/>
      <c r="D782" s="577"/>
    </row>
    <row r="783" spans="2:4">
      <c r="B783" s="150"/>
      <c r="D783" s="577"/>
    </row>
    <row r="784" spans="2:4">
      <c r="B784" s="150"/>
      <c r="D784" s="577"/>
    </row>
    <row r="785" spans="2:4">
      <c r="B785" s="150"/>
      <c r="D785" s="577"/>
    </row>
    <row r="786" spans="2:4">
      <c r="B786" s="150"/>
      <c r="D786" s="577"/>
    </row>
    <row r="787" spans="2:4">
      <c r="B787" s="150"/>
      <c r="D787" s="577"/>
    </row>
    <row r="788" spans="2:4">
      <c r="B788" s="150"/>
      <c r="D788" s="577"/>
    </row>
    <row r="789" spans="2:4">
      <c r="B789" s="150"/>
      <c r="D789" s="577"/>
    </row>
    <row r="790" spans="2:4">
      <c r="B790" s="150"/>
      <c r="D790" s="577"/>
    </row>
    <row r="791" spans="2:4">
      <c r="B791" s="150"/>
      <c r="D791" s="577"/>
    </row>
    <row r="792" spans="2:4">
      <c r="B792" s="150"/>
      <c r="D792" s="577"/>
    </row>
    <row r="793" spans="2:4">
      <c r="B793" s="150"/>
      <c r="D793" s="577"/>
    </row>
    <row r="794" spans="2:4">
      <c r="B794" s="150"/>
      <c r="D794" s="577"/>
    </row>
    <row r="795" spans="2:4">
      <c r="B795" s="150"/>
      <c r="D795" s="577"/>
    </row>
    <row r="796" spans="2:4">
      <c r="B796" s="150"/>
      <c r="D796" s="577"/>
    </row>
    <row r="797" spans="2:4">
      <c r="B797" s="150"/>
      <c r="D797" s="577"/>
    </row>
    <row r="798" spans="2:4">
      <c r="B798" s="150"/>
      <c r="D798" s="577"/>
    </row>
    <row r="799" spans="2:4">
      <c r="B799" s="150"/>
      <c r="D799" s="577"/>
    </row>
    <row r="800" spans="2:4">
      <c r="B800" s="150"/>
      <c r="D800" s="577"/>
    </row>
    <row r="801" spans="2:4">
      <c r="B801" s="150"/>
      <c r="D801" s="577"/>
    </row>
    <row r="802" spans="2:4">
      <c r="B802" s="150"/>
      <c r="D802" s="577"/>
    </row>
    <row r="803" spans="2:4">
      <c r="B803" s="150"/>
      <c r="D803" s="577"/>
    </row>
    <row r="804" spans="2:4">
      <c r="B804" s="150"/>
      <c r="D804" s="577"/>
    </row>
    <row r="805" spans="2:4">
      <c r="B805" s="150"/>
      <c r="D805" s="577"/>
    </row>
    <row r="806" spans="2:4">
      <c r="B806" s="150"/>
      <c r="D806" s="577"/>
    </row>
    <row r="807" spans="2:4">
      <c r="B807" s="150"/>
      <c r="D807" s="577"/>
    </row>
    <row r="808" spans="2:4">
      <c r="B808" s="150"/>
      <c r="D808" s="577"/>
    </row>
    <row r="809" spans="2:4">
      <c r="B809" s="150"/>
      <c r="D809" s="577"/>
    </row>
    <row r="810" spans="2:4">
      <c r="B810" s="150"/>
      <c r="D810" s="577"/>
    </row>
    <row r="811" spans="2:4">
      <c r="B811" s="150"/>
      <c r="D811" s="577"/>
    </row>
    <row r="812" spans="2:4">
      <c r="B812" s="150"/>
      <c r="D812" s="577"/>
    </row>
    <row r="813" spans="2:4">
      <c r="B813" s="150"/>
      <c r="D813" s="577"/>
    </row>
    <row r="814" spans="2:4">
      <c r="B814" s="150"/>
      <c r="D814" s="577"/>
    </row>
    <row r="815" spans="2:4">
      <c r="B815" s="150"/>
      <c r="D815" s="577"/>
    </row>
    <row r="816" spans="2:4">
      <c r="B816" s="150"/>
      <c r="D816" s="577"/>
    </row>
    <row r="817" spans="2:4">
      <c r="B817" s="150"/>
      <c r="D817" s="577"/>
    </row>
    <row r="818" spans="2:4">
      <c r="B818" s="150"/>
      <c r="D818" s="577"/>
    </row>
    <row r="819" spans="2:4">
      <c r="B819" s="150"/>
      <c r="D819" s="577"/>
    </row>
    <row r="820" spans="2:4">
      <c r="B820" s="150"/>
      <c r="D820" s="577"/>
    </row>
    <row r="821" spans="2:4">
      <c r="B821" s="150"/>
      <c r="D821" s="577"/>
    </row>
    <row r="822" spans="2:4">
      <c r="B822" s="150"/>
      <c r="D822" s="577"/>
    </row>
    <row r="823" spans="2:4">
      <c r="B823" s="150"/>
      <c r="D823" s="577"/>
    </row>
    <row r="824" spans="2:4">
      <c r="B824" s="150"/>
      <c r="D824" s="577"/>
    </row>
    <row r="825" spans="2:4">
      <c r="B825" s="150"/>
      <c r="D825" s="577"/>
    </row>
    <row r="826" spans="2:4">
      <c r="B826" s="150"/>
      <c r="D826" s="577"/>
    </row>
    <row r="827" spans="2:4">
      <c r="B827" s="150"/>
      <c r="D827" s="577"/>
    </row>
    <row r="828" spans="2:4">
      <c r="B828" s="150"/>
      <c r="D828" s="577"/>
    </row>
    <row r="829" spans="2:4">
      <c r="B829" s="150"/>
      <c r="D829" s="577"/>
    </row>
    <row r="830" spans="2:4">
      <c r="B830" s="150"/>
      <c r="D830" s="577"/>
    </row>
    <row r="831" spans="2:4">
      <c r="B831" s="150"/>
      <c r="D831" s="577"/>
    </row>
    <row r="832" spans="2:4">
      <c r="B832" s="150"/>
      <c r="D832" s="577"/>
    </row>
    <row r="833" spans="2:4">
      <c r="B833" s="150"/>
      <c r="D833" s="577"/>
    </row>
    <row r="834" spans="2:4">
      <c r="B834" s="150"/>
      <c r="D834" s="577"/>
    </row>
    <row r="835" spans="2:4">
      <c r="B835" s="150"/>
      <c r="D835" s="577"/>
    </row>
    <row r="836" spans="2:4">
      <c r="B836" s="150"/>
      <c r="D836" s="577"/>
    </row>
    <row r="837" spans="2:4">
      <c r="B837" s="150"/>
      <c r="D837" s="577"/>
    </row>
    <row r="838" spans="2:4">
      <c r="B838" s="150"/>
      <c r="D838" s="577"/>
    </row>
    <row r="839" spans="2:4">
      <c r="B839" s="150"/>
      <c r="D839" s="577"/>
    </row>
    <row r="840" spans="2:4">
      <c r="B840" s="150"/>
      <c r="D840" s="577"/>
    </row>
    <row r="841" spans="2:4">
      <c r="B841" s="150"/>
      <c r="D841" s="577"/>
    </row>
    <row r="842" spans="2:4">
      <c r="B842" s="150"/>
      <c r="D842" s="577"/>
    </row>
    <row r="843" spans="2:4">
      <c r="B843" s="150"/>
      <c r="D843" s="577"/>
    </row>
    <row r="844" spans="2:4">
      <c r="B844" s="150"/>
      <c r="D844" s="577"/>
    </row>
    <row r="845" spans="2:4">
      <c r="B845" s="150"/>
      <c r="D845" s="577"/>
    </row>
    <row r="846" spans="2:4">
      <c r="B846" s="150"/>
      <c r="D846" s="577"/>
    </row>
    <row r="847" spans="2:4">
      <c r="B847" s="150"/>
      <c r="D847" s="577"/>
    </row>
    <row r="848" spans="2:4">
      <c r="B848" s="150"/>
      <c r="D848" s="577"/>
    </row>
    <row r="849" spans="2:12">
      <c r="B849" s="150"/>
      <c r="D849" s="577"/>
      <c r="I849" s="578"/>
      <c r="J849" s="578"/>
      <c r="K849" s="578"/>
      <c r="L849" s="578"/>
    </row>
    <row r="850" spans="2:12">
      <c r="B850" s="150"/>
      <c r="D850" s="577"/>
      <c r="I850" s="578"/>
      <c r="J850" s="578"/>
      <c r="K850" s="578"/>
      <c r="L850" s="578"/>
    </row>
    <row r="851" spans="2:12">
      <c r="B851" s="150"/>
      <c r="D851" s="577"/>
    </row>
    <row r="852" spans="2:12">
      <c r="B852" s="150"/>
      <c r="D852" s="577"/>
    </row>
    <row r="853" spans="2:12">
      <c r="B853" s="150"/>
      <c r="D853" s="577"/>
    </row>
    <row r="854" spans="2:12">
      <c r="B854" s="150"/>
      <c r="D854" s="577"/>
    </row>
    <row r="855" spans="2:12">
      <c r="B855" s="150"/>
      <c r="D855" s="577"/>
    </row>
    <row r="856" spans="2:12">
      <c r="B856" s="150"/>
      <c r="D856" s="577"/>
    </row>
    <row r="857" spans="2:12">
      <c r="B857" s="150"/>
      <c r="D857" s="577"/>
    </row>
    <row r="858" spans="2:12">
      <c r="B858" s="150"/>
      <c r="D858" s="577"/>
    </row>
    <row r="859" spans="2:12">
      <c r="B859" s="150"/>
      <c r="D859" s="577"/>
    </row>
    <row r="860" spans="2:12">
      <c r="B860" s="150"/>
      <c r="D860" s="577"/>
    </row>
    <row r="861" spans="2:12">
      <c r="B861" s="150"/>
      <c r="D861" s="577"/>
    </row>
    <row r="862" spans="2:12">
      <c r="B862" s="150"/>
      <c r="D862" s="577"/>
    </row>
    <row r="863" spans="2:12">
      <c r="B863" s="150"/>
      <c r="D863" s="577"/>
    </row>
    <row r="864" spans="2:12">
      <c r="B864" s="150"/>
      <c r="D864" s="577"/>
    </row>
    <row r="865" spans="2:4">
      <c r="B865" s="150"/>
      <c r="D865" s="577"/>
    </row>
    <row r="866" spans="2:4">
      <c r="B866" s="150"/>
      <c r="D866" s="577"/>
    </row>
    <row r="867" spans="2:4">
      <c r="B867" s="150"/>
      <c r="D867" s="577"/>
    </row>
    <row r="868" spans="2:4">
      <c r="B868" s="150"/>
      <c r="D868" s="577"/>
    </row>
    <row r="869" spans="2:4">
      <c r="B869" s="150"/>
      <c r="D869" s="577"/>
    </row>
    <row r="870" spans="2:4">
      <c r="B870" s="150"/>
      <c r="D870" s="577"/>
    </row>
    <row r="871" spans="2:4">
      <c r="B871" s="150"/>
      <c r="D871" s="577"/>
    </row>
    <row r="872" spans="2:4">
      <c r="B872" s="150"/>
      <c r="D872" s="577"/>
    </row>
    <row r="873" spans="2:4">
      <c r="B873" s="150"/>
      <c r="D873" s="577"/>
    </row>
    <row r="874" spans="2:4">
      <c r="B874" s="150"/>
      <c r="D874" s="577"/>
    </row>
    <row r="875" spans="2:4">
      <c r="B875" s="150"/>
      <c r="D875" s="577"/>
    </row>
    <row r="876" spans="2:4">
      <c r="B876" s="150"/>
      <c r="D876" s="577"/>
    </row>
    <row r="877" spans="2:4">
      <c r="B877" s="150"/>
      <c r="D877" s="577"/>
    </row>
    <row r="878" spans="2:4">
      <c r="B878" s="150"/>
      <c r="D878" s="577"/>
    </row>
    <row r="879" spans="2:4">
      <c r="B879" s="150"/>
      <c r="D879" s="577"/>
    </row>
    <row r="880" spans="2:4">
      <c r="B880" s="150"/>
      <c r="D880" s="577"/>
    </row>
    <row r="881" spans="2:4">
      <c r="B881" s="150"/>
      <c r="D881" s="577"/>
    </row>
    <row r="882" spans="2:4">
      <c r="B882" s="150"/>
      <c r="D882" s="577"/>
    </row>
    <row r="883" spans="2:4">
      <c r="B883" s="150"/>
      <c r="D883" s="577"/>
    </row>
    <row r="884" spans="2:4">
      <c r="B884" s="150"/>
      <c r="D884" s="577"/>
    </row>
    <row r="885" spans="2:4">
      <c r="B885" s="150"/>
      <c r="D885" s="577"/>
    </row>
    <row r="886" spans="2:4">
      <c r="B886" s="150"/>
      <c r="D886" s="577"/>
    </row>
    <row r="887" spans="2:4">
      <c r="B887" s="150"/>
      <c r="D887" s="577"/>
    </row>
    <row r="888" spans="2:4">
      <c r="B888" s="150"/>
      <c r="D888" s="577"/>
    </row>
    <row r="889" spans="2:4">
      <c r="B889" s="150"/>
      <c r="D889" s="577"/>
    </row>
    <row r="890" spans="2:4">
      <c r="B890" s="150"/>
      <c r="D890" s="577"/>
    </row>
    <row r="891" spans="2:4">
      <c r="B891" s="150"/>
      <c r="D891" s="577"/>
    </row>
    <row r="892" spans="2:4">
      <c r="B892" s="150"/>
      <c r="D892" s="577"/>
    </row>
    <row r="893" spans="2:4">
      <c r="B893" s="150"/>
      <c r="D893" s="577"/>
    </row>
    <row r="894" spans="2:4">
      <c r="B894" s="150"/>
      <c r="D894" s="577"/>
    </row>
    <row r="895" spans="2:4">
      <c r="B895" s="150"/>
      <c r="D895" s="577"/>
    </row>
    <row r="896" spans="2:4">
      <c r="B896" s="150"/>
      <c r="D896" s="577"/>
    </row>
    <row r="897" spans="2:12">
      <c r="B897" s="150"/>
      <c r="D897" s="577"/>
      <c r="I897" s="578"/>
      <c r="J897" s="578"/>
      <c r="K897" s="578"/>
      <c r="L897" s="578"/>
    </row>
    <row r="898" spans="2:12">
      <c r="B898" s="150"/>
      <c r="D898" s="577"/>
    </row>
    <row r="899" spans="2:12">
      <c r="B899" s="150"/>
      <c r="D899" s="577"/>
    </row>
    <row r="900" spans="2:12">
      <c r="B900" s="150"/>
      <c r="D900" s="577"/>
    </row>
    <row r="901" spans="2:12">
      <c r="B901" s="150"/>
      <c r="D901" s="577"/>
    </row>
    <row r="902" spans="2:12">
      <c r="B902" s="150"/>
      <c r="D902" s="577"/>
    </row>
    <row r="903" spans="2:12">
      <c r="B903" s="150"/>
      <c r="D903" s="577"/>
    </row>
    <row r="904" spans="2:12">
      <c r="B904" s="150"/>
      <c r="D904" s="577"/>
    </row>
    <row r="905" spans="2:12">
      <c r="B905" s="150"/>
      <c r="D905" s="577"/>
    </row>
    <row r="906" spans="2:12">
      <c r="B906" s="150"/>
      <c r="D906" s="577"/>
    </row>
    <row r="907" spans="2:12">
      <c r="B907" s="150"/>
      <c r="D907" s="577"/>
      <c r="I907" s="578"/>
      <c r="J907" s="578"/>
      <c r="K907" s="578"/>
      <c r="L907" s="578"/>
    </row>
    <row r="908" spans="2:12">
      <c r="B908" s="150"/>
      <c r="D908" s="577"/>
      <c r="I908" s="578"/>
      <c r="J908" s="578"/>
      <c r="K908" s="578"/>
      <c r="L908" s="578"/>
    </row>
    <row r="909" spans="2:12">
      <c r="B909" s="150"/>
      <c r="D909" s="577"/>
    </row>
    <row r="910" spans="2:12">
      <c r="B910" s="150"/>
      <c r="D910" s="577"/>
    </row>
    <row r="911" spans="2:12">
      <c r="B911" s="150"/>
      <c r="D911" s="577"/>
    </row>
    <row r="912" spans="2:12">
      <c r="B912" s="150"/>
      <c r="D912" s="577"/>
    </row>
    <row r="913" spans="2:4">
      <c r="B913" s="150"/>
      <c r="D913" s="577"/>
    </row>
    <row r="914" spans="2:4">
      <c r="B914" s="150"/>
      <c r="D914" s="577"/>
    </row>
    <row r="915" spans="2:4">
      <c r="B915" s="150"/>
      <c r="D915" s="577"/>
    </row>
    <row r="916" spans="2:4">
      <c r="B916" s="150"/>
      <c r="D916" s="577"/>
    </row>
    <row r="917" spans="2:4">
      <c r="B917" s="150"/>
      <c r="D917" s="577"/>
    </row>
    <row r="918" spans="2:4">
      <c r="B918" s="150"/>
      <c r="D918" s="577"/>
    </row>
    <row r="919" spans="2:4">
      <c r="B919" s="150"/>
      <c r="D919" s="577"/>
    </row>
    <row r="920" spans="2:4">
      <c r="B920" s="150"/>
      <c r="D920" s="577"/>
    </row>
    <row r="921" spans="2:4">
      <c r="B921" s="150"/>
      <c r="D921" s="577"/>
    </row>
    <row r="922" spans="2:4">
      <c r="B922" s="150"/>
      <c r="D922" s="577"/>
    </row>
    <row r="923" spans="2:4">
      <c r="B923" s="150"/>
      <c r="D923" s="577"/>
    </row>
    <row r="924" spans="2:4">
      <c r="B924" s="150"/>
      <c r="D924" s="577"/>
    </row>
    <row r="925" spans="2:4">
      <c r="B925" s="150"/>
      <c r="D925" s="577"/>
    </row>
    <row r="926" spans="2:4">
      <c r="B926" s="150"/>
      <c r="D926" s="577"/>
    </row>
    <row r="927" spans="2:4">
      <c r="B927" s="150"/>
      <c r="D927" s="577"/>
    </row>
    <row r="928" spans="2:4">
      <c r="B928" s="150"/>
      <c r="D928" s="577"/>
    </row>
    <row r="929" spans="2:4">
      <c r="B929" s="150"/>
      <c r="D929" s="577"/>
    </row>
    <row r="930" spans="2:4">
      <c r="B930" s="150"/>
      <c r="D930" s="577"/>
    </row>
    <row r="931" spans="2:4">
      <c r="B931" s="150"/>
      <c r="D931" s="577"/>
    </row>
    <row r="932" spans="2:4">
      <c r="B932" s="150"/>
      <c r="D932" s="577"/>
    </row>
    <row r="933" spans="2:4">
      <c r="B933" s="150"/>
      <c r="D933" s="577"/>
    </row>
    <row r="934" spans="2:4">
      <c r="B934" s="150"/>
      <c r="D934" s="577"/>
    </row>
    <row r="935" spans="2:4">
      <c r="B935" s="150"/>
      <c r="D935" s="577"/>
    </row>
    <row r="936" spans="2:4">
      <c r="B936" s="150"/>
      <c r="D936" s="577"/>
    </row>
    <row r="937" spans="2:4">
      <c r="B937" s="150"/>
      <c r="D937" s="577"/>
    </row>
    <row r="938" spans="2:4">
      <c r="B938" s="150"/>
      <c r="D938" s="577"/>
    </row>
    <row r="939" spans="2:4">
      <c r="B939" s="150"/>
      <c r="D939" s="577"/>
    </row>
    <row r="940" spans="2:4">
      <c r="B940" s="150"/>
      <c r="D940" s="577"/>
    </row>
    <row r="941" spans="2:4">
      <c r="B941" s="150"/>
      <c r="D941" s="577"/>
    </row>
    <row r="942" spans="2:4">
      <c r="B942" s="150"/>
      <c r="D942" s="577"/>
    </row>
    <row r="943" spans="2:4">
      <c r="B943" s="150"/>
      <c r="D943" s="577"/>
    </row>
    <row r="944" spans="2:4">
      <c r="B944" s="150"/>
      <c r="D944" s="577"/>
    </row>
    <row r="945" spans="2:12">
      <c r="B945" s="150"/>
      <c r="D945" s="577"/>
    </row>
    <row r="946" spans="2:12">
      <c r="B946" s="150"/>
      <c r="D946" s="577"/>
    </row>
    <row r="947" spans="2:12">
      <c r="B947" s="150"/>
      <c r="D947" s="577"/>
    </row>
    <row r="948" spans="2:12">
      <c r="B948" s="150"/>
      <c r="D948" s="577"/>
    </row>
    <row r="949" spans="2:12">
      <c r="B949" s="150"/>
      <c r="D949" s="577"/>
    </row>
    <row r="950" spans="2:12">
      <c r="B950" s="150"/>
      <c r="D950" s="577"/>
    </row>
    <row r="951" spans="2:12">
      <c r="B951" s="150"/>
      <c r="D951" s="577"/>
    </row>
    <row r="952" spans="2:12">
      <c r="B952" s="150"/>
      <c r="D952" s="577"/>
    </row>
    <row r="953" spans="2:12">
      <c r="B953" s="150"/>
      <c r="D953" s="577"/>
    </row>
    <row r="954" spans="2:12">
      <c r="B954" s="150"/>
      <c r="D954" s="577"/>
    </row>
    <row r="955" spans="2:12">
      <c r="B955" s="150"/>
      <c r="D955" s="577"/>
    </row>
    <row r="956" spans="2:12">
      <c r="B956" s="150"/>
      <c r="D956" s="577"/>
      <c r="I956" s="578"/>
      <c r="J956" s="578"/>
      <c r="K956" s="578"/>
      <c r="L956" s="578"/>
    </row>
    <row r="957" spans="2:12">
      <c r="B957" s="150"/>
      <c r="D957" s="577"/>
    </row>
    <row r="958" spans="2:12">
      <c r="B958" s="150"/>
      <c r="D958" s="577"/>
    </row>
    <row r="959" spans="2:12">
      <c r="B959" s="150"/>
      <c r="D959" s="577"/>
    </row>
    <row r="960" spans="2:12">
      <c r="B960" s="150"/>
      <c r="D960" s="577"/>
    </row>
    <row r="961" spans="2:4">
      <c r="B961" s="150"/>
      <c r="D961" s="577"/>
    </row>
    <row r="962" spans="2:4">
      <c r="B962" s="150"/>
      <c r="D962" s="577"/>
    </row>
    <row r="963" spans="2:4">
      <c r="B963" s="150"/>
      <c r="D963" s="577"/>
    </row>
    <row r="964" spans="2:4">
      <c r="B964" s="150"/>
      <c r="D964" s="577"/>
    </row>
    <row r="965" spans="2:4">
      <c r="B965" s="150"/>
      <c r="D965" s="577"/>
    </row>
    <row r="966" spans="2:4">
      <c r="B966" s="150"/>
      <c r="D966" s="577"/>
    </row>
    <row r="967" spans="2:4">
      <c r="B967" s="150"/>
      <c r="D967" s="577"/>
    </row>
    <row r="968" spans="2:4">
      <c r="B968" s="150"/>
      <c r="D968" s="577"/>
    </row>
    <row r="969" spans="2:4">
      <c r="B969" s="150"/>
      <c r="D969" s="577"/>
    </row>
    <row r="970" spans="2:4">
      <c r="B970" s="150"/>
      <c r="D970" s="577"/>
    </row>
    <row r="971" spans="2:4">
      <c r="B971" s="150"/>
      <c r="D971" s="577"/>
    </row>
    <row r="972" spans="2:4">
      <c r="B972" s="150"/>
      <c r="D972" s="577"/>
    </row>
    <row r="973" spans="2:4">
      <c r="B973" s="150"/>
      <c r="D973" s="577"/>
    </row>
    <row r="974" spans="2:4">
      <c r="B974" s="150"/>
      <c r="D974" s="577"/>
    </row>
    <row r="975" spans="2:4">
      <c r="B975" s="150"/>
      <c r="D975" s="577"/>
    </row>
    <row r="976" spans="2:4">
      <c r="B976" s="150"/>
      <c r="D976" s="577"/>
    </row>
    <row r="977" spans="2:4">
      <c r="B977" s="150"/>
      <c r="D977" s="577"/>
    </row>
    <row r="978" spans="2:4">
      <c r="B978" s="150"/>
      <c r="D978" s="577"/>
    </row>
    <row r="979" spans="2:4">
      <c r="B979" s="150"/>
      <c r="D979" s="577"/>
    </row>
    <row r="980" spans="2:4">
      <c r="B980" s="150"/>
      <c r="D980" s="577"/>
    </row>
    <row r="981" spans="2:4">
      <c r="B981" s="150"/>
      <c r="D981" s="577"/>
    </row>
    <row r="982" spans="2:4">
      <c r="B982" s="150"/>
      <c r="D982" s="577"/>
    </row>
    <row r="983" spans="2:4">
      <c r="B983" s="150"/>
      <c r="D983" s="577"/>
    </row>
    <row r="984" spans="2:4">
      <c r="B984" s="150"/>
      <c r="D984" s="577"/>
    </row>
    <row r="985" spans="2:4">
      <c r="B985" s="150"/>
      <c r="D985" s="577"/>
    </row>
    <row r="986" spans="2:4">
      <c r="B986" s="150"/>
      <c r="D986" s="577"/>
    </row>
    <row r="987" spans="2:4">
      <c r="B987" s="150"/>
      <c r="D987" s="577"/>
    </row>
    <row r="988" spans="2:4">
      <c r="B988" s="150"/>
      <c r="D988" s="577"/>
    </row>
    <row r="989" spans="2:4">
      <c r="B989" s="150"/>
      <c r="D989" s="577"/>
    </row>
    <row r="990" spans="2:4">
      <c r="B990" s="150"/>
      <c r="D990" s="577"/>
    </row>
    <row r="991" spans="2:4">
      <c r="B991" s="150"/>
      <c r="D991" s="577"/>
    </row>
    <row r="992" spans="2:4">
      <c r="B992" s="150"/>
      <c r="D992" s="577"/>
    </row>
    <row r="993" spans="2:12">
      <c r="B993" s="150"/>
      <c r="D993" s="577"/>
      <c r="I993" s="578"/>
      <c r="J993" s="578"/>
      <c r="K993" s="578"/>
      <c r="L993" s="578"/>
    </row>
    <row r="994" spans="2:12">
      <c r="B994" s="150"/>
      <c r="D994" s="577"/>
    </row>
    <row r="995" spans="2:12">
      <c r="B995" s="150"/>
      <c r="D995" s="577"/>
    </row>
    <row r="996" spans="2:12">
      <c r="B996" s="150"/>
      <c r="D996" s="577"/>
    </row>
    <row r="997" spans="2:12">
      <c r="B997" s="150"/>
      <c r="D997" s="577"/>
    </row>
    <row r="998" spans="2:12">
      <c r="B998" s="150"/>
      <c r="D998" s="577"/>
    </row>
    <row r="999" spans="2:12">
      <c r="B999" s="150"/>
      <c r="D999" s="577"/>
    </row>
    <row r="1000" spans="2:12">
      <c r="B1000" s="150"/>
      <c r="D1000" s="577"/>
    </row>
    <row r="1001" spans="2:12">
      <c r="B1001" s="150"/>
      <c r="D1001" s="577"/>
    </row>
    <row r="1002" spans="2:12">
      <c r="B1002" s="150"/>
      <c r="D1002" s="577"/>
    </row>
    <row r="1003" spans="2:12">
      <c r="B1003" s="150"/>
      <c r="D1003" s="577"/>
    </row>
    <row r="1004" spans="2:12">
      <c r="B1004" s="150"/>
      <c r="D1004" s="577"/>
    </row>
    <row r="1005" spans="2:12">
      <c r="B1005" s="150"/>
      <c r="D1005" s="577"/>
    </row>
    <row r="1006" spans="2:12">
      <c r="B1006" s="150"/>
      <c r="D1006" s="577"/>
    </row>
    <row r="1007" spans="2:12">
      <c r="B1007" s="150"/>
      <c r="D1007" s="577"/>
    </row>
    <row r="1008" spans="2:12">
      <c r="B1008" s="150"/>
      <c r="D1008" s="577"/>
    </row>
    <row r="1009" spans="2:4">
      <c r="B1009" s="150"/>
      <c r="D1009" s="577"/>
    </row>
    <row r="1010" spans="2:4">
      <c r="B1010" s="150"/>
      <c r="D1010" s="577"/>
    </row>
    <row r="1011" spans="2:4">
      <c r="B1011" s="150"/>
      <c r="D1011" s="577"/>
    </row>
    <row r="1012" spans="2:4">
      <c r="B1012" s="150"/>
      <c r="D1012" s="577"/>
    </row>
    <row r="1013" spans="2:4">
      <c r="B1013" s="150"/>
      <c r="D1013" s="577"/>
    </row>
    <row r="1014" spans="2:4">
      <c r="B1014" s="150"/>
      <c r="D1014" s="577"/>
    </row>
    <row r="1015" spans="2:4">
      <c r="B1015" s="150"/>
      <c r="D1015" s="577"/>
    </row>
    <row r="1016" spans="2:4">
      <c r="B1016" s="150"/>
      <c r="D1016" s="577"/>
    </row>
    <row r="1017" spans="2:4">
      <c r="B1017" s="150"/>
      <c r="D1017" s="577"/>
    </row>
    <row r="1018" spans="2:4">
      <c r="B1018" s="150"/>
      <c r="D1018" s="577"/>
    </row>
    <row r="1019" spans="2:4">
      <c r="B1019" s="150"/>
      <c r="D1019" s="577"/>
    </row>
    <row r="1020" spans="2:4">
      <c r="B1020" s="150"/>
      <c r="D1020" s="577"/>
    </row>
    <row r="1021" spans="2:4">
      <c r="B1021" s="150"/>
      <c r="D1021" s="577"/>
    </row>
    <row r="1022" spans="2:4">
      <c r="B1022" s="150"/>
      <c r="D1022" s="577"/>
    </row>
    <row r="1023" spans="2:4">
      <c r="B1023" s="150"/>
      <c r="D1023" s="577"/>
    </row>
    <row r="1024" spans="2:4">
      <c r="B1024" s="150"/>
      <c r="D1024" s="577"/>
    </row>
    <row r="1025" spans="2:12">
      <c r="B1025" s="150"/>
      <c r="D1025" s="577"/>
    </row>
    <row r="1026" spans="2:12">
      <c r="B1026" s="150"/>
      <c r="D1026" s="577"/>
    </row>
    <row r="1027" spans="2:12">
      <c r="B1027" s="150"/>
      <c r="D1027" s="577"/>
    </row>
    <row r="1028" spans="2:12">
      <c r="B1028" s="150"/>
      <c r="D1028" s="577"/>
      <c r="I1028" s="578"/>
      <c r="J1028" s="578"/>
      <c r="K1028" s="578"/>
      <c r="L1028" s="578"/>
    </row>
    <row r="1029" spans="2:12">
      <c r="B1029" s="150"/>
      <c r="D1029" s="577"/>
    </row>
    <row r="1030" spans="2:12">
      <c r="B1030" s="150"/>
      <c r="D1030" s="577"/>
    </row>
    <row r="1031" spans="2:12">
      <c r="B1031" s="150"/>
      <c r="D1031" s="577"/>
    </row>
    <row r="1032" spans="2:12">
      <c r="B1032" s="150"/>
      <c r="D1032" s="577"/>
    </row>
    <row r="1033" spans="2:12">
      <c r="B1033" s="150"/>
      <c r="D1033" s="577"/>
    </row>
    <row r="1034" spans="2:12">
      <c r="B1034" s="150"/>
      <c r="D1034" s="577"/>
    </row>
    <row r="1035" spans="2:12">
      <c r="B1035" s="150"/>
      <c r="D1035" s="577"/>
    </row>
    <row r="1036" spans="2:12">
      <c r="B1036" s="150"/>
      <c r="D1036" s="577"/>
    </row>
    <row r="1037" spans="2:12">
      <c r="B1037" s="150"/>
      <c r="D1037" s="577"/>
    </row>
    <row r="1038" spans="2:12">
      <c r="B1038" s="150"/>
      <c r="D1038" s="577"/>
    </row>
    <row r="1039" spans="2:12">
      <c r="B1039" s="150"/>
      <c r="D1039" s="577"/>
    </row>
    <row r="1040" spans="2:12">
      <c r="B1040" s="150"/>
      <c r="D1040" s="577"/>
    </row>
    <row r="1041" spans="2:4">
      <c r="B1041" s="150"/>
      <c r="D1041" s="577"/>
    </row>
    <row r="1042" spans="2:4">
      <c r="B1042" s="150"/>
      <c r="D1042" s="577"/>
    </row>
    <row r="1043" spans="2:4">
      <c r="B1043" s="150"/>
      <c r="D1043" s="577"/>
    </row>
    <row r="1044" spans="2:4">
      <c r="B1044" s="150"/>
      <c r="D1044" s="577"/>
    </row>
    <row r="1045" spans="2:4">
      <c r="B1045" s="150"/>
      <c r="D1045" s="577"/>
    </row>
    <row r="1046" spans="2:4">
      <c r="B1046" s="150"/>
      <c r="D1046" s="577"/>
    </row>
    <row r="1047" spans="2:4">
      <c r="B1047" s="150"/>
      <c r="D1047" s="577"/>
    </row>
    <row r="1048" spans="2:4">
      <c r="B1048" s="150"/>
      <c r="D1048" s="577"/>
    </row>
    <row r="1049" spans="2:4">
      <c r="B1049" s="150"/>
      <c r="D1049" s="577"/>
    </row>
    <row r="1050" spans="2:4">
      <c r="B1050" s="150"/>
      <c r="D1050" s="577"/>
    </row>
    <row r="1051" spans="2:4">
      <c r="B1051" s="150"/>
      <c r="D1051" s="577"/>
    </row>
    <row r="1052" spans="2:4">
      <c r="B1052" s="150"/>
      <c r="D1052" s="577"/>
    </row>
    <row r="1053" spans="2:4">
      <c r="B1053" s="150"/>
      <c r="D1053" s="577"/>
    </row>
    <row r="1054" spans="2:4">
      <c r="B1054" s="150"/>
      <c r="D1054" s="577"/>
    </row>
    <row r="1055" spans="2:4">
      <c r="B1055" s="150"/>
      <c r="D1055" s="577"/>
    </row>
    <row r="1056" spans="2:4">
      <c r="B1056" s="150"/>
      <c r="D1056" s="577"/>
    </row>
    <row r="1057" spans="2:12">
      <c r="B1057" s="150"/>
      <c r="D1057" s="577"/>
    </row>
    <row r="1058" spans="2:12">
      <c r="B1058" s="150"/>
      <c r="D1058" s="577"/>
    </row>
    <row r="1059" spans="2:12">
      <c r="B1059" s="150"/>
      <c r="D1059" s="577"/>
    </row>
    <row r="1060" spans="2:12">
      <c r="B1060" s="150"/>
      <c r="D1060" s="577"/>
    </row>
    <row r="1061" spans="2:12">
      <c r="B1061" s="150"/>
      <c r="D1061" s="577"/>
    </row>
    <row r="1062" spans="2:12">
      <c r="B1062" s="150"/>
      <c r="D1062" s="577"/>
    </row>
    <row r="1063" spans="2:12">
      <c r="B1063" s="150"/>
      <c r="D1063" s="577"/>
    </row>
    <row r="1064" spans="2:12">
      <c r="B1064" s="150"/>
      <c r="D1064" s="577"/>
      <c r="I1064" s="578"/>
      <c r="J1064" s="578"/>
      <c r="K1064" s="578"/>
      <c r="L1064" s="578"/>
    </row>
    <row r="1065" spans="2:12">
      <c r="B1065" s="150"/>
      <c r="D1065" s="577"/>
    </row>
    <row r="1066" spans="2:12">
      <c r="B1066" s="150"/>
      <c r="D1066" s="577"/>
    </row>
    <row r="1067" spans="2:12">
      <c r="B1067" s="150"/>
      <c r="D1067" s="577"/>
    </row>
    <row r="1068" spans="2:12">
      <c r="B1068" s="150"/>
      <c r="D1068" s="577"/>
    </row>
    <row r="1069" spans="2:12">
      <c r="B1069" s="150"/>
      <c r="D1069" s="577"/>
    </row>
    <row r="1070" spans="2:12">
      <c r="B1070" s="150"/>
      <c r="D1070" s="577"/>
    </row>
    <row r="1071" spans="2:12">
      <c r="B1071" s="150"/>
      <c r="D1071" s="577"/>
    </row>
    <row r="1072" spans="2:12">
      <c r="B1072" s="150"/>
      <c r="D1072" s="577"/>
    </row>
    <row r="1073" spans="2:4">
      <c r="B1073" s="150"/>
      <c r="D1073" s="577"/>
    </row>
    <row r="1074" spans="2:4">
      <c r="B1074" s="150"/>
      <c r="D1074" s="577"/>
    </row>
    <row r="1075" spans="2:4">
      <c r="B1075" s="150"/>
      <c r="D1075" s="577"/>
    </row>
    <row r="1076" spans="2:4">
      <c r="B1076" s="150"/>
      <c r="D1076" s="577"/>
    </row>
    <row r="1077" spans="2:4">
      <c r="B1077" s="150"/>
      <c r="D1077" s="577"/>
    </row>
    <row r="1078" spans="2:4">
      <c r="B1078" s="150"/>
      <c r="D1078" s="577"/>
    </row>
    <row r="1079" spans="2:4">
      <c r="B1079" s="150"/>
      <c r="D1079" s="577"/>
    </row>
    <row r="1080" spans="2:4">
      <c r="B1080" s="150"/>
      <c r="D1080" s="577"/>
    </row>
    <row r="1081" spans="2:4">
      <c r="B1081" s="150"/>
      <c r="D1081" s="577"/>
    </row>
    <row r="1082" spans="2:4">
      <c r="B1082" s="150"/>
      <c r="D1082" s="577"/>
    </row>
    <row r="1083" spans="2:4">
      <c r="B1083" s="150"/>
      <c r="D1083" s="577"/>
    </row>
    <row r="1084" spans="2:4">
      <c r="B1084" s="150"/>
      <c r="D1084" s="577"/>
    </row>
    <row r="1085" spans="2:4">
      <c r="B1085" s="150"/>
      <c r="D1085" s="577"/>
    </row>
    <row r="1086" spans="2:4">
      <c r="B1086" s="150"/>
      <c r="D1086" s="577"/>
    </row>
    <row r="1087" spans="2:4">
      <c r="B1087" s="150"/>
      <c r="D1087" s="577"/>
    </row>
    <row r="1088" spans="2:4">
      <c r="B1088" s="150"/>
      <c r="D1088" s="577"/>
    </row>
    <row r="1089" spans="2:4">
      <c r="B1089" s="150"/>
      <c r="D1089" s="577"/>
    </row>
    <row r="1090" spans="2:4">
      <c r="B1090" s="150"/>
      <c r="D1090" s="577"/>
    </row>
    <row r="1091" spans="2:4">
      <c r="B1091" s="150"/>
      <c r="D1091" s="577"/>
    </row>
    <row r="1092" spans="2:4">
      <c r="B1092" s="150"/>
      <c r="D1092" s="577"/>
    </row>
    <row r="1093" spans="2:4">
      <c r="B1093" s="150"/>
      <c r="D1093" s="577"/>
    </row>
    <row r="1094" spans="2:4">
      <c r="B1094" s="150"/>
      <c r="D1094" s="577"/>
    </row>
    <row r="1095" spans="2:4">
      <c r="B1095" s="150"/>
      <c r="D1095" s="577"/>
    </row>
    <row r="1096" spans="2:4">
      <c r="B1096" s="150"/>
      <c r="D1096" s="577"/>
    </row>
    <row r="1097" spans="2:4">
      <c r="B1097" s="150"/>
      <c r="D1097" s="577"/>
    </row>
    <row r="1098" spans="2:4">
      <c r="B1098" s="150"/>
      <c r="D1098" s="577"/>
    </row>
    <row r="1099" spans="2:4">
      <c r="B1099" s="150"/>
      <c r="D1099" s="577"/>
    </row>
    <row r="1100" spans="2:4">
      <c r="B1100" s="150"/>
      <c r="D1100" s="577"/>
    </row>
    <row r="1101" spans="2:4">
      <c r="B1101" s="150"/>
      <c r="D1101" s="577"/>
    </row>
    <row r="1102" spans="2:4">
      <c r="B1102" s="150"/>
      <c r="D1102" s="577"/>
    </row>
    <row r="1103" spans="2:4">
      <c r="B1103" s="150"/>
      <c r="D1103" s="577"/>
    </row>
    <row r="1104" spans="2:4">
      <c r="B1104" s="150"/>
      <c r="D1104" s="577"/>
    </row>
    <row r="1105" spans="2:4">
      <c r="B1105" s="150"/>
      <c r="D1105" s="577"/>
    </row>
    <row r="1106" spans="2:4">
      <c r="B1106" s="150"/>
      <c r="D1106" s="577"/>
    </row>
    <row r="1107" spans="2:4">
      <c r="B1107" s="150"/>
      <c r="D1107" s="577"/>
    </row>
    <row r="1108" spans="2:4">
      <c r="B1108" s="150"/>
      <c r="D1108" s="577"/>
    </row>
    <row r="1109" spans="2:4">
      <c r="B1109" s="150"/>
      <c r="D1109" s="577"/>
    </row>
    <row r="1110" spans="2:4">
      <c r="B1110" s="150"/>
      <c r="D1110" s="577"/>
    </row>
    <row r="1111" spans="2:4">
      <c r="B1111" s="150"/>
      <c r="D1111" s="577"/>
    </row>
    <row r="1112" spans="2:4">
      <c r="B1112" s="150"/>
      <c r="D1112" s="577"/>
    </row>
    <row r="1113" spans="2:4">
      <c r="B1113" s="150"/>
      <c r="D1113" s="577"/>
    </row>
    <row r="1114" spans="2:4">
      <c r="B1114" s="150"/>
      <c r="D1114" s="577"/>
    </row>
    <row r="1115" spans="2:4">
      <c r="B1115" s="150"/>
      <c r="D1115" s="577"/>
    </row>
    <row r="1116" spans="2:4">
      <c r="B1116" s="150"/>
      <c r="D1116" s="577"/>
    </row>
    <row r="1117" spans="2:4">
      <c r="B1117" s="150"/>
      <c r="D1117" s="577"/>
    </row>
    <row r="1118" spans="2:4">
      <c r="B1118" s="150"/>
      <c r="D1118" s="577"/>
    </row>
    <row r="1119" spans="2:4">
      <c r="B1119" s="150"/>
      <c r="D1119" s="577"/>
    </row>
    <row r="1120" spans="2:4">
      <c r="B1120" s="150"/>
      <c r="D1120" s="577"/>
    </row>
    <row r="1121" spans="2:4">
      <c r="B1121" s="150"/>
      <c r="D1121" s="577"/>
    </row>
    <row r="1122" spans="2:4">
      <c r="B1122" s="150"/>
      <c r="D1122" s="577"/>
    </row>
    <row r="1123" spans="2:4">
      <c r="B1123" s="150"/>
      <c r="D1123" s="577"/>
    </row>
    <row r="1124" spans="2:4">
      <c r="B1124" s="150"/>
      <c r="D1124" s="577"/>
    </row>
    <row r="1125" spans="2:4">
      <c r="B1125" s="150"/>
      <c r="D1125" s="577"/>
    </row>
    <row r="1126" spans="2:4">
      <c r="B1126" s="150"/>
      <c r="D1126" s="577"/>
    </row>
    <row r="1127" spans="2:4">
      <c r="B1127" s="150"/>
      <c r="D1127" s="577"/>
    </row>
    <row r="1128" spans="2:4">
      <c r="B1128" s="150"/>
      <c r="D1128" s="577"/>
    </row>
    <row r="1129" spans="2:4">
      <c r="B1129" s="150"/>
      <c r="D1129" s="577"/>
    </row>
    <row r="1130" spans="2:4">
      <c r="B1130" s="150"/>
      <c r="D1130" s="577"/>
    </row>
    <row r="1131" spans="2:4">
      <c r="B1131" s="150"/>
      <c r="D1131" s="577"/>
    </row>
    <row r="1132" spans="2:4">
      <c r="B1132" s="150"/>
      <c r="D1132" s="577"/>
    </row>
    <row r="1133" spans="2:4">
      <c r="B1133" s="150"/>
      <c r="D1133" s="577"/>
    </row>
    <row r="1134" spans="2:4">
      <c r="B1134" s="150"/>
      <c r="D1134" s="577"/>
    </row>
    <row r="1135" spans="2:4">
      <c r="B1135" s="150"/>
      <c r="D1135" s="577"/>
    </row>
    <row r="1136" spans="2:4">
      <c r="B1136" s="150"/>
      <c r="D1136" s="577"/>
    </row>
    <row r="1137" spans="2:4">
      <c r="B1137" s="150"/>
      <c r="D1137" s="577"/>
    </row>
    <row r="1138" spans="2:4">
      <c r="B1138" s="150"/>
      <c r="D1138" s="577"/>
    </row>
    <row r="1139" spans="2:4">
      <c r="B1139" s="150"/>
      <c r="D1139" s="577"/>
    </row>
    <row r="1140" spans="2:4">
      <c r="B1140" s="150"/>
      <c r="D1140" s="577"/>
    </row>
    <row r="1141" spans="2:4">
      <c r="B1141" s="150"/>
      <c r="D1141" s="577"/>
    </row>
    <row r="1142" spans="2:4">
      <c r="B1142" s="150"/>
      <c r="D1142" s="577"/>
    </row>
    <row r="1143" spans="2:4">
      <c r="B1143" s="150"/>
      <c r="D1143" s="577"/>
    </row>
    <row r="1144" spans="2:4">
      <c r="B1144" s="150"/>
      <c r="D1144" s="577"/>
    </row>
    <row r="1145" spans="2:4">
      <c r="B1145" s="150"/>
      <c r="D1145" s="577"/>
    </row>
    <row r="1146" spans="2:4">
      <c r="B1146" s="150"/>
      <c r="D1146" s="577"/>
    </row>
    <row r="1147" spans="2:4">
      <c r="B1147" s="150"/>
      <c r="D1147" s="577"/>
    </row>
    <row r="1148" spans="2:4">
      <c r="B1148" s="150"/>
      <c r="D1148" s="577"/>
    </row>
    <row r="1149" spans="2:4">
      <c r="B1149" s="150"/>
      <c r="D1149" s="577"/>
    </row>
    <row r="1150" spans="2:4">
      <c r="B1150" s="150"/>
      <c r="D1150" s="577"/>
    </row>
    <row r="1151" spans="2:4">
      <c r="B1151" s="150"/>
      <c r="D1151" s="577"/>
    </row>
    <row r="1152" spans="2:4">
      <c r="B1152" s="150"/>
      <c r="D1152" s="577"/>
    </row>
    <row r="1153" spans="2:4">
      <c r="B1153" s="150"/>
      <c r="D1153" s="577"/>
    </row>
    <row r="1154" spans="2:4">
      <c r="B1154" s="150"/>
      <c r="D1154" s="577"/>
    </row>
    <row r="1155" spans="2:4">
      <c r="B1155" s="150"/>
      <c r="D1155" s="577"/>
    </row>
    <row r="1156" spans="2:4">
      <c r="B1156" s="150"/>
      <c r="D1156" s="577"/>
    </row>
    <row r="1157" spans="2:4">
      <c r="B1157" s="150"/>
      <c r="D1157" s="577"/>
    </row>
    <row r="1158" spans="2:4">
      <c r="B1158" s="150"/>
      <c r="D1158" s="577"/>
    </row>
    <row r="1159" spans="2:4">
      <c r="B1159" s="150"/>
      <c r="D1159" s="577"/>
    </row>
    <row r="1160" spans="2:4">
      <c r="B1160" s="150"/>
      <c r="D1160" s="577"/>
    </row>
    <row r="1161" spans="2:4">
      <c r="B1161" s="150"/>
      <c r="D1161" s="577"/>
    </row>
    <row r="1162" spans="2:4">
      <c r="B1162" s="150"/>
      <c r="D1162" s="577"/>
    </row>
    <row r="1163" spans="2:4">
      <c r="B1163" s="150"/>
      <c r="D1163" s="577"/>
    </row>
    <row r="1164" spans="2:4">
      <c r="B1164" s="150"/>
      <c r="D1164" s="577"/>
    </row>
    <row r="1165" spans="2:4">
      <c r="B1165" s="150"/>
      <c r="D1165" s="577"/>
    </row>
    <row r="1166" spans="2:4">
      <c r="B1166" s="150"/>
      <c r="D1166" s="577"/>
    </row>
    <row r="1167" spans="2:4">
      <c r="B1167" s="150"/>
      <c r="D1167" s="577"/>
    </row>
    <row r="1168" spans="2:4">
      <c r="B1168" s="150"/>
      <c r="D1168" s="577"/>
    </row>
    <row r="1169" spans="2:12">
      <c r="B1169" s="150"/>
      <c r="D1169" s="577"/>
    </row>
    <row r="1170" spans="2:12">
      <c r="B1170" s="150"/>
      <c r="D1170" s="577"/>
    </row>
    <row r="1171" spans="2:12">
      <c r="B1171" s="150"/>
      <c r="D1171" s="577"/>
    </row>
    <row r="1172" spans="2:12">
      <c r="B1172" s="150"/>
      <c r="D1172" s="577"/>
      <c r="I1172" s="578"/>
      <c r="J1172" s="578"/>
      <c r="K1172" s="578"/>
      <c r="L1172" s="578"/>
    </row>
    <row r="1173" spans="2:12">
      <c r="B1173" s="150"/>
      <c r="D1173" s="577"/>
    </row>
    <row r="1174" spans="2:12">
      <c r="B1174" s="150"/>
      <c r="D1174" s="577"/>
    </row>
    <row r="1175" spans="2:12">
      <c r="B1175" s="150"/>
      <c r="D1175" s="577"/>
    </row>
    <row r="1176" spans="2:12">
      <c r="B1176" s="150"/>
      <c r="D1176" s="577"/>
    </row>
    <row r="1177" spans="2:12">
      <c r="B1177" s="150"/>
      <c r="D1177" s="577"/>
    </row>
    <row r="1178" spans="2:12">
      <c r="B1178" s="150"/>
      <c r="D1178" s="577"/>
    </row>
    <row r="1179" spans="2:12">
      <c r="B1179" s="150"/>
      <c r="D1179" s="577"/>
    </row>
    <row r="1180" spans="2:12">
      <c r="B1180" s="150"/>
      <c r="D1180" s="577"/>
    </row>
    <row r="1181" spans="2:12">
      <c r="B1181" s="150"/>
      <c r="D1181" s="577"/>
    </row>
    <row r="1182" spans="2:12">
      <c r="B1182" s="150"/>
      <c r="D1182" s="577"/>
    </row>
    <row r="1183" spans="2:12">
      <c r="B1183" s="150"/>
      <c r="D1183" s="577"/>
    </row>
    <row r="1184" spans="2:12">
      <c r="B1184" s="150"/>
      <c r="D1184" s="577"/>
    </row>
    <row r="1185" spans="2:4">
      <c r="B1185" s="150"/>
      <c r="D1185" s="577"/>
    </row>
    <row r="1186" spans="2:4">
      <c r="B1186" s="150"/>
      <c r="D1186" s="577"/>
    </row>
    <row r="1187" spans="2:4">
      <c r="B1187" s="150"/>
      <c r="D1187" s="577"/>
    </row>
    <row r="1188" spans="2:4">
      <c r="B1188" s="150"/>
      <c r="D1188" s="577"/>
    </row>
    <row r="1189" spans="2:4">
      <c r="B1189" s="150"/>
      <c r="D1189" s="577"/>
    </row>
    <row r="1190" spans="2:4">
      <c r="B1190" s="150"/>
      <c r="D1190" s="577"/>
    </row>
    <row r="1191" spans="2:4">
      <c r="B1191" s="150"/>
      <c r="D1191" s="577"/>
    </row>
    <row r="1192" spans="2:4">
      <c r="B1192" s="150"/>
      <c r="D1192" s="577"/>
    </row>
    <row r="1193" spans="2:4">
      <c r="B1193" s="150"/>
      <c r="D1193" s="577"/>
    </row>
    <row r="1194" spans="2:4">
      <c r="B1194" s="150"/>
      <c r="D1194" s="577"/>
    </row>
    <row r="1195" spans="2:4">
      <c r="B1195" s="150"/>
      <c r="D1195" s="577"/>
    </row>
    <row r="1196" spans="2:4">
      <c r="B1196" s="150"/>
      <c r="D1196" s="577"/>
    </row>
    <row r="1197" spans="2:4">
      <c r="B1197" s="150"/>
      <c r="D1197" s="577"/>
    </row>
    <row r="1198" spans="2:4">
      <c r="B1198" s="150"/>
      <c r="D1198" s="577"/>
    </row>
    <row r="1199" spans="2:4">
      <c r="B1199" s="150"/>
      <c r="D1199" s="577"/>
    </row>
    <row r="1200" spans="2:4">
      <c r="B1200" s="150"/>
      <c r="D1200" s="577"/>
    </row>
    <row r="1201" spans="2:4">
      <c r="B1201" s="150"/>
      <c r="D1201" s="577"/>
    </row>
    <row r="1202" spans="2:4">
      <c r="B1202" s="150"/>
      <c r="D1202" s="577"/>
    </row>
    <row r="1203" spans="2:4">
      <c r="B1203" s="150"/>
      <c r="D1203" s="577"/>
    </row>
    <row r="1204" spans="2:4">
      <c r="B1204" s="150"/>
      <c r="D1204" s="577"/>
    </row>
    <row r="1205" spans="2:4">
      <c r="B1205" s="150"/>
      <c r="D1205" s="577"/>
    </row>
    <row r="1206" spans="2:4">
      <c r="B1206" s="150"/>
      <c r="D1206" s="577"/>
    </row>
    <row r="1207" spans="2:4">
      <c r="B1207" s="150"/>
      <c r="D1207" s="577"/>
    </row>
    <row r="1208" spans="2:4">
      <c r="B1208" s="150"/>
      <c r="D1208" s="577"/>
    </row>
    <row r="1209" spans="2:4">
      <c r="B1209" s="150"/>
      <c r="D1209" s="577"/>
    </row>
    <row r="1210" spans="2:4">
      <c r="B1210" s="150"/>
      <c r="D1210" s="577"/>
    </row>
    <row r="1211" spans="2:4">
      <c r="B1211" s="150"/>
      <c r="D1211" s="577"/>
    </row>
    <row r="1212" spans="2:4">
      <c r="B1212" s="150"/>
      <c r="D1212" s="577"/>
    </row>
    <row r="1213" spans="2:4">
      <c r="B1213" s="150"/>
      <c r="D1213" s="577"/>
    </row>
    <row r="1214" spans="2:4">
      <c r="B1214" s="150"/>
      <c r="D1214" s="577"/>
    </row>
    <row r="1215" spans="2:4">
      <c r="B1215" s="150"/>
      <c r="D1215" s="577"/>
    </row>
    <row r="1216" spans="2:4">
      <c r="B1216" s="150"/>
      <c r="D1216" s="577"/>
    </row>
    <row r="1217" spans="2:4">
      <c r="B1217" s="150"/>
      <c r="D1217" s="577"/>
    </row>
    <row r="1218" spans="2:4">
      <c r="B1218" s="150"/>
      <c r="D1218" s="577"/>
    </row>
    <row r="1219" spans="2:4">
      <c r="B1219" s="150"/>
      <c r="D1219" s="577"/>
    </row>
    <row r="1220" spans="2:4">
      <c r="B1220" s="150"/>
      <c r="D1220" s="577"/>
    </row>
    <row r="1221" spans="2:4">
      <c r="B1221" s="150"/>
      <c r="D1221" s="577"/>
    </row>
    <row r="1222" spans="2:4">
      <c r="B1222" s="150"/>
      <c r="D1222" s="577"/>
    </row>
    <row r="1223" spans="2:4">
      <c r="B1223" s="150"/>
      <c r="D1223" s="577"/>
    </row>
    <row r="1224" spans="2:4">
      <c r="B1224" s="150"/>
      <c r="D1224" s="577"/>
    </row>
    <row r="1225" spans="2:4">
      <c r="B1225" s="150"/>
      <c r="D1225" s="577"/>
    </row>
    <row r="1226" spans="2:4">
      <c r="B1226" s="150"/>
      <c r="D1226" s="577"/>
    </row>
    <row r="1227" spans="2:4">
      <c r="B1227" s="150"/>
      <c r="D1227" s="577"/>
    </row>
    <row r="1228" spans="2:4">
      <c r="B1228" s="150"/>
      <c r="D1228" s="577"/>
    </row>
    <row r="1229" spans="2:4">
      <c r="B1229" s="150"/>
      <c r="D1229" s="577"/>
    </row>
    <row r="1230" spans="2:4">
      <c r="B1230" s="150"/>
      <c r="D1230" s="577"/>
    </row>
    <row r="1231" spans="2:4">
      <c r="B1231" s="150"/>
      <c r="D1231" s="577"/>
    </row>
    <row r="1232" spans="2:4">
      <c r="B1232" s="150"/>
      <c r="D1232" s="577"/>
    </row>
    <row r="1233" spans="2:4">
      <c r="B1233" s="150"/>
      <c r="D1233" s="577"/>
    </row>
    <row r="1234" spans="2:4">
      <c r="B1234" s="150"/>
      <c r="D1234" s="577"/>
    </row>
    <row r="1235" spans="2:4">
      <c r="B1235" s="150"/>
      <c r="D1235" s="577"/>
    </row>
    <row r="1236" spans="2:4">
      <c r="B1236" s="150"/>
      <c r="D1236" s="577"/>
    </row>
    <row r="1237" spans="2:4">
      <c r="B1237" s="150"/>
      <c r="D1237" s="577"/>
    </row>
    <row r="1238" spans="2:4">
      <c r="B1238" s="150"/>
      <c r="D1238" s="577"/>
    </row>
    <row r="1239" spans="2:4">
      <c r="B1239" s="150"/>
      <c r="D1239" s="577"/>
    </row>
    <row r="1240" spans="2:4">
      <c r="B1240" s="150"/>
      <c r="D1240" s="577"/>
    </row>
    <row r="1241" spans="2:4">
      <c r="B1241" s="150"/>
      <c r="D1241" s="577"/>
    </row>
    <row r="1242" spans="2:4">
      <c r="B1242" s="150"/>
      <c r="D1242" s="577"/>
    </row>
    <row r="1243" spans="2:4">
      <c r="B1243" s="150"/>
      <c r="D1243" s="577"/>
    </row>
    <row r="1244" spans="2:4">
      <c r="B1244" s="150"/>
      <c r="D1244" s="577"/>
    </row>
    <row r="1245" spans="2:4">
      <c r="B1245" s="150"/>
      <c r="D1245" s="577"/>
    </row>
    <row r="1246" spans="2:4">
      <c r="B1246" s="150"/>
      <c r="D1246" s="577"/>
    </row>
    <row r="1247" spans="2:4">
      <c r="B1247" s="150"/>
      <c r="D1247" s="577"/>
    </row>
    <row r="1248" spans="2:4">
      <c r="B1248" s="150"/>
      <c r="D1248" s="577"/>
    </row>
    <row r="1249" spans="2:12">
      <c r="B1249" s="150"/>
      <c r="D1249" s="577"/>
    </row>
    <row r="1250" spans="2:12">
      <c r="B1250" s="150"/>
      <c r="D1250" s="577"/>
    </row>
    <row r="1251" spans="2:12">
      <c r="B1251" s="150"/>
      <c r="D1251" s="577"/>
    </row>
    <row r="1252" spans="2:12">
      <c r="B1252" s="150"/>
      <c r="D1252" s="577"/>
    </row>
    <row r="1253" spans="2:12">
      <c r="B1253" s="150"/>
      <c r="D1253" s="577"/>
    </row>
    <row r="1254" spans="2:12">
      <c r="B1254" s="150"/>
      <c r="D1254" s="577"/>
    </row>
    <row r="1255" spans="2:12">
      <c r="B1255" s="150"/>
      <c r="D1255" s="577"/>
    </row>
    <row r="1256" spans="2:12">
      <c r="B1256" s="150"/>
      <c r="D1256" s="577"/>
      <c r="I1256" s="578"/>
      <c r="J1256" s="578"/>
      <c r="K1256" s="578"/>
      <c r="L1256" s="578"/>
    </row>
    <row r="1257" spans="2:12">
      <c r="B1257" s="150"/>
      <c r="D1257" s="577"/>
    </row>
    <row r="1258" spans="2:12">
      <c r="B1258" s="150"/>
      <c r="D1258" s="577"/>
    </row>
    <row r="1259" spans="2:12">
      <c r="B1259" s="150"/>
      <c r="D1259" s="577"/>
    </row>
    <row r="1260" spans="2:12">
      <c r="B1260" s="150"/>
      <c r="D1260" s="577"/>
    </row>
    <row r="1261" spans="2:12">
      <c r="B1261" s="150"/>
      <c r="D1261" s="577"/>
    </row>
    <row r="1262" spans="2:12">
      <c r="B1262" s="150"/>
      <c r="D1262" s="577"/>
    </row>
    <row r="1263" spans="2:12">
      <c r="B1263" s="150"/>
      <c r="D1263" s="577"/>
    </row>
    <row r="1264" spans="2:12">
      <c r="B1264" s="150"/>
      <c r="D1264" s="577"/>
    </row>
    <row r="1265" spans="2:12">
      <c r="B1265" s="150"/>
      <c r="D1265" s="577"/>
    </row>
    <row r="1266" spans="2:12">
      <c r="B1266" s="150"/>
      <c r="D1266" s="577"/>
    </row>
    <row r="1267" spans="2:12">
      <c r="B1267" s="150"/>
      <c r="D1267" s="577"/>
    </row>
    <row r="1268" spans="2:12">
      <c r="B1268" s="150"/>
      <c r="D1268" s="577"/>
    </row>
    <row r="1269" spans="2:12">
      <c r="B1269" s="150"/>
      <c r="D1269" s="577"/>
    </row>
    <row r="1270" spans="2:12">
      <c r="B1270" s="150"/>
      <c r="D1270" s="577"/>
    </row>
    <row r="1271" spans="2:12">
      <c r="B1271" s="150"/>
      <c r="D1271" s="577"/>
    </row>
    <row r="1272" spans="2:12">
      <c r="B1272" s="150"/>
      <c r="D1272" s="577"/>
    </row>
    <row r="1273" spans="2:12">
      <c r="B1273" s="150"/>
      <c r="D1273" s="577"/>
    </row>
    <row r="1274" spans="2:12">
      <c r="B1274" s="150"/>
      <c r="D1274" s="577"/>
    </row>
    <row r="1275" spans="2:12">
      <c r="B1275" s="150"/>
      <c r="D1275" s="577"/>
    </row>
    <row r="1276" spans="2:12">
      <c r="B1276" s="150"/>
      <c r="D1276" s="577"/>
    </row>
    <row r="1277" spans="2:12">
      <c r="B1277" s="150"/>
      <c r="D1277" s="577"/>
    </row>
    <row r="1278" spans="2:12">
      <c r="B1278" s="150"/>
      <c r="D1278" s="577"/>
    </row>
    <row r="1279" spans="2:12">
      <c r="B1279" s="150"/>
      <c r="D1279" s="577"/>
    </row>
    <row r="1280" spans="2:12">
      <c r="B1280" s="150"/>
      <c r="D1280" s="577"/>
      <c r="I1280" s="578"/>
      <c r="J1280" s="578"/>
      <c r="K1280" s="578"/>
      <c r="L1280" s="578"/>
    </row>
    <row r="1281" spans="2:4">
      <c r="B1281" s="150"/>
      <c r="D1281" s="577"/>
    </row>
    <row r="1282" spans="2:4">
      <c r="B1282" s="150"/>
      <c r="D1282" s="577"/>
    </row>
    <row r="1283" spans="2:4">
      <c r="B1283" s="150"/>
      <c r="D1283" s="577"/>
    </row>
    <row r="1284" spans="2:4">
      <c r="B1284" s="150"/>
      <c r="D1284" s="577"/>
    </row>
    <row r="1285" spans="2:4">
      <c r="B1285" s="150"/>
      <c r="D1285" s="577"/>
    </row>
    <row r="1286" spans="2:4">
      <c r="B1286" s="150"/>
      <c r="D1286" s="577"/>
    </row>
    <row r="1287" spans="2:4">
      <c r="B1287" s="150"/>
      <c r="D1287" s="577"/>
    </row>
    <row r="1288" spans="2:4">
      <c r="B1288" s="150"/>
      <c r="D1288" s="577"/>
    </row>
    <row r="1289" spans="2:4">
      <c r="B1289" s="150"/>
      <c r="D1289" s="577"/>
    </row>
    <row r="1290" spans="2:4">
      <c r="B1290" s="150"/>
      <c r="D1290" s="577"/>
    </row>
    <row r="1291" spans="2:4">
      <c r="B1291" s="150"/>
      <c r="D1291" s="577"/>
    </row>
    <row r="1292" spans="2:4">
      <c r="B1292" s="150"/>
      <c r="D1292" s="577"/>
    </row>
    <row r="1293" spans="2:4">
      <c r="B1293" s="150"/>
      <c r="D1293" s="577"/>
    </row>
    <row r="1294" spans="2:4">
      <c r="B1294" s="150"/>
      <c r="D1294" s="577"/>
    </row>
    <row r="1295" spans="2:4">
      <c r="B1295" s="150"/>
      <c r="D1295" s="577"/>
    </row>
    <row r="1296" spans="2:4">
      <c r="B1296" s="150"/>
      <c r="D1296" s="577"/>
    </row>
    <row r="1297" spans="2:12">
      <c r="B1297" s="150"/>
      <c r="D1297" s="577"/>
    </row>
    <row r="1298" spans="2:12">
      <c r="B1298" s="150"/>
      <c r="D1298" s="577"/>
    </row>
    <row r="1299" spans="2:12">
      <c r="B1299" s="150"/>
      <c r="D1299" s="577"/>
    </row>
    <row r="1300" spans="2:12">
      <c r="B1300" s="150"/>
      <c r="D1300" s="577"/>
    </row>
    <row r="1301" spans="2:12">
      <c r="B1301" s="150"/>
      <c r="D1301" s="577"/>
    </row>
    <row r="1302" spans="2:12">
      <c r="B1302" s="150"/>
      <c r="D1302" s="577"/>
    </row>
    <row r="1303" spans="2:12">
      <c r="B1303" s="150"/>
      <c r="D1303" s="577"/>
    </row>
    <row r="1304" spans="2:12">
      <c r="B1304" s="150"/>
      <c r="D1304" s="577"/>
      <c r="I1304" s="578"/>
      <c r="J1304" s="578"/>
      <c r="K1304" s="578"/>
      <c r="L1304" s="578"/>
    </row>
    <row r="1305" spans="2:12">
      <c r="B1305" s="150"/>
      <c r="D1305" s="577"/>
    </row>
    <row r="1306" spans="2:12">
      <c r="B1306" s="150"/>
      <c r="D1306" s="577"/>
    </row>
    <row r="1307" spans="2:12">
      <c r="B1307" s="150"/>
      <c r="D1307" s="577"/>
    </row>
    <row r="1308" spans="2:12">
      <c r="B1308" s="150"/>
      <c r="D1308" s="577"/>
    </row>
    <row r="1309" spans="2:12">
      <c r="B1309" s="150"/>
      <c r="D1309" s="577"/>
    </row>
    <row r="1310" spans="2:12">
      <c r="B1310" s="150"/>
      <c r="D1310" s="577"/>
    </row>
    <row r="1311" spans="2:12">
      <c r="B1311" s="150"/>
      <c r="D1311" s="577"/>
    </row>
    <row r="1312" spans="2:12">
      <c r="B1312" s="150"/>
      <c r="D1312" s="577"/>
    </row>
    <row r="1313" spans="2:4">
      <c r="B1313" s="150"/>
      <c r="D1313" s="577"/>
    </row>
    <row r="1314" spans="2:4">
      <c r="B1314" s="150"/>
      <c r="D1314" s="577"/>
    </row>
    <row r="1315" spans="2:4">
      <c r="B1315" s="150"/>
      <c r="D1315" s="577"/>
    </row>
    <row r="1316" spans="2:4">
      <c r="B1316" s="150"/>
      <c r="D1316" s="577"/>
    </row>
    <row r="1317" spans="2:4">
      <c r="B1317" s="150"/>
      <c r="D1317" s="577"/>
    </row>
    <row r="1318" spans="2:4">
      <c r="B1318" s="150"/>
      <c r="D1318" s="577"/>
    </row>
    <row r="1319" spans="2:4">
      <c r="B1319" s="150"/>
      <c r="D1319" s="577"/>
    </row>
    <row r="1320" spans="2:4">
      <c r="B1320" s="150"/>
      <c r="D1320" s="577"/>
    </row>
    <row r="1321" spans="2:4">
      <c r="B1321" s="150"/>
      <c r="D1321" s="577"/>
    </row>
    <row r="1322" spans="2:4">
      <c r="B1322" s="150"/>
      <c r="D1322" s="577"/>
    </row>
    <row r="1323" spans="2:4">
      <c r="B1323" s="150"/>
      <c r="D1323" s="577"/>
    </row>
    <row r="1324" spans="2:4">
      <c r="B1324" s="150"/>
      <c r="D1324" s="577"/>
    </row>
    <row r="1325" spans="2:4">
      <c r="B1325" s="150"/>
      <c r="D1325" s="577"/>
    </row>
    <row r="1326" spans="2:4">
      <c r="B1326" s="150"/>
      <c r="D1326" s="577"/>
    </row>
    <row r="1327" spans="2:4">
      <c r="B1327" s="150"/>
      <c r="D1327" s="577"/>
    </row>
    <row r="1328" spans="2:4">
      <c r="B1328" s="150"/>
      <c r="D1328" s="577"/>
    </row>
    <row r="1329" spans="2:4">
      <c r="B1329" s="150"/>
      <c r="D1329" s="577"/>
    </row>
    <row r="1330" spans="2:4">
      <c r="B1330" s="150"/>
      <c r="D1330" s="577"/>
    </row>
    <row r="1331" spans="2:4">
      <c r="B1331" s="150"/>
      <c r="D1331" s="577"/>
    </row>
    <row r="1332" spans="2:4">
      <c r="B1332" s="150"/>
      <c r="D1332" s="577"/>
    </row>
    <row r="1333" spans="2:4">
      <c r="B1333" s="150"/>
      <c r="D1333" s="577"/>
    </row>
    <row r="1334" spans="2:4">
      <c r="B1334" s="150"/>
      <c r="D1334" s="577"/>
    </row>
    <row r="1335" spans="2:4">
      <c r="B1335" s="150"/>
      <c r="D1335" s="577"/>
    </row>
    <row r="1336" spans="2:4">
      <c r="B1336" s="150"/>
      <c r="D1336" s="577"/>
    </row>
    <row r="1337" spans="2:4">
      <c r="B1337" s="150"/>
      <c r="D1337" s="577"/>
    </row>
    <row r="1338" spans="2:4">
      <c r="B1338" s="150"/>
      <c r="D1338" s="577"/>
    </row>
    <row r="1339" spans="2:4">
      <c r="B1339" s="150"/>
      <c r="D1339" s="577"/>
    </row>
    <row r="1340" spans="2:4">
      <c r="B1340" s="150"/>
      <c r="D1340" s="577"/>
    </row>
    <row r="1341" spans="2:4">
      <c r="B1341" s="150"/>
      <c r="D1341" s="577"/>
    </row>
    <row r="1342" spans="2:4">
      <c r="B1342" s="150"/>
      <c r="D1342" s="577"/>
    </row>
    <row r="1343" spans="2:4">
      <c r="B1343" s="150"/>
      <c r="D1343" s="577"/>
    </row>
    <row r="1344" spans="2:4">
      <c r="B1344" s="150"/>
      <c r="D1344" s="577"/>
    </row>
    <row r="1345" spans="2:4">
      <c r="B1345" s="150"/>
      <c r="D1345" s="577"/>
    </row>
    <row r="1346" spans="2:4">
      <c r="B1346" s="150"/>
      <c r="D1346" s="577"/>
    </row>
    <row r="1347" spans="2:4">
      <c r="B1347" s="150"/>
      <c r="D1347" s="577"/>
    </row>
    <row r="1348" spans="2:4">
      <c r="B1348" s="150"/>
      <c r="D1348" s="577"/>
    </row>
    <row r="1349" spans="2:4">
      <c r="B1349" s="150"/>
      <c r="D1349" s="577"/>
    </row>
    <row r="1350" spans="2:4">
      <c r="B1350" s="150"/>
      <c r="D1350" s="577"/>
    </row>
    <row r="1351" spans="2:4">
      <c r="B1351" s="150"/>
      <c r="D1351" s="577"/>
    </row>
    <row r="1352" spans="2:4">
      <c r="B1352" s="150"/>
      <c r="D1352" s="577"/>
    </row>
    <row r="1353" spans="2:4">
      <c r="B1353" s="150"/>
      <c r="D1353" s="577"/>
    </row>
    <row r="1354" spans="2:4">
      <c r="B1354" s="150"/>
      <c r="D1354" s="577"/>
    </row>
    <row r="1355" spans="2:4">
      <c r="B1355" s="150"/>
      <c r="D1355" s="577"/>
    </row>
    <row r="1356" spans="2:4">
      <c r="B1356" s="150"/>
      <c r="D1356" s="577"/>
    </row>
    <row r="1357" spans="2:4">
      <c r="B1357" s="150"/>
      <c r="D1357" s="577"/>
    </row>
    <row r="1358" spans="2:4">
      <c r="B1358" s="150"/>
      <c r="D1358" s="577"/>
    </row>
    <row r="1359" spans="2:4">
      <c r="B1359" s="150"/>
      <c r="D1359" s="577"/>
    </row>
    <row r="1360" spans="2:4">
      <c r="B1360" s="150"/>
      <c r="D1360" s="577"/>
    </row>
    <row r="1361" spans="2:4">
      <c r="B1361" s="150"/>
      <c r="D1361" s="577"/>
    </row>
    <row r="1362" spans="2:4">
      <c r="B1362" s="150"/>
      <c r="D1362" s="577"/>
    </row>
    <row r="1363" spans="2:4">
      <c r="B1363" s="150"/>
      <c r="D1363" s="577"/>
    </row>
    <row r="1364" spans="2:4">
      <c r="B1364" s="150"/>
      <c r="D1364" s="577"/>
    </row>
    <row r="1365" spans="2:4">
      <c r="B1365" s="150"/>
      <c r="D1365" s="577"/>
    </row>
    <row r="1366" spans="2:4">
      <c r="B1366" s="150"/>
      <c r="D1366" s="577"/>
    </row>
    <row r="1367" spans="2:4">
      <c r="B1367" s="150"/>
      <c r="D1367" s="577"/>
    </row>
    <row r="1368" spans="2:4">
      <c r="B1368" s="150"/>
      <c r="D1368" s="577"/>
    </row>
    <row r="1369" spans="2:4">
      <c r="B1369" s="150"/>
      <c r="D1369" s="577"/>
    </row>
    <row r="1370" spans="2:4">
      <c r="B1370" s="150"/>
      <c r="D1370" s="577"/>
    </row>
    <row r="1371" spans="2:4">
      <c r="B1371" s="150"/>
      <c r="D1371" s="577"/>
    </row>
    <row r="1372" spans="2:4">
      <c r="B1372" s="150"/>
      <c r="D1372" s="577"/>
    </row>
    <row r="1373" spans="2:4">
      <c r="B1373" s="150"/>
      <c r="D1373" s="577"/>
    </row>
    <row r="1374" spans="2:4">
      <c r="B1374" s="150"/>
      <c r="D1374" s="577"/>
    </row>
    <row r="1375" spans="2:4">
      <c r="B1375" s="150"/>
      <c r="D1375" s="577"/>
    </row>
    <row r="1376" spans="2:4">
      <c r="B1376" s="150"/>
      <c r="D1376" s="577"/>
    </row>
    <row r="1377" spans="2:12">
      <c r="B1377" s="150"/>
      <c r="D1377" s="577"/>
      <c r="I1377" s="578"/>
      <c r="J1377" s="578"/>
      <c r="K1377" s="578"/>
      <c r="L1377" s="578"/>
    </row>
    <row r="1378" spans="2:12">
      <c r="B1378" s="150"/>
      <c r="D1378" s="577"/>
    </row>
    <row r="1379" spans="2:12">
      <c r="B1379" s="150"/>
      <c r="D1379" s="577"/>
    </row>
    <row r="1380" spans="2:12">
      <c r="B1380" s="150"/>
      <c r="D1380" s="577"/>
    </row>
    <row r="1381" spans="2:12">
      <c r="B1381" s="150"/>
      <c r="D1381" s="577"/>
    </row>
    <row r="1382" spans="2:12">
      <c r="B1382" s="150"/>
      <c r="D1382" s="577"/>
    </row>
    <row r="1383" spans="2:12">
      <c r="B1383" s="150"/>
      <c r="D1383" s="577"/>
    </row>
    <row r="1384" spans="2:12">
      <c r="B1384" s="150"/>
      <c r="D1384" s="577"/>
    </row>
    <row r="1385" spans="2:12">
      <c r="B1385" s="150"/>
      <c r="D1385" s="577"/>
    </row>
    <row r="1386" spans="2:12">
      <c r="B1386" s="150"/>
      <c r="D1386" s="577"/>
    </row>
    <row r="1387" spans="2:12">
      <c r="B1387" s="150"/>
      <c r="D1387" s="577"/>
    </row>
    <row r="1388" spans="2:12">
      <c r="B1388" s="150"/>
      <c r="D1388" s="577"/>
    </row>
    <row r="1389" spans="2:12">
      <c r="B1389" s="150"/>
      <c r="D1389" s="577"/>
    </row>
    <row r="1390" spans="2:12">
      <c r="B1390" s="150"/>
      <c r="D1390" s="577"/>
    </row>
    <row r="1391" spans="2:12">
      <c r="B1391" s="150"/>
      <c r="D1391" s="577"/>
    </row>
    <row r="1392" spans="2:12">
      <c r="B1392" s="150"/>
      <c r="D1392" s="577"/>
    </row>
    <row r="1393" spans="2:4">
      <c r="B1393" s="150"/>
      <c r="D1393" s="577"/>
    </row>
    <row r="1394" spans="2:4">
      <c r="B1394" s="150"/>
      <c r="D1394" s="577"/>
    </row>
    <row r="1395" spans="2:4">
      <c r="B1395" s="150"/>
      <c r="D1395" s="577"/>
    </row>
    <row r="1396" spans="2:4">
      <c r="B1396" s="150"/>
      <c r="D1396" s="577"/>
    </row>
    <row r="1397" spans="2:4">
      <c r="B1397" s="150"/>
      <c r="D1397" s="577"/>
    </row>
    <row r="1398" spans="2:4">
      <c r="B1398" s="150"/>
      <c r="D1398" s="577"/>
    </row>
    <row r="1399" spans="2:4">
      <c r="B1399" s="150"/>
      <c r="D1399" s="577"/>
    </row>
    <row r="1400" spans="2:4">
      <c r="B1400" s="150"/>
      <c r="D1400" s="577"/>
    </row>
    <row r="1401" spans="2:4">
      <c r="B1401" s="150"/>
      <c r="D1401" s="577"/>
    </row>
    <row r="1402" spans="2:4">
      <c r="B1402" s="150"/>
      <c r="D1402" s="577"/>
    </row>
    <row r="1403" spans="2:4">
      <c r="B1403" s="150"/>
      <c r="D1403" s="577"/>
    </row>
    <row r="1404" spans="2:4">
      <c r="B1404" s="150"/>
      <c r="D1404" s="577"/>
    </row>
    <row r="1405" spans="2:4">
      <c r="B1405" s="150"/>
      <c r="D1405" s="577"/>
    </row>
    <row r="1406" spans="2:4">
      <c r="B1406" s="150"/>
      <c r="D1406" s="577"/>
    </row>
    <row r="1407" spans="2:4">
      <c r="B1407" s="150"/>
      <c r="D1407" s="577"/>
    </row>
    <row r="1408" spans="2:4">
      <c r="B1408" s="150"/>
      <c r="D1408" s="577"/>
    </row>
    <row r="1409" spans="2:12">
      <c r="B1409" s="150"/>
      <c r="D1409" s="577"/>
    </row>
    <row r="1410" spans="2:12">
      <c r="B1410" s="150"/>
      <c r="D1410" s="577"/>
    </row>
    <row r="1411" spans="2:12">
      <c r="B1411" s="150"/>
      <c r="D1411" s="577"/>
    </row>
    <row r="1412" spans="2:12">
      <c r="B1412" s="150"/>
      <c r="D1412" s="577"/>
    </row>
    <row r="1413" spans="2:12">
      <c r="B1413" s="150"/>
      <c r="D1413" s="577"/>
    </row>
    <row r="1414" spans="2:12">
      <c r="B1414" s="150"/>
      <c r="D1414" s="577"/>
    </row>
    <row r="1415" spans="2:12">
      <c r="B1415" s="150"/>
      <c r="D1415" s="577"/>
    </row>
    <row r="1416" spans="2:12">
      <c r="B1416" s="150"/>
      <c r="D1416" s="577"/>
    </row>
    <row r="1417" spans="2:12">
      <c r="B1417" s="150"/>
      <c r="D1417" s="577"/>
    </row>
    <row r="1418" spans="2:12">
      <c r="B1418" s="150"/>
      <c r="D1418" s="577"/>
    </row>
    <row r="1419" spans="2:12">
      <c r="B1419" s="150"/>
      <c r="D1419" s="577"/>
    </row>
    <row r="1420" spans="2:12">
      <c r="B1420" s="150"/>
      <c r="D1420" s="577"/>
    </row>
    <row r="1421" spans="2:12">
      <c r="B1421" s="150"/>
      <c r="D1421" s="577"/>
    </row>
    <row r="1422" spans="2:12">
      <c r="B1422" s="150"/>
      <c r="D1422" s="577"/>
    </row>
    <row r="1423" spans="2:12">
      <c r="B1423" s="150"/>
      <c r="D1423" s="577"/>
    </row>
    <row r="1424" spans="2:12">
      <c r="B1424" s="150"/>
      <c r="D1424" s="577"/>
      <c r="I1424" s="578"/>
      <c r="J1424" s="578"/>
      <c r="K1424" s="578"/>
      <c r="L1424" s="578"/>
    </row>
    <row r="1425" spans="2:4">
      <c r="B1425" s="150"/>
      <c r="D1425" s="577"/>
    </row>
    <row r="1426" spans="2:4">
      <c r="B1426" s="150"/>
      <c r="D1426" s="577"/>
    </row>
    <row r="1427" spans="2:4">
      <c r="B1427" s="150"/>
      <c r="D1427" s="577"/>
    </row>
    <row r="1428" spans="2:4">
      <c r="B1428" s="150"/>
      <c r="D1428" s="577"/>
    </row>
    <row r="1429" spans="2:4">
      <c r="B1429" s="150"/>
      <c r="D1429" s="577"/>
    </row>
    <row r="1430" spans="2:4">
      <c r="B1430" s="150"/>
      <c r="D1430" s="577"/>
    </row>
    <row r="1431" spans="2:4">
      <c r="B1431" s="150"/>
      <c r="D1431" s="577"/>
    </row>
    <row r="1432" spans="2:4">
      <c r="B1432" s="150"/>
      <c r="D1432" s="577"/>
    </row>
    <row r="1433" spans="2:4">
      <c r="B1433" s="150"/>
      <c r="D1433" s="577"/>
    </row>
    <row r="1434" spans="2:4">
      <c r="B1434" s="150"/>
      <c r="D1434" s="577"/>
    </row>
    <row r="1435" spans="2:4">
      <c r="B1435" s="150"/>
      <c r="D1435" s="577"/>
    </row>
    <row r="1436" spans="2:4">
      <c r="B1436" s="150"/>
      <c r="D1436" s="577"/>
    </row>
    <row r="1437" spans="2:4">
      <c r="B1437" s="150"/>
      <c r="D1437" s="577"/>
    </row>
    <row r="1438" spans="2:4">
      <c r="B1438" s="150"/>
      <c r="D1438" s="577"/>
    </row>
    <row r="1439" spans="2:4">
      <c r="B1439" s="150"/>
      <c r="D1439" s="577"/>
    </row>
    <row r="1440" spans="2:4">
      <c r="B1440" s="150"/>
      <c r="D1440" s="577"/>
    </row>
    <row r="1441" spans="2:4">
      <c r="B1441" s="150"/>
      <c r="D1441" s="577"/>
    </row>
    <row r="1442" spans="2:4">
      <c r="B1442" s="150"/>
      <c r="D1442" s="577"/>
    </row>
    <row r="1443" spans="2:4">
      <c r="B1443" s="150"/>
      <c r="D1443" s="577"/>
    </row>
    <row r="1444" spans="2:4">
      <c r="B1444" s="150"/>
      <c r="D1444" s="577"/>
    </row>
    <row r="1445" spans="2:4">
      <c r="B1445" s="150"/>
      <c r="D1445" s="577"/>
    </row>
    <row r="1446" spans="2:4">
      <c r="B1446" s="150"/>
      <c r="D1446" s="577"/>
    </row>
    <row r="1447" spans="2:4">
      <c r="B1447" s="150"/>
      <c r="D1447" s="577"/>
    </row>
    <row r="1448" spans="2:4">
      <c r="B1448" s="150"/>
      <c r="D1448" s="577"/>
    </row>
    <row r="1449" spans="2:4">
      <c r="B1449" s="150"/>
      <c r="D1449" s="577"/>
    </row>
    <row r="1450" spans="2:4">
      <c r="B1450" s="150"/>
      <c r="D1450" s="577"/>
    </row>
    <row r="1451" spans="2:4">
      <c r="B1451" s="150"/>
      <c r="D1451" s="577"/>
    </row>
    <row r="1452" spans="2:4">
      <c r="B1452" s="150"/>
      <c r="D1452" s="577"/>
    </row>
    <row r="1453" spans="2:4">
      <c r="B1453" s="150"/>
      <c r="D1453" s="577"/>
    </row>
    <row r="1454" spans="2:4">
      <c r="B1454" s="150"/>
      <c r="D1454" s="577"/>
    </row>
    <row r="1455" spans="2:4">
      <c r="B1455" s="150"/>
      <c r="D1455" s="577"/>
    </row>
    <row r="1456" spans="2:4">
      <c r="B1456" s="150"/>
      <c r="D1456" s="577"/>
    </row>
    <row r="1457" spans="2:4">
      <c r="B1457" s="150"/>
      <c r="D1457" s="577"/>
    </row>
    <row r="1458" spans="2:4">
      <c r="B1458" s="150"/>
      <c r="D1458" s="577"/>
    </row>
    <row r="1459" spans="2:4">
      <c r="B1459" s="150"/>
      <c r="D1459" s="577"/>
    </row>
    <row r="1460" spans="2:4">
      <c r="B1460" s="150"/>
      <c r="D1460" s="577"/>
    </row>
    <row r="1461" spans="2:4">
      <c r="B1461" s="150"/>
      <c r="D1461" s="577"/>
    </row>
    <row r="1462" spans="2:4">
      <c r="B1462" s="150"/>
      <c r="D1462" s="577"/>
    </row>
    <row r="1463" spans="2:4">
      <c r="B1463" s="150"/>
      <c r="D1463" s="577"/>
    </row>
    <row r="1464" spans="2:4">
      <c r="B1464" s="150"/>
      <c r="D1464" s="577"/>
    </row>
    <row r="1465" spans="2:4">
      <c r="B1465" s="150"/>
      <c r="D1465" s="577"/>
    </row>
    <row r="1466" spans="2:4">
      <c r="B1466" s="150"/>
      <c r="D1466" s="577"/>
    </row>
    <row r="1467" spans="2:4">
      <c r="B1467" s="150"/>
      <c r="D1467" s="577"/>
    </row>
    <row r="1468" spans="2:4">
      <c r="B1468" s="150"/>
      <c r="D1468" s="577"/>
    </row>
    <row r="1469" spans="2:4">
      <c r="B1469" s="150"/>
      <c r="D1469" s="577"/>
    </row>
    <row r="1470" spans="2:4">
      <c r="B1470" s="150"/>
      <c r="D1470" s="577"/>
    </row>
    <row r="1471" spans="2:4">
      <c r="B1471" s="150"/>
      <c r="D1471" s="577"/>
    </row>
    <row r="1472" spans="2:4">
      <c r="B1472" s="150"/>
      <c r="D1472" s="577"/>
    </row>
    <row r="1473" spans="2:4">
      <c r="B1473" s="150"/>
      <c r="D1473" s="577"/>
    </row>
    <row r="1474" spans="2:4">
      <c r="B1474" s="150"/>
      <c r="D1474" s="577"/>
    </row>
    <row r="1475" spans="2:4">
      <c r="B1475" s="150"/>
      <c r="D1475" s="577"/>
    </row>
    <row r="1476" spans="2:4">
      <c r="B1476" s="150"/>
      <c r="D1476" s="577"/>
    </row>
    <row r="1477" spans="2:4">
      <c r="B1477" s="150"/>
      <c r="D1477" s="577"/>
    </row>
    <row r="1478" spans="2:4">
      <c r="B1478" s="150"/>
      <c r="D1478" s="577"/>
    </row>
    <row r="1479" spans="2:4">
      <c r="B1479" s="150"/>
      <c r="D1479" s="577"/>
    </row>
    <row r="1480" spans="2:4">
      <c r="B1480" s="150"/>
      <c r="D1480" s="577"/>
    </row>
    <row r="1481" spans="2:4">
      <c r="B1481" s="150"/>
      <c r="D1481" s="577"/>
    </row>
    <row r="1482" spans="2:4">
      <c r="B1482" s="150"/>
      <c r="D1482" s="577"/>
    </row>
    <row r="1483" spans="2:4">
      <c r="B1483" s="150"/>
      <c r="D1483" s="577"/>
    </row>
    <row r="1484" spans="2:4">
      <c r="B1484" s="150"/>
      <c r="D1484" s="577"/>
    </row>
    <row r="1485" spans="2:4">
      <c r="B1485" s="150"/>
      <c r="D1485" s="577"/>
    </row>
    <row r="1486" spans="2:4">
      <c r="B1486" s="150"/>
      <c r="D1486" s="577"/>
    </row>
    <row r="1487" spans="2:4">
      <c r="B1487" s="150"/>
      <c r="D1487" s="577"/>
    </row>
    <row r="1488" spans="2:4">
      <c r="B1488" s="150"/>
      <c r="D1488" s="577"/>
    </row>
    <row r="1489" spans="2:4">
      <c r="B1489" s="150"/>
      <c r="D1489" s="577"/>
    </row>
    <row r="1490" spans="2:4">
      <c r="B1490" s="150"/>
      <c r="D1490" s="577"/>
    </row>
    <row r="1491" spans="2:4">
      <c r="B1491" s="150"/>
      <c r="D1491" s="577"/>
    </row>
    <row r="1492" spans="2:4">
      <c r="B1492" s="150"/>
      <c r="D1492" s="577"/>
    </row>
    <row r="1493" spans="2:4">
      <c r="B1493" s="150"/>
      <c r="D1493" s="577"/>
    </row>
    <row r="1494" spans="2:4">
      <c r="B1494" s="150"/>
      <c r="D1494" s="577"/>
    </row>
    <row r="1495" spans="2:4">
      <c r="B1495" s="150"/>
      <c r="D1495" s="577"/>
    </row>
    <row r="1496" spans="2:4">
      <c r="B1496" s="150"/>
      <c r="D1496" s="577"/>
    </row>
    <row r="1497" spans="2:4">
      <c r="B1497" s="150"/>
      <c r="D1497" s="577"/>
    </row>
    <row r="1498" spans="2:4">
      <c r="B1498" s="150"/>
      <c r="D1498" s="577"/>
    </row>
    <row r="1499" spans="2:4">
      <c r="B1499" s="150"/>
      <c r="D1499" s="577"/>
    </row>
    <row r="1500" spans="2:4">
      <c r="B1500" s="150"/>
      <c r="D1500" s="577"/>
    </row>
    <row r="1501" spans="2:4">
      <c r="B1501" s="150"/>
      <c r="D1501" s="577"/>
    </row>
    <row r="1502" spans="2:4">
      <c r="B1502" s="150"/>
      <c r="D1502" s="577"/>
    </row>
    <row r="1503" spans="2:4">
      <c r="B1503" s="150"/>
      <c r="D1503" s="577"/>
    </row>
    <row r="1504" spans="2:4">
      <c r="B1504" s="150"/>
      <c r="D1504" s="577"/>
    </row>
    <row r="1505" spans="2:4">
      <c r="B1505" s="150"/>
      <c r="D1505" s="577"/>
    </row>
    <row r="1506" spans="2:4">
      <c r="B1506" s="150"/>
      <c r="D1506" s="577"/>
    </row>
    <row r="1507" spans="2:4">
      <c r="B1507" s="150"/>
      <c r="D1507" s="577"/>
    </row>
    <row r="1508" spans="2:4">
      <c r="B1508" s="150"/>
      <c r="D1508" s="577"/>
    </row>
    <row r="1509" spans="2:4">
      <c r="B1509" s="150"/>
      <c r="D1509" s="577"/>
    </row>
    <row r="1510" spans="2:4">
      <c r="B1510" s="150"/>
      <c r="D1510" s="577"/>
    </row>
    <row r="1511" spans="2:4">
      <c r="B1511" s="150"/>
      <c r="D1511" s="577"/>
    </row>
    <row r="1512" spans="2:4">
      <c r="B1512" s="150"/>
      <c r="D1512" s="577"/>
    </row>
    <row r="1513" spans="2:4">
      <c r="B1513" s="150"/>
      <c r="D1513" s="577"/>
    </row>
    <row r="1514" spans="2:4">
      <c r="B1514" s="150"/>
      <c r="D1514" s="577"/>
    </row>
    <row r="1515" spans="2:4">
      <c r="B1515" s="150"/>
      <c r="D1515" s="577"/>
    </row>
    <row r="1516" spans="2:4">
      <c r="B1516" s="150"/>
      <c r="D1516" s="577"/>
    </row>
    <row r="1517" spans="2:4">
      <c r="B1517" s="150"/>
      <c r="D1517" s="577"/>
    </row>
    <row r="1518" spans="2:4">
      <c r="B1518" s="150"/>
      <c r="D1518" s="577"/>
    </row>
    <row r="1519" spans="2:4">
      <c r="B1519" s="150"/>
      <c r="D1519" s="577"/>
    </row>
    <row r="1520" spans="2:4">
      <c r="B1520" s="150"/>
      <c r="D1520" s="577"/>
    </row>
    <row r="1521" spans="2:4">
      <c r="B1521" s="150"/>
      <c r="D1521" s="577"/>
    </row>
    <row r="1522" spans="2:4">
      <c r="B1522" s="150"/>
      <c r="D1522" s="577"/>
    </row>
    <row r="1523" spans="2:4">
      <c r="B1523" s="150"/>
      <c r="D1523" s="577"/>
    </row>
    <row r="1524" spans="2:4">
      <c r="B1524" s="150"/>
      <c r="D1524" s="577"/>
    </row>
    <row r="1525" spans="2:4">
      <c r="B1525" s="150"/>
      <c r="D1525" s="577"/>
    </row>
    <row r="1526" spans="2:4">
      <c r="B1526" s="150"/>
      <c r="D1526" s="577"/>
    </row>
    <row r="1527" spans="2:4">
      <c r="B1527" s="150"/>
      <c r="D1527" s="577"/>
    </row>
    <row r="1528" spans="2:4">
      <c r="B1528" s="150"/>
      <c r="D1528" s="577"/>
    </row>
    <row r="1529" spans="2:4">
      <c r="B1529" s="150"/>
      <c r="D1529" s="577"/>
    </row>
    <row r="1530" spans="2:4">
      <c r="B1530" s="150"/>
      <c r="D1530" s="577"/>
    </row>
    <row r="1531" spans="2:4">
      <c r="B1531" s="150"/>
      <c r="D1531" s="577"/>
    </row>
    <row r="1532" spans="2:4">
      <c r="B1532" s="150"/>
      <c r="D1532" s="577"/>
    </row>
    <row r="1533" spans="2:4">
      <c r="B1533" s="150"/>
      <c r="D1533" s="577"/>
    </row>
    <row r="1534" spans="2:4">
      <c r="B1534" s="150"/>
      <c r="D1534" s="577"/>
    </row>
    <row r="1535" spans="2:4">
      <c r="B1535" s="150"/>
      <c r="D1535" s="577"/>
    </row>
    <row r="1536" spans="2:4">
      <c r="B1536" s="150"/>
      <c r="D1536" s="577"/>
    </row>
    <row r="1537" spans="2:4">
      <c r="B1537" s="150"/>
      <c r="D1537" s="577"/>
    </row>
    <row r="1538" spans="2:4">
      <c r="B1538" s="150"/>
      <c r="D1538" s="577"/>
    </row>
    <row r="1539" spans="2:4">
      <c r="B1539" s="150"/>
      <c r="D1539" s="577"/>
    </row>
    <row r="1540" spans="2:4">
      <c r="B1540" s="150"/>
      <c r="D1540" s="577"/>
    </row>
    <row r="1541" spans="2:4">
      <c r="B1541" s="150"/>
      <c r="D1541" s="577"/>
    </row>
    <row r="1542" spans="2:4">
      <c r="B1542" s="150"/>
      <c r="D1542" s="577"/>
    </row>
    <row r="1543" spans="2:4">
      <c r="B1543" s="150"/>
      <c r="D1543" s="577"/>
    </row>
    <row r="1544" spans="2:4">
      <c r="B1544" s="150"/>
      <c r="D1544" s="577"/>
    </row>
    <row r="1545" spans="2:4">
      <c r="B1545" s="150"/>
      <c r="D1545" s="577"/>
    </row>
    <row r="1546" spans="2:4">
      <c r="B1546" s="150"/>
      <c r="D1546" s="577"/>
    </row>
    <row r="1547" spans="2:4">
      <c r="B1547" s="150"/>
      <c r="D1547" s="577"/>
    </row>
    <row r="1548" spans="2:4">
      <c r="B1548" s="150"/>
      <c r="D1548" s="577"/>
    </row>
    <row r="1549" spans="2:4">
      <c r="B1549" s="150"/>
      <c r="D1549" s="577"/>
    </row>
    <row r="1550" spans="2:4">
      <c r="B1550" s="150"/>
      <c r="D1550" s="577"/>
    </row>
    <row r="1551" spans="2:4">
      <c r="B1551" s="150"/>
      <c r="D1551" s="577"/>
    </row>
    <row r="1552" spans="2:4">
      <c r="B1552" s="150"/>
      <c r="D1552" s="577"/>
    </row>
    <row r="1553" spans="2:4">
      <c r="B1553" s="150"/>
      <c r="D1553" s="577"/>
    </row>
    <row r="1554" spans="2:4">
      <c r="B1554" s="150"/>
      <c r="D1554" s="577"/>
    </row>
    <row r="1555" spans="2:4">
      <c r="B1555" s="150"/>
      <c r="D1555" s="577"/>
    </row>
    <row r="1556" spans="2:4">
      <c r="B1556" s="150"/>
      <c r="D1556" s="577"/>
    </row>
    <row r="1557" spans="2:4">
      <c r="B1557" s="150"/>
      <c r="D1557" s="577"/>
    </row>
    <row r="1558" spans="2:4">
      <c r="B1558" s="150"/>
      <c r="D1558" s="577"/>
    </row>
    <row r="1559" spans="2:4">
      <c r="B1559" s="150"/>
      <c r="D1559" s="577"/>
    </row>
    <row r="1560" spans="2:4">
      <c r="B1560" s="150"/>
      <c r="D1560" s="577"/>
    </row>
    <row r="1561" spans="2:4">
      <c r="B1561" s="150"/>
      <c r="D1561" s="577"/>
    </row>
    <row r="1562" spans="2:4">
      <c r="B1562" s="150"/>
      <c r="D1562" s="577"/>
    </row>
    <row r="1563" spans="2:4">
      <c r="B1563" s="150"/>
      <c r="D1563" s="577"/>
    </row>
    <row r="1564" spans="2:4">
      <c r="B1564" s="150"/>
      <c r="D1564" s="577"/>
    </row>
    <row r="1565" spans="2:4">
      <c r="B1565" s="150"/>
      <c r="D1565" s="577"/>
    </row>
    <row r="1566" spans="2:4">
      <c r="B1566" s="150"/>
      <c r="D1566" s="577"/>
    </row>
    <row r="1567" spans="2:4">
      <c r="B1567" s="150"/>
      <c r="D1567" s="577"/>
    </row>
    <row r="1568" spans="2:4">
      <c r="B1568" s="150"/>
      <c r="D1568" s="577"/>
    </row>
    <row r="1569" spans="2:4">
      <c r="B1569" s="150"/>
      <c r="D1569" s="577"/>
    </row>
    <row r="1570" spans="2:4">
      <c r="B1570" s="150"/>
      <c r="D1570" s="577"/>
    </row>
    <row r="1571" spans="2:4">
      <c r="B1571" s="150"/>
      <c r="D1571" s="577"/>
    </row>
    <row r="1572" spans="2:4">
      <c r="B1572" s="150"/>
      <c r="D1572" s="577"/>
    </row>
    <row r="1573" spans="2:4">
      <c r="B1573" s="150"/>
      <c r="D1573" s="577"/>
    </row>
    <row r="1574" spans="2:4">
      <c r="B1574" s="150"/>
      <c r="D1574" s="577"/>
    </row>
    <row r="1575" spans="2:4">
      <c r="B1575" s="150"/>
      <c r="D1575" s="577"/>
    </row>
    <row r="1576" spans="2:4">
      <c r="B1576" s="150"/>
      <c r="D1576" s="577"/>
    </row>
    <row r="1577" spans="2:4">
      <c r="B1577" s="150"/>
      <c r="D1577" s="577"/>
    </row>
    <row r="1578" spans="2:4">
      <c r="B1578" s="150"/>
      <c r="D1578" s="577"/>
    </row>
    <row r="1579" spans="2:4">
      <c r="B1579" s="150"/>
      <c r="D1579" s="577"/>
    </row>
    <row r="1580" spans="2:4">
      <c r="B1580" s="150"/>
      <c r="D1580" s="577"/>
    </row>
    <row r="1581" spans="2:4">
      <c r="B1581" s="150"/>
      <c r="D1581" s="577"/>
    </row>
    <row r="1582" spans="2:4">
      <c r="B1582" s="150"/>
      <c r="D1582" s="577"/>
    </row>
    <row r="1583" spans="2:4">
      <c r="B1583" s="150"/>
      <c r="D1583" s="577"/>
    </row>
    <row r="1584" spans="2:4">
      <c r="B1584" s="150"/>
      <c r="D1584" s="577"/>
    </row>
    <row r="1585" spans="2:12">
      <c r="B1585" s="150"/>
      <c r="D1585" s="577"/>
    </row>
    <row r="1586" spans="2:12">
      <c r="B1586" s="150"/>
      <c r="D1586" s="577"/>
    </row>
    <row r="1587" spans="2:12">
      <c r="B1587" s="150"/>
      <c r="D1587" s="577"/>
    </row>
    <row r="1588" spans="2:12">
      <c r="B1588" s="150"/>
      <c r="D1588" s="577"/>
    </row>
    <row r="1589" spans="2:12">
      <c r="B1589" s="150"/>
      <c r="D1589" s="577"/>
    </row>
    <row r="1590" spans="2:12">
      <c r="B1590" s="150"/>
      <c r="D1590" s="577"/>
    </row>
    <row r="1591" spans="2:12">
      <c r="B1591" s="150"/>
      <c r="D1591" s="577"/>
    </row>
    <row r="1592" spans="2:12">
      <c r="B1592" s="150"/>
      <c r="D1592" s="577"/>
    </row>
    <row r="1593" spans="2:12">
      <c r="B1593" s="150"/>
      <c r="D1593" s="577"/>
      <c r="I1593" s="578"/>
      <c r="J1593" s="578"/>
      <c r="K1593" s="578"/>
      <c r="L1593" s="578"/>
    </row>
    <row r="1594" spans="2:12">
      <c r="B1594" s="150"/>
      <c r="D1594" s="577"/>
    </row>
    <row r="1595" spans="2:12">
      <c r="B1595" s="150"/>
      <c r="D1595" s="577"/>
    </row>
    <row r="1596" spans="2:12">
      <c r="B1596" s="150"/>
      <c r="D1596" s="577"/>
    </row>
    <row r="1597" spans="2:12">
      <c r="B1597" s="150"/>
      <c r="D1597" s="577"/>
    </row>
    <row r="1598" spans="2:12">
      <c r="B1598" s="150"/>
      <c r="D1598" s="577"/>
    </row>
    <row r="1599" spans="2:12">
      <c r="B1599" s="150"/>
      <c r="D1599" s="577"/>
    </row>
    <row r="1600" spans="2:12">
      <c r="B1600" s="150"/>
      <c r="D1600" s="577"/>
    </row>
    <row r="1601" spans="2:4">
      <c r="B1601" s="150"/>
      <c r="D1601" s="577"/>
    </row>
    <row r="1602" spans="2:4">
      <c r="B1602" s="150"/>
      <c r="D1602" s="577"/>
    </row>
    <row r="1603" spans="2:4">
      <c r="B1603" s="150"/>
      <c r="D1603" s="577"/>
    </row>
    <row r="1604" spans="2:4">
      <c r="B1604" s="150"/>
      <c r="D1604" s="577"/>
    </row>
    <row r="1605" spans="2:4">
      <c r="B1605" s="150"/>
      <c r="D1605" s="577"/>
    </row>
    <row r="1606" spans="2:4">
      <c r="B1606" s="150"/>
      <c r="D1606" s="577"/>
    </row>
    <row r="1607" spans="2:4">
      <c r="B1607" s="150"/>
      <c r="D1607" s="577"/>
    </row>
    <row r="1608" spans="2:4">
      <c r="B1608" s="150"/>
      <c r="D1608" s="577"/>
    </row>
    <row r="1609" spans="2:4">
      <c r="B1609" s="150"/>
      <c r="D1609" s="577"/>
    </row>
    <row r="1610" spans="2:4">
      <c r="B1610" s="150"/>
      <c r="D1610" s="577"/>
    </row>
    <row r="1611" spans="2:4">
      <c r="B1611" s="150"/>
      <c r="D1611" s="577"/>
    </row>
    <row r="1612" spans="2:4">
      <c r="B1612" s="150"/>
      <c r="D1612" s="577"/>
    </row>
    <row r="1613" spans="2:4">
      <c r="B1613" s="150"/>
      <c r="D1613" s="577"/>
    </row>
    <row r="1614" spans="2:4">
      <c r="B1614" s="150"/>
      <c r="D1614" s="577"/>
    </row>
    <row r="1615" spans="2:4">
      <c r="B1615" s="150"/>
      <c r="D1615" s="577"/>
    </row>
    <row r="1616" spans="2:4">
      <c r="B1616" s="150"/>
      <c r="D1616" s="577"/>
    </row>
    <row r="1617" spans="2:4">
      <c r="B1617" s="150"/>
      <c r="D1617" s="577"/>
    </row>
    <row r="1618" spans="2:4">
      <c r="B1618" s="150"/>
      <c r="D1618" s="577"/>
    </row>
    <row r="1619" spans="2:4">
      <c r="B1619" s="150"/>
      <c r="D1619" s="577"/>
    </row>
    <row r="1620" spans="2:4">
      <c r="B1620" s="150"/>
      <c r="D1620" s="577"/>
    </row>
    <row r="1621" spans="2:4">
      <c r="B1621" s="150"/>
      <c r="D1621" s="577"/>
    </row>
    <row r="1622" spans="2:4">
      <c r="B1622" s="150"/>
      <c r="D1622" s="577"/>
    </row>
    <row r="1623" spans="2:4">
      <c r="B1623" s="150"/>
      <c r="D1623" s="577"/>
    </row>
    <row r="1624" spans="2:4">
      <c r="B1624" s="150"/>
      <c r="D1624" s="577"/>
    </row>
    <row r="1625" spans="2:4">
      <c r="B1625" s="150"/>
      <c r="D1625" s="577"/>
    </row>
    <row r="1626" spans="2:4">
      <c r="B1626" s="150"/>
      <c r="D1626" s="577"/>
    </row>
    <row r="1627" spans="2:4">
      <c r="B1627" s="150"/>
      <c r="D1627" s="577"/>
    </row>
    <row r="1628" spans="2:4">
      <c r="B1628" s="150"/>
      <c r="D1628" s="577"/>
    </row>
    <row r="1629" spans="2:4">
      <c r="B1629" s="150"/>
      <c r="D1629" s="577"/>
    </row>
    <row r="1630" spans="2:4">
      <c r="B1630" s="150"/>
      <c r="D1630" s="577"/>
    </row>
    <row r="1631" spans="2:4">
      <c r="B1631" s="150"/>
      <c r="D1631" s="577"/>
    </row>
    <row r="1632" spans="2:4">
      <c r="B1632" s="150"/>
      <c r="D1632" s="577"/>
    </row>
    <row r="1633" spans="2:4">
      <c r="B1633" s="150"/>
      <c r="D1633" s="577"/>
    </row>
    <row r="1634" spans="2:4">
      <c r="B1634" s="150"/>
      <c r="D1634" s="577"/>
    </row>
    <row r="1635" spans="2:4">
      <c r="B1635" s="150"/>
      <c r="D1635" s="577"/>
    </row>
    <row r="1636" spans="2:4">
      <c r="B1636" s="150"/>
      <c r="D1636" s="577"/>
    </row>
    <row r="1637" spans="2:4">
      <c r="B1637" s="150"/>
      <c r="D1637" s="577"/>
    </row>
    <row r="1638" spans="2:4">
      <c r="B1638" s="150"/>
      <c r="D1638" s="577"/>
    </row>
    <row r="1639" spans="2:4">
      <c r="B1639" s="150"/>
      <c r="D1639" s="577"/>
    </row>
    <row r="1640" spans="2:4">
      <c r="B1640" s="150"/>
      <c r="D1640" s="577"/>
    </row>
    <row r="1641" spans="2:4">
      <c r="B1641" s="150"/>
      <c r="D1641" s="577"/>
    </row>
    <row r="1642" spans="2:4">
      <c r="B1642" s="150"/>
      <c r="D1642" s="577"/>
    </row>
    <row r="1643" spans="2:4">
      <c r="B1643" s="150"/>
      <c r="D1643" s="577"/>
    </row>
    <row r="1644" spans="2:4">
      <c r="B1644" s="150"/>
      <c r="D1644" s="577"/>
    </row>
    <row r="1645" spans="2:4">
      <c r="B1645" s="150"/>
      <c r="D1645" s="577"/>
    </row>
    <row r="1646" spans="2:4">
      <c r="B1646" s="150"/>
      <c r="D1646" s="577"/>
    </row>
    <row r="1647" spans="2:4">
      <c r="B1647" s="150"/>
      <c r="D1647" s="577"/>
    </row>
    <row r="1648" spans="2:4">
      <c r="B1648" s="150"/>
      <c r="D1648" s="577"/>
    </row>
    <row r="1649" spans="2:4">
      <c r="B1649" s="150"/>
      <c r="D1649" s="577"/>
    </row>
    <row r="1650" spans="2:4">
      <c r="B1650" s="150"/>
      <c r="D1650" s="577"/>
    </row>
    <row r="1651" spans="2:4">
      <c r="B1651" s="150"/>
      <c r="D1651" s="577"/>
    </row>
    <row r="1652" spans="2:4">
      <c r="B1652" s="150"/>
      <c r="D1652" s="577"/>
    </row>
    <row r="1653" spans="2:4">
      <c r="B1653" s="150"/>
      <c r="D1653" s="577"/>
    </row>
    <row r="1654" spans="2:4">
      <c r="B1654" s="150"/>
      <c r="D1654" s="577"/>
    </row>
    <row r="1655" spans="2:4">
      <c r="B1655" s="150"/>
      <c r="D1655" s="577"/>
    </row>
    <row r="1656" spans="2:4">
      <c r="B1656" s="150"/>
      <c r="D1656" s="577"/>
    </row>
    <row r="1657" spans="2:4">
      <c r="B1657" s="150"/>
      <c r="D1657" s="577"/>
    </row>
    <row r="1658" spans="2:4">
      <c r="B1658" s="150"/>
      <c r="D1658" s="577"/>
    </row>
    <row r="1659" spans="2:4">
      <c r="B1659" s="150"/>
      <c r="D1659" s="577"/>
    </row>
    <row r="1660" spans="2:4">
      <c r="B1660" s="150"/>
      <c r="D1660" s="577"/>
    </row>
    <row r="1661" spans="2:4">
      <c r="B1661" s="150"/>
      <c r="D1661" s="577"/>
    </row>
    <row r="1662" spans="2:4">
      <c r="B1662" s="150"/>
      <c r="D1662" s="577"/>
    </row>
    <row r="1663" spans="2:4">
      <c r="B1663" s="150"/>
      <c r="D1663" s="577"/>
    </row>
    <row r="1664" spans="2:4">
      <c r="B1664" s="150"/>
      <c r="D1664" s="577"/>
    </row>
    <row r="1665" spans="2:4">
      <c r="B1665" s="150"/>
      <c r="D1665" s="577"/>
    </row>
    <row r="1666" spans="2:4">
      <c r="B1666" s="150"/>
      <c r="D1666" s="577"/>
    </row>
    <row r="1667" spans="2:4">
      <c r="B1667" s="150"/>
      <c r="D1667" s="577"/>
    </row>
    <row r="1668" spans="2:4">
      <c r="B1668" s="150"/>
      <c r="D1668" s="577"/>
    </row>
    <row r="1669" spans="2:4">
      <c r="B1669" s="150"/>
      <c r="D1669" s="577"/>
    </row>
    <row r="1670" spans="2:4">
      <c r="B1670" s="150"/>
      <c r="D1670" s="577"/>
    </row>
    <row r="1671" spans="2:4">
      <c r="B1671" s="150"/>
      <c r="D1671" s="577"/>
    </row>
    <row r="1672" spans="2:4">
      <c r="B1672" s="150"/>
      <c r="D1672" s="577"/>
    </row>
    <row r="1673" spans="2:4">
      <c r="B1673" s="150"/>
      <c r="D1673" s="577"/>
    </row>
    <row r="1674" spans="2:4">
      <c r="B1674" s="150"/>
      <c r="D1674" s="577"/>
    </row>
    <row r="1675" spans="2:4">
      <c r="B1675" s="150"/>
      <c r="D1675" s="577"/>
    </row>
    <row r="1676" spans="2:4">
      <c r="B1676" s="150"/>
      <c r="D1676" s="577"/>
    </row>
    <row r="1677" spans="2:4">
      <c r="B1677" s="150"/>
      <c r="D1677" s="577"/>
    </row>
    <row r="1678" spans="2:4">
      <c r="B1678" s="150"/>
      <c r="D1678" s="577"/>
    </row>
    <row r="1679" spans="2:4">
      <c r="B1679" s="150"/>
      <c r="D1679" s="577"/>
    </row>
    <row r="1680" spans="2:4">
      <c r="B1680" s="150"/>
      <c r="D1680" s="577"/>
    </row>
    <row r="1681" spans="2:4">
      <c r="B1681" s="150"/>
      <c r="D1681" s="577"/>
    </row>
    <row r="1682" spans="2:4">
      <c r="B1682" s="150"/>
      <c r="D1682" s="577"/>
    </row>
    <row r="1683" spans="2:4">
      <c r="B1683" s="150"/>
      <c r="D1683" s="577"/>
    </row>
    <row r="1684" spans="2:4">
      <c r="B1684" s="150"/>
      <c r="D1684" s="577"/>
    </row>
    <row r="1685" spans="2:4">
      <c r="B1685" s="150"/>
      <c r="D1685" s="577"/>
    </row>
    <row r="1686" spans="2:4">
      <c r="B1686" s="150"/>
      <c r="D1686" s="577"/>
    </row>
    <row r="1687" spans="2:4">
      <c r="B1687" s="150"/>
      <c r="D1687" s="577"/>
    </row>
    <row r="1688" spans="2:4">
      <c r="B1688" s="150"/>
      <c r="D1688" s="577"/>
    </row>
    <row r="1689" spans="2:4">
      <c r="B1689" s="150"/>
      <c r="D1689" s="577"/>
    </row>
    <row r="1690" spans="2:4">
      <c r="B1690" s="150"/>
      <c r="D1690" s="577"/>
    </row>
    <row r="1691" spans="2:4">
      <c r="B1691" s="150"/>
      <c r="D1691" s="577"/>
    </row>
    <row r="1692" spans="2:4">
      <c r="B1692" s="150"/>
      <c r="D1692" s="577"/>
    </row>
    <row r="1693" spans="2:4">
      <c r="B1693" s="150"/>
      <c r="D1693" s="577"/>
    </row>
    <row r="1694" spans="2:4">
      <c r="B1694" s="150"/>
      <c r="D1694" s="577"/>
    </row>
    <row r="1695" spans="2:4">
      <c r="B1695" s="150"/>
      <c r="D1695" s="577"/>
    </row>
    <row r="1696" spans="2:4">
      <c r="B1696" s="150"/>
      <c r="D1696" s="577"/>
    </row>
    <row r="1697" spans="2:4">
      <c r="B1697" s="150"/>
      <c r="D1697" s="577"/>
    </row>
    <row r="1698" spans="2:4">
      <c r="B1698" s="150"/>
      <c r="D1698" s="577"/>
    </row>
    <row r="1699" spans="2:4">
      <c r="B1699" s="150"/>
      <c r="D1699" s="577"/>
    </row>
    <row r="1700" spans="2:4">
      <c r="B1700" s="150"/>
      <c r="D1700" s="577"/>
    </row>
    <row r="1701" spans="2:4">
      <c r="B1701" s="150"/>
      <c r="D1701" s="577"/>
    </row>
    <row r="1702" spans="2:4">
      <c r="B1702" s="150"/>
      <c r="D1702" s="577"/>
    </row>
    <row r="1703" spans="2:4">
      <c r="B1703" s="150"/>
      <c r="D1703" s="577"/>
    </row>
    <row r="1704" spans="2:4">
      <c r="B1704" s="150"/>
      <c r="D1704" s="577"/>
    </row>
    <row r="1705" spans="2:4">
      <c r="B1705" s="150"/>
      <c r="D1705" s="577"/>
    </row>
    <row r="1706" spans="2:4">
      <c r="B1706" s="150"/>
      <c r="D1706" s="577"/>
    </row>
    <row r="1707" spans="2:4">
      <c r="B1707" s="150"/>
      <c r="D1707" s="577"/>
    </row>
    <row r="1708" spans="2:4">
      <c r="B1708" s="150"/>
      <c r="D1708" s="577"/>
    </row>
    <row r="1709" spans="2:4">
      <c r="B1709" s="150"/>
      <c r="D1709" s="577"/>
    </row>
    <row r="1710" spans="2:4">
      <c r="B1710" s="150"/>
      <c r="D1710" s="577"/>
    </row>
    <row r="1711" spans="2:4">
      <c r="B1711" s="150"/>
      <c r="D1711" s="577"/>
    </row>
    <row r="1712" spans="2:4">
      <c r="B1712" s="150"/>
      <c r="D1712" s="577"/>
    </row>
    <row r="1713" spans="2:4">
      <c r="B1713" s="150"/>
      <c r="D1713" s="577"/>
    </row>
    <row r="1714" spans="2:4">
      <c r="B1714" s="150"/>
      <c r="D1714" s="577"/>
    </row>
    <row r="1715" spans="2:4">
      <c r="B1715" s="150"/>
      <c r="D1715" s="577"/>
    </row>
    <row r="1716" spans="2:4">
      <c r="B1716" s="150"/>
      <c r="D1716" s="577"/>
    </row>
    <row r="1717" spans="2:4">
      <c r="B1717" s="150"/>
      <c r="D1717" s="577"/>
    </row>
    <row r="1718" spans="2:4">
      <c r="B1718" s="150"/>
      <c r="D1718" s="577"/>
    </row>
    <row r="1719" spans="2:4">
      <c r="B1719" s="150"/>
      <c r="D1719" s="577"/>
    </row>
    <row r="1720" spans="2:4">
      <c r="B1720" s="150"/>
      <c r="D1720" s="577"/>
    </row>
    <row r="1721" spans="2:4">
      <c r="B1721" s="150"/>
      <c r="D1721" s="577"/>
    </row>
    <row r="1722" spans="2:4">
      <c r="B1722" s="150"/>
      <c r="D1722" s="577"/>
    </row>
    <row r="1723" spans="2:4">
      <c r="B1723" s="150"/>
      <c r="D1723" s="577"/>
    </row>
    <row r="1724" spans="2:4">
      <c r="B1724" s="150"/>
      <c r="D1724" s="577"/>
    </row>
    <row r="1725" spans="2:4">
      <c r="B1725" s="150"/>
      <c r="D1725" s="577"/>
    </row>
    <row r="1726" spans="2:4">
      <c r="B1726" s="150"/>
      <c r="D1726" s="577"/>
    </row>
    <row r="1727" spans="2:4">
      <c r="B1727" s="150"/>
      <c r="D1727" s="577"/>
    </row>
    <row r="1728" spans="2:4">
      <c r="B1728" s="150"/>
      <c r="D1728" s="577"/>
    </row>
    <row r="1729" spans="2:12">
      <c r="B1729" s="150"/>
      <c r="D1729" s="577"/>
    </row>
    <row r="1730" spans="2:12">
      <c r="B1730" s="150"/>
      <c r="D1730" s="577"/>
    </row>
    <row r="1731" spans="2:12">
      <c r="B1731" s="150"/>
      <c r="D1731" s="577"/>
    </row>
    <row r="1732" spans="2:12">
      <c r="B1732" s="150"/>
      <c r="D1732" s="577"/>
    </row>
    <row r="1733" spans="2:12">
      <c r="B1733" s="150"/>
      <c r="D1733" s="577"/>
    </row>
    <row r="1734" spans="2:12">
      <c r="B1734" s="150"/>
      <c r="D1734" s="577"/>
    </row>
    <row r="1735" spans="2:12">
      <c r="B1735" s="150"/>
      <c r="D1735" s="577"/>
    </row>
    <row r="1736" spans="2:12">
      <c r="B1736" s="150"/>
      <c r="D1736" s="577"/>
    </row>
    <row r="1737" spans="2:12">
      <c r="B1737" s="150"/>
      <c r="D1737" s="577"/>
      <c r="I1737" s="578"/>
      <c r="J1737" s="578"/>
      <c r="K1737" s="578"/>
      <c r="L1737" s="578"/>
    </row>
    <row r="1738" spans="2:12">
      <c r="B1738" s="150"/>
      <c r="D1738" s="577"/>
    </row>
    <row r="1739" spans="2:12">
      <c r="B1739" s="150"/>
      <c r="D1739" s="577"/>
    </row>
    <row r="1740" spans="2:12">
      <c r="B1740" s="150"/>
      <c r="D1740" s="577"/>
    </row>
    <row r="1741" spans="2:12">
      <c r="B1741" s="150"/>
      <c r="D1741" s="577"/>
    </row>
    <row r="1742" spans="2:12">
      <c r="B1742" s="150"/>
      <c r="D1742" s="577"/>
    </row>
    <row r="1743" spans="2:12">
      <c r="B1743" s="150"/>
      <c r="D1743" s="577"/>
    </row>
    <row r="1744" spans="2:12">
      <c r="B1744" s="150"/>
      <c r="D1744" s="577"/>
    </row>
    <row r="1745" spans="2:4">
      <c r="B1745" s="150"/>
      <c r="D1745" s="577"/>
    </row>
    <row r="1746" spans="2:4">
      <c r="B1746" s="150"/>
      <c r="D1746" s="577"/>
    </row>
    <row r="1747" spans="2:4">
      <c r="B1747" s="150"/>
      <c r="D1747" s="577"/>
    </row>
    <row r="1748" spans="2:4">
      <c r="B1748" s="150"/>
      <c r="D1748" s="577"/>
    </row>
    <row r="1749" spans="2:4">
      <c r="B1749" s="150"/>
      <c r="D1749" s="577"/>
    </row>
    <row r="1750" spans="2:4">
      <c r="B1750" s="150"/>
      <c r="D1750" s="577"/>
    </row>
    <row r="1751" spans="2:4">
      <c r="B1751" s="150"/>
      <c r="D1751" s="577"/>
    </row>
    <row r="1752" spans="2:4">
      <c r="B1752" s="150"/>
      <c r="D1752" s="577"/>
    </row>
    <row r="1753" spans="2:4">
      <c r="B1753" s="150"/>
      <c r="D1753" s="577"/>
    </row>
    <row r="1754" spans="2:4">
      <c r="B1754" s="150"/>
      <c r="D1754" s="577"/>
    </row>
    <row r="1755" spans="2:4">
      <c r="B1755" s="150"/>
      <c r="D1755" s="577"/>
    </row>
    <row r="1756" spans="2:4">
      <c r="B1756" s="150"/>
      <c r="D1756" s="577"/>
    </row>
    <row r="1757" spans="2:4">
      <c r="B1757" s="150"/>
      <c r="D1757" s="577"/>
    </row>
    <row r="1758" spans="2:4">
      <c r="B1758" s="150"/>
      <c r="D1758" s="577"/>
    </row>
    <row r="1759" spans="2:4">
      <c r="B1759" s="150"/>
      <c r="D1759" s="577"/>
    </row>
    <row r="1760" spans="2:4">
      <c r="B1760" s="150"/>
      <c r="D1760" s="577"/>
    </row>
    <row r="1761" spans="2:4">
      <c r="B1761" s="150"/>
      <c r="D1761" s="577"/>
    </row>
    <row r="1762" spans="2:4">
      <c r="B1762" s="150"/>
      <c r="D1762" s="577"/>
    </row>
    <row r="1763" spans="2:4">
      <c r="B1763" s="150"/>
      <c r="D1763" s="577"/>
    </row>
    <row r="1764" spans="2:4">
      <c r="B1764" s="150"/>
      <c r="D1764" s="577"/>
    </row>
    <row r="1765" spans="2:4">
      <c r="B1765" s="150"/>
      <c r="D1765" s="577"/>
    </row>
    <row r="1766" spans="2:4">
      <c r="B1766" s="150"/>
      <c r="D1766" s="577"/>
    </row>
    <row r="1767" spans="2:4">
      <c r="B1767" s="150"/>
      <c r="D1767" s="577"/>
    </row>
    <row r="1768" spans="2:4">
      <c r="B1768" s="150"/>
      <c r="D1768" s="577"/>
    </row>
    <row r="1769" spans="2:4">
      <c r="B1769" s="150"/>
      <c r="D1769" s="577"/>
    </row>
    <row r="1770" spans="2:4">
      <c r="B1770" s="150"/>
      <c r="D1770" s="577"/>
    </row>
    <row r="1771" spans="2:4">
      <c r="B1771" s="150"/>
      <c r="D1771" s="577"/>
    </row>
    <row r="1772" spans="2:4">
      <c r="B1772" s="150"/>
      <c r="D1772" s="577"/>
    </row>
    <row r="1773" spans="2:4">
      <c r="B1773" s="150"/>
      <c r="D1773" s="577"/>
    </row>
    <row r="1774" spans="2:4">
      <c r="B1774" s="150"/>
      <c r="D1774" s="577"/>
    </row>
    <row r="1775" spans="2:4">
      <c r="B1775" s="150"/>
      <c r="D1775" s="577"/>
    </row>
    <row r="1776" spans="2:4">
      <c r="B1776" s="150"/>
      <c r="D1776" s="577"/>
    </row>
    <row r="1777" spans="2:4">
      <c r="B1777" s="150"/>
      <c r="D1777" s="577"/>
    </row>
    <row r="1778" spans="2:4">
      <c r="B1778" s="150"/>
      <c r="D1778" s="577"/>
    </row>
    <row r="1779" spans="2:4">
      <c r="B1779" s="150"/>
      <c r="D1779" s="577"/>
    </row>
    <row r="1780" spans="2:4">
      <c r="B1780" s="150"/>
      <c r="D1780" s="577"/>
    </row>
    <row r="1781" spans="2:4">
      <c r="B1781" s="150"/>
      <c r="D1781" s="577"/>
    </row>
    <row r="1782" spans="2:4">
      <c r="B1782" s="150"/>
      <c r="D1782" s="577"/>
    </row>
    <row r="1783" spans="2:4">
      <c r="B1783" s="150"/>
      <c r="D1783" s="577"/>
    </row>
    <row r="1784" spans="2:4">
      <c r="B1784" s="150"/>
      <c r="D1784" s="577"/>
    </row>
    <row r="1785" spans="2:4">
      <c r="B1785" s="150"/>
      <c r="D1785" s="577"/>
    </row>
    <row r="1786" spans="2:4">
      <c r="B1786" s="150"/>
      <c r="D1786" s="577"/>
    </row>
    <row r="1787" spans="2:4">
      <c r="B1787" s="150"/>
      <c r="D1787" s="577"/>
    </row>
    <row r="1788" spans="2:4">
      <c r="B1788" s="150"/>
      <c r="D1788" s="577"/>
    </row>
    <row r="1789" spans="2:4">
      <c r="B1789" s="150"/>
      <c r="D1789" s="577"/>
    </row>
    <row r="1790" spans="2:4">
      <c r="B1790" s="150"/>
      <c r="D1790" s="577"/>
    </row>
    <row r="1791" spans="2:4">
      <c r="B1791" s="150"/>
      <c r="D1791" s="577"/>
    </row>
    <row r="1792" spans="2:4">
      <c r="B1792" s="150"/>
      <c r="D1792" s="577"/>
    </row>
    <row r="1793" spans="2:12">
      <c r="B1793" s="150"/>
      <c r="D1793" s="577"/>
    </row>
    <row r="1794" spans="2:12">
      <c r="B1794" s="150"/>
      <c r="D1794" s="577"/>
    </row>
    <row r="1795" spans="2:12">
      <c r="B1795" s="150"/>
      <c r="D1795" s="577"/>
    </row>
    <row r="1796" spans="2:12">
      <c r="B1796" s="150"/>
      <c r="D1796" s="577"/>
      <c r="I1796" s="578"/>
      <c r="J1796" s="578"/>
      <c r="K1796" s="578"/>
      <c r="L1796" s="578"/>
    </row>
    <row r="1797" spans="2:12">
      <c r="B1797" s="150"/>
      <c r="D1797" s="577"/>
    </row>
    <row r="1798" spans="2:12">
      <c r="B1798" s="150"/>
      <c r="D1798" s="577"/>
    </row>
    <row r="1799" spans="2:12">
      <c r="B1799" s="150"/>
      <c r="D1799" s="577"/>
    </row>
    <row r="1800" spans="2:12">
      <c r="B1800" s="150"/>
      <c r="D1800" s="577"/>
    </row>
    <row r="1801" spans="2:12">
      <c r="B1801" s="150"/>
      <c r="D1801" s="577"/>
    </row>
    <row r="1802" spans="2:12">
      <c r="B1802" s="150"/>
      <c r="D1802" s="577"/>
    </row>
    <row r="1803" spans="2:12">
      <c r="B1803" s="150"/>
      <c r="D1803" s="577"/>
    </row>
    <row r="1804" spans="2:12">
      <c r="B1804" s="150"/>
      <c r="D1804" s="577"/>
    </row>
    <row r="1805" spans="2:12">
      <c r="B1805" s="150"/>
      <c r="D1805" s="577"/>
    </row>
    <row r="1806" spans="2:12">
      <c r="B1806" s="150"/>
      <c r="D1806" s="577"/>
    </row>
    <row r="1807" spans="2:12">
      <c r="B1807" s="150"/>
      <c r="D1807" s="577"/>
    </row>
    <row r="1808" spans="2:12">
      <c r="B1808" s="150"/>
      <c r="D1808" s="577"/>
    </row>
    <row r="1809" spans="2:4">
      <c r="B1809" s="150"/>
      <c r="D1809" s="577"/>
    </row>
    <row r="1810" spans="2:4">
      <c r="B1810" s="150"/>
      <c r="D1810" s="577"/>
    </row>
    <row r="1811" spans="2:4">
      <c r="B1811" s="150"/>
      <c r="D1811" s="577"/>
    </row>
    <row r="1812" spans="2:4">
      <c r="B1812" s="150"/>
      <c r="D1812" s="577"/>
    </row>
    <row r="1813" spans="2:4">
      <c r="B1813" s="150"/>
      <c r="D1813" s="577"/>
    </row>
    <row r="1814" spans="2:4">
      <c r="B1814" s="150"/>
      <c r="D1814" s="577"/>
    </row>
    <row r="1815" spans="2:4">
      <c r="B1815" s="150"/>
      <c r="D1815" s="577"/>
    </row>
    <row r="1816" spans="2:4">
      <c r="B1816" s="150"/>
      <c r="D1816" s="577"/>
    </row>
    <row r="1817" spans="2:4">
      <c r="B1817" s="150"/>
      <c r="D1817" s="577"/>
    </row>
    <row r="1818" spans="2:4">
      <c r="B1818" s="150"/>
      <c r="D1818" s="577"/>
    </row>
    <row r="1819" spans="2:4">
      <c r="B1819" s="150"/>
      <c r="D1819" s="577"/>
    </row>
    <row r="1820" spans="2:4">
      <c r="B1820" s="150"/>
      <c r="D1820" s="577"/>
    </row>
    <row r="1821" spans="2:4">
      <c r="B1821" s="150"/>
      <c r="D1821" s="577"/>
    </row>
    <row r="1822" spans="2:4">
      <c r="B1822" s="150"/>
      <c r="D1822" s="577"/>
    </row>
    <row r="1823" spans="2:4">
      <c r="B1823" s="150"/>
      <c r="D1823" s="577"/>
    </row>
    <row r="1824" spans="2:4">
      <c r="B1824" s="150"/>
      <c r="D1824" s="577"/>
    </row>
    <row r="1825" spans="2:4">
      <c r="B1825" s="150"/>
      <c r="D1825" s="577"/>
    </row>
    <row r="1826" spans="2:4">
      <c r="B1826" s="150"/>
      <c r="D1826" s="577"/>
    </row>
    <row r="1827" spans="2:4">
      <c r="B1827" s="150"/>
      <c r="D1827" s="577"/>
    </row>
    <row r="1828" spans="2:4">
      <c r="B1828" s="150"/>
      <c r="D1828" s="577"/>
    </row>
    <row r="1829" spans="2:4">
      <c r="B1829" s="150"/>
      <c r="D1829" s="577"/>
    </row>
    <row r="1830" spans="2:4">
      <c r="B1830" s="150"/>
      <c r="D1830" s="577"/>
    </row>
    <row r="1831" spans="2:4">
      <c r="B1831" s="150"/>
      <c r="D1831" s="577"/>
    </row>
    <row r="1832" spans="2:4">
      <c r="B1832" s="150"/>
      <c r="D1832" s="577"/>
    </row>
    <row r="1833" spans="2:4">
      <c r="B1833" s="150"/>
      <c r="D1833" s="577"/>
    </row>
    <row r="1834" spans="2:4">
      <c r="B1834" s="150"/>
      <c r="D1834" s="577"/>
    </row>
    <row r="1835" spans="2:4">
      <c r="B1835" s="150"/>
      <c r="D1835" s="577"/>
    </row>
    <row r="1836" spans="2:4">
      <c r="B1836" s="150"/>
      <c r="D1836" s="577"/>
    </row>
    <row r="1837" spans="2:4">
      <c r="B1837" s="150"/>
      <c r="D1837" s="577"/>
    </row>
    <row r="1838" spans="2:4">
      <c r="B1838" s="150"/>
      <c r="D1838" s="577"/>
    </row>
    <row r="1839" spans="2:4">
      <c r="B1839" s="150"/>
      <c r="D1839" s="577"/>
    </row>
    <row r="1840" spans="2:4">
      <c r="B1840" s="150"/>
      <c r="D1840" s="577"/>
    </row>
    <row r="1841" spans="2:4">
      <c r="B1841" s="150"/>
      <c r="D1841" s="577"/>
    </row>
    <row r="1842" spans="2:4">
      <c r="B1842" s="150"/>
      <c r="D1842" s="577"/>
    </row>
    <row r="1843" spans="2:4">
      <c r="B1843" s="150"/>
      <c r="D1843" s="577"/>
    </row>
    <row r="1844" spans="2:4">
      <c r="B1844" s="150"/>
      <c r="D1844" s="577"/>
    </row>
    <row r="1845" spans="2:4">
      <c r="B1845" s="150"/>
      <c r="D1845" s="577"/>
    </row>
    <row r="1846" spans="2:4">
      <c r="B1846" s="150"/>
      <c r="D1846" s="577"/>
    </row>
    <row r="1847" spans="2:4">
      <c r="B1847" s="150"/>
      <c r="D1847" s="577"/>
    </row>
    <row r="1848" spans="2:4">
      <c r="B1848" s="150"/>
      <c r="D1848" s="577"/>
    </row>
    <row r="1849" spans="2:4">
      <c r="B1849" s="150"/>
      <c r="D1849" s="577"/>
    </row>
    <row r="1850" spans="2:4">
      <c r="B1850" s="150"/>
      <c r="D1850" s="577"/>
    </row>
    <row r="1851" spans="2:4">
      <c r="B1851" s="150"/>
      <c r="D1851" s="577"/>
    </row>
    <row r="1852" spans="2:4">
      <c r="B1852" s="150"/>
      <c r="D1852" s="577"/>
    </row>
    <row r="1853" spans="2:4">
      <c r="B1853" s="150"/>
      <c r="D1853" s="577"/>
    </row>
    <row r="1854" spans="2:4">
      <c r="B1854" s="150"/>
      <c r="D1854" s="577"/>
    </row>
    <row r="1855" spans="2:4">
      <c r="B1855" s="150"/>
      <c r="D1855" s="577"/>
    </row>
    <row r="1856" spans="2:4">
      <c r="B1856" s="150"/>
      <c r="D1856" s="577"/>
    </row>
    <row r="1857" spans="2:4">
      <c r="B1857" s="150"/>
      <c r="D1857" s="577"/>
    </row>
    <row r="1858" spans="2:4">
      <c r="B1858" s="150"/>
      <c r="D1858" s="577"/>
    </row>
    <row r="1859" spans="2:4">
      <c r="B1859" s="150"/>
      <c r="D1859" s="577"/>
    </row>
    <row r="1860" spans="2:4">
      <c r="B1860" s="150"/>
      <c r="D1860" s="577"/>
    </row>
    <row r="1861" spans="2:4">
      <c r="B1861" s="150"/>
      <c r="D1861" s="577"/>
    </row>
    <row r="1862" spans="2:4">
      <c r="B1862" s="150"/>
      <c r="D1862" s="577"/>
    </row>
    <row r="1863" spans="2:4">
      <c r="B1863" s="150"/>
      <c r="D1863" s="577"/>
    </row>
    <row r="1864" spans="2:4">
      <c r="B1864" s="150"/>
      <c r="D1864" s="577"/>
    </row>
    <row r="1865" spans="2:4">
      <c r="B1865" s="150"/>
      <c r="D1865" s="577"/>
    </row>
    <row r="1866" spans="2:4">
      <c r="B1866" s="150"/>
      <c r="D1866" s="577"/>
    </row>
    <row r="1867" spans="2:4">
      <c r="B1867" s="150"/>
      <c r="D1867" s="577"/>
    </row>
    <row r="1868" spans="2:4">
      <c r="B1868" s="150"/>
      <c r="D1868" s="577"/>
    </row>
    <row r="1869" spans="2:4">
      <c r="B1869" s="150"/>
      <c r="D1869" s="577"/>
    </row>
    <row r="1870" spans="2:4">
      <c r="B1870" s="150"/>
      <c r="D1870" s="577"/>
    </row>
    <row r="1871" spans="2:4">
      <c r="B1871" s="150"/>
      <c r="D1871" s="577"/>
    </row>
    <row r="1872" spans="2:4">
      <c r="B1872" s="150"/>
      <c r="D1872" s="577"/>
    </row>
    <row r="1873" spans="2:4">
      <c r="B1873" s="150"/>
      <c r="D1873" s="577"/>
    </row>
    <row r="1874" spans="2:4">
      <c r="B1874" s="150"/>
      <c r="D1874" s="577"/>
    </row>
    <row r="1875" spans="2:4">
      <c r="B1875" s="150"/>
      <c r="D1875" s="577"/>
    </row>
    <row r="1876" spans="2:4">
      <c r="B1876" s="150"/>
      <c r="D1876" s="577"/>
    </row>
    <row r="1877" spans="2:4">
      <c r="B1877" s="150"/>
      <c r="D1877" s="577"/>
    </row>
    <row r="1878" spans="2:4">
      <c r="B1878" s="150"/>
      <c r="D1878" s="577"/>
    </row>
    <row r="1879" spans="2:4">
      <c r="B1879" s="150"/>
      <c r="D1879" s="577"/>
    </row>
    <row r="1880" spans="2:4">
      <c r="B1880" s="150"/>
      <c r="D1880" s="577"/>
    </row>
    <row r="1881" spans="2:4">
      <c r="B1881" s="150"/>
      <c r="D1881" s="577"/>
    </row>
    <row r="1882" spans="2:4">
      <c r="B1882" s="150"/>
      <c r="D1882" s="577"/>
    </row>
    <row r="1883" spans="2:4">
      <c r="B1883" s="150"/>
      <c r="D1883" s="577"/>
    </row>
    <row r="1884" spans="2:4">
      <c r="B1884" s="150"/>
      <c r="D1884" s="577"/>
    </row>
    <row r="1885" spans="2:4">
      <c r="B1885" s="150"/>
      <c r="D1885" s="577"/>
    </row>
    <row r="1886" spans="2:4">
      <c r="B1886" s="150"/>
      <c r="D1886" s="577"/>
    </row>
    <row r="1887" spans="2:4">
      <c r="B1887" s="150"/>
      <c r="D1887" s="577"/>
    </row>
    <row r="1888" spans="2:4">
      <c r="B1888" s="150"/>
      <c r="D1888" s="577"/>
    </row>
    <row r="1889" spans="2:12">
      <c r="B1889" s="150"/>
      <c r="D1889" s="577"/>
    </row>
    <row r="1890" spans="2:12">
      <c r="B1890" s="150"/>
      <c r="D1890" s="577"/>
    </row>
    <row r="1891" spans="2:12">
      <c r="B1891" s="150"/>
      <c r="D1891" s="577"/>
    </row>
    <row r="1892" spans="2:12">
      <c r="B1892" s="150"/>
      <c r="D1892" s="577"/>
    </row>
    <row r="1893" spans="2:12">
      <c r="B1893" s="150"/>
      <c r="D1893" s="577"/>
    </row>
    <row r="1894" spans="2:12">
      <c r="B1894" s="150"/>
      <c r="D1894" s="577"/>
    </row>
    <row r="1895" spans="2:12">
      <c r="B1895" s="150"/>
      <c r="D1895" s="577"/>
    </row>
    <row r="1896" spans="2:12">
      <c r="B1896" s="150"/>
      <c r="D1896" s="577"/>
    </row>
    <row r="1897" spans="2:12">
      <c r="B1897" s="150"/>
      <c r="D1897" s="577"/>
    </row>
    <row r="1898" spans="2:12">
      <c r="B1898" s="150"/>
      <c r="D1898" s="577"/>
    </row>
    <row r="1899" spans="2:12">
      <c r="B1899" s="150"/>
      <c r="D1899" s="577"/>
    </row>
    <row r="1900" spans="2:12">
      <c r="B1900" s="150"/>
      <c r="D1900" s="577"/>
    </row>
    <row r="1901" spans="2:12">
      <c r="B1901" s="150"/>
      <c r="D1901" s="577"/>
    </row>
    <row r="1902" spans="2:12">
      <c r="B1902" s="150"/>
      <c r="D1902" s="577"/>
    </row>
    <row r="1903" spans="2:12">
      <c r="B1903" s="150"/>
      <c r="D1903" s="577"/>
      <c r="I1903" s="578"/>
      <c r="J1903" s="578"/>
      <c r="K1903" s="578"/>
      <c r="L1903" s="578"/>
    </row>
    <row r="1904" spans="2:12">
      <c r="B1904" s="150"/>
      <c r="D1904" s="577"/>
    </row>
    <row r="1905" spans="2:4">
      <c r="B1905" s="150"/>
      <c r="D1905" s="577"/>
    </row>
    <row r="1906" spans="2:4">
      <c r="B1906" s="150"/>
      <c r="D1906" s="577"/>
    </row>
    <row r="1907" spans="2:4">
      <c r="B1907" s="150"/>
      <c r="D1907" s="577"/>
    </row>
    <row r="1908" spans="2:4">
      <c r="B1908" s="150"/>
      <c r="D1908" s="577"/>
    </row>
    <row r="1909" spans="2:4">
      <c r="B1909" s="150"/>
      <c r="D1909" s="577"/>
    </row>
    <row r="1910" spans="2:4">
      <c r="B1910" s="150"/>
      <c r="D1910" s="577"/>
    </row>
    <row r="1911" spans="2:4">
      <c r="B1911" s="150"/>
      <c r="D1911" s="577"/>
    </row>
    <row r="1912" spans="2:4">
      <c r="B1912" s="150"/>
      <c r="D1912" s="577"/>
    </row>
    <row r="1913" spans="2:4">
      <c r="B1913" s="150"/>
      <c r="D1913" s="577"/>
    </row>
    <row r="1914" spans="2:4">
      <c r="B1914" s="150"/>
      <c r="D1914" s="577"/>
    </row>
    <row r="1915" spans="2:4">
      <c r="B1915" s="150"/>
      <c r="D1915" s="577"/>
    </row>
    <row r="1916" spans="2:4">
      <c r="B1916" s="150"/>
      <c r="D1916" s="577"/>
    </row>
    <row r="1917" spans="2:4">
      <c r="B1917" s="150"/>
      <c r="D1917" s="577"/>
    </row>
    <row r="1918" spans="2:4">
      <c r="B1918" s="150"/>
      <c r="D1918" s="577"/>
    </row>
    <row r="1919" spans="2:4">
      <c r="B1919" s="150"/>
      <c r="D1919" s="577"/>
    </row>
    <row r="1920" spans="2:4">
      <c r="B1920" s="150"/>
      <c r="D1920" s="577"/>
    </row>
    <row r="1921" spans="2:12">
      <c r="B1921" s="150"/>
      <c r="D1921" s="577"/>
    </row>
    <row r="1922" spans="2:12">
      <c r="B1922" s="150"/>
      <c r="D1922" s="577"/>
    </row>
    <row r="1923" spans="2:12">
      <c r="B1923" s="150"/>
      <c r="D1923" s="577"/>
    </row>
    <row r="1924" spans="2:12">
      <c r="B1924" s="150"/>
      <c r="D1924" s="577"/>
    </row>
    <row r="1925" spans="2:12">
      <c r="B1925" s="150"/>
      <c r="D1925" s="577"/>
    </row>
    <row r="1926" spans="2:12">
      <c r="B1926" s="150"/>
      <c r="D1926" s="577"/>
    </row>
    <row r="1927" spans="2:12">
      <c r="B1927" s="150"/>
      <c r="D1927" s="577"/>
      <c r="I1927" s="578"/>
      <c r="J1927" s="578"/>
      <c r="K1927" s="578"/>
      <c r="L1927" s="578"/>
    </row>
    <row r="1928" spans="2:12">
      <c r="B1928" s="150"/>
      <c r="D1928" s="577"/>
    </row>
    <row r="1929" spans="2:12">
      <c r="B1929" s="150"/>
      <c r="D1929" s="577"/>
    </row>
    <row r="1930" spans="2:12">
      <c r="B1930" s="150"/>
      <c r="D1930" s="577"/>
    </row>
    <row r="1931" spans="2:12">
      <c r="B1931" s="150"/>
      <c r="D1931" s="577"/>
    </row>
    <row r="1932" spans="2:12">
      <c r="B1932" s="150"/>
      <c r="D1932" s="577"/>
    </row>
    <row r="1933" spans="2:12">
      <c r="B1933" s="150"/>
      <c r="D1933" s="577"/>
    </row>
    <row r="1934" spans="2:12">
      <c r="B1934" s="150"/>
      <c r="D1934" s="577"/>
    </row>
    <row r="1935" spans="2:12">
      <c r="B1935" s="150"/>
      <c r="D1935" s="577"/>
    </row>
    <row r="1936" spans="2:12">
      <c r="B1936" s="150"/>
      <c r="D1936" s="577"/>
    </row>
    <row r="1937" spans="2:7">
      <c r="B1937" s="150"/>
      <c r="D1937" s="577"/>
    </row>
    <row r="1938" spans="2:7">
      <c r="B1938" s="150"/>
      <c r="D1938" s="577"/>
    </row>
    <row r="1939" spans="2:7">
      <c r="B1939" s="150"/>
      <c r="D1939" s="577"/>
    </row>
    <row r="1940" spans="2:7">
      <c r="B1940" s="150"/>
      <c r="D1940" s="577"/>
    </row>
    <row r="1941" spans="2:7">
      <c r="B1941" s="150"/>
      <c r="D1941" s="577"/>
    </row>
    <row r="1942" spans="2:7">
      <c r="B1942" s="150"/>
      <c r="D1942" s="577"/>
    </row>
    <row r="1943" spans="2:7">
      <c r="B1943" s="150"/>
      <c r="D1943" s="577"/>
    </row>
    <row r="1944" spans="2:7">
      <c r="B1944" s="150"/>
      <c r="D1944" s="577"/>
    </row>
    <row r="1945" spans="2:7">
      <c r="B1945" s="150"/>
      <c r="D1945" s="577"/>
    </row>
    <row r="1946" spans="2:7">
      <c r="B1946" s="150"/>
      <c r="D1946" s="577"/>
    </row>
    <row r="1947" spans="2:7">
      <c r="B1947" s="150"/>
      <c r="D1947" s="577"/>
    </row>
    <row r="1948" spans="2:7">
      <c r="B1948" s="150"/>
      <c r="D1948" s="577"/>
    </row>
    <row r="1949" spans="2:7">
      <c r="B1949" s="150"/>
      <c r="D1949" s="577"/>
    </row>
    <row r="1950" spans="2:7">
      <c r="B1950" s="150"/>
      <c r="D1950" s="577"/>
    </row>
    <row r="1951" spans="2:7">
      <c r="B1951" s="150"/>
      <c r="D1951" s="577"/>
      <c r="F1951" s="578"/>
      <c r="G1951" s="578"/>
    </row>
    <row r="1952" spans="2:7">
      <c r="B1952" s="150"/>
      <c r="D1952" s="577"/>
    </row>
    <row r="1953" spans="2:4">
      <c r="B1953" s="150"/>
      <c r="D1953" s="577"/>
    </row>
    <row r="1954" spans="2:4">
      <c r="B1954" s="150"/>
      <c r="D1954" s="577"/>
    </row>
    <row r="1955" spans="2:4">
      <c r="B1955" s="150"/>
      <c r="D1955" s="577"/>
    </row>
    <row r="1956" spans="2:4">
      <c r="B1956" s="150"/>
      <c r="D1956" s="577"/>
    </row>
    <row r="1957" spans="2:4">
      <c r="B1957" s="150"/>
      <c r="D1957" s="577"/>
    </row>
    <row r="1958" spans="2:4">
      <c r="B1958" s="150"/>
      <c r="D1958" s="577"/>
    </row>
    <row r="1959" spans="2:4">
      <c r="B1959" s="150"/>
      <c r="D1959" s="577"/>
    </row>
    <row r="1960" spans="2:4">
      <c r="B1960" s="150"/>
      <c r="D1960" s="577"/>
    </row>
    <row r="1961" spans="2:4">
      <c r="B1961" s="150"/>
      <c r="D1961" s="577"/>
    </row>
    <row r="1962" spans="2:4">
      <c r="B1962" s="150"/>
      <c r="D1962" s="577"/>
    </row>
    <row r="1963" spans="2:4">
      <c r="B1963" s="150"/>
      <c r="D1963" s="577"/>
    </row>
    <row r="1964" spans="2:4">
      <c r="B1964" s="150"/>
      <c r="D1964" s="577"/>
    </row>
    <row r="1965" spans="2:4">
      <c r="B1965" s="150"/>
      <c r="D1965" s="577"/>
    </row>
    <row r="1966" spans="2:4">
      <c r="B1966" s="150"/>
      <c r="D1966" s="577"/>
    </row>
    <row r="1967" spans="2:4">
      <c r="B1967" s="150"/>
      <c r="D1967" s="577"/>
    </row>
    <row r="1968" spans="2:4">
      <c r="B1968" s="150"/>
      <c r="D1968" s="577"/>
    </row>
    <row r="1969" spans="2:4">
      <c r="B1969" s="150"/>
      <c r="D1969" s="577"/>
    </row>
    <row r="1970" spans="2:4">
      <c r="B1970" s="150"/>
      <c r="D1970" s="577"/>
    </row>
    <row r="1971" spans="2:4">
      <c r="B1971" s="150"/>
      <c r="D1971" s="577"/>
    </row>
    <row r="1972" spans="2:4">
      <c r="B1972" s="150"/>
      <c r="D1972" s="577"/>
    </row>
    <row r="1973" spans="2:4">
      <c r="B1973" s="150"/>
      <c r="D1973" s="577"/>
    </row>
    <row r="1974" spans="2:4">
      <c r="B1974" s="150"/>
      <c r="D1974" s="577"/>
    </row>
    <row r="1975" spans="2:4">
      <c r="B1975" s="150"/>
      <c r="D1975" s="577"/>
    </row>
    <row r="1976" spans="2:4">
      <c r="B1976" s="150"/>
      <c r="D1976" s="577"/>
    </row>
    <row r="1977" spans="2:4">
      <c r="B1977" s="150"/>
      <c r="D1977" s="577"/>
    </row>
    <row r="1978" spans="2:4">
      <c r="B1978" s="150"/>
      <c r="D1978" s="577"/>
    </row>
    <row r="1979" spans="2:4">
      <c r="B1979" s="150"/>
      <c r="D1979" s="577"/>
    </row>
    <row r="1980" spans="2:4">
      <c r="B1980" s="150"/>
      <c r="D1980" s="577"/>
    </row>
    <row r="1981" spans="2:4">
      <c r="B1981" s="150"/>
      <c r="D1981" s="577"/>
    </row>
    <row r="1982" spans="2:4">
      <c r="B1982" s="150"/>
      <c r="D1982" s="577"/>
    </row>
    <row r="1983" spans="2:4">
      <c r="B1983" s="150"/>
      <c r="D1983" s="577"/>
    </row>
    <row r="1984" spans="2:4">
      <c r="B1984" s="150"/>
      <c r="D1984" s="577"/>
    </row>
    <row r="1985" spans="2:4">
      <c r="B1985" s="150"/>
      <c r="D1985" s="577"/>
    </row>
    <row r="1986" spans="2:4">
      <c r="B1986" s="150"/>
      <c r="D1986" s="577"/>
    </row>
    <row r="1987" spans="2:4">
      <c r="B1987" s="150"/>
      <c r="D1987" s="577"/>
    </row>
    <row r="1988" spans="2:4">
      <c r="B1988" s="150"/>
      <c r="D1988" s="577"/>
    </row>
    <row r="1989" spans="2:4">
      <c r="B1989" s="150"/>
      <c r="D1989" s="577"/>
    </row>
    <row r="1990" spans="2:4">
      <c r="B1990" s="150"/>
      <c r="D1990" s="577"/>
    </row>
    <row r="1991" spans="2:4">
      <c r="B1991" s="150"/>
      <c r="D1991" s="577"/>
    </row>
    <row r="1992" spans="2:4">
      <c r="B1992" s="150"/>
      <c r="D1992" s="577"/>
    </row>
    <row r="1993" spans="2:4">
      <c r="B1993" s="150"/>
      <c r="D1993" s="577"/>
    </row>
    <row r="1994" spans="2:4">
      <c r="B1994" s="150"/>
      <c r="D1994" s="577"/>
    </row>
    <row r="1995" spans="2:4">
      <c r="B1995" s="150"/>
      <c r="D1995" s="577"/>
    </row>
    <row r="1996" spans="2:4">
      <c r="B1996" s="150"/>
      <c r="D1996" s="577"/>
    </row>
    <row r="1997" spans="2:4">
      <c r="B1997" s="150"/>
      <c r="D1997" s="577"/>
    </row>
    <row r="1998" spans="2:4">
      <c r="B1998" s="150"/>
      <c r="D1998" s="577"/>
    </row>
    <row r="1999" spans="2:4">
      <c r="B1999" s="150"/>
      <c r="D1999" s="577"/>
    </row>
    <row r="2000" spans="2:4">
      <c r="B2000" s="150"/>
      <c r="D2000" s="577"/>
    </row>
    <row r="2001" spans="2:12">
      <c r="B2001" s="150"/>
      <c r="D2001" s="577"/>
    </row>
    <row r="2002" spans="2:12">
      <c r="B2002" s="150"/>
      <c r="D2002" s="577"/>
    </row>
    <row r="2003" spans="2:12">
      <c r="B2003" s="150"/>
      <c r="D2003" s="577"/>
    </row>
    <row r="2004" spans="2:12">
      <c r="B2004" s="150"/>
      <c r="D2004" s="577"/>
    </row>
    <row r="2005" spans="2:12">
      <c r="B2005" s="150"/>
      <c r="D2005" s="577"/>
    </row>
    <row r="2006" spans="2:12">
      <c r="B2006" s="150"/>
      <c r="D2006" s="577"/>
    </row>
    <row r="2007" spans="2:12">
      <c r="B2007" s="150"/>
      <c r="D2007" s="577"/>
    </row>
    <row r="2008" spans="2:12">
      <c r="B2008" s="150"/>
      <c r="D2008" s="577"/>
    </row>
    <row r="2009" spans="2:12">
      <c r="B2009" s="150"/>
      <c r="D2009" s="577"/>
    </row>
    <row r="2010" spans="2:12">
      <c r="B2010" s="150"/>
      <c r="D2010" s="577"/>
    </row>
    <row r="2011" spans="2:12">
      <c r="B2011" s="150"/>
      <c r="D2011" s="577"/>
      <c r="I2011" s="578"/>
      <c r="J2011" s="578"/>
      <c r="K2011" s="578"/>
      <c r="L2011" s="578"/>
    </row>
    <row r="2012" spans="2:12">
      <c r="B2012" s="150"/>
      <c r="D2012" s="577"/>
    </row>
    <row r="2013" spans="2:12">
      <c r="B2013" s="150"/>
      <c r="D2013" s="577"/>
    </row>
    <row r="2014" spans="2:12">
      <c r="B2014" s="150"/>
      <c r="D2014" s="577"/>
    </row>
    <row r="2015" spans="2:12">
      <c r="B2015" s="150"/>
      <c r="D2015" s="577"/>
    </row>
    <row r="2016" spans="2:12">
      <c r="B2016" s="150"/>
      <c r="D2016" s="577"/>
    </row>
    <row r="2017" spans="2:4">
      <c r="B2017" s="150"/>
      <c r="D2017" s="577"/>
    </row>
    <row r="2018" spans="2:4">
      <c r="B2018" s="150"/>
      <c r="D2018" s="577"/>
    </row>
    <row r="2019" spans="2:4">
      <c r="B2019" s="150"/>
      <c r="D2019" s="577"/>
    </row>
    <row r="2020" spans="2:4">
      <c r="B2020" s="150"/>
      <c r="D2020" s="577"/>
    </row>
    <row r="2021" spans="2:4">
      <c r="B2021" s="150"/>
      <c r="D2021" s="577"/>
    </row>
    <row r="2022" spans="2:4">
      <c r="B2022" s="150"/>
      <c r="D2022" s="577"/>
    </row>
    <row r="2023" spans="2:4">
      <c r="B2023" s="150"/>
      <c r="D2023" s="577"/>
    </row>
    <row r="2024" spans="2:4">
      <c r="B2024" s="150"/>
      <c r="D2024" s="577"/>
    </row>
    <row r="2025" spans="2:4">
      <c r="B2025" s="150"/>
      <c r="D2025" s="577"/>
    </row>
    <row r="2026" spans="2:4">
      <c r="B2026" s="150"/>
      <c r="D2026" s="577"/>
    </row>
    <row r="2027" spans="2:4">
      <c r="B2027" s="150"/>
      <c r="D2027" s="577"/>
    </row>
    <row r="2028" spans="2:4">
      <c r="B2028" s="150"/>
      <c r="D2028" s="577"/>
    </row>
    <row r="2029" spans="2:4">
      <c r="B2029" s="150"/>
      <c r="D2029" s="577"/>
    </row>
    <row r="2030" spans="2:4">
      <c r="B2030" s="150"/>
      <c r="D2030" s="577"/>
    </row>
    <row r="2031" spans="2:4">
      <c r="B2031" s="150"/>
      <c r="D2031" s="577"/>
    </row>
    <row r="2032" spans="2:4">
      <c r="B2032" s="150"/>
      <c r="D2032" s="577"/>
    </row>
    <row r="2033" spans="2:4">
      <c r="B2033" s="150"/>
      <c r="D2033" s="577"/>
    </row>
    <row r="2034" spans="2:4">
      <c r="B2034" s="150"/>
      <c r="D2034" s="577"/>
    </row>
    <row r="2035" spans="2:4">
      <c r="B2035" s="150"/>
      <c r="D2035" s="577"/>
    </row>
    <row r="2036" spans="2:4">
      <c r="B2036" s="150"/>
      <c r="D2036" s="577"/>
    </row>
    <row r="2037" spans="2:4">
      <c r="B2037" s="150"/>
      <c r="D2037" s="577"/>
    </row>
    <row r="2038" spans="2:4">
      <c r="B2038" s="150"/>
      <c r="D2038" s="577"/>
    </row>
    <row r="2039" spans="2:4">
      <c r="B2039" s="150"/>
      <c r="D2039" s="577"/>
    </row>
    <row r="2040" spans="2:4">
      <c r="B2040" s="150"/>
      <c r="D2040" s="577"/>
    </row>
    <row r="2041" spans="2:4">
      <c r="B2041" s="150"/>
      <c r="D2041" s="577"/>
    </row>
    <row r="2042" spans="2:4">
      <c r="B2042" s="150"/>
      <c r="D2042" s="577"/>
    </row>
    <row r="2043" spans="2:4">
      <c r="B2043" s="150"/>
      <c r="D2043" s="577"/>
    </row>
    <row r="2044" spans="2:4">
      <c r="B2044" s="150"/>
      <c r="D2044" s="577"/>
    </row>
    <row r="2045" spans="2:4">
      <c r="B2045" s="150"/>
      <c r="D2045" s="577"/>
    </row>
    <row r="2046" spans="2:4">
      <c r="B2046" s="150"/>
      <c r="D2046" s="577"/>
    </row>
    <row r="2047" spans="2:4">
      <c r="B2047" s="150"/>
      <c r="D2047" s="577"/>
    </row>
    <row r="2048" spans="2:4">
      <c r="B2048" s="150"/>
      <c r="D2048" s="577"/>
    </row>
    <row r="2049" spans="2:4">
      <c r="B2049" s="150"/>
      <c r="D2049" s="577"/>
    </row>
    <row r="2050" spans="2:4">
      <c r="B2050" s="150"/>
      <c r="D2050" s="577"/>
    </row>
    <row r="2051" spans="2:4">
      <c r="B2051" s="150"/>
      <c r="D2051" s="577"/>
    </row>
    <row r="2052" spans="2:4">
      <c r="B2052" s="150"/>
      <c r="D2052" s="577"/>
    </row>
    <row r="2053" spans="2:4">
      <c r="B2053" s="150"/>
      <c r="D2053" s="577"/>
    </row>
    <row r="2054" spans="2:4">
      <c r="B2054" s="150"/>
      <c r="D2054" s="577"/>
    </row>
    <row r="2055" spans="2:4">
      <c r="B2055" s="150"/>
      <c r="D2055" s="577"/>
    </row>
    <row r="2056" spans="2:4">
      <c r="B2056" s="150"/>
      <c r="D2056" s="577"/>
    </row>
    <row r="2057" spans="2:4">
      <c r="B2057" s="150"/>
      <c r="D2057" s="577"/>
    </row>
    <row r="2058" spans="2:4">
      <c r="B2058" s="150"/>
      <c r="D2058" s="577"/>
    </row>
    <row r="2059" spans="2:4">
      <c r="B2059" s="150"/>
      <c r="D2059" s="577"/>
    </row>
    <row r="2060" spans="2:4">
      <c r="B2060" s="150"/>
      <c r="D2060" s="577"/>
    </row>
    <row r="2061" spans="2:4">
      <c r="B2061" s="150"/>
      <c r="D2061" s="577"/>
    </row>
    <row r="2062" spans="2:4">
      <c r="B2062" s="150"/>
      <c r="D2062" s="577"/>
    </row>
    <row r="2063" spans="2:4">
      <c r="B2063" s="150"/>
      <c r="D2063" s="577"/>
    </row>
    <row r="2064" spans="2:4">
      <c r="B2064" s="150"/>
      <c r="D2064" s="577"/>
    </row>
    <row r="2065" spans="2:4">
      <c r="B2065" s="150"/>
      <c r="D2065" s="577"/>
    </row>
    <row r="2066" spans="2:4">
      <c r="B2066" s="150"/>
      <c r="D2066" s="577"/>
    </row>
    <row r="2067" spans="2:4">
      <c r="B2067" s="150"/>
      <c r="D2067" s="577"/>
    </row>
    <row r="2068" spans="2:4">
      <c r="B2068" s="150"/>
      <c r="D2068" s="577"/>
    </row>
    <row r="2069" spans="2:4">
      <c r="B2069" s="150"/>
      <c r="D2069" s="577"/>
    </row>
    <row r="2070" spans="2:4">
      <c r="B2070" s="150"/>
      <c r="D2070" s="577"/>
    </row>
    <row r="2071" spans="2:4">
      <c r="B2071" s="150"/>
      <c r="D2071" s="577"/>
    </row>
    <row r="2072" spans="2:4">
      <c r="B2072" s="150"/>
      <c r="D2072" s="577"/>
    </row>
    <row r="2073" spans="2:4">
      <c r="B2073" s="150"/>
      <c r="D2073" s="577"/>
    </row>
    <row r="2074" spans="2:4">
      <c r="B2074" s="150"/>
      <c r="D2074" s="577"/>
    </row>
    <row r="2075" spans="2:4">
      <c r="B2075" s="150"/>
      <c r="D2075" s="577"/>
    </row>
    <row r="2076" spans="2:4">
      <c r="B2076" s="150"/>
      <c r="D2076" s="577"/>
    </row>
    <row r="2077" spans="2:4">
      <c r="B2077" s="150"/>
      <c r="D2077" s="577"/>
    </row>
    <row r="2078" spans="2:4">
      <c r="B2078" s="150"/>
      <c r="D2078" s="577"/>
    </row>
    <row r="2079" spans="2:4">
      <c r="B2079" s="150"/>
      <c r="D2079" s="577"/>
    </row>
    <row r="2080" spans="2:4">
      <c r="B2080" s="150"/>
      <c r="D2080" s="577"/>
    </row>
    <row r="2081" spans="2:12">
      <c r="B2081" s="150"/>
      <c r="D2081" s="577"/>
    </row>
    <row r="2082" spans="2:12">
      <c r="B2082" s="150"/>
      <c r="D2082" s="577"/>
    </row>
    <row r="2083" spans="2:12">
      <c r="B2083" s="150"/>
      <c r="D2083" s="577"/>
    </row>
    <row r="2084" spans="2:12">
      <c r="B2084" s="150"/>
      <c r="D2084" s="577"/>
      <c r="I2084" s="578"/>
      <c r="J2084" s="578"/>
      <c r="K2084" s="578"/>
      <c r="L2084" s="578"/>
    </row>
    <row r="2085" spans="2:12">
      <c r="B2085" s="150"/>
      <c r="D2085" s="577"/>
    </row>
    <row r="2086" spans="2:12">
      <c r="B2086" s="150"/>
      <c r="D2086" s="577"/>
    </row>
    <row r="2087" spans="2:12">
      <c r="B2087" s="150"/>
      <c r="D2087" s="577"/>
    </row>
    <row r="2088" spans="2:12">
      <c r="B2088" s="150"/>
      <c r="D2088" s="577"/>
    </row>
    <row r="2089" spans="2:12">
      <c r="B2089" s="150"/>
      <c r="D2089" s="577"/>
    </row>
    <row r="2090" spans="2:12">
      <c r="B2090" s="150"/>
      <c r="D2090" s="577"/>
    </row>
    <row r="2091" spans="2:12">
      <c r="B2091" s="150"/>
      <c r="D2091" s="577"/>
    </row>
    <row r="2092" spans="2:12">
      <c r="B2092" s="150"/>
      <c r="D2092" s="577"/>
    </row>
    <row r="2093" spans="2:12">
      <c r="B2093" s="150"/>
      <c r="D2093" s="577"/>
    </row>
    <row r="2094" spans="2:12">
      <c r="B2094" s="150"/>
      <c r="D2094" s="577"/>
    </row>
    <row r="2095" spans="2:12">
      <c r="B2095" s="150"/>
      <c r="D2095" s="577"/>
    </row>
    <row r="2096" spans="2:12">
      <c r="B2096" s="150"/>
      <c r="D2096" s="577"/>
    </row>
    <row r="2097" spans="2:12">
      <c r="B2097" s="150"/>
      <c r="D2097" s="577"/>
    </row>
    <row r="2098" spans="2:12">
      <c r="B2098" s="150"/>
      <c r="D2098" s="577"/>
    </row>
    <row r="2099" spans="2:12">
      <c r="B2099" s="150"/>
      <c r="D2099" s="577"/>
    </row>
    <row r="2100" spans="2:12">
      <c r="B2100" s="150"/>
      <c r="D2100" s="577"/>
    </row>
    <row r="2101" spans="2:12">
      <c r="B2101" s="150"/>
      <c r="D2101" s="577"/>
    </row>
    <row r="2102" spans="2:12">
      <c r="B2102" s="150"/>
      <c r="D2102" s="577"/>
    </row>
    <row r="2103" spans="2:12">
      <c r="B2103" s="150"/>
      <c r="D2103" s="577"/>
    </row>
    <row r="2104" spans="2:12">
      <c r="B2104" s="150"/>
      <c r="D2104" s="577"/>
    </row>
    <row r="2105" spans="2:12">
      <c r="B2105" s="150"/>
      <c r="D2105" s="577"/>
    </row>
    <row r="2106" spans="2:12">
      <c r="B2106" s="150"/>
      <c r="D2106" s="577"/>
    </row>
    <row r="2107" spans="2:12">
      <c r="B2107" s="150"/>
      <c r="D2107" s="577"/>
    </row>
    <row r="2108" spans="2:12">
      <c r="B2108" s="150"/>
      <c r="D2108" s="577"/>
      <c r="I2108" s="578"/>
      <c r="J2108" s="578"/>
      <c r="K2108" s="578"/>
      <c r="L2108" s="578"/>
    </row>
    <row r="2109" spans="2:12">
      <c r="B2109" s="150"/>
      <c r="D2109" s="577"/>
    </row>
    <row r="2110" spans="2:12">
      <c r="B2110" s="150"/>
      <c r="D2110" s="577"/>
    </row>
    <row r="2111" spans="2:12">
      <c r="B2111" s="150"/>
      <c r="D2111" s="577"/>
    </row>
    <row r="2112" spans="2:12">
      <c r="B2112" s="150"/>
      <c r="D2112" s="577"/>
    </row>
    <row r="2113" spans="2:4">
      <c r="B2113" s="150"/>
      <c r="D2113" s="577"/>
    </row>
    <row r="2114" spans="2:4">
      <c r="B2114" s="150"/>
      <c r="D2114" s="577"/>
    </row>
    <row r="2115" spans="2:4">
      <c r="B2115" s="150"/>
      <c r="D2115" s="577"/>
    </row>
    <row r="2116" spans="2:4">
      <c r="B2116" s="150"/>
      <c r="D2116" s="577"/>
    </row>
    <row r="2117" spans="2:4">
      <c r="B2117" s="150"/>
      <c r="D2117" s="577"/>
    </row>
    <row r="2118" spans="2:4">
      <c r="B2118" s="150"/>
      <c r="D2118" s="577"/>
    </row>
    <row r="2119" spans="2:4">
      <c r="B2119" s="150"/>
      <c r="D2119" s="577"/>
    </row>
    <row r="2120" spans="2:4">
      <c r="B2120" s="150"/>
      <c r="D2120" s="577"/>
    </row>
    <row r="2121" spans="2:4">
      <c r="B2121" s="150"/>
      <c r="D2121" s="577"/>
    </row>
    <row r="2122" spans="2:4">
      <c r="B2122" s="150"/>
      <c r="D2122" s="577"/>
    </row>
    <row r="2123" spans="2:4">
      <c r="B2123" s="150"/>
      <c r="D2123" s="577"/>
    </row>
    <row r="2124" spans="2:4">
      <c r="B2124" s="150"/>
      <c r="D2124" s="577"/>
    </row>
    <row r="2125" spans="2:4">
      <c r="B2125" s="150"/>
      <c r="D2125" s="577"/>
    </row>
    <row r="2126" spans="2:4">
      <c r="B2126" s="150"/>
      <c r="D2126" s="577"/>
    </row>
    <row r="2127" spans="2:4">
      <c r="B2127" s="150"/>
      <c r="D2127" s="577"/>
    </row>
    <row r="2128" spans="2:4">
      <c r="B2128" s="150"/>
      <c r="D2128" s="577"/>
    </row>
    <row r="2129" spans="2:4">
      <c r="B2129" s="150"/>
      <c r="D2129" s="577"/>
    </row>
    <row r="2130" spans="2:4">
      <c r="B2130" s="150"/>
      <c r="D2130" s="577"/>
    </row>
    <row r="2131" spans="2:4">
      <c r="B2131" s="150"/>
      <c r="D2131" s="577"/>
    </row>
    <row r="2132" spans="2:4">
      <c r="B2132" s="150"/>
      <c r="D2132" s="577"/>
    </row>
    <row r="2133" spans="2:4">
      <c r="B2133" s="150"/>
      <c r="D2133" s="577"/>
    </row>
    <row r="2134" spans="2:4">
      <c r="B2134" s="150"/>
      <c r="D2134" s="577"/>
    </row>
    <row r="2135" spans="2:4">
      <c r="B2135" s="150"/>
      <c r="D2135" s="577"/>
    </row>
    <row r="2136" spans="2:4">
      <c r="B2136" s="150"/>
      <c r="D2136" s="577"/>
    </row>
    <row r="2137" spans="2:4">
      <c r="B2137" s="150"/>
      <c r="D2137" s="577"/>
    </row>
    <row r="2138" spans="2:4">
      <c r="B2138" s="150"/>
      <c r="D2138" s="577"/>
    </row>
    <row r="2139" spans="2:4">
      <c r="B2139" s="150"/>
      <c r="D2139" s="577"/>
    </row>
    <row r="2140" spans="2:4">
      <c r="B2140" s="150"/>
      <c r="D2140" s="577"/>
    </row>
    <row r="2141" spans="2:4">
      <c r="B2141" s="150"/>
      <c r="D2141" s="577"/>
    </row>
    <row r="2142" spans="2:4">
      <c r="B2142" s="150"/>
      <c r="D2142" s="577"/>
    </row>
    <row r="2143" spans="2:4">
      <c r="B2143" s="150"/>
      <c r="D2143" s="577"/>
    </row>
    <row r="2144" spans="2:4">
      <c r="B2144" s="150"/>
      <c r="D2144" s="577"/>
    </row>
    <row r="2145" spans="2:4">
      <c r="B2145" s="150"/>
      <c r="D2145" s="577"/>
    </row>
    <row r="2146" spans="2:4">
      <c r="B2146" s="150"/>
      <c r="D2146" s="577"/>
    </row>
    <row r="2147" spans="2:4">
      <c r="B2147" s="150"/>
      <c r="D2147" s="577"/>
    </row>
    <row r="2148" spans="2:4">
      <c r="B2148" s="150"/>
      <c r="D2148" s="577"/>
    </row>
    <row r="2149" spans="2:4">
      <c r="B2149" s="150"/>
      <c r="D2149" s="577"/>
    </row>
    <row r="2150" spans="2:4">
      <c r="B2150" s="150"/>
      <c r="D2150" s="577"/>
    </row>
    <row r="2151" spans="2:4">
      <c r="B2151" s="150"/>
      <c r="D2151" s="577"/>
    </row>
    <row r="2152" spans="2:4">
      <c r="B2152" s="150"/>
      <c r="D2152" s="577"/>
    </row>
    <row r="2153" spans="2:4">
      <c r="B2153" s="150"/>
      <c r="D2153" s="577"/>
    </row>
    <row r="2154" spans="2:4">
      <c r="B2154" s="150"/>
      <c r="D2154" s="577"/>
    </row>
    <row r="2155" spans="2:4">
      <c r="B2155" s="150"/>
      <c r="D2155" s="577"/>
    </row>
    <row r="2156" spans="2:4">
      <c r="B2156" s="150"/>
      <c r="D2156" s="577"/>
    </row>
    <row r="2157" spans="2:4">
      <c r="B2157" s="150"/>
      <c r="D2157" s="577"/>
    </row>
    <row r="2158" spans="2:4">
      <c r="B2158" s="150"/>
      <c r="D2158" s="577"/>
    </row>
    <row r="2159" spans="2:4">
      <c r="B2159" s="150"/>
      <c r="D2159" s="577"/>
    </row>
    <row r="2160" spans="2:4">
      <c r="B2160" s="150"/>
      <c r="D2160" s="577"/>
    </row>
    <row r="2161" spans="2:4">
      <c r="B2161" s="150"/>
      <c r="D2161" s="577"/>
    </row>
    <row r="2162" spans="2:4">
      <c r="B2162" s="150"/>
      <c r="D2162" s="577"/>
    </row>
    <row r="2163" spans="2:4">
      <c r="B2163" s="150"/>
      <c r="D2163" s="577"/>
    </row>
    <row r="2164" spans="2:4">
      <c r="B2164" s="150"/>
      <c r="D2164" s="577"/>
    </row>
    <row r="2165" spans="2:4">
      <c r="B2165" s="150"/>
      <c r="D2165" s="577"/>
    </row>
    <row r="2166" spans="2:4">
      <c r="B2166" s="150"/>
      <c r="D2166" s="577"/>
    </row>
    <row r="2167" spans="2:4">
      <c r="B2167" s="150"/>
      <c r="D2167" s="577"/>
    </row>
    <row r="2168" spans="2:4">
      <c r="B2168" s="150"/>
      <c r="D2168" s="577"/>
    </row>
    <row r="2169" spans="2:4">
      <c r="B2169" s="150"/>
      <c r="D2169" s="577"/>
    </row>
    <row r="2170" spans="2:4">
      <c r="B2170" s="150"/>
      <c r="D2170" s="577"/>
    </row>
    <row r="2171" spans="2:4">
      <c r="B2171" s="150"/>
      <c r="D2171" s="577"/>
    </row>
    <row r="2172" spans="2:4">
      <c r="B2172" s="150"/>
      <c r="D2172" s="577"/>
    </row>
    <row r="2173" spans="2:4">
      <c r="B2173" s="150"/>
      <c r="D2173" s="577"/>
    </row>
    <row r="2174" spans="2:4">
      <c r="B2174" s="150"/>
      <c r="D2174" s="577"/>
    </row>
    <row r="2175" spans="2:4">
      <c r="B2175" s="150"/>
      <c r="D2175" s="577"/>
    </row>
    <row r="2176" spans="2:4">
      <c r="B2176" s="150"/>
      <c r="D2176" s="577"/>
    </row>
    <row r="2177" spans="2:4">
      <c r="B2177" s="150"/>
      <c r="D2177" s="577"/>
    </row>
    <row r="2178" spans="2:4">
      <c r="B2178" s="150"/>
      <c r="D2178" s="577"/>
    </row>
    <row r="2179" spans="2:4">
      <c r="B2179" s="150"/>
      <c r="D2179" s="577"/>
    </row>
    <row r="2180" spans="2:4">
      <c r="B2180" s="150"/>
      <c r="D2180" s="577"/>
    </row>
    <row r="2181" spans="2:4">
      <c r="B2181" s="150"/>
      <c r="D2181" s="577"/>
    </row>
    <row r="2182" spans="2:4">
      <c r="B2182" s="150"/>
      <c r="D2182" s="577"/>
    </row>
    <row r="2183" spans="2:4">
      <c r="B2183" s="150"/>
      <c r="D2183" s="577"/>
    </row>
    <row r="2184" spans="2:4">
      <c r="B2184" s="150"/>
      <c r="D2184" s="577"/>
    </row>
    <row r="2185" spans="2:4">
      <c r="B2185" s="150"/>
      <c r="D2185" s="577"/>
    </row>
    <row r="2186" spans="2:4">
      <c r="B2186" s="150"/>
      <c r="D2186" s="577"/>
    </row>
    <row r="2187" spans="2:4">
      <c r="B2187" s="150"/>
      <c r="D2187" s="577"/>
    </row>
    <row r="2188" spans="2:4">
      <c r="B2188" s="150"/>
      <c r="D2188" s="577"/>
    </row>
    <row r="2189" spans="2:4">
      <c r="B2189" s="150"/>
      <c r="D2189" s="577"/>
    </row>
    <row r="2190" spans="2:4">
      <c r="B2190" s="150"/>
      <c r="D2190" s="577"/>
    </row>
    <row r="2191" spans="2:4">
      <c r="B2191" s="150"/>
      <c r="D2191" s="577"/>
    </row>
    <row r="2192" spans="2:4">
      <c r="B2192" s="150"/>
      <c r="D2192" s="577"/>
    </row>
    <row r="2193" spans="2:4">
      <c r="B2193" s="150"/>
      <c r="D2193" s="577"/>
    </row>
    <row r="2194" spans="2:4">
      <c r="B2194" s="150"/>
      <c r="D2194" s="577"/>
    </row>
    <row r="2195" spans="2:4">
      <c r="B2195" s="150"/>
      <c r="D2195" s="577"/>
    </row>
    <row r="2196" spans="2:4">
      <c r="B2196" s="150"/>
      <c r="D2196" s="577"/>
    </row>
    <row r="2197" spans="2:4">
      <c r="B2197" s="150"/>
      <c r="D2197" s="577"/>
    </row>
    <row r="2198" spans="2:4">
      <c r="B2198" s="150"/>
      <c r="D2198" s="577"/>
    </row>
    <row r="2199" spans="2:4">
      <c r="B2199" s="150"/>
      <c r="D2199" s="577"/>
    </row>
    <row r="2200" spans="2:4">
      <c r="B2200" s="150"/>
      <c r="D2200" s="577"/>
    </row>
    <row r="2201" spans="2:4">
      <c r="B2201" s="150"/>
      <c r="D2201" s="577"/>
    </row>
    <row r="2202" spans="2:4">
      <c r="B2202" s="150"/>
      <c r="D2202" s="577"/>
    </row>
    <row r="2203" spans="2:4">
      <c r="B2203" s="150"/>
      <c r="D2203" s="577"/>
    </row>
    <row r="2204" spans="2:4">
      <c r="B2204" s="150"/>
      <c r="D2204" s="577"/>
    </row>
    <row r="2205" spans="2:4">
      <c r="B2205" s="150"/>
      <c r="D2205" s="577"/>
    </row>
    <row r="2206" spans="2:4">
      <c r="B2206" s="150"/>
      <c r="D2206" s="577"/>
    </row>
    <row r="2207" spans="2:4">
      <c r="B2207" s="150"/>
      <c r="D2207" s="577"/>
    </row>
    <row r="2208" spans="2:4">
      <c r="B2208" s="150"/>
      <c r="D2208" s="577"/>
    </row>
    <row r="2209" spans="2:4">
      <c r="B2209" s="150"/>
      <c r="D2209" s="577"/>
    </row>
    <row r="2210" spans="2:4">
      <c r="B2210" s="150"/>
      <c r="D2210" s="577"/>
    </row>
    <row r="2211" spans="2:4">
      <c r="B2211" s="150"/>
      <c r="D2211" s="577"/>
    </row>
    <row r="2212" spans="2:4">
      <c r="B2212" s="150"/>
      <c r="D2212" s="577"/>
    </row>
    <row r="2213" spans="2:4">
      <c r="B2213" s="150"/>
      <c r="D2213" s="577"/>
    </row>
    <row r="2214" spans="2:4">
      <c r="B2214" s="150"/>
      <c r="D2214" s="577"/>
    </row>
    <row r="2215" spans="2:4">
      <c r="B2215" s="150"/>
      <c r="D2215" s="577"/>
    </row>
    <row r="2216" spans="2:4">
      <c r="B2216" s="150"/>
      <c r="D2216" s="577"/>
    </row>
    <row r="2217" spans="2:4">
      <c r="B2217" s="150"/>
      <c r="D2217" s="577"/>
    </row>
    <row r="2218" spans="2:4">
      <c r="B2218" s="150"/>
      <c r="D2218" s="577"/>
    </row>
    <row r="2219" spans="2:4">
      <c r="B2219" s="150"/>
      <c r="D2219" s="577"/>
    </row>
    <row r="2220" spans="2:4">
      <c r="B2220" s="150"/>
      <c r="D2220" s="577"/>
    </row>
    <row r="2221" spans="2:4">
      <c r="B2221" s="150"/>
      <c r="D2221" s="577"/>
    </row>
    <row r="2222" spans="2:4">
      <c r="B2222" s="150"/>
      <c r="D2222" s="577"/>
    </row>
    <row r="2223" spans="2:4">
      <c r="B2223" s="150"/>
      <c r="D2223" s="577"/>
    </row>
    <row r="2224" spans="2:4">
      <c r="B2224" s="150"/>
      <c r="D2224" s="577"/>
    </row>
    <row r="2225" spans="2:4">
      <c r="B2225" s="150"/>
      <c r="D2225" s="577"/>
    </row>
    <row r="2226" spans="2:4">
      <c r="B2226" s="150"/>
      <c r="D2226" s="577"/>
    </row>
    <row r="2227" spans="2:4">
      <c r="B2227" s="150"/>
      <c r="D2227" s="577"/>
    </row>
    <row r="2228" spans="2:4">
      <c r="B2228" s="150"/>
      <c r="D2228" s="577"/>
    </row>
    <row r="2229" spans="2:4">
      <c r="B2229" s="150"/>
      <c r="D2229" s="577"/>
    </row>
    <row r="2230" spans="2:4">
      <c r="B2230" s="150"/>
      <c r="D2230" s="577"/>
    </row>
    <row r="2231" spans="2:4">
      <c r="B2231" s="150"/>
      <c r="D2231" s="577"/>
    </row>
    <row r="2232" spans="2:4">
      <c r="B2232" s="150"/>
      <c r="D2232" s="577"/>
    </row>
    <row r="2233" spans="2:4">
      <c r="B2233" s="150"/>
      <c r="D2233" s="577"/>
    </row>
    <row r="2234" spans="2:4">
      <c r="B2234" s="150"/>
      <c r="D2234" s="577"/>
    </row>
    <row r="2235" spans="2:4">
      <c r="B2235" s="150"/>
      <c r="D2235" s="577"/>
    </row>
    <row r="2236" spans="2:4">
      <c r="B2236" s="150"/>
      <c r="D2236" s="577"/>
    </row>
    <row r="2237" spans="2:4">
      <c r="B2237" s="150"/>
      <c r="D2237" s="577"/>
    </row>
    <row r="2238" spans="2:4">
      <c r="B2238" s="150"/>
      <c r="D2238" s="577"/>
    </row>
    <row r="2239" spans="2:4">
      <c r="B2239" s="150"/>
      <c r="D2239" s="577"/>
    </row>
    <row r="2240" spans="2:4">
      <c r="B2240" s="150"/>
      <c r="D2240" s="577"/>
    </row>
    <row r="2241" spans="2:4">
      <c r="B2241" s="150"/>
      <c r="D2241" s="577"/>
    </row>
    <row r="2242" spans="2:4">
      <c r="B2242" s="150"/>
      <c r="D2242" s="577"/>
    </row>
    <row r="2243" spans="2:4">
      <c r="B2243" s="150"/>
      <c r="D2243" s="577"/>
    </row>
    <row r="2244" spans="2:4">
      <c r="B2244" s="150"/>
      <c r="D2244" s="577"/>
    </row>
    <row r="2245" spans="2:4">
      <c r="B2245" s="150"/>
      <c r="D2245" s="577"/>
    </row>
    <row r="2246" spans="2:4">
      <c r="B2246" s="150"/>
      <c r="D2246" s="577"/>
    </row>
    <row r="2247" spans="2:4">
      <c r="B2247" s="150"/>
      <c r="D2247" s="577"/>
    </row>
    <row r="2248" spans="2:4">
      <c r="B2248" s="150"/>
      <c r="D2248" s="577"/>
    </row>
    <row r="2249" spans="2:4">
      <c r="B2249" s="150"/>
      <c r="D2249" s="577"/>
    </row>
    <row r="2250" spans="2:4">
      <c r="B2250" s="150"/>
      <c r="D2250" s="577"/>
    </row>
    <row r="2251" spans="2:4">
      <c r="B2251" s="150"/>
      <c r="D2251" s="577"/>
    </row>
    <row r="2252" spans="2:4">
      <c r="B2252" s="150"/>
      <c r="D2252" s="577"/>
    </row>
    <row r="2253" spans="2:4">
      <c r="B2253" s="150"/>
      <c r="D2253" s="577"/>
    </row>
    <row r="2254" spans="2:4">
      <c r="B2254" s="150"/>
      <c r="D2254" s="577"/>
    </row>
    <row r="2255" spans="2:4">
      <c r="B2255" s="150"/>
      <c r="D2255" s="577"/>
    </row>
    <row r="2256" spans="2:4">
      <c r="B2256" s="150"/>
      <c r="D2256" s="577"/>
    </row>
    <row r="2257" spans="2:4">
      <c r="B2257" s="150"/>
      <c r="D2257" s="577"/>
    </row>
    <row r="2258" spans="2:4">
      <c r="B2258" s="150"/>
      <c r="D2258" s="577"/>
    </row>
    <row r="2259" spans="2:4">
      <c r="B2259" s="150"/>
      <c r="D2259" s="577"/>
    </row>
    <row r="2260" spans="2:4">
      <c r="B2260" s="150"/>
      <c r="D2260" s="577"/>
    </row>
    <row r="2261" spans="2:4">
      <c r="B2261" s="150"/>
      <c r="D2261" s="577"/>
    </row>
    <row r="2262" spans="2:4">
      <c r="B2262" s="150"/>
      <c r="D2262" s="577"/>
    </row>
    <row r="2263" spans="2:4">
      <c r="B2263" s="150"/>
      <c r="D2263" s="577"/>
    </row>
    <row r="2264" spans="2:4">
      <c r="B2264" s="150"/>
      <c r="D2264" s="577"/>
    </row>
    <row r="2265" spans="2:4">
      <c r="B2265" s="150"/>
      <c r="D2265" s="577"/>
    </row>
    <row r="2266" spans="2:4">
      <c r="B2266" s="150"/>
      <c r="D2266" s="577"/>
    </row>
    <row r="2267" spans="2:4">
      <c r="B2267" s="150"/>
      <c r="D2267" s="577"/>
    </row>
    <row r="2268" spans="2:4">
      <c r="B2268" s="150"/>
      <c r="D2268" s="577"/>
    </row>
    <row r="2269" spans="2:4">
      <c r="B2269" s="150"/>
      <c r="D2269" s="577"/>
    </row>
    <row r="2270" spans="2:4">
      <c r="B2270" s="150"/>
      <c r="D2270" s="577"/>
    </row>
    <row r="2271" spans="2:4">
      <c r="B2271" s="150"/>
      <c r="D2271" s="577"/>
    </row>
    <row r="2272" spans="2:4">
      <c r="B2272" s="150"/>
      <c r="D2272" s="577"/>
    </row>
    <row r="2273" spans="2:12">
      <c r="B2273" s="150"/>
      <c r="D2273" s="577"/>
    </row>
    <row r="2274" spans="2:12">
      <c r="B2274" s="150"/>
      <c r="D2274" s="577"/>
    </row>
    <row r="2275" spans="2:12">
      <c r="B2275" s="150"/>
      <c r="D2275" s="577"/>
    </row>
    <row r="2276" spans="2:12">
      <c r="B2276" s="150"/>
      <c r="D2276" s="577"/>
      <c r="I2276" s="578"/>
      <c r="J2276" s="578"/>
      <c r="K2276" s="578"/>
      <c r="L2276" s="578"/>
    </row>
    <row r="2277" spans="2:12">
      <c r="B2277" s="150"/>
      <c r="D2277" s="577"/>
    </row>
    <row r="2278" spans="2:12">
      <c r="B2278" s="150"/>
      <c r="D2278" s="577"/>
    </row>
    <row r="2279" spans="2:12">
      <c r="B2279" s="150"/>
      <c r="D2279" s="577"/>
    </row>
    <row r="2280" spans="2:12">
      <c r="B2280" s="150"/>
      <c r="D2280" s="577"/>
    </row>
    <row r="2281" spans="2:12">
      <c r="B2281" s="150"/>
      <c r="D2281" s="577"/>
    </row>
    <row r="2282" spans="2:12">
      <c r="B2282" s="150"/>
      <c r="D2282" s="577"/>
    </row>
    <row r="2283" spans="2:12">
      <c r="B2283" s="150"/>
      <c r="D2283" s="577"/>
    </row>
    <row r="2284" spans="2:12">
      <c r="B2284" s="150"/>
      <c r="D2284" s="577"/>
    </row>
    <row r="2285" spans="2:12">
      <c r="B2285" s="150"/>
      <c r="D2285" s="577"/>
    </row>
    <row r="2286" spans="2:12">
      <c r="B2286" s="150"/>
      <c r="D2286" s="577"/>
    </row>
    <row r="2287" spans="2:12">
      <c r="B2287" s="150"/>
      <c r="D2287" s="577"/>
    </row>
    <row r="2288" spans="2:12">
      <c r="B2288" s="150"/>
      <c r="D2288" s="577"/>
    </row>
    <row r="2289" spans="2:4">
      <c r="B2289" s="150"/>
      <c r="D2289" s="577"/>
    </row>
    <row r="2290" spans="2:4">
      <c r="B2290" s="150"/>
      <c r="D2290" s="577"/>
    </row>
    <row r="2291" spans="2:4">
      <c r="B2291" s="150"/>
      <c r="D2291" s="577"/>
    </row>
    <row r="2292" spans="2:4">
      <c r="B2292" s="150"/>
      <c r="D2292" s="577"/>
    </row>
    <row r="2293" spans="2:4">
      <c r="B2293" s="150"/>
      <c r="D2293" s="577"/>
    </row>
    <row r="2294" spans="2:4">
      <c r="B2294" s="150"/>
      <c r="D2294" s="577"/>
    </row>
    <row r="2295" spans="2:4">
      <c r="B2295" s="150"/>
      <c r="D2295" s="577"/>
    </row>
    <row r="2296" spans="2:4">
      <c r="B2296" s="150"/>
      <c r="D2296" s="577"/>
    </row>
    <row r="2297" spans="2:4">
      <c r="B2297" s="150"/>
      <c r="D2297" s="577"/>
    </row>
    <row r="2298" spans="2:4">
      <c r="B2298" s="150"/>
      <c r="D2298" s="577"/>
    </row>
    <row r="2299" spans="2:4">
      <c r="B2299" s="150"/>
      <c r="D2299" s="577"/>
    </row>
    <row r="2300" spans="2:4">
      <c r="B2300" s="150"/>
      <c r="D2300" s="577"/>
    </row>
    <row r="2301" spans="2:4">
      <c r="B2301" s="150"/>
      <c r="D2301" s="577"/>
    </row>
    <row r="2302" spans="2:4">
      <c r="B2302" s="150"/>
      <c r="D2302" s="577"/>
    </row>
    <row r="2303" spans="2:4">
      <c r="B2303" s="150"/>
      <c r="D2303" s="577"/>
    </row>
    <row r="2304" spans="2:4">
      <c r="B2304" s="150"/>
      <c r="D2304" s="577"/>
    </row>
    <row r="2305" spans="2:4">
      <c r="B2305" s="150"/>
      <c r="D2305" s="577"/>
    </row>
    <row r="2306" spans="2:4">
      <c r="B2306" s="150"/>
      <c r="D2306" s="577"/>
    </row>
    <row r="2307" spans="2:4">
      <c r="B2307" s="150"/>
      <c r="D2307" s="577"/>
    </row>
    <row r="2308" spans="2:4">
      <c r="B2308" s="150"/>
      <c r="D2308" s="577"/>
    </row>
    <row r="2309" spans="2:4">
      <c r="B2309" s="150"/>
      <c r="D2309" s="577"/>
    </row>
    <row r="2310" spans="2:4">
      <c r="B2310" s="150"/>
      <c r="D2310" s="577"/>
    </row>
    <row r="2311" spans="2:4">
      <c r="B2311" s="150"/>
      <c r="D2311" s="577"/>
    </row>
    <row r="2312" spans="2:4">
      <c r="B2312" s="150"/>
      <c r="D2312" s="577"/>
    </row>
    <row r="2313" spans="2:4">
      <c r="B2313" s="150"/>
      <c r="D2313" s="577"/>
    </row>
    <row r="2314" spans="2:4">
      <c r="B2314" s="150"/>
      <c r="D2314" s="577"/>
    </row>
    <row r="2315" spans="2:4">
      <c r="B2315" s="150"/>
      <c r="D2315" s="577"/>
    </row>
    <row r="2316" spans="2:4">
      <c r="B2316" s="150"/>
      <c r="D2316" s="577"/>
    </row>
    <row r="2317" spans="2:4">
      <c r="B2317" s="150"/>
      <c r="D2317" s="577"/>
    </row>
    <row r="2318" spans="2:4">
      <c r="B2318" s="150"/>
      <c r="D2318" s="577"/>
    </row>
    <row r="2319" spans="2:4">
      <c r="B2319" s="150"/>
      <c r="D2319" s="577"/>
    </row>
    <row r="2320" spans="2:4">
      <c r="B2320" s="150"/>
      <c r="D2320" s="577"/>
    </row>
    <row r="2321" spans="2:4">
      <c r="B2321" s="150"/>
      <c r="D2321" s="577"/>
    </row>
    <row r="2322" spans="2:4">
      <c r="B2322" s="150"/>
      <c r="D2322" s="577"/>
    </row>
    <row r="2323" spans="2:4">
      <c r="B2323" s="150"/>
      <c r="D2323" s="577"/>
    </row>
    <row r="2324" spans="2:4">
      <c r="B2324" s="150"/>
      <c r="D2324" s="577"/>
    </row>
    <row r="2325" spans="2:4">
      <c r="B2325" s="150"/>
      <c r="D2325" s="577"/>
    </row>
    <row r="2326" spans="2:4">
      <c r="B2326" s="150"/>
      <c r="D2326" s="577"/>
    </row>
    <row r="2327" spans="2:4">
      <c r="B2327" s="150"/>
      <c r="D2327" s="577"/>
    </row>
    <row r="2328" spans="2:4">
      <c r="B2328" s="150"/>
      <c r="D2328" s="577"/>
    </row>
    <row r="2329" spans="2:4">
      <c r="B2329" s="150"/>
      <c r="D2329" s="577"/>
    </row>
    <row r="2330" spans="2:4">
      <c r="B2330" s="150"/>
      <c r="D2330" s="577"/>
    </row>
    <row r="2331" spans="2:4">
      <c r="B2331" s="150"/>
      <c r="D2331" s="577"/>
    </row>
    <row r="2332" spans="2:4">
      <c r="B2332" s="150"/>
      <c r="D2332" s="577"/>
    </row>
    <row r="2333" spans="2:4">
      <c r="B2333" s="150"/>
      <c r="D2333" s="577"/>
    </row>
    <row r="2334" spans="2:4">
      <c r="B2334" s="150"/>
      <c r="D2334" s="577"/>
    </row>
    <row r="2335" spans="2:4">
      <c r="B2335" s="150"/>
      <c r="D2335" s="577"/>
    </row>
    <row r="2336" spans="2:4">
      <c r="B2336" s="150"/>
      <c r="D2336" s="577"/>
    </row>
    <row r="2337" spans="2:12">
      <c r="B2337" s="150"/>
      <c r="D2337" s="577"/>
    </row>
    <row r="2338" spans="2:12">
      <c r="B2338" s="150"/>
      <c r="D2338" s="577"/>
    </row>
    <row r="2339" spans="2:12">
      <c r="B2339" s="150"/>
      <c r="D2339" s="577"/>
    </row>
    <row r="2340" spans="2:12">
      <c r="B2340" s="150"/>
      <c r="D2340" s="577"/>
    </row>
    <row r="2341" spans="2:12">
      <c r="B2341" s="150"/>
      <c r="D2341" s="577"/>
    </row>
    <row r="2342" spans="2:12">
      <c r="B2342" s="150"/>
      <c r="D2342" s="577"/>
    </row>
    <row r="2343" spans="2:12">
      <c r="B2343" s="150"/>
      <c r="D2343" s="577"/>
    </row>
    <row r="2344" spans="2:12">
      <c r="B2344" s="150"/>
      <c r="D2344" s="577"/>
    </row>
    <row r="2345" spans="2:12">
      <c r="B2345" s="150"/>
      <c r="D2345" s="577"/>
    </row>
    <row r="2346" spans="2:12">
      <c r="B2346" s="150"/>
      <c r="D2346" s="577"/>
    </row>
    <row r="2347" spans="2:12">
      <c r="B2347" s="150"/>
      <c r="D2347" s="577"/>
    </row>
    <row r="2348" spans="2:12">
      <c r="B2348" s="150"/>
      <c r="D2348" s="577"/>
    </row>
    <row r="2349" spans="2:12">
      <c r="B2349" s="150"/>
      <c r="D2349" s="577"/>
      <c r="I2349" s="578"/>
      <c r="J2349" s="578"/>
      <c r="K2349" s="578"/>
      <c r="L2349" s="578"/>
    </row>
    <row r="2350" spans="2:12">
      <c r="B2350" s="150"/>
      <c r="D2350" s="577"/>
    </row>
    <row r="2351" spans="2:12">
      <c r="B2351" s="150"/>
      <c r="D2351" s="577"/>
    </row>
    <row r="2352" spans="2:12">
      <c r="B2352" s="150"/>
      <c r="D2352" s="577"/>
    </row>
    <row r="2353" spans="2:12">
      <c r="B2353" s="150"/>
      <c r="D2353" s="577"/>
    </row>
    <row r="2354" spans="2:12">
      <c r="B2354" s="150"/>
      <c r="D2354" s="577"/>
    </row>
    <row r="2355" spans="2:12">
      <c r="B2355" s="150"/>
      <c r="D2355" s="577"/>
    </row>
    <row r="2356" spans="2:12">
      <c r="B2356" s="150"/>
      <c r="D2356" s="577"/>
    </row>
    <row r="2357" spans="2:12">
      <c r="B2357" s="150"/>
      <c r="D2357" s="577"/>
    </row>
    <row r="2358" spans="2:12">
      <c r="B2358" s="150"/>
      <c r="D2358" s="577"/>
    </row>
    <row r="2359" spans="2:12">
      <c r="B2359" s="150"/>
      <c r="D2359" s="577"/>
    </row>
    <row r="2360" spans="2:12">
      <c r="B2360" s="150"/>
      <c r="D2360" s="577"/>
      <c r="I2360" s="578"/>
      <c r="J2360" s="578"/>
      <c r="K2360" s="578"/>
      <c r="L2360" s="578"/>
    </row>
    <row r="2361" spans="2:12">
      <c r="B2361" s="150"/>
      <c r="D2361" s="577"/>
    </row>
    <row r="2362" spans="2:12">
      <c r="B2362" s="150"/>
      <c r="D2362" s="577"/>
    </row>
    <row r="2363" spans="2:12">
      <c r="B2363" s="150"/>
      <c r="D2363" s="577"/>
    </row>
    <row r="2364" spans="2:12">
      <c r="B2364" s="150"/>
      <c r="D2364" s="577"/>
    </row>
    <row r="2365" spans="2:12">
      <c r="B2365" s="150"/>
      <c r="D2365" s="577"/>
    </row>
    <row r="2366" spans="2:12">
      <c r="B2366" s="150"/>
      <c r="D2366" s="577"/>
    </row>
    <row r="2367" spans="2:12">
      <c r="B2367" s="150"/>
      <c r="D2367" s="577"/>
    </row>
    <row r="2368" spans="2:12">
      <c r="B2368" s="150"/>
      <c r="D2368" s="577"/>
    </row>
    <row r="2369" spans="2:4">
      <c r="B2369" s="150"/>
      <c r="D2369" s="577"/>
    </row>
    <row r="2370" spans="2:4">
      <c r="B2370" s="150"/>
      <c r="D2370" s="577"/>
    </row>
    <row r="2371" spans="2:4">
      <c r="B2371" s="150"/>
      <c r="D2371" s="577"/>
    </row>
    <row r="2372" spans="2:4">
      <c r="B2372" s="150"/>
      <c r="D2372" s="577"/>
    </row>
    <row r="2373" spans="2:4">
      <c r="B2373" s="150"/>
      <c r="D2373" s="577"/>
    </row>
    <row r="2374" spans="2:4">
      <c r="B2374" s="150"/>
      <c r="D2374" s="577"/>
    </row>
    <row r="2375" spans="2:4">
      <c r="B2375" s="150"/>
      <c r="D2375" s="577"/>
    </row>
    <row r="2376" spans="2:4">
      <c r="B2376" s="150"/>
      <c r="D2376" s="577"/>
    </row>
    <row r="2377" spans="2:4">
      <c r="B2377" s="150"/>
      <c r="D2377" s="577"/>
    </row>
    <row r="2378" spans="2:4">
      <c r="B2378" s="150"/>
      <c r="D2378" s="577"/>
    </row>
    <row r="2379" spans="2:4">
      <c r="B2379" s="150"/>
      <c r="D2379" s="577"/>
    </row>
    <row r="2380" spans="2:4">
      <c r="B2380" s="150"/>
      <c r="D2380" s="577"/>
    </row>
    <row r="2381" spans="2:4">
      <c r="B2381" s="150"/>
      <c r="D2381" s="577"/>
    </row>
    <row r="2382" spans="2:4">
      <c r="B2382" s="150"/>
      <c r="D2382" s="577"/>
    </row>
    <row r="2383" spans="2:4">
      <c r="B2383" s="150"/>
      <c r="D2383" s="577"/>
    </row>
    <row r="2384" spans="2:4">
      <c r="B2384" s="150"/>
      <c r="D2384" s="577"/>
    </row>
    <row r="2385" spans="2:4">
      <c r="B2385" s="150"/>
      <c r="D2385" s="577"/>
    </row>
    <row r="2386" spans="2:4">
      <c r="B2386" s="150"/>
      <c r="D2386" s="577"/>
    </row>
    <row r="2387" spans="2:4">
      <c r="B2387" s="150"/>
      <c r="D2387" s="577"/>
    </row>
    <row r="2388" spans="2:4">
      <c r="B2388" s="150"/>
      <c r="D2388" s="577"/>
    </row>
    <row r="2389" spans="2:4">
      <c r="B2389" s="150"/>
      <c r="D2389" s="577"/>
    </row>
    <row r="2390" spans="2:4">
      <c r="B2390" s="150"/>
      <c r="D2390" s="577"/>
    </row>
    <row r="2391" spans="2:4">
      <c r="B2391" s="150"/>
      <c r="D2391" s="577"/>
    </row>
    <row r="2392" spans="2:4">
      <c r="B2392" s="150"/>
      <c r="D2392" s="577"/>
    </row>
    <row r="2393" spans="2:4">
      <c r="B2393" s="150"/>
      <c r="D2393" s="577"/>
    </row>
    <row r="2394" spans="2:4">
      <c r="B2394" s="150"/>
      <c r="D2394" s="577"/>
    </row>
    <row r="2395" spans="2:4">
      <c r="B2395" s="150"/>
      <c r="D2395" s="577"/>
    </row>
    <row r="2396" spans="2:4">
      <c r="B2396" s="150"/>
      <c r="D2396" s="577"/>
    </row>
    <row r="2397" spans="2:4">
      <c r="B2397" s="150"/>
      <c r="D2397" s="577"/>
    </row>
    <row r="2398" spans="2:4">
      <c r="B2398" s="150"/>
      <c r="D2398" s="577"/>
    </row>
    <row r="2399" spans="2:4">
      <c r="B2399" s="150"/>
      <c r="D2399" s="577"/>
    </row>
    <row r="2400" spans="2:4">
      <c r="B2400" s="150"/>
      <c r="D2400" s="577"/>
    </row>
    <row r="2401" spans="2:4">
      <c r="B2401" s="150"/>
      <c r="D2401" s="577"/>
    </row>
    <row r="2402" spans="2:4">
      <c r="B2402" s="150"/>
      <c r="D2402" s="577"/>
    </row>
    <row r="2403" spans="2:4">
      <c r="B2403" s="150"/>
      <c r="D2403" s="577"/>
    </row>
    <row r="2404" spans="2:4">
      <c r="B2404" s="150"/>
      <c r="D2404" s="577"/>
    </row>
    <row r="2405" spans="2:4">
      <c r="B2405" s="150"/>
      <c r="D2405" s="577"/>
    </row>
    <row r="2406" spans="2:4">
      <c r="B2406" s="150"/>
      <c r="D2406" s="577"/>
    </row>
    <row r="2407" spans="2:4">
      <c r="B2407" s="150"/>
      <c r="D2407" s="577"/>
    </row>
    <row r="2408" spans="2:4">
      <c r="B2408" s="150"/>
      <c r="D2408" s="577"/>
    </row>
    <row r="2409" spans="2:4">
      <c r="B2409" s="150"/>
      <c r="D2409" s="577"/>
    </row>
    <row r="2410" spans="2:4">
      <c r="B2410" s="150"/>
      <c r="D2410" s="577"/>
    </row>
    <row r="2411" spans="2:4">
      <c r="B2411" s="150"/>
      <c r="D2411" s="577"/>
    </row>
    <row r="2412" spans="2:4">
      <c r="B2412" s="150"/>
      <c r="D2412" s="577"/>
    </row>
    <row r="2413" spans="2:4">
      <c r="B2413" s="150"/>
      <c r="D2413" s="577"/>
    </row>
    <row r="2414" spans="2:4">
      <c r="B2414" s="150"/>
      <c r="D2414" s="577"/>
    </row>
    <row r="2415" spans="2:4">
      <c r="B2415" s="150"/>
      <c r="D2415" s="577"/>
    </row>
    <row r="2416" spans="2:4">
      <c r="B2416" s="150"/>
      <c r="D2416" s="577"/>
    </row>
    <row r="2417" spans="2:4">
      <c r="B2417" s="150"/>
      <c r="D2417" s="577"/>
    </row>
    <row r="2418" spans="2:4">
      <c r="B2418" s="150"/>
      <c r="D2418" s="577"/>
    </row>
    <row r="2419" spans="2:4">
      <c r="B2419" s="150"/>
      <c r="D2419" s="577"/>
    </row>
    <row r="2420" spans="2:4">
      <c r="B2420" s="150"/>
      <c r="D2420" s="577"/>
    </row>
    <row r="2421" spans="2:4">
      <c r="B2421" s="150"/>
      <c r="D2421" s="577"/>
    </row>
    <row r="2422" spans="2:4">
      <c r="B2422" s="150"/>
      <c r="D2422" s="577"/>
    </row>
    <row r="2423" spans="2:4">
      <c r="B2423" s="150"/>
      <c r="D2423" s="577"/>
    </row>
    <row r="2424" spans="2:4">
      <c r="B2424" s="150"/>
      <c r="D2424" s="577"/>
    </row>
    <row r="2425" spans="2:4">
      <c r="B2425" s="150"/>
      <c r="D2425" s="577"/>
    </row>
    <row r="2426" spans="2:4">
      <c r="B2426" s="150"/>
      <c r="D2426" s="577"/>
    </row>
    <row r="2427" spans="2:4">
      <c r="B2427" s="150"/>
      <c r="D2427" s="577"/>
    </row>
    <row r="2428" spans="2:4">
      <c r="B2428" s="150"/>
      <c r="D2428" s="577"/>
    </row>
    <row r="2429" spans="2:4">
      <c r="B2429" s="150"/>
      <c r="D2429" s="577"/>
    </row>
    <row r="2430" spans="2:4">
      <c r="B2430" s="150"/>
      <c r="D2430" s="577"/>
    </row>
    <row r="2431" spans="2:4">
      <c r="B2431" s="150"/>
      <c r="D2431" s="577"/>
    </row>
    <row r="2432" spans="2:4">
      <c r="B2432" s="150"/>
      <c r="D2432" s="577"/>
    </row>
    <row r="2433" spans="2:4">
      <c r="B2433" s="150"/>
      <c r="D2433" s="577"/>
    </row>
    <row r="2434" spans="2:4">
      <c r="B2434" s="150"/>
      <c r="D2434" s="577"/>
    </row>
    <row r="2435" spans="2:4">
      <c r="B2435" s="150"/>
      <c r="D2435" s="577"/>
    </row>
    <row r="2436" spans="2:4">
      <c r="B2436" s="150"/>
      <c r="D2436" s="577"/>
    </row>
    <row r="2437" spans="2:4">
      <c r="B2437" s="150"/>
      <c r="D2437" s="577"/>
    </row>
    <row r="2438" spans="2:4">
      <c r="B2438" s="150"/>
      <c r="D2438" s="577"/>
    </row>
    <row r="2439" spans="2:4">
      <c r="B2439" s="150"/>
      <c r="D2439" s="577"/>
    </row>
    <row r="2440" spans="2:4">
      <c r="B2440" s="150"/>
      <c r="D2440" s="577"/>
    </row>
    <row r="2441" spans="2:4">
      <c r="B2441" s="150"/>
      <c r="D2441" s="577"/>
    </row>
    <row r="2442" spans="2:4">
      <c r="B2442" s="150"/>
      <c r="D2442" s="577"/>
    </row>
    <row r="2443" spans="2:4">
      <c r="B2443" s="150"/>
      <c r="D2443" s="577"/>
    </row>
    <row r="2444" spans="2:4">
      <c r="B2444" s="150"/>
      <c r="D2444" s="577"/>
    </row>
    <row r="2445" spans="2:4">
      <c r="B2445" s="150"/>
      <c r="D2445" s="577"/>
    </row>
    <row r="2446" spans="2:4">
      <c r="B2446" s="150"/>
      <c r="D2446" s="577"/>
    </row>
    <row r="2447" spans="2:4">
      <c r="B2447" s="150"/>
      <c r="D2447" s="577"/>
    </row>
    <row r="2448" spans="2:4">
      <c r="B2448" s="150"/>
      <c r="D2448" s="577"/>
    </row>
    <row r="2449" spans="2:4">
      <c r="B2449" s="150"/>
      <c r="D2449" s="577"/>
    </row>
    <row r="2450" spans="2:4">
      <c r="B2450" s="150"/>
      <c r="D2450" s="577"/>
    </row>
    <row r="2451" spans="2:4">
      <c r="B2451" s="150"/>
      <c r="D2451" s="577"/>
    </row>
    <row r="2452" spans="2:4">
      <c r="B2452" s="150"/>
      <c r="D2452" s="577"/>
    </row>
    <row r="2453" spans="2:4">
      <c r="B2453" s="150"/>
      <c r="D2453" s="577"/>
    </row>
    <row r="2454" spans="2:4">
      <c r="B2454" s="150"/>
      <c r="D2454" s="577"/>
    </row>
    <row r="2455" spans="2:4">
      <c r="B2455" s="150"/>
      <c r="D2455" s="577"/>
    </row>
    <row r="2456" spans="2:4">
      <c r="B2456" s="150"/>
      <c r="D2456" s="577"/>
    </row>
    <row r="2457" spans="2:4">
      <c r="B2457" s="150"/>
      <c r="D2457" s="577"/>
    </row>
    <row r="2458" spans="2:4">
      <c r="B2458" s="150"/>
      <c r="D2458" s="577"/>
    </row>
    <row r="2459" spans="2:4">
      <c r="B2459" s="150"/>
      <c r="D2459" s="577"/>
    </row>
    <row r="2460" spans="2:4">
      <c r="B2460" s="150"/>
      <c r="D2460" s="577"/>
    </row>
    <row r="2461" spans="2:4">
      <c r="B2461" s="150"/>
      <c r="D2461" s="577"/>
    </row>
    <row r="2462" spans="2:4">
      <c r="B2462" s="150"/>
      <c r="D2462" s="577"/>
    </row>
    <row r="2463" spans="2:4">
      <c r="B2463" s="150"/>
      <c r="D2463" s="577"/>
    </row>
    <row r="2464" spans="2:4">
      <c r="B2464" s="150"/>
      <c r="D2464" s="577"/>
    </row>
    <row r="2465" spans="2:4">
      <c r="B2465" s="150"/>
      <c r="D2465" s="577"/>
    </row>
    <row r="2466" spans="2:4">
      <c r="B2466" s="150"/>
      <c r="D2466" s="577"/>
    </row>
    <row r="2467" spans="2:4">
      <c r="B2467" s="150"/>
      <c r="D2467" s="577"/>
    </row>
    <row r="2468" spans="2:4">
      <c r="B2468" s="150"/>
      <c r="D2468" s="577"/>
    </row>
    <row r="2469" spans="2:4">
      <c r="B2469" s="150"/>
      <c r="D2469" s="577"/>
    </row>
    <row r="2470" spans="2:4">
      <c r="B2470" s="150"/>
      <c r="D2470" s="577"/>
    </row>
    <row r="2471" spans="2:4">
      <c r="B2471" s="150"/>
      <c r="D2471" s="577"/>
    </row>
    <row r="2472" spans="2:4">
      <c r="B2472" s="150"/>
      <c r="D2472" s="577"/>
    </row>
    <row r="2473" spans="2:4">
      <c r="B2473" s="150"/>
      <c r="D2473" s="577"/>
    </row>
    <row r="2474" spans="2:4">
      <c r="B2474" s="150"/>
      <c r="D2474" s="577"/>
    </row>
    <row r="2475" spans="2:4">
      <c r="B2475" s="150"/>
      <c r="D2475" s="577"/>
    </row>
    <row r="2476" spans="2:4">
      <c r="B2476" s="150"/>
      <c r="D2476" s="577"/>
    </row>
    <row r="2477" spans="2:4">
      <c r="B2477" s="150"/>
      <c r="D2477" s="577"/>
    </row>
    <row r="2478" spans="2:4">
      <c r="B2478" s="150"/>
      <c r="D2478" s="577"/>
    </row>
    <row r="2479" spans="2:4">
      <c r="B2479" s="150"/>
      <c r="D2479" s="577"/>
    </row>
    <row r="2480" spans="2:4">
      <c r="B2480" s="150"/>
      <c r="D2480" s="577"/>
    </row>
    <row r="2481" spans="2:4">
      <c r="B2481" s="150"/>
      <c r="D2481" s="577"/>
    </row>
    <row r="2482" spans="2:4">
      <c r="B2482" s="150"/>
      <c r="D2482" s="577"/>
    </row>
    <row r="2483" spans="2:4">
      <c r="B2483" s="150"/>
      <c r="D2483" s="577"/>
    </row>
    <row r="2484" spans="2:4">
      <c r="B2484" s="150"/>
      <c r="D2484" s="577"/>
    </row>
    <row r="2485" spans="2:4">
      <c r="B2485" s="150"/>
      <c r="D2485" s="577"/>
    </row>
    <row r="2486" spans="2:4">
      <c r="B2486" s="150"/>
      <c r="D2486" s="577"/>
    </row>
    <row r="2487" spans="2:4">
      <c r="B2487" s="150"/>
      <c r="D2487" s="577"/>
    </row>
    <row r="2488" spans="2:4">
      <c r="B2488" s="150"/>
      <c r="D2488" s="577"/>
    </row>
    <row r="2489" spans="2:4">
      <c r="B2489" s="150"/>
      <c r="D2489" s="577"/>
    </row>
    <row r="2490" spans="2:4">
      <c r="B2490" s="150"/>
      <c r="D2490" s="577"/>
    </row>
    <row r="2491" spans="2:4">
      <c r="B2491" s="150"/>
      <c r="D2491" s="577"/>
    </row>
    <row r="2492" spans="2:4">
      <c r="B2492" s="150"/>
      <c r="D2492" s="577"/>
    </row>
    <row r="2493" spans="2:4">
      <c r="B2493" s="150"/>
      <c r="D2493" s="577"/>
    </row>
    <row r="2494" spans="2:4">
      <c r="B2494" s="150"/>
      <c r="D2494" s="577"/>
    </row>
    <row r="2495" spans="2:4">
      <c r="B2495" s="150"/>
      <c r="D2495" s="577"/>
    </row>
    <row r="2496" spans="2:4">
      <c r="B2496" s="150"/>
      <c r="D2496" s="577"/>
    </row>
    <row r="2497" spans="2:4">
      <c r="B2497" s="150"/>
      <c r="D2497" s="577"/>
    </row>
    <row r="2498" spans="2:4">
      <c r="B2498" s="150"/>
      <c r="D2498" s="577"/>
    </row>
    <row r="2499" spans="2:4">
      <c r="B2499" s="150"/>
      <c r="D2499" s="577"/>
    </row>
    <row r="2500" spans="2:4">
      <c r="B2500" s="150"/>
      <c r="D2500" s="577"/>
    </row>
    <row r="2501" spans="2:4">
      <c r="B2501" s="150"/>
      <c r="D2501" s="577"/>
    </row>
    <row r="2502" spans="2:4">
      <c r="B2502" s="150"/>
      <c r="D2502" s="577"/>
    </row>
    <row r="2503" spans="2:4">
      <c r="B2503" s="150"/>
      <c r="D2503" s="577"/>
    </row>
    <row r="2504" spans="2:4">
      <c r="B2504" s="150"/>
      <c r="D2504" s="577"/>
    </row>
    <row r="2505" spans="2:4">
      <c r="B2505" s="150"/>
      <c r="D2505" s="577"/>
    </row>
    <row r="2506" spans="2:4">
      <c r="B2506" s="150"/>
      <c r="D2506" s="577"/>
    </row>
    <row r="2507" spans="2:4">
      <c r="B2507" s="150"/>
      <c r="D2507" s="577"/>
    </row>
    <row r="2508" spans="2:4">
      <c r="B2508" s="150"/>
      <c r="D2508" s="577"/>
    </row>
    <row r="2509" spans="2:4">
      <c r="B2509" s="150"/>
      <c r="D2509" s="577"/>
    </row>
    <row r="2510" spans="2:4">
      <c r="B2510" s="150"/>
      <c r="D2510" s="577"/>
    </row>
    <row r="2511" spans="2:4">
      <c r="B2511" s="150"/>
      <c r="D2511" s="577"/>
    </row>
    <row r="2512" spans="2:4">
      <c r="B2512" s="150"/>
      <c r="D2512" s="577"/>
    </row>
    <row r="2513" spans="2:12">
      <c r="B2513" s="150"/>
      <c r="D2513" s="577"/>
    </row>
    <row r="2514" spans="2:12">
      <c r="B2514" s="150"/>
      <c r="D2514" s="577"/>
    </row>
    <row r="2515" spans="2:12">
      <c r="B2515" s="150"/>
      <c r="D2515" s="577"/>
    </row>
    <row r="2516" spans="2:12">
      <c r="B2516" s="150"/>
      <c r="D2516" s="577"/>
    </row>
    <row r="2517" spans="2:12">
      <c r="B2517" s="150"/>
      <c r="D2517" s="577"/>
      <c r="I2517" s="578"/>
      <c r="J2517" s="578"/>
      <c r="K2517" s="578"/>
      <c r="L2517" s="578"/>
    </row>
    <row r="2518" spans="2:12">
      <c r="B2518" s="150"/>
      <c r="D2518" s="577"/>
    </row>
    <row r="2519" spans="2:12">
      <c r="B2519" s="150"/>
      <c r="D2519" s="577"/>
    </row>
    <row r="2520" spans="2:12">
      <c r="B2520" s="150"/>
      <c r="D2520" s="577"/>
    </row>
    <row r="2521" spans="2:12">
      <c r="B2521" s="150"/>
      <c r="D2521" s="577"/>
    </row>
    <row r="2522" spans="2:12">
      <c r="B2522" s="150"/>
      <c r="D2522" s="577"/>
    </row>
    <row r="2523" spans="2:12">
      <c r="B2523" s="150"/>
      <c r="D2523" s="577"/>
    </row>
    <row r="2524" spans="2:12">
      <c r="B2524" s="150"/>
      <c r="D2524" s="577"/>
    </row>
    <row r="2525" spans="2:12">
      <c r="B2525" s="150"/>
      <c r="D2525" s="577"/>
    </row>
    <row r="2526" spans="2:12">
      <c r="B2526" s="150"/>
      <c r="D2526" s="577"/>
    </row>
    <row r="2527" spans="2:12">
      <c r="B2527" s="150"/>
      <c r="D2527" s="577"/>
    </row>
    <row r="2528" spans="2:12">
      <c r="B2528" s="150"/>
      <c r="D2528" s="577"/>
    </row>
    <row r="2529" spans="2:4">
      <c r="B2529" s="150"/>
      <c r="D2529" s="577"/>
    </row>
    <row r="2530" spans="2:4">
      <c r="B2530" s="150"/>
      <c r="D2530" s="577"/>
    </row>
    <row r="2531" spans="2:4">
      <c r="B2531" s="150"/>
      <c r="D2531" s="577"/>
    </row>
    <row r="2532" spans="2:4">
      <c r="B2532" s="150"/>
      <c r="D2532" s="577"/>
    </row>
    <row r="2533" spans="2:4">
      <c r="B2533" s="150"/>
      <c r="D2533" s="577"/>
    </row>
    <row r="2534" spans="2:4">
      <c r="B2534" s="150"/>
      <c r="D2534" s="577"/>
    </row>
    <row r="2535" spans="2:4">
      <c r="B2535" s="150"/>
      <c r="D2535" s="577"/>
    </row>
    <row r="2536" spans="2:4">
      <c r="B2536" s="150"/>
      <c r="D2536" s="577"/>
    </row>
    <row r="2537" spans="2:4">
      <c r="B2537" s="150"/>
      <c r="D2537" s="577"/>
    </row>
    <row r="2538" spans="2:4">
      <c r="B2538" s="150"/>
      <c r="D2538" s="577"/>
    </row>
    <row r="2539" spans="2:4">
      <c r="B2539" s="150"/>
      <c r="D2539" s="577"/>
    </row>
    <row r="2540" spans="2:4">
      <c r="B2540" s="150"/>
      <c r="D2540" s="577"/>
    </row>
    <row r="2541" spans="2:4">
      <c r="B2541" s="150"/>
      <c r="D2541" s="577"/>
    </row>
    <row r="2542" spans="2:4">
      <c r="B2542" s="150"/>
      <c r="D2542" s="577"/>
    </row>
    <row r="2543" spans="2:4">
      <c r="B2543" s="150"/>
      <c r="D2543" s="577"/>
    </row>
    <row r="2544" spans="2:4">
      <c r="B2544" s="150"/>
      <c r="D2544" s="577"/>
    </row>
    <row r="2545" spans="2:4">
      <c r="B2545" s="150"/>
      <c r="D2545" s="577"/>
    </row>
    <row r="2546" spans="2:4">
      <c r="B2546" s="150"/>
      <c r="D2546" s="577"/>
    </row>
    <row r="2547" spans="2:4">
      <c r="B2547" s="150"/>
      <c r="D2547" s="577"/>
    </row>
    <row r="2548" spans="2:4">
      <c r="B2548" s="150"/>
      <c r="D2548" s="577"/>
    </row>
    <row r="2549" spans="2:4">
      <c r="B2549" s="150"/>
      <c r="D2549" s="577"/>
    </row>
    <row r="2550" spans="2:4">
      <c r="B2550" s="150"/>
      <c r="D2550" s="577"/>
    </row>
    <row r="2551" spans="2:4">
      <c r="B2551" s="150"/>
      <c r="D2551" s="577"/>
    </row>
    <row r="2552" spans="2:4">
      <c r="B2552" s="150"/>
      <c r="D2552" s="577"/>
    </row>
    <row r="2553" spans="2:4">
      <c r="B2553" s="150"/>
      <c r="D2553" s="577"/>
    </row>
    <row r="2554" spans="2:4">
      <c r="B2554" s="150"/>
      <c r="D2554" s="577"/>
    </row>
    <row r="2555" spans="2:4">
      <c r="B2555" s="150"/>
      <c r="D2555" s="577"/>
    </row>
    <row r="2556" spans="2:4">
      <c r="B2556" s="150"/>
      <c r="D2556" s="577"/>
    </row>
    <row r="2557" spans="2:4">
      <c r="B2557" s="150"/>
      <c r="D2557" s="577"/>
    </row>
    <row r="2558" spans="2:4">
      <c r="B2558" s="150"/>
      <c r="D2558" s="577"/>
    </row>
    <row r="2559" spans="2:4">
      <c r="B2559" s="150"/>
      <c r="D2559" s="577"/>
    </row>
    <row r="2560" spans="2:4">
      <c r="B2560" s="150"/>
      <c r="D2560" s="577"/>
    </row>
    <row r="2561" spans="2:4">
      <c r="B2561" s="150"/>
      <c r="D2561" s="577"/>
    </row>
    <row r="2562" spans="2:4">
      <c r="B2562" s="150"/>
      <c r="D2562" s="577"/>
    </row>
    <row r="2563" spans="2:4">
      <c r="B2563" s="150"/>
      <c r="D2563" s="577"/>
    </row>
    <row r="2564" spans="2:4">
      <c r="B2564" s="150"/>
      <c r="D2564" s="577"/>
    </row>
    <row r="2565" spans="2:4">
      <c r="B2565" s="150"/>
      <c r="D2565" s="577"/>
    </row>
    <row r="2566" spans="2:4">
      <c r="B2566" s="150"/>
      <c r="D2566" s="577"/>
    </row>
    <row r="2567" spans="2:4">
      <c r="B2567" s="150"/>
      <c r="D2567" s="577"/>
    </row>
    <row r="2568" spans="2:4">
      <c r="B2568" s="150"/>
      <c r="D2568" s="577"/>
    </row>
    <row r="2569" spans="2:4">
      <c r="B2569" s="150"/>
      <c r="D2569" s="577"/>
    </row>
    <row r="2570" spans="2:4">
      <c r="B2570" s="150"/>
      <c r="D2570" s="577"/>
    </row>
    <row r="2571" spans="2:4">
      <c r="B2571" s="150"/>
      <c r="D2571" s="577"/>
    </row>
    <row r="2572" spans="2:4">
      <c r="B2572" s="150"/>
      <c r="D2572" s="577"/>
    </row>
    <row r="2573" spans="2:4">
      <c r="B2573" s="150"/>
      <c r="D2573" s="577"/>
    </row>
    <row r="2574" spans="2:4">
      <c r="B2574" s="150"/>
      <c r="D2574" s="577"/>
    </row>
    <row r="2575" spans="2:4">
      <c r="B2575" s="150"/>
      <c r="D2575" s="577"/>
    </row>
    <row r="2576" spans="2:4">
      <c r="B2576" s="150"/>
      <c r="D2576" s="577"/>
    </row>
    <row r="2577" spans="2:4">
      <c r="B2577" s="150"/>
      <c r="D2577" s="577"/>
    </row>
    <row r="2578" spans="2:4">
      <c r="B2578" s="150"/>
      <c r="D2578" s="577"/>
    </row>
    <row r="2579" spans="2:4">
      <c r="B2579" s="150"/>
      <c r="D2579" s="577"/>
    </row>
    <row r="2580" spans="2:4">
      <c r="B2580" s="150"/>
      <c r="D2580" s="577"/>
    </row>
    <row r="2581" spans="2:4">
      <c r="B2581" s="150"/>
      <c r="D2581" s="577"/>
    </row>
    <row r="2582" spans="2:4">
      <c r="B2582" s="150"/>
      <c r="D2582" s="577"/>
    </row>
    <row r="2583" spans="2:4">
      <c r="B2583" s="150"/>
      <c r="D2583" s="577"/>
    </row>
    <row r="2584" spans="2:4">
      <c r="B2584" s="150"/>
      <c r="D2584" s="577"/>
    </row>
    <row r="2585" spans="2:4">
      <c r="B2585" s="150"/>
      <c r="D2585" s="577"/>
    </row>
    <row r="2586" spans="2:4">
      <c r="B2586" s="150"/>
      <c r="D2586" s="577"/>
    </row>
    <row r="2587" spans="2:4">
      <c r="B2587" s="150"/>
      <c r="D2587" s="577"/>
    </row>
    <row r="2588" spans="2:4">
      <c r="B2588" s="150"/>
      <c r="D2588" s="577"/>
    </row>
    <row r="2589" spans="2:4">
      <c r="B2589" s="150"/>
      <c r="D2589" s="577"/>
    </row>
    <row r="2590" spans="2:4">
      <c r="B2590" s="150"/>
      <c r="D2590" s="577"/>
    </row>
    <row r="2591" spans="2:4">
      <c r="B2591" s="150"/>
      <c r="D2591" s="577"/>
    </row>
    <row r="2592" spans="2:4">
      <c r="B2592" s="150"/>
      <c r="D2592" s="577"/>
    </row>
    <row r="2593" spans="2:4">
      <c r="B2593" s="150"/>
      <c r="D2593" s="577"/>
    </row>
    <row r="2594" spans="2:4">
      <c r="B2594" s="150"/>
      <c r="D2594" s="577"/>
    </row>
    <row r="2595" spans="2:4">
      <c r="B2595" s="150"/>
      <c r="D2595" s="577"/>
    </row>
    <row r="2596" spans="2:4">
      <c r="B2596" s="150"/>
      <c r="D2596" s="577"/>
    </row>
    <row r="2597" spans="2:4">
      <c r="B2597" s="150"/>
      <c r="D2597" s="577"/>
    </row>
    <row r="2598" spans="2:4">
      <c r="B2598" s="150"/>
      <c r="D2598" s="577"/>
    </row>
    <row r="2599" spans="2:4">
      <c r="B2599" s="150"/>
      <c r="D2599" s="577"/>
    </row>
    <row r="2600" spans="2:4">
      <c r="B2600" s="150"/>
      <c r="D2600" s="577"/>
    </row>
    <row r="2601" spans="2:4">
      <c r="B2601" s="150"/>
      <c r="D2601" s="577"/>
    </row>
    <row r="2602" spans="2:4">
      <c r="B2602" s="150"/>
      <c r="D2602" s="577"/>
    </row>
    <row r="2603" spans="2:4">
      <c r="B2603" s="150"/>
      <c r="D2603" s="577"/>
    </row>
    <row r="2604" spans="2:4">
      <c r="B2604" s="150"/>
      <c r="D2604" s="577"/>
    </row>
    <row r="2605" spans="2:4">
      <c r="B2605" s="150"/>
      <c r="D2605" s="577"/>
    </row>
    <row r="2606" spans="2:4">
      <c r="B2606" s="150"/>
      <c r="D2606" s="577"/>
    </row>
    <row r="2607" spans="2:4">
      <c r="B2607" s="150"/>
      <c r="D2607" s="577"/>
    </row>
    <row r="2608" spans="2:4">
      <c r="B2608" s="150"/>
      <c r="D2608" s="577"/>
    </row>
    <row r="2609" spans="2:4">
      <c r="B2609" s="150"/>
      <c r="D2609" s="577"/>
    </row>
    <row r="2610" spans="2:4">
      <c r="B2610" s="150"/>
      <c r="D2610" s="577"/>
    </row>
    <row r="2611" spans="2:4">
      <c r="B2611" s="150"/>
      <c r="D2611" s="577"/>
    </row>
    <row r="2612" spans="2:4">
      <c r="B2612" s="150"/>
      <c r="D2612" s="577"/>
    </row>
    <row r="2613" spans="2:4">
      <c r="B2613" s="150"/>
      <c r="D2613" s="577"/>
    </row>
    <row r="2614" spans="2:4">
      <c r="B2614" s="150"/>
      <c r="D2614" s="577"/>
    </row>
    <row r="2615" spans="2:4">
      <c r="B2615" s="150"/>
      <c r="D2615" s="577"/>
    </row>
    <row r="2616" spans="2:4">
      <c r="B2616" s="150"/>
      <c r="D2616" s="577"/>
    </row>
    <row r="2617" spans="2:4">
      <c r="B2617" s="150"/>
      <c r="D2617" s="577"/>
    </row>
    <row r="2618" spans="2:4">
      <c r="B2618" s="150"/>
      <c r="D2618" s="577"/>
    </row>
    <row r="2619" spans="2:4">
      <c r="B2619" s="150"/>
      <c r="D2619" s="577"/>
    </row>
    <row r="2620" spans="2:4">
      <c r="B2620" s="150"/>
      <c r="D2620" s="577"/>
    </row>
    <row r="2621" spans="2:4">
      <c r="B2621" s="150"/>
      <c r="D2621" s="577"/>
    </row>
    <row r="2622" spans="2:4">
      <c r="B2622" s="150"/>
      <c r="D2622" s="577"/>
    </row>
    <row r="2623" spans="2:4">
      <c r="B2623" s="150"/>
      <c r="D2623" s="577"/>
    </row>
    <row r="2624" spans="2:4">
      <c r="B2624" s="150"/>
      <c r="D2624" s="577"/>
    </row>
    <row r="2625" spans="2:4">
      <c r="B2625" s="150"/>
      <c r="D2625" s="577"/>
    </row>
    <row r="2626" spans="2:4">
      <c r="B2626" s="150"/>
      <c r="D2626" s="577"/>
    </row>
    <row r="2627" spans="2:4">
      <c r="B2627" s="150"/>
      <c r="D2627" s="577"/>
    </row>
    <row r="2628" spans="2:4">
      <c r="B2628" s="150"/>
      <c r="D2628" s="577"/>
    </row>
    <row r="2629" spans="2:4">
      <c r="B2629" s="150"/>
      <c r="D2629" s="577"/>
    </row>
    <row r="2630" spans="2:4">
      <c r="B2630" s="150"/>
      <c r="D2630" s="577"/>
    </row>
    <row r="2631" spans="2:4">
      <c r="B2631" s="150"/>
      <c r="D2631" s="577"/>
    </row>
    <row r="2632" spans="2:4">
      <c r="B2632" s="150"/>
      <c r="D2632" s="577"/>
    </row>
    <row r="2633" spans="2:4">
      <c r="B2633" s="150"/>
      <c r="D2633" s="577"/>
    </row>
    <row r="2634" spans="2:4">
      <c r="B2634" s="150"/>
      <c r="D2634" s="577"/>
    </row>
    <row r="2635" spans="2:4">
      <c r="B2635" s="150"/>
      <c r="D2635" s="577"/>
    </row>
    <row r="2636" spans="2:4">
      <c r="B2636" s="150"/>
      <c r="D2636" s="577"/>
    </row>
    <row r="2637" spans="2:4">
      <c r="B2637" s="150"/>
      <c r="D2637" s="577"/>
    </row>
    <row r="2638" spans="2:4">
      <c r="B2638" s="150"/>
      <c r="D2638" s="577"/>
    </row>
    <row r="2639" spans="2:4">
      <c r="B2639" s="150"/>
      <c r="D2639" s="577"/>
    </row>
    <row r="2640" spans="2:4">
      <c r="B2640" s="150"/>
      <c r="D2640" s="577"/>
    </row>
    <row r="2641" spans="2:4">
      <c r="B2641" s="150"/>
      <c r="D2641" s="577"/>
    </row>
    <row r="2642" spans="2:4">
      <c r="B2642" s="150"/>
      <c r="D2642" s="577"/>
    </row>
    <row r="2643" spans="2:4">
      <c r="B2643" s="150"/>
      <c r="D2643" s="577"/>
    </row>
    <row r="2644" spans="2:4">
      <c r="B2644" s="150"/>
      <c r="D2644" s="577"/>
    </row>
    <row r="2645" spans="2:4">
      <c r="B2645" s="150"/>
      <c r="D2645" s="577"/>
    </row>
    <row r="2646" spans="2:4">
      <c r="B2646" s="150"/>
      <c r="D2646" s="577"/>
    </row>
    <row r="2647" spans="2:4">
      <c r="B2647" s="150"/>
      <c r="D2647" s="577"/>
    </row>
    <row r="2648" spans="2:4">
      <c r="B2648" s="150"/>
      <c r="D2648" s="577"/>
    </row>
    <row r="2649" spans="2:4">
      <c r="B2649" s="150"/>
      <c r="D2649" s="577"/>
    </row>
    <row r="2650" spans="2:4">
      <c r="B2650" s="150"/>
      <c r="D2650" s="577"/>
    </row>
    <row r="2651" spans="2:4">
      <c r="B2651" s="150"/>
      <c r="D2651" s="577"/>
    </row>
    <row r="2652" spans="2:4">
      <c r="B2652" s="150"/>
      <c r="D2652" s="577"/>
    </row>
    <row r="2653" spans="2:4">
      <c r="B2653" s="150"/>
      <c r="D2653" s="577"/>
    </row>
    <row r="2654" spans="2:4">
      <c r="B2654" s="150"/>
      <c r="D2654" s="577"/>
    </row>
    <row r="2655" spans="2:4">
      <c r="B2655" s="150"/>
      <c r="D2655" s="577"/>
    </row>
    <row r="2656" spans="2:4">
      <c r="B2656" s="150"/>
      <c r="D2656" s="577"/>
    </row>
    <row r="2657" spans="2:4">
      <c r="B2657" s="150"/>
      <c r="D2657" s="577"/>
    </row>
    <row r="2658" spans="2:4">
      <c r="B2658" s="150"/>
      <c r="D2658" s="577"/>
    </row>
    <row r="2659" spans="2:4">
      <c r="B2659" s="150"/>
      <c r="D2659" s="577"/>
    </row>
    <row r="2660" spans="2:4">
      <c r="B2660" s="150"/>
      <c r="D2660" s="577"/>
    </row>
    <row r="2661" spans="2:4">
      <c r="B2661" s="150"/>
      <c r="D2661" s="577"/>
    </row>
    <row r="2662" spans="2:4">
      <c r="B2662" s="150"/>
      <c r="D2662" s="577"/>
    </row>
    <row r="2663" spans="2:4">
      <c r="B2663" s="150"/>
      <c r="D2663" s="577"/>
    </row>
    <row r="2664" spans="2:4">
      <c r="B2664" s="150"/>
      <c r="D2664" s="577"/>
    </row>
    <row r="2665" spans="2:4">
      <c r="B2665" s="150"/>
      <c r="D2665" s="577"/>
    </row>
    <row r="2666" spans="2:4">
      <c r="B2666" s="150"/>
      <c r="D2666" s="577"/>
    </row>
    <row r="2667" spans="2:4">
      <c r="B2667" s="150"/>
      <c r="D2667" s="577"/>
    </row>
    <row r="2668" spans="2:4">
      <c r="B2668" s="150"/>
      <c r="D2668" s="577"/>
    </row>
    <row r="2669" spans="2:4">
      <c r="B2669" s="150"/>
      <c r="D2669" s="577"/>
    </row>
    <row r="2670" spans="2:4">
      <c r="B2670" s="150"/>
      <c r="D2670" s="577"/>
    </row>
    <row r="2671" spans="2:4">
      <c r="B2671" s="150"/>
      <c r="D2671" s="577"/>
    </row>
    <row r="2672" spans="2:4">
      <c r="B2672" s="150"/>
      <c r="D2672" s="577"/>
    </row>
    <row r="2673" spans="2:4">
      <c r="B2673" s="150"/>
      <c r="D2673" s="577"/>
    </row>
    <row r="2674" spans="2:4">
      <c r="B2674" s="150"/>
      <c r="D2674" s="577"/>
    </row>
    <row r="2675" spans="2:4">
      <c r="B2675" s="150"/>
      <c r="D2675" s="577"/>
    </row>
    <row r="2676" spans="2:4">
      <c r="B2676" s="150"/>
      <c r="D2676" s="577"/>
    </row>
    <row r="2677" spans="2:4">
      <c r="B2677" s="150"/>
      <c r="D2677" s="577"/>
    </row>
    <row r="2678" spans="2:4">
      <c r="B2678" s="150"/>
      <c r="D2678" s="577"/>
    </row>
    <row r="2679" spans="2:4">
      <c r="B2679" s="150"/>
      <c r="D2679" s="577"/>
    </row>
    <row r="2680" spans="2:4">
      <c r="B2680" s="150"/>
      <c r="D2680" s="577"/>
    </row>
    <row r="2681" spans="2:4">
      <c r="B2681" s="150"/>
      <c r="D2681" s="577"/>
    </row>
    <row r="2682" spans="2:4">
      <c r="B2682" s="150"/>
      <c r="D2682" s="577"/>
    </row>
    <row r="2683" spans="2:4">
      <c r="B2683" s="150"/>
      <c r="D2683" s="577"/>
    </row>
    <row r="2684" spans="2:4">
      <c r="B2684" s="150"/>
      <c r="D2684" s="577"/>
    </row>
    <row r="2685" spans="2:4">
      <c r="B2685" s="150"/>
      <c r="D2685" s="577"/>
    </row>
    <row r="2686" spans="2:4">
      <c r="B2686" s="150"/>
      <c r="D2686" s="577"/>
    </row>
    <row r="2687" spans="2:4">
      <c r="B2687" s="150"/>
      <c r="D2687" s="577"/>
    </row>
    <row r="2688" spans="2:4">
      <c r="B2688" s="150"/>
      <c r="D2688" s="577"/>
    </row>
    <row r="2689" spans="2:4">
      <c r="B2689" s="150"/>
      <c r="D2689" s="577"/>
    </row>
    <row r="2690" spans="2:4">
      <c r="B2690" s="150"/>
      <c r="D2690" s="577"/>
    </row>
    <row r="2691" spans="2:4">
      <c r="B2691" s="150"/>
      <c r="D2691" s="577"/>
    </row>
    <row r="2692" spans="2:4">
      <c r="B2692" s="150"/>
      <c r="D2692" s="577"/>
    </row>
    <row r="2693" spans="2:4">
      <c r="B2693" s="150"/>
      <c r="D2693" s="577"/>
    </row>
    <row r="2694" spans="2:4">
      <c r="B2694" s="150"/>
      <c r="D2694" s="577"/>
    </row>
    <row r="2695" spans="2:4">
      <c r="B2695" s="150"/>
      <c r="D2695" s="577"/>
    </row>
    <row r="2696" spans="2:4">
      <c r="B2696" s="150"/>
      <c r="D2696" s="577"/>
    </row>
    <row r="2697" spans="2:4">
      <c r="B2697" s="150"/>
      <c r="D2697" s="577"/>
    </row>
    <row r="2698" spans="2:4">
      <c r="B2698" s="150"/>
      <c r="D2698" s="577"/>
    </row>
    <row r="2699" spans="2:4">
      <c r="B2699" s="150"/>
      <c r="D2699" s="577"/>
    </row>
    <row r="2700" spans="2:4">
      <c r="B2700" s="150"/>
      <c r="D2700" s="577"/>
    </row>
    <row r="2701" spans="2:4">
      <c r="B2701" s="150"/>
      <c r="D2701" s="577"/>
    </row>
    <row r="2702" spans="2:4">
      <c r="B2702" s="150"/>
      <c r="D2702" s="577"/>
    </row>
    <row r="2703" spans="2:4">
      <c r="B2703" s="150"/>
      <c r="D2703" s="577"/>
    </row>
    <row r="2704" spans="2:4">
      <c r="B2704" s="150"/>
      <c r="D2704" s="577"/>
    </row>
    <row r="2705" spans="2:12">
      <c r="B2705" s="150"/>
      <c r="D2705" s="577"/>
    </row>
    <row r="2706" spans="2:12">
      <c r="B2706" s="150"/>
      <c r="D2706" s="577"/>
    </row>
    <row r="2707" spans="2:12">
      <c r="B2707" s="150"/>
      <c r="D2707" s="577"/>
    </row>
    <row r="2708" spans="2:12">
      <c r="B2708" s="150"/>
      <c r="D2708" s="577"/>
    </row>
    <row r="2709" spans="2:12">
      <c r="B2709" s="150"/>
      <c r="D2709" s="577"/>
      <c r="I2709" s="578"/>
      <c r="J2709" s="578"/>
      <c r="K2709" s="578"/>
      <c r="L2709" s="578"/>
    </row>
    <row r="2710" spans="2:12">
      <c r="B2710" s="150"/>
      <c r="D2710" s="577"/>
    </row>
    <row r="2711" spans="2:12">
      <c r="B2711" s="150"/>
      <c r="D2711" s="577"/>
    </row>
    <row r="2712" spans="2:12">
      <c r="B2712" s="150"/>
      <c r="D2712" s="577"/>
    </row>
    <row r="2713" spans="2:12">
      <c r="B2713" s="150"/>
      <c r="D2713" s="577"/>
    </row>
    <row r="2714" spans="2:12">
      <c r="B2714" s="150"/>
      <c r="D2714" s="577"/>
    </row>
    <row r="2715" spans="2:12">
      <c r="B2715" s="150"/>
      <c r="D2715" s="577"/>
    </row>
    <row r="2716" spans="2:12">
      <c r="B2716" s="150"/>
      <c r="D2716" s="577"/>
    </row>
    <row r="2717" spans="2:12">
      <c r="B2717" s="150"/>
      <c r="D2717" s="577"/>
    </row>
    <row r="2718" spans="2:12">
      <c r="B2718" s="150"/>
      <c r="D2718" s="577"/>
    </row>
    <row r="2719" spans="2:12">
      <c r="B2719" s="150"/>
      <c r="D2719" s="577"/>
    </row>
    <row r="2720" spans="2:12">
      <c r="B2720" s="150"/>
      <c r="D2720" s="577"/>
    </row>
    <row r="2721" spans="2:4">
      <c r="B2721" s="150"/>
      <c r="D2721" s="577"/>
    </row>
    <row r="2722" spans="2:4">
      <c r="B2722" s="150"/>
      <c r="D2722" s="577"/>
    </row>
    <row r="2723" spans="2:4">
      <c r="B2723" s="150"/>
      <c r="D2723" s="577"/>
    </row>
    <row r="2724" spans="2:4">
      <c r="B2724" s="150"/>
      <c r="D2724" s="577"/>
    </row>
    <row r="2725" spans="2:4">
      <c r="B2725" s="150"/>
      <c r="D2725" s="577"/>
    </row>
    <row r="2726" spans="2:4">
      <c r="B2726" s="150"/>
      <c r="D2726" s="577"/>
    </row>
    <row r="2727" spans="2:4">
      <c r="B2727" s="150"/>
      <c r="D2727" s="577"/>
    </row>
    <row r="2728" spans="2:4">
      <c r="B2728" s="150"/>
      <c r="D2728" s="577"/>
    </row>
    <row r="2729" spans="2:4">
      <c r="B2729" s="150"/>
      <c r="D2729" s="577"/>
    </row>
    <row r="2730" spans="2:4">
      <c r="B2730" s="150"/>
      <c r="D2730" s="577"/>
    </row>
    <row r="2731" spans="2:4">
      <c r="B2731" s="150"/>
      <c r="D2731" s="577"/>
    </row>
    <row r="2732" spans="2:4">
      <c r="B2732" s="150"/>
      <c r="D2732" s="577"/>
    </row>
    <row r="2733" spans="2:4">
      <c r="B2733" s="150"/>
      <c r="D2733" s="577"/>
    </row>
    <row r="2734" spans="2:4">
      <c r="B2734" s="150"/>
      <c r="D2734" s="577"/>
    </row>
    <row r="2735" spans="2:4">
      <c r="B2735" s="150"/>
      <c r="D2735" s="577"/>
    </row>
    <row r="2736" spans="2:4">
      <c r="B2736" s="150"/>
      <c r="D2736" s="577"/>
    </row>
    <row r="2737" spans="2:4">
      <c r="B2737" s="150"/>
      <c r="D2737" s="577"/>
    </row>
    <row r="2738" spans="2:4">
      <c r="B2738" s="150"/>
      <c r="D2738" s="577"/>
    </row>
    <row r="2739" spans="2:4">
      <c r="B2739" s="150"/>
      <c r="D2739" s="577"/>
    </row>
    <row r="2740" spans="2:4">
      <c r="B2740" s="150"/>
      <c r="D2740" s="577"/>
    </row>
    <row r="2741" spans="2:4">
      <c r="B2741" s="150"/>
      <c r="D2741" s="577"/>
    </row>
    <row r="2742" spans="2:4">
      <c r="B2742" s="150"/>
      <c r="D2742" s="577"/>
    </row>
    <row r="2743" spans="2:4">
      <c r="B2743" s="150"/>
      <c r="D2743" s="577"/>
    </row>
    <row r="2744" spans="2:4">
      <c r="B2744" s="150"/>
      <c r="D2744" s="577"/>
    </row>
    <row r="2745" spans="2:4">
      <c r="B2745" s="150"/>
      <c r="D2745" s="577"/>
    </row>
    <row r="2746" spans="2:4">
      <c r="B2746" s="150"/>
      <c r="D2746" s="577"/>
    </row>
    <row r="2747" spans="2:4">
      <c r="B2747" s="150"/>
      <c r="D2747" s="577"/>
    </row>
    <row r="2748" spans="2:4">
      <c r="B2748" s="150"/>
      <c r="D2748" s="577"/>
    </row>
    <row r="2749" spans="2:4">
      <c r="B2749" s="150"/>
      <c r="D2749" s="577"/>
    </row>
    <row r="2750" spans="2:4">
      <c r="B2750" s="150"/>
      <c r="D2750" s="577"/>
    </row>
    <row r="2751" spans="2:4">
      <c r="B2751" s="150"/>
      <c r="D2751" s="577"/>
    </row>
    <row r="2752" spans="2:4">
      <c r="B2752" s="150"/>
      <c r="D2752" s="577"/>
    </row>
    <row r="2753" spans="2:12">
      <c r="B2753" s="150"/>
      <c r="D2753" s="577"/>
    </row>
    <row r="2754" spans="2:12">
      <c r="B2754" s="150"/>
      <c r="D2754" s="577"/>
    </row>
    <row r="2755" spans="2:12">
      <c r="B2755" s="150"/>
      <c r="D2755" s="577"/>
    </row>
    <row r="2756" spans="2:12">
      <c r="B2756" s="150"/>
      <c r="D2756" s="577"/>
    </row>
    <row r="2757" spans="2:12">
      <c r="B2757" s="150"/>
      <c r="D2757" s="577"/>
    </row>
    <row r="2758" spans="2:12">
      <c r="B2758" s="150"/>
      <c r="D2758" s="577"/>
    </row>
    <row r="2759" spans="2:12">
      <c r="B2759" s="150"/>
      <c r="D2759" s="577"/>
    </row>
    <row r="2760" spans="2:12">
      <c r="B2760" s="150"/>
      <c r="D2760" s="577"/>
    </row>
    <row r="2761" spans="2:12">
      <c r="B2761" s="150"/>
      <c r="D2761" s="577"/>
    </row>
    <row r="2762" spans="2:12">
      <c r="B2762" s="150"/>
      <c r="D2762" s="577"/>
    </row>
    <row r="2763" spans="2:12">
      <c r="B2763" s="150"/>
      <c r="D2763" s="577"/>
    </row>
    <row r="2764" spans="2:12">
      <c r="B2764" s="150"/>
      <c r="D2764" s="577"/>
    </row>
    <row r="2765" spans="2:12">
      <c r="B2765" s="150"/>
      <c r="D2765" s="577"/>
    </row>
    <row r="2766" spans="2:12">
      <c r="B2766" s="150"/>
      <c r="D2766" s="577"/>
      <c r="I2766" s="578"/>
      <c r="J2766" s="578"/>
      <c r="K2766" s="578"/>
      <c r="L2766" s="578"/>
    </row>
    <row r="2767" spans="2:12">
      <c r="B2767" s="150"/>
      <c r="D2767" s="577"/>
    </row>
    <row r="2768" spans="2:12">
      <c r="B2768" s="150"/>
      <c r="D2768" s="577"/>
    </row>
    <row r="2769" spans="2:4">
      <c r="B2769" s="150"/>
      <c r="D2769" s="577"/>
    </row>
    <row r="2770" spans="2:4">
      <c r="B2770" s="150"/>
      <c r="D2770" s="577"/>
    </row>
    <row r="2771" spans="2:4">
      <c r="B2771" s="150"/>
      <c r="D2771" s="577"/>
    </row>
    <row r="2772" spans="2:4">
      <c r="B2772" s="150"/>
      <c r="D2772" s="577"/>
    </row>
    <row r="2773" spans="2:4">
      <c r="B2773" s="150"/>
      <c r="D2773" s="577"/>
    </row>
    <row r="2774" spans="2:4">
      <c r="B2774" s="150"/>
      <c r="D2774" s="577"/>
    </row>
    <row r="2775" spans="2:4">
      <c r="B2775" s="150"/>
      <c r="D2775" s="577"/>
    </row>
    <row r="2776" spans="2:4">
      <c r="B2776" s="150"/>
      <c r="D2776" s="577"/>
    </row>
    <row r="2777" spans="2:4">
      <c r="B2777" s="150"/>
      <c r="D2777" s="577"/>
    </row>
    <row r="2778" spans="2:4">
      <c r="B2778" s="150"/>
      <c r="D2778" s="577"/>
    </row>
    <row r="2779" spans="2:4">
      <c r="B2779" s="150"/>
      <c r="D2779" s="577"/>
    </row>
    <row r="2780" spans="2:4">
      <c r="B2780" s="150"/>
      <c r="D2780" s="577"/>
    </row>
    <row r="2781" spans="2:4">
      <c r="B2781" s="150"/>
      <c r="D2781" s="577"/>
    </row>
    <row r="2782" spans="2:4">
      <c r="B2782" s="150"/>
      <c r="D2782" s="577"/>
    </row>
    <row r="2783" spans="2:4">
      <c r="B2783" s="150"/>
      <c r="D2783" s="577"/>
    </row>
    <row r="2784" spans="2:4">
      <c r="B2784" s="150"/>
      <c r="D2784" s="577"/>
    </row>
    <row r="2785" spans="2:4">
      <c r="B2785" s="150"/>
      <c r="D2785" s="577"/>
    </row>
    <row r="2786" spans="2:4">
      <c r="B2786" s="150"/>
      <c r="D2786" s="577"/>
    </row>
    <row r="2787" spans="2:4">
      <c r="B2787" s="150"/>
      <c r="D2787" s="577"/>
    </row>
    <row r="2788" spans="2:4">
      <c r="B2788" s="150"/>
      <c r="D2788" s="577"/>
    </row>
    <row r="2789" spans="2:4">
      <c r="B2789" s="150"/>
      <c r="D2789" s="577"/>
    </row>
    <row r="2790" spans="2:4">
      <c r="B2790" s="150"/>
      <c r="D2790" s="577"/>
    </row>
    <row r="2791" spans="2:4">
      <c r="B2791" s="150"/>
      <c r="D2791" s="577"/>
    </row>
    <row r="2792" spans="2:4">
      <c r="B2792" s="150"/>
      <c r="D2792" s="577"/>
    </row>
    <row r="2793" spans="2:4">
      <c r="B2793" s="150"/>
      <c r="D2793" s="577"/>
    </row>
    <row r="2794" spans="2:4">
      <c r="B2794" s="150"/>
      <c r="D2794" s="577"/>
    </row>
    <row r="2795" spans="2:4">
      <c r="B2795" s="150"/>
      <c r="D2795" s="577"/>
    </row>
    <row r="2796" spans="2:4">
      <c r="B2796" s="150"/>
      <c r="D2796" s="577"/>
    </row>
    <row r="2797" spans="2:4">
      <c r="B2797" s="150"/>
      <c r="D2797" s="577"/>
    </row>
    <row r="2798" spans="2:4">
      <c r="B2798" s="150"/>
      <c r="D2798" s="577"/>
    </row>
    <row r="2799" spans="2:4">
      <c r="B2799" s="150"/>
      <c r="D2799" s="577"/>
    </row>
    <row r="2800" spans="2:4">
      <c r="B2800" s="150"/>
      <c r="D2800" s="577"/>
    </row>
    <row r="2801" spans="2:4">
      <c r="B2801" s="150"/>
      <c r="D2801" s="577"/>
    </row>
    <row r="2802" spans="2:4">
      <c r="B2802" s="150"/>
      <c r="D2802" s="577"/>
    </row>
    <row r="2803" spans="2:4">
      <c r="B2803" s="150"/>
      <c r="D2803" s="577"/>
    </row>
    <row r="2804" spans="2:4">
      <c r="B2804" s="150"/>
      <c r="D2804" s="577"/>
    </row>
    <row r="2805" spans="2:4">
      <c r="B2805" s="150"/>
      <c r="D2805" s="577"/>
    </row>
    <row r="2806" spans="2:4">
      <c r="B2806" s="150"/>
      <c r="D2806" s="577"/>
    </row>
    <row r="2807" spans="2:4">
      <c r="B2807" s="150"/>
      <c r="D2807" s="577"/>
    </row>
    <row r="2808" spans="2:4">
      <c r="B2808" s="150"/>
      <c r="D2808" s="577"/>
    </row>
    <row r="2809" spans="2:4">
      <c r="B2809" s="150"/>
      <c r="D2809" s="577"/>
    </row>
    <row r="2810" spans="2:4">
      <c r="B2810" s="150"/>
      <c r="D2810" s="577"/>
    </row>
    <row r="2811" spans="2:4">
      <c r="B2811" s="150"/>
      <c r="D2811" s="577"/>
    </row>
    <row r="2812" spans="2:4">
      <c r="B2812" s="150"/>
      <c r="D2812" s="577"/>
    </row>
    <row r="2813" spans="2:4">
      <c r="B2813" s="150"/>
      <c r="D2813" s="577"/>
    </row>
    <row r="2814" spans="2:4">
      <c r="B2814" s="150"/>
      <c r="D2814" s="577"/>
    </row>
    <row r="2815" spans="2:4">
      <c r="B2815" s="150"/>
      <c r="D2815" s="577"/>
    </row>
    <row r="2816" spans="2:4">
      <c r="B2816" s="150"/>
      <c r="D2816" s="577"/>
    </row>
    <row r="2817" spans="2:4">
      <c r="B2817" s="150"/>
      <c r="D2817" s="577"/>
    </row>
    <row r="2818" spans="2:4">
      <c r="B2818" s="150"/>
      <c r="D2818" s="577"/>
    </row>
    <row r="2819" spans="2:4">
      <c r="B2819" s="150"/>
      <c r="D2819" s="577"/>
    </row>
    <row r="2820" spans="2:4">
      <c r="B2820" s="150"/>
      <c r="D2820" s="577"/>
    </row>
    <row r="2821" spans="2:4">
      <c r="B2821" s="150"/>
      <c r="D2821" s="577"/>
    </row>
    <row r="2822" spans="2:4">
      <c r="B2822" s="150"/>
      <c r="D2822" s="577"/>
    </row>
    <row r="2823" spans="2:4">
      <c r="B2823" s="150"/>
      <c r="D2823" s="577"/>
    </row>
    <row r="2824" spans="2:4">
      <c r="B2824" s="150"/>
      <c r="D2824" s="577"/>
    </row>
    <row r="2825" spans="2:4">
      <c r="B2825" s="150"/>
      <c r="D2825" s="577"/>
    </row>
    <row r="2826" spans="2:4">
      <c r="B2826" s="150"/>
      <c r="D2826" s="577"/>
    </row>
    <row r="2827" spans="2:4">
      <c r="B2827" s="150"/>
      <c r="D2827" s="577"/>
    </row>
    <row r="2828" spans="2:4">
      <c r="B2828" s="150"/>
      <c r="D2828" s="577"/>
    </row>
    <row r="2829" spans="2:4">
      <c r="B2829" s="150"/>
      <c r="D2829" s="577"/>
    </row>
    <row r="2830" spans="2:4">
      <c r="B2830" s="150"/>
      <c r="D2830" s="577"/>
    </row>
    <row r="2831" spans="2:4">
      <c r="B2831" s="150"/>
      <c r="D2831" s="577"/>
    </row>
    <row r="2832" spans="2:4">
      <c r="B2832" s="150"/>
      <c r="D2832" s="577"/>
    </row>
    <row r="2833" spans="2:4">
      <c r="B2833" s="150"/>
      <c r="D2833" s="577"/>
    </row>
    <row r="2834" spans="2:4">
      <c r="B2834" s="150"/>
      <c r="D2834" s="577"/>
    </row>
    <row r="2835" spans="2:4">
      <c r="B2835" s="150"/>
      <c r="D2835" s="577"/>
    </row>
    <row r="2836" spans="2:4">
      <c r="B2836" s="150"/>
      <c r="D2836" s="577"/>
    </row>
    <row r="2837" spans="2:4">
      <c r="B2837" s="150"/>
      <c r="D2837" s="577"/>
    </row>
    <row r="2838" spans="2:4">
      <c r="B2838" s="150"/>
      <c r="D2838" s="577"/>
    </row>
    <row r="2839" spans="2:4">
      <c r="B2839" s="150"/>
      <c r="D2839" s="577"/>
    </row>
    <row r="2840" spans="2:4">
      <c r="B2840" s="150"/>
      <c r="D2840" s="577"/>
    </row>
    <row r="2841" spans="2:4">
      <c r="B2841" s="150"/>
      <c r="D2841" s="577"/>
    </row>
    <row r="2842" spans="2:4">
      <c r="B2842" s="150"/>
      <c r="D2842" s="577"/>
    </row>
    <row r="2843" spans="2:4">
      <c r="B2843" s="150"/>
      <c r="D2843" s="577"/>
    </row>
    <row r="2844" spans="2:4">
      <c r="B2844" s="150"/>
      <c r="D2844" s="577"/>
    </row>
    <row r="2845" spans="2:4">
      <c r="B2845" s="150"/>
      <c r="D2845" s="577"/>
    </row>
    <row r="2846" spans="2:4">
      <c r="B2846" s="150"/>
      <c r="D2846" s="577"/>
    </row>
    <row r="2847" spans="2:4">
      <c r="B2847" s="150"/>
      <c r="D2847" s="577"/>
    </row>
    <row r="2848" spans="2:4">
      <c r="B2848" s="150"/>
      <c r="D2848" s="577"/>
    </row>
    <row r="2849" spans="2:4">
      <c r="B2849" s="150"/>
      <c r="D2849" s="577"/>
    </row>
    <row r="2850" spans="2:4">
      <c r="B2850" s="150"/>
      <c r="D2850" s="577"/>
    </row>
    <row r="2851" spans="2:4">
      <c r="B2851" s="150"/>
      <c r="D2851" s="577"/>
    </row>
    <row r="2852" spans="2:4">
      <c r="B2852" s="150"/>
      <c r="D2852" s="577"/>
    </row>
    <row r="2853" spans="2:4">
      <c r="B2853" s="150"/>
      <c r="D2853" s="577"/>
    </row>
    <row r="2854" spans="2:4">
      <c r="B2854" s="150"/>
      <c r="D2854" s="577"/>
    </row>
    <row r="2855" spans="2:4">
      <c r="B2855" s="150"/>
      <c r="D2855" s="577"/>
    </row>
    <row r="2856" spans="2:4">
      <c r="B2856" s="150"/>
      <c r="D2856" s="577"/>
    </row>
    <row r="2857" spans="2:4">
      <c r="B2857" s="150"/>
      <c r="D2857" s="577"/>
    </row>
    <row r="2858" spans="2:4">
      <c r="B2858" s="150"/>
      <c r="D2858" s="577"/>
    </row>
    <row r="2859" spans="2:4">
      <c r="B2859" s="150"/>
      <c r="D2859" s="577"/>
    </row>
    <row r="2860" spans="2:4">
      <c r="B2860" s="150"/>
      <c r="D2860" s="577"/>
    </row>
    <row r="2861" spans="2:4">
      <c r="B2861" s="150"/>
      <c r="D2861" s="577"/>
    </row>
    <row r="2862" spans="2:4">
      <c r="B2862" s="150"/>
      <c r="D2862" s="577"/>
    </row>
    <row r="2863" spans="2:4">
      <c r="B2863" s="150"/>
      <c r="D2863" s="577"/>
    </row>
    <row r="2864" spans="2:4">
      <c r="B2864" s="150"/>
      <c r="D2864" s="577"/>
    </row>
    <row r="2865" spans="2:4">
      <c r="B2865" s="150"/>
      <c r="D2865" s="577"/>
    </row>
    <row r="2866" spans="2:4">
      <c r="B2866" s="150"/>
      <c r="D2866" s="577"/>
    </row>
    <row r="2867" spans="2:4">
      <c r="B2867" s="150"/>
      <c r="D2867" s="577"/>
    </row>
    <row r="2868" spans="2:4">
      <c r="B2868" s="150"/>
      <c r="D2868" s="577"/>
    </row>
    <row r="2869" spans="2:4">
      <c r="B2869" s="150"/>
      <c r="D2869" s="577"/>
    </row>
    <row r="2870" spans="2:4">
      <c r="B2870" s="150"/>
      <c r="D2870" s="577"/>
    </row>
    <row r="2871" spans="2:4">
      <c r="B2871" s="150"/>
      <c r="D2871" s="577"/>
    </row>
    <row r="2872" spans="2:4">
      <c r="B2872" s="150"/>
      <c r="D2872" s="577"/>
    </row>
    <row r="2873" spans="2:4">
      <c r="B2873" s="150"/>
      <c r="D2873" s="577"/>
    </row>
    <row r="2874" spans="2:4">
      <c r="B2874" s="150"/>
      <c r="D2874" s="577"/>
    </row>
    <row r="2875" spans="2:4">
      <c r="B2875" s="150"/>
      <c r="D2875" s="577"/>
    </row>
    <row r="2876" spans="2:4">
      <c r="B2876" s="150"/>
      <c r="D2876" s="577"/>
    </row>
    <row r="2877" spans="2:4">
      <c r="B2877" s="150"/>
      <c r="D2877" s="577"/>
    </row>
    <row r="2878" spans="2:4">
      <c r="B2878" s="150"/>
      <c r="D2878" s="577"/>
    </row>
    <row r="2879" spans="2:4">
      <c r="B2879" s="150"/>
      <c r="D2879" s="577"/>
    </row>
    <row r="2880" spans="2:4">
      <c r="B2880" s="150"/>
      <c r="D2880" s="577"/>
    </row>
    <row r="2881" spans="2:4">
      <c r="B2881" s="150"/>
      <c r="D2881" s="577"/>
    </row>
    <row r="2882" spans="2:4">
      <c r="B2882" s="150"/>
      <c r="D2882" s="577"/>
    </row>
    <row r="2883" spans="2:4">
      <c r="B2883" s="150"/>
      <c r="D2883" s="577"/>
    </row>
    <row r="2884" spans="2:4">
      <c r="B2884" s="150"/>
      <c r="D2884" s="577"/>
    </row>
    <row r="2885" spans="2:4">
      <c r="B2885" s="150"/>
      <c r="D2885" s="577"/>
    </row>
    <row r="2886" spans="2:4">
      <c r="B2886" s="150"/>
      <c r="D2886" s="577"/>
    </row>
    <row r="2887" spans="2:4">
      <c r="B2887" s="150"/>
      <c r="D2887" s="577"/>
    </row>
    <row r="2888" spans="2:4">
      <c r="B2888" s="150"/>
      <c r="D2888" s="577"/>
    </row>
    <row r="2889" spans="2:4">
      <c r="B2889" s="150"/>
      <c r="D2889" s="577"/>
    </row>
    <row r="2890" spans="2:4">
      <c r="B2890" s="150"/>
      <c r="D2890" s="577"/>
    </row>
    <row r="2891" spans="2:4">
      <c r="B2891" s="150"/>
      <c r="D2891" s="577"/>
    </row>
    <row r="2892" spans="2:4">
      <c r="B2892" s="150"/>
      <c r="D2892" s="577"/>
    </row>
    <row r="2893" spans="2:4">
      <c r="B2893" s="150"/>
      <c r="D2893" s="577"/>
    </row>
    <row r="2894" spans="2:4">
      <c r="B2894" s="150"/>
      <c r="D2894" s="577"/>
    </row>
    <row r="2895" spans="2:4">
      <c r="B2895" s="150"/>
      <c r="D2895" s="577"/>
    </row>
    <row r="2896" spans="2:4">
      <c r="B2896" s="150"/>
      <c r="D2896" s="577"/>
    </row>
    <row r="2897" spans="2:12">
      <c r="B2897" s="150"/>
      <c r="D2897" s="577"/>
    </row>
    <row r="2898" spans="2:12">
      <c r="B2898" s="150"/>
      <c r="D2898" s="577"/>
    </row>
    <row r="2899" spans="2:12">
      <c r="B2899" s="150"/>
      <c r="D2899" s="577"/>
    </row>
    <row r="2900" spans="2:12">
      <c r="B2900" s="150"/>
      <c r="D2900" s="577"/>
    </row>
    <row r="2901" spans="2:12">
      <c r="B2901" s="150"/>
      <c r="D2901" s="577"/>
      <c r="I2901" s="578"/>
      <c r="J2901" s="578"/>
      <c r="K2901" s="578"/>
      <c r="L2901" s="578"/>
    </row>
    <row r="2902" spans="2:12">
      <c r="B2902" s="150"/>
      <c r="D2902" s="577"/>
    </row>
    <row r="2903" spans="2:12">
      <c r="B2903" s="150"/>
      <c r="D2903" s="577"/>
    </row>
    <row r="2904" spans="2:12">
      <c r="B2904" s="150"/>
      <c r="D2904" s="577"/>
    </row>
    <row r="2905" spans="2:12">
      <c r="B2905" s="150"/>
      <c r="D2905" s="577"/>
    </row>
    <row r="2906" spans="2:12">
      <c r="B2906" s="150"/>
      <c r="D2906" s="577"/>
    </row>
    <row r="2907" spans="2:12">
      <c r="B2907" s="150"/>
      <c r="D2907" s="577"/>
    </row>
    <row r="2908" spans="2:12">
      <c r="B2908" s="150"/>
      <c r="D2908" s="577"/>
    </row>
    <row r="2909" spans="2:12">
      <c r="B2909" s="150"/>
      <c r="D2909" s="577"/>
    </row>
    <row r="2910" spans="2:12">
      <c r="B2910" s="150"/>
      <c r="D2910" s="577"/>
    </row>
    <row r="2911" spans="2:12">
      <c r="B2911" s="150"/>
      <c r="D2911" s="577"/>
    </row>
    <row r="2912" spans="2:12">
      <c r="B2912" s="150"/>
      <c r="D2912" s="577"/>
    </row>
    <row r="2913" spans="2:4">
      <c r="B2913" s="150"/>
      <c r="D2913" s="577"/>
    </row>
    <row r="2914" spans="2:4">
      <c r="B2914" s="150"/>
      <c r="D2914" s="577"/>
    </row>
    <row r="2915" spans="2:4">
      <c r="B2915" s="150"/>
      <c r="D2915" s="577"/>
    </row>
    <row r="2916" spans="2:4">
      <c r="B2916" s="150"/>
      <c r="D2916" s="577"/>
    </row>
    <row r="2917" spans="2:4">
      <c r="B2917" s="150"/>
      <c r="D2917" s="577"/>
    </row>
    <row r="2918" spans="2:4">
      <c r="B2918" s="150"/>
      <c r="D2918" s="577"/>
    </row>
    <row r="2919" spans="2:4">
      <c r="B2919" s="150"/>
      <c r="D2919" s="577"/>
    </row>
    <row r="2920" spans="2:4">
      <c r="B2920" s="150"/>
      <c r="D2920" s="577"/>
    </row>
    <row r="2921" spans="2:4">
      <c r="B2921" s="150"/>
      <c r="D2921" s="577"/>
    </row>
    <row r="2922" spans="2:4">
      <c r="B2922" s="150"/>
      <c r="D2922" s="577"/>
    </row>
    <row r="2923" spans="2:4">
      <c r="B2923" s="150"/>
      <c r="D2923" s="577"/>
    </row>
    <row r="2924" spans="2:4">
      <c r="B2924" s="150"/>
      <c r="D2924" s="577"/>
    </row>
    <row r="2925" spans="2:4">
      <c r="B2925" s="150"/>
      <c r="D2925" s="577"/>
    </row>
    <row r="2926" spans="2:4">
      <c r="B2926" s="150"/>
      <c r="D2926" s="577"/>
    </row>
    <row r="2927" spans="2:4">
      <c r="B2927" s="150"/>
      <c r="D2927" s="577"/>
    </row>
    <row r="2928" spans="2:4">
      <c r="B2928" s="150"/>
      <c r="D2928" s="577"/>
    </row>
    <row r="2929" spans="2:4">
      <c r="B2929" s="150"/>
      <c r="D2929" s="577"/>
    </row>
    <row r="2930" spans="2:4">
      <c r="B2930" s="150"/>
      <c r="D2930" s="577"/>
    </row>
    <row r="2931" spans="2:4">
      <c r="B2931" s="150"/>
      <c r="D2931" s="577"/>
    </row>
    <row r="2932" spans="2:4">
      <c r="B2932" s="150"/>
      <c r="D2932" s="577"/>
    </row>
    <row r="2933" spans="2:4">
      <c r="B2933" s="150"/>
      <c r="D2933" s="577"/>
    </row>
    <row r="2934" spans="2:4">
      <c r="B2934" s="150"/>
      <c r="D2934" s="577"/>
    </row>
    <row r="2935" spans="2:4">
      <c r="B2935" s="150"/>
      <c r="D2935" s="577"/>
    </row>
    <row r="2936" spans="2:4">
      <c r="B2936" s="150"/>
      <c r="D2936" s="577"/>
    </row>
    <row r="2937" spans="2:4">
      <c r="B2937" s="150"/>
      <c r="D2937" s="577"/>
    </row>
    <row r="2938" spans="2:4">
      <c r="B2938" s="150"/>
      <c r="D2938" s="577"/>
    </row>
    <row r="2939" spans="2:4">
      <c r="B2939" s="150"/>
      <c r="D2939" s="577"/>
    </row>
    <row r="2940" spans="2:4">
      <c r="B2940" s="150"/>
      <c r="D2940" s="577"/>
    </row>
    <row r="2941" spans="2:4">
      <c r="B2941" s="150"/>
      <c r="D2941" s="577"/>
    </row>
    <row r="2942" spans="2:4">
      <c r="B2942" s="150"/>
      <c r="D2942" s="577"/>
    </row>
    <row r="2943" spans="2:4">
      <c r="B2943" s="150"/>
      <c r="D2943" s="577"/>
    </row>
    <row r="2944" spans="2:4">
      <c r="B2944" s="150"/>
      <c r="D2944" s="577"/>
    </row>
    <row r="2945" spans="2:12">
      <c r="B2945" s="150"/>
      <c r="D2945" s="577"/>
    </row>
    <row r="2946" spans="2:12">
      <c r="B2946" s="150"/>
      <c r="D2946" s="577"/>
    </row>
    <row r="2947" spans="2:12">
      <c r="B2947" s="150"/>
      <c r="D2947" s="577"/>
    </row>
    <row r="2948" spans="2:12">
      <c r="B2948" s="150"/>
      <c r="D2948" s="577"/>
    </row>
    <row r="2949" spans="2:12">
      <c r="B2949" s="150"/>
      <c r="D2949" s="577"/>
    </row>
    <row r="2950" spans="2:12">
      <c r="B2950" s="150"/>
      <c r="D2950" s="577"/>
    </row>
    <row r="2951" spans="2:12">
      <c r="B2951" s="150"/>
      <c r="D2951" s="577"/>
    </row>
    <row r="2952" spans="2:12">
      <c r="B2952" s="150"/>
      <c r="D2952" s="577"/>
    </row>
    <row r="2953" spans="2:12">
      <c r="B2953" s="150"/>
      <c r="D2953" s="577"/>
    </row>
    <row r="2954" spans="2:12">
      <c r="B2954" s="150"/>
      <c r="D2954" s="577"/>
    </row>
    <row r="2955" spans="2:12">
      <c r="B2955" s="150"/>
      <c r="D2955" s="577"/>
    </row>
    <row r="2956" spans="2:12">
      <c r="B2956" s="150"/>
      <c r="D2956" s="577"/>
    </row>
    <row r="2957" spans="2:12">
      <c r="B2957" s="150"/>
      <c r="D2957" s="577"/>
    </row>
    <row r="2958" spans="2:12">
      <c r="B2958" s="150"/>
      <c r="D2958" s="577"/>
    </row>
    <row r="2959" spans="2:12">
      <c r="B2959" s="150"/>
      <c r="D2959" s="577"/>
      <c r="I2959" s="578"/>
      <c r="J2959" s="578"/>
      <c r="K2959" s="578"/>
      <c r="L2959" s="578"/>
    </row>
    <row r="2960" spans="2:12">
      <c r="B2960" s="150"/>
      <c r="D2960" s="577"/>
    </row>
    <row r="2961" spans="2:4">
      <c r="B2961" s="150"/>
      <c r="D2961" s="577"/>
    </row>
    <row r="2962" spans="2:4">
      <c r="B2962" s="150"/>
      <c r="D2962" s="577"/>
    </row>
    <row r="2963" spans="2:4">
      <c r="B2963" s="150"/>
      <c r="D2963" s="577"/>
    </row>
    <row r="2964" spans="2:4">
      <c r="B2964" s="150"/>
      <c r="D2964" s="577"/>
    </row>
    <row r="2965" spans="2:4">
      <c r="B2965" s="150"/>
      <c r="D2965" s="577"/>
    </row>
    <row r="2966" spans="2:4">
      <c r="B2966" s="150"/>
      <c r="D2966" s="577"/>
    </row>
    <row r="2967" spans="2:4">
      <c r="B2967" s="150"/>
      <c r="D2967" s="577"/>
    </row>
    <row r="2968" spans="2:4">
      <c r="B2968" s="150"/>
      <c r="D2968" s="577"/>
    </row>
    <row r="2969" spans="2:4">
      <c r="B2969" s="150"/>
      <c r="D2969" s="577"/>
    </row>
    <row r="2970" spans="2:4">
      <c r="B2970" s="150"/>
      <c r="D2970" s="577"/>
    </row>
    <row r="2971" spans="2:4">
      <c r="B2971" s="150"/>
      <c r="D2971" s="577"/>
    </row>
    <row r="2972" spans="2:4">
      <c r="B2972" s="150"/>
      <c r="D2972" s="577"/>
    </row>
    <row r="2973" spans="2:4">
      <c r="B2973" s="150"/>
      <c r="D2973" s="577"/>
    </row>
    <row r="2974" spans="2:4">
      <c r="B2974" s="150"/>
      <c r="D2974" s="577"/>
    </row>
    <row r="2975" spans="2:4">
      <c r="B2975" s="150"/>
      <c r="D2975" s="577"/>
    </row>
    <row r="2976" spans="2:4">
      <c r="B2976" s="150"/>
      <c r="D2976" s="577"/>
    </row>
    <row r="2977" spans="2:4">
      <c r="B2977" s="150"/>
      <c r="D2977" s="577"/>
    </row>
    <row r="2978" spans="2:4">
      <c r="B2978" s="150"/>
      <c r="D2978" s="577"/>
    </row>
    <row r="2979" spans="2:4">
      <c r="B2979" s="150"/>
      <c r="D2979" s="577"/>
    </row>
    <row r="2980" spans="2:4">
      <c r="B2980" s="150"/>
      <c r="D2980" s="577"/>
    </row>
    <row r="2981" spans="2:4">
      <c r="B2981" s="150"/>
      <c r="D2981" s="577"/>
    </row>
    <row r="2982" spans="2:4">
      <c r="B2982" s="150"/>
      <c r="D2982" s="577"/>
    </row>
    <row r="2983" spans="2:4">
      <c r="B2983" s="150"/>
      <c r="D2983" s="577"/>
    </row>
    <row r="2984" spans="2:4">
      <c r="B2984" s="150"/>
      <c r="D2984" s="577"/>
    </row>
    <row r="2985" spans="2:4">
      <c r="B2985" s="150"/>
      <c r="D2985" s="577"/>
    </row>
    <row r="2986" spans="2:4">
      <c r="B2986" s="150"/>
      <c r="D2986" s="577"/>
    </row>
    <row r="2987" spans="2:4">
      <c r="B2987" s="150"/>
      <c r="D2987" s="577"/>
    </row>
    <row r="2988" spans="2:4">
      <c r="B2988" s="150"/>
      <c r="D2988" s="577"/>
    </row>
    <row r="2989" spans="2:4">
      <c r="B2989" s="150"/>
      <c r="D2989" s="577"/>
    </row>
    <row r="2990" spans="2:4">
      <c r="B2990" s="150"/>
      <c r="D2990" s="577"/>
    </row>
    <row r="2991" spans="2:4">
      <c r="B2991" s="150"/>
      <c r="D2991" s="577"/>
    </row>
    <row r="2992" spans="2:4">
      <c r="B2992" s="150"/>
      <c r="D2992" s="577"/>
    </row>
    <row r="2993" spans="2:4">
      <c r="B2993" s="150"/>
      <c r="D2993" s="577"/>
    </row>
    <row r="2994" spans="2:4">
      <c r="B2994" s="150"/>
      <c r="D2994" s="577"/>
    </row>
    <row r="2995" spans="2:4">
      <c r="B2995" s="150"/>
      <c r="D2995" s="577"/>
    </row>
    <row r="2996" spans="2:4">
      <c r="B2996" s="150"/>
      <c r="D2996" s="577"/>
    </row>
    <row r="2997" spans="2:4">
      <c r="B2997" s="150"/>
      <c r="D2997" s="577"/>
    </row>
    <row r="2998" spans="2:4">
      <c r="B2998" s="150"/>
      <c r="D2998" s="577"/>
    </row>
    <row r="2999" spans="2:4">
      <c r="B2999" s="150"/>
      <c r="D2999" s="577"/>
    </row>
    <row r="3000" spans="2:4">
      <c r="B3000" s="150"/>
      <c r="D3000" s="577"/>
    </row>
    <row r="3001" spans="2:4">
      <c r="B3001" s="150"/>
      <c r="D3001" s="577"/>
    </row>
    <row r="3002" spans="2:4">
      <c r="B3002" s="150"/>
      <c r="D3002" s="577"/>
    </row>
    <row r="3003" spans="2:4">
      <c r="B3003" s="150"/>
      <c r="D3003" s="577"/>
    </row>
    <row r="3004" spans="2:4">
      <c r="B3004" s="150"/>
      <c r="D3004" s="577"/>
    </row>
    <row r="3005" spans="2:4">
      <c r="B3005" s="150"/>
      <c r="D3005" s="577"/>
    </row>
    <row r="3006" spans="2:4">
      <c r="B3006" s="150"/>
      <c r="D3006" s="577"/>
    </row>
    <row r="3007" spans="2:4">
      <c r="B3007" s="150"/>
      <c r="D3007" s="577"/>
    </row>
    <row r="3008" spans="2:4">
      <c r="B3008" s="150"/>
      <c r="D3008" s="577"/>
    </row>
    <row r="3009" spans="2:12">
      <c r="B3009" s="150"/>
      <c r="D3009" s="577"/>
    </row>
    <row r="3010" spans="2:12">
      <c r="B3010" s="150"/>
      <c r="D3010" s="577"/>
    </row>
    <row r="3011" spans="2:12">
      <c r="B3011" s="150"/>
      <c r="D3011" s="577"/>
    </row>
    <row r="3012" spans="2:12">
      <c r="B3012" s="150"/>
      <c r="D3012" s="577"/>
    </row>
    <row r="3013" spans="2:12">
      <c r="B3013" s="150"/>
      <c r="D3013" s="577"/>
    </row>
    <row r="3014" spans="2:12">
      <c r="B3014" s="150"/>
      <c r="D3014" s="577"/>
    </row>
    <row r="3015" spans="2:12">
      <c r="B3015" s="150"/>
      <c r="D3015" s="577"/>
    </row>
    <row r="3016" spans="2:12">
      <c r="B3016" s="150"/>
      <c r="D3016" s="577"/>
    </row>
    <row r="3017" spans="2:12">
      <c r="B3017" s="150"/>
      <c r="D3017" s="577"/>
    </row>
    <row r="3018" spans="2:12">
      <c r="B3018" s="150"/>
      <c r="D3018" s="577"/>
    </row>
    <row r="3019" spans="2:12">
      <c r="B3019" s="150"/>
      <c r="D3019" s="577"/>
    </row>
    <row r="3020" spans="2:12">
      <c r="B3020" s="150"/>
      <c r="D3020" s="577"/>
    </row>
    <row r="3021" spans="2:12">
      <c r="B3021" s="150"/>
      <c r="D3021" s="577"/>
      <c r="I3021" s="578"/>
      <c r="J3021" s="578"/>
      <c r="K3021" s="578"/>
      <c r="L3021" s="578"/>
    </row>
    <row r="3022" spans="2:12">
      <c r="B3022" s="150"/>
      <c r="D3022" s="577"/>
    </row>
    <row r="3023" spans="2:12">
      <c r="B3023" s="150"/>
      <c r="D3023" s="577"/>
    </row>
    <row r="3024" spans="2:12">
      <c r="B3024" s="150"/>
      <c r="D3024" s="577"/>
    </row>
    <row r="3025" spans="2:4">
      <c r="B3025" s="150"/>
      <c r="D3025" s="577"/>
    </row>
    <row r="3026" spans="2:4">
      <c r="B3026" s="150"/>
      <c r="D3026" s="577"/>
    </row>
    <row r="3027" spans="2:4">
      <c r="B3027" s="150"/>
      <c r="D3027" s="577"/>
    </row>
    <row r="3028" spans="2:4">
      <c r="B3028" s="150"/>
      <c r="D3028" s="577"/>
    </row>
    <row r="3029" spans="2:4">
      <c r="B3029" s="150"/>
      <c r="D3029" s="577"/>
    </row>
    <row r="3030" spans="2:4">
      <c r="B3030" s="150"/>
      <c r="D3030" s="577"/>
    </row>
    <row r="3031" spans="2:4">
      <c r="B3031" s="150"/>
      <c r="D3031" s="577"/>
    </row>
    <row r="3032" spans="2:4">
      <c r="B3032" s="150"/>
      <c r="D3032" s="577"/>
    </row>
    <row r="3033" spans="2:4">
      <c r="B3033" s="150"/>
      <c r="D3033" s="577"/>
    </row>
    <row r="3034" spans="2:4">
      <c r="B3034" s="150"/>
      <c r="D3034" s="577"/>
    </row>
    <row r="3035" spans="2:4">
      <c r="B3035" s="150"/>
      <c r="D3035" s="577"/>
    </row>
    <row r="3036" spans="2:4">
      <c r="B3036" s="150"/>
      <c r="D3036" s="577"/>
    </row>
    <row r="3037" spans="2:4">
      <c r="B3037" s="150"/>
      <c r="D3037" s="577"/>
    </row>
    <row r="3038" spans="2:4">
      <c r="B3038" s="150"/>
      <c r="D3038" s="577"/>
    </row>
    <row r="3039" spans="2:4">
      <c r="B3039" s="150"/>
      <c r="D3039" s="577"/>
    </row>
    <row r="3040" spans="2:4">
      <c r="B3040" s="150"/>
      <c r="D3040" s="577"/>
    </row>
    <row r="3041" spans="2:4">
      <c r="B3041" s="150"/>
      <c r="D3041" s="577"/>
    </row>
    <row r="3042" spans="2:4">
      <c r="B3042" s="150"/>
      <c r="D3042" s="577"/>
    </row>
    <row r="3043" spans="2:4">
      <c r="B3043" s="150"/>
      <c r="D3043" s="577"/>
    </row>
    <row r="3044" spans="2:4">
      <c r="B3044" s="150"/>
      <c r="D3044" s="577"/>
    </row>
    <row r="3045" spans="2:4">
      <c r="B3045" s="150"/>
      <c r="D3045" s="577"/>
    </row>
    <row r="3046" spans="2:4">
      <c r="B3046" s="150"/>
      <c r="D3046" s="577"/>
    </row>
    <row r="3047" spans="2:4">
      <c r="B3047" s="150"/>
      <c r="D3047" s="577"/>
    </row>
    <row r="3048" spans="2:4">
      <c r="B3048" s="150"/>
      <c r="D3048" s="577"/>
    </row>
    <row r="3049" spans="2:4">
      <c r="B3049" s="150"/>
      <c r="D3049" s="577"/>
    </row>
    <row r="3050" spans="2:4">
      <c r="B3050" s="150"/>
      <c r="D3050" s="577"/>
    </row>
    <row r="3051" spans="2:4">
      <c r="B3051" s="150"/>
      <c r="D3051" s="577"/>
    </row>
    <row r="3052" spans="2:4">
      <c r="B3052" s="150"/>
      <c r="D3052" s="577"/>
    </row>
    <row r="3053" spans="2:4">
      <c r="B3053" s="150"/>
      <c r="D3053" s="577"/>
    </row>
    <row r="3054" spans="2:4">
      <c r="B3054" s="150"/>
      <c r="D3054" s="577"/>
    </row>
    <row r="3055" spans="2:4">
      <c r="B3055" s="150"/>
      <c r="D3055" s="577"/>
    </row>
    <row r="3056" spans="2:4">
      <c r="B3056" s="150"/>
      <c r="D3056" s="577"/>
    </row>
    <row r="3057" spans="2:4">
      <c r="B3057" s="150"/>
      <c r="D3057" s="577"/>
    </row>
    <row r="3058" spans="2:4">
      <c r="B3058" s="150"/>
      <c r="D3058" s="577"/>
    </row>
    <row r="3059" spans="2:4">
      <c r="B3059" s="150"/>
      <c r="D3059" s="577"/>
    </row>
    <row r="3060" spans="2:4">
      <c r="B3060" s="150"/>
      <c r="D3060" s="577"/>
    </row>
    <row r="3061" spans="2:4">
      <c r="B3061" s="150"/>
      <c r="D3061" s="577"/>
    </row>
    <row r="3062" spans="2:4">
      <c r="B3062" s="150"/>
      <c r="D3062" s="577"/>
    </row>
    <row r="3063" spans="2:4">
      <c r="B3063" s="150"/>
      <c r="D3063" s="577"/>
    </row>
    <row r="3064" spans="2:4">
      <c r="B3064" s="150"/>
      <c r="D3064" s="577"/>
    </row>
    <row r="3065" spans="2:4">
      <c r="B3065" s="150"/>
      <c r="D3065" s="577"/>
    </row>
    <row r="3066" spans="2:4">
      <c r="B3066" s="150"/>
      <c r="D3066" s="577"/>
    </row>
    <row r="3067" spans="2:4">
      <c r="B3067" s="150"/>
      <c r="D3067" s="577"/>
    </row>
    <row r="3068" spans="2:4">
      <c r="B3068" s="150"/>
      <c r="D3068" s="577"/>
    </row>
    <row r="3069" spans="2:4">
      <c r="B3069" s="150"/>
      <c r="D3069" s="577"/>
    </row>
    <row r="3070" spans="2:4">
      <c r="B3070" s="150"/>
      <c r="D3070" s="577"/>
    </row>
    <row r="3071" spans="2:4">
      <c r="B3071" s="150"/>
      <c r="D3071" s="577"/>
    </row>
    <row r="3072" spans="2:4">
      <c r="B3072" s="150"/>
      <c r="D3072" s="577"/>
    </row>
    <row r="3073" spans="2:4">
      <c r="B3073" s="150"/>
      <c r="D3073" s="577"/>
    </row>
    <row r="3074" spans="2:4">
      <c r="B3074" s="150"/>
      <c r="D3074" s="577"/>
    </row>
    <row r="3075" spans="2:4">
      <c r="B3075" s="150"/>
      <c r="D3075" s="577"/>
    </row>
    <row r="3076" spans="2:4">
      <c r="B3076" s="150"/>
      <c r="D3076" s="577"/>
    </row>
    <row r="3077" spans="2:4">
      <c r="B3077" s="150"/>
      <c r="D3077" s="577"/>
    </row>
    <row r="3078" spans="2:4">
      <c r="B3078" s="150"/>
      <c r="D3078" s="577"/>
    </row>
    <row r="3079" spans="2:4">
      <c r="B3079" s="150"/>
      <c r="D3079" s="577"/>
    </row>
    <row r="3080" spans="2:4">
      <c r="B3080" s="150"/>
      <c r="D3080" s="577"/>
    </row>
    <row r="3081" spans="2:4">
      <c r="B3081" s="150"/>
      <c r="D3081" s="577"/>
    </row>
    <row r="3082" spans="2:4">
      <c r="B3082" s="150"/>
      <c r="D3082" s="577"/>
    </row>
    <row r="3083" spans="2:4">
      <c r="B3083" s="150"/>
      <c r="D3083" s="577"/>
    </row>
    <row r="3084" spans="2:4">
      <c r="B3084" s="150"/>
      <c r="D3084" s="577"/>
    </row>
    <row r="3085" spans="2:4">
      <c r="B3085" s="150"/>
      <c r="D3085" s="577"/>
    </row>
    <row r="3086" spans="2:4">
      <c r="B3086" s="150"/>
      <c r="D3086" s="577"/>
    </row>
    <row r="3087" spans="2:4">
      <c r="B3087" s="150"/>
      <c r="D3087" s="577"/>
    </row>
    <row r="3088" spans="2:4">
      <c r="B3088" s="150"/>
      <c r="D3088" s="577"/>
    </row>
    <row r="3089" spans="2:4">
      <c r="B3089" s="150"/>
      <c r="D3089" s="577"/>
    </row>
    <row r="3090" spans="2:4">
      <c r="B3090" s="150"/>
      <c r="D3090" s="577"/>
    </row>
    <row r="3091" spans="2:4">
      <c r="B3091" s="150"/>
      <c r="D3091" s="577"/>
    </row>
    <row r="3092" spans="2:4">
      <c r="B3092" s="150"/>
      <c r="D3092" s="577"/>
    </row>
    <row r="3093" spans="2:4">
      <c r="B3093" s="150"/>
      <c r="D3093" s="577"/>
    </row>
    <row r="3094" spans="2:4">
      <c r="B3094" s="150"/>
      <c r="D3094" s="577"/>
    </row>
    <row r="3095" spans="2:4">
      <c r="B3095" s="150"/>
      <c r="D3095" s="577"/>
    </row>
    <row r="3096" spans="2:4">
      <c r="B3096" s="150"/>
      <c r="D3096" s="577"/>
    </row>
    <row r="3097" spans="2:4">
      <c r="B3097" s="150"/>
      <c r="D3097" s="577"/>
    </row>
    <row r="3098" spans="2:4">
      <c r="B3098" s="150"/>
      <c r="D3098" s="577"/>
    </row>
    <row r="3099" spans="2:4">
      <c r="B3099" s="150"/>
      <c r="D3099" s="577"/>
    </row>
    <row r="3100" spans="2:4">
      <c r="B3100" s="150"/>
      <c r="D3100" s="577"/>
    </row>
    <row r="3101" spans="2:4">
      <c r="B3101" s="150"/>
      <c r="D3101" s="577"/>
    </row>
    <row r="3102" spans="2:4">
      <c r="B3102" s="150"/>
      <c r="D3102" s="577"/>
    </row>
    <row r="3103" spans="2:4">
      <c r="B3103" s="150"/>
      <c r="D3103" s="577"/>
    </row>
    <row r="3104" spans="2:4">
      <c r="B3104" s="150"/>
      <c r="D3104" s="577"/>
    </row>
    <row r="3105" spans="2:12">
      <c r="B3105" s="150"/>
      <c r="D3105" s="577"/>
    </row>
    <row r="3106" spans="2:12">
      <c r="B3106" s="150"/>
      <c r="D3106" s="577"/>
    </row>
    <row r="3107" spans="2:12">
      <c r="B3107" s="150"/>
      <c r="D3107" s="577"/>
    </row>
    <row r="3108" spans="2:12">
      <c r="B3108" s="150"/>
      <c r="D3108" s="577"/>
    </row>
    <row r="3109" spans="2:12">
      <c r="B3109" s="150"/>
      <c r="D3109" s="577"/>
    </row>
    <row r="3110" spans="2:12">
      <c r="B3110" s="150"/>
      <c r="D3110" s="577"/>
    </row>
    <row r="3111" spans="2:12">
      <c r="B3111" s="150"/>
      <c r="D3111" s="577"/>
    </row>
    <row r="3112" spans="2:12">
      <c r="B3112" s="150"/>
      <c r="D3112" s="577"/>
    </row>
    <row r="3113" spans="2:12">
      <c r="B3113" s="150"/>
      <c r="D3113" s="577"/>
    </row>
    <row r="3114" spans="2:12">
      <c r="B3114" s="150"/>
      <c r="D3114" s="577"/>
    </row>
    <row r="3115" spans="2:12">
      <c r="B3115" s="150"/>
      <c r="D3115" s="577"/>
      <c r="I3115" s="578"/>
      <c r="J3115" s="578"/>
      <c r="K3115" s="578"/>
      <c r="L3115" s="578"/>
    </row>
    <row r="3116" spans="2:12">
      <c r="B3116" s="150"/>
      <c r="D3116" s="577"/>
    </row>
    <row r="3117" spans="2:12">
      <c r="B3117" s="150"/>
      <c r="D3117" s="577"/>
    </row>
    <row r="3118" spans="2:12">
      <c r="B3118" s="150"/>
      <c r="D3118" s="577"/>
    </row>
    <row r="3119" spans="2:12">
      <c r="B3119" s="150"/>
      <c r="D3119" s="577"/>
    </row>
    <row r="3120" spans="2:12">
      <c r="B3120" s="150"/>
      <c r="D3120" s="577"/>
    </row>
    <row r="3121" spans="2:4">
      <c r="B3121" s="150"/>
      <c r="D3121" s="577"/>
    </row>
    <row r="3122" spans="2:4">
      <c r="B3122" s="150"/>
      <c r="D3122" s="577"/>
    </row>
    <row r="3123" spans="2:4">
      <c r="B3123" s="150"/>
      <c r="D3123" s="577"/>
    </row>
    <row r="3124" spans="2:4">
      <c r="B3124" s="150"/>
      <c r="D3124" s="577"/>
    </row>
    <row r="3125" spans="2:4">
      <c r="B3125" s="150"/>
      <c r="D3125" s="577"/>
    </row>
    <row r="3126" spans="2:4">
      <c r="B3126" s="150"/>
      <c r="D3126" s="577"/>
    </row>
    <row r="3127" spans="2:4">
      <c r="B3127" s="150"/>
      <c r="D3127" s="577"/>
    </row>
    <row r="3128" spans="2:4">
      <c r="B3128" s="150"/>
      <c r="D3128" s="577"/>
    </row>
    <row r="3129" spans="2:4">
      <c r="B3129" s="150"/>
      <c r="D3129" s="577"/>
    </row>
    <row r="3130" spans="2:4">
      <c r="B3130" s="150"/>
      <c r="D3130" s="577"/>
    </row>
    <row r="3131" spans="2:4">
      <c r="B3131" s="150"/>
      <c r="D3131" s="577"/>
    </row>
    <row r="3132" spans="2:4">
      <c r="B3132" s="150"/>
      <c r="D3132" s="577"/>
    </row>
    <row r="3133" spans="2:4">
      <c r="B3133" s="150"/>
      <c r="D3133" s="577"/>
    </row>
    <row r="3134" spans="2:4">
      <c r="B3134" s="150"/>
      <c r="D3134" s="577"/>
    </row>
    <row r="3135" spans="2:4">
      <c r="B3135" s="150"/>
      <c r="D3135" s="577"/>
    </row>
    <row r="3136" spans="2:4">
      <c r="B3136" s="150"/>
      <c r="D3136" s="577"/>
    </row>
    <row r="3137" spans="2:4">
      <c r="B3137" s="150"/>
      <c r="D3137" s="577"/>
    </row>
    <row r="3138" spans="2:4">
      <c r="B3138" s="150"/>
      <c r="D3138" s="577"/>
    </row>
    <row r="3139" spans="2:4">
      <c r="B3139" s="150"/>
      <c r="D3139" s="577"/>
    </row>
    <row r="3140" spans="2:4">
      <c r="B3140" s="150"/>
      <c r="D3140" s="577"/>
    </row>
    <row r="3141" spans="2:4">
      <c r="B3141" s="150"/>
      <c r="D3141" s="577"/>
    </row>
    <row r="3142" spans="2:4">
      <c r="B3142" s="150"/>
      <c r="D3142" s="577"/>
    </row>
    <row r="3143" spans="2:4">
      <c r="B3143" s="150"/>
      <c r="D3143" s="577"/>
    </row>
    <row r="3144" spans="2:4">
      <c r="B3144" s="150"/>
      <c r="D3144" s="577"/>
    </row>
    <row r="3145" spans="2:4">
      <c r="B3145" s="150"/>
      <c r="D3145" s="577"/>
    </row>
    <row r="3146" spans="2:4">
      <c r="B3146" s="150"/>
      <c r="D3146" s="577"/>
    </row>
    <row r="3147" spans="2:4">
      <c r="B3147" s="150"/>
      <c r="D3147" s="577"/>
    </row>
    <row r="3148" spans="2:4">
      <c r="B3148" s="150"/>
      <c r="D3148" s="577"/>
    </row>
    <row r="3149" spans="2:4">
      <c r="B3149" s="150"/>
      <c r="D3149" s="577"/>
    </row>
    <row r="3150" spans="2:4">
      <c r="B3150" s="150"/>
      <c r="D3150" s="577"/>
    </row>
    <row r="3151" spans="2:4">
      <c r="B3151" s="150"/>
      <c r="D3151" s="577"/>
    </row>
    <row r="3152" spans="2:4">
      <c r="B3152" s="150"/>
      <c r="D3152" s="577"/>
    </row>
    <row r="3153" spans="2:4">
      <c r="B3153" s="150"/>
      <c r="D3153" s="577"/>
    </row>
    <row r="3154" spans="2:4">
      <c r="B3154" s="150"/>
      <c r="D3154" s="577"/>
    </row>
    <row r="3155" spans="2:4">
      <c r="B3155" s="150"/>
      <c r="D3155" s="577"/>
    </row>
    <row r="3156" spans="2:4">
      <c r="B3156" s="150"/>
      <c r="D3156" s="577"/>
    </row>
    <row r="3157" spans="2:4">
      <c r="B3157" s="150"/>
      <c r="D3157" s="577"/>
    </row>
    <row r="3158" spans="2:4">
      <c r="B3158" s="150"/>
      <c r="D3158" s="577"/>
    </row>
    <row r="3159" spans="2:4">
      <c r="B3159" s="150"/>
      <c r="D3159" s="577"/>
    </row>
    <row r="3160" spans="2:4">
      <c r="B3160" s="150"/>
      <c r="D3160" s="577"/>
    </row>
    <row r="3161" spans="2:4">
      <c r="B3161" s="150"/>
      <c r="D3161" s="577"/>
    </row>
    <row r="3162" spans="2:4">
      <c r="B3162" s="150"/>
      <c r="D3162" s="577"/>
    </row>
    <row r="3163" spans="2:4">
      <c r="B3163" s="150"/>
      <c r="D3163" s="577"/>
    </row>
    <row r="3164" spans="2:4">
      <c r="B3164" s="150"/>
      <c r="D3164" s="577"/>
    </row>
    <row r="3165" spans="2:4">
      <c r="B3165" s="150"/>
      <c r="D3165" s="577"/>
    </row>
    <row r="3166" spans="2:4">
      <c r="B3166" s="150"/>
      <c r="D3166" s="577"/>
    </row>
    <row r="3167" spans="2:4">
      <c r="B3167" s="150"/>
      <c r="D3167" s="577"/>
    </row>
    <row r="3168" spans="2:4">
      <c r="B3168" s="150"/>
      <c r="D3168" s="577"/>
    </row>
    <row r="3169" spans="2:4">
      <c r="B3169" s="150"/>
      <c r="D3169" s="577"/>
    </row>
    <row r="3170" spans="2:4">
      <c r="B3170" s="150"/>
      <c r="D3170" s="577"/>
    </row>
    <row r="3171" spans="2:4">
      <c r="B3171" s="150"/>
      <c r="D3171" s="577"/>
    </row>
    <row r="3172" spans="2:4">
      <c r="B3172" s="150"/>
      <c r="D3172" s="577"/>
    </row>
    <row r="3173" spans="2:4">
      <c r="B3173" s="150"/>
      <c r="D3173" s="577"/>
    </row>
    <row r="3174" spans="2:4">
      <c r="B3174" s="150"/>
      <c r="D3174" s="577"/>
    </row>
    <row r="3175" spans="2:4">
      <c r="B3175" s="150"/>
      <c r="D3175" s="577"/>
    </row>
    <row r="3176" spans="2:4">
      <c r="B3176" s="150"/>
      <c r="D3176" s="577"/>
    </row>
    <row r="3177" spans="2:4">
      <c r="B3177" s="150"/>
      <c r="D3177" s="577"/>
    </row>
    <row r="3178" spans="2:4">
      <c r="B3178" s="150"/>
      <c r="D3178" s="577"/>
    </row>
    <row r="3179" spans="2:4">
      <c r="B3179" s="150"/>
      <c r="D3179" s="577"/>
    </row>
    <row r="3180" spans="2:4">
      <c r="B3180" s="150"/>
      <c r="D3180" s="577"/>
    </row>
    <row r="3181" spans="2:4">
      <c r="B3181" s="150"/>
      <c r="D3181" s="577"/>
    </row>
    <row r="3182" spans="2:4">
      <c r="B3182" s="150"/>
      <c r="D3182" s="577"/>
    </row>
    <row r="3183" spans="2:4">
      <c r="B3183" s="150"/>
      <c r="D3183" s="577"/>
    </row>
    <row r="3184" spans="2:4">
      <c r="B3184" s="150"/>
      <c r="D3184" s="577"/>
    </row>
    <row r="3185" spans="2:4">
      <c r="B3185" s="150"/>
      <c r="D3185" s="577"/>
    </row>
    <row r="3186" spans="2:4">
      <c r="B3186" s="150"/>
      <c r="D3186" s="577"/>
    </row>
    <row r="3187" spans="2:4">
      <c r="B3187" s="150"/>
      <c r="D3187" s="577"/>
    </row>
    <row r="3188" spans="2:4">
      <c r="B3188" s="150"/>
      <c r="D3188" s="577"/>
    </row>
    <row r="3189" spans="2:4">
      <c r="B3189" s="150"/>
      <c r="D3189" s="577"/>
    </row>
    <row r="3190" spans="2:4">
      <c r="B3190" s="150"/>
      <c r="D3190" s="577"/>
    </row>
    <row r="3191" spans="2:4">
      <c r="B3191" s="150"/>
      <c r="D3191" s="577"/>
    </row>
    <row r="3192" spans="2:4">
      <c r="B3192" s="150"/>
      <c r="D3192" s="577"/>
    </row>
    <row r="3193" spans="2:4">
      <c r="B3193" s="150"/>
      <c r="D3193" s="577"/>
    </row>
    <row r="3194" spans="2:4">
      <c r="B3194" s="150"/>
      <c r="D3194" s="577"/>
    </row>
    <row r="3195" spans="2:4">
      <c r="B3195" s="150"/>
      <c r="D3195" s="577"/>
    </row>
    <row r="3196" spans="2:4">
      <c r="B3196" s="150"/>
      <c r="D3196" s="577"/>
    </row>
    <row r="3197" spans="2:4">
      <c r="B3197" s="150"/>
      <c r="D3197" s="577"/>
    </row>
    <row r="3198" spans="2:4">
      <c r="B3198" s="150"/>
      <c r="D3198" s="577"/>
    </row>
    <row r="3199" spans="2:4">
      <c r="B3199" s="150"/>
      <c r="D3199" s="577"/>
    </row>
    <row r="3200" spans="2:4">
      <c r="B3200" s="150"/>
      <c r="D3200" s="577"/>
    </row>
    <row r="3201" spans="2:12">
      <c r="B3201" s="150"/>
      <c r="D3201" s="577"/>
    </row>
    <row r="3202" spans="2:12">
      <c r="B3202" s="150"/>
      <c r="D3202" s="577"/>
    </row>
    <row r="3203" spans="2:12">
      <c r="B3203" s="150"/>
      <c r="D3203" s="577"/>
    </row>
    <row r="3204" spans="2:12">
      <c r="B3204" s="150"/>
      <c r="D3204" s="577"/>
    </row>
    <row r="3205" spans="2:12">
      <c r="B3205" s="150"/>
      <c r="D3205" s="577"/>
    </row>
    <row r="3206" spans="2:12">
      <c r="B3206" s="150"/>
      <c r="D3206" s="577"/>
    </row>
    <row r="3207" spans="2:12">
      <c r="B3207" s="150"/>
      <c r="D3207" s="577"/>
    </row>
    <row r="3208" spans="2:12">
      <c r="B3208" s="150"/>
      <c r="D3208" s="577"/>
    </row>
    <row r="3209" spans="2:12">
      <c r="B3209" s="150"/>
      <c r="D3209" s="577"/>
    </row>
    <row r="3210" spans="2:12">
      <c r="B3210" s="150"/>
      <c r="D3210" s="577"/>
    </row>
    <row r="3211" spans="2:12">
      <c r="B3211" s="150"/>
      <c r="D3211" s="577"/>
    </row>
    <row r="3212" spans="2:12">
      <c r="B3212" s="150"/>
      <c r="D3212" s="577"/>
    </row>
    <row r="3213" spans="2:12">
      <c r="B3213" s="150"/>
      <c r="D3213" s="577"/>
      <c r="I3213" s="578"/>
      <c r="J3213" s="578"/>
      <c r="K3213" s="578"/>
      <c r="L3213" s="578"/>
    </row>
    <row r="3214" spans="2:12">
      <c r="B3214" s="150"/>
      <c r="D3214" s="577"/>
    </row>
    <row r="3215" spans="2:12">
      <c r="B3215" s="150"/>
      <c r="D3215" s="577"/>
    </row>
    <row r="3216" spans="2:12">
      <c r="B3216" s="150"/>
      <c r="D3216" s="577"/>
    </row>
    <row r="3217" spans="2:4">
      <c r="B3217" s="150"/>
      <c r="D3217" s="577"/>
    </row>
    <row r="3218" spans="2:4">
      <c r="B3218" s="150"/>
      <c r="D3218" s="577"/>
    </row>
    <row r="3219" spans="2:4">
      <c r="B3219" s="150"/>
      <c r="D3219" s="577"/>
    </row>
    <row r="3220" spans="2:4">
      <c r="B3220" s="150"/>
      <c r="D3220" s="577"/>
    </row>
    <row r="3221" spans="2:4">
      <c r="B3221" s="150"/>
      <c r="D3221" s="577"/>
    </row>
    <row r="3222" spans="2:4">
      <c r="B3222" s="150"/>
      <c r="D3222" s="577"/>
    </row>
    <row r="3223" spans="2:4">
      <c r="B3223" s="150"/>
      <c r="D3223" s="577"/>
    </row>
    <row r="3224" spans="2:4">
      <c r="B3224" s="150"/>
      <c r="D3224" s="577"/>
    </row>
    <row r="3225" spans="2:4">
      <c r="B3225" s="150"/>
      <c r="D3225" s="577"/>
    </row>
    <row r="3226" spans="2:4">
      <c r="B3226" s="150"/>
      <c r="D3226" s="577"/>
    </row>
    <row r="3227" spans="2:4">
      <c r="B3227" s="150"/>
      <c r="D3227" s="577"/>
    </row>
    <row r="3228" spans="2:4">
      <c r="B3228" s="150"/>
      <c r="D3228" s="577"/>
    </row>
    <row r="3229" spans="2:4">
      <c r="B3229" s="150"/>
      <c r="D3229" s="577"/>
    </row>
    <row r="3230" spans="2:4">
      <c r="B3230" s="150"/>
      <c r="D3230" s="577"/>
    </row>
    <row r="3231" spans="2:4">
      <c r="B3231" s="150"/>
      <c r="D3231" s="577"/>
    </row>
    <row r="3232" spans="2:4">
      <c r="B3232" s="150"/>
      <c r="D3232" s="577"/>
    </row>
    <row r="3233" spans="2:4">
      <c r="B3233" s="150"/>
      <c r="D3233" s="577"/>
    </row>
    <row r="3234" spans="2:4">
      <c r="B3234" s="150"/>
      <c r="D3234" s="577"/>
    </row>
    <row r="3235" spans="2:4">
      <c r="B3235" s="150"/>
      <c r="D3235" s="577"/>
    </row>
    <row r="3236" spans="2:4">
      <c r="B3236" s="150"/>
      <c r="D3236" s="577"/>
    </row>
    <row r="3237" spans="2:4">
      <c r="B3237" s="150"/>
      <c r="D3237" s="577"/>
    </row>
    <row r="3238" spans="2:4">
      <c r="B3238" s="150"/>
      <c r="D3238" s="577"/>
    </row>
    <row r="3239" spans="2:4">
      <c r="B3239" s="150"/>
      <c r="D3239" s="577"/>
    </row>
    <row r="3240" spans="2:4">
      <c r="B3240" s="150"/>
      <c r="D3240" s="577"/>
    </row>
    <row r="3241" spans="2:4">
      <c r="B3241" s="150"/>
      <c r="D3241" s="577"/>
    </row>
    <row r="3242" spans="2:4">
      <c r="B3242" s="150"/>
      <c r="D3242" s="577"/>
    </row>
    <row r="3243" spans="2:4">
      <c r="B3243" s="150"/>
      <c r="D3243" s="577"/>
    </row>
    <row r="3244" spans="2:4">
      <c r="B3244" s="150"/>
      <c r="D3244" s="577"/>
    </row>
    <row r="3245" spans="2:4">
      <c r="B3245" s="150"/>
      <c r="D3245" s="577"/>
    </row>
    <row r="3246" spans="2:4">
      <c r="B3246" s="150"/>
      <c r="D3246" s="577"/>
    </row>
    <row r="3247" spans="2:4">
      <c r="B3247" s="150"/>
      <c r="D3247" s="577"/>
    </row>
    <row r="3248" spans="2:4">
      <c r="B3248" s="150"/>
      <c r="D3248" s="577"/>
    </row>
    <row r="3249" spans="2:4">
      <c r="B3249" s="150"/>
      <c r="D3249" s="577"/>
    </row>
    <row r="3250" spans="2:4">
      <c r="B3250" s="150"/>
      <c r="D3250" s="577"/>
    </row>
    <row r="3251" spans="2:4">
      <c r="B3251" s="150"/>
      <c r="D3251" s="577"/>
    </row>
    <row r="3252" spans="2:4">
      <c r="B3252" s="150"/>
      <c r="D3252" s="577"/>
    </row>
    <row r="3253" spans="2:4">
      <c r="B3253" s="150"/>
      <c r="D3253" s="577"/>
    </row>
    <row r="3254" spans="2:4">
      <c r="B3254" s="150"/>
      <c r="D3254" s="577"/>
    </row>
    <row r="3255" spans="2:4">
      <c r="B3255" s="150"/>
      <c r="D3255" s="577"/>
    </row>
    <row r="3256" spans="2:4">
      <c r="B3256" s="150"/>
      <c r="D3256" s="577"/>
    </row>
    <row r="3257" spans="2:4">
      <c r="B3257" s="150"/>
      <c r="D3257" s="577"/>
    </row>
    <row r="3258" spans="2:4">
      <c r="B3258" s="150"/>
      <c r="D3258" s="577"/>
    </row>
    <row r="3259" spans="2:4">
      <c r="B3259" s="150"/>
      <c r="D3259" s="577"/>
    </row>
    <row r="3260" spans="2:4">
      <c r="B3260" s="150"/>
      <c r="D3260" s="577"/>
    </row>
    <row r="3261" spans="2:4">
      <c r="B3261" s="150"/>
      <c r="D3261" s="577"/>
    </row>
    <row r="3262" spans="2:4">
      <c r="B3262" s="150"/>
      <c r="D3262" s="577"/>
    </row>
    <row r="3263" spans="2:4">
      <c r="B3263" s="150"/>
      <c r="D3263" s="577"/>
    </row>
    <row r="3264" spans="2:4">
      <c r="B3264" s="150"/>
      <c r="D3264" s="577"/>
    </row>
    <row r="3265" spans="2:4">
      <c r="B3265" s="150"/>
      <c r="D3265" s="577"/>
    </row>
    <row r="3266" spans="2:4">
      <c r="B3266" s="150"/>
      <c r="D3266" s="577"/>
    </row>
    <row r="3267" spans="2:4">
      <c r="B3267" s="150"/>
      <c r="D3267" s="577"/>
    </row>
    <row r="3268" spans="2:4">
      <c r="B3268" s="150"/>
      <c r="D3268" s="577"/>
    </row>
    <row r="3269" spans="2:4">
      <c r="B3269" s="150"/>
      <c r="D3269" s="577"/>
    </row>
    <row r="3270" spans="2:4">
      <c r="B3270" s="150"/>
      <c r="D3270" s="577"/>
    </row>
    <row r="3271" spans="2:4">
      <c r="B3271" s="150"/>
      <c r="D3271" s="577"/>
    </row>
    <row r="3272" spans="2:4">
      <c r="B3272" s="150"/>
      <c r="D3272" s="577"/>
    </row>
    <row r="3273" spans="2:4">
      <c r="B3273" s="150"/>
      <c r="D3273" s="577"/>
    </row>
    <row r="3274" spans="2:4">
      <c r="B3274" s="150"/>
      <c r="D3274" s="577"/>
    </row>
    <row r="3275" spans="2:4">
      <c r="B3275" s="150"/>
      <c r="D3275" s="577"/>
    </row>
    <row r="3276" spans="2:4">
      <c r="B3276" s="150"/>
      <c r="D3276" s="577"/>
    </row>
    <row r="3277" spans="2:4">
      <c r="B3277" s="150"/>
      <c r="D3277" s="577"/>
    </row>
    <row r="3278" spans="2:4">
      <c r="B3278" s="150"/>
      <c r="D3278" s="577"/>
    </row>
    <row r="3279" spans="2:4">
      <c r="B3279" s="150"/>
      <c r="D3279" s="577"/>
    </row>
    <row r="3280" spans="2:4">
      <c r="B3280" s="150"/>
      <c r="D3280" s="577"/>
    </row>
    <row r="3281" spans="2:12">
      <c r="B3281" s="150"/>
      <c r="D3281" s="577"/>
    </row>
    <row r="3282" spans="2:12">
      <c r="B3282" s="150"/>
      <c r="D3282" s="577"/>
    </row>
    <row r="3283" spans="2:12">
      <c r="B3283" s="150"/>
      <c r="D3283" s="577"/>
    </row>
    <row r="3284" spans="2:12">
      <c r="B3284" s="150"/>
      <c r="D3284" s="577"/>
    </row>
    <row r="3285" spans="2:12">
      <c r="B3285" s="150"/>
      <c r="D3285" s="577"/>
    </row>
    <row r="3286" spans="2:12">
      <c r="B3286" s="150"/>
      <c r="D3286" s="577"/>
    </row>
    <row r="3287" spans="2:12">
      <c r="B3287" s="150"/>
      <c r="D3287" s="577"/>
    </row>
    <row r="3288" spans="2:12">
      <c r="B3288" s="150"/>
      <c r="D3288" s="577"/>
    </row>
    <row r="3289" spans="2:12">
      <c r="B3289" s="150"/>
      <c r="D3289" s="577"/>
    </row>
    <row r="3290" spans="2:12">
      <c r="B3290" s="150"/>
      <c r="D3290" s="577"/>
    </row>
    <row r="3291" spans="2:12">
      <c r="B3291" s="150"/>
      <c r="D3291" s="577"/>
    </row>
    <row r="3292" spans="2:12">
      <c r="B3292" s="150"/>
      <c r="D3292" s="577"/>
    </row>
    <row r="3293" spans="2:12">
      <c r="B3293" s="150"/>
      <c r="D3293" s="577"/>
    </row>
    <row r="3294" spans="2:12">
      <c r="B3294" s="150"/>
      <c r="D3294" s="577"/>
    </row>
    <row r="3295" spans="2:12">
      <c r="B3295" s="150"/>
      <c r="D3295" s="577"/>
      <c r="I3295" s="578"/>
      <c r="J3295" s="578"/>
      <c r="K3295" s="578"/>
      <c r="L3295" s="578"/>
    </row>
    <row r="3296" spans="2:12">
      <c r="B3296" s="150"/>
      <c r="D3296" s="577"/>
    </row>
    <row r="3297" spans="2:4">
      <c r="B3297" s="150"/>
      <c r="D3297" s="577"/>
    </row>
    <row r="3298" spans="2:4">
      <c r="B3298" s="150"/>
      <c r="D3298" s="577"/>
    </row>
    <row r="3299" spans="2:4">
      <c r="B3299" s="150"/>
      <c r="D3299" s="577"/>
    </row>
    <row r="3300" spans="2:4">
      <c r="B3300" s="150"/>
      <c r="D3300" s="577"/>
    </row>
    <row r="3301" spans="2:4">
      <c r="B3301" s="150"/>
      <c r="D3301" s="577"/>
    </row>
    <row r="3302" spans="2:4">
      <c r="B3302" s="150"/>
      <c r="D3302" s="577"/>
    </row>
    <row r="3303" spans="2:4">
      <c r="B3303" s="150"/>
      <c r="D3303" s="577"/>
    </row>
    <row r="3304" spans="2:4">
      <c r="B3304" s="150"/>
      <c r="D3304" s="577"/>
    </row>
    <row r="3305" spans="2:4">
      <c r="B3305" s="150"/>
      <c r="D3305" s="577"/>
    </row>
    <row r="3306" spans="2:4">
      <c r="B3306" s="150"/>
      <c r="D3306" s="577"/>
    </row>
    <row r="3307" spans="2:4">
      <c r="B3307" s="150"/>
      <c r="D3307" s="577"/>
    </row>
    <row r="3308" spans="2:4">
      <c r="B3308" s="150"/>
      <c r="D3308" s="577"/>
    </row>
    <row r="3309" spans="2:4">
      <c r="B3309" s="150"/>
      <c r="D3309" s="577"/>
    </row>
    <row r="3310" spans="2:4">
      <c r="B3310" s="150"/>
      <c r="D3310" s="577"/>
    </row>
    <row r="3311" spans="2:4">
      <c r="B3311" s="150"/>
      <c r="D3311" s="577"/>
    </row>
    <row r="3312" spans="2:4">
      <c r="B3312" s="150"/>
      <c r="D3312" s="577"/>
    </row>
    <row r="3313" spans="2:12">
      <c r="B3313" s="150"/>
      <c r="D3313" s="577"/>
    </row>
    <row r="3314" spans="2:12">
      <c r="B3314" s="150"/>
      <c r="D3314" s="577"/>
    </row>
    <row r="3315" spans="2:12">
      <c r="B3315" s="150"/>
      <c r="D3315" s="577"/>
    </row>
    <row r="3316" spans="2:12">
      <c r="B3316" s="150"/>
      <c r="D3316" s="577"/>
    </row>
    <row r="3317" spans="2:12">
      <c r="B3317" s="150"/>
      <c r="D3317" s="577"/>
    </row>
    <row r="3318" spans="2:12">
      <c r="B3318" s="150"/>
      <c r="D3318" s="577"/>
      <c r="I3318" s="578"/>
      <c r="J3318" s="578"/>
      <c r="K3318" s="578"/>
      <c r="L3318" s="578"/>
    </row>
    <row r="3319" spans="2:12">
      <c r="B3319" s="150"/>
      <c r="D3319" s="577"/>
    </row>
    <row r="3320" spans="2:12">
      <c r="B3320" s="150"/>
      <c r="D3320" s="577"/>
    </row>
    <row r="3321" spans="2:12">
      <c r="B3321" s="150"/>
      <c r="D3321" s="577"/>
    </row>
    <row r="3322" spans="2:12">
      <c r="B3322" s="150"/>
      <c r="D3322" s="577"/>
    </row>
    <row r="3323" spans="2:12">
      <c r="B3323" s="150"/>
      <c r="D3323" s="577"/>
    </row>
    <row r="3324" spans="2:12">
      <c r="B3324" s="150"/>
      <c r="D3324" s="577"/>
    </row>
    <row r="3325" spans="2:12">
      <c r="B3325" s="150"/>
      <c r="D3325" s="577"/>
    </row>
    <row r="3326" spans="2:12">
      <c r="B3326" s="150"/>
      <c r="D3326" s="577"/>
    </row>
    <row r="3327" spans="2:12">
      <c r="B3327" s="150"/>
      <c r="D3327" s="577"/>
    </row>
    <row r="3328" spans="2:12">
      <c r="B3328" s="150"/>
      <c r="D3328" s="577"/>
    </row>
    <row r="3329" spans="2:4">
      <c r="B3329" s="150"/>
      <c r="D3329" s="577"/>
    </row>
    <row r="3330" spans="2:4">
      <c r="B3330" s="150"/>
      <c r="D3330" s="577"/>
    </row>
    <row r="3331" spans="2:4">
      <c r="B3331" s="150"/>
      <c r="D3331" s="577"/>
    </row>
    <row r="3332" spans="2:4">
      <c r="B3332" s="150"/>
      <c r="D3332" s="577"/>
    </row>
    <row r="3333" spans="2:4">
      <c r="B3333" s="150"/>
      <c r="D3333" s="577"/>
    </row>
    <row r="3334" spans="2:4">
      <c r="B3334" s="150"/>
      <c r="D3334" s="577"/>
    </row>
    <row r="3335" spans="2:4">
      <c r="B3335" s="150"/>
      <c r="D3335" s="577"/>
    </row>
    <row r="3336" spans="2:4">
      <c r="B3336" s="150"/>
      <c r="D3336" s="577"/>
    </row>
    <row r="3337" spans="2:4">
      <c r="B3337" s="150"/>
      <c r="D3337" s="577"/>
    </row>
    <row r="3338" spans="2:4">
      <c r="B3338" s="150"/>
      <c r="D3338" s="577"/>
    </row>
    <row r="3339" spans="2:4">
      <c r="B3339" s="150"/>
      <c r="D3339" s="577"/>
    </row>
    <row r="3340" spans="2:4">
      <c r="B3340" s="150"/>
      <c r="D3340" s="577"/>
    </row>
    <row r="3341" spans="2:4">
      <c r="B3341" s="150"/>
      <c r="D3341" s="577"/>
    </row>
    <row r="3342" spans="2:4">
      <c r="B3342" s="150"/>
      <c r="D3342" s="577"/>
    </row>
    <row r="3343" spans="2:4">
      <c r="B3343" s="150"/>
      <c r="D3343" s="577"/>
    </row>
    <row r="3344" spans="2:4">
      <c r="B3344" s="150"/>
      <c r="D3344" s="577"/>
    </row>
    <row r="3345" spans="2:4">
      <c r="B3345" s="150"/>
      <c r="D3345" s="577"/>
    </row>
    <row r="3346" spans="2:4">
      <c r="B3346" s="150"/>
      <c r="D3346" s="577"/>
    </row>
    <row r="3347" spans="2:4">
      <c r="B3347" s="150"/>
      <c r="D3347" s="577"/>
    </row>
    <row r="3348" spans="2:4">
      <c r="B3348" s="150"/>
      <c r="D3348" s="577"/>
    </row>
    <row r="3349" spans="2:4">
      <c r="B3349" s="150"/>
      <c r="D3349" s="577"/>
    </row>
    <row r="3350" spans="2:4">
      <c r="B3350" s="150"/>
      <c r="D3350" s="577"/>
    </row>
    <row r="3351" spans="2:4">
      <c r="B3351" s="150"/>
      <c r="D3351" s="577"/>
    </row>
    <row r="3352" spans="2:4">
      <c r="B3352" s="150"/>
      <c r="D3352" s="577"/>
    </row>
    <row r="3353" spans="2:4">
      <c r="B3353" s="150"/>
      <c r="D3353" s="577"/>
    </row>
    <row r="3354" spans="2:4">
      <c r="B3354" s="150"/>
      <c r="D3354" s="577"/>
    </row>
    <row r="3355" spans="2:4">
      <c r="B3355" s="150"/>
      <c r="D3355" s="577"/>
    </row>
    <row r="3356" spans="2:4">
      <c r="B3356" s="150"/>
      <c r="D3356" s="577"/>
    </row>
    <row r="3357" spans="2:4">
      <c r="B3357" s="150"/>
      <c r="D3357" s="577"/>
    </row>
    <row r="3358" spans="2:4">
      <c r="B3358" s="150"/>
      <c r="D3358" s="577"/>
    </row>
    <row r="3359" spans="2:4">
      <c r="B3359" s="150"/>
      <c r="D3359" s="577"/>
    </row>
    <row r="3360" spans="2:4">
      <c r="B3360" s="150"/>
      <c r="D3360" s="577"/>
    </row>
    <row r="3361" spans="2:4">
      <c r="B3361" s="150"/>
      <c r="D3361" s="577"/>
    </row>
    <row r="3362" spans="2:4">
      <c r="B3362" s="150"/>
      <c r="D3362" s="577"/>
    </row>
    <row r="3363" spans="2:4">
      <c r="B3363" s="150"/>
      <c r="D3363" s="577"/>
    </row>
    <row r="3364" spans="2:4">
      <c r="B3364" s="150"/>
      <c r="D3364" s="577"/>
    </row>
    <row r="3365" spans="2:4">
      <c r="B3365" s="150"/>
      <c r="D3365" s="577"/>
    </row>
    <row r="3366" spans="2:4">
      <c r="B3366" s="150"/>
      <c r="D3366" s="577"/>
    </row>
    <row r="3367" spans="2:4">
      <c r="B3367" s="150"/>
      <c r="D3367" s="577"/>
    </row>
    <row r="3368" spans="2:4">
      <c r="B3368" s="150"/>
      <c r="D3368" s="577"/>
    </row>
    <row r="3369" spans="2:4">
      <c r="B3369" s="150"/>
      <c r="D3369" s="577"/>
    </row>
    <row r="3370" spans="2:4">
      <c r="B3370" s="150"/>
      <c r="D3370" s="577"/>
    </row>
    <row r="3371" spans="2:4">
      <c r="B3371" s="150"/>
      <c r="D3371" s="577"/>
    </row>
    <row r="3372" spans="2:4">
      <c r="B3372" s="150"/>
      <c r="D3372" s="577"/>
    </row>
    <row r="3373" spans="2:4">
      <c r="B3373" s="150"/>
      <c r="D3373" s="577"/>
    </row>
    <row r="3374" spans="2:4">
      <c r="B3374" s="150"/>
      <c r="D3374" s="577"/>
    </row>
    <row r="3375" spans="2:4">
      <c r="B3375" s="150"/>
      <c r="D3375" s="577"/>
    </row>
    <row r="3376" spans="2:4">
      <c r="B3376" s="150"/>
      <c r="D3376" s="577"/>
    </row>
    <row r="3377" spans="2:4">
      <c r="B3377" s="150"/>
      <c r="D3377" s="577"/>
    </row>
    <row r="3378" spans="2:4">
      <c r="B3378" s="150"/>
      <c r="D3378" s="577"/>
    </row>
    <row r="3379" spans="2:4">
      <c r="B3379" s="150"/>
      <c r="D3379" s="577"/>
    </row>
    <row r="3380" spans="2:4">
      <c r="B3380" s="150"/>
      <c r="D3380" s="577"/>
    </row>
    <row r="3381" spans="2:4">
      <c r="B3381" s="150"/>
      <c r="D3381" s="577"/>
    </row>
    <row r="3382" spans="2:4">
      <c r="B3382" s="150"/>
      <c r="D3382" s="577"/>
    </row>
    <row r="3383" spans="2:4">
      <c r="B3383" s="150"/>
      <c r="D3383" s="577"/>
    </row>
    <row r="3384" spans="2:4">
      <c r="B3384" s="150"/>
      <c r="D3384" s="577"/>
    </row>
    <row r="3385" spans="2:4">
      <c r="B3385" s="150"/>
      <c r="D3385" s="577"/>
    </row>
    <row r="3386" spans="2:4">
      <c r="B3386" s="150"/>
      <c r="D3386" s="577"/>
    </row>
    <row r="3387" spans="2:4">
      <c r="B3387" s="150"/>
      <c r="D3387" s="577"/>
    </row>
    <row r="3388" spans="2:4">
      <c r="B3388" s="150"/>
      <c r="D3388" s="577"/>
    </row>
    <row r="3389" spans="2:4">
      <c r="B3389" s="150"/>
      <c r="D3389" s="577"/>
    </row>
    <row r="3390" spans="2:4">
      <c r="B3390" s="150"/>
      <c r="D3390" s="577"/>
    </row>
    <row r="3391" spans="2:4">
      <c r="B3391" s="150"/>
      <c r="D3391" s="577"/>
    </row>
    <row r="3392" spans="2:4">
      <c r="B3392" s="150"/>
      <c r="D3392" s="577"/>
    </row>
    <row r="3393" spans="2:4">
      <c r="B3393" s="150"/>
      <c r="D3393" s="577"/>
    </row>
    <row r="3394" spans="2:4">
      <c r="B3394" s="150"/>
      <c r="D3394" s="577"/>
    </row>
    <row r="3395" spans="2:4">
      <c r="B3395" s="150"/>
      <c r="D3395" s="577"/>
    </row>
    <row r="3396" spans="2:4">
      <c r="B3396" s="150"/>
      <c r="D3396" s="577"/>
    </row>
    <row r="3397" spans="2:4">
      <c r="B3397" s="150"/>
      <c r="D3397" s="577"/>
    </row>
    <row r="3398" spans="2:4">
      <c r="B3398" s="150"/>
      <c r="D3398" s="577"/>
    </row>
    <row r="3399" spans="2:4">
      <c r="B3399" s="150"/>
      <c r="D3399" s="577"/>
    </row>
    <row r="3400" spans="2:4">
      <c r="B3400" s="150"/>
      <c r="D3400" s="577"/>
    </row>
    <row r="3401" spans="2:4">
      <c r="B3401" s="150"/>
      <c r="D3401" s="577"/>
    </row>
    <row r="3402" spans="2:4">
      <c r="B3402" s="150"/>
      <c r="D3402" s="577"/>
    </row>
    <row r="3403" spans="2:4">
      <c r="B3403" s="150"/>
      <c r="D3403" s="577"/>
    </row>
    <row r="3404" spans="2:4">
      <c r="B3404" s="150"/>
      <c r="D3404" s="577"/>
    </row>
    <row r="3405" spans="2:4">
      <c r="B3405" s="150"/>
      <c r="D3405" s="577"/>
    </row>
    <row r="3406" spans="2:4">
      <c r="B3406" s="150"/>
      <c r="D3406" s="577"/>
    </row>
    <row r="3407" spans="2:4">
      <c r="B3407" s="150"/>
      <c r="D3407" s="577"/>
    </row>
    <row r="3408" spans="2:4">
      <c r="B3408" s="150"/>
      <c r="D3408" s="577"/>
    </row>
    <row r="3409" spans="2:4">
      <c r="B3409" s="150"/>
      <c r="D3409" s="577"/>
    </row>
    <row r="3410" spans="2:4">
      <c r="B3410" s="150"/>
      <c r="D3410" s="577"/>
    </row>
    <row r="3411" spans="2:4">
      <c r="B3411" s="150"/>
      <c r="D3411" s="577"/>
    </row>
    <row r="3412" spans="2:4">
      <c r="B3412" s="150"/>
      <c r="D3412" s="577"/>
    </row>
    <row r="3413" spans="2:4">
      <c r="B3413" s="150"/>
      <c r="D3413" s="577"/>
    </row>
    <row r="3414" spans="2:4">
      <c r="B3414" s="150"/>
      <c r="D3414" s="577"/>
    </row>
    <row r="3415" spans="2:4">
      <c r="B3415" s="150"/>
      <c r="D3415" s="577"/>
    </row>
    <row r="3416" spans="2:4">
      <c r="B3416" s="150"/>
      <c r="D3416" s="577"/>
    </row>
    <row r="3417" spans="2:4">
      <c r="B3417" s="150"/>
      <c r="D3417" s="577"/>
    </row>
    <row r="3418" spans="2:4">
      <c r="B3418" s="150"/>
      <c r="D3418" s="577"/>
    </row>
    <row r="3419" spans="2:4">
      <c r="B3419" s="150"/>
      <c r="D3419" s="577"/>
    </row>
    <row r="3420" spans="2:4">
      <c r="B3420" s="150"/>
      <c r="D3420" s="577"/>
    </row>
    <row r="3421" spans="2:4">
      <c r="B3421" s="150"/>
      <c r="D3421" s="577"/>
    </row>
    <row r="3422" spans="2:4">
      <c r="B3422" s="150"/>
      <c r="D3422" s="577"/>
    </row>
    <row r="3423" spans="2:4">
      <c r="B3423" s="150"/>
      <c r="D3423" s="577"/>
    </row>
    <row r="3424" spans="2:4">
      <c r="B3424" s="150"/>
      <c r="D3424" s="577"/>
    </row>
    <row r="3425" spans="2:4">
      <c r="B3425" s="150"/>
      <c r="D3425" s="577"/>
    </row>
    <row r="3426" spans="2:4">
      <c r="B3426" s="150"/>
      <c r="D3426" s="577"/>
    </row>
    <row r="3427" spans="2:4">
      <c r="B3427" s="150"/>
      <c r="D3427" s="577"/>
    </row>
    <row r="3428" spans="2:4">
      <c r="B3428" s="150"/>
      <c r="D3428" s="577"/>
    </row>
    <row r="3429" spans="2:4">
      <c r="B3429" s="150"/>
      <c r="D3429" s="577"/>
    </row>
    <row r="3430" spans="2:4">
      <c r="B3430" s="150"/>
      <c r="D3430" s="577"/>
    </row>
    <row r="3431" spans="2:4">
      <c r="B3431" s="150"/>
      <c r="D3431" s="577"/>
    </row>
    <row r="3432" spans="2:4">
      <c r="B3432" s="150"/>
      <c r="D3432" s="577"/>
    </row>
    <row r="3433" spans="2:4">
      <c r="B3433" s="150"/>
      <c r="D3433" s="577"/>
    </row>
    <row r="3434" spans="2:4">
      <c r="B3434" s="150"/>
      <c r="D3434" s="577"/>
    </row>
    <row r="3435" spans="2:4">
      <c r="B3435" s="150"/>
      <c r="D3435" s="577"/>
    </row>
    <row r="3436" spans="2:4">
      <c r="B3436" s="150"/>
      <c r="D3436" s="577"/>
    </row>
    <row r="3437" spans="2:4">
      <c r="B3437" s="150"/>
      <c r="D3437" s="577"/>
    </row>
    <row r="3438" spans="2:4">
      <c r="B3438" s="150"/>
      <c r="D3438" s="577"/>
    </row>
    <row r="3439" spans="2:4">
      <c r="B3439" s="150"/>
      <c r="D3439" s="577"/>
    </row>
    <row r="3440" spans="2:4">
      <c r="B3440" s="150"/>
      <c r="D3440" s="577"/>
    </row>
    <row r="3441" spans="2:12">
      <c r="B3441" s="150"/>
      <c r="D3441" s="577"/>
    </row>
    <row r="3442" spans="2:12">
      <c r="B3442" s="150"/>
      <c r="D3442" s="577"/>
    </row>
    <row r="3443" spans="2:12">
      <c r="B3443" s="150"/>
      <c r="D3443" s="577"/>
    </row>
    <row r="3444" spans="2:12">
      <c r="B3444" s="150"/>
      <c r="D3444" s="577"/>
    </row>
    <row r="3445" spans="2:12">
      <c r="B3445" s="150"/>
      <c r="D3445" s="577"/>
    </row>
    <row r="3446" spans="2:12">
      <c r="B3446" s="150"/>
      <c r="D3446" s="577"/>
    </row>
    <row r="3447" spans="2:12">
      <c r="B3447" s="150"/>
      <c r="D3447" s="577"/>
    </row>
    <row r="3448" spans="2:12">
      <c r="B3448" s="150"/>
      <c r="D3448" s="577"/>
    </row>
    <row r="3449" spans="2:12">
      <c r="B3449" s="150"/>
      <c r="D3449" s="577"/>
    </row>
    <row r="3450" spans="2:12">
      <c r="B3450" s="150"/>
      <c r="D3450" s="577"/>
    </row>
    <row r="3451" spans="2:12">
      <c r="B3451" s="150"/>
      <c r="D3451" s="577"/>
    </row>
    <row r="3452" spans="2:12">
      <c r="B3452" s="150"/>
      <c r="D3452" s="577"/>
    </row>
    <row r="3453" spans="2:12">
      <c r="B3453" s="150"/>
      <c r="D3453" s="577"/>
    </row>
    <row r="3454" spans="2:12">
      <c r="B3454" s="150"/>
      <c r="D3454" s="577"/>
      <c r="I3454" s="578"/>
      <c r="J3454" s="578"/>
      <c r="K3454" s="578"/>
      <c r="L3454" s="578"/>
    </row>
    <row r="3455" spans="2:12">
      <c r="B3455" s="150"/>
      <c r="D3455" s="577"/>
    </row>
    <row r="3456" spans="2:12">
      <c r="B3456" s="150"/>
      <c r="D3456" s="577"/>
    </row>
    <row r="3457" spans="2:4">
      <c r="B3457" s="150"/>
      <c r="D3457" s="577"/>
    </row>
    <row r="3458" spans="2:4">
      <c r="B3458" s="150"/>
      <c r="D3458" s="577"/>
    </row>
    <row r="3459" spans="2:4">
      <c r="B3459" s="150"/>
      <c r="D3459" s="577"/>
    </row>
    <row r="3460" spans="2:4">
      <c r="B3460" s="150"/>
      <c r="D3460" s="577"/>
    </row>
    <row r="3461" spans="2:4">
      <c r="B3461" s="150"/>
      <c r="D3461" s="577"/>
    </row>
    <row r="3462" spans="2:4">
      <c r="B3462" s="150"/>
      <c r="D3462" s="577"/>
    </row>
    <row r="3463" spans="2:4">
      <c r="B3463" s="150"/>
      <c r="D3463" s="577"/>
    </row>
    <row r="3464" spans="2:4">
      <c r="B3464" s="150"/>
      <c r="D3464" s="577"/>
    </row>
    <row r="3465" spans="2:4">
      <c r="B3465" s="150"/>
      <c r="D3465" s="577"/>
    </row>
    <row r="3466" spans="2:4">
      <c r="B3466" s="150"/>
      <c r="D3466" s="577"/>
    </row>
    <row r="3467" spans="2:4">
      <c r="B3467" s="150"/>
      <c r="D3467" s="577"/>
    </row>
    <row r="3468" spans="2:4">
      <c r="B3468" s="150"/>
      <c r="D3468" s="577"/>
    </row>
    <row r="3469" spans="2:4">
      <c r="B3469" s="150"/>
      <c r="D3469" s="577"/>
    </row>
    <row r="3470" spans="2:4">
      <c r="B3470" s="150"/>
      <c r="D3470" s="577"/>
    </row>
    <row r="3471" spans="2:4">
      <c r="B3471" s="150"/>
      <c r="D3471" s="577"/>
    </row>
    <row r="3472" spans="2:4">
      <c r="B3472" s="150"/>
      <c r="D3472" s="577"/>
    </row>
    <row r="3473" spans="2:4">
      <c r="B3473" s="150"/>
      <c r="D3473" s="577"/>
    </row>
    <row r="3474" spans="2:4">
      <c r="B3474" s="150"/>
      <c r="D3474" s="577"/>
    </row>
    <row r="3475" spans="2:4">
      <c r="B3475" s="150"/>
      <c r="D3475" s="577"/>
    </row>
    <row r="3476" spans="2:4">
      <c r="B3476" s="150"/>
      <c r="D3476" s="577"/>
    </row>
    <row r="3477" spans="2:4">
      <c r="B3477" s="150"/>
      <c r="D3477" s="577"/>
    </row>
    <row r="3478" spans="2:4">
      <c r="B3478" s="150"/>
      <c r="D3478" s="577"/>
    </row>
    <row r="3479" spans="2:4">
      <c r="B3479" s="150"/>
      <c r="D3479" s="577"/>
    </row>
    <row r="3480" spans="2:4">
      <c r="B3480" s="150"/>
      <c r="D3480" s="577"/>
    </row>
    <row r="3481" spans="2:4">
      <c r="B3481" s="150"/>
      <c r="D3481" s="577"/>
    </row>
    <row r="3482" spans="2:4">
      <c r="B3482" s="150"/>
      <c r="D3482" s="577"/>
    </row>
    <row r="3483" spans="2:4">
      <c r="B3483" s="150"/>
      <c r="D3483" s="577"/>
    </row>
    <row r="3484" spans="2:4">
      <c r="B3484" s="150"/>
      <c r="D3484" s="577"/>
    </row>
    <row r="3485" spans="2:4">
      <c r="B3485" s="150"/>
      <c r="D3485" s="577"/>
    </row>
    <row r="3486" spans="2:4">
      <c r="B3486" s="150"/>
      <c r="D3486" s="577"/>
    </row>
    <row r="3487" spans="2:4">
      <c r="B3487" s="150"/>
      <c r="D3487" s="577"/>
    </row>
    <row r="3488" spans="2:4">
      <c r="B3488" s="150"/>
      <c r="D3488" s="577"/>
    </row>
    <row r="3489" spans="2:4">
      <c r="B3489" s="150"/>
      <c r="D3489" s="577"/>
    </row>
    <row r="3490" spans="2:4">
      <c r="B3490" s="150"/>
      <c r="D3490" s="577"/>
    </row>
    <row r="3491" spans="2:4">
      <c r="B3491" s="150"/>
      <c r="D3491" s="577"/>
    </row>
    <row r="3492" spans="2:4">
      <c r="B3492" s="150"/>
      <c r="D3492" s="577"/>
    </row>
    <row r="3493" spans="2:4">
      <c r="B3493" s="150"/>
      <c r="D3493" s="577"/>
    </row>
    <row r="3494" spans="2:4">
      <c r="B3494" s="150"/>
      <c r="D3494" s="577"/>
    </row>
    <row r="3495" spans="2:4">
      <c r="B3495" s="150"/>
      <c r="D3495" s="577"/>
    </row>
    <row r="3496" spans="2:4">
      <c r="B3496" s="150"/>
      <c r="D3496" s="577"/>
    </row>
    <row r="3497" spans="2:4">
      <c r="B3497" s="150"/>
      <c r="D3497" s="577"/>
    </row>
    <row r="3498" spans="2:4">
      <c r="B3498" s="150"/>
      <c r="D3498" s="577"/>
    </row>
    <row r="3499" spans="2:4">
      <c r="B3499" s="150"/>
      <c r="D3499" s="577"/>
    </row>
    <row r="3500" spans="2:4">
      <c r="B3500" s="150"/>
      <c r="D3500" s="577"/>
    </row>
    <row r="3501" spans="2:4">
      <c r="B3501" s="150"/>
      <c r="D3501" s="577"/>
    </row>
    <row r="3502" spans="2:4">
      <c r="B3502" s="150"/>
      <c r="D3502" s="577"/>
    </row>
    <row r="3503" spans="2:4">
      <c r="B3503" s="150"/>
      <c r="D3503" s="577"/>
    </row>
    <row r="3504" spans="2:4">
      <c r="B3504" s="150"/>
      <c r="D3504" s="577"/>
    </row>
    <row r="3505" spans="2:4">
      <c r="B3505" s="150"/>
      <c r="D3505" s="577"/>
    </row>
    <row r="3506" spans="2:4">
      <c r="B3506" s="150"/>
      <c r="D3506" s="577"/>
    </row>
    <row r="3507" spans="2:4">
      <c r="B3507" s="150"/>
      <c r="D3507" s="577"/>
    </row>
    <row r="3508" spans="2:4">
      <c r="B3508" s="150"/>
      <c r="D3508" s="577"/>
    </row>
    <row r="3509" spans="2:4">
      <c r="B3509" s="150"/>
      <c r="D3509" s="577"/>
    </row>
    <row r="3510" spans="2:4">
      <c r="B3510" s="150"/>
      <c r="D3510" s="577"/>
    </row>
    <row r="3511" spans="2:4">
      <c r="B3511" s="150"/>
      <c r="D3511" s="577"/>
    </row>
    <row r="3512" spans="2:4">
      <c r="B3512" s="150"/>
      <c r="D3512" s="577"/>
    </row>
    <row r="3513" spans="2:4">
      <c r="B3513" s="150"/>
      <c r="D3513" s="577"/>
    </row>
    <row r="3514" spans="2:4">
      <c r="B3514" s="150"/>
      <c r="D3514" s="577"/>
    </row>
    <row r="3515" spans="2:4">
      <c r="B3515" s="150"/>
      <c r="D3515" s="577"/>
    </row>
    <row r="3516" spans="2:4">
      <c r="B3516" s="150"/>
      <c r="D3516" s="577"/>
    </row>
    <row r="3517" spans="2:4">
      <c r="B3517" s="150"/>
      <c r="D3517" s="577"/>
    </row>
    <row r="3518" spans="2:4">
      <c r="B3518" s="150"/>
      <c r="D3518" s="577"/>
    </row>
    <row r="3519" spans="2:4">
      <c r="B3519" s="150"/>
      <c r="D3519" s="577"/>
    </row>
    <row r="3520" spans="2:4">
      <c r="B3520" s="150"/>
      <c r="D3520" s="577"/>
    </row>
    <row r="3521" spans="2:12">
      <c r="B3521" s="150"/>
      <c r="D3521" s="577"/>
    </row>
    <row r="3522" spans="2:12">
      <c r="B3522" s="150"/>
      <c r="D3522" s="577"/>
    </row>
    <row r="3523" spans="2:12">
      <c r="B3523" s="150"/>
      <c r="D3523" s="577"/>
    </row>
    <row r="3524" spans="2:12">
      <c r="B3524" s="150"/>
      <c r="D3524" s="577"/>
    </row>
    <row r="3525" spans="2:12">
      <c r="B3525" s="150"/>
      <c r="D3525" s="577"/>
    </row>
    <row r="3526" spans="2:12">
      <c r="B3526" s="150"/>
      <c r="D3526" s="577"/>
    </row>
    <row r="3527" spans="2:12">
      <c r="B3527" s="150"/>
      <c r="D3527" s="577"/>
    </row>
    <row r="3528" spans="2:12">
      <c r="B3528" s="150"/>
      <c r="D3528" s="577"/>
    </row>
    <row r="3529" spans="2:12">
      <c r="B3529" s="150"/>
      <c r="D3529" s="577"/>
    </row>
    <row r="3530" spans="2:12">
      <c r="B3530" s="150"/>
      <c r="D3530" s="577"/>
    </row>
    <row r="3531" spans="2:12">
      <c r="B3531" s="150"/>
      <c r="D3531" s="577"/>
    </row>
    <row r="3532" spans="2:12">
      <c r="B3532" s="150"/>
      <c r="D3532" s="577"/>
    </row>
    <row r="3533" spans="2:12">
      <c r="B3533" s="150"/>
      <c r="D3533" s="577"/>
    </row>
    <row r="3534" spans="2:12">
      <c r="B3534" s="150"/>
      <c r="D3534" s="577"/>
    </row>
    <row r="3535" spans="2:12">
      <c r="B3535" s="150"/>
      <c r="D3535" s="577"/>
      <c r="I3535" s="578"/>
      <c r="J3535" s="578"/>
      <c r="K3535" s="578"/>
      <c r="L3535" s="578"/>
    </row>
    <row r="3536" spans="2:12">
      <c r="B3536" s="150"/>
      <c r="D3536" s="577"/>
    </row>
    <row r="3537" spans="2:4">
      <c r="B3537" s="150"/>
      <c r="D3537" s="577"/>
    </row>
    <row r="3538" spans="2:4">
      <c r="B3538" s="150"/>
      <c r="D3538" s="577"/>
    </row>
    <row r="3539" spans="2:4">
      <c r="B3539" s="150"/>
      <c r="D3539" s="577"/>
    </row>
    <row r="3540" spans="2:4">
      <c r="B3540" s="150"/>
      <c r="D3540" s="577"/>
    </row>
    <row r="3541" spans="2:4">
      <c r="B3541" s="150"/>
      <c r="D3541" s="577"/>
    </row>
    <row r="3542" spans="2:4">
      <c r="B3542" s="150"/>
      <c r="D3542" s="577"/>
    </row>
    <row r="3543" spans="2:4">
      <c r="B3543" s="150"/>
      <c r="D3543" s="577"/>
    </row>
    <row r="3544" spans="2:4">
      <c r="B3544" s="150"/>
      <c r="D3544" s="577"/>
    </row>
    <row r="3545" spans="2:4">
      <c r="B3545" s="150"/>
      <c r="D3545" s="577"/>
    </row>
    <row r="3546" spans="2:4">
      <c r="B3546" s="150"/>
      <c r="D3546" s="577"/>
    </row>
    <row r="3547" spans="2:4">
      <c r="B3547" s="150"/>
      <c r="D3547" s="577"/>
    </row>
    <row r="3548" spans="2:4">
      <c r="B3548" s="150"/>
      <c r="D3548" s="577"/>
    </row>
    <row r="3549" spans="2:4">
      <c r="B3549" s="150"/>
      <c r="D3549" s="577"/>
    </row>
    <row r="3550" spans="2:4">
      <c r="B3550" s="150"/>
      <c r="D3550" s="577"/>
    </row>
    <row r="3551" spans="2:4">
      <c r="B3551" s="150"/>
      <c r="D3551" s="577"/>
    </row>
    <row r="3552" spans="2:4">
      <c r="B3552" s="150"/>
      <c r="D3552" s="577"/>
    </row>
    <row r="3553" spans="2:4">
      <c r="B3553" s="150"/>
      <c r="D3553" s="577"/>
    </row>
    <row r="3554" spans="2:4">
      <c r="B3554" s="150"/>
      <c r="D3554" s="577"/>
    </row>
    <row r="3555" spans="2:4">
      <c r="B3555" s="150"/>
      <c r="D3555" s="577"/>
    </row>
    <row r="3556" spans="2:4">
      <c r="B3556" s="150"/>
      <c r="D3556" s="577"/>
    </row>
    <row r="3557" spans="2:4">
      <c r="B3557" s="150"/>
      <c r="D3557" s="577"/>
    </row>
    <row r="3558" spans="2:4">
      <c r="B3558" s="150"/>
      <c r="D3558" s="577"/>
    </row>
    <row r="3559" spans="2:4">
      <c r="B3559" s="150"/>
      <c r="D3559" s="577"/>
    </row>
    <row r="3560" spans="2:4">
      <c r="B3560" s="150"/>
      <c r="D3560" s="577"/>
    </row>
    <row r="3561" spans="2:4">
      <c r="B3561" s="150"/>
      <c r="D3561" s="577"/>
    </row>
    <row r="3562" spans="2:4">
      <c r="B3562" s="150"/>
      <c r="D3562" s="577"/>
    </row>
    <row r="3563" spans="2:4">
      <c r="B3563" s="150"/>
      <c r="D3563" s="577"/>
    </row>
    <row r="3564" spans="2:4">
      <c r="B3564" s="150"/>
      <c r="D3564" s="577"/>
    </row>
    <row r="3565" spans="2:4">
      <c r="B3565" s="150"/>
      <c r="D3565" s="577"/>
    </row>
    <row r="3566" spans="2:4">
      <c r="B3566" s="150"/>
      <c r="D3566" s="577"/>
    </row>
    <row r="3567" spans="2:4">
      <c r="B3567" s="150"/>
      <c r="D3567" s="577"/>
    </row>
    <row r="3568" spans="2:4">
      <c r="B3568" s="150"/>
      <c r="D3568" s="577"/>
    </row>
    <row r="3569" spans="2:4">
      <c r="B3569" s="150"/>
      <c r="D3569" s="577"/>
    </row>
    <row r="3570" spans="2:4">
      <c r="B3570" s="150"/>
      <c r="D3570" s="577"/>
    </row>
    <row r="3571" spans="2:4">
      <c r="B3571" s="150"/>
      <c r="D3571" s="577"/>
    </row>
    <row r="3572" spans="2:4">
      <c r="B3572" s="150"/>
      <c r="D3572" s="577"/>
    </row>
    <row r="3573" spans="2:4">
      <c r="B3573" s="150"/>
      <c r="D3573" s="577"/>
    </row>
    <row r="3574" spans="2:4">
      <c r="B3574" s="150"/>
      <c r="D3574" s="577"/>
    </row>
    <row r="3575" spans="2:4">
      <c r="B3575" s="150"/>
      <c r="D3575" s="577"/>
    </row>
    <row r="3576" spans="2:4">
      <c r="B3576" s="150"/>
      <c r="D3576" s="577"/>
    </row>
    <row r="3577" spans="2:4">
      <c r="B3577" s="150"/>
      <c r="D3577" s="577"/>
    </row>
    <row r="3578" spans="2:4">
      <c r="B3578" s="150"/>
      <c r="D3578" s="577"/>
    </row>
    <row r="3579" spans="2:4">
      <c r="B3579" s="150"/>
      <c r="D3579" s="577"/>
    </row>
    <row r="3580" spans="2:4">
      <c r="B3580" s="150"/>
      <c r="D3580" s="577"/>
    </row>
    <row r="3581" spans="2:4">
      <c r="B3581" s="150"/>
      <c r="D3581" s="577"/>
    </row>
    <row r="3582" spans="2:4">
      <c r="B3582" s="150"/>
      <c r="D3582" s="577"/>
    </row>
    <row r="3583" spans="2:4">
      <c r="B3583" s="150"/>
      <c r="D3583" s="577"/>
    </row>
    <row r="3584" spans="2:4">
      <c r="B3584" s="150"/>
      <c r="D3584" s="577"/>
    </row>
    <row r="3585" spans="2:4">
      <c r="B3585" s="150"/>
      <c r="D3585" s="577"/>
    </row>
    <row r="3586" spans="2:4">
      <c r="B3586" s="150"/>
      <c r="D3586" s="577"/>
    </row>
    <row r="3587" spans="2:4">
      <c r="B3587" s="150"/>
      <c r="D3587" s="577"/>
    </row>
    <row r="3588" spans="2:4">
      <c r="B3588" s="150"/>
      <c r="D3588" s="577"/>
    </row>
    <row r="3589" spans="2:4">
      <c r="B3589" s="150"/>
      <c r="D3589" s="577"/>
    </row>
    <row r="3590" spans="2:4">
      <c r="B3590" s="150"/>
      <c r="D3590" s="577"/>
    </row>
    <row r="3591" spans="2:4">
      <c r="B3591" s="150"/>
      <c r="D3591" s="577"/>
    </row>
    <row r="3592" spans="2:4">
      <c r="B3592" s="150"/>
      <c r="D3592" s="577"/>
    </row>
    <row r="3593" spans="2:4">
      <c r="B3593" s="150"/>
      <c r="D3593" s="577"/>
    </row>
    <row r="3594" spans="2:4">
      <c r="B3594" s="150"/>
      <c r="D3594" s="577"/>
    </row>
    <row r="3595" spans="2:4">
      <c r="B3595" s="150"/>
      <c r="D3595" s="577"/>
    </row>
    <row r="3596" spans="2:4">
      <c r="B3596" s="150"/>
      <c r="D3596" s="577"/>
    </row>
    <row r="3597" spans="2:4">
      <c r="B3597" s="150"/>
      <c r="D3597" s="577"/>
    </row>
    <row r="3598" spans="2:4">
      <c r="B3598" s="150"/>
      <c r="D3598" s="577"/>
    </row>
    <row r="3599" spans="2:4">
      <c r="B3599" s="150"/>
      <c r="D3599" s="577"/>
    </row>
    <row r="3600" spans="2:4">
      <c r="B3600" s="150"/>
      <c r="D3600" s="577"/>
    </row>
    <row r="3601" spans="2:4">
      <c r="B3601" s="150"/>
      <c r="D3601" s="577"/>
    </row>
    <row r="3602" spans="2:4">
      <c r="B3602" s="150"/>
      <c r="D3602" s="577"/>
    </row>
    <row r="3603" spans="2:4">
      <c r="B3603" s="150"/>
      <c r="D3603" s="577"/>
    </row>
    <row r="3604" spans="2:4">
      <c r="B3604" s="150"/>
      <c r="D3604" s="577"/>
    </row>
    <row r="3605" spans="2:4">
      <c r="B3605" s="150"/>
      <c r="D3605" s="577"/>
    </row>
    <row r="3606" spans="2:4">
      <c r="B3606" s="150"/>
      <c r="D3606" s="577"/>
    </row>
    <row r="3607" spans="2:4">
      <c r="B3607" s="150"/>
      <c r="D3607" s="577"/>
    </row>
    <row r="3608" spans="2:4">
      <c r="B3608" s="150"/>
      <c r="D3608" s="577"/>
    </row>
    <row r="3609" spans="2:4">
      <c r="B3609" s="150"/>
      <c r="D3609" s="577"/>
    </row>
    <row r="3610" spans="2:4">
      <c r="B3610" s="150"/>
      <c r="D3610" s="577"/>
    </row>
    <row r="3611" spans="2:4">
      <c r="B3611" s="150"/>
      <c r="D3611" s="577"/>
    </row>
    <row r="3612" spans="2:4">
      <c r="B3612" s="150"/>
      <c r="D3612" s="577"/>
    </row>
    <row r="3613" spans="2:4">
      <c r="B3613" s="150"/>
      <c r="D3613" s="577"/>
    </row>
    <row r="3614" spans="2:4">
      <c r="B3614" s="150"/>
      <c r="D3614" s="577"/>
    </row>
    <row r="3615" spans="2:4">
      <c r="B3615" s="150"/>
      <c r="D3615" s="577"/>
    </row>
    <row r="3616" spans="2:4">
      <c r="B3616" s="150"/>
      <c r="D3616" s="577"/>
    </row>
    <row r="3617" spans="2:4">
      <c r="B3617" s="150"/>
      <c r="D3617" s="577"/>
    </row>
    <row r="3618" spans="2:4">
      <c r="B3618" s="150"/>
      <c r="D3618" s="577"/>
    </row>
    <row r="3619" spans="2:4">
      <c r="B3619" s="150"/>
      <c r="D3619" s="577"/>
    </row>
    <row r="3620" spans="2:4">
      <c r="B3620" s="150"/>
      <c r="D3620" s="577"/>
    </row>
    <row r="3621" spans="2:4">
      <c r="B3621" s="150"/>
      <c r="D3621" s="577"/>
    </row>
    <row r="3622" spans="2:4">
      <c r="B3622" s="150"/>
      <c r="D3622" s="577"/>
    </row>
    <row r="3623" spans="2:4">
      <c r="B3623" s="150"/>
      <c r="D3623" s="577"/>
    </row>
    <row r="3624" spans="2:4">
      <c r="B3624" s="150"/>
      <c r="D3624" s="577"/>
    </row>
    <row r="3625" spans="2:4">
      <c r="B3625" s="150"/>
      <c r="D3625" s="577"/>
    </row>
    <row r="3626" spans="2:4">
      <c r="B3626" s="150"/>
      <c r="D3626" s="577"/>
    </row>
    <row r="3627" spans="2:4">
      <c r="B3627" s="150"/>
      <c r="D3627" s="577"/>
    </row>
    <row r="3628" spans="2:4">
      <c r="B3628" s="150"/>
      <c r="D3628" s="577"/>
    </row>
    <row r="3629" spans="2:4">
      <c r="B3629" s="150"/>
      <c r="D3629" s="577"/>
    </row>
    <row r="3630" spans="2:4">
      <c r="B3630" s="150"/>
      <c r="D3630" s="577"/>
    </row>
    <row r="3631" spans="2:4">
      <c r="B3631" s="150"/>
      <c r="D3631" s="577"/>
    </row>
    <row r="3632" spans="2:4">
      <c r="B3632" s="150"/>
      <c r="D3632" s="577"/>
    </row>
    <row r="3633" spans="2:4">
      <c r="B3633" s="150"/>
      <c r="D3633" s="577"/>
    </row>
    <row r="3634" spans="2:4">
      <c r="B3634" s="150"/>
      <c r="D3634" s="577"/>
    </row>
    <row r="3635" spans="2:4">
      <c r="B3635" s="150"/>
      <c r="D3635" s="577"/>
    </row>
    <row r="3636" spans="2:4">
      <c r="B3636" s="150"/>
      <c r="D3636" s="577"/>
    </row>
    <row r="3637" spans="2:4">
      <c r="B3637" s="150"/>
      <c r="D3637" s="577"/>
    </row>
    <row r="3638" spans="2:4">
      <c r="B3638" s="150"/>
      <c r="D3638" s="577"/>
    </row>
    <row r="3639" spans="2:4">
      <c r="B3639" s="150"/>
      <c r="D3639" s="577"/>
    </row>
    <row r="3640" spans="2:4">
      <c r="B3640" s="150"/>
      <c r="D3640" s="577"/>
    </row>
    <row r="3641" spans="2:4">
      <c r="B3641" s="150"/>
      <c r="D3641" s="577"/>
    </row>
    <row r="3642" spans="2:4">
      <c r="B3642" s="150"/>
      <c r="D3642" s="577"/>
    </row>
    <row r="3643" spans="2:4">
      <c r="B3643" s="150"/>
      <c r="D3643" s="577"/>
    </row>
    <row r="3644" spans="2:4">
      <c r="B3644" s="150"/>
      <c r="D3644" s="577"/>
    </row>
    <row r="3645" spans="2:4">
      <c r="B3645" s="150"/>
      <c r="D3645" s="577"/>
    </row>
    <row r="3646" spans="2:4">
      <c r="B3646" s="150"/>
      <c r="D3646" s="577"/>
    </row>
    <row r="3647" spans="2:4">
      <c r="B3647" s="150"/>
      <c r="D3647" s="577"/>
    </row>
    <row r="3648" spans="2:4">
      <c r="B3648" s="150"/>
      <c r="D3648" s="577"/>
    </row>
    <row r="3649" spans="2:4">
      <c r="B3649" s="150"/>
      <c r="D3649" s="577"/>
    </row>
    <row r="3650" spans="2:4">
      <c r="B3650" s="150"/>
      <c r="D3650" s="577"/>
    </row>
    <row r="3651" spans="2:4">
      <c r="B3651" s="150"/>
      <c r="D3651" s="577"/>
    </row>
    <row r="3652" spans="2:4">
      <c r="B3652" s="150"/>
      <c r="D3652" s="577"/>
    </row>
    <row r="3653" spans="2:4">
      <c r="B3653" s="150"/>
      <c r="D3653" s="577"/>
    </row>
    <row r="3654" spans="2:4">
      <c r="B3654" s="150"/>
      <c r="D3654" s="577"/>
    </row>
    <row r="3655" spans="2:4">
      <c r="B3655" s="150"/>
      <c r="D3655" s="577"/>
    </row>
    <row r="3656" spans="2:4">
      <c r="B3656" s="150"/>
      <c r="D3656" s="577"/>
    </row>
    <row r="3657" spans="2:4">
      <c r="B3657" s="150"/>
      <c r="D3657" s="577"/>
    </row>
    <row r="3658" spans="2:4">
      <c r="B3658" s="150"/>
      <c r="D3658" s="577"/>
    </row>
    <row r="3659" spans="2:4">
      <c r="B3659" s="150"/>
      <c r="D3659" s="577"/>
    </row>
    <row r="3660" spans="2:4">
      <c r="B3660" s="150"/>
      <c r="D3660" s="577"/>
    </row>
    <row r="3661" spans="2:4">
      <c r="B3661" s="150"/>
      <c r="D3661" s="577"/>
    </row>
    <row r="3662" spans="2:4">
      <c r="B3662" s="150"/>
      <c r="D3662" s="577"/>
    </row>
    <row r="3663" spans="2:4">
      <c r="B3663" s="150"/>
      <c r="D3663" s="577"/>
    </row>
    <row r="3664" spans="2:4">
      <c r="B3664" s="150"/>
      <c r="D3664" s="577"/>
    </row>
    <row r="3665" spans="2:4">
      <c r="B3665" s="150"/>
      <c r="D3665" s="577"/>
    </row>
    <row r="3666" spans="2:4">
      <c r="B3666" s="150"/>
      <c r="D3666" s="577"/>
    </row>
    <row r="3667" spans="2:4">
      <c r="B3667" s="150"/>
      <c r="D3667" s="577"/>
    </row>
    <row r="3668" spans="2:4">
      <c r="B3668" s="150"/>
      <c r="D3668" s="577"/>
    </row>
    <row r="3669" spans="2:4">
      <c r="B3669" s="150"/>
      <c r="D3669" s="577"/>
    </row>
    <row r="3670" spans="2:4">
      <c r="B3670" s="150"/>
      <c r="D3670" s="577"/>
    </row>
    <row r="3671" spans="2:4">
      <c r="B3671" s="150"/>
      <c r="D3671" s="577"/>
    </row>
    <row r="3672" spans="2:4">
      <c r="B3672" s="150"/>
      <c r="D3672" s="577"/>
    </row>
    <row r="3673" spans="2:4">
      <c r="B3673" s="150"/>
      <c r="D3673" s="577"/>
    </row>
    <row r="3674" spans="2:4">
      <c r="B3674" s="150"/>
      <c r="D3674" s="577"/>
    </row>
    <row r="3675" spans="2:4">
      <c r="B3675" s="150"/>
      <c r="D3675" s="577"/>
    </row>
    <row r="3676" spans="2:4">
      <c r="B3676" s="150"/>
      <c r="D3676" s="577"/>
    </row>
    <row r="3677" spans="2:4">
      <c r="B3677" s="150"/>
      <c r="D3677" s="577"/>
    </row>
    <row r="3678" spans="2:4">
      <c r="B3678" s="150"/>
      <c r="D3678" s="577"/>
    </row>
    <row r="3679" spans="2:4">
      <c r="B3679" s="150"/>
      <c r="D3679" s="577"/>
    </row>
    <row r="3680" spans="2:4">
      <c r="B3680" s="150"/>
      <c r="D3680" s="577"/>
    </row>
    <row r="3681" spans="2:4">
      <c r="B3681" s="150"/>
      <c r="D3681" s="577"/>
    </row>
    <row r="3682" spans="2:4">
      <c r="B3682" s="150"/>
      <c r="D3682" s="577"/>
    </row>
    <row r="3683" spans="2:4">
      <c r="B3683" s="150"/>
      <c r="D3683" s="577"/>
    </row>
    <row r="3684" spans="2:4">
      <c r="B3684" s="150"/>
      <c r="D3684" s="577"/>
    </row>
    <row r="3685" spans="2:4">
      <c r="B3685" s="150"/>
      <c r="D3685" s="577"/>
    </row>
    <row r="3686" spans="2:4">
      <c r="B3686" s="150"/>
      <c r="D3686" s="577"/>
    </row>
    <row r="3687" spans="2:4">
      <c r="B3687" s="150"/>
      <c r="D3687" s="577"/>
    </row>
    <row r="3688" spans="2:4">
      <c r="B3688" s="150"/>
      <c r="D3688" s="577"/>
    </row>
    <row r="3689" spans="2:4">
      <c r="B3689" s="150"/>
      <c r="D3689" s="577"/>
    </row>
    <row r="3690" spans="2:4">
      <c r="B3690" s="150"/>
      <c r="D3690" s="577"/>
    </row>
    <row r="3691" spans="2:4">
      <c r="B3691" s="150"/>
      <c r="D3691" s="577"/>
    </row>
    <row r="3692" spans="2:4">
      <c r="B3692" s="150"/>
      <c r="D3692" s="577"/>
    </row>
    <row r="3693" spans="2:4">
      <c r="B3693" s="150"/>
      <c r="D3693" s="577"/>
    </row>
    <row r="3694" spans="2:4">
      <c r="B3694" s="150"/>
      <c r="D3694" s="577"/>
    </row>
    <row r="3695" spans="2:4">
      <c r="B3695" s="150"/>
      <c r="D3695" s="577"/>
    </row>
    <row r="3696" spans="2:4">
      <c r="B3696" s="150"/>
      <c r="D3696" s="577"/>
    </row>
    <row r="3697" spans="2:4">
      <c r="B3697" s="150"/>
      <c r="D3697" s="577"/>
    </row>
    <row r="3698" spans="2:4">
      <c r="B3698" s="150"/>
      <c r="D3698" s="577"/>
    </row>
    <row r="3699" spans="2:4">
      <c r="B3699" s="150"/>
      <c r="D3699" s="577"/>
    </row>
    <row r="3700" spans="2:4">
      <c r="B3700" s="150"/>
      <c r="D3700" s="577"/>
    </row>
    <row r="3701" spans="2:4">
      <c r="B3701" s="150"/>
      <c r="D3701" s="577"/>
    </row>
    <row r="3702" spans="2:4">
      <c r="B3702" s="150"/>
      <c r="D3702" s="577"/>
    </row>
    <row r="3703" spans="2:4">
      <c r="B3703" s="150"/>
      <c r="D3703" s="577"/>
    </row>
    <row r="3704" spans="2:4">
      <c r="B3704" s="150"/>
      <c r="D3704" s="577"/>
    </row>
    <row r="3705" spans="2:4">
      <c r="B3705" s="150"/>
      <c r="D3705" s="577"/>
    </row>
    <row r="3706" spans="2:4">
      <c r="B3706" s="150"/>
      <c r="D3706" s="577"/>
    </row>
    <row r="3707" spans="2:4">
      <c r="B3707" s="150"/>
      <c r="D3707" s="577"/>
    </row>
    <row r="3708" spans="2:4">
      <c r="B3708" s="150"/>
      <c r="D3708" s="577"/>
    </row>
    <row r="3709" spans="2:4">
      <c r="B3709" s="150"/>
      <c r="D3709" s="577"/>
    </row>
    <row r="3710" spans="2:4">
      <c r="B3710" s="150"/>
      <c r="D3710" s="577"/>
    </row>
    <row r="3711" spans="2:4">
      <c r="B3711" s="150"/>
      <c r="D3711" s="577"/>
    </row>
    <row r="3712" spans="2:4">
      <c r="B3712" s="150"/>
      <c r="D3712" s="577"/>
    </row>
    <row r="3713" spans="2:4">
      <c r="B3713" s="150"/>
      <c r="D3713" s="577"/>
    </row>
    <row r="3714" spans="2:4">
      <c r="B3714" s="150"/>
      <c r="D3714" s="577"/>
    </row>
    <row r="3715" spans="2:4">
      <c r="B3715" s="150"/>
      <c r="D3715" s="577"/>
    </row>
    <row r="3716" spans="2:4">
      <c r="B3716" s="150"/>
      <c r="D3716" s="577"/>
    </row>
    <row r="3717" spans="2:4">
      <c r="B3717" s="150"/>
      <c r="D3717" s="577"/>
    </row>
    <row r="3718" spans="2:4">
      <c r="B3718" s="150"/>
      <c r="D3718" s="577"/>
    </row>
    <row r="3719" spans="2:4">
      <c r="B3719" s="150"/>
      <c r="D3719" s="577"/>
    </row>
    <row r="3720" spans="2:4">
      <c r="B3720" s="150"/>
      <c r="D3720" s="577"/>
    </row>
    <row r="3721" spans="2:4">
      <c r="B3721" s="150"/>
      <c r="D3721" s="577"/>
    </row>
    <row r="3722" spans="2:4">
      <c r="B3722" s="150"/>
      <c r="D3722" s="577"/>
    </row>
    <row r="3723" spans="2:4">
      <c r="B3723" s="150"/>
      <c r="D3723" s="577"/>
    </row>
    <row r="3724" spans="2:4">
      <c r="B3724" s="150"/>
      <c r="D3724" s="577"/>
    </row>
    <row r="3725" spans="2:4">
      <c r="B3725" s="150"/>
      <c r="D3725" s="577"/>
    </row>
    <row r="3726" spans="2:4">
      <c r="B3726" s="150"/>
      <c r="D3726" s="577"/>
    </row>
    <row r="3727" spans="2:4">
      <c r="B3727" s="150"/>
      <c r="D3727" s="577"/>
    </row>
    <row r="3728" spans="2:4">
      <c r="B3728" s="150"/>
      <c r="D3728" s="577"/>
    </row>
    <row r="3729" spans="2:12">
      <c r="B3729" s="150"/>
      <c r="D3729" s="577"/>
    </row>
    <row r="3730" spans="2:12">
      <c r="B3730" s="150"/>
      <c r="D3730" s="577"/>
    </row>
    <row r="3731" spans="2:12">
      <c r="B3731" s="150"/>
      <c r="D3731" s="577"/>
    </row>
    <row r="3732" spans="2:12">
      <c r="B3732" s="150"/>
      <c r="D3732" s="577"/>
    </row>
    <row r="3733" spans="2:12">
      <c r="B3733" s="150"/>
      <c r="D3733" s="577"/>
    </row>
    <row r="3734" spans="2:12">
      <c r="B3734" s="150"/>
      <c r="D3734" s="577"/>
    </row>
    <row r="3735" spans="2:12">
      <c r="B3735" s="150"/>
      <c r="D3735" s="577"/>
    </row>
    <row r="3736" spans="2:12">
      <c r="B3736" s="150"/>
      <c r="D3736" s="577"/>
    </row>
    <row r="3737" spans="2:12">
      <c r="B3737" s="150"/>
      <c r="D3737" s="577"/>
    </row>
    <row r="3738" spans="2:12">
      <c r="B3738" s="150"/>
      <c r="D3738" s="577"/>
    </row>
    <row r="3739" spans="2:12">
      <c r="B3739" s="150"/>
      <c r="D3739" s="577"/>
    </row>
    <row r="3740" spans="2:12">
      <c r="B3740" s="150"/>
      <c r="D3740" s="577"/>
    </row>
    <row r="3741" spans="2:12">
      <c r="B3741" s="150"/>
      <c r="D3741" s="577"/>
    </row>
    <row r="3742" spans="2:12">
      <c r="B3742" s="150"/>
      <c r="D3742" s="577"/>
      <c r="I3742" s="578"/>
      <c r="J3742" s="578"/>
      <c r="K3742" s="578"/>
      <c r="L3742" s="578"/>
    </row>
    <row r="3743" spans="2:12">
      <c r="B3743" s="150"/>
      <c r="D3743" s="577"/>
    </row>
    <row r="3744" spans="2:12">
      <c r="B3744" s="150"/>
      <c r="D3744" s="577"/>
    </row>
    <row r="3745" spans="2:4">
      <c r="B3745" s="150"/>
      <c r="D3745" s="577"/>
    </row>
    <row r="3746" spans="2:4">
      <c r="B3746" s="150"/>
      <c r="D3746" s="577"/>
    </row>
    <row r="3747" spans="2:4">
      <c r="B3747" s="150"/>
      <c r="D3747" s="577"/>
    </row>
    <row r="3748" spans="2:4">
      <c r="B3748" s="150"/>
      <c r="D3748" s="577"/>
    </row>
    <row r="3749" spans="2:4">
      <c r="B3749" s="150"/>
      <c r="D3749" s="577"/>
    </row>
    <row r="3750" spans="2:4">
      <c r="B3750" s="150"/>
      <c r="D3750" s="577"/>
    </row>
    <row r="3751" spans="2:4">
      <c r="B3751" s="150"/>
      <c r="D3751" s="577"/>
    </row>
    <row r="3752" spans="2:4">
      <c r="B3752" s="150"/>
      <c r="D3752" s="577"/>
    </row>
    <row r="3753" spans="2:4">
      <c r="B3753" s="150"/>
      <c r="D3753" s="577"/>
    </row>
    <row r="3754" spans="2:4">
      <c r="B3754" s="150"/>
      <c r="D3754" s="577"/>
    </row>
    <row r="3755" spans="2:4">
      <c r="B3755" s="150"/>
      <c r="D3755" s="577"/>
    </row>
    <row r="3756" spans="2:4">
      <c r="B3756" s="150"/>
      <c r="D3756" s="577"/>
    </row>
    <row r="3757" spans="2:4">
      <c r="B3757" s="150"/>
      <c r="D3757" s="577"/>
    </row>
    <row r="3758" spans="2:4">
      <c r="B3758" s="150"/>
      <c r="D3758" s="577"/>
    </row>
    <row r="3759" spans="2:4">
      <c r="B3759" s="150"/>
      <c r="D3759" s="577"/>
    </row>
    <row r="3760" spans="2:4">
      <c r="B3760" s="150"/>
      <c r="D3760" s="577"/>
    </row>
    <row r="3761" spans="2:4">
      <c r="B3761" s="150"/>
      <c r="D3761" s="577"/>
    </row>
    <row r="3762" spans="2:4">
      <c r="B3762" s="150"/>
      <c r="D3762" s="577"/>
    </row>
    <row r="3763" spans="2:4">
      <c r="B3763" s="150"/>
      <c r="D3763" s="577"/>
    </row>
    <row r="3764" spans="2:4">
      <c r="B3764" s="150"/>
      <c r="D3764" s="577"/>
    </row>
    <row r="3765" spans="2:4">
      <c r="B3765" s="150"/>
      <c r="D3765" s="577"/>
    </row>
    <row r="3766" spans="2:4">
      <c r="B3766" s="150"/>
      <c r="D3766" s="577"/>
    </row>
    <row r="3767" spans="2:4">
      <c r="B3767" s="150"/>
      <c r="D3767" s="577"/>
    </row>
    <row r="3768" spans="2:4">
      <c r="B3768" s="150"/>
      <c r="D3768" s="577"/>
    </row>
    <row r="3769" spans="2:4">
      <c r="B3769" s="150"/>
      <c r="D3769" s="577"/>
    </row>
    <row r="3770" spans="2:4">
      <c r="B3770" s="150"/>
      <c r="D3770" s="577"/>
    </row>
    <row r="3771" spans="2:4">
      <c r="B3771" s="150"/>
      <c r="D3771" s="577"/>
    </row>
    <row r="3772" spans="2:4">
      <c r="B3772" s="150"/>
      <c r="D3772" s="577"/>
    </row>
    <row r="3773" spans="2:4">
      <c r="B3773" s="150"/>
      <c r="D3773" s="577"/>
    </row>
    <row r="3774" spans="2:4">
      <c r="B3774" s="150"/>
      <c r="D3774" s="577"/>
    </row>
    <row r="3775" spans="2:4">
      <c r="B3775" s="150"/>
      <c r="D3775" s="577"/>
    </row>
    <row r="3776" spans="2:4">
      <c r="B3776" s="150"/>
      <c r="D3776" s="577"/>
    </row>
    <row r="3777" spans="2:12">
      <c r="B3777" s="150"/>
      <c r="D3777" s="577"/>
    </row>
    <row r="3778" spans="2:12">
      <c r="B3778" s="150"/>
      <c r="D3778" s="577"/>
    </row>
    <row r="3779" spans="2:12">
      <c r="B3779" s="150"/>
      <c r="D3779" s="577"/>
    </row>
    <row r="3780" spans="2:12">
      <c r="B3780" s="150"/>
      <c r="D3780" s="577"/>
    </row>
    <row r="3781" spans="2:12">
      <c r="B3781" s="150"/>
      <c r="D3781" s="577"/>
    </row>
    <row r="3782" spans="2:12">
      <c r="B3782" s="150"/>
      <c r="D3782" s="577"/>
    </row>
    <row r="3783" spans="2:12">
      <c r="B3783" s="150"/>
      <c r="D3783" s="577"/>
    </row>
    <row r="3784" spans="2:12">
      <c r="B3784" s="150"/>
      <c r="D3784" s="577"/>
    </row>
    <row r="3785" spans="2:12">
      <c r="B3785" s="150"/>
      <c r="D3785" s="577"/>
    </row>
    <row r="3786" spans="2:12">
      <c r="B3786" s="150"/>
      <c r="D3786" s="577"/>
    </row>
    <row r="3787" spans="2:12">
      <c r="B3787" s="150"/>
      <c r="D3787" s="577"/>
    </row>
    <row r="3788" spans="2:12">
      <c r="B3788" s="150"/>
      <c r="D3788" s="577"/>
    </row>
    <row r="3789" spans="2:12">
      <c r="B3789" s="150"/>
      <c r="D3789" s="577"/>
    </row>
    <row r="3790" spans="2:12">
      <c r="B3790" s="150"/>
      <c r="D3790" s="577"/>
      <c r="I3790" s="578"/>
      <c r="J3790" s="578"/>
      <c r="K3790" s="578"/>
      <c r="L3790" s="578"/>
    </row>
    <row r="3791" spans="2:12">
      <c r="B3791" s="150"/>
      <c r="D3791" s="577"/>
    </row>
    <row r="3792" spans="2:12">
      <c r="B3792" s="150"/>
      <c r="D3792" s="577"/>
    </row>
    <row r="3793" spans="2:4">
      <c r="B3793" s="150"/>
      <c r="D3793" s="577"/>
    </row>
    <row r="3794" spans="2:4">
      <c r="B3794" s="150"/>
      <c r="D3794" s="577"/>
    </row>
    <row r="3795" spans="2:4">
      <c r="B3795" s="150"/>
      <c r="D3795" s="577"/>
    </row>
    <row r="3796" spans="2:4">
      <c r="B3796" s="150"/>
      <c r="D3796" s="577"/>
    </row>
    <row r="3797" spans="2:4">
      <c r="B3797" s="150"/>
      <c r="D3797" s="577"/>
    </row>
    <row r="3798" spans="2:4">
      <c r="B3798" s="150"/>
      <c r="D3798" s="577"/>
    </row>
    <row r="3799" spans="2:4">
      <c r="B3799" s="150"/>
      <c r="D3799" s="577"/>
    </row>
    <row r="3800" spans="2:4">
      <c r="B3800" s="150"/>
      <c r="D3800" s="577"/>
    </row>
    <row r="3801" spans="2:4">
      <c r="B3801" s="150"/>
      <c r="D3801" s="577"/>
    </row>
    <row r="3802" spans="2:4">
      <c r="B3802" s="150"/>
      <c r="D3802" s="577"/>
    </row>
    <row r="3803" spans="2:4">
      <c r="B3803" s="150"/>
      <c r="D3803" s="577"/>
    </row>
    <row r="3804" spans="2:4">
      <c r="B3804" s="150"/>
      <c r="D3804" s="577"/>
    </row>
    <row r="3805" spans="2:4">
      <c r="B3805" s="150"/>
      <c r="D3805" s="577"/>
    </row>
    <row r="3806" spans="2:4">
      <c r="B3806" s="150"/>
      <c r="D3806" s="577"/>
    </row>
    <row r="3807" spans="2:4">
      <c r="B3807" s="150"/>
      <c r="D3807" s="577"/>
    </row>
    <row r="3808" spans="2:4">
      <c r="B3808" s="150"/>
      <c r="D3808" s="577"/>
    </row>
    <row r="3809" spans="2:4">
      <c r="B3809" s="150"/>
      <c r="D3809" s="577"/>
    </row>
    <row r="3810" spans="2:4">
      <c r="B3810" s="150"/>
      <c r="D3810" s="577"/>
    </row>
    <row r="3811" spans="2:4">
      <c r="B3811" s="150"/>
      <c r="D3811" s="577"/>
    </row>
    <row r="3812" spans="2:4">
      <c r="B3812" s="150"/>
      <c r="D3812" s="577"/>
    </row>
    <row r="3813" spans="2:4">
      <c r="B3813" s="150"/>
      <c r="D3813" s="577"/>
    </row>
    <row r="3814" spans="2:4">
      <c r="B3814" s="150"/>
      <c r="D3814" s="577"/>
    </row>
    <row r="3815" spans="2:4">
      <c r="B3815" s="150"/>
      <c r="D3815" s="577"/>
    </row>
    <row r="3816" spans="2:4">
      <c r="B3816" s="150"/>
      <c r="D3816" s="577"/>
    </row>
    <row r="3817" spans="2:4">
      <c r="B3817" s="150"/>
      <c r="D3817" s="577"/>
    </row>
    <row r="3818" spans="2:4">
      <c r="B3818" s="150"/>
      <c r="D3818" s="577"/>
    </row>
    <row r="3819" spans="2:4">
      <c r="B3819" s="150"/>
      <c r="D3819" s="577"/>
    </row>
    <row r="3820" spans="2:4">
      <c r="B3820" s="150"/>
      <c r="D3820" s="577"/>
    </row>
    <row r="3821" spans="2:4">
      <c r="B3821" s="150"/>
      <c r="D3821" s="577"/>
    </row>
    <row r="3822" spans="2:4">
      <c r="B3822" s="150"/>
      <c r="D3822" s="577"/>
    </row>
    <row r="3823" spans="2:4">
      <c r="B3823" s="150"/>
      <c r="D3823" s="577"/>
    </row>
    <row r="3824" spans="2:4">
      <c r="B3824" s="150"/>
      <c r="D3824" s="577"/>
    </row>
    <row r="3825" spans="2:4">
      <c r="B3825" s="150"/>
      <c r="D3825" s="577"/>
    </row>
    <row r="3826" spans="2:4">
      <c r="B3826" s="150"/>
      <c r="D3826" s="577"/>
    </row>
    <row r="3827" spans="2:4">
      <c r="B3827" s="150"/>
      <c r="D3827" s="577"/>
    </row>
    <row r="3828" spans="2:4">
      <c r="B3828" s="150"/>
      <c r="D3828" s="577"/>
    </row>
    <row r="3829" spans="2:4">
      <c r="B3829" s="150"/>
      <c r="D3829" s="577"/>
    </row>
    <row r="3830" spans="2:4">
      <c r="B3830" s="150"/>
      <c r="D3830" s="577"/>
    </row>
    <row r="3831" spans="2:4">
      <c r="B3831" s="150"/>
      <c r="D3831" s="577"/>
    </row>
    <row r="3832" spans="2:4">
      <c r="B3832" s="150"/>
      <c r="D3832" s="577"/>
    </row>
    <row r="3833" spans="2:4">
      <c r="B3833" s="150"/>
      <c r="D3833" s="577"/>
    </row>
    <row r="3834" spans="2:4">
      <c r="B3834" s="150"/>
      <c r="D3834" s="577"/>
    </row>
    <row r="3835" spans="2:4">
      <c r="B3835" s="150"/>
      <c r="D3835" s="577"/>
    </row>
    <row r="3836" spans="2:4">
      <c r="B3836" s="150"/>
      <c r="D3836" s="577"/>
    </row>
    <row r="3837" spans="2:4">
      <c r="B3837" s="150"/>
      <c r="D3837" s="577"/>
    </row>
    <row r="3838" spans="2:4">
      <c r="B3838" s="150"/>
      <c r="D3838" s="577"/>
    </row>
    <row r="3839" spans="2:4">
      <c r="B3839" s="150"/>
      <c r="D3839" s="577"/>
    </row>
    <row r="3840" spans="2:4">
      <c r="B3840" s="150"/>
      <c r="D3840" s="577"/>
    </row>
    <row r="3841" spans="2:4">
      <c r="B3841" s="150"/>
      <c r="D3841" s="577"/>
    </row>
    <row r="3842" spans="2:4">
      <c r="B3842" s="150"/>
      <c r="D3842" s="577"/>
    </row>
    <row r="3843" spans="2:4">
      <c r="B3843" s="150"/>
      <c r="D3843" s="577"/>
    </row>
    <row r="3844" spans="2:4">
      <c r="B3844" s="150"/>
      <c r="D3844" s="577"/>
    </row>
    <row r="3845" spans="2:4">
      <c r="B3845" s="150"/>
      <c r="D3845" s="577"/>
    </row>
    <row r="3846" spans="2:4">
      <c r="B3846" s="150"/>
      <c r="D3846" s="577"/>
    </row>
    <row r="3847" spans="2:4">
      <c r="B3847" s="150"/>
      <c r="D3847" s="577"/>
    </row>
    <row r="3848" spans="2:4">
      <c r="B3848" s="150"/>
      <c r="D3848" s="577"/>
    </row>
    <row r="3849" spans="2:4">
      <c r="B3849" s="150"/>
      <c r="D3849" s="577"/>
    </row>
    <row r="3850" spans="2:4">
      <c r="B3850" s="150"/>
      <c r="D3850" s="577"/>
    </row>
    <row r="3851" spans="2:4">
      <c r="B3851" s="150"/>
      <c r="D3851" s="577"/>
    </row>
    <row r="3852" spans="2:4">
      <c r="B3852" s="150"/>
      <c r="D3852" s="577"/>
    </row>
    <row r="3853" spans="2:4">
      <c r="B3853" s="150"/>
      <c r="D3853" s="577"/>
    </row>
    <row r="3854" spans="2:4">
      <c r="B3854" s="150"/>
      <c r="D3854" s="577"/>
    </row>
    <row r="3855" spans="2:4">
      <c r="B3855" s="150"/>
      <c r="D3855" s="577"/>
    </row>
    <row r="3856" spans="2:4">
      <c r="B3856" s="150"/>
      <c r="D3856" s="577"/>
    </row>
    <row r="3857" spans="2:4">
      <c r="B3857" s="150"/>
      <c r="D3857" s="577"/>
    </row>
    <row r="3858" spans="2:4">
      <c r="B3858" s="150"/>
      <c r="D3858" s="577"/>
    </row>
    <row r="3859" spans="2:4">
      <c r="B3859" s="150"/>
      <c r="D3859" s="577"/>
    </row>
    <row r="3860" spans="2:4">
      <c r="B3860" s="150"/>
      <c r="D3860" s="577"/>
    </row>
    <row r="3861" spans="2:4">
      <c r="B3861" s="150"/>
      <c r="D3861" s="577"/>
    </row>
    <row r="3862" spans="2:4">
      <c r="B3862" s="150"/>
      <c r="D3862" s="577"/>
    </row>
    <row r="3863" spans="2:4">
      <c r="B3863" s="150"/>
      <c r="D3863" s="577"/>
    </row>
    <row r="3864" spans="2:4">
      <c r="B3864" s="150"/>
      <c r="D3864" s="577"/>
    </row>
    <row r="3865" spans="2:4">
      <c r="B3865" s="150"/>
      <c r="D3865" s="577"/>
    </row>
    <row r="3866" spans="2:4">
      <c r="B3866" s="150"/>
      <c r="D3866" s="577"/>
    </row>
    <row r="3867" spans="2:4">
      <c r="B3867" s="150"/>
      <c r="D3867" s="577"/>
    </row>
    <row r="3868" spans="2:4">
      <c r="B3868" s="150"/>
      <c r="D3868" s="577"/>
    </row>
    <row r="3869" spans="2:4">
      <c r="B3869" s="150"/>
      <c r="D3869" s="577"/>
    </row>
    <row r="3870" spans="2:4">
      <c r="B3870" s="150"/>
      <c r="D3870" s="577"/>
    </row>
    <row r="3871" spans="2:4">
      <c r="B3871" s="150"/>
      <c r="D3871" s="577"/>
    </row>
    <row r="3872" spans="2:4">
      <c r="B3872" s="150"/>
      <c r="D3872" s="577"/>
    </row>
    <row r="3873" spans="2:4">
      <c r="B3873" s="150"/>
      <c r="D3873" s="577"/>
    </row>
    <row r="3874" spans="2:4">
      <c r="B3874" s="150"/>
      <c r="D3874" s="577"/>
    </row>
    <row r="3875" spans="2:4">
      <c r="B3875" s="150"/>
      <c r="D3875" s="577"/>
    </row>
    <row r="3876" spans="2:4">
      <c r="B3876" s="150"/>
      <c r="D3876" s="577"/>
    </row>
    <row r="3877" spans="2:4">
      <c r="B3877" s="150"/>
      <c r="D3877" s="577"/>
    </row>
    <row r="3878" spans="2:4">
      <c r="B3878" s="150"/>
      <c r="D3878" s="577"/>
    </row>
    <row r="3879" spans="2:4">
      <c r="B3879" s="150"/>
      <c r="D3879" s="577"/>
    </row>
    <row r="3880" spans="2:4">
      <c r="B3880" s="150"/>
      <c r="D3880" s="577"/>
    </row>
    <row r="3881" spans="2:4">
      <c r="B3881" s="150"/>
      <c r="D3881" s="577"/>
    </row>
    <row r="3882" spans="2:4">
      <c r="B3882" s="150"/>
      <c r="D3882" s="577"/>
    </row>
    <row r="3883" spans="2:4">
      <c r="B3883" s="150"/>
      <c r="D3883" s="577"/>
    </row>
    <row r="3884" spans="2:4">
      <c r="B3884" s="150"/>
      <c r="D3884" s="577"/>
    </row>
    <row r="3885" spans="2:4">
      <c r="B3885" s="150"/>
      <c r="D3885" s="577"/>
    </row>
    <row r="3886" spans="2:4">
      <c r="B3886" s="150"/>
      <c r="D3886" s="577"/>
    </row>
    <row r="3887" spans="2:4">
      <c r="B3887" s="150"/>
      <c r="D3887" s="577"/>
    </row>
    <row r="3888" spans="2:4">
      <c r="B3888" s="150"/>
      <c r="D3888" s="577"/>
    </row>
    <row r="3889" spans="2:4">
      <c r="B3889" s="150"/>
      <c r="D3889" s="577"/>
    </row>
    <row r="3890" spans="2:4">
      <c r="B3890" s="150"/>
      <c r="D3890" s="577"/>
    </row>
    <row r="3891" spans="2:4">
      <c r="B3891" s="150"/>
      <c r="D3891" s="577"/>
    </row>
    <row r="3892" spans="2:4">
      <c r="B3892" s="150"/>
      <c r="D3892" s="577"/>
    </row>
    <row r="3893" spans="2:4">
      <c r="B3893" s="150"/>
      <c r="D3893" s="577"/>
    </row>
    <row r="3894" spans="2:4">
      <c r="B3894" s="150"/>
      <c r="D3894" s="577"/>
    </row>
    <row r="3895" spans="2:4">
      <c r="B3895" s="150"/>
      <c r="D3895" s="577"/>
    </row>
    <row r="3896" spans="2:4">
      <c r="B3896" s="150"/>
      <c r="D3896" s="577"/>
    </row>
    <row r="3897" spans="2:4">
      <c r="B3897" s="150"/>
      <c r="D3897" s="577"/>
    </row>
    <row r="3898" spans="2:4">
      <c r="B3898" s="150"/>
      <c r="D3898" s="577"/>
    </row>
    <row r="3899" spans="2:4">
      <c r="B3899" s="150"/>
      <c r="D3899" s="577"/>
    </row>
    <row r="3900" spans="2:4">
      <c r="B3900" s="150"/>
      <c r="D3900" s="577"/>
    </row>
    <row r="3901" spans="2:4">
      <c r="B3901" s="150"/>
      <c r="D3901" s="577"/>
    </row>
    <row r="3902" spans="2:4">
      <c r="B3902" s="150"/>
      <c r="D3902" s="577"/>
    </row>
    <row r="3903" spans="2:4">
      <c r="B3903" s="150"/>
      <c r="D3903" s="577"/>
    </row>
    <row r="3904" spans="2:4">
      <c r="B3904" s="150"/>
      <c r="D3904" s="577"/>
    </row>
    <row r="3905" spans="2:4">
      <c r="B3905" s="150"/>
      <c r="D3905" s="577"/>
    </row>
    <row r="3906" spans="2:4">
      <c r="B3906" s="150"/>
      <c r="D3906" s="577"/>
    </row>
    <row r="3907" spans="2:4">
      <c r="B3907" s="150"/>
      <c r="D3907" s="577"/>
    </row>
    <row r="3908" spans="2:4">
      <c r="B3908" s="150"/>
      <c r="D3908" s="577"/>
    </row>
    <row r="3909" spans="2:4">
      <c r="B3909" s="150"/>
      <c r="D3909" s="577"/>
    </row>
    <row r="3910" spans="2:4">
      <c r="B3910" s="150"/>
      <c r="D3910" s="577"/>
    </row>
    <row r="3911" spans="2:4">
      <c r="B3911" s="150"/>
      <c r="D3911" s="577"/>
    </row>
    <row r="3912" spans="2:4">
      <c r="B3912" s="150"/>
      <c r="D3912" s="577"/>
    </row>
    <row r="3913" spans="2:4">
      <c r="B3913" s="150"/>
      <c r="D3913" s="577"/>
    </row>
    <row r="3914" spans="2:4">
      <c r="B3914" s="150"/>
      <c r="D3914" s="577"/>
    </row>
    <row r="3915" spans="2:4">
      <c r="B3915" s="150"/>
      <c r="D3915" s="577"/>
    </row>
    <row r="3916" spans="2:4">
      <c r="B3916" s="150"/>
      <c r="D3916" s="577"/>
    </row>
    <row r="3917" spans="2:4">
      <c r="B3917" s="150"/>
      <c r="D3917" s="577"/>
    </row>
    <row r="3918" spans="2:4">
      <c r="B3918" s="150"/>
      <c r="D3918" s="577"/>
    </row>
    <row r="3919" spans="2:4">
      <c r="B3919" s="150"/>
      <c r="D3919" s="577"/>
    </row>
    <row r="3920" spans="2:4">
      <c r="B3920" s="150"/>
      <c r="D3920" s="577"/>
    </row>
    <row r="3921" spans="2:4">
      <c r="B3921" s="150"/>
      <c r="D3921" s="577"/>
    </row>
    <row r="3922" spans="2:4">
      <c r="B3922" s="150"/>
      <c r="D3922" s="577"/>
    </row>
    <row r="3923" spans="2:4">
      <c r="B3923" s="150"/>
      <c r="D3923" s="577"/>
    </row>
    <row r="3924" spans="2:4">
      <c r="B3924" s="150"/>
      <c r="D3924" s="577"/>
    </row>
    <row r="3925" spans="2:4">
      <c r="B3925" s="150"/>
      <c r="D3925" s="577"/>
    </row>
    <row r="3926" spans="2:4">
      <c r="B3926" s="150"/>
      <c r="D3926" s="577"/>
    </row>
    <row r="3927" spans="2:4">
      <c r="B3927" s="150"/>
      <c r="D3927" s="577"/>
    </row>
    <row r="3928" spans="2:4">
      <c r="B3928" s="150"/>
      <c r="D3928" s="577"/>
    </row>
    <row r="3929" spans="2:4">
      <c r="B3929" s="150"/>
      <c r="D3929" s="577"/>
    </row>
    <row r="3930" spans="2:4">
      <c r="B3930" s="150"/>
      <c r="D3930" s="577"/>
    </row>
    <row r="3931" spans="2:4">
      <c r="B3931" s="150"/>
      <c r="D3931" s="577"/>
    </row>
    <row r="3932" spans="2:4">
      <c r="B3932" s="150"/>
      <c r="D3932" s="577"/>
    </row>
    <row r="3933" spans="2:4">
      <c r="B3933" s="150"/>
      <c r="D3933" s="577"/>
    </row>
    <row r="3934" spans="2:4">
      <c r="B3934" s="150"/>
      <c r="D3934" s="577"/>
    </row>
    <row r="3935" spans="2:4">
      <c r="B3935" s="150"/>
      <c r="D3935" s="577"/>
    </row>
    <row r="3936" spans="2:4">
      <c r="B3936" s="150"/>
      <c r="D3936" s="577"/>
    </row>
    <row r="3937" spans="2:4">
      <c r="B3937" s="150"/>
      <c r="D3937" s="577"/>
    </row>
    <row r="3938" spans="2:4">
      <c r="B3938" s="150"/>
      <c r="D3938" s="577"/>
    </row>
    <row r="3939" spans="2:4">
      <c r="B3939" s="150"/>
      <c r="D3939" s="577"/>
    </row>
    <row r="3940" spans="2:4">
      <c r="B3940" s="150"/>
      <c r="D3940" s="577"/>
    </row>
    <row r="3941" spans="2:4">
      <c r="B3941" s="150"/>
      <c r="D3941" s="577"/>
    </row>
    <row r="3942" spans="2:4">
      <c r="B3942" s="150"/>
      <c r="D3942" s="577"/>
    </row>
    <row r="3943" spans="2:4">
      <c r="B3943" s="150"/>
      <c r="D3943" s="577"/>
    </row>
    <row r="3944" spans="2:4">
      <c r="B3944" s="150"/>
      <c r="D3944" s="577"/>
    </row>
    <row r="3945" spans="2:4">
      <c r="B3945" s="150"/>
      <c r="D3945" s="577"/>
    </row>
    <row r="3946" spans="2:4">
      <c r="B3946" s="150"/>
      <c r="D3946" s="577"/>
    </row>
    <row r="3947" spans="2:4">
      <c r="B3947" s="150"/>
      <c r="D3947" s="577"/>
    </row>
    <row r="3948" spans="2:4">
      <c r="B3948" s="150"/>
      <c r="D3948" s="577"/>
    </row>
    <row r="3949" spans="2:4">
      <c r="B3949" s="150"/>
      <c r="D3949" s="577"/>
    </row>
    <row r="3950" spans="2:4">
      <c r="B3950" s="150"/>
      <c r="D3950" s="577"/>
    </row>
    <row r="3951" spans="2:4">
      <c r="B3951" s="150"/>
      <c r="D3951" s="577"/>
    </row>
    <row r="3952" spans="2:4">
      <c r="B3952" s="150"/>
      <c r="D3952" s="577"/>
    </row>
    <row r="3953" spans="2:4">
      <c r="B3953" s="150"/>
      <c r="D3953" s="577"/>
    </row>
    <row r="3954" spans="2:4">
      <c r="B3954" s="150"/>
      <c r="D3954" s="577"/>
    </row>
    <row r="3955" spans="2:4">
      <c r="B3955" s="150"/>
      <c r="D3955" s="577"/>
    </row>
    <row r="3956" spans="2:4">
      <c r="B3956" s="150"/>
      <c r="D3956" s="577"/>
    </row>
    <row r="3957" spans="2:4">
      <c r="B3957" s="150"/>
      <c r="D3957" s="577"/>
    </row>
    <row r="3958" spans="2:4">
      <c r="B3958" s="150"/>
      <c r="D3958" s="577"/>
    </row>
    <row r="3959" spans="2:4">
      <c r="B3959" s="150"/>
      <c r="D3959" s="577"/>
    </row>
    <row r="3960" spans="2:4">
      <c r="B3960" s="150"/>
      <c r="D3960" s="577"/>
    </row>
    <row r="3961" spans="2:4">
      <c r="B3961" s="150"/>
      <c r="D3961" s="577"/>
    </row>
    <row r="3962" spans="2:4">
      <c r="B3962" s="150"/>
      <c r="D3962" s="577"/>
    </row>
    <row r="3963" spans="2:4">
      <c r="B3963" s="150"/>
      <c r="D3963" s="577"/>
    </row>
    <row r="3964" spans="2:4">
      <c r="B3964" s="150"/>
      <c r="D3964" s="577"/>
    </row>
    <row r="3965" spans="2:4">
      <c r="B3965" s="150"/>
      <c r="D3965" s="577"/>
    </row>
    <row r="3966" spans="2:4">
      <c r="B3966" s="150"/>
      <c r="D3966" s="577"/>
    </row>
    <row r="3967" spans="2:4">
      <c r="B3967" s="150"/>
      <c r="D3967" s="577"/>
    </row>
    <row r="3968" spans="2:4">
      <c r="B3968" s="150"/>
      <c r="D3968" s="577"/>
    </row>
    <row r="3969" spans="2:12">
      <c r="B3969" s="150"/>
      <c r="D3969" s="577"/>
    </row>
    <row r="3970" spans="2:12">
      <c r="B3970" s="150"/>
      <c r="D3970" s="577"/>
    </row>
    <row r="3971" spans="2:12">
      <c r="B3971" s="150"/>
      <c r="D3971" s="577"/>
    </row>
    <row r="3972" spans="2:12">
      <c r="B3972" s="150"/>
      <c r="D3972" s="577"/>
    </row>
    <row r="3973" spans="2:12">
      <c r="B3973" s="150"/>
      <c r="D3973" s="577"/>
    </row>
    <row r="3974" spans="2:12">
      <c r="B3974" s="150"/>
      <c r="D3974" s="577"/>
    </row>
    <row r="3975" spans="2:12">
      <c r="B3975" s="150"/>
      <c r="D3975" s="577"/>
    </row>
    <row r="3976" spans="2:12">
      <c r="B3976" s="150"/>
      <c r="D3976" s="577"/>
    </row>
    <row r="3977" spans="2:12">
      <c r="B3977" s="150"/>
      <c r="D3977" s="577"/>
    </row>
    <row r="3978" spans="2:12">
      <c r="B3978" s="150"/>
      <c r="D3978" s="577"/>
    </row>
    <row r="3979" spans="2:12">
      <c r="B3979" s="150"/>
      <c r="D3979" s="577"/>
    </row>
    <row r="3980" spans="2:12">
      <c r="B3980" s="150"/>
      <c r="D3980" s="577"/>
    </row>
    <row r="3981" spans="2:12">
      <c r="B3981" s="150"/>
      <c r="D3981" s="577"/>
    </row>
    <row r="3982" spans="2:12">
      <c r="B3982" s="150"/>
      <c r="D3982" s="577"/>
      <c r="I3982" s="578"/>
      <c r="J3982" s="578"/>
      <c r="K3982" s="578"/>
      <c r="L3982" s="578"/>
    </row>
    <row r="3983" spans="2:12">
      <c r="B3983" s="150"/>
      <c r="D3983" s="577"/>
    </row>
    <row r="3984" spans="2:12">
      <c r="B3984" s="150"/>
      <c r="D3984" s="577"/>
    </row>
    <row r="3985" spans="2:4">
      <c r="B3985" s="150"/>
      <c r="D3985" s="577"/>
    </row>
    <row r="3986" spans="2:4">
      <c r="B3986" s="150"/>
      <c r="D3986" s="577"/>
    </row>
    <row r="3987" spans="2:4">
      <c r="B3987" s="150"/>
      <c r="D3987" s="577"/>
    </row>
    <row r="3988" spans="2:4">
      <c r="B3988" s="150"/>
      <c r="D3988" s="577"/>
    </row>
    <row r="3989" spans="2:4">
      <c r="B3989" s="150"/>
      <c r="D3989" s="577"/>
    </row>
    <row r="3990" spans="2:4">
      <c r="B3990" s="150"/>
      <c r="D3990" s="577"/>
    </row>
    <row r="3991" spans="2:4">
      <c r="B3991" s="150"/>
      <c r="D3991" s="577"/>
    </row>
    <row r="3992" spans="2:4">
      <c r="B3992" s="150"/>
      <c r="D3992" s="577"/>
    </row>
    <row r="3993" spans="2:4">
      <c r="B3993" s="150"/>
      <c r="D3993" s="577"/>
    </row>
    <row r="3994" spans="2:4">
      <c r="B3994" s="150"/>
      <c r="D3994" s="577"/>
    </row>
    <row r="3995" spans="2:4">
      <c r="B3995" s="150"/>
      <c r="D3995" s="577"/>
    </row>
    <row r="3996" spans="2:4">
      <c r="B3996" s="150"/>
      <c r="D3996" s="577"/>
    </row>
    <row r="3997" spans="2:4">
      <c r="B3997" s="150"/>
      <c r="D3997" s="577"/>
    </row>
    <row r="3998" spans="2:4">
      <c r="B3998" s="150"/>
      <c r="D3998" s="577"/>
    </row>
    <row r="3999" spans="2:4">
      <c r="B3999" s="150"/>
      <c r="D3999" s="577"/>
    </row>
    <row r="4000" spans="2:4">
      <c r="B4000" s="150"/>
      <c r="D4000" s="577"/>
    </row>
    <row r="4001" spans="2:4">
      <c r="B4001" s="150"/>
      <c r="D4001" s="577"/>
    </row>
    <row r="4002" spans="2:4">
      <c r="B4002" s="150"/>
      <c r="D4002" s="577"/>
    </row>
    <row r="4003" spans="2:4">
      <c r="B4003" s="150"/>
      <c r="D4003" s="577"/>
    </row>
    <row r="4004" spans="2:4">
      <c r="B4004" s="150"/>
      <c r="D4004" s="577"/>
    </row>
    <row r="4005" spans="2:4">
      <c r="B4005" s="150"/>
      <c r="D4005" s="577"/>
    </row>
    <row r="4006" spans="2:4">
      <c r="B4006" s="150"/>
      <c r="D4006" s="577"/>
    </row>
    <row r="4007" spans="2:4">
      <c r="B4007" s="150"/>
      <c r="D4007" s="577"/>
    </row>
    <row r="4008" spans="2:4">
      <c r="B4008" s="150"/>
      <c r="D4008" s="577"/>
    </row>
    <row r="4009" spans="2:4">
      <c r="B4009" s="150"/>
      <c r="D4009" s="577"/>
    </row>
    <row r="4010" spans="2:4">
      <c r="B4010" s="150"/>
      <c r="D4010" s="577"/>
    </row>
    <row r="4011" spans="2:4">
      <c r="B4011" s="150"/>
      <c r="D4011" s="577"/>
    </row>
    <row r="4012" spans="2:4">
      <c r="B4012" s="150"/>
      <c r="D4012" s="577"/>
    </row>
    <row r="4013" spans="2:4">
      <c r="B4013" s="150"/>
      <c r="D4013" s="577"/>
    </row>
    <row r="4014" spans="2:4">
      <c r="B4014" s="150"/>
      <c r="D4014" s="577"/>
    </row>
    <row r="4015" spans="2:4">
      <c r="B4015" s="150"/>
      <c r="D4015" s="577"/>
    </row>
    <row r="4016" spans="2:4">
      <c r="B4016" s="150"/>
      <c r="D4016" s="577"/>
    </row>
    <row r="4017" spans="2:4">
      <c r="B4017" s="150"/>
      <c r="D4017" s="577"/>
    </row>
    <row r="4018" spans="2:4">
      <c r="B4018" s="150"/>
      <c r="D4018" s="577"/>
    </row>
    <row r="4019" spans="2:4">
      <c r="B4019" s="150"/>
      <c r="D4019" s="577"/>
    </row>
    <row r="4020" spans="2:4">
      <c r="B4020" s="150"/>
      <c r="D4020" s="577"/>
    </row>
    <row r="4021" spans="2:4">
      <c r="B4021" s="150"/>
      <c r="D4021" s="577"/>
    </row>
    <row r="4022" spans="2:4">
      <c r="B4022" s="150"/>
      <c r="D4022" s="577"/>
    </row>
    <row r="4023" spans="2:4">
      <c r="B4023" s="150"/>
      <c r="D4023" s="577"/>
    </row>
    <row r="4024" spans="2:4">
      <c r="B4024" s="150"/>
      <c r="D4024" s="577"/>
    </row>
    <row r="4025" spans="2:4">
      <c r="B4025" s="150"/>
      <c r="D4025" s="577"/>
    </row>
    <row r="4026" spans="2:4">
      <c r="B4026" s="150"/>
      <c r="D4026" s="577"/>
    </row>
    <row r="4027" spans="2:4">
      <c r="B4027" s="150"/>
      <c r="D4027" s="577"/>
    </row>
    <row r="4028" spans="2:4">
      <c r="B4028" s="150"/>
      <c r="D4028" s="577"/>
    </row>
    <row r="4029" spans="2:4">
      <c r="B4029" s="150"/>
      <c r="D4029" s="577"/>
    </row>
    <row r="4030" spans="2:4">
      <c r="B4030" s="150"/>
      <c r="D4030" s="577"/>
    </row>
    <row r="4031" spans="2:4">
      <c r="B4031" s="150"/>
      <c r="D4031" s="577"/>
    </row>
    <row r="4032" spans="2:4">
      <c r="B4032" s="150"/>
      <c r="D4032" s="577"/>
    </row>
    <row r="4033" spans="2:4">
      <c r="B4033" s="150"/>
      <c r="D4033" s="577"/>
    </row>
    <row r="4034" spans="2:4">
      <c r="B4034" s="150"/>
      <c r="D4034" s="577"/>
    </row>
    <row r="4035" spans="2:4">
      <c r="B4035" s="150"/>
      <c r="D4035" s="577"/>
    </row>
    <row r="4036" spans="2:4">
      <c r="B4036" s="150"/>
      <c r="D4036" s="577"/>
    </row>
    <row r="4037" spans="2:4">
      <c r="B4037" s="150"/>
      <c r="D4037" s="577"/>
    </row>
    <row r="4038" spans="2:4">
      <c r="B4038" s="150"/>
      <c r="D4038" s="577"/>
    </row>
    <row r="4039" spans="2:4">
      <c r="B4039" s="150"/>
      <c r="D4039" s="577"/>
    </row>
    <row r="4040" spans="2:4">
      <c r="B4040" s="150"/>
      <c r="D4040" s="577"/>
    </row>
    <row r="4041" spans="2:4">
      <c r="B4041" s="150"/>
      <c r="D4041" s="577"/>
    </row>
    <row r="4042" spans="2:4">
      <c r="B4042" s="150"/>
      <c r="D4042" s="577"/>
    </row>
    <row r="4043" spans="2:4">
      <c r="B4043" s="150"/>
      <c r="D4043" s="577"/>
    </row>
    <row r="4044" spans="2:4">
      <c r="B4044" s="150"/>
      <c r="D4044" s="577"/>
    </row>
    <row r="4045" spans="2:4">
      <c r="B4045" s="150"/>
      <c r="D4045" s="577"/>
    </row>
    <row r="4046" spans="2:4">
      <c r="B4046" s="150"/>
      <c r="D4046" s="577"/>
    </row>
    <row r="4047" spans="2:4">
      <c r="B4047" s="150"/>
      <c r="D4047" s="577"/>
    </row>
    <row r="4048" spans="2:4">
      <c r="B4048" s="150"/>
      <c r="D4048" s="577"/>
    </row>
    <row r="4049" spans="2:4">
      <c r="B4049" s="150"/>
      <c r="D4049" s="577"/>
    </row>
    <row r="4050" spans="2:4">
      <c r="B4050" s="150"/>
      <c r="D4050" s="577"/>
    </row>
    <row r="4051" spans="2:4">
      <c r="B4051" s="150"/>
      <c r="D4051" s="577"/>
    </row>
    <row r="4052" spans="2:4">
      <c r="B4052" s="150"/>
      <c r="D4052" s="577"/>
    </row>
    <row r="4053" spans="2:4">
      <c r="B4053" s="150"/>
      <c r="D4053" s="577"/>
    </row>
    <row r="4054" spans="2:4">
      <c r="B4054" s="150"/>
      <c r="D4054" s="577"/>
    </row>
    <row r="4055" spans="2:4">
      <c r="B4055" s="150"/>
      <c r="D4055" s="577"/>
    </row>
    <row r="4056" spans="2:4">
      <c r="B4056" s="150"/>
      <c r="D4056" s="577"/>
    </row>
    <row r="4057" spans="2:4">
      <c r="B4057" s="150"/>
      <c r="D4057" s="577"/>
    </row>
    <row r="4058" spans="2:4">
      <c r="B4058" s="150"/>
      <c r="D4058" s="577"/>
    </row>
    <row r="4059" spans="2:4">
      <c r="B4059" s="150"/>
      <c r="D4059" s="577"/>
    </row>
    <row r="4060" spans="2:4">
      <c r="B4060" s="150"/>
      <c r="D4060" s="577"/>
    </row>
    <row r="4061" spans="2:4">
      <c r="B4061" s="150"/>
      <c r="D4061" s="577"/>
    </row>
    <row r="4062" spans="2:4">
      <c r="B4062" s="150"/>
      <c r="D4062" s="577"/>
    </row>
    <row r="4063" spans="2:4">
      <c r="B4063" s="150"/>
      <c r="D4063" s="577"/>
    </row>
    <row r="4064" spans="2:4">
      <c r="B4064" s="150"/>
      <c r="D4064" s="577"/>
    </row>
    <row r="4065" spans="2:4">
      <c r="B4065" s="150"/>
      <c r="D4065" s="577"/>
    </row>
    <row r="4066" spans="2:4">
      <c r="B4066" s="150"/>
      <c r="D4066" s="577"/>
    </row>
    <row r="4067" spans="2:4">
      <c r="B4067" s="150"/>
      <c r="D4067" s="577"/>
    </row>
    <row r="4068" spans="2:4">
      <c r="B4068" s="150"/>
      <c r="D4068" s="577"/>
    </row>
    <row r="4069" spans="2:4">
      <c r="B4069" s="150"/>
      <c r="D4069" s="577"/>
    </row>
    <row r="4070" spans="2:4">
      <c r="B4070" s="150"/>
      <c r="D4070" s="577"/>
    </row>
    <row r="4071" spans="2:4">
      <c r="B4071" s="150"/>
      <c r="D4071" s="577"/>
    </row>
    <row r="4072" spans="2:4">
      <c r="B4072" s="150"/>
      <c r="D4072" s="577"/>
    </row>
    <row r="4073" spans="2:4">
      <c r="B4073" s="150"/>
      <c r="D4073" s="577"/>
    </row>
    <row r="4074" spans="2:4">
      <c r="B4074" s="150"/>
      <c r="D4074" s="577"/>
    </row>
    <row r="4075" spans="2:4">
      <c r="B4075" s="150"/>
      <c r="D4075" s="577"/>
    </row>
    <row r="4076" spans="2:4">
      <c r="B4076" s="150"/>
      <c r="D4076" s="577"/>
    </row>
    <row r="4077" spans="2:4">
      <c r="B4077" s="150"/>
      <c r="D4077" s="577"/>
    </row>
    <row r="4078" spans="2:4">
      <c r="B4078" s="150"/>
      <c r="D4078" s="577"/>
    </row>
    <row r="4079" spans="2:4">
      <c r="B4079" s="150"/>
      <c r="D4079" s="577"/>
    </row>
    <row r="4080" spans="2:4">
      <c r="B4080" s="150"/>
      <c r="D4080" s="577"/>
    </row>
    <row r="4081" spans="2:4">
      <c r="B4081" s="150"/>
      <c r="D4081" s="577"/>
    </row>
    <row r="4082" spans="2:4">
      <c r="B4082" s="150"/>
      <c r="D4082" s="577"/>
    </row>
    <row r="4083" spans="2:4">
      <c r="B4083" s="150"/>
      <c r="D4083" s="577"/>
    </row>
    <row r="4084" spans="2:4">
      <c r="B4084" s="150"/>
      <c r="D4084" s="577"/>
    </row>
    <row r="4085" spans="2:4">
      <c r="B4085" s="150"/>
      <c r="D4085" s="577"/>
    </row>
    <row r="4086" spans="2:4">
      <c r="B4086" s="150"/>
      <c r="D4086" s="577"/>
    </row>
    <row r="4087" spans="2:4">
      <c r="B4087" s="150"/>
      <c r="D4087" s="577"/>
    </row>
    <row r="4088" spans="2:4">
      <c r="B4088" s="150"/>
      <c r="D4088" s="577"/>
    </row>
    <row r="4089" spans="2:4">
      <c r="B4089" s="150"/>
      <c r="D4089" s="577"/>
    </row>
    <row r="4090" spans="2:4">
      <c r="B4090" s="150"/>
      <c r="D4090" s="577"/>
    </row>
    <row r="4091" spans="2:4">
      <c r="B4091" s="150"/>
      <c r="D4091" s="577"/>
    </row>
    <row r="4092" spans="2:4">
      <c r="B4092" s="150"/>
      <c r="D4092" s="577"/>
    </row>
    <row r="4093" spans="2:4">
      <c r="B4093" s="150"/>
      <c r="D4093" s="577"/>
    </row>
    <row r="4094" spans="2:4">
      <c r="B4094" s="150"/>
      <c r="D4094" s="577"/>
    </row>
    <row r="4095" spans="2:4">
      <c r="B4095" s="150"/>
      <c r="D4095" s="577"/>
    </row>
    <row r="4096" spans="2:4">
      <c r="B4096" s="150"/>
      <c r="D4096" s="577"/>
    </row>
    <row r="4097" spans="2:4">
      <c r="B4097" s="150"/>
      <c r="D4097" s="577"/>
    </row>
    <row r="4098" spans="2:4">
      <c r="B4098" s="150"/>
      <c r="D4098" s="577"/>
    </row>
    <row r="4099" spans="2:4">
      <c r="B4099" s="150"/>
      <c r="D4099" s="577"/>
    </row>
    <row r="4100" spans="2:4">
      <c r="B4100" s="150"/>
      <c r="D4100" s="577"/>
    </row>
    <row r="4101" spans="2:4">
      <c r="B4101" s="150"/>
      <c r="D4101" s="577"/>
    </row>
    <row r="4102" spans="2:4">
      <c r="B4102" s="150"/>
      <c r="D4102" s="577"/>
    </row>
    <row r="4103" spans="2:4">
      <c r="B4103" s="150"/>
      <c r="D4103" s="577"/>
    </row>
    <row r="4104" spans="2:4">
      <c r="B4104" s="150"/>
      <c r="D4104" s="577"/>
    </row>
    <row r="4105" spans="2:4">
      <c r="B4105" s="150"/>
      <c r="D4105" s="577"/>
    </row>
    <row r="4106" spans="2:4">
      <c r="B4106" s="150"/>
      <c r="D4106" s="577"/>
    </row>
    <row r="4107" spans="2:4">
      <c r="B4107" s="150"/>
      <c r="D4107" s="577"/>
    </row>
    <row r="4108" spans="2:4">
      <c r="B4108" s="150"/>
      <c r="D4108" s="577"/>
    </row>
    <row r="4109" spans="2:4">
      <c r="B4109" s="150"/>
      <c r="D4109" s="577"/>
    </row>
    <row r="4110" spans="2:4">
      <c r="B4110" s="150"/>
      <c r="D4110" s="577"/>
    </row>
    <row r="4111" spans="2:4">
      <c r="B4111" s="150"/>
      <c r="D4111" s="577"/>
    </row>
    <row r="4112" spans="2:4">
      <c r="B4112" s="150"/>
      <c r="D4112" s="577"/>
    </row>
    <row r="4113" spans="2:4">
      <c r="B4113" s="150"/>
      <c r="D4113" s="577"/>
    </row>
    <row r="4114" spans="2:4">
      <c r="B4114" s="150"/>
      <c r="D4114" s="577"/>
    </row>
    <row r="4115" spans="2:4">
      <c r="B4115" s="150"/>
      <c r="D4115" s="577"/>
    </row>
    <row r="4116" spans="2:4">
      <c r="B4116" s="150"/>
      <c r="D4116" s="577"/>
    </row>
    <row r="4117" spans="2:4">
      <c r="B4117" s="150"/>
      <c r="D4117" s="577"/>
    </row>
    <row r="4118" spans="2:4">
      <c r="B4118" s="150"/>
      <c r="D4118" s="577"/>
    </row>
    <row r="4119" spans="2:4">
      <c r="B4119" s="150"/>
      <c r="D4119" s="577"/>
    </row>
    <row r="4120" spans="2:4">
      <c r="B4120" s="150"/>
      <c r="D4120" s="577"/>
    </row>
    <row r="4121" spans="2:4">
      <c r="B4121" s="150"/>
      <c r="D4121" s="577"/>
    </row>
    <row r="4122" spans="2:4">
      <c r="B4122" s="150"/>
      <c r="D4122" s="577"/>
    </row>
    <row r="4123" spans="2:4">
      <c r="B4123" s="150"/>
      <c r="D4123" s="577"/>
    </row>
    <row r="4124" spans="2:4">
      <c r="B4124" s="150"/>
      <c r="D4124" s="577"/>
    </row>
    <row r="4125" spans="2:4">
      <c r="B4125" s="150"/>
      <c r="D4125" s="577"/>
    </row>
    <row r="4126" spans="2:4">
      <c r="B4126" s="150"/>
      <c r="D4126" s="577"/>
    </row>
    <row r="4127" spans="2:4">
      <c r="B4127" s="150"/>
      <c r="D4127" s="577"/>
    </row>
    <row r="4128" spans="2:4">
      <c r="B4128" s="150"/>
      <c r="D4128" s="577"/>
    </row>
    <row r="4129" spans="2:12">
      <c r="B4129" s="150"/>
      <c r="D4129" s="577"/>
    </row>
    <row r="4130" spans="2:12">
      <c r="B4130" s="150"/>
      <c r="D4130" s="577"/>
    </row>
    <row r="4131" spans="2:12">
      <c r="B4131" s="150"/>
      <c r="D4131" s="577"/>
    </row>
    <row r="4132" spans="2:12">
      <c r="B4132" s="150"/>
      <c r="D4132" s="577"/>
    </row>
    <row r="4133" spans="2:12">
      <c r="B4133" s="150"/>
      <c r="D4133" s="577"/>
    </row>
    <row r="4134" spans="2:12">
      <c r="B4134" s="150"/>
      <c r="D4134" s="577"/>
      <c r="I4134" s="578"/>
      <c r="J4134" s="578"/>
      <c r="K4134" s="578"/>
      <c r="L4134" s="578"/>
    </row>
    <row r="4135" spans="2:12">
      <c r="B4135" s="150"/>
      <c r="D4135" s="577"/>
    </row>
    <row r="4136" spans="2:12">
      <c r="B4136" s="150"/>
      <c r="D4136" s="577"/>
    </row>
    <row r="4137" spans="2:12">
      <c r="B4137" s="150"/>
      <c r="D4137" s="577"/>
    </row>
    <row r="4138" spans="2:12">
      <c r="B4138" s="150"/>
      <c r="D4138" s="577"/>
    </row>
    <row r="4139" spans="2:12">
      <c r="B4139" s="150"/>
      <c r="D4139" s="577"/>
    </row>
    <row r="4140" spans="2:12">
      <c r="B4140" s="150"/>
      <c r="D4140" s="577"/>
    </row>
    <row r="4141" spans="2:12">
      <c r="B4141" s="150"/>
      <c r="D4141" s="577"/>
    </row>
    <row r="4142" spans="2:12">
      <c r="B4142" s="150"/>
      <c r="D4142" s="577"/>
    </row>
    <row r="4143" spans="2:12">
      <c r="B4143" s="150"/>
      <c r="D4143" s="577"/>
    </row>
    <row r="4144" spans="2:12">
      <c r="B4144" s="150"/>
      <c r="D4144" s="577"/>
    </row>
    <row r="4145" spans="2:4">
      <c r="B4145" s="150"/>
      <c r="D4145" s="577"/>
    </row>
    <row r="4146" spans="2:4">
      <c r="B4146" s="150"/>
      <c r="D4146" s="577"/>
    </row>
    <row r="4147" spans="2:4">
      <c r="B4147" s="150"/>
      <c r="D4147" s="577"/>
    </row>
    <row r="4148" spans="2:4">
      <c r="B4148" s="150"/>
      <c r="D4148" s="577"/>
    </row>
    <row r="4149" spans="2:4">
      <c r="B4149" s="150"/>
      <c r="D4149" s="577"/>
    </row>
    <row r="4150" spans="2:4">
      <c r="B4150" s="150"/>
      <c r="D4150" s="577"/>
    </row>
    <row r="4151" spans="2:4">
      <c r="B4151" s="150"/>
      <c r="D4151" s="577"/>
    </row>
    <row r="4152" spans="2:4">
      <c r="B4152" s="150"/>
      <c r="D4152" s="577"/>
    </row>
    <row r="4153" spans="2:4">
      <c r="B4153" s="150"/>
      <c r="D4153" s="577"/>
    </row>
    <row r="4154" spans="2:4">
      <c r="B4154" s="150"/>
      <c r="D4154" s="577"/>
    </row>
    <row r="4155" spans="2:4">
      <c r="B4155" s="150"/>
      <c r="D4155" s="577"/>
    </row>
    <row r="4156" spans="2:4">
      <c r="B4156" s="150"/>
      <c r="D4156" s="577"/>
    </row>
    <row r="4157" spans="2:4">
      <c r="B4157" s="150"/>
      <c r="D4157" s="577"/>
    </row>
    <row r="4158" spans="2:4">
      <c r="B4158" s="150"/>
      <c r="D4158" s="577"/>
    </row>
    <row r="4159" spans="2:4">
      <c r="B4159" s="150"/>
      <c r="D4159" s="577"/>
    </row>
    <row r="4160" spans="2:4">
      <c r="B4160" s="150"/>
      <c r="D4160" s="577"/>
    </row>
    <row r="4161" spans="2:4">
      <c r="B4161" s="150"/>
      <c r="D4161" s="577"/>
    </row>
    <row r="4162" spans="2:4">
      <c r="B4162" s="150"/>
      <c r="D4162" s="577"/>
    </row>
    <row r="4163" spans="2:4">
      <c r="B4163" s="150"/>
      <c r="D4163" s="577"/>
    </row>
    <row r="4164" spans="2:4">
      <c r="B4164" s="150"/>
      <c r="D4164" s="577"/>
    </row>
    <row r="4165" spans="2:4">
      <c r="B4165" s="150"/>
      <c r="D4165" s="577"/>
    </row>
    <row r="4166" spans="2:4">
      <c r="B4166" s="150"/>
      <c r="D4166" s="577"/>
    </row>
    <row r="4167" spans="2:4">
      <c r="B4167" s="150"/>
      <c r="D4167" s="577"/>
    </row>
    <row r="4168" spans="2:4">
      <c r="B4168" s="150"/>
      <c r="D4168" s="577"/>
    </row>
    <row r="4169" spans="2:4">
      <c r="B4169" s="150"/>
      <c r="D4169" s="577"/>
    </row>
    <row r="4170" spans="2:4">
      <c r="B4170" s="150"/>
      <c r="D4170" s="577"/>
    </row>
    <row r="4171" spans="2:4">
      <c r="B4171" s="150"/>
      <c r="D4171" s="577"/>
    </row>
    <row r="4172" spans="2:4">
      <c r="B4172" s="150"/>
      <c r="D4172" s="577"/>
    </row>
    <row r="4173" spans="2:4">
      <c r="B4173" s="150"/>
      <c r="D4173" s="577"/>
    </row>
    <row r="4174" spans="2:4">
      <c r="B4174" s="150"/>
      <c r="D4174" s="577"/>
    </row>
    <row r="4175" spans="2:4">
      <c r="B4175" s="150"/>
      <c r="D4175" s="577"/>
    </row>
    <row r="4176" spans="2:4">
      <c r="B4176" s="150"/>
      <c r="D4176" s="577"/>
    </row>
    <row r="4177" spans="2:4">
      <c r="B4177" s="150"/>
      <c r="D4177" s="577"/>
    </row>
    <row r="4178" spans="2:4">
      <c r="B4178" s="150"/>
      <c r="D4178" s="577"/>
    </row>
    <row r="4179" spans="2:4">
      <c r="B4179" s="150"/>
      <c r="D4179" s="577"/>
    </row>
    <row r="4180" spans="2:4">
      <c r="B4180" s="150"/>
      <c r="D4180" s="577"/>
    </row>
    <row r="4181" spans="2:4">
      <c r="B4181" s="150"/>
      <c r="D4181" s="577"/>
    </row>
    <row r="4182" spans="2:4">
      <c r="B4182" s="150"/>
      <c r="D4182" s="577"/>
    </row>
    <row r="4183" spans="2:4">
      <c r="B4183" s="150"/>
      <c r="D4183" s="577"/>
    </row>
    <row r="4184" spans="2:4">
      <c r="B4184" s="150"/>
      <c r="D4184" s="577"/>
    </row>
    <row r="4185" spans="2:4">
      <c r="B4185" s="150"/>
      <c r="D4185" s="577"/>
    </row>
    <row r="4186" spans="2:4">
      <c r="B4186" s="150"/>
      <c r="D4186" s="577"/>
    </row>
    <row r="4187" spans="2:4">
      <c r="B4187" s="150"/>
      <c r="D4187" s="577"/>
    </row>
    <row r="4188" spans="2:4">
      <c r="B4188" s="150"/>
      <c r="D4188" s="577"/>
    </row>
    <row r="4189" spans="2:4">
      <c r="B4189" s="150"/>
      <c r="D4189" s="577"/>
    </row>
    <row r="4190" spans="2:4">
      <c r="B4190" s="150"/>
      <c r="D4190" s="577"/>
    </row>
    <row r="4191" spans="2:4">
      <c r="B4191" s="150"/>
      <c r="D4191" s="577"/>
    </row>
    <row r="4192" spans="2:4">
      <c r="B4192" s="150"/>
      <c r="D4192" s="577"/>
    </row>
    <row r="4193" spans="2:12">
      <c r="B4193" s="150"/>
      <c r="D4193" s="577"/>
    </row>
    <row r="4194" spans="2:12">
      <c r="B4194" s="150"/>
      <c r="D4194" s="577"/>
    </row>
    <row r="4195" spans="2:12">
      <c r="B4195" s="150"/>
      <c r="D4195" s="577"/>
    </row>
    <row r="4196" spans="2:12">
      <c r="B4196" s="150"/>
      <c r="D4196" s="577"/>
    </row>
    <row r="4197" spans="2:12">
      <c r="B4197" s="150"/>
      <c r="D4197" s="577"/>
    </row>
    <row r="4198" spans="2:12">
      <c r="B4198" s="150"/>
      <c r="D4198" s="577"/>
      <c r="I4198" s="578"/>
      <c r="J4198" s="578"/>
      <c r="K4198" s="578"/>
      <c r="L4198" s="578"/>
    </row>
    <row r="4199" spans="2:12">
      <c r="B4199" s="150"/>
      <c r="D4199" s="577"/>
    </row>
    <row r="4200" spans="2:12">
      <c r="B4200" s="150"/>
      <c r="D4200" s="577"/>
    </row>
    <row r="4201" spans="2:12">
      <c r="B4201" s="150"/>
      <c r="D4201" s="577"/>
    </row>
    <row r="4202" spans="2:12">
      <c r="B4202" s="150"/>
      <c r="D4202" s="577"/>
    </row>
    <row r="4203" spans="2:12">
      <c r="B4203" s="150"/>
      <c r="D4203" s="577"/>
    </row>
    <row r="4204" spans="2:12">
      <c r="B4204" s="150"/>
      <c r="D4204" s="577"/>
    </row>
    <row r="4205" spans="2:12">
      <c r="B4205" s="150"/>
      <c r="D4205" s="577"/>
    </row>
    <row r="4206" spans="2:12">
      <c r="B4206" s="150"/>
      <c r="D4206" s="577"/>
    </row>
    <row r="4207" spans="2:12">
      <c r="B4207" s="150"/>
      <c r="D4207" s="577"/>
    </row>
    <row r="4208" spans="2:12">
      <c r="B4208" s="150"/>
      <c r="D4208" s="577"/>
    </row>
    <row r="4209" spans="2:12">
      <c r="B4209" s="150"/>
      <c r="D4209" s="577"/>
    </row>
    <row r="4210" spans="2:12">
      <c r="B4210" s="150"/>
      <c r="D4210" s="577"/>
    </row>
    <row r="4211" spans="2:12">
      <c r="B4211" s="150"/>
      <c r="D4211" s="577"/>
    </row>
    <row r="4212" spans="2:12">
      <c r="B4212" s="150"/>
      <c r="D4212" s="577"/>
    </row>
    <row r="4213" spans="2:12">
      <c r="B4213" s="150"/>
      <c r="D4213" s="577"/>
    </row>
    <row r="4214" spans="2:12">
      <c r="B4214" s="150"/>
      <c r="D4214" s="577"/>
    </row>
    <row r="4215" spans="2:12">
      <c r="B4215" s="150"/>
      <c r="D4215" s="577"/>
    </row>
    <row r="4216" spans="2:12">
      <c r="B4216" s="150"/>
      <c r="D4216" s="577"/>
    </row>
    <row r="4217" spans="2:12">
      <c r="B4217" s="150"/>
      <c r="D4217" s="577"/>
    </row>
    <row r="4218" spans="2:12">
      <c r="B4218" s="150"/>
      <c r="D4218" s="577"/>
    </row>
    <row r="4219" spans="2:12">
      <c r="B4219" s="150"/>
      <c r="D4219" s="577"/>
    </row>
    <row r="4220" spans="2:12">
      <c r="B4220" s="150"/>
      <c r="D4220" s="577"/>
    </row>
    <row r="4221" spans="2:12">
      <c r="B4221" s="150"/>
      <c r="D4221" s="577"/>
    </row>
    <row r="4222" spans="2:12">
      <c r="B4222" s="150"/>
      <c r="D4222" s="577"/>
      <c r="I4222" s="578"/>
      <c r="J4222" s="578"/>
      <c r="K4222" s="578"/>
      <c r="L4222" s="578"/>
    </row>
    <row r="4223" spans="2:12">
      <c r="B4223" s="150"/>
      <c r="D4223" s="577"/>
    </row>
    <row r="4224" spans="2:12">
      <c r="B4224" s="150"/>
      <c r="D4224" s="577"/>
    </row>
    <row r="4225" spans="2:4">
      <c r="B4225" s="150"/>
      <c r="D4225" s="577"/>
    </row>
    <row r="4226" spans="2:4">
      <c r="B4226" s="150"/>
      <c r="D4226" s="577"/>
    </row>
    <row r="4227" spans="2:4">
      <c r="B4227" s="150"/>
      <c r="D4227" s="577"/>
    </row>
    <row r="4228" spans="2:4">
      <c r="B4228" s="150"/>
      <c r="D4228" s="577"/>
    </row>
    <row r="4229" spans="2:4">
      <c r="B4229" s="150"/>
      <c r="D4229" s="577"/>
    </row>
    <row r="4230" spans="2:4">
      <c r="B4230" s="150"/>
      <c r="D4230" s="577"/>
    </row>
    <row r="4231" spans="2:4">
      <c r="B4231" s="150"/>
      <c r="D4231" s="577"/>
    </row>
    <row r="4232" spans="2:4">
      <c r="B4232" s="150"/>
      <c r="D4232" s="577"/>
    </row>
    <row r="4233" spans="2:4">
      <c r="B4233" s="150"/>
      <c r="D4233" s="577"/>
    </row>
    <row r="4234" spans="2:4">
      <c r="B4234" s="150"/>
      <c r="D4234" s="577"/>
    </row>
    <row r="4235" spans="2:4">
      <c r="B4235" s="150"/>
      <c r="D4235" s="577"/>
    </row>
    <row r="4236" spans="2:4">
      <c r="B4236" s="150"/>
      <c r="D4236" s="577"/>
    </row>
    <row r="4237" spans="2:4">
      <c r="B4237" s="150"/>
      <c r="D4237" s="577"/>
    </row>
    <row r="4238" spans="2:4">
      <c r="B4238" s="150"/>
      <c r="D4238" s="577"/>
    </row>
    <row r="4239" spans="2:4">
      <c r="B4239" s="150"/>
      <c r="D4239" s="577"/>
    </row>
    <row r="4240" spans="2:4">
      <c r="B4240" s="150"/>
      <c r="D4240" s="577"/>
    </row>
    <row r="4241" spans="2:12">
      <c r="B4241" s="150"/>
      <c r="D4241" s="577"/>
    </row>
    <row r="4242" spans="2:12">
      <c r="B4242" s="150"/>
      <c r="D4242" s="577"/>
    </row>
    <row r="4243" spans="2:12">
      <c r="B4243" s="150"/>
      <c r="D4243" s="577"/>
    </row>
    <row r="4244" spans="2:12">
      <c r="B4244" s="150"/>
      <c r="D4244" s="577"/>
    </row>
    <row r="4245" spans="2:12">
      <c r="B4245" s="150"/>
      <c r="D4245" s="577"/>
    </row>
    <row r="4246" spans="2:12">
      <c r="B4246" s="150"/>
      <c r="D4246" s="577"/>
    </row>
    <row r="4247" spans="2:12">
      <c r="B4247" s="150"/>
      <c r="D4247" s="577"/>
    </row>
    <row r="4248" spans="2:12">
      <c r="B4248" s="150"/>
      <c r="D4248" s="577"/>
    </row>
    <row r="4249" spans="2:12">
      <c r="B4249" s="150"/>
      <c r="D4249" s="577"/>
    </row>
    <row r="4250" spans="2:12">
      <c r="B4250" s="150"/>
      <c r="D4250" s="577"/>
    </row>
    <row r="4251" spans="2:12">
      <c r="B4251" s="150"/>
      <c r="D4251" s="577"/>
    </row>
    <row r="4252" spans="2:12">
      <c r="B4252" s="150"/>
      <c r="D4252" s="577"/>
    </row>
    <row r="4253" spans="2:12">
      <c r="B4253" s="150"/>
      <c r="D4253" s="577"/>
    </row>
    <row r="4254" spans="2:12">
      <c r="B4254" s="150"/>
      <c r="D4254" s="577"/>
      <c r="I4254" s="578"/>
      <c r="J4254" s="578"/>
      <c r="K4254" s="578"/>
      <c r="L4254" s="578"/>
    </row>
    <row r="4255" spans="2:12">
      <c r="B4255" s="150"/>
      <c r="D4255" s="577"/>
    </row>
    <row r="4256" spans="2:12">
      <c r="B4256" s="150"/>
      <c r="D4256" s="577"/>
    </row>
    <row r="4257" spans="2:4">
      <c r="B4257" s="150"/>
      <c r="D4257" s="577"/>
    </row>
    <row r="4258" spans="2:4">
      <c r="B4258" s="150"/>
      <c r="D4258" s="577"/>
    </row>
    <row r="4259" spans="2:4">
      <c r="B4259" s="150"/>
      <c r="D4259" s="577"/>
    </row>
    <row r="4260" spans="2:4">
      <c r="B4260" s="150"/>
      <c r="D4260" s="577"/>
    </row>
    <row r="4261" spans="2:4">
      <c r="B4261" s="150"/>
      <c r="D4261" s="577"/>
    </row>
    <row r="4262" spans="2:4">
      <c r="B4262" s="150"/>
      <c r="D4262" s="577"/>
    </row>
    <row r="4263" spans="2:4">
      <c r="B4263" s="150"/>
      <c r="D4263" s="577"/>
    </row>
    <row r="4264" spans="2:4">
      <c r="B4264" s="150"/>
      <c r="D4264" s="577"/>
    </row>
    <row r="4265" spans="2:4">
      <c r="B4265" s="150"/>
      <c r="D4265" s="577"/>
    </row>
    <row r="4266" spans="2:4">
      <c r="B4266" s="150"/>
      <c r="D4266" s="577"/>
    </row>
    <row r="4267" spans="2:4">
      <c r="B4267" s="150"/>
      <c r="D4267" s="577"/>
    </row>
    <row r="4268" spans="2:4">
      <c r="B4268" s="150"/>
      <c r="D4268" s="577"/>
    </row>
    <row r="4269" spans="2:4">
      <c r="B4269" s="150"/>
      <c r="D4269" s="577"/>
    </row>
    <row r="4270" spans="2:4">
      <c r="B4270" s="150"/>
      <c r="D4270" s="577"/>
    </row>
    <row r="4271" spans="2:4">
      <c r="B4271" s="150"/>
      <c r="D4271" s="577"/>
    </row>
    <row r="4272" spans="2:4">
      <c r="B4272" s="150"/>
      <c r="D4272" s="577"/>
    </row>
    <row r="4273" spans="2:4">
      <c r="B4273" s="150"/>
      <c r="D4273" s="577"/>
    </row>
    <row r="4274" spans="2:4">
      <c r="B4274" s="150"/>
      <c r="D4274" s="577"/>
    </row>
    <row r="4275" spans="2:4">
      <c r="B4275" s="150"/>
      <c r="D4275" s="577"/>
    </row>
    <row r="4276" spans="2:4">
      <c r="B4276" s="150"/>
      <c r="D4276" s="577"/>
    </row>
    <row r="4277" spans="2:4">
      <c r="B4277" s="150"/>
      <c r="D4277" s="577"/>
    </row>
    <row r="4278" spans="2:4">
      <c r="B4278" s="150"/>
      <c r="D4278" s="577"/>
    </row>
    <row r="4279" spans="2:4">
      <c r="B4279" s="150"/>
      <c r="D4279" s="577"/>
    </row>
    <row r="4280" spans="2:4">
      <c r="B4280" s="150"/>
      <c r="D4280" s="577"/>
    </row>
    <row r="4281" spans="2:4">
      <c r="B4281" s="150"/>
      <c r="D4281" s="577"/>
    </row>
    <row r="4282" spans="2:4">
      <c r="B4282" s="150"/>
      <c r="D4282" s="577"/>
    </row>
    <row r="4283" spans="2:4">
      <c r="B4283" s="150"/>
      <c r="D4283" s="577"/>
    </row>
    <row r="4284" spans="2:4">
      <c r="B4284" s="150"/>
      <c r="D4284" s="577"/>
    </row>
    <row r="4285" spans="2:4">
      <c r="B4285" s="150"/>
      <c r="D4285" s="577"/>
    </row>
    <row r="4286" spans="2:4">
      <c r="B4286" s="150"/>
      <c r="D4286" s="577"/>
    </row>
    <row r="4287" spans="2:4">
      <c r="B4287" s="150"/>
      <c r="D4287" s="577"/>
    </row>
    <row r="4288" spans="2:4">
      <c r="B4288" s="150"/>
      <c r="D4288" s="577"/>
    </row>
    <row r="4289" spans="2:4">
      <c r="B4289" s="150"/>
      <c r="D4289" s="577"/>
    </row>
    <row r="4290" spans="2:4">
      <c r="B4290" s="150"/>
      <c r="D4290" s="577"/>
    </row>
    <row r="4291" spans="2:4">
      <c r="B4291" s="150"/>
      <c r="D4291" s="577"/>
    </row>
    <row r="4292" spans="2:4">
      <c r="B4292" s="150"/>
      <c r="D4292" s="577"/>
    </row>
    <row r="4293" spans="2:4">
      <c r="B4293" s="150"/>
      <c r="D4293" s="577"/>
    </row>
    <row r="4294" spans="2:4">
      <c r="B4294" s="150"/>
      <c r="D4294" s="577"/>
    </row>
    <row r="4295" spans="2:4">
      <c r="B4295" s="150"/>
      <c r="D4295" s="577"/>
    </row>
    <row r="4296" spans="2:4">
      <c r="B4296" s="150"/>
      <c r="D4296" s="577"/>
    </row>
    <row r="4297" spans="2:4">
      <c r="B4297" s="150"/>
      <c r="D4297" s="577"/>
    </row>
    <row r="4298" spans="2:4">
      <c r="B4298" s="150"/>
      <c r="D4298" s="577"/>
    </row>
    <row r="4299" spans="2:4">
      <c r="B4299" s="150"/>
      <c r="D4299" s="577"/>
    </row>
    <row r="4300" spans="2:4">
      <c r="B4300" s="150"/>
      <c r="D4300" s="577"/>
    </row>
    <row r="4301" spans="2:4">
      <c r="B4301" s="150"/>
      <c r="D4301" s="577"/>
    </row>
    <row r="4302" spans="2:4">
      <c r="B4302" s="150"/>
      <c r="D4302" s="577"/>
    </row>
    <row r="4303" spans="2:4">
      <c r="B4303" s="150"/>
      <c r="D4303" s="577"/>
    </row>
    <row r="4304" spans="2:4">
      <c r="B4304" s="150"/>
      <c r="D4304" s="577"/>
    </row>
    <row r="4305" spans="2:4">
      <c r="B4305" s="150"/>
      <c r="D4305" s="577"/>
    </row>
    <row r="4306" spans="2:4">
      <c r="B4306" s="150"/>
      <c r="D4306" s="577"/>
    </row>
    <row r="4307" spans="2:4">
      <c r="B4307" s="150"/>
      <c r="D4307" s="577"/>
    </row>
    <row r="4308" spans="2:4">
      <c r="B4308" s="150"/>
      <c r="D4308" s="577"/>
    </row>
    <row r="4309" spans="2:4">
      <c r="B4309" s="150"/>
      <c r="D4309" s="577"/>
    </row>
    <row r="4310" spans="2:4">
      <c r="B4310" s="150"/>
      <c r="D4310" s="577"/>
    </row>
    <row r="4311" spans="2:4">
      <c r="B4311" s="150"/>
      <c r="D4311" s="577"/>
    </row>
    <row r="4312" spans="2:4">
      <c r="B4312" s="150"/>
      <c r="D4312" s="577"/>
    </row>
    <row r="4313" spans="2:4">
      <c r="B4313" s="150"/>
      <c r="D4313" s="577"/>
    </row>
    <row r="4314" spans="2:4">
      <c r="B4314" s="150"/>
      <c r="D4314" s="577"/>
    </row>
    <row r="4315" spans="2:4">
      <c r="B4315" s="150"/>
      <c r="D4315" s="577"/>
    </row>
    <row r="4316" spans="2:4">
      <c r="B4316" s="150"/>
      <c r="D4316" s="577"/>
    </row>
    <row r="4317" spans="2:4">
      <c r="B4317" s="150"/>
      <c r="D4317" s="577"/>
    </row>
    <row r="4318" spans="2:4">
      <c r="B4318" s="150"/>
      <c r="D4318" s="577"/>
    </row>
    <row r="4319" spans="2:4">
      <c r="B4319" s="150"/>
      <c r="D4319" s="577"/>
    </row>
    <row r="4320" spans="2:4">
      <c r="B4320" s="150"/>
      <c r="D4320" s="577"/>
    </row>
    <row r="4321" spans="2:4">
      <c r="B4321" s="150"/>
      <c r="D4321" s="577"/>
    </row>
    <row r="4322" spans="2:4">
      <c r="B4322" s="150"/>
      <c r="D4322" s="577"/>
    </row>
    <row r="4323" spans="2:4">
      <c r="B4323" s="150"/>
      <c r="D4323" s="577"/>
    </row>
    <row r="4324" spans="2:4">
      <c r="B4324" s="150"/>
      <c r="D4324" s="577"/>
    </row>
    <row r="4325" spans="2:4">
      <c r="B4325" s="150"/>
      <c r="D4325" s="577"/>
    </row>
    <row r="4326" spans="2:4">
      <c r="B4326" s="150"/>
      <c r="D4326" s="577"/>
    </row>
    <row r="4327" spans="2:4">
      <c r="B4327" s="150"/>
      <c r="D4327" s="577"/>
    </row>
    <row r="4328" spans="2:4">
      <c r="B4328" s="150"/>
      <c r="D4328" s="577"/>
    </row>
    <row r="4329" spans="2:4">
      <c r="B4329" s="150"/>
      <c r="D4329" s="577"/>
    </row>
    <row r="4330" spans="2:4">
      <c r="B4330" s="150"/>
      <c r="D4330" s="577"/>
    </row>
    <row r="4331" spans="2:4">
      <c r="B4331" s="150"/>
      <c r="D4331" s="577"/>
    </row>
    <row r="4332" spans="2:4">
      <c r="B4332" s="150"/>
      <c r="D4332" s="577"/>
    </row>
    <row r="4333" spans="2:4">
      <c r="B4333" s="150"/>
      <c r="D4333" s="577"/>
    </row>
    <row r="4334" spans="2:4">
      <c r="B4334" s="150"/>
      <c r="D4334" s="577"/>
    </row>
    <row r="4335" spans="2:4">
      <c r="B4335" s="150"/>
      <c r="D4335" s="577"/>
    </row>
    <row r="4336" spans="2:4">
      <c r="B4336" s="150"/>
      <c r="D4336" s="577"/>
    </row>
    <row r="4337" spans="2:4">
      <c r="B4337" s="150"/>
      <c r="D4337" s="577"/>
    </row>
    <row r="4338" spans="2:4">
      <c r="B4338" s="150"/>
      <c r="D4338" s="577"/>
    </row>
    <row r="4339" spans="2:4">
      <c r="B4339" s="150"/>
      <c r="D4339" s="577"/>
    </row>
    <row r="4340" spans="2:4">
      <c r="B4340" s="150"/>
      <c r="D4340" s="577"/>
    </row>
    <row r="4341" spans="2:4">
      <c r="B4341" s="150"/>
      <c r="D4341" s="577"/>
    </row>
    <row r="4342" spans="2:4">
      <c r="B4342" s="150"/>
      <c r="D4342" s="577"/>
    </row>
    <row r="4343" spans="2:4">
      <c r="B4343" s="150"/>
      <c r="D4343" s="577"/>
    </row>
    <row r="4344" spans="2:4">
      <c r="B4344" s="150"/>
      <c r="D4344" s="577"/>
    </row>
    <row r="4345" spans="2:4">
      <c r="B4345" s="150"/>
      <c r="D4345" s="577"/>
    </row>
    <row r="4346" spans="2:4">
      <c r="B4346" s="150"/>
      <c r="D4346" s="577"/>
    </row>
    <row r="4347" spans="2:4">
      <c r="B4347" s="150"/>
      <c r="D4347" s="577"/>
    </row>
    <row r="4348" spans="2:4">
      <c r="B4348" s="150"/>
      <c r="D4348" s="577"/>
    </row>
    <row r="4349" spans="2:4">
      <c r="B4349" s="150"/>
      <c r="D4349" s="577"/>
    </row>
    <row r="4350" spans="2:4">
      <c r="B4350" s="150"/>
      <c r="D4350" s="577"/>
    </row>
    <row r="4351" spans="2:4">
      <c r="B4351" s="150"/>
      <c r="D4351" s="577"/>
    </row>
    <row r="4352" spans="2:4">
      <c r="B4352" s="150"/>
      <c r="D4352" s="577"/>
    </row>
    <row r="4353" spans="2:4">
      <c r="B4353" s="150"/>
      <c r="D4353" s="577"/>
    </row>
    <row r="4354" spans="2:4">
      <c r="B4354" s="150"/>
      <c r="D4354" s="577"/>
    </row>
    <row r="4355" spans="2:4">
      <c r="B4355" s="150"/>
      <c r="D4355" s="577"/>
    </row>
    <row r="4356" spans="2:4">
      <c r="B4356" s="150"/>
      <c r="D4356" s="577"/>
    </row>
    <row r="4357" spans="2:4">
      <c r="B4357" s="150"/>
      <c r="D4357" s="577"/>
    </row>
    <row r="4358" spans="2:4">
      <c r="B4358" s="150"/>
      <c r="D4358" s="577"/>
    </row>
    <row r="4359" spans="2:4">
      <c r="B4359" s="150"/>
      <c r="D4359" s="577"/>
    </row>
    <row r="4360" spans="2:4">
      <c r="B4360" s="150"/>
      <c r="D4360" s="577"/>
    </row>
    <row r="4361" spans="2:4">
      <c r="B4361" s="150"/>
      <c r="D4361" s="577"/>
    </row>
    <row r="4362" spans="2:4">
      <c r="B4362" s="150"/>
      <c r="D4362" s="577"/>
    </row>
    <row r="4363" spans="2:4">
      <c r="B4363" s="150"/>
      <c r="D4363" s="577"/>
    </row>
    <row r="4364" spans="2:4">
      <c r="B4364" s="150"/>
      <c r="D4364" s="577"/>
    </row>
    <row r="4365" spans="2:4">
      <c r="B4365" s="150"/>
      <c r="D4365" s="577"/>
    </row>
    <row r="4366" spans="2:4">
      <c r="B4366" s="150"/>
      <c r="D4366" s="577"/>
    </row>
    <row r="4367" spans="2:4">
      <c r="B4367" s="150"/>
      <c r="D4367" s="577"/>
    </row>
    <row r="4368" spans="2:4">
      <c r="B4368" s="150"/>
      <c r="D4368" s="577"/>
    </row>
    <row r="4369" spans="2:4">
      <c r="B4369" s="150"/>
      <c r="D4369" s="577"/>
    </row>
    <row r="4370" spans="2:4">
      <c r="B4370" s="150"/>
      <c r="D4370" s="577"/>
    </row>
    <row r="4371" spans="2:4">
      <c r="B4371" s="150"/>
      <c r="D4371" s="577"/>
    </row>
    <row r="4372" spans="2:4">
      <c r="B4372" s="150"/>
      <c r="D4372" s="577"/>
    </row>
    <row r="4373" spans="2:4">
      <c r="B4373" s="150"/>
      <c r="D4373" s="577"/>
    </row>
    <row r="4374" spans="2:4">
      <c r="B4374" s="150"/>
      <c r="D4374" s="577"/>
    </row>
    <row r="4375" spans="2:4">
      <c r="B4375" s="150"/>
      <c r="D4375" s="577"/>
    </row>
    <row r="4376" spans="2:4">
      <c r="B4376" s="150"/>
      <c r="D4376" s="577"/>
    </row>
    <row r="4377" spans="2:4">
      <c r="B4377" s="150"/>
      <c r="D4377" s="577"/>
    </row>
    <row r="4378" spans="2:4">
      <c r="B4378" s="150"/>
      <c r="D4378" s="577"/>
    </row>
    <row r="4379" spans="2:4">
      <c r="B4379" s="150"/>
      <c r="D4379" s="577"/>
    </row>
    <row r="4380" spans="2:4">
      <c r="B4380" s="150"/>
      <c r="D4380" s="577"/>
    </row>
    <row r="4381" spans="2:4">
      <c r="B4381" s="150"/>
      <c r="D4381" s="577"/>
    </row>
    <row r="4382" spans="2:4">
      <c r="B4382" s="150"/>
      <c r="D4382" s="577"/>
    </row>
    <row r="4383" spans="2:4">
      <c r="B4383" s="150"/>
      <c r="D4383" s="577"/>
    </row>
    <row r="4384" spans="2:4">
      <c r="B4384" s="150"/>
      <c r="D4384" s="577"/>
    </row>
    <row r="4385" spans="2:4">
      <c r="B4385" s="150"/>
      <c r="D4385" s="577"/>
    </row>
    <row r="4386" spans="2:4">
      <c r="B4386" s="150"/>
      <c r="D4386" s="577"/>
    </row>
    <row r="4387" spans="2:4">
      <c r="B4387" s="150"/>
      <c r="D4387" s="577"/>
    </row>
    <row r="4388" spans="2:4">
      <c r="B4388" s="150"/>
      <c r="D4388" s="577"/>
    </row>
    <row r="4389" spans="2:4">
      <c r="B4389" s="150"/>
      <c r="D4389" s="577"/>
    </row>
    <row r="4390" spans="2:4">
      <c r="B4390" s="150"/>
      <c r="D4390" s="577"/>
    </row>
    <row r="4391" spans="2:4">
      <c r="B4391" s="150"/>
      <c r="D4391" s="577"/>
    </row>
    <row r="4392" spans="2:4">
      <c r="B4392" s="150"/>
      <c r="D4392" s="577"/>
    </row>
    <row r="4393" spans="2:4">
      <c r="B4393" s="150"/>
      <c r="D4393" s="577"/>
    </row>
    <row r="4394" spans="2:4">
      <c r="B4394" s="150"/>
      <c r="D4394" s="577"/>
    </row>
    <row r="4395" spans="2:4">
      <c r="B4395" s="150"/>
      <c r="D4395" s="577"/>
    </row>
    <row r="4396" spans="2:4">
      <c r="B4396" s="150"/>
      <c r="D4396" s="577"/>
    </row>
    <row r="4397" spans="2:4">
      <c r="B4397" s="150"/>
      <c r="D4397" s="577"/>
    </row>
    <row r="4398" spans="2:4">
      <c r="B4398" s="150"/>
      <c r="D4398" s="577"/>
    </row>
    <row r="4399" spans="2:4">
      <c r="B4399" s="150"/>
      <c r="D4399" s="577"/>
    </row>
    <row r="4400" spans="2:4">
      <c r="B4400" s="150"/>
      <c r="D4400" s="577"/>
    </row>
    <row r="4401" spans="2:4">
      <c r="B4401" s="150"/>
      <c r="D4401" s="577"/>
    </row>
    <row r="4402" spans="2:4">
      <c r="B4402" s="150"/>
      <c r="D4402" s="577"/>
    </row>
    <row r="4403" spans="2:4">
      <c r="B4403" s="150"/>
      <c r="D4403" s="577"/>
    </row>
    <row r="4404" spans="2:4">
      <c r="B4404" s="150"/>
      <c r="D4404" s="577"/>
    </row>
    <row r="4405" spans="2:4">
      <c r="B4405" s="150"/>
      <c r="D4405" s="577"/>
    </row>
    <row r="4406" spans="2:4">
      <c r="B4406" s="150"/>
      <c r="D4406" s="577"/>
    </row>
    <row r="4407" spans="2:4">
      <c r="B4407" s="150"/>
      <c r="D4407" s="577"/>
    </row>
    <row r="4408" spans="2:4">
      <c r="B4408" s="150"/>
      <c r="D4408" s="577"/>
    </row>
    <row r="4409" spans="2:4">
      <c r="B4409" s="150"/>
      <c r="D4409" s="577"/>
    </row>
    <row r="4410" spans="2:4">
      <c r="B4410" s="150"/>
      <c r="D4410" s="577"/>
    </row>
    <row r="4411" spans="2:4">
      <c r="B4411" s="150"/>
      <c r="D4411" s="577"/>
    </row>
    <row r="4412" spans="2:4">
      <c r="B4412" s="150"/>
      <c r="D4412" s="577"/>
    </row>
    <row r="4413" spans="2:4">
      <c r="B4413" s="150"/>
      <c r="D4413" s="577"/>
    </row>
    <row r="4414" spans="2:4">
      <c r="B4414" s="150"/>
      <c r="D4414" s="577"/>
    </row>
    <row r="4415" spans="2:4">
      <c r="B4415" s="150"/>
      <c r="D4415" s="577"/>
    </row>
    <row r="4416" spans="2:4">
      <c r="B4416" s="150"/>
      <c r="D4416" s="577"/>
    </row>
    <row r="4417" spans="2:4">
      <c r="B4417" s="150"/>
      <c r="D4417" s="577"/>
    </row>
    <row r="4418" spans="2:4">
      <c r="B4418" s="150"/>
      <c r="D4418" s="577"/>
    </row>
    <row r="4419" spans="2:4">
      <c r="B4419" s="150"/>
      <c r="D4419" s="577"/>
    </row>
    <row r="4420" spans="2:4">
      <c r="B4420" s="150"/>
      <c r="D4420" s="577"/>
    </row>
    <row r="4421" spans="2:4">
      <c r="B4421" s="150"/>
      <c r="D4421" s="577"/>
    </row>
    <row r="4422" spans="2:4">
      <c r="B4422" s="150"/>
      <c r="D4422" s="577"/>
    </row>
    <row r="4423" spans="2:4">
      <c r="B4423" s="150"/>
      <c r="D4423" s="577"/>
    </row>
    <row r="4424" spans="2:4">
      <c r="B4424" s="150"/>
      <c r="D4424" s="577"/>
    </row>
    <row r="4425" spans="2:4">
      <c r="B4425" s="150"/>
      <c r="D4425" s="577"/>
    </row>
    <row r="4426" spans="2:4">
      <c r="B4426" s="150"/>
      <c r="D4426" s="577"/>
    </row>
    <row r="4427" spans="2:4">
      <c r="B4427" s="150"/>
      <c r="D4427" s="577"/>
    </row>
    <row r="4428" spans="2:4">
      <c r="B4428" s="150"/>
      <c r="D4428" s="577"/>
    </row>
    <row r="4429" spans="2:4">
      <c r="B4429" s="150"/>
      <c r="D4429" s="577"/>
    </row>
    <row r="4430" spans="2:4">
      <c r="B4430" s="150"/>
      <c r="D4430" s="577"/>
    </row>
    <row r="4431" spans="2:4">
      <c r="B4431" s="150"/>
      <c r="D4431" s="577"/>
    </row>
    <row r="4432" spans="2:4">
      <c r="B4432" s="150"/>
      <c r="D4432" s="577"/>
    </row>
    <row r="4433" spans="2:4">
      <c r="B4433" s="150"/>
      <c r="D4433" s="577"/>
    </row>
    <row r="4434" spans="2:4">
      <c r="B4434" s="150"/>
      <c r="D4434" s="577"/>
    </row>
    <row r="4435" spans="2:4">
      <c r="B4435" s="150"/>
      <c r="D4435" s="577"/>
    </row>
    <row r="4436" spans="2:4">
      <c r="B4436" s="150"/>
      <c r="D4436" s="577"/>
    </row>
    <row r="4437" spans="2:4">
      <c r="B4437" s="150"/>
      <c r="D4437" s="577"/>
    </row>
    <row r="4438" spans="2:4">
      <c r="B4438" s="150"/>
      <c r="D4438" s="577"/>
    </row>
    <row r="4439" spans="2:4">
      <c r="B4439" s="150"/>
      <c r="D4439" s="577"/>
    </row>
    <row r="4440" spans="2:4">
      <c r="B4440" s="150"/>
      <c r="D4440" s="577"/>
    </row>
    <row r="4441" spans="2:4">
      <c r="B4441" s="150"/>
      <c r="D4441" s="577"/>
    </row>
    <row r="4442" spans="2:4">
      <c r="B4442" s="150"/>
      <c r="D4442" s="577"/>
    </row>
    <row r="4443" spans="2:4">
      <c r="B4443" s="150"/>
      <c r="D4443" s="577"/>
    </row>
    <row r="4444" spans="2:4">
      <c r="B4444" s="150"/>
      <c r="D4444" s="577"/>
    </row>
    <row r="4445" spans="2:4">
      <c r="B4445" s="150"/>
      <c r="D4445" s="577"/>
    </row>
    <row r="4446" spans="2:4">
      <c r="B4446" s="150"/>
      <c r="D4446" s="577"/>
    </row>
    <row r="4447" spans="2:4">
      <c r="B4447" s="150"/>
      <c r="D4447" s="577"/>
    </row>
    <row r="4448" spans="2:4">
      <c r="B4448" s="150"/>
      <c r="D4448" s="577"/>
    </row>
    <row r="4449" spans="2:4">
      <c r="B4449" s="150"/>
      <c r="D4449" s="577"/>
    </row>
    <row r="4450" spans="2:4">
      <c r="B4450" s="150"/>
      <c r="D4450" s="577"/>
    </row>
    <row r="4451" spans="2:4">
      <c r="B4451" s="150"/>
      <c r="D4451" s="577"/>
    </row>
    <row r="4452" spans="2:4">
      <c r="B4452" s="150"/>
      <c r="D4452" s="577"/>
    </row>
    <row r="4453" spans="2:4">
      <c r="B4453" s="150"/>
      <c r="D4453" s="577"/>
    </row>
    <row r="4454" spans="2:4">
      <c r="B4454" s="150"/>
      <c r="D4454" s="577"/>
    </row>
    <row r="4455" spans="2:4">
      <c r="B4455" s="150"/>
      <c r="D4455" s="577"/>
    </row>
    <row r="4456" spans="2:4">
      <c r="B4456" s="150"/>
      <c r="D4456" s="577"/>
    </row>
    <row r="4457" spans="2:4">
      <c r="B4457" s="150"/>
      <c r="D4457" s="577"/>
    </row>
    <row r="4458" spans="2:4">
      <c r="B4458" s="150"/>
      <c r="D4458" s="577"/>
    </row>
    <row r="4459" spans="2:4">
      <c r="B4459" s="150"/>
      <c r="D4459" s="577"/>
    </row>
    <row r="4460" spans="2:4">
      <c r="B4460" s="150"/>
      <c r="D4460" s="577"/>
    </row>
    <row r="4461" spans="2:4">
      <c r="B4461" s="150"/>
      <c r="D4461" s="577"/>
    </row>
    <row r="4462" spans="2:4">
      <c r="B4462" s="150"/>
      <c r="D4462" s="577"/>
    </row>
    <row r="4463" spans="2:4">
      <c r="B4463" s="150"/>
      <c r="D4463" s="577"/>
    </row>
    <row r="4464" spans="2:4">
      <c r="B4464" s="150"/>
      <c r="D4464" s="577"/>
    </row>
    <row r="4465" spans="2:4">
      <c r="B4465" s="150"/>
      <c r="D4465" s="577"/>
    </row>
    <row r="4466" spans="2:4">
      <c r="B4466" s="150"/>
      <c r="D4466" s="577"/>
    </row>
    <row r="4467" spans="2:4">
      <c r="B4467" s="150"/>
      <c r="D4467" s="577"/>
    </row>
    <row r="4468" spans="2:4">
      <c r="B4468" s="150"/>
      <c r="D4468" s="577"/>
    </row>
    <row r="4469" spans="2:4">
      <c r="B4469" s="150"/>
      <c r="D4469" s="577"/>
    </row>
    <row r="4470" spans="2:4">
      <c r="B4470" s="150"/>
      <c r="D4470" s="577"/>
    </row>
    <row r="4471" spans="2:4">
      <c r="B4471" s="150"/>
      <c r="D4471" s="577"/>
    </row>
    <row r="4472" spans="2:4">
      <c r="B4472" s="150"/>
      <c r="D4472" s="577"/>
    </row>
    <row r="4473" spans="2:4">
      <c r="B4473" s="150"/>
      <c r="D4473" s="577"/>
    </row>
    <row r="4474" spans="2:4">
      <c r="B4474" s="150"/>
      <c r="D4474" s="577"/>
    </row>
    <row r="4475" spans="2:4">
      <c r="B4475" s="150"/>
      <c r="D4475" s="577"/>
    </row>
    <row r="4476" spans="2:4">
      <c r="B4476" s="150"/>
      <c r="D4476" s="577"/>
    </row>
    <row r="4477" spans="2:4">
      <c r="B4477" s="150"/>
      <c r="D4477" s="577"/>
    </row>
    <row r="4478" spans="2:4">
      <c r="B4478" s="150"/>
      <c r="D4478" s="577"/>
    </row>
    <row r="4479" spans="2:4">
      <c r="B4479" s="150"/>
      <c r="D4479" s="577"/>
    </row>
    <row r="4480" spans="2:4">
      <c r="B4480" s="150"/>
      <c r="D4480" s="577"/>
    </row>
    <row r="4481" spans="2:4">
      <c r="B4481" s="150"/>
      <c r="D4481" s="577"/>
    </row>
    <row r="4482" spans="2:4">
      <c r="B4482" s="150"/>
      <c r="D4482" s="577"/>
    </row>
    <row r="4483" spans="2:4">
      <c r="B4483" s="150"/>
      <c r="D4483" s="577"/>
    </row>
    <row r="4484" spans="2:4">
      <c r="B4484" s="150"/>
      <c r="D4484" s="577"/>
    </row>
    <row r="4485" spans="2:4">
      <c r="B4485" s="150"/>
      <c r="D4485" s="577"/>
    </row>
    <row r="4486" spans="2:4">
      <c r="B4486" s="150"/>
      <c r="D4486" s="577"/>
    </row>
    <row r="4487" spans="2:4">
      <c r="B4487" s="150"/>
      <c r="D4487" s="577"/>
    </row>
    <row r="4488" spans="2:4">
      <c r="B4488" s="150"/>
      <c r="D4488" s="577"/>
    </row>
    <row r="4489" spans="2:4">
      <c r="B4489" s="150"/>
      <c r="D4489" s="577"/>
    </row>
    <row r="4490" spans="2:4">
      <c r="B4490" s="150"/>
      <c r="D4490" s="577"/>
    </row>
    <row r="4491" spans="2:4">
      <c r="B4491" s="150"/>
      <c r="D4491" s="577"/>
    </row>
    <row r="4492" spans="2:4">
      <c r="B4492" s="150"/>
      <c r="D4492" s="577"/>
    </row>
    <row r="4493" spans="2:4">
      <c r="B4493" s="150"/>
      <c r="D4493" s="577"/>
    </row>
    <row r="4494" spans="2:4">
      <c r="B4494" s="150"/>
      <c r="D4494" s="577"/>
    </row>
    <row r="4495" spans="2:4">
      <c r="B4495" s="150"/>
      <c r="D4495" s="577"/>
    </row>
    <row r="4496" spans="2:4">
      <c r="B4496" s="150"/>
      <c r="D4496" s="577"/>
    </row>
    <row r="4497" spans="2:4">
      <c r="B4497" s="150"/>
      <c r="D4497" s="577"/>
    </row>
    <row r="4498" spans="2:4">
      <c r="B4498" s="150"/>
      <c r="D4498" s="577"/>
    </row>
    <row r="4499" spans="2:4">
      <c r="B4499" s="150"/>
      <c r="D4499" s="577"/>
    </row>
    <row r="4500" spans="2:4">
      <c r="B4500" s="150"/>
      <c r="D4500" s="577"/>
    </row>
    <row r="4501" spans="2:4">
      <c r="B4501" s="150"/>
      <c r="D4501" s="577"/>
    </row>
    <row r="4502" spans="2:4">
      <c r="B4502" s="150"/>
      <c r="D4502" s="577"/>
    </row>
    <row r="4503" spans="2:4">
      <c r="B4503" s="150"/>
      <c r="D4503" s="577"/>
    </row>
    <row r="4504" spans="2:4">
      <c r="B4504" s="150"/>
      <c r="D4504" s="577"/>
    </row>
    <row r="4505" spans="2:4">
      <c r="B4505" s="150"/>
      <c r="D4505" s="577"/>
    </row>
    <row r="4506" spans="2:4">
      <c r="B4506" s="150"/>
      <c r="D4506" s="577"/>
    </row>
    <row r="4507" spans="2:4">
      <c r="B4507" s="150"/>
      <c r="D4507" s="577"/>
    </row>
    <row r="4508" spans="2:4">
      <c r="B4508" s="150"/>
      <c r="D4508" s="577"/>
    </row>
    <row r="4509" spans="2:4">
      <c r="B4509" s="150"/>
      <c r="D4509" s="577"/>
    </row>
    <row r="4510" spans="2:4">
      <c r="B4510" s="150"/>
      <c r="D4510" s="577"/>
    </row>
    <row r="4511" spans="2:4">
      <c r="B4511" s="150"/>
      <c r="D4511" s="577"/>
    </row>
    <row r="4512" spans="2:4">
      <c r="B4512" s="150"/>
      <c r="D4512" s="577"/>
    </row>
    <row r="4513" spans="2:4">
      <c r="B4513" s="150"/>
      <c r="D4513" s="577"/>
    </row>
    <row r="4514" spans="2:4">
      <c r="B4514" s="150"/>
      <c r="D4514" s="577"/>
    </row>
    <row r="4515" spans="2:4">
      <c r="B4515" s="150"/>
      <c r="D4515" s="577"/>
    </row>
    <row r="4516" spans="2:4">
      <c r="B4516" s="150"/>
      <c r="D4516" s="577"/>
    </row>
    <row r="4517" spans="2:4">
      <c r="B4517" s="150"/>
      <c r="D4517" s="577"/>
    </row>
    <row r="4518" spans="2:4">
      <c r="B4518" s="150"/>
      <c r="D4518" s="577"/>
    </row>
    <row r="4519" spans="2:4">
      <c r="B4519" s="150"/>
      <c r="D4519" s="577"/>
    </row>
    <row r="4520" spans="2:4">
      <c r="B4520" s="150"/>
      <c r="D4520" s="577"/>
    </row>
    <row r="4521" spans="2:4">
      <c r="B4521" s="150"/>
      <c r="D4521" s="577"/>
    </row>
    <row r="4522" spans="2:4">
      <c r="B4522" s="150"/>
      <c r="D4522" s="577"/>
    </row>
    <row r="4523" spans="2:4">
      <c r="B4523" s="150"/>
      <c r="D4523" s="577"/>
    </row>
    <row r="4524" spans="2:4">
      <c r="B4524" s="150"/>
      <c r="D4524" s="577"/>
    </row>
    <row r="4525" spans="2:4">
      <c r="B4525" s="150"/>
      <c r="D4525" s="577"/>
    </row>
    <row r="4526" spans="2:4">
      <c r="B4526" s="150"/>
      <c r="D4526" s="577"/>
    </row>
    <row r="4527" spans="2:4">
      <c r="B4527" s="150"/>
      <c r="D4527" s="577"/>
    </row>
    <row r="4528" spans="2:4">
      <c r="B4528" s="150"/>
      <c r="D4528" s="577"/>
    </row>
    <row r="4529" spans="2:12">
      <c r="B4529" s="150"/>
      <c r="D4529" s="577"/>
    </row>
    <row r="4530" spans="2:12">
      <c r="B4530" s="150"/>
      <c r="D4530" s="577"/>
    </row>
    <row r="4531" spans="2:12">
      <c r="B4531" s="150"/>
      <c r="D4531" s="577"/>
    </row>
    <row r="4532" spans="2:12">
      <c r="B4532" s="150"/>
      <c r="D4532" s="577"/>
    </row>
    <row r="4533" spans="2:12">
      <c r="B4533" s="150"/>
      <c r="D4533" s="577"/>
    </row>
    <row r="4534" spans="2:12">
      <c r="B4534" s="150"/>
      <c r="D4534" s="577"/>
    </row>
    <row r="4535" spans="2:12">
      <c r="B4535" s="150"/>
      <c r="D4535" s="577"/>
    </row>
    <row r="4536" spans="2:12">
      <c r="B4536" s="150"/>
      <c r="D4536" s="577"/>
    </row>
    <row r="4537" spans="2:12">
      <c r="B4537" s="150"/>
      <c r="D4537" s="577"/>
    </row>
    <row r="4538" spans="2:12">
      <c r="B4538" s="150"/>
      <c r="D4538" s="577"/>
    </row>
    <row r="4539" spans="2:12">
      <c r="B4539" s="150"/>
      <c r="D4539" s="577"/>
    </row>
    <row r="4540" spans="2:12">
      <c r="B4540" s="150"/>
      <c r="D4540" s="577"/>
    </row>
    <row r="4541" spans="2:12">
      <c r="B4541" s="150"/>
      <c r="D4541" s="577"/>
    </row>
    <row r="4542" spans="2:12">
      <c r="B4542" s="150"/>
      <c r="D4542" s="577"/>
      <c r="I4542" s="578"/>
      <c r="J4542" s="578"/>
      <c r="K4542" s="578"/>
      <c r="L4542" s="578"/>
    </row>
    <row r="4543" spans="2:12">
      <c r="B4543" s="150"/>
      <c r="D4543" s="577"/>
    </row>
    <row r="4544" spans="2:12">
      <c r="B4544" s="150"/>
      <c r="D4544" s="577"/>
    </row>
    <row r="4545" spans="2:4">
      <c r="B4545" s="150"/>
      <c r="D4545" s="577"/>
    </row>
    <row r="4546" spans="2:4">
      <c r="B4546" s="150"/>
      <c r="D4546" s="577"/>
    </row>
    <row r="4547" spans="2:4">
      <c r="B4547" s="150"/>
      <c r="D4547" s="577"/>
    </row>
    <row r="4548" spans="2:4">
      <c r="B4548" s="150"/>
      <c r="D4548" s="577"/>
    </row>
    <row r="4549" spans="2:4">
      <c r="B4549" s="150"/>
      <c r="D4549" s="577"/>
    </row>
    <row r="4550" spans="2:4">
      <c r="B4550" s="150"/>
      <c r="D4550" s="577"/>
    </row>
    <row r="4551" spans="2:4">
      <c r="B4551" s="150"/>
      <c r="D4551" s="577"/>
    </row>
    <row r="4552" spans="2:4">
      <c r="B4552" s="150"/>
      <c r="D4552" s="577"/>
    </row>
    <row r="4553" spans="2:4">
      <c r="B4553" s="150"/>
      <c r="D4553" s="577"/>
    </row>
    <row r="4554" spans="2:4">
      <c r="B4554" s="150"/>
      <c r="D4554" s="577"/>
    </row>
    <row r="4555" spans="2:4">
      <c r="B4555" s="150"/>
      <c r="D4555" s="577"/>
    </row>
    <row r="4556" spans="2:4">
      <c r="B4556" s="150"/>
      <c r="D4556" s="577"/>
    </row>
    <row r="4557" spans="2:4">
      <c r="B4557" s="150"/>
      <c r="D4557" s="577"/>
    </row>
    <row r="4558" spans="2:4">
      <c r="B4558" s="150"/>
      <c r="D4558" s="577"/>
    </row>
    <row r="4559" spans="2:4">
      <c r="B4559" s="150"/>
      <c r="D4559" s="577"/>
    </row>
    <row r="4560" spans="2:4">
      <c r="B4560" s="150"/>
      <c r="D4560" s="577"/>
    </row>
    <row r="4561" spans="2:4">
      <c r="B4561" s="150"/>
      <c r="D4561" s="577"/>
    </row>
    <row r="4562" spans="2:4">
      <c r="B4562" s="150"/>
      <c r="D4562" s="577"/>
    </row>
    <row r="4563" spans="2:4">
      <c r="B4563" s="150"/>
      <c r="D4563" s="577"/>
    </row>
    <row r="4564" spans="2:4">
      <c r="B4564" s="150"/>
      <c r="D4564" s="577"/>
    </row>
    <row r="4565" spans="2:4">
      <c r="B4565" s="150"/>
      <c r="D4565" s="577"/>
    </row>
    <row r="4566" spans="2:4">
      <c r="B4566" s="150"/>
      <c r="D4566" s="577"/>
    </row>
    <row r="4567" spans="2:4">
      <c r="B4567" s="150"/>
      <c r="D4567" s="577"/>
    </row>
    <row r="4568" spans="2:4">
      <c r="B4568" s="150"/>
      <c r="D4568" s="577"/>
    </row>
    <row r="4569" spans="2:4">
      <c r="B4569" s="150"/>
      <c r="D4569" s="577"/>
    </row>
    <row r="4570" spans="2:4">
      <c r="B4570" s="150"/>
      <c r="D4570" s="577"/>
    </row>
    <row r="4571" spans="2:4">
      <c r="B4571" s="150"/>
      <c r="D4571" s="577"/>
    </row>
    <row r="4572" spans="2:4">
      <c r="B4572" s="150"/>
      <c r="D4572" s="577"/>
    </row>
    <row r="4573" spans="2:4">
      <c r="B4573" s="150"/>
      <c r="D4573" s="577"/>
    </row>
    <row r="4574" spans="2:4">
      <c r="B4574" s="150"/>
      <c r="D4574" s="577"/>
    </row>
    <row r="4575" spans="2:4">
      <c r="B4575" s="150"/>
      <c r="D4575" s="577"/>
    </row>
    <row r="4576" spans="2:4">
      <c r="B4576" s="150"/>
      <c r="D4576" s="577"/>
    </row>
    <row r="4577" spans="2:4">
      <c r="B4577" s="150"/>
      <c r="D4577" s="577"/>
    </row>
    <row r="4578" spans="2:4">
      <c r="B4578" s="150"/>
      <c r="D4578" s="577"/>
    </row>
    <row r="4579" spans="2:4">
      <c r="B4579" s="150"/>
      <c r="D4579" s="577"/>
    </row>
    <row r="4580" spans="2:4">
      <c r="B4580" s="150"/>
      <c r="D4580" s="577"/>
    </row>
    <row r="4581" spans="2:4">
      <c r="B4581" s="150"/>
      <c r="D4581" s="577"/>
    </row>
    <row r="4582" spans="2:4">
      <c r="B4582" s="150"/>
      <c r="D4582" s="577"/>
    </row>
    <row r="4583" spans="2:4">
      <c r="B4583" s="150"/>
      <c r="D4583" s="577"/>
    </row>
    <row r="4584" spans="2:4">
      <c r="B4584" s="150"/>
      <c r="D4584" s="577"/>
    </row>
    <row r="4585" spans="2:4">
      <c r="B4585" s="150"/>
      <c r="D4585" s="577"/>
    </row>
    <row r="4586" spans="2:4">
      <c r="B4586" s="150"/>
      <c r="D4586" s="577"/>
    </row>
    <row r="4587" spans="2:4">
      <c r="B4587" s="150"/>
      <c r="D4587" s="577"/>
    </row>
    <row r="4588" spans="2:4">
      <c r="B4588" s="150"/>
      <c r="D4588" s="577"/>
    </row>
    <row r="4589" spans="2:4">
      <c r="B4589" s="150"/>
      <c r="D4589" s="577"/>
    </row>
    <row r="4590" spans="2:4">
      <c r="B4590" s="150"/>
      <c r="D4590" s="577"/>
    </row>
    <row r="4591" spans="2:4">
      <c r="B4591" s="150"/>
      <c r="D4591" s="577"/>
    </row>
    <row r="4592" spans="2:4">
      <c r="B4592" s="150"/>
      <c r="D4592" s="577"/>
    </row>
    <row r="4593" spans="2:4">
      <c r="B4593" s="150"/>
      <c r="D4593" s="577"/>
    </row>
    <row r="4594" spans="2:4">
      <c r="B4594" s="150"/>
      <c r="D4594" s="577"/>
    </row>
    <row r="4595" spans="2:4">
      <c r="B4595" s="150"/>
      <c r="D4595" s="577"/>
    </row>
    <row r="4596" spans="2:4">
      <c r="B4596" s="150"/>
      <c r="D4596" s="577"/>
    </row>
    <row r="4597" spans="2:4">
      <c r="B4597" s="150"/>
      <c r="D4597" s="577"/>
    </row>
    <row r="4598" spans="2:4">
      <c r="B4598" s="150"/>
      <c r="D4598" s="577"/>
    </row>
    <row r="4599" spans="2:4">
      <c r="B4599" s="150"/>
      <c r="D4599" s="577"/>
    </row>
    <row r="4600" spans="2:4">
      <c r="B4600" s="150"/>
      <c r="D4600" s="577"/>
    </row>
    <row r="4601" spans="2:4">
      <c r="B4601" s="150"/>
      <c r="D4601" s="577"/>
    </row>
    <row r="4602" spans="2:4">
      <c r="B4602" s="150"/>
      <c r="D4602" s="577"/>
    </row>
    <row r="4603" spans="2:4">
      <c r="B4603" s="150"/>
      <c r="D4603" s="577"/>
    </row>
    <row r="4604" spans="2:4">
      <c r="B4604" s="150"/>
      <c r="D4604" s="577"/>
    </row>
    <row r="4605" spans="2:4">
      <c r="B4605" s="150"/>
      <c r="D4605" s="577"/>
    </row>
    <row r="4606" spans="2:4">
      <c r="B4606" s="150"/>
      <c r="D4606" s="577"/>
    </row>
    <row r="4607" spans="2:4">
      <c r="B4607" s="150"/>
      <c r="D4607" s="577"/>
    </row>
    <row r="4608" spans="2:4">
      <c r="B4608" s="150"/>
      <c r="D4608" s="577"/>
    </row>
    <row r="4609" spans="2:4">
      <c r="B4609" s="150"/>
      <c r="D4609" s="577"/>
    </row>
    <row r="4610" spans="2:4">
      <c r="B4610" s="150"/>
      <c r="D4610" s="577"/>
    </row>
    <row r="4611" spans="2:4">
      <c r="B4611" s="150"/>
      <c r="D4611" s="577"/>
    </row>
    <row r="4612" spans="2:4">
      <c r="B4612" s="150"/>
      <c r="D4612" s="577"/>
    </row>
    <row r="4613" spans="2:4">
      <c r="B4613" s="150"/>
      <c r="D4613" s="577"/>
    </row>
    <row r="4614" spans="2:4">
      <c r="B4614" s="150"/>
      <c r="D4614" s="577"/>
    </row>
    <row r="4615" spans="2:4">
      <c r="B4615" s="150"/>
      <c r="D4615" s="577"/>
    </row>
    <row r="4616" spans="2:4">
      <c r="B4616" s="150"/>
      <c r="D4616" s="577"/>
    </row>
    <row r="4617" spans="2:4">
      <c r="B4617" s="150"/>
      <c r="D4617" s="577"/>
    </row>
    <row r="4618" spans="2:4">
      <c r="B4618" s="150"/>
      <c r="D4618" s="577"/>
    </row>
    <row r="4619" spans="2:4">
      <c r="B4619" s="150"/>
      <c r="D4619" s="577"/>
    </row>
    <row r="4620" spans="2:4">
      <c r="B4620" s="150"/>
      <c r="D4620" s="577"/>
    </row>
    <row r="4621" spans="2:4">
      <c r="B4621" s="150"/>
      <c r="D4621" s="577"/>
    </row>
    <row r="4622" spans="2:4">
      <c r="B4622" s="150"/>
      <c r="D4622" s="577"/>
    </row>
    <row r="4623" spans="2:4">
      <c r="B4623" s="150"/>
      <c r="D4623" s="577"/>
    </row>
    <row r="4624" spans="2:4">
      <c r="B4624" s="150"/>
      <c r="D4624" s="577"/>
    </row>
    <row r="4625" spans="2:12">
      <c r="B4625" s="150"/>
      <c r="D4625" s="577"/>
    </row>
    <row r="4626" spans="2:12">
      <c r="B4626" s="150"/>
      <c r="D4626" s="577"/>
    </row>
    <row r="4627" spans="2:12">
      <c r="B4627" s="150"/>
      <c r="D4627" s="577"/>
    </row>
    <row r="4628" spans="2:12">
      <c r="B4628" s="150"/>
      <c r="D4628" s="577"/>
    </row>
    <row r="4629" spans="2:12">
      <c r="B4629" s="150"/>
      <c r="D4629" s="577"/>
    </row>
    <row r="4630" spans="2:12">
      <c r="B4630" s="150"/>
      <c r="D4630" s="577"/>
      <c r="I4630" s="578"/>
      <c r="J4630" s="578"/>
      <c r="K4630" s="578"/>
      <c r="L4630" s="578"/>
    </row>
    <row r="4631" spans="2:12">
      <c r="B4631" s="150"/>
      <c r="D4631" s="577"/>
    </row>
    <row r="4632" spans="2:12">
      <c r="B4632" s="150"/>
      <c r="D4632" s="577"/>
    </row>
    <row r="4633" spans="2:12">
      <c r="B4633" s="150"/>
      <c r="D4633" s="577"/>
    </row>
    <row r="4634" spans="2:12">
      <c r="B4634" s="150"/>
      <c r="D4634" s="577"/>
    </row>
    <row r="4635" spans="2:12">
      <c r="B4635" s="150"/>
      <c r="D4635" s="577"/>
    </row>
    <row r="4636" spans="2:12">
      <c r="B4636" s="150"/>
      <c r="D4636" s="577"/>
    </row>
    <row r="4637" spans="2:12">
      <c r="B4637" s="150"/>
      <c r="D4637" s="577"/>
    </row>
    <row r="4638" spans="2:12">
      <c r="B4638" s="150"/>
      <c r="D4638" s="577"/>
    </row>
    <row r="4639" spans="2:12">
      <c r="B4639" s="150"/>
      <c r="D4639" s="577"/>
    </row>
    <row r="4640" spans="2:12">
      <c r="B4640" s="150"/>
      <c r="D4640" s="577"/>
    </row>
    <row r="4641" spans="2:4">
      <c r="B4641" s="150"/>
      <c r="D4641" s="577"/>
    </row>
    <row r="4642" spans="2:4">
      <c r="B4642" s="150"/>
      <c r="D4642" s="577"/>
    </row>
    <row r="4643" spans="2:4">
      <c r="B4643" s="150"/>
      <c r="D4643" s="577"/>
    </row>
    <row r="4644" spans="2:4">
      <c r="B4644" s="150"/>
      <c r="D4644" s="577"/>
    </row>
    <row r="4645" spans="2:4">
      <c r="B4645" s="150"/>
      <c r="D4645" s="577"/>
    </row>
    <row r="4646" spans="2:4">
      <c r="B4646" s="150"/>
      <c r="D4646" s="577"/>
    </row>
    <row r="4647" spans="2:4">
      <c r="B4647" s="150"/>
      <c r="D4647" s="577"/>
    </row>
    <row r="4648" spans="2:4">
      <c r="B4648" s="150"/>
      <c r="D4648" s="577"/>
    </row>
    <row r="4649" spans="2:4">
      <c r="B4649" s="150"/>
      <c r="D4649" s="577"/>
    </row>
    <row r="4650" spans="2:4">
      <c r="B4650" s="150"/>
      <c r="D4650" s="577"/>
    </row>
    <row r="4651" spans="2:4">
      <c r="B4651" s="150"/>
      <c r="D4651" s="577"/>
    </row>
    <row r="4652" spans="2:4">
      <c r="B4652" s="150"/>
      <c r="D4652" s="577"/>
    </row>
    <row r="4653" spans="2:4">
      <c r="B4653" s="150"/>
      <c r="D4653" s="577"/>
    </row>
    <row r="4654" spans="2:4">
      <c r="B4654" s="150"/>
      <c r="D4654" s="577"/>
    </row>
    <row r="4655" spans="2:4">
      <c r="B4655" s="150"/>
      <c r="D4655" s="577"/>
    </row>
    <row r="4656" spans="2:4">
      <c r="B4656" s="150"/>
      <c r="D4656" s="577"/>
    </row>
    <row r="4657" spans="2:4">
      <c r="B4657" s="150"/>
      <c r="D4657" s="577"/>
    </row>
    <row r="4658" spans="2:4">
      <c r="B4658" s="150"/>
      <c r="D4658" s="577"/>
    </row>
    <row r="4659" spans="2:4">
      <c r="B4659" s="150"/>
      <c r="D4659" s="577"/>
    </row>
    <row r="4660" spans="2:4">
      <c r="B4660" s="150"/>
      <c r="D4660" s="577"/>
    </row>
    <row r="4661" spans="2:4">
      <c r="B4661" s="150"/>
      <c r="D4661" s="577"/>
    </row>
    <row r="4662" spans="2:4">
      <c r="B4662" s="150"/>
      <c r="D4662" s="577"/>
    </row>
    <row r="4663" spans="2:4">
      <c r="B4663" s="150"/>
      <c r="D4663" s="577"/>
    </row>
    <row r="4664" spans="2:4">
      <c r="B4664" s="150"/>
      <c r="D4664" s="577"/>
    </row>
    <row r="4665" spans="2:4">
      <c r="B4665" s="150"/>
      <c r="D4665" s="577"/>
    </row>
    <row r="4666" spans="2:4">
      <c r="B4666" s="150"/>
      <c r="D4666" s="577"/>
    </row>
    <row r="4667" spans="2:4">
      <c r="B4667" s="150"/>
      <c r="D4667" s="577"/>
    </row>
    <row r="4668" spans="2:4">
      <c r="B4668" s="150"/>
      <c r="D4668" s="577"/>
    </row>
    <row r="4669" spans="2:4">
      <c r="B4669" s="150"/>
      <c r="D4669" s="577"/>
    </row>
    <row r="4670" spans="2:4">
      <c r="B4670" s="150"/>
      <c r="D4670" s="577"/>
    </row>
    <row r="4671" spans="2:4">
      <c r="B4671" s="150"/>
      <c r="D4671" s="577"/>
    </row>
    <row r="4672" spans="2:4">
      <c r="B4672" s="150"/>
      <c r="D4672" s="577"/>
    </row>
    <row r="4673" spans="2:4">
      <c r="B4673" s="150"/>
      <c r="D4673" s="577"/>
    </row>
    <row r="4674" spans="2:4">
      <c r="B4674" s="150"/>
      <c r="D4674" s="577"/>
    </row>
    <row r="4675" spans="2:4">
      <c r="B4675" s="150"/>
      <c r="D4675" s="577"/>
    </row>
    <row r="4676" spans="2:4">
      <c r="B4676" s="150"/>
      <c r="D4676" s="577"/>
    </row>
    <row r="4677" spans="2:4">
      <c r="B4677" s="150"/>
      <c r="D4677" s="577"/>
    </row>
    <row r="4678" spans="2:4">
      <c r="B4678" s="150"/>
      <c r="D4678" s="577"/>
    </row>
    <row r="4679" spans="2:4">
      <c r="B4679" s="150"/>
      <c r="D4679" s="577"/>
    </row>
    <row r="4680" spans="2:4">
      <c r="B4680" s="150"/>
      <c r="D4680" s="577"/>
    </row>
    <row r="4681" spans="2:4">
      <c r="B4681" s="150"/>
      <c r="D4681" s="577"/>
    </row>
    <row r="4682" spans="2:4">
      <c r="B4682" s="150"/>
      <c r="D4682" s="577"/>
    </row>
    <row r="4683" spans="2:4">
      <c r="B4683" s="150"/>
      <c r="D4683" s="577"/>
    </row>
    <row r="4684" spans="2:4">
      <c r="B4684" s="150"/>
      <c r="D4684" s="577"/>
    </row>
    <row r="4685" spans="2:4">
      <c r="B4685" s="150"/>
      <c r="D4685" s="577"/>
    </row>
    <row r="4686" spans="2:4">
      <c r="B4686" s="150"/>
      <c r="D4686" s="577"/>
    </row>
    <row r="4687" spans="2:4">
      <c r="B4687" s="150"/>
      <c r="D4687" s="577"/>
    </row>
    <row r="4688" spans="2:4">
      <c r="B4688" s="150"/>
      <c r="D4688" s="577"/>
    </row>
    <row r="4689" spans="2:4">
      <c r="B4689" s="150"/>
      <c r="D4689" s="577"/>
    </row>
    <row r="4690" spans="2:4">
      <c r="B4690" s="150"/>
      <c r="D4690" s="577"/>
    </row>
    <row r="4691" spans="2:4">
      <c r="B4691" s="150"/>
      <c r="D4691" s="577"/>
    </row>
    <row r="4692" spans="2:4">
      <c r="B4692" s="150"/>
      <c r="D4692" s="577"/>
    </row>
    <row r="4693" spans="2:4">
      <c r="B4693" s="150"/>
      <c r="D4693" s="577"/>
    </row>
    <row r="4694" spans="2:4">
      <c r="B4694" s="150"/>
      <c r="D4694" s="577"/>
    </row>
    <row r="4695" spans="2:4">
      <c r="B4695" s="150"/>
      <c r="D4695" s="577"/>
    </row>
    <row r="4696" spans="2:4">
      <c r="B4696" s="150"/>
      <c r="D4696" s="577"/>
    </row>
    <row r="4697" spans="2:4">
      <c r="B4697" s="150"/>
      <c r="D4697" s="577"/>
    </row>
    <row r="4698" spans="2:4">
      <c r="B4698" s="150"/>
      <c r="D4698" s="577"/>
    </row>
    <row r="4699" spans="2:4">
      <c r="B4699" s="150"/>
      <c r="D4699" s="577"/>
    </row>
    <row r="4700" spans="2:4">
      <c r="B4700" s="150"/>
      <c r="D4700" s="577"/>
    </row>
    <row r="4701" spans="2:4">
      <c r="B4701" s="150"/>
      <c r="D4701" s="577"/>
    </row>
    <row r="4702" spans="2:4">
      <c r="B4702" s="150"/>
      <c r="D4702" s="577"/>
    </row>
    <row r="4703" spans="2:4">
      <c r="B4703" s="150"/>
      <c r="D4703" s="577"/>
    </row>
    <row r="4704" spans="2:4">
      <c r="B4704" s="150"/>
      <c r="D4704" s="577"/>
    </row>
    <row r="4705" spans="2:4">
      <c r="B4705" s="150"/>
      <c r="D4705" s="577"/>
    </row>
    <row r="4706" spans="2:4">
      <c r="B4706" s="150"/>
      <c r="D4706" s="577"/>
    </row>
    <row r="4707" spans="2:4">
      <c r="B4707" s="150"/>
      <c r="D4707" s="577"/>
    </row>
    <row r="4708" spans="2:4">
      <c r="B4708" s="150"/>
      <c r="D4708" s="577"/>
    </row>
    <row r="4709" spans="2:4">
      <c r="B4709" s="150"/>
      <c r="D4709" s="577"/>
    </row>
    <row r="4710" spans="2:4">
      <c r="B4710" s="150"/>
      <c r="D4710" s="577"/>
    </row>
    <row r="4711" spans="2:4">
      <c r="B4711" s="150"/>
      <c r="D4711" s="577"/>
    </row>
    <row r="4712" spans="2:4">
      <c r="B4712" s="150"/>
      <c r="D4712" s="577"/>
    </row>
    <row r="4713" spans="2:4">
      <c r="B4713" s="150"/>
      <c r="D4713" s="577"/>
    </row>
    <row r="4714" spans="2:4">
      <c r="B4714" s="150"/>
      <c r="D4714" s="577"/>
    </row>
    <row r="4715" spans="2:4">
      <c r="B4715" s="150"/>
      <c r="D4715" s="577"/>
    </row>
    <row r="4716" spans="2:4">
      <c r="B4716" s="150"/>
      <c r="D4716" s="577"/>
    </row>
    <row r="4717" spans="2:4">
      <c r="B4717" s="150"/>
      <c r="D4717" s="577"/>
    </row>
    <row r="4718" spans="2:4">
      <c r="B4718" s="150"/>
      <c r="D4718" s="577"/>
    </row>
    <row r="4719" spans="2:4">
      <c r="B4719" s="150"/>
      <c r="D4719" s="577"/>
    </row>
    <row r="4720" spans="2:4">
      <c r="B4720" s="150"/>
      <c r="D4720" s="577"/>
    </row>
    <row r="4721" spans="2:4">
      <c r="B4721" s="150"/>
      <c r="D4721" s="577"/>
    </row>
    <row r="4722" spans="2:4">
      <c r="B4722" s="150"/>
      <c r="D4722" s="577"/>
    </row>
    <row r="4723" spans="2:4">
      <c r="B4723" s="150"/>
      <c r="D4723" s="577"/>
    </row>
    <row r="4724" spans="2:4">
      <c r="B4724" s="150"/>
      <c r="D4724" s="577"/>
    </row>
    <row r="4725" spans="2:4">
      <c r="B4725" s="150"/>
      <c r="D4725" s="577"/>
    </row>
    <row r="4726" spans="2:4">
      <c r="B4726" s="150"/>
      <c r="D4726" s="577"/>
    </row>
    <row r="4727" spans="2:4">
      <c r="B4727" s="150"/>
      <c r="D4727" s="577"/>
    </row>
    <row r="4728" spans="2:4">
      <c r="B4728" s="150"/>
      <c r="D4728" s="577"/>
    </row>
    <row r="4729" spans="2:4">
      <c r="B4729" s="150"/>
      <c r="D4729" s="577"/>
    </row>
    <row r="4730" spans="2:4">
      <c r="B4730" s="150"/>
      <c r="D4730" s="577"/>
    </row>
    <row r="4731" spans="2:4">
      <c r="B4731" s="150"/>
      <c r="D4731" s="577"/>
    </row>
    <row r="4732" spans="2:4">
      <c r="B4732" s="150"/>
      <c r="D4732" s="577"/>
    </row>
    <row r="4733" spans="2:4">
      <c r="B4733" s="150"/>
      <c r="D4733" s="577"/>
    </row>
    <row r="4734" spans="2:4">
      <c r="B4734" s="150"/>
      <c r="D4734" s="577"/>
    </row>
    <row r="4735" spans="2:4">
      <c r="B4735" s="150"/>
      <c r="D4735" s="577"/>
    </row>
    <row r="4736" spans="2:4">
      <c r="B4736" s="150"/>
      <c r="D4736" s="577"/>
    </row>
    <row r="4737" spans="2:4">
      <c r="B4737" s="150"/>
      <c r="D4737" s="577"/>
    </row>
    <row r="4738" spans="2:4">
      <c r="B4738" s="150"/>
      <c r="D4738" s="577"/>
    </row>
    <row r="4739" spans="2:4">
      <c r="B4739" s="150"/>
      <c r="D4739" s="577"/>
    </row>
    <row r="4740" spans="2:4">
      <c r="B4740" s="150"/>
      <c r="D4740" s="577"/>
    </row>
    <row r="4741" spans="2:4">
      <c r="B4741" s="150"/>
      <c r="D4741" s="577"/>
    </row>
    <row r="4742" spans="2:4">
      <c r="B4742" s="150"/>
      <c r="D4742" s="577"/>
    </row>
    <row r="4743" spans="2:4">
      <c r="B4743" s="150"/>
      <c r="D4743" s="577"/>
    </row>
    <row r="4744" spans="2:4">
      <c r="B4744" s="150"/>
      <c r="D4744" s="577"/>
    </row>
    <row r="4745" spans="2:4">
      <c r="B4745" s="150"/>
      <c r="D4745" s="577"/>
    </row>
    <row r="4746" spans="2:4">
      <c r="B4746" s="150"/>
      <c r="D4746" s="577"/>
    </row>
    <row r="4747" spans="2:4">
      <c r="B4747" s="150"/>
      <c r="D4747" s="577"/>
    </row>
    <row r="4748" spans="2:4">
      <c r="B4748" s="150"/>
      <c r="D4748" s="577"/>
    </row>
    <row r="4749" spans="2:4">
      <c r="B4749" s="150"/>
      <c r="D4749" s="577"/>
    </row>
    <row r="4750" spans="2:4">
      <c r="B4750" s="150"/>
      <c r="D4750" s="577"/>
    </row>
    <row r="4751" spans="2:4">
      <c r="B4751" s="150"/>
      <c r="D4751" s="577"/>
    </row>
    <row r="4752" spans="2:4">
      <c r="B4752" s="150"/>
      <c r="D4752" s="577"/>
    </row>
    <row r="4753" spans="2:12">
      <c r="B4753" s="150"/>
      <c r="D4753" s="577"/>
    </row>
    <row r="4754" spans="2:12">
      <c r="B4754" s="150"/>
      <c r="D4754" s="577"/>
    </row>
    <row r="4755" spans="2:12">
      <c r="B4755" s="150"/>
      <c r="D4755" s="577"/>
    </row>
    <row r="4756" spans="2:12">
      <c r="B4756" s="150"/>
      <c r="D4756" s="577"/>
    </row>
    <row r="4757" spans="2:12">
      <c r="B4757" s="150"/>
      <c r="D4757" s="577"/>
    </row>
    <row r="4758" spans="2:12">
      <c r="B4758" s="150"/>
      <c r="D4758" s="577"/>
      <c r="I4758" s="578"/>
      <c r="J4758" s="578"/>
      <c r="K4758" s="578"/>
      <c r="L4758" s="578"/>
    </row>
    <row r="4759" spans="2:12">
      <c r="B4759" s="150"/>
      <c r="D4759" s="577"/>
    </row>
    <row r="4760" spans="2:12">
      <c r="B4760" s="150"/>
      <c r="D4760" s="577"/>
    </row>
    <row r="4761" spans="2:12">
      <c r="B4761" s="150"/>
      <c r="D4761" s="577"/>
    </row>
    <row r="4762" spans="2:12">
      <c r="B4762" s="150"/>
      <c r="D4762" s="577"/>
    </row>
    <row r="4763" spans="2:12">
      <c r="B4763" s="150"/>
      <c r="D4763" s="577"/>
    </row>
    <row r="4764" spans="2:12">
      <c r="B4764" s="150"/>
      <c r="D4764" s="577"/>
    </row>
    <row r="4765" spans="2:12">
      <c r="B4765" s="150"/>
      <c r="D4765" s="577"/>
    </row>
    <row r="4766" spans="2:12">
      <c r="B4766" s="150"/>
      <c r="D4766" s="577"/>
    </row>
    <row r="4767" spans="2:12">
      <c r="B4767" s="150"/>
      <c r="D4767" s="577"/>
    </row>
    <row r="4768" spans="2:12">
      <c r="B4768" s="150"/>
      <c r="D4768" s="577"/>
    </row>
    <row r="4769" spans="2:12">
      <c r="B4769" s="150"/>
      <c r="D4769" s="577"/>
    </row>
    <row r="4770" spans="2:12">
      <c r="B4770" s="150"/>
      <c r="D4770" s="577"/>
    </row>
    <row r="4771" spans="2:12">
      <c r="B4771" s="150"/>
      <c r="D4771" s="577"/>
    </row>
    <row r="4772" spans="2:12">
      <c r="B4772" s="150"/>
      <c r="D4772" s="577"/>
    </row>
    <row r="4773" spans="2:12">
      <c r="B4773" s="150"/>
      <c r="D4773" s="577"/>
    </row>
    <row r="4774" spans="2:12">
      <c r="B4774" s="150"/>
      <c r="D4774" s="577"/>
      <c r="I4774" s="578"/>
      <c r="J4774" s="578"/>
      <c r="K4774" s="578"/>
      <c r="L4774" s="578"/>
    </row>
    <row r="4775" spans="2:12">
      <c r="B4775" s="150"/>
      <c r="D4775" s="577"/>
    </row>
    <row r="4776" spans="2:12">
      <c r="B4776" s="150"/>
      <c r="D4776" s="577"/>
    </row>
    <row r="4777" spans="2:12">
      <c r="B4777" s="150"/>
      <c r="D4777" s="577"/>
    </row>
    <row r="4778" spans="2:12">
      <c r="B4778" s="150"/>
      <c r="D4778" s="577"/>
    </row>
    <row r="4779" spans="2:12">
      <c r="B4779" s="150"/>
      <c r="D4779" s="577"/>
    </row>
    <row r="4780" spans="2:12">
      <c r="B4780" s="150"/>
      <c r="D4780" s="577"/>
    </row>
    <row r="4781" spans="2:12">
      <c r="B4781" s="150"/>
      <c r="D4781" s="577"/>
    </row>
    <row r="4782" spans="2:12">
      <c r="B4782" s="150"/>
      <c r="D4782" s="577"/>
    </row>
    <row r="4783" spans="2:12">
      <c r="B4783" s="150"/>
      <c r="D4783" s="577"/>
    </row>
    <row r="4784" spans="2:12">
      <c r="B4784" s="150"/>
      <c r="D4784" s="577"/>
    </row>
    <row r="4785" spans="2:12">
      <c r="B4785" s="150"/>
      <c r="D4785" s="577"/>
    </row>
    <row r="4786" spans="2:12">
      <c r="B4786" s="150"/>
      <c r="D4786" s="577"/>
    </row>
    <row r="4787" spans="2:12">
      <c r="B4787" s="150"/>
      <c r="D4787" s="577"/>
    </row>
    <row r="4788" spans="2:12">
      <c r="B4788" s="150"/>
      <c r="D4788" s="577"/>
    </row>
    <row r="4789" spans="2:12">
      <c r="B4789" s="150"/>
      <c r="D4789" s="577"/>
    </row>
    <row r="4790" spans="2:12">
      <c r="B4790" s="150"/>
      <c r="D4790" s="577"/>
    </row>
    <row r="4791" spans="2:12">
      <c r="B4791" s="150"/>
      <c r="D4791" s="577"/>
    </row>
    <row r="4792" spans="2:12">
      <c r="B4792" s="150"/>
      <c r="D4792" s="577"/>
    </row>
    <row r="4793" spans="2:12">
      <c r="B4793" s="150"/>
      <c r="D4793" s="577"/>
    </row>
    <row r="4794" spans="2:12">
      <c r="B4794" s="150"/>
      <c r="D4794" s="577"/>
    </row>
    <row r="4795" spans="2:12">
      <c r="B4795" s="150"/>
      <c r="D4795" s="577"/>
    </row>
    <row r="4796" spans="2:12">
      <c r="B4796" s="150"/>
      <c r="D4796" s="577"/>
    </row>
    <row r="4797" spans="2:12">
      <c r="B4797" s="150"/>
      <c r="D4797" s="577"/>
    </row>
    <row r="4798" spans="2:12">
      <c r="B4798" s="150"/>
      <c r="D4798" s="577"/>
      <c r="I4798" s="578"/>
      <c r="J4798" s="578"/>
      <c r="K4798" s="578"/>
      <c r="L4798" s="578"/>
    </row>
    <row r="4799" spans="2:12">
      <c r="B4799" s="150"/>
      <c r="D4799" s="577"/>
    </row>
    <row r="4800" spans="2:12">
      <c r="B4800" s="150"/>
      <c r="D4800" s="577"/>
    </row>
    <row r="4801" spans="2:12">
      <c r="B4801" s="150"/>
      <c r="D4801" s="577"/>
    </row>
    <row r="4802" spans="2:12">
      <c r="B4802" s="150"/>
      <c r="D4802" s="577"/>
    </row>
    <row r="4803" spans="2:12">
      <c r="B4803" s="150"/>
      <c r="D4803" s="577"/>
    </row>
    <row r="4804" spans="2:12">
      <c r="B4804" s="150"/>
      <c r="D4804" s="577"/>
    </row>
    <row r="4805" spans="2:12">
      <c r="B4805" s="150"/>
      <c r="D4805" s="577"/>
    </row>
    <row r="4806" spans="2:12">
      <c r="B4806" s="150"/>
      <c r="D4806" s="577"/>
      <c r="I4806" s="578"/>
      <c r="J4806" s="578"/>
      <c r="K4806" s="578"/>
      <c r="L4806" s="578"/>
    </row>
    <row r="4807" spans="2:12">
      <c r="B4807" s="150"/>
      <c r="D4807" s="577"/>
    </row>
    <row r="4808" spans="2:12">
      <c r="B4808" s="150"/>
      <c r="D4808" s="577"/>
    </row>
    <row r="4809" spans="2:12">
      <c r="B4809" s="150"/>
      <c r="D4809" s="577"/>
    </row>
    <row r="4810" spans="2:12">
      <c r="B4810" s="150"/>
      <c r="D4810" s="577"/>
    </row>
    <row r="4811" spans="2:12">
      <c r="B4811" s="150"/>
      <c r="D4811" s="577"/>
    </row>
    <row r="4812" spans="2:12">
      <c r="B4812" s="150"/>
      <c r="D4812" s="577"/>
    </row>
    <row r="4813" spans="2:12">
      <c r="B4813" s="150"/>
      <c r="D4813" s="577"/>
    </row>
    <row r="4814" spans="2:12">
      <c r="B4814" s="150"/>
      <c r="D4814" s="577"/>
    </row>
    <row r="4815" spans="2:12">
      <c r="B4815" s="150"/>
      <c r="D4815" s="577"/>
    </row>
    <row r="4816" spans="2:12">
      <c r="B4816" s="150"/>
      <c r="D4816" s="577"/>
    </row>
    <row r="4817" spans="2:12">
      <c r="B4817" s="150"/>
      <c r="D4817" s="577"/>
    </row>
    <row r="4818" spans="2:12">
      <c r="B4818" s="150"/>
      <c r="D4818" s="577"/>
    </row>
    <row r="4819" spans="2:12">
      <c r="B4819" s="150"/>
      <c r="D4819" s="577"/>
    </row>
    <row r="4820" spans="2:12">
      <c r="B4820" s="150"/>
      <c r="D4820" s="577"/>
    </row>
    <row r="4821" spans="2:12">
      <c r="B4821" s="150"/>
      <c r="D4821" s="577"/>
    </row>
    <row r="4822" spans="2:12">
      <c r="B4822" s="150"/>
      <c r="D4822" s="577"/>
      <c r="I4822" s="578"/>
      <c r="J4822" s="578"/>
      <c r="K4822" s="578"/>
      <c r="L4822" s="578"/>
    </row>
    <row r="4823" spans="2:12">
      <c r="B4823" s="150"/>
      <c r="D4823" s="577"/>
    </row>
    <row r="4824" spans="2:12">
      <c r="B4824" s="150"/>
      <c r="D4824" s="577"/>
    </row>
    <row r="4825" spans="2:12">
      <c r="B4825" s="150"/>
      <c r="D4825" s="577"/>
    </row>
    <row r="4826" spans="2:12">
      <c r="B4826" s="150"/>
      <c r="D4826" s="577"/>
    </row>
    <row r="4827" spans="2:12">
      <c r="B4827" s="150"/>
      <c r="D4827" s="577"/>
    </row>
    <row r="4828" spans="2:12">
      <c r="B4828" s="150"/>
      <c r="D4828" s="577"/>
    </row>
    <row r="4829" spans="2:12">
      <c r="B4829" s="150"/>
      <c r="D4829" s="577"/>
    </row>
    <row r="4830" spans="2:12">
      <c r="B4830" s="150"/>
      <c r="D4830" s="577"/>
    </row>
    <row r="4831" spans="2:12">
      <c r="B4831" s="150"/>
      <c r="D4831" s="577"/>
    </row>
    <row r="4832" spans="2:12">
      <c r="B4832" s="150"/>
      <c r="D4832" s="577"/>
    </row>
    <row r="4833" spans="2:12">
      <c r="B4833" s="150"/>
      <c r="D4833" s="577"/>
    </row>
    <row r="4834" spans="2:12">
      <c r="B4834" s="150"/>
      <c r="D4834" s="577"/>
    </row>
    <row r="4835" spans="2:12">
      <c r="B4835" s="150"/>
      <c r="D4835" s="577"/>
    </row>
    <row r="4836" spans="2:12">
      <c r="B4836" s="150"/>
      <c r="D4836" s="577"/>
    </row>
    <row r="4837" spans="2:12">
      <c r="B4837" s="150"/>
      <c r="D4837" s="577"/>
    </row>
    <row r="4838" spans="2:12">
      <c r="B4838" s="150"/>
      <c r="D4838" s="577"/>
    </row>
    <row r="4839" spans="2:12">
      <c r="B4839" s="150"/>
      <c r="D4839" s="577"/>
    </row>
    <row r="4840" spans="2:12">
      <c r="B4840" s="150"/>
      <c r="D4840" s="577"/>
    </row>
    <row r="4841" spans="2:12">
      <c r="B4841" s="150"/>
      <c r="D4841" s="577"/>
    </row>
    <row r="4842" spans="2:12">
      <c r="B4842" s="150"/>
      <c r="D4842" s="577"/>
    </row>
    <row r="4843" spans="2:12">
      <c r="B4843" s="150"/>
      <c r="D4843" s="577"/>
    </row>
    <row r="4844" spans="2:12">
      <c r="B4844" s="150"/>
      <c r="D4844" s="577"/>
    </row>
    <row r="4845" spans="2:12">
      <c r="B4845" s="150"/>
      <c r="D4845" s="577"/>
    </row>
    <row r="4846" spans="2:12">
      <c r="B4846" s="150"/>
      <c r="D4846" s="577"/>
      <c r="I4846" s="578"/>
      <c r="J4846" s="578"/>
      <c r="K4846" s="578"/>
      <c r="L4846" s="578"/>
    </row>
    <row r="4847" spans="2:12">
      <c r="B4847" s="150"/>
      <c r="D4847" s="577"/>
    </row>
    <row r="4848" spans="2:12">
      <c r="B4848" s="150"/>
      <c r="D4848" s="577"/>
    </row>
    <row r="4849" spans="2:4">
      <c r="B4849" s="150"/>
      <c r="D4849" s="577"/>
    </row>
    <row r="4850" spans="2:4">
      <c r="B4850" s="150"/>
      <c r="D4850" s="577"/>
    </row>
    <row r="4851" spans="2:4">
      <c r="B4851" s="150"/>
      <c r="D4851" s="577"/>
    </row>
    <row r="4852" spans="2:4">
      <c r="B4852" s="150"/>
      <c r="D4852" s="577"/>
    </row>
    <row r="4853" spans="2:4">
      <c r="B4853" s="150"/>
      <c r="D4853" s="577"/>
    </row>
    <row r="4854" spans="2:4">
      <c r="B4854" s="150"/>
      <c r="D4854" s="577"/>
    </row>
    <row r="4855" spans="2:4">
      <c r="B4855" s="150"/>
      <c r="D4855" s="577"/>
    </row>
    <row r="4856" spans="2:4">
      <c r="B4856" s="150"/>
      <c r="D4856" s="577"/>
    </row>
    <row r="4857" spans="2:4">
      <c r="B4857" s="150"/>
      <c r="D4857" s="577"/>
    </row>
    <row r="4858" spans="2:4">
      <c r="B4858" s="150"/>
      <c r="D4858" s="577"/>
    </row>
    <row r="4859" spans="2:4">
      <c r="B4859" s="150"/>
      <c r="D4859" s="577"/>
    </row>
    <row r="4860" spans="2:4">
      <c r="B4860" s="150"/>
      <c r="D4860" s="577"/>
    </row>
    <row r="4861" spans="2:4">
      <c r="B4861" s="150"/>
      <c r="D4861" s="577"/>
    </row>
    <row r="4862" spans="2:4">
      <c r="B4862" s="150"/>
      <c r="D4862" s="577"/>
    </row>
    <row r="4863" spans="2:4">
      <c r="B4863" s="150"/>
      <c r="D4863" s="577"/>
    </row>
    <row r="4864" spans="2:4">
      <c r="B4864" s="150"/>
      <c r="D4864" s="577"/>
    </row>
    <row r="4865" spans="2:12">
      <c r="B4865" s="150"/>
      <c r="D4865" s="577"/>
    </row>
    <row r="4866" spans="2:12">
      <c r="B4866" s="150"/>
      <c r="D4866" s="577"/>
    </row>
    <row r="4867" spans="2:12">
      <c r="B4867" s="150"/>
      <c r="D4867" s="577"/>
    </row>
    <row r="4868" spans="2:12">
      <c r="B4868" s="150"/>
      <c r="D4868" s="577"/>
    </row>
    <row r="4869" spans="2:12">
      <c r="B4869" s="150"/>
      <c r="D4869" s="577"/>
    </row>
    <row r="4870" spans="2:12">
      <c r="B4870" s="150"/>
      <c r="D4870" s="577"/>
      <c r="I4870" s="578"/>
      <c r="J4870" s="578"/>
      <c r="K4870" s="578"/>
      <c r="L4870" s="578"/>
    </row>
    <row r="4871" spans="2:12">
      <c r="B4871" s="150"/>
      <c r="D4871" s="577"/>
    </row>
    <row r="4872" spans="2:12">
      <c r="B4872" s="150"/>
      <c r="D4872" s="577"/>
    </row>
    <row r="4873" spans="2:12">
      <c r="B4873" s="150"/>
      <c r="D4873" s="577"/>
    </row>
    <row r="4874" spans="2:12">
      <c r="B4874" s="150"/>
      <c r="D4874" s="577"/>
    </row>
    <row r="4875" spans="2:12">
      <c r="B4875" s="150"/>
      <c r="D4875" s="577"/>
    </row>
    <row r="4876" spans="2:12">
      <c r="B4876" s="150"/>
      <c r="D4876" s="577"/>
    </row>
    <row r="4877" spans="2:12">
      <c r="B4877" s="150"/>
      <c r="D4877" s="577"/>
    </row>
    <row r="4878" spans="2:12">
      <c r="B4878" s="150"/>
      <c r="D4878" s="577"/>
    </row>
    <row r="4879" spans="2:12">
      <c r="B4879" s="150"/>
      <c r="D4879" s="577"/>
    </row>
    <row r="4880" spans="2:12">
      <c r="B4880" s="150"/>
      <c r="D4880" s="577"/>
    </row>
    <row r="4881" spans="2:4">
      <c r="B4881" s="150"/>
      <c r="D4881" s="577"/>
    </row>
    <row r="4882" spans="2:4">
      <c r="B4882" s="150"/>
      <c r="D4882" s="577"/>
    </row>
    <row r="4883" spans="2:4">
      <c r="B4883" s="150"/>
      <c r="D4883" s="577"/>
    </row>
    <row r="4884" spans="2:4">
      <c r="B4884" s="150"/>
      <c r="D4884" s="577"/>
    </row>
    <row r="4885" spans="2:4">
      <c r="B4885" s="150"/>
      <c r="D4885" s="577"/>
    </row>
    <row r="4886" spans="2:4">
      <c r="B4886" s="150"/>
      <c r="D4886" s="577"/>
    </row>
    <row r="4887" spans="2:4">
      <c r="B4887" s="150"/>
      <c r="D4887" s="577"/>
    </row>
    <row r="4888" spans="2:4">
      <c r="B4888" s="150"/>
      <c r="D4888" s="577"/>
    </row>
    <row r="4889" spans="2:4">
      <c r="B4889" s="150"/>
      <c r="D4889" s="577"/>
    </row>
    <row r="4890" spans="2:4">
      <c r="B4890" s="150"/>
      <c r="D4890" s="577"/>
    </row>
    <row r="4891" spans="2:4">
      <c r="B4891" s="150"/>
      <c r="D4891" s="577"/>
    </row>
    <row r="4892" spans="2:4">
      <c r="B4892" s="150"/>
      <c r="D4892" s="577"/>
    </row>
    <row r="4893" spans="2:4">
      <c r="B4893" s="150"/>
      <c r="D4893" s="577"/>
    </row>
    <row r="4894" spans="2:4">
      <c r="B4894" s="150"/>
      <c r="D4894" s="577"/>
    </row>
    <row r="4895" spans="2:4">
      <c r="B4895" s="150"/>
      <c r="D4895" s="577"/>
    </row>
    <row r="4896" spans="2:4">
      <c r="B4896" s="150"/>
      <c r="D4896" s="577"/>
    </row>
    <row r="4897" spans="2:4">
      <c r="B4897" s="150"/>
      <c r="D4897" s="577"/>
    </row>
    <row r="4898" spans="2:4">
      <c r="B4898" s="150"/>
      <c r="D4898" s="577"/>
    </row>
    <row r="4899" spans="2:4">
      <c r="B4899" s="150"/>
      <c r="D4899" s="577"/>
    </row>
    <row r="4900" spans="2:4">
      <c r="B4900" s="150"/>
      <c r="D4900" s="577"/>
    </row>
    <row r="4901" spans="2:4">
      <c r="B4901" s="150"/>
      <c r="D4901" s="577"/>
    </row>
    <row r="4902" spans="2:4">
      <c r="B4902" s="150"/>
      <c r="D4902" s="577"/>
    </row>
    <row r="4903" spans="2:4">
      <c r="B4903" s="150"/>
      <c r="D4903" s="577"/>
    </row>
    <row r="4904" spans="2:4">
      <c r="B4904" s="150"/>
      <c r="D4904" s="577"/>
    </row>
    <row r="4905" spans="2:4">
      <c r="B4905" s="150"/>
      <c r="D4905" s="577"/>
    </row>
    <row r="4906" spans="2:4">
      <c r="B4906" s="150"/>
      <c r="D4906" s="577"/>
    </row>
    <row r="4907" spans="2:4">
      <c r="B4907" s="150"/>
      <c r="D4907" s="577"/>
    </row>
    <row r="4908" spans="2:4">
      <c r="B4908" s="150"/>
      <c r="D4908" s="577"/>
    </row>
    <row r="4909" spans="2:4">
      <c r="B4909" s="150"/>
      <c r="D4909" s="577"/>
    </row>
    <row r="4910" spans="2:4">
      <c r="B4910" s="150"/>
      <c r="D4910" s="577"/>
    </row>
    <row r="4911" spans="2:4">
      <c r="B4911" s="150"/>
      <c r="D4911" s="577"/>
    </row>
    <row r="4912" spans="2:4">
      <c r="B4912" s="150"/>
      <c r="D4912" s="577"/>
    </row>
    <row r="4913" spans="2:12">
      <c r="B4913" s="150"/>
      <c r="D4913" s="577"/>
    </row>
    <row r="4914" spans="2:12">
      <c r="B4914" s="150"/>
      <c r="D4914" s="577"/>
    </row>
    <row r="4915" spans="2:12">
      <c r="B4915" s="150"/>
      <c r="D4915" s="577"/>
    </row>
    <row r="4916" spans="2:12">
      <c r="B4916" s="150"/>
      <c r="D4916" s="577"/>
    </row>
    <row r="4917" spans="2:12">
      <c r="B4917" s="150"/>
      <c r="D4917" s="577"/>
    </row>
    <row r="4918" spans="2:12">
      <c r="B4918" s="150"/>
      <c r="D4918" s="577"/>
    </row>
    <row r="4919" spans="2:12">
      <c r="B4919" s="150"/>
      <c r="D4919" s="577"/>
    </row>
    <row r="4920" spans="2:12">
      <c r="B4920" s="150"/>
      <c r="D4920" s="577"/>
    </row>
    <row r="4921" spans="2:12">
      <c r="B4921" s="150"/>
      <c r="D4921" s="577"/>
    </row>
    <row r="4922" spans="2:12">
      <c r="B4922" s="150"/>
      <c r="D4922" s="577"/>
    </row>
    <row r="4923" spans="2:12">
      <c r="B4923" s="150"/>
      <c r="D4923" s="577"/>
    </row>
    <row r="4924" spans="2:12">
      <c r="B4924" s="150"/>
      <c r="D4924" s="577"/>
    </row>
    <row r="4925" spans="2:12">
      <c r="B4925" s="150"/>
      <c r="D4925" s="577"/>
    </row>
    <row r="4926" spans="2:12">
      <c r="B4926" s="150"/>
      <c r="D4926" s="577"/>
      <c r="I4926" s="578"/>
      <c r="J4926" s="578"/>
      <c r="K4926" s="578"/>
      <c r="L4926" s="578"/>
    </row>
    <row r="4927" spans="2:12">
      <c r="B4927" s="150"/>
      <c r="D4927" s="577"/>
    </row>
    <row r="4928" spans="2:12">
      <c r="B4928" s="150"/>
      <c r="D4928" s="577"/>
    </row>
    <row r="4929" spans="2:4">
      <c r="B4929" s="150"/>
      <c r="D4929" s="577"/>
    </row>
    <row r="4930" spans="2:4">
      <c r="B4930" s="150"/>
      <c r="D4930" s="577"/>
    </row>
    <row r="4931" spans="2:4">
      <c r="B4931" s="150"/>
      <c r="D4931" s="577"/>
    </row>
    <row r="4932" spans="2:4">
      <c r="B4932" s="150"/>
      <c r="D4932" s="577"/>
    </row>
    <row r="4933" spans="2:4">
      <c r="B4933" s="150"/>
      <c r="D4933" s="577"/>
    </row>
    <row r="4934" spans="2:4">
      <c r="B4934" s="150"/>
      <c r="D4934" s="577"/>
    </row>
    <row r="4935" spans="2:4">
      <c r="B4935" s="150"/>
      <c r="D4935" s="577"/>
    </row>
    <row r="4936" spans="2:4">
      <c r="B4936" s="150"/>
      <c r="D4936" s="577"/>
    </row>
    <row r="4937" spans="2:4">
      <c r="B4937" s="150"/>
      <c r="D4937" s="577"/>
    </row>
    <row r="4938" spans="2:4">
      <c r="B4938" s="150"/>
      <c r="D4938" s="577"/>
    </row>
    <row r="4939" spans="2:4">
      <c r="B4939" s="150"/>
      <c r="D4939" s="577"/>
    </row>
    <row r="4940" spans="2:4">
      <c r="B4940" s="150"/>
      <c r="D4940" s="577"/>
    </row>
    <row r="4941" spans="2:4">
      <c r="B4941" s="150"/>
      <c r="D4941" s="577"/>
    </row>
    <row r="4942" spans="2:4">
      <c r="B4942" s="150"/>
      <c r="D4942" s="577"/>
    </row>
    <row r="4943" spans="2:4">
      <c r="B4943" s="150"/>
      <c r="D4943" s="577"/>
    </row>
    <row r="4944" spans="2:4">
      <c r="B4944" s="150"/>
      <c r="D4944" s="577"/>
    </row>
    <row r="4945" spans="2:4">
      <c r="B4945" s="150"/>
      <c r="D4945" s="577"/>
    </row>
    <row r="4946" spans="2:4">
      <c r="B4946" s="150"/>
      <c r="D4946" s="577"/>
    </row>
    <row r="4947" spans="2:4">
      <c r="B4947" s="150"/>
      <c r="D4947" s="577"/>
    </row>
    <row r="4948" spans="2:4">
      <c r="B4948" s="150"/>
      <c r="D4948" s="577"/>
    </row>
    <row r="4949" spans="2:4">
      <c r="B4949" s="150"/>
      <c r="D4949" s="577"/>
    </row>
    <row r="4950" spans="2:4">
      <c r="B4950" s="150"/>
      <c r="D4950" s="577"/>
    </row>
    <row r="4951" spans="2:4">
      <c r="B4951" s="150"/>
      <c r="D4951" s="577"/>
    </row>
    <row r="4952" spans="2:4">
      <c r="B4952" s="150"/>
      <c r="D4952" s="577"/>
    </row>
    <row r="4953" spans="2:4">
      <c r="B4953" s="150"/>
      <c r="D4953" s="577"/>
    </row>
    <row r="4954" spans="2:4">
      <c r="B4954" s="150"/>
      <c r="D4954" s="577"/>
    </row>
    <row r="4955" spans="2:4">
      <c r="B4955" s="150"/>
      <c r="D4955" s="577"/>
    </row>
    <row r="4956" spans="2:4">
      <c r="B4956" s="150"/>
      <c r="D4956" s="577"/>
    </row>
    <row r="4957" spans="2:4">
      <c r="B4957" s="150"/>
      <c r="D4957" s="577"/>
    </row>
    <row r="4958" spans="2:4">
      <c r="B4958" s="150"/>
      <c r="D4958" s="577"/>
    </row>
    <row r="4959" spans="2:4">
      <c r="B4959" s="150"/>
      <c r="D4959" s="577"/>
    </row>
    <row r="4960" spans="2:4">
      <c r="B4960" s="150"/>
      <c r="D4960" s="577"/>
    </row>
    <row r="4961" spans="2:4">
      <c r="B4961" s="150"/>
      <c r="D4961" s="577"/>
    </row>
    <row r="4962" spans="2:4">
      <c r="B4962" s="150"/>
      <c r="D4962" s="577"/>
    </row>
    <row r="4963" spans="2:4">
      <c r="B4963" s="150"/>
      <c r="D4963" s="577"/>
    </row>
    <row r="4964" spans="2:4">
      <c r="B4964" s="150"/>
      <c r="D4964" s="577"/>
    </row>
    <row r="4965" spans="2:4">
      <c r="B4965" s="150"/>
      <c r="D4965" s="577"/>
    </row>
    <row r="4966" spans="2:4">
      <c r="B4966" s="150"/>
      <c r="D4966" s="577"/>
    </row>
    <row r="4967" spans="2:4">
      <c r="B4967" s="150"/>
      <c r="D4967" s="577"/>
    </row>
    <row r="4968" spans="2:4">
      <c r="B4968" s="150"/>
      <c r="D4968" s="577"/>
    </row>
    <row r="4969" spans="2:4">
      <c r="B4969" s="150"/>
      <c r="D4969" s="577"/>
    </row>
    <row r="4970" spans="2:4">
      <c r="B4970" s="150"/>
      <c r="D4970" s="577"/>
    </row>
    <row r="4971" spans="2:4">
      <c r="B4971" s="150"/>
      <c r="D4971" s="577"/>
    </row>
    <row r="4972" spans="2:4">
      <c r="B4972" s="150"/>
      <c r="D4972" s="577"/>
    </row>
    <row r="4973" spans="2:4">
      <c r="B4973" s="150"/>
      <c r="D4973" s="577"/>
    </row>
    <row r="4974" spans="2:4">
      <c r="B4974" s="150"/>
      <c r="D4974" s="577"/>
    </row>
    <row r="4975" spans="2:4">
      <c r="B4975" s="150"/>
      <c r="D4975" s="577"/>
    </row>
    <row r="4976" spans="2:4">
      <c r="B4976" s="150"/>
      <c r="D4976" s="577"/>
    </row>
    <row r="4977" spans="2:4">
      <c r="B4977" s="150"/>
      <c r="D4977" s="577"/>
    </row>
    <row r="4978" spans="2:4">
      <c r="B4978" s="150"/>
      <c r="D4978" s="577"/>
    </row>
    <row r="4979" spans="2:4">
      <c r="B4979" s="150"/>
      <c r="D4979" s="577"/>
    </row>
    <row r="4980" spans="2:4">
      <c r="B4980" s="150"/>
      <c r="D4980" s="577"/>
    </row>
    <row r="4981" spans="2:4">
      <c r="B4981" s="150"/>
      <c r="D4981" s="577"/>
    </row>
    <row r="4982" spans="2:4">
      <c r="B4982" s="150"/>
      <c r="D4982" s="577"/>
    </row>
    <row r="4983" spans="2:4">
      <c r="B4983" s="150"/>
      <c r="D4983" s="577"/>
    </row>
    <row r="4984" spans="2:4">
      <c r="B4984" s="150"/>
      <c r="D4984" s="577"/>
    </row>
    <row r="4985" spans="2:4">
      <c r="B4985" s="150"/>
      <c r="D4985" s="577"/>
    </row>
    <row r="4986" spans="2:4">
      <c r="B4986" s="150"/>
      <c r="D4986" s="577"/>
    </row>
    <row r="4987" spans="2:4">
      <c r="B4987" s="150"/>
      <c r="D4987" s="577"/>
    </row>
    <row r="4988" spans="2:4">
      <c r="B4988" s="150"/>
      <c r="D4988" s="577"/>
    </row>
    <row r="4989" spans="2:4">
      <c r="B4989" s="150"/>
      <c r="D4989" s="577"/>
    </row>
    <row r="4990" spans="2:4">
      <c r="B4990" s="150"/>
      <c r="D4990" s="577"/>
    </row>
    <row r="4991" spans="2:4">
      <c r="B4991" s="150"/>
      <c r="D4991" s="577"/>
    </row>
    <row r="4992" spans="2:4">
      <c r="B4992" s="150"/>
      <c r="D4992" s="577"/>
    </row>
    <row r="4993" spans="2:4">
      <c r="B4993" s="150"/>
      <c r="D4993" s="577"/>
    </row>
    <row r="4994" spans="2:4">
      <c r="B4994" s="150"/>
      <c r="D4994" s="577"/>
    </row>
    <row r="4995" spans="2:4">
      <c r="B4995" s="150"/>
      <c r="D4995" s="577"/>
    </row>
    <row r="4996" spans="2:4">
      <c r="B4996" s="150"/>
      <c r="D4996" s="577"/>
    </row>
    <row r="4997" spans="2:4">
      <c r="B4997" s="150"/>
      <c r="D4997" s="577"/>
    </row>
    <row r="4998" spans="2:4">
      <c r="B4998" s="150"/>
      <c r="D4998" s="577"/>
    </row>
    <row r="4999" spans="2:4">
      <c r="B4999" s="150"/>
      <c r="D4999" s="577"/>
    </row>
    <row r="5000" spans="2:4">
      <c r="B5000" s="150"/>
      <c r="D5000" s="577"/>
    </row>
    <row r="5001" spans="2:4">
      <c r="B5001" s="150"/>
      <c r="D5001" s="577"/>
    </row>
    <row r="5002" spans="2:4">
      <c r="B5002" s="150"/>
      <c r="D5002" s="577"/>
    </row>
    <row r="5003" spans="2:4">
      <c r="B5003" s="150"/>
      <c r="D5003" s="577"/>
    </row>
    <row r="5004" spans="2:4">
      <c r="B5004" s="150"/>
      <c r="D5004" s="577"/>
    </row>
    <row r="5005" spans="2:4">
      <c r="B5005" s="150"/>
      <c r="D5005" s="577"/>
    </row>
    <row r="5006" spans="2:4">
      <c r="B5006" s="150"/>
      <c r="D5006" s="577"/>
    </row>
    <row r="5007" spans="2:4">
      <c r="B5007" s="150"/>
      <c r="D5007" s="577"/>
    </row>
    <row r="5008" spans="2:4">
      <c r="B5008" s="150"/>
      <c r="D5008" s="577"/>
    </row>
    <row r="5009" spans="2:4">
      <c r="B5009" s="150"/>
      <c r="D5009" s="577"/>
    </row>
    <row r="5010" spans="2:4">
      <c r="B5010" s="150"/>
      <c r="D5010" s="577"/>
    </row>
    <row r="5011" spans="2:4">
      <c r="B5011" s="150"/>
      <c r="D5011" s="577"/>
    </row>
    <row r="5012" spans="2:4">
      <c r="B5012" s="150"/>
      <c r="D5012" s="577"/>
    </row>
    <row r="5013" spans="2:4">
      <c r="B5013" s="150"/>
      <c r="D5013" s="577"/>
    </row>
    <row r="5014" spans="2:4">
      <c r="B5014" s="150"/>
      <c r="D5014" s="577"/>
    </row>
    <row r="5015" spans="2:4">
      <c r="B5015" s="150"/>
      <c r="D5015" s="577"/>
    </row>
    <row r="5016" spans="2:4">
      <c r="B5016" s="150"/>
      <c r="D5016" s="577"/>
    </row>
    <row r="5017" spans="2:4">
      <c r="B5017" s="150"/>
      <c r="D5017" s="577"/>
    </row>
    <row r="5018" spans="2:4">
      <c r="B5018" s="150"/>
      <c r="D5018" s="577"/>
    </row>
    <row r="5019" spans="2:4">
      <c r="B5019" s="150"/>
      <c r="D5019" s="577"/>
    </row>
    <row r="5020" spans="2:4">
      <c r="B5020" s="150"/>
      <c r="D5020" s="577"/>
    </row>
    <row r="5021" spans="2:4">
      <c r="B5021" s="150"/>
      <c r="D5021" s="577"/>
    </row>
    <row r="5022" spans="2:4">
      <c r="B5022" s="150"/>
      <c r="D5022" s="577"/>
    </row>
    <row r="5023" spans="2:4">
      <c r="B5023" s="150"/>
      <c r="D5023" s="577"/>
    </row>
    <row r="5024" spans="2:4">
      <c r="B5024" s="150"/>
      <c r="D5024" s="577"/>
    </row>
    <row r="5025" spans="2:4">
      <c r="B5025" s="150"/>
      <c r="D5025" s="577"/>
    </row>
    <row r="5026" spans="2:4">
      <c r="B5026" s="150"/>
      <c r="D5026" s="577"/>
    </row>
    <row r="5027" spans="2:4">
      <c r="B5027" s="150"/>
      <c r="D5027" s="577"/>
    </row>
    <row r="5028" spans="2:4">
      <c r="B5028" s="150"/>
      <c r="D5028" s="577"/>
    </row>
    <row r="5029" spans="2:4">
      <c r="B5029" s="150"/>
      <c r="D5029" s="577"/>
    </row>
    <row r="5030" spans="2:4">
      <c r="B5030" s="150"/>
      <c r="D5030" s="577"/>
    </row>
    <row r="5031" spans="2:4">
      <c r="B5031" s="150"/>
      <c r="D5031" s="577"/>
    </row>
    <row r="5032" spans="2:4">
      <c r="B5032" s="150"/>
      <c r="D5032" s="577"/>
    </row>
    <row r="5033" spans="2:4">
      <c r="B5033" s="150"/>
      <c r="D5033" s="577"/>
    </row>
    <row r="5034" spans="2:4">
      <c r="B5034" s="150"/>
      <c r="D5034" s="577"/>
    </row>
    <row r="5035" spans="2:4">
      <c r="B5035" s="150"/>
      <c r="D5035" s="577"/>
    </row>
    <row r="5036" spans="2:4">
      <c r="B5036" s="150"/>
      <c r="D5036" s="577"/>
    </row>
    <row r="5037" spans="2:4">
      <c r="B5037" s="150"/>
      <c r="D5037" s="577"/>
    </row>
    <row r="5038" spans="2:4">
      <c r="B5038" s="150"/>
      <c r="D5038" s="577"/>
    </row>
    <row r="5039" spans="2:4">
      <c r="B5039" s="150"/>
      <c r="D5039" s="577"/>
    </row>
    <row r="5040" spans="2:4">
      <c r="B5040" s="150"/>
      <c r="D5040" s="577"/>
    </row>
    <row r="5041" spans="2:4">
      <c r="B5041" s="150"/>
      <c r="D5041" s="577"/>
    </row>
    <row r="5042" spans="2:4">
      <c r="B5042" s="150"/>
      <c r="D5042" s="577"/>
    </row>
    <row r="5043" spans="2:4">
      <c r="B5043" s="150"/>
      <c r="D5043" s="577"/>
    </row>
    <row r="5044" spans="2:4">
      <c r="B5044" s="150"/>
      <c r="D5044" s="577"/>
    </row>
    <row r="5045" spans="2:4">
      <c r="B5045" s="150"/>
      <c r="D5045" s="577"/>
    </row>
    <row r="5046" spans="2:4">
      <c r="B5046" s="150"/>
      <c r="D5046" s="577"/>
    </row>
    <row r="5047" spans="2:4">
      <c r="B5047" s="150"/>
      <c r="D5047" s="577"/>
    </row>
    <row r="5048" spans="2:4">
      <c r="B5048" s="150"/>
      <c r="D5048" s="577"/>
    </row>
    <row r="5049" spans="2:4">
      <c r="B5049" s="150"/>
      <c r="D5049" s="577"/>
    </row>
    <row r="5050" spans="2:4">
      <c r="B5050" s="150"/>
      <c r="D5050" s="577"/>
    </row>
    <row r="5051" spans="2:4">
      <c r="B5051" s="150"/>
      <c r="D5051" s="577"/>
    </row>
    <row r="5052" spans="2:4">
      <c r="B5052" s="150"/>
      <c r="D5052" s="577"/>
    </row>
    <row r="5053" spans="2:4">
      <c r="B5053" s="150"/>
      <c r="D5053" s="577"/>
    </row>
    <row r="5054" spans="2:4">
      <c r="B5054" s="150"/>
      <c r="D5054" s="577"/>
    </row>
    <row r="5055" spans="2:4">
      <c r="B5055" s="150"/>
      <c r="D5055" s="577"/>
    </row>
    <row r="5056" spans="2:4">
      <c r="B5056" s="150"/>
      <c r="D5056" s="577"/>
    </row>
    <row r="5057" spans="2:12">
      <c r="B5057" s="150"/>
      <c r="D5057" s="577"/>
    </row>
    <row r="5058" spans="2:12">
      <c r="B5058" s="150"/>
      <c r="D5058" s="577"/>
    </row>
    <row r="5059" spans="2:12">
      <c r="B5059" s="150"/>
      <c r="D5059" s="577"/>
    </row>
    <row r="5060" spans="2:12">
      <c r="B5060" s="150"/>
      <c r="D5060" s="577"/>
    </row>
    <row r="5061" spans="2:12">
      <c r="B5061" s="150"/>
      <c r="D5061" s="577"/>
    </row>
    <row r="5062" spans="2:12">
      <c r="B5062" s="150"/>
      <c r="D5062" s="577"/>
      <c r="I5062" s="578"/>
      <c r="J5062" s="578"/>
      <c r="K5062" s="578"/>
      <c r="L5062" s="578"/>
    </row>
    <row r="5063" spans="2:12">
      <c r="B5063" s="150"/>
      <c r="D5063" s="577"/>
    </row>
    <row r="5064" spans="2:12">
      <c r="B5064" s="150"/>
      <c r="D5064" s="577"/>
    </row>
    <row r="5065" spans="2:12">
      <c r="B5065" s="150"/>
      <c r="D5065" s="577"/>
    </row>
    <row r="5066" spans="2:12">
      <c r="B5066" s="150"/>
      <c r="D5066" s="577"/>
    </row>
    <row r="5067" spans="2:12">
      <c r="B5067" s="150"/>
      <c r="D5067" s="577"/>
    </row>
    <row r="5068" spans="2:12">
      <c r="B5068" s="150"/>
      <c r="D5068" s="577"/>
    </row>
    <row r="5069" spans="2:12">
      <c r="B5069" s="150"/>
      <c r="D5069" s="577"/>
    </row>
    <row r="5070" spans="2:12">
      <c r="B5070" s="150"/>
      <c r="D5070" s="577"/>
    </row>
    <row r="5071" spans="2:12">
      <c r="B5071" s="150"/>
      <c r="D5071" s="577"/>
    </row>
    <row r="5072" spans="2:12">
      <c r="B5072" s="150"/>
      <c r="D5072" s="577"/>
    </row>
    <row r="5073" spans="2:4">
      <c r="B5073" s="150"/>
      <c r="D5073" s="577"/>
    </row>
    <row r="5074" spans="2:4">
      <c r="B5074" s="150"/>
      <c r="D5074" s="577"/>
    </row>
    <row r="5075" spans="2:4">
      <c r="B5075" s="150"/>
      <c r="D5075" s="577"/>
    </row>
    <row r="5076" spans="2:4">
      <c r="B5076" s="150"/>
      <c r="D5076" s="577"/>
    </row>
    <row r="5077" spans="2:4">
      <c r="B5077" s="150"/>
      <c r="D5077" s="577"/>
    </row>
    <row r="5078" spans="2:4">
      <c r="B5078" s="150"/>
      <c r="D5078" s="577"/>
    </row>
    <row r="5079" spans="2:4">
      <c r="B5079" s="150"/>
      <c r="D5079" s="577"/>
    </row>
    <row r="5080" spans="2:4">
      <c r="B5080" s="150"/>
      <c r="D5080" s="577"/>
    </row>
    <row r="5081" spans="2:4">
      <c r="B5081" s="150"/>
      <c r="D5081" s="577"/>
    </row>
    <row r="5082" spans="2:4">
      <c r="B5082" s="150"/>
      <c r="D5082" s="577"/>
    </row>
    <row r="5083" spans="2:4">
      <c r="B5083" s="150"/>
      <c r="D5083" s="577"/>
    </row>
    <row r="5084" spans="2:4">
      <c r="B5084" s="150"/>
      <c r="D5084" s="577"/>
    </row>
    <row r="5085" spans="2:4">
      <c r="B5085" s="150"/>
      <c r="D5085" s="577"/>
    </row>
    <row r="5086" spans="2:4">
      <c r="B5086" s="150"/>
      <c r="D5086" s="577"/>
    </row>
    <row r="5087" spans="2:4">
      <c r="B5087" s="150"/>
      <c r="D5087" s="577"/>
    </row>
    <row r="5088" spans="2:4">
      <c r="B5088" s="150"/>
      <c r="D5088" s="577"/>
    </row>
    <row r="5089" spans="2:4">
      <c r="B5089" s="150"/>
      <c r="D5089" s="577"/>
    </row>
    <row r="5090" spans="2:4">
      <c r="B5090" s="150"/>
      <c r="D5090" s="577"/>
    </row>
    <row r="5091" spans="2:4">
      <c r="B5091" s="150"/>
      <c r="D5091" s="577"/>
    </row>
    <row r="5092" spans="2:4">
      <c r="B5092" s="150"/>
      <c r="D5092" s="577"/>
    </row>
    <row r="5093" spans="2:4">
      <c r="B5093" s="150"/>
      <c r="D5093" s="577"/>
    </row>
    <row r="5094" spans="2:4">
      <c r="B5094" s="150"/>
      <c r="D5094" s="577"/>
    </row>
    <row r="5095" spans="2:4">
      <c r="B5095" s="150"/>
      <c r="D5095" s="577"/>
    </row>
    <row r="5096" spans="2:4">
      <c r="B5096" s="150"/>
      <c r="D5096" s="577"/>
    </row>
    <row r="5097" spans="2:4">
      <c r="B5097" s="150"/>
      <c r="D5097" s="577"/>
    </row>
    <row r="5098" spans="2:4">
      <c r="B5098" s="150"/>
      <c r="D5098" s="577"/>
    </row>
    <row r="5099" spans="2:4">
      <c r="B5099" s="150"/>
      <c r="D5099" s="577"/>
    </row>
    <row r="5100" spans="2:4">
      <c r="B5100" s="150"/>
      <c r="D5100" s="577"/>
    </row>
    <row r="5101" spans="2:4">
      <c r="B5101" s="150"/>
      <c r="D5101" s="577"/>
    </row>
    <row r="5102" spans="2:4">
      <c r="B5102" s="150"/>
      <c r="D5102" s="577"/>
    </row>
    <row r="5103" spans="2:4">
      <c r="B5103" s="150"/>
      <c r="D5103" s="577"/>
    </row>
    <row r="5104" spans="2:4">
      <c r="B5104" s="150"/>
      <c r="D5104" s="577"/>
    </row>
    <row r="5105" spans="2:12">
      <c r="B5105" s="150"/>
      <c r="D5105" s="577"/>
    </row>
    <row r="5106" spans="2:12">
      <c r="B5106" s="150"/>
      <c r="D5106" s="577"/>
    </row>
    <row r="5107" spans="2:12">
      <c r="B5107" s="150"/>
      <c r="D5107" s="577"/>
    </row>
    <row r="5108" spans="2:12">
      <c r="B5108" s="150"/>
      <c r="D5108" s="577"/>
    </row>
    <row r="5109" spans="2:12">
      <c r="B5109" s="150"/>
      <c r="D5109" s="577"/>
    </row>
    <row r="5110" spans="2:12">
      <c r="B5110" s="150"/>
      <c r="D5110" s="577"/>
    </row>
    <row r="5111" spans="2:12">
      <c r="B5111" s="150"/>
      <c r="D5111" s="577"/>
    </row>
    <row r="5112" spans="2:12">
      <c r="B5112" s="150"/>
      <c r="D5112" s="577"/>
    </row>
    <row r="5113" spans="2:12">
      <c r="B5113" s="150"/>
      <c r="D5113" s="577"/>
    </row>
    <row r="5114" spans="2:12">
      <c r="B5114" s="150"/>
      <c r="D5114" s="577"/>
    </row>
    <row r="5115" spans="2:12">
      <c r="B5115" s="150"/>
      <c r="D5115" s="577"/>
    </row>
    <row r="5116" spans="2:12">
      <c r="B5116" s="150"/>
      <c r="D5116" s="577"/>
    </row>
    <row r="5117" spans="2:12">
      <c r="B5117" s="150"/>
      <c r="D5117" s="577"/>
    </row>
    <row r="5118" spans="2:12">
      <c r="B5118" s="150"/>
      <c r="D5118" s="577"/>
      <c r="I5118" s="578"/>
      <c r="J5118" s="578"/>
      <c r="K5118" s="578"/>
      <c r="L5118" s="578"/>
    </row>
    <row r="5119" spans="2:12">
      <c r="B5119" s="150"/>
      <c r="D5119" s="577"/>
    </row>
    <row r="5120" spans="2:12">
      <c r="B5120" s="150"/>
      <c r="D5120" s="577"/>
    </row>
    <row r="5121" spans="2:4">
      <c r="B5121" s="150"/>
      <c r="D5121" s="577"/>
    </row>
    <row r="5122" spans="2:4">
      <c r="B5122" s="150"/>
      <c r="D5122" s="577"/>
    </row>
    <row r="5123" spans="2:4">
      <c r="B5123" s="150"/>
      <c r="D5123" s="577"/>
    </row>
    <row r="5124" spans="2:4">
      <c r="B5124" s="150"/>
      <c r="D5124" s="577"/>
    </row>
    <row r="5125" spans="2:4">
      <c r="B5125" s="150"/>
      <c r="D5125" s="577"/>
    </row>
    <row r="5126" spans="2:4">
      <c r="B5126" s="150"/>
      <c r="D5126" s="577"/>
    </row>
    <row r="5127" spans="2:4">
      <c r="B5127" s="150"/>
      <c r="D5127" s="577"/>
    </row>
    <row r="5128" spans="2:4">
      <c r="B5128" s="150"/>
      <c r="D5128" s="577"/>
    </row>
    <row r="5129" spans="2:4">
      <c r="B5129" s="150"/>
      <c r="D5129" s="577"/>
    </row>
    <row r="5130" spans="2:4">
      <c r="B5130" s="150"/>
      <c r="D5130" s="577"/>
    </row>
    <row r="5131" spans="2:4">
      <c r="B5131" s="150"/>
      <c r="D5131" s="577"/>
    </row>
    <row r="5132" spans="2:4">
      <c r="B5132" s="150"/>
      <c r="D5132" s="577"/>
    </row>
    <row r="5133" spans="2:4">
      <c r="B5133" s="150"/>
      <c r="D5133" s="577"/>
    </row>
    <row r="5134" spans="2:4">
      <c r="B5134" s="150"/>
      <c r="D5134" s="577"/>
    </row>
    <row r="5135" spans="2:4">
      <c r="B5135" s="150"/>
      <c r="D5135" s="577"/>
    </row>
    <row r="5136" spans="2:4">
      <c r="B5136" s="150"/>
      <c r="D5136" s="577"/>
    </row>
    <row r="5137" spans="2:4">
      <c r="B5137" s="150"/>
      <c r="D5137" s="577"/>
    </row>
    <row r="5138" spans="2:4">
      <c r="B5138" s="150"/>
      <c r="D5138" s="577"/>
    </row>
    <row r="5139" spans="2:4">
      <c r="B5139" s="150"/>
      <c r="D5139" s="577"/>
    </row>
    <row r="5140" spans="2:4">
      <c r="B5140" s="150"/>
      <c r="D5140" s="577"/>
    </row>
    <row r="5141" spans="2:4">
      <c r="B5141" s="150"/>
      <c r="D5141" s="577"/>
    </row>
    <row r="5142" spans="2:4">
      <c r="B5142" s="150"/>
      <c r="D5142" s="577"/>
    </row>
    <row r="5143" spans="2:4">
      <c r="B5143" s="150"/>
      <c r="D5143" s="577"/>
    </row>
    <row r="5144" spans="2:4">
      <c r="B5144" s="150"/>
      <c r="D5144" s="577"/>
    </row>
    <row r="5145" spans="2:4">
      <c r="B5145" s="150"/>
      <c r="D5145" s="577"/>
    </row>
    <row r="5146" spans="2:4">
      <c r="B5146" s="150"/>
      <c r="D5146" s="577"/>
    </row>
    <row r="5147" spans="2:4">
      <c r="B5147" s="150"/>
      <c r="D5147" s="577"/>
    </row>
    <row r="5148" spans="2:4">
      <c r="B5148" s="150"/>
      <c r="D5148" s="577"/>
    </row>
    <row r="5149" spans="2:4">
      <c r="B5149" s="150"/>
      <c r="D5149" s="577"/>
    </row>
    <row r="5150" spans="2:4">
      <c r="B5150" s="150"/>
      <c r="D5150" s="577"/>
    </row>
    <row r="5151" spans="2:4">
      <c r="B5151" s="150"/>
      <c r="D5151" s="577"/>
    </row>
    <row r="5152" spans="2:4">
      <c r="B5152" s="150"/>
      <c r="D5152" s="577"/>
    </row>
    <row r="5153" spans="2:4">
      <c r="B5153" s="150"/>
      <c r="D5153" s="577"/>
    </row>
    <row r="5154" spans="2:4">
      <c r="B5154" s="150"/>
      <c r="D5154" s="577"/>
    </row>
    <row r="5155" spans="2:4">
      <c r="B5155" s="150"/>
      <c r="D5155" s="577"/>
    </row>
    <row r="5156" spans="2:4">
      <c r="B5156" s="150"/>
      <c r="D5156" s="577"/>
    </row>
    <row r="5157" spans="2:4">
      <c r="B5157" s="150"/>
      <c r="D5157" s="577"/>
    </row>
    <row r="5158" spans="2:4">
      <c r="B5158" s="150"/>
      <c r="D5158" s="577"/>
    </row>
    <row r="5159" spans="2:4">
      <c r="B5159" s="150"/>
      <c r="D5159" s="577"/>
    </row>
    <row r="5160" spans="2:4">
      <c r="B5160" s="150"/>
      <c r="D5160" s="577"/>
    </row>
    <row r="5161" spans="2:4">
      <c r="B5161" s="150"/>
      <c r="D5161" s="577"/>
    </row>
    <row r="5162" spans="2:4">
      <c r="B5162" s="150"/>
      <c r="D5162" s="577"/>
    </row>
    <row r="5163" spans="2:4">
      <c r="B5163" s="150"/>
      <c r="D5163" s="577"/>
    </row>
    <row r="5164" spans="2:4">
      <c r="B5164" s="150"/>
      <c r="D5164" s="577"/>
    </row>
    <row r="5165" spans="2:4">
      <c r="B5165" s="150"/>
      <c r="D5165" s="577"/>
    </row>
    <row r="5166" spans="2:4">
      <c r="B5166" s="150"/>
      <c r="D5166" s="577"/>
    </row>
    <row r="5167" spans="2:4">
      <c r="B5167" s="150"/>
      <c r="D5167" s="577"/>
    </row>
    <row r="5168" spans="2:4">
      <c r="B5168" s="150"/>
      <c r="D5168" s="577"/>
    </row>
    <row r="5169" spans="2:4">
      <c r="B5169" s="150"/>
      <c r="D5169" s="577"/>
    </row>
    <row r="5170" spans="2:4">
      <c r="B5170" s="150"/>
      <c r="D5170" s="577"/>
    </row>
    <row r="5171" spans="2:4">
      <c r="B5171" s="150"/>
      <c r="D5171" s="577"/>
    </row>
    <row r="5172" spans="2:4">
      <c r="B5172" s="150"/>
      <c r="D5172" s="577"/>
    </row>
    <row r="5173" spans="2:4">
      <c r="B5173" s="150"/>
      <c r="D5173" s="577"/>
    </row>
    <row r="5174" spans="2:4">
      <c r="B5174" s="150"/>
      <c r="D5174" s="577"/>
    </row>
    <row r="5175" spans="2:4">
      <c r="B5175" s="150"/>
      <c r="D5175" s="577"/>
    </row>
    <row r="5176" spans="2:4">
      <c r="B5176" s="150"/>
      <c r="D5176" s="577"/>
    </row>
    <row r="5177" spans="2:4">
      <c r="B5177" s="150"/>
      <c r="D5177" s="577"/>
    </row>
    <row r="5178" spans="2:4">
      <c r="B5178" s="150"/>
      <c r="D5178" s="577"/>
    </row>
    <row r="5179" spans="2:4">
      <c r="B5179" s="150"/>
      <c r="D5179" s="577"/>
    </row>
    <row r="5180" spans="2:4">
      <c r="B5180" s="150"/>
      <c r="D5180" s="577"/>
    </row>
    <row r="5181" spans="2:4">
      <c r="B5181" s="150"/>
      <c r="D5181" s="577"/>
    </row>
    <row r="5182" spans="2:4">
      <c r="B5182" s="150"/>
      <c r="D5182" s="577"/>
    </row>
    <row r="5183" spans="2:4">
      <c r="B5183" s="150"/>
      <c r="D5183" s="577"/>
    </row>
    <row r="5184" spans="2:4">
      <c r="B5184" s="150"/>
      <c r="D5184" s="577"/>
    </row>
    <row r="5185" spans="2:4">
      <c r="B5185" s="150"/>
      <c r="D5185" s="577"/>
    </row>
    <row r="5186" spans="2:4">
      <c r="B5186" s="150"/>
      <c r="D5186" s="577"/>
    </row>
    <row r="5187" spans="2:4">
      <c r="B5187" s="150"/>
      <c r="D5187" s="577"/>
    </row>
    <row r="5188" spans="2:4">
      <c r="B5188" s="150"/>
      <c r="D5188" s="577"/>
    </row>
    <row r="5189" spans="2:4">
      <c r="B5189" s="150"/>
      <c r="D5189" s="577"/>
    </row>
    <row r="5190" spans="2:4">
      <c r="B5190" s="150"/>
      <c r="D5190" s="577"/>
    </row>
    <row r="5191" spans="2:4">
      <c r="B5191" s="150"/>
      <c r="D5191" s="577"/>
    </row>
    <row r="5192" spans="2:4">
      <c r="B5192" s="150"/>
      <c r="D5192" s="577"/>
    </row>
    <row r="5193" spans="2:4">
      <c r="B5193" s="150"/>
      <c r="D5193" s="577"/>
    </row>
    <row r="5194" spans="2:4">
      <c r="B5194" s="150"/>
      <c r="D5194" s="577"/>
    </row>
    <row r="5195" spans="2:4">
      <c r="B5195" s="150"/>
      <c r="D5195" s="577"/>
    </row>
    <row r="5196" spans="2:4">
      <c r="B5196" s="150"/>
      <c r="D5196" s="577"/>
    </row>
    <row r="5197" spans="2:4">
      <c r="B5197" s="150"/>
      <c r="D5197" s="577"/>
    </row>
    <row r="5198" spans="2:4">
      <c r="B5198" s="150"/>
      <c r="D5198" s="577"/>
    </row>
    <row r="5199" spans="2:4">
      <c r="B5199" s="150"/>
      <c r="D5199" s="577"/>
    </row>
    <row r="5200" spans="2:4">
      <c r="B5200" s="150"/>
      <c r="D5200" s="577"/>
    </row>
    <row r="5201" spans="2:4">
      <c r="B5201" s="150"/>
      <c r="D5201" s="577"/>
    </row>
    <row r="5202" spans="2:4">
      <c r="B5202" s="150"/>
      <c r="D5202" s="577"/>
    </row>
    <row r="5203" spans="2:4">
      <c r="B5203" s="150"/>
      <c r="D5203" s="577"/>
    </row>
    <row r="5204" spans="2:4">
      <c r="B5204" s="150"/>
      <c r="D5204" s="577"/>
    </row>
    <row r="5205" spans="2:4">
      <c r="B5205" s="150"/>
      <c r="D5205" s="577"/>
    </row>
    <row r="5206" spans="2:4">
      <c r="B5206" s="150"/>
      <c r="D5206" s="577"/>
    </row>
    <row r="5207" spans="2:4">
      <c r="B5207" s="150"/>
      <c r="D5207" s="577"/>
    </row>
    <row r="5208" spans="2:4">
      <c r="B5208" s="150"/>
      <c r="D5208" s="577"/>
    </row>
    <row r="5209" spans="2:4">
      <c r="B5209" s="150"/>
      <c r="D5209" s="577"/>
    </row>
    <row r="5210" spans="2:4">
      <c r="B5210" s="150"/>
      <c r="D5210" s="577"/>
    </row>
    <row r="5211" spans="2:4">
      <c r="B5211" s="150"/>
      <c r="D5211" s="577"/>
    </row>
    <row r="5212" spans="2:4">
      <c r="B5212" s="150"/>
      <c r="D5212" s="577"/>
    </row>
    <row r="5213" spans="2:4">
      <c r="B5213" s="150"/>
      <c r="D5213" s="577"/>
    </row>
    <row r="5214" spans="2:4">
      <c r="B5214" s="150"/>
      <c r="D5214" s="577"/>
    </row>
    <row r="5215" spans="2:4">
      <c r="B5215" s="150"/>
      <c r="D5215" s="577"/>
    </row>
    <row r="5216" spans="2:4">
      <c r="B5216" s="150"/>
      <c r="D5216" s="577"/>
    </row>
    <row r="5217" spans="2:4">
      <c r="B5217" s="150"/>
      <c r="D5217" s="577"/>
    </row>
    <row r="5218" spans="2:4">
      <c r="B5218" s="150"/>
      <c r="D5218" s="577"/>
    </row>
    <row r="5219" spans="2:4">
      <c r="B5219" s="150"/>
      <c r="D5219" s="577"/>
    </row>
    <row r="5220" spans="2:4">
      <c r="B5220" s="150"/>
      <c r="D5220" s="577"/>
    </row>
    <row r="5221" spans="2:4">
      <c r="B5221" s="150"/>
      <c r="D5221" s="577"/>
    </row>
    <row r="5222" spans="2:4">
      <c r="B5222" s="150"/>
      <c r="D5222" s="577"/>
    </row>
    <row r="5223" spans="2:4">
      <c r="B5223" s="150"/>
      <c r="D5223" s="577"/>
    </row>
    <row r="5224" spans="2:4">
      <c r="B5224" s="150"/>
      <c r="D5224" s="577"/>
    </row>
    <row r="5225" spans="2:4">
      <c r="B5225" s="150"/>
      <c r="D5225" s="577"/>
    </row>
    <row r="5226" spans="2:4">
      <c r="B5226" s="150"/>
      <c r="D5226" s="577"/>
    </row>
    <row r="5227" spans="2:4">
      <c r="B5227" s="150"/>
      <c r="D5227" s="577"/>
    </row>
    <row r="5228" spans="2:4">
      <c r="B5228" s="150"/>
      <c r="D5228" s="577"/>
    </row>
    <row r="5229" spans="2:4">
      <c r="B5229" s="150"/>
      <c r="D5229" s="577"/>
    </row>
    <row r="5230" spans="2:4">
      <c r="B5230" s="150"/>
      <c r="D5230" s="577"/>
    </row>
    <row r="5231" spans="2:4">
      <c r="B5231" s="150"/>
      <c r="D5231" s="577"/>
    </row>
    <row r="5232" spans="2:4">
      <c r="B5232" s="150"/>
      <c r="D5232" s="577"/>
    </row>
    <row r="5233" spans="2:12">
      <c r="B5233" s="150"/>
      <c r="D5233" s="577"/>
    </row>
    <row r="5234" spans="2:12">
      <c r="B5234" s="150"/>
      <c r="D5234" s="577"/>
    </row>
    <row r="5235" spans="2:12">
      <c r="B5235" s="150"/>
      <c r="D5235" s="577"/>
    </row>
    <row r="5236" spans="2:12">
      <c r="B5236" s="150"/>
      <c r="D5236" s="577"/>
    </row>
    <row r="5237" spans="2:12">
      <c r="B5237" s="150"/>
      <c r="D5237" s="577"/>
    </row>
    <row r="5238" spans="2:12">
      <c r="B5238" s="150"/>
      <c r="D5238" s="577"/>
      <c r="I5238" s="578"/>
      <c r="J5238" s="578"/>
      <c r="K5238" s="578"/>
      <c r="L5238" s="578"/>
    </row>
    <row r="5239" spans="2:12">
      <c r="B5239" s="150"/>
      <c r="D5239" s="577"/>
    </row>
    <row r="5240" spans="2:12">
      <c r="B5240" s="150"/>
      <c r="D5240" s="577"/>
    </row>
    <row r="5241" spans="2:12">
      <c r="B5241" s="150"/>
      <c r="D5241" s="577"/>
    </row>
    <row r="5242" spans="2:12">
      <c r="B5242" s="150"/>
      <c r="D5242" s="577"/>
    </row>
    <row r="5243" spans="2:12">
      <c r="B5243" s="150"/>
      <c r="D5243" s="577"/>
    </row>
    <row r="5244" spans="2:12">
      <c r="B5244" s="150"/>
      <c r="D5244" s="577"/>
    </row>
    <row r="5245" spans="2:12">
      <c r="B5245" s="150"/>
      <c r="D5245" s="577"/>
    </row>
    <row r="5246" spans="2:12">
      <c r="B5246" s="150"/>
      <c r="D5246" s="577"/>
    </row>
    <row r="5247" spans="2:12">
      <c r="B5247" s="150"/>
      <c r="D5247" s="577"/>
    </row>
    <row r="5248" spans="2:12">
      <c r="B5248" s="150"/>
      <c r="D5248" s="577"/>
    </row>
    <row r="5249" spans="2:4">
      <c r="B5249" s="150"/>
      <c r="D5249" s="577"/>
    </row>
    <row r="5250" spans="2:4">
      <c r="B5250" s="150"/>
      <c r="D5250" s="577"/>
    </row>
    <row r="5251" spans="2:4">
      <c r="B5251" s="150"/>
      <c r="D5251" s="577"/>
    </row>
    <row r="5252" spans="2:4">
      <c r="B5252" s="150"/>
      <c r="D5252" s="577"/>
    </row>
    <row r="5253" spans="2:4">
      <c r="B5253" s="150"/>
      <c r="D5253" s="577"/>
    </row>
    <row r="5254" spans="2:4">
      <c r="B5254" s="150"/>
      <c r="D5254" s="577"/>
    </row>
    <row r="5255" spans="2:4">
      <c r="B5255" s="150"/>
      <c r="D5255" s="577"/>
    </row>
    <row r="5256" spans="2:4">
      <c r="B5256" s="150"/>
      <c r="D5256" s="577"/>
    </row>
    <row r="5257" spans="2:4">
      <c r="B5257" s="150"/>
      <c r="D5257" s="577"/>
    </row>
    <row r="5258" spans="2:4">
      <c r="B5258" s="150"/>
      <c r="D5258" s="577"/>
    </row>
    <row r="5259" spans="2:4">
      <c r="B5259" s="150"/>
      <c r="D5259" s="577"/>
    </row>
    <row r="5260" spans="2:4">
      <c r="B5260" s="150"/>
      <c r="D5260" s="577"/>
    </row>
    <row r="5261" spans="2:4">
      <c r="B5261" s="150"/>
      <c r="D5261" s="577"/>
    </row>
    <row r="5262" spans="2:4">
      <c r="B5262" s="150"/>
      <c r="D5262" s="577"/>
    </row>
    <row r="5263" spans="2:4">
      <c r="B5263" s="150"/>
      <c r="D5263" s="577"/>
    </row>
    <row r="5264" spans="2:4">
      <c r="B5264" s="150"/>
      <c r="D5264" s="577"/>
    </row>
    <row r="5265" spans="2:4">
      <c r="B5265" s="150"/>
      <c r="D5265" s="577"/>
    </row>
    <row r="5266" spans="2:4">
      <c r="B5266" s="150"/>
      <c r="D5266" s="577"/>
    </row>
    <row r="5267" spans="2:4">
      <c r="B5267" s="150"/>
      <c r="D5267" s="577"/>
    </row>
    <row r="5268" spans="2:4">
      <c r="B5268" s="150"/>
      <c r="D5268" s="577"/>
    </row>
    <row r="5269" spans="2:4">
      <c r="B5269" s="150"/>
      <c r="D5269" s="577"/>
    </row>
    <row r="5270" spans="2:4">
      <c r="B5270" s="150"/>
      <c r="D5270" s="577"/>
    </row>
    <row r="5271" spans="2:4">
      <c r="B5271" s="150"/>
      <c r="D5271" s="577"/>
    </row>
    <row r="5272" spans="2:4">
      <c r="B5272" s="150"/>
      <c r="D5272" s="577"/>
    </row>
    <row r="5273" spans="2:4">
      <c r="B5273" s="150"/>
      <c r="D5273" s="577"/>
    </row>
    <row r="5274" spans="2:4">
      <c r="B5274" s="150"/>
      <c r="D5274" s="577"/>
    </row>
    <row r="5275" spans="2:4">
      <c r="B5275" s="150"/>
      <c r="D5275" s="577"/>
    </row>
    <row r="5276" spans="2:4">
      <c r="B5276" s="150"/>
      <c r="D5276" s="577"/>
    </row>
    <row r="5277" spans="2:4">
      <c r="B5277" s="150"/>
      <c r="D5277" s="577"/>
    </row>
    <row r="5278" spans="2:4">
      <c r="B5278" s="150"/>
      <c r="D5278" s="577"/>
    </row>
    <row r="5279" spans="2:4">
      <c r="B5279" s="150"/>
      <c r="D5279" s="577"/>
    </row>
    <row r="5280" spans="2:4">
      <c r="B5280" s="150"/>
      <c r="D5280" s="577"/>
    </row>
    <row r="5281" spans="2:12">
      <c r="B5281" s="150"/>
      <c r="D5281" s="577"/>
    </row>
    <row r="5282" spans="2:12">
      <c r="B5282" s="150"/>
      <c r="D5282" s="577"/>
    </row>
    <row r="5283" spans="2:12">
      <c r="B5283" s="150"/>
      <c r="D5283" s="577"/>
    </row>
    <row r="5284" spans="2:12">
      <c r="B5284" s="150"/>
      <c r="D5284" s="577"/>
    </row>
    <row r="5285" spans="2:12">
      <c r="B5285" s="150"/>
      <c r="D5285" s="577"/>
    </row>
    <row r="5286" spans="2:12">
      <c r="B5286" s="150"/>
      <c r="D5286" s="577"/>
      <c r="I5286" s="578"/>
      <c r="J5286" s="578"/>
      <c r="K5286" s="578"/>
      <c r="L5286" s="578"/>
    </row>
    <row r="5287" spans="2:12">
      <c r="B5287" s="150"/>
      <c r="D5287" s="577"/>
    </row>
    <row r="5288" spans="2:12">
      <c r="B5288" s="150"/>
      <c r="D5288" s="577"/>
    </row>
    <row r="5289" spans="2:12">
      <c r="B5289" s="150"/>
      <c r="D5289" s="577"/>
    </row>
    <row r="5290" spans="2:12">
      <c r="B5290" s="150"/>
      <c r="D5290" s="577"/>
    </row>
    <row r="5291" spans="2:12">
      <c r="B5291" s="150"/>
      <c r="D5291" s="577"/>
    </row>
    <row r="5292" spans="2:12">
      <c r="B5292" s="150"/>
      <c r="D5292" s="577"/>
    </row>
    <row r="5293" spans="2:12">
      <c r="B5293" s="150"/>
      <c r="D5293" s="577"/>
    </row>
    <row r="5294" spans="2:12">
      <c r="B5294" s="150"/>
      <c r="D5294" s="577"/>
    </row>
    <row r="5295" spans="2:12">
      <c r="B5295" s="150"/>
      <c r="D5295" s="577"/>
    </row>
    <row r="5296" spans="2:12">
      <c r="B5296" s="150"/>
      <c r="D5296" s="577"/>
    </row>
    <row r="5297" spans="2:4">
      <c r="B5297" s="150"/>
      <c r="D5297" s="577"/>
    </row>
    <row r="5298" spans="2:4">
      <c r="B5298" s="150"/>
      <c r="D5298" s="577"/>
    </row>
    <row r="5299" spans="2:4">
      <c r="B5299" s="150"/>
      <c r="D5299" s="577"/>
    </row>
    <row r="5300" spans="2:4">
      <c r="B5300" s="150"/>
      <c r="D5300" s="577"/>
    </row>
    <row r="5301" spans="2:4">
      <c r="B5301" s="150"/>
      <c r="D5301" s="577"/>
    </row>
    <row r="5302" spans="2:4">
      <c r="B5302" s="150"/>
      <c r="D5302" s="577"/>
    </row>
    <row r="5303" spans="2:4">
      <c r="B5303" s="150"/>
      <c r="D5303" s="577"/>
    </row>
    <row r="5304" spans="2:4">
      <c r="B5304" s="150"/>
      <c r="D5304" s="577"/>
    </row>
    <row r="5305" spans="2:4">
      <c r="B5305" s="150"/>
      <c r="D5305" s="577"/>
    </row>
    <row r="5306" spans="2:4">
      <c r="B5306" s="150"/>
      <c r="D5306" s="577"/>
    </row>
    <row r="5307" spans="2:4">
      <c r="B5307" s="150"/>
      <c r="D5307" s="577"/>
    </row>
    <row r="5308" spans="2:4">
      <c r="B5308" s="150"/>
      <c r="D5308" s="577"/>
    </row>
    <row r="5309" spans="2:4">
      <c r="B5309" s="150"/>
      <c r="D5309" s="577"/>
    </row>
    <row r="5310" spans="2:4">
      <c r="B5310" s="150"/>
      <c r="D5310" s="577"/>
    </row>
    <row r="5311" spans="2:4">
      <c r="B5311" s="150"/>
      <c r="D5311" s="577"/>
    </row>
    <row r="5312" spans="2:4">
      <c r="B5312" s="150"/>
      <c r="D5312" s="577"/>
    </row>
    <row r="5313" spans="2:4">
      <c r="B5313" s="150"/>
      <c r="D5313" s="577"/>
    </row>
    <row r="5314" spans="2:4">
      <c r="B5314" s="150"/>
      <c r="D5314" s="577"/>
    </row>
    <row r="5315" spans="2:4">
      <c r="B5315" s="150"/>
      <c r="D5315" s="577"/>
    </row>
    <row r="5316" spans="2:4">
      <c r="B5316" s="150"/>
      <c r="D5316" s="577"/>
    </row>
    <row r="5317" spans="2:4">
      <c r="B5317" s="150"/>
      <c r="D5317" s="577"/>
    </row>
    <row r="5318" spans="2:4">
      <c r="B5318" s="150"/>
      <c r="D5318" s="577"/>
    </row>
    <row r="5319" spans="2:4">
      <c r="B5319" s="150"/>
      <c r="D5319" s="577"/>
    </row>
    <row r="5320" spans="2:4">
      <c r="B5320" s="150"/>
      <c r="D5320" s="577"/>
    </row>
    <row r="5321" spans="2:4">
      <c r="B5321" s="150"/>
      <c r="D5321" s="577"/>
    </row>
    <row r="5322" spans="2:4">
      <c r="B5322" s="150"/>
      <c r="D5322" s="577"/>
    </row>
    <row r="5323" spans="2:4">
      <c r="B5323" s="150"/>
      <c r="D5323" s="577"/>
    </row>
    <row r="5324" spans="2:4">
      <c r="B5324" s="150"/>
      <c r="D5324" s="577"/>
    </row>
    <row r="5325" spans="2:4">
      <c r="B5325" s="150"/>
      <c r="D5325" s="577"/>
    </row>
    <row r="5326" spans="2:4">
      <c r="B5326" s="150"/>
      <c r="D5326" s="577"/>
    </row>
    <row r="5327" spans="2:4">
      <c r="B5327" s="150"/>
      <c r="D5327" s="577"/>
    </row>
    <row r="5328" spans="2:4">
      <c r="B5328" s="150"/>
      <c r="D5328" s="577"/>
    </row>
    <row r="5329" spans="2:4">
      <c r="B5329" s="150"/>
      <c r="D5329" s="577"/>
    </row>
    <row r="5330" spans="2:4">
      <c r="B5330" s="150"/>
      <c r="D5330" s="577"/>
    </row>
    <row r="5331" spans="2:4">
      <c r="B5331" s="150"/>
      <c r="D5331" s="577"/>
    </row>
    <row r="5332" spans="2:4">
      <c r="B5332" s="150"/>
      <c r="D5332" s="577"/>
    </row>
    <row r="5333" spans="2:4">
      <c r="B5333" s="150"/>
      <c r="D5333" s="577"/>
    </row>
    <row r="5334" spans="2:4">
      <c r="B5334" s="150"/>
      <c r="D5334" s="577"/>
    </row>
    <row r="5335" spans="2:4">
      <c r="B5335" s="150"/>
      <c r="D5335" s="577"/>
    </row>
    <row r="5336" spans="2:4">
      <c r="B5336" s="150"/>
      <c r="D5336" s="577"/>
    </row>
    <row r="5337" spans="2:4">
      <c r="B5337" s="150"/>
      <c r="D5337" s="577"/>
    </row>
    <row r="5338" spans="2:4">
      <c r="B5338" s="150"/>
      <c r="D5338" s="577"/>
    </row>
    <row r="5339" spans="2:4">
      <c r="B5339" s="150"/>
      <c r="D5339" s="577"/>
    </row>
    <row r="5340" spans="2:4">
      <c r="B5340" s="150"/>
      <c r="D5340" s="577"/>
    </row>
    <row r="5341" spans="2:4">
      <c r="B5341" s="150"/>
      <c r="D5341" s="577"/>
    </row>
    <row r="5342" spans="2:4">
      <c r="B5342" s="150"/>
      <c r="D5342" s="577"/>
    </row>
    <row r="5343" spans="2:4">
      <c r="B5343" s="150"/>
      <c r="D5343" s="577"/>
    </row>
    <row r="5344" spans="2:4">
      <c r="B5344" s="150"/>
      <c r="D5344" s="577"/>
    </row>
    <row r="5345" spans="2:4">
      <c r="B5345" s="150"/>
      <c r="D5345" s="577"/>
    </row>
    <row r="5346" spans="2:4">
      <c r="B5346" s="150"/>
      <c r="D5346" s="577"/>
    </row>
    <row r="5347" spans="2:4">
      <c r="B5347" s="150"/>
      <c r="D5347" s="577"/>
    </row>
    <row r="5348" spans="2:4">
      <c r="B5348" s="150"/>
      <c r="D5348" s="577"/>
    </row>
    <row r="5349" spans="2:4">
      <c r="B5349" s="150"/>
      <c r="D5349" s="577"/>
    </row>
    <row r="5350" spans="2:4">
      <c r="B5350" s="150"/>
      <c r="D5350" s="577"/>
    </row>
    <row r="5351" spans="2:4">
      <c r="B5351" s="150"/>
      <c r="D5351" s="577"/>
    </row>
    <row r="5352" spans="2:4">
      <c r="B5352" s="150"/>
      <c r="D5352" s="577"/>
    </row>
    <row r="5353" spans="2:4">
      <c r="B5353" s="150"/>
      <c r="D5353" s="577"/>
    </row>
    <row r="5354" spans="2:4">
      <c r="B5354" s="150"/>
      <c r="D5354" s="577"/>
    </row>
    <row r="5355" spans="2:4">
      <c r="B5355" s="150"/>
      <c r="D5355" s="577"/>
    </row>
    <row r="5356" spans="2:4">
      <c r="B5356" s="150"/>
      <c r="D5356" s="577"/>
    </row>
    <row r="5357" spans="2:4">
      <c r="B5357" s="150"/>
      <c r="D5357" s="577"/>
    </row>
    <row r="5358" spans="2:4">
      <c r="B5358" s="150"/>
      <c r="D5358" s="577"/>
    </row>
    <row r="5359" spans="2:4">
      <c r="B5359" s="150"/>
      <c r="D5359" s="577"/>
    </row>
    <row r="5360" spans="2:4">
      <c r="B5360" s="150"/>
      <c r="D5360" s="577"/>
    </row>
    <row r="5361" spans="2:4">
      <c r="B5361" s="150"/>
      <c r="D5361" s="577"/>
    </row>
    <row r="5362" spans="2:4">
      <c r="B5362" s="150"/>
      <c r="D5362" s="577"/>
    </row>
    <row r="5363" spans="2:4">
      <c r="B5363" s="150"/>
      <c r="D5363" s="577"/>
    </row>
    <row r="5364" spans="2:4">
      <c r="B5364" s="150"/>
      <c r="D5364" s="577"/>
    </row>
    <row r="5365" spans="2:4">
      <c r="B5365" s="150"/>
      <c r="D5365" s="577"/>
    </row>
    <row r="5366" spans="2:4">
      <c r="B5366" s="150"/>
      <c r="D5366" s="577"/>
    </row>
    <row r="5367" spans="2:4">
      <c r="B5367" s="150"/>
      <c r="D5367" s="577"/>
    </row>
    <row r="5368" spans="2:4">
      <c r="B5368" s="150"/>
      <c r="D5368" s="577"/>
    </row>
    <row r="5369" spans="2:4">
      <c r="B5369" s="150"/>
      <c r="D5369" s="577"/>
    </row>
    <row r="5370" spans="2:4">
      <c r="B5370" s="150"/>
      <c r="D5370" s="577"/>
    </row>
    <row r="5371" spans="2:4">
      <c r="B5371" s="150"/>
      <c r="D5371" s="577"/>
    </row>
    <row r="5372" spans="2:4">
      <c r="B5372" s="150"/>
      <c r="D5372" s="577"/>
    </row>
    <row r="5373" spans="2:4">
      <c r="B5373" s="150"/>
      <c r="D5373" s="577"/>
    </row>
    <row r="5374" spans="2:4">
      <c r="B5374" s="150"/>
      <c r="D5374" s="577"/>
    </row>
    <row r="5375" spans="2:4">
      <c r="B5375" s="150"/>
      <c r="D5375" s="577"/>
    </row>
    <row r="5376" spans="2:4">
      <c r="B5376" s="150"/>
      <c r="D5376" s="577"/>
    </row>
    <row r="5377" spans="2:4">
      <c r="B5377" s="150"/>
      <c r="D5377" s="577"/>
    </row>
    <row r="5378" spans="2:4">
      <c r="B5378" s="150"/>
      <c r="D5378" s="577"/>
    </row>
    <row r="5379" spans="2:4">
      <c r="B5379" s="150"/>
      <c r="D5379" s="577"/>
    </row>
    <row r="5380" spans="2:4">
      <c r="B5380" s="150"/>
      <c r="D5380" s="577"/>
    </row>
    <row r="5381" spans="2:4">
      <c r="B5381" s="150"/>
      <c r="D5381" s="577"/>
    </row>
    <row r="5382" spans="2:4">
      <c r="B5382" s="150"/>
      <c r="D5382" s="577"/>
    </row>
    <row r="5383" spans="2:4">
      <c r="B5383" s="150"/>
      <c r="D5383" s="577"/>
    </row>
    <row r="5384" spans="2:4">
      <c r="B5384" s="150"/>
      <c r="D5384" s="577"/>
    </row>
    <row r="5385" spans="2:4">
      <c r="B5385" s="150"/>
      <c r="D5385" s="577"/>
    </row>
    <row r="5386" spans="2:4">
      <c r="B5386" s="150"/>
      <c r="D5386" s="577"/>
    </row>
    <row r="5387" spans="2:4">
      <c r="B5387" s="150"/>
      <c r="D5387" s="577"/>
    </row>
    <row r="5388" spans="2:4">
      <c r="B5388" s="150"/>
      <c r="D5388" s="577"/>
    </row>
    <row r="5389" spans="2:4">
      <c r="B5389" s="150"/>
      <c r="D5389" s="577"/>
    </row>
    <row r="5390" spans="2:4">
      <c r="B5390" s="150"/>
      <c r="D5390" s="577"/>
    </row>
    <row r="5391" spans="2:4">
      <c r="B5391" s="150"/>
      <c r="D5391" s="577"/>
    </row>
    <row r="5392" spans="2:4">
      <c r="B5392" s="150"/>
      <c r="D5392" s="577"/>
    </row>
    <row r="5393" spans="2:4">
      <c r="B5393" s="150"/>
      <c r="D5393" s="577"/>
    </row>
    <row r="5394" spans="2:4">
      <c r="B5394" s="150"/>
      <c r="D5394" s="577"/>
    </row>
    <row r="5395" spans="2:4">
      <c r="B5395" s="150"/>
      <c r="D5395" s="577"/>
    </row>
    <row r="5396" spans="2:4">
      <c r="B5396" s="150"/>
      <c r="D5396" s="577"/>
    </row>
    <row r="5397" spans="2:4">
      <c r="B5397" s="150"/>
      <c r="D5397" s="577"/>
    </row>
    <row r="5398" spans="2:4">
      <c r="B5398" s="150"/>
      <c r="D5398" s="577"/>
    </row>
    <row r="5399" spans="2:4">
      <c r="B5399" s="150"/>
      <c r="D5399" s="577"/>
    </row>
    <row r="5400" spans="2:4">
      <c r="B5400" s="150"/>
      <c r="D5400" s="577"/>
    </row>
    <row r="5401" spans="2:4">
      <c r="B5401" s="150"/>
      <c r="D5401" s="577"/>
    </row>
    <row r="5402" spans="2:4">
      <c r="B5402" s="150"/>
      <c r="D5402" s="577"/>
    </row>
    <row r="5403" spans="2:4">
      <c r="B5403" s="150"/>
      <c r="D5403" s="577"/>
    </row>
    <row r="5404" spans="2:4">
      <c r="B5404" s="150"/>
      <c r="D5404" s="577"/>
    </row>
    <row r="5405" spans="2:4">
      <c r="B5405" s="150"/>
      <c r="D5405" s="577"/>
    </row>
    <row r="5406" spans="2:4">
      <c r="B5406" s="150"/>
      <c r="D5406" s="577"/>
    </row>
    <row r="5407" spans="2:4">
      <c r="B5407" s="150"/>
      <c r="D5407" s="577"/>
    </row>
    <row r="5408" spans="2:4">
      <c r="B5408" s="150"/>
      <c r="D5408" s="577"/>
    </row>
    <row r="5409" spans="2:4">
      <c r="B5409" s="150"/>
      <c r="D5409" s="577"/>
    </row>
    <row r="5410" spans="2:4">
      <c r="B5410" s="150"/>
      <c r="D5410" s="577"/>
    </row>
    <row r="5411" spans="2:4">
      <c r="B5411" s="150"/>
      <c r="D5411" s="577"/>
    </row>
    <row r="5412" spans="2:4">
      <c r="B5412" s="150"/>
      <c r="D5412" s="577"/>
    </row>
    <row r="5413" spans="2:4">
      <c r="B5413" s="150"/>
      <c r="D5413" s="577"/>
    </row>
    <row r="5414" spans="2:4">
      <c r="B5414" s="150"/>
      <c r="D5414" s="577"/>
    </row>
    <row r="5415" spans="2:4">
      <c r="B5415" s="150"/>
      <c r="D5415" s="577"/>
    </row>
    <row r="5416" spans="2:4">
      <c r="B5416" s="150"/>
      <c r="D5416" s="577"/>
    </row>
    <row r="5417" spans="2:4">
      <c r="B5417" s="150"/>
      <c r="D5417" s="577"/>
    </row>
    <row r="5418" spans="2:4">
      <c r="B5418" s="150"/>
      <c r="D5418" s="577"/>
    </row>
    <row r="5419" spans="2:4">
      <c r="B5419" s="150"/>
      <c r="D5419" s="577"/>
    </row>
    <row r="5420" spans="2:4">
      <c r="B5420" s="150"/>
      <c r="D5420" s="577"/>
    </row>
    <row r="5421" spans="2:4">
      <c r="B5421" s="150"/>
      <c r="D5421" s="577"/>
    </row>
    <row r="5422" spans="2:4">
      <c r="B5422" s="150"/>
      <c r="D5422" s="577"/>
    </row>
    <row r="5423" spans="2:4">
      <c r="B5423" s="150"/>
      <c r="D5423" s="577"/>
    </row>
    <row r="5424" spans="2:4">
      <c r="B5424" s="150"/>
      <c r="D5424" s="577"/>
    </row>
    <row r="5425" spans="2:4">
      <c r="B5425" s="150"/>
      <c r="D5425" s="577"/>
    </row>
    <row r="5426" spans="2:4">
      <c r="B5426" s="150"/>
      <c r="D5426" s="577"/>
    </row>
    <row r="5427" spans="2:4">
      <c r="B5427" s="150"/>
      <c r="D5427" s="577"/>
    </row>
    <row r="5428" spans="2:4">
      <c r="B5428" s="150"/>
      <c r="D5428" s="577"/>
    </row>
    <row r="5429" spans="2:4">
      <c r="B5429" s="150"/>
      <c r="D5429" s="577"/>
    </row>
    <row r="5430" spans="2:4">
      <c r="B5430" s="150"/>
      <c r="D5430" s="577"/>
    </row>
    <row r="5431" spans="2:4">
      <c r="B5431" s="150"/>
      <c r="D5431" s="577"/>
    </row>
    <row r="5432" spans="2:4">
      <c r="B5432" s="150"/>
      <c r="D5432" s="577"/>
    </row>
    <row r="5433" spans="2:4">
      <c r="B5433" s="150"/>
      <c r="D5433" s="577"/>
    </row>
    <row r="5434" spans="2:4">
      <c r="B5434" s="150"/>
      <c r="D5434" s="577"/>
    </row>
    <row r="5435" spans="2:4">
      <c r="B5435" s="150"/>
      <c r="D5435" s="577"/>
    </row>
    <row r="5436" spans="2:4">
      <c r="B5436" s="150"/>
      <c r="D5436" s="577"/>
    </row>
    <row r="5437" spans="2:4">
      <c r="B5437" s="150"/>
      <c r="D5437" s="577"/>
    </row>
    <row r="5438" spans="2:4">
      <c r="B5438" s="150"/>
      <c r="D5438" s="577"/>
    </row>
    <row r="5439" spans="2:4">
      <c r="B5439" s="150"/>
      <c r="D5439" s="577"/>
    </row>
    <row r="5440" spans="2:4">
      <c r="B5440" s="150"/>
      <c r="D5440" s="577"/>
    </row>
    <row r="5441" spans="2:12">
      <c r="B5441" s="150"/>
      <c r="D5441" s="577"/>
    </row>
    <row r="5442" spans="2:12">
      <c r="B5442" s="150"/>
      <c r="D5442" s="577"/>
    </row>
    <row r="5443" spans="2:12">
      <c r="B5443" s="150"/>
      <c r="D5443" s="577"/>
      <c r="I5443" s="578"/>
      <c r="J5443" s="578"/>
      <c r="K5443" s="578"/>
      <c r="L5443" s="578"/>
    </row>
    <row r="5444" spans="2:12">
      <c r="B5444" s="150"/>
      <c r="D5444" s="577"/>
    </row>
    <row r="5445" spans="2:12">
      <c r="B5445" s="150"/>
      <c r="D5445" s="577"/>
    </row>
    <row r="5446" spans="2:12">
      <c r="B5446" s="150"/>
      <c r="D5446" s="577"/>
    </row>
    <row r="5447" spans="2:12">
      <c r="B5447" s="150"/>
      <c r="D5447" s="577"/>
    </row>
    <row r="5448" spans="2:12">
      <c r="B5448" s="150"/>
      <c r="D5448" s="577"/>
    </row>
    <row r="5449" spans="2:12">
      <c r="B5449" s="150"/>
      <c r="D5449" s="577"/>
    </row>
    <row r="5450" spans="2:12">
      <c r="B5450" s="150"/>
      <c r="D5450" s="577"/>
    </row>
    <row r="5451" spans="2:12">
      <c r="B5451" s="150"/>
      <c r="D5451" s="577"/>
    </row>
    <row r="5452" spans="2:12">
      <c r="B5452" s="150"/>
      <c r="D5452" s="577"/>
    </row>
    <row r="5453" spans="2:12">
      <c r="B5453" s="150"/>
      <c r="D5453" s="577"/>
    </row>
    <row r="5454" spans="2:12">
      <c r="B5454" s="150"/>
      <c r="D5454" s="577"/>
    </row>
    <row r="5455" spans="2:12">
      <c r="B5455" s="150"/>
      <c r="D5455" s="577"/>
    </row>
    <row r="5456" spans="2:12">
      <c r="B5456" s="150"/>
      <c r="D5456" s="577"/>
    </row>
    <row r="5457" spans="2:4">
      <c r="B5457" s="150"/>
      <c r="D5457" s="577"/>
    </row>
    <row r="5458" spans="2:4">
      <c r="B5458" s="150"/>
      <c r="D5458" s="577"/>
    </row>
    <row r="5459" spans="2:4">
      <c r="B5459" s="150"/>
      <c r="D5459" s="577"/>
    </row>
    <row r="5460" spans="2:4">
      <c r="B5460" s="150"/>
      <c r="D5460" s="577"/>
    </row>
    <row r="5461" spans="2:4">
      <c r="B5461" s="150"/>
      <c r="D5461" s="577"/>
    </row>
    <row r="5462" spans="2:4">
      <c r="B5462" s="150"/>
      <c r="D5462" s="577"/>
    </row>
    <row r="5463" spans="2:4">
      <c r="B5463" s="150"/>
      <c r="D5463" s="577"/>
    </row>
    <row r="5464" spans="2:4">
      <c r="B5464" s="150"/>
      <c r="D5464" s="577"/>
    </row>
    <row r="5465" spans="2:4">
      <c r="B5465" s="150"/>
      <c r="D5465" s="577"/>
    </row>
    <row r="5466" spans="2:4">
      <c r="B5466" s="150"/>
      <c r="D5466" s="577"/>
    </row>
    <row r="5467" spans="2:4">
      <c r="B5467" s="150"/>
      <c r="D5467" s="577"/>
    </row>
    <row r="5468" spans="2:4">
      <c r="B5468" s="150"/>
      <c r="D5468" s="577"/>
    </row>
    <row r="5469" spans="2:4">
      <c r="B5469" s="150"/>
      <c r="D5469" s="577"/>
    </row>
    <row r="5470" spans="2:4">
      <c r="B5470" s="150"/>
      <c r="D5470" s="577"/>
    </row>
    <row r="5471" spans="2:4">
      <c r="B5471" s="150"/>
      <c r="D5471" s="577"/>
    </row>
    <row r="5472" spans="2:4">
      <c r="B5472" s="150"/>
      <c r="D5472" s="577"/>
    </row>
    <row r="5473" spans="2:4">
      <c r="B5473" s="150"/>
      <c r="D5473" s="577"/>
    </row>
    <row r="5474" spans="2:4">
      <c r="B5474" s="150"/>
      <c r="D5474" s="577"/>
    </row>
    <row r="5475" spans="2:4">
      <c r="B5475" s="150"/>
      <c r="D5475" s="577"/>
    </row>
    <row r="5476" spans="2:4">
      <c r="B5476" s="150"/>
      <c r="D5476" s="577"/>
    </row>
    <row r="5477" spans="2:4">
      <c r="B5477" s="150"/>
      <c r="D5477" s="577"/>
    </row>
    <row r="5478" spans="2:4">
      <c r="B5478" s="150"/>
      <c r="D5478" s="577"/>
    </row>
    <row r="5479" spans="2:4">
      <c r="B5479" s="150"/>
      <c r="D5479" s="577"/>
    </row>
    <row r="5480" spans="2:4">
      <c r="B5480" s="150"/>
      <c r="D5480" s="577"/>
    </row>
    <row r="5481" spans="2:4">
      <c r="B5481" s="150"/>
      <c r="D5481" s="577"/>
    </row>
    <row r="5482" spans="2:4">
      <c r="B5482" s="150"/>
      <c r="D5482" s="577"/>
    </row>
    <row r="5483" spans="2:4">
      <c r="B5483" s="150"/>
      <c r="D5483" s="577"/>
    </row>
    <row r="5484" spans="2:4">
      <c r="B5484" s="150"/>
      <c r="D5484" s="577"/>
    </row>
    <row r="5485" spans="2:4">
      <c r="B5485" s="150"/>
      <c r="D5485" s="577"/>
    </row>
    <row r="5486" spans="2:4">
      <c r="B5486" s="150"/>
      <c r="D5486" s="577"/>
    </row>
    <row r="5487" spans="2:4">
      <c r="B5487" s="150"/>
      <c r="D5487" s="577"/>
    </row>
    <row r="5488" spans="2:4">
      <c r="B5488" s="150"/>
      <c r="D5488" s="577"/>
    </row>
    <row r="5489" spans="2:4">
      <c r="B5489" s="150"/>
      <c r="D5489" s="577"/>
    </row>
    <row r="5490" spans="2:4">
      <c r="B5490" s="150"/>
      <c r="D5490" s="577"/>
    </row>
    <row r="5491" spans="2:4">
      <c r="B5491" s="150"/>
      <c r="D5491" s="577"/>
    </row>
    <row r="5492" spans="2:4">
      <c r="B5492" s="150"/>
      <c r="D5492" s="577"/>
    </row>
    <row r="5493" spans="2:4">
      <c r="B5493" s="150"/>
      <c r="D5493" s="577"/>
    </row>
    <row r="5494" spans="2:4">
      <c r="B5494" s="150"/>
      <c r="D5494" s="577"/>
    </row>
    <row r="5495" spans="2:4">
      <c r="B5495" s="150"/>
      <c r="D5495" s="577"/>
    </row>
    <row r="5496" spans="2:4">
      <c r="B5496" s="150"/>
      <c r="D5496" s="577"/>
    </row>
    <row r="5497" spans="2:4">
      <c r="B5497" s="150"/>
      <c r="D5497" s="577"/>
    </row>
    <row r="5498" spans="2:4">
      <c r="B5498" s="150"/>
      <c r="D5498" s="577"/>
    </row>
    <row r="5499" spans="2:4">
      <c r="B5499" s="150"/>
      <c r="D5499" s="577"/>
    </row>
    <row r="5500" spans="2:4">
      <c r="B5500" s="150"/>
      <c r="D5500" s="577"/>
    </row>
    <row r="5501" spans="2:4">
      <c r="B5501" s="150"/>
      <c r="D5501" s="577"/>
    </row>
    <row r="5502" spans="2:4">
      <c r="B5502" s="150"/>
      <c r="D5502" s="577"/>
    </row>
    <row r="5503" spans="2:4">
      <c r="B5503" s="150"/>
      <c r="D5503" s="577"/>
    </row>
    <row r="5504" spans="2:4">
      <c r="B5504" s="150"/>
      <c r="D5504" s="577"/>
    </row>
    <row r="5505" spans="2:4">
      <c r="B5505" s="150"/>
      <c r="D5505" s="577"/>
    </row>
    <row r="5506" spans="2:4">
      <c r="B5506" s="150"/>
      <c r="D5506" s="577"/>
    </row>
    <row r="5507" spans="2:4">
      <c r="B5507" s="150"/>
      <c r="D5507" s="577"/>
    </row>
    <row r="5508" spans="2:4">
      <c r="B5508" s="150"/>
      <c r="D5508" s="577"/>
    </row>
    <row r="5509" spans="2:4">
      <c r="B5509" s="150"/>
      <c r="D5509" s="577"/>
    </row>
    <row r="5510" spans="2:4">
      <c r="B5510" s="150"/>
      <c r="D5510" s="577"/>
    </row>
    <row r="5511" spans="2:4">
      <c r="B5511" s="150"/>
      <c r="D5511" s="577"/>
    </row>
    <row r="5512" spans="2:4">
      <c r="B5512" s="150"/>
      <c r="D5512" s="577"/>
    </row>
    <row r="5513" spans="2:4">
      <c r="B5513" s="150"/>
      <c r="D5513" s="577"/>
    </row>
    <row r="5514" spans="2:4">
      <c r="B5514" s="150"/>
      <c r="D5514" s="577"/>
    </row>
    <row r="5515" spans="2:4">
      <c r="B5515" s="150"/>
      <c r="D5515" s="577"/>
    </row>
    <row r="5516" spans="2:4">
      <c r="B5516" s="150"/>
      <c r="D5516" s="577"/>
    </row>
    <row r="5517" spans="2:4">
      <c r="B5517" s="150"/>
      <c r="D5517" s="577"/>
    </row>
    <row r="5518" spans="2:4">
      <c r="B5518" s="150"/>
      <c r="D5518" s="577"/>
    </row>
    <row r="5519" spans="2:4">
      <c r="B5519" s="150"/>
      <c r="D5519" s="577"/>
    </row>
    <row r="5520" spans="2:4">
      <c r="B5520" s="150"/>
      <c r="D5520" s="577"/>
    </row>
    <row r="5521" spans="2:4">
      <c r="B5521" s="150"/>
      <c r="D5521" s="577"/>
    </row>
    <row r="5522" spans="2:4">
      <c r="B5522" s="150"/>
      <c r="D5522" s="577"/>
    </row>
    <row r="5523" spans="2:4">
      <c r="B5523" s="150"/>
      <c r="D5523" s="577"/>
    </row>
    <row r="5524" spans="2:4">
      <c r="B5524" s="150"/>
      <c r="D5524" s="577"/>
    </row>
    <row r="5525" spans="2:4">
      <c r="B5525" s="150"/>
      <c r="D5525" s="577"/>
    </row>
    <row r="5526" spans="2:4">
      <c r="B5526" s="150"/>
      <c r="D5526" s="577"/>
    </row>
    <row r="5527" spans="2:4">
      <c r="B5527" s="150"/>
      <c r="D5527" s="577"/>
    </row>
    <row r="5528" spans="2:4">
      <c r="B5528" s="150"/>
      <c r="D5528" s="577"/>
    </row>
    <row r="5529" spans="2:4">
      <c r="B5529" s="150"/>
      <c r="D5529" s="577"/>
    </row>
    <row r="5530" spans="2:4">
      <c r="B5530" s="150"/>
      <c r="D5530" s="577"/>
    </row>
    <row r="5531" spans="2:4">
      <c r="B5531" s="150"/>
      <c r="D5531" s="577"/>
    </row>
    <row r="5532" spans="2:4">
      <c r="B5532" s="150"/>
      <c r="D5532" s="577"/>
    </row>
    <row r="5533" spans="2:4">
      <c r="B5533" s="150"/>
      <c r="D5533" s="577"/>
    </row>
    <row r="5534" spans="2:4">
      <c r="B5534" s="150"/>
      <c r="D5534" s="577"/>
    </row>
    <row r="5535" spans="2:4">
      <c r="B5535" s="150"/>
      <c r="D5535" s="577"/>
    </row>
    <row r="5536" spans="2:4">
      <c r="B5536" s="150"/>
      <c r="D5536" s="577"/>
    </row>
    <row r="5537" spans="2:4">
      <c r="B5537" s="150"/>
      <c r="D5537" s="577"/>
    </row>
    <row r="5538" spans="2:4">
      <c r="B5538" s="150"/>
      <c r="D5538" s="577"/>
    </row>
    <row r="5539" spans="2:4">
      <c r="B5539" s="150"/>
      <c r="D5539" s="577"/>
    </row>
    <row r="5540" spans="2:4">
      <c r="B5540" s="150"/>
      <c r="D5540" s="577"/>
    </row>
    <row r="5541" spans="2:4">
      <c r="B5541" s="150"/>
      <c r="D5541" s="577"/>
    </row>
    <row r="5542" spans="2:4">
      <c r="B5542" s="150"/>
      <c r="D5542" s="577"/>
    </row>
    <row r="5543" spans="2:4">
      <c r="B5543" s="150"/>
      <c r="D5543" s="577"/>
    </row>
    <row r="5544" spans="2:4">
      <c r="B5544" s="150"/>
      <c r="D5544" s="577"/>
    </row>
    <row r="5545" spans="2:4">
      <c r="B5545" s="150"/>
      <c r="D5545" s="577"/>
    </row>
    <row r="5546" spans="2:4">
      <c r="B5546" s="150"/>
      <c r="D5546" s="577"/>
    </row>
    <row r="5547" spans="2:4">
      <c r="B5547" s="150"/>
      <c r="D5547" s="577"/>
    </row>
    <row r="5548" spans="2:4">
      <c r="B5548" s="150"/>
      <c r="D5548" s="577"/>
    </row>
    <row r="5549" spans="2:4">
      <c r="B5549" s="150"/>
      <c r="D5549" s="577"/>
    </row>
    <row r="5550" spans="2:4">
      <c r="B5550" s="150"/>
      <c r="D5550" s="577"/>
    </row>
    <row r="5551" spans="2:4">
      <c r="B5551" s="150"/>
      <c r="D5551" s="577"/>
    </row>
    <row r="5552" spans="2:4">
      <c r="B5552" s="150"/>
      <c r="D5552" s="577"/>
    </row>
    <row r="5553" spans="2:4">
      <c r="B5553" s="150"/>
      <c r="D5553" s="577"/>
    </row>
    <row r="5554" spans="2:4">
      <c r="B5554" s="150"/>
      <c r="D5554" s="577"/>
    </row>
    <row r="5555" spans="2:4">
      <c r="B5555" s="150"/>
      <c r="D5555" s="577"/>
    </row>
    <row r="5556" spans="2:4">
      <c r="B5556" s="150"/>
      <c r="D5556" s="577"/>
    </row>
    <row r="5557" spans="2:4">
      <c r="B5557" s="150"/>
      <c r="D5557" s="577"/>
    </row>
    <row r="5558" spans="2:4">
      <c r="B5558" s="150"/>
      <c r="D5558" s="577"/>
    </row>
    <row r="5559" spans="2:4">
      <c r="B5559" s="150"/>
      <c r="D5559" s="577"/>
    </row>
    <row r="5560" spans="2:4">
      <c r="B5560" s="150"/>
      <c r="D5560" s="577"/>
    </row>
    <row r="5561" spans="2:4">
      <c r="B5561" s="150"/>
      <c r="D5561" s="577"/>
    </row>
    <row r="5562" spans="2:4">
      <c r="B5562" s="150"/>
      <c r="D5562" s="577"/>
    </row>
    <row r="5563" spans="2:4">
      <c r="B5563" s="150"/>
      <c r="D5563" s="577"/>
    </row>
    <row r="5564" spans="2:4">
      <c r="B5564" s="150"/>
      <c r="D5564" s="577"/>
    </row>
    <row r="5565" spans="2:4">
      <c r="B5565" s="150"/>
      <c r="D5565" s="577"/>
    </row>
    <row r="5566" spans="2:4">
      <c r="B5566" s="150"/>
      <c r="D5566" s="577"/>
    </row>
    <row r="5567" spans="2:4">
      <c r="B5567" s="150"/>
      <c r="D5567" s="577"/>
    </row>
    <row r="5568" spans="2:4">
      <c r="B5568" s="150"/>
      <c r="D5568" s="577"/>
    </row>
    <row r="5569" spans="2:4">
      <c r="B5569" s="150"/>
      <c r="D5569" s="577"/>
    </row>
    <row r="5570" spans="2:4">
      <c r="B5570" s="150"/>
      <c r="D5570" s="577"/>
    </row>
    <row r="5571" spans="2:4">
      <c r="B5571" s="150"/>
      <c r="D5571" s="577"/>
    </row>
    <row r="5572" spans="2:4">
      <c r="B5572" s="150"/>
      <c r="D5572" s="577"/>
    </row>
    <row r="5573" spans="2:4">
      <c r="B5573" s="150"/>
      <c r="D5573" s="577"/>
    </row>
    <row r="5574" spans="2:4">
      <c r="B5574" s="150"/>
      <c r="D5574" s="577"/>
    </row>
    <row r="5575" spans="2:4">
      <c r="B5575" s="150"/>
      <c r="D5575" s="577"/>
    </row>
    <row r="5576" spans="2:4">
      <c r="B5576" s="150"/>
      <c r="D5576" s="577"/>
    </row>
    <row r="5577" spans="2:4">
      <c r="B5577" s="150"/>
      <c r="D5577" s="577"/>
    </row>
    <row r="5578" spans="2:4">
      <c r="B5578" s="150"/>
      <c r="D5578" s="577"/>
    </row>
    <row r="5579" spans="2:4">
      <c r="B5579" s="150"/>
      <c r="D5579" s="577"/>
    </row>
    <row r="5580" spans="2:4">
      <c r="B5580" s="150"/>
      <c r="D5580" s="577"/>
    </row>
    <row r="5581" spans="2:4">
      <c r="B5581" s="150"/>
      <c r="D5581" s="577"/>
    </row>
    <row r="5582" spans="2:4">
      <c r="B5582" s="150"/>
      <c r="D5582" s="577"/>
    </row>
    <row r="5583" spans="2:4">
      <c r="B5583" s="150"/>
      <c r="D5583" s="577"/>
    </row>
    <row r="5584" spans="2:4">
      <c r="B5584" s="150"/>
      <c r="D5584" s="577"/>
    </row>
    <row r="5585" spans="2:4">
      <c r="B5585" s="150"/>
      <c r="D5585" s="577"/>
    </row>
    <row r="5586" spans="2:4">
      <c r="B5586" s="150"/>
      <c r="D5586" s="577"/>
    </row>
    <row r="5587" spans="2:4">
      <c r="B5587" s="150"/>
      <c r="D5587" s="577"/>
    </row>
    <row r="5588" spans="2:4">
      <c r="B5588" s="150"/>
      <c r="D5588" s="577"/>
    </row>
    <row r="5589" spans="2:4">
      <c r="B5589" s="150"/>
      <c r="D5589" s="577"/>
    </row>
    <row r="5590" spans="2:4">
      <c r="B5590" s="150"/>
      <c r="D5590" s="577"/>
    </row>
    <row r="5591" spans="2:4">
      <c r="B5591" s="150"/>
      <c r="D5591" s="577"/>
    </row>
    <row r="5592" spans="2:4">
      <c r="B5592" s="150"/>
      <c r="D5592" s="577"/>
    </row>
    <row r="5593" spans="2:4">
      <c r="B5593" s="150"/>
      <c r="D5593" s="577"/>
    </row>
    <row r="5594" spans="2:4">
      <c r="B5594" s="150"/>
      <c r="D5594" s="577"/>
    </row>
    <row r="5595" spans="2:4">
      <c r="B5595" s="150"/>
      <c r="D5595" s="577"/>
    </row>
    <row r="5596" spans="2:4">
      <c r="B5596" s="150"/>
      <c r="D5596" s="577"/>
    </row>
    <row r="5597" spans="2:4">
      <c r="B5597" s="150"/>
      <c r="D5597" s="577"/>
    </row>
    <row r="5598" spans="2:4">
      <c r="B5598" s="150"/>
      <c r="D5598" s="577"/>
    </row>
    <row r="5599" spans="2:4">
      <c r="B5599" s="150"/>
      <c r="D5599" s="577"/>
    </row>
    <row r="5600" spans="2:4">
      <c r="B5600" s="150"/>
      <c r="D5600" s="577"/>
    </row>
    <row r="5601" spans="2:12">
      <c r="B5601" s="150"/>
      <c r="D5601" s="577"/>
    </row>
    <row r="5602" spans="2:12">
      <c r="B5602" s="150"/>
      <c r="D5602" s="577"/>
    </row>
    <row r="5603" spans="2:12">
      <c r="B5603" s="150"/>
      <c r="D5603" s="577"/>
    </row>
    <row r="5604" spans="2:12">
      <c r="B5604" s="150"/>
      <c r="D5604" s="577"/>
    </row>
    <row r="5605" spans="2:12">
      <c r="B5605" s="150"/>
      <c r="D5605" s="577"/>
    </row>
    <row r="5606" spans="2:12">
      <c r="B5606" s="150"/>
      <c r="D5606" s="577"/>
    </row>
    <row r="5607" spans="2:12">
      <c r="B5607" s="150"/>
      <c r="D5607" s="577"/>
    </row>
    <row r="5608" spans="2:12">
      <c r="B5608" s="150"/>
      <c r="D5608" s="577"/>
    </row>
    <row r="5609" spans="2:12">
      <c r="B5609" s="150"/>
      <c r="D5609" s="577"/>
    </row>
    <row r="5610" spans="2:12">
      <c r="B5610" s="150"/>
      <c r="D5610" s="577"/>
    </row>
    <row r="5611" spans="2:12">
      <c r="B5611" s="150"/>
      <c r="D5611" s="577"/>
    </row>
    <row r="5612" spans="2:12">
      <c r="B5612" s="150"/>
      <c r="D5612" s="577"/>
    </row>
    <row r="5613" spans="2:12">
      <c r="B5613" s="150"/>
      <c r="D5613" s="577"/>
      <c r="I5613" s="578"/>
      <c r="J5613" s="578"/>
      <c r="K5613" s="578"/>
      <c r="L5613" s="578"/>
    </row>
    <row r="5614" spans="2:12">
      <c r="B5614" s="150"/>
      <c r="D5614" s="577"/>
    </row>
    <row r="5615" spans="2:12">
      <c r="B5615" s="150"/>
      <c r="D5615" s="577"/>
    </row>
    <row r="5616" spans="2:12">
      <c r="B5616" s="150"/>
      <c r="D5616" s="577"/>
    </row>
    <row r="5617" spans="2:4">
      <c r="B5617" s="150"/>
      <c r="D5617" s="577"/>
    </row>
    <row r="5618" spans="2:4">
      <c r="B5618" s="150"/>
      <c r="D5618" s="577"/>
    </row>
    <row r="5619" spans="2:4">
      <c r="B5619" s="150"/>
      <c r="D5619" s="577"/>
    </row>
    <row r="5620" spans="2:4">
      <c r="B5620" s="150"/>
      <c r="D5620" s="577"/>
    </row>
    <row r="5621" spans="2:4">
      <c r="B5621" s="150"/>
      <c r="D5621" s="577"/>
    </row>
    <row r="5622" spans="2:4">
      <c r="B5622" s="150"/>
      <c r="D5622" s="577"/>
    </row>
    <row r="5623" spans="2:4">
      <c r="B5623" s="150"/>
      <c r="D5623" s="577"/>
    </row>
    <row r="5624" spans="2:4">
      <c r="B5624" s="150"/>
      <c r="D5624" s="577"/>
    </row>
    <row r="5625" spans="2:4">
      <c r="B5625" s="150"/>
      <c r="D5625" s="577"/>
    </row>
    <row r="5626" spans="2:4">
      <c r="B5626" s="150"/>
      <c r="D5626" s="577"/>
    </row>
    <row r="5627" spans="2:4">
      <c r="B5627" s="150"/>
      <c r="D5627" s="577"/>
    </row>
    <row r="5628" spans="2:4">
      <c r="B5628" s="150"/>
      <c r="D5628" s="577"/>
    </row>
    <row r="5629" spans="2:4">
      <c r="B5629" s="150"/>
      <c r="D5629" s="577"/>
    </row>
    <row r="5630" spans="2:4">
      <c r="B5630" s="150"/>
      <c r="D5630" s="577"/>
    </row>
    <row r="5631" spans="2:4">
      <c r="B5631" s="150"/>
      <c r="D5631" s="577"/>
    </row>
    <row r="5632" spans="2:4">
      <c r="B5632" s="150"/>
      <c r="D5632" s="577"/>
    </row>
    <row r="5633" spans="2:4">
      <c r="B5633" s="150"/>
      <c r="D5633" s="577"/>
    </row>
    <row r="5634" spans="2:4">
      <c r="B5634" s="150"/>
      <c r="D5634" s="577"/>
    </row>
    <row r="5635" spans="2:4">
      <c r="B5635" s="150"/>
      <c r="D5635" s="577"/>
    </row>
    <row r="5636" spans="2:4">
      <c r="B5636" s="150"/>
      <c r="D5636" s="577"/>
    </row>
    <row r="5637" spans="2:4">
      <c r="B5637" s="150"/>
      <c r="D5637" s="577"/>
    </row>
    <row r="5638" spans="2:4">
      <c r="B5638" s="150"/>
      <c r="D5638" s="577"/>
    </row>
    <row r="5639" spans="2:4">
      <c r="B5639" s="150"/>
      <c r="D5639" s="577"/>
    </row>
    <row r="5640" spans="2:4">
      <c r="B5640" s="150"/>
      <c r="D5640" s="577"/>
    </row>
    <row r="5641" spans="2:4">
      <c r="B5641" s="150"/>
      <c r="D5641" s="577"/>
    </row>
    <row r="5642" spans="2:4">
      <c r="B5642" s="150"/>
      <c r="D5642" s="577"/>
    </row>
    <row r="5643" spans="2:4">
      <c r="B5643" s="150"/>
      <c r="D5643" s="577"/>
    </row>
    <row r="5644" spans="2:4">
      <c r="B5644" s="150"/>
      <c r="D5644" s="577"/>
    </row>
    <row r="5645" spans="2:4">
      <c r="B5645" s="150"/>
      <c r="D5645" s="577"/>
    </row>
    <row r="5646" spans="2:4">
      <c r="B5646" s="150"/>
      <c r="D5646" s="577"/>
    </row>
    <row r="5647" spans="2:4">
      <c r="B5647" s="150"/>
      <c r="D5647" s="577"/>
    </row>
    <row r="5648" spans="2:4">
      <c r="B5648" s="150"/>
      <c r="D5648" s="577"/>
    </row>
    <row r="5649" spans="2:4">
      <c r="B5649" s="150"/>
      <c r="D5649" s="577"/>
    </row>
    <row r="5650" spans="2:4">
      <c r="B5650" s="150"/>
      <c r="D5650" s="577"/>
    </row>
    <row r="5651" spans="2:4">
      <c r="B5651" s="150"/>
      <c r="D5651" s="577"/>
    </row>
    <row r="5652" spans="2:4">
      <c r="B5652" s="150"/>
      <c r="D5652" s="577"/>
    </row>
    <row r="5653" spans="2:4">
      <c r="B5653" s="150"/>
      <c r="D5653" s="577"/>
    </row>
    <row r="5654" spans="2:4">
      <c r="B5654" s="150"/>
      <c r="D5654" s="577"/>
    </row>
    <row r="5655" spans="2:4">
      <c r="B5655" s="150"/>
      <c r="D5655" s="577"/>
    </row>
    <row r="5656" spans="2:4">
      <c r="B5656" s="150"/>
      <c r="D5656" s="577"/>
    </row>
    <row r="5657" spans="2:4">
      <c r="B5657" s="150"/>
      <c r="D5657" s="577"/>
    </row>
    <row r="5658" spans="2:4">
      <c r="B5658" s="150"/>
      <c r="D5658" s="577"/>
    </row>
    <row r="5659" spans="2:4">
      <c r="B5659" s="150"/>
      <c r="D5659" s="577"/>
    </row>
    <row r="5660" spans="2:4">
      <c r="B5660" s="150"/>
      <c r="D5660" s="577"/>
    </row>
    <row r="5661" spans="2:4">
      <c r="B5661" s="150"/>
      <c r="D5661" s="577"/>
    </row>
    <row r="5662" spans="2:4">
      <c r="B5662" s="150"/>
      <c r="D5662" s="577"/>
    </row>
    <row r="5663" spans="2:4">
      <c r="B5663" s="150"/>
      <c r="D5663" s="577"/>
    </row>
    <row r="5664" spans="2:4">
      <c r="B5664" s="150"/>
      <c r="D5664" s="577"/>
    </row>
    <row r="5665" spans="2:4">
      <c r="B5665" s="150"/>
      <c r="D5665" s="577"/>
    </row>
    <row r="5666" spans="2:4">
      <c r="B5666" s="150"/>
      <c r="D5666" s="577"/>
    </row>
    <row r="5667" spans="2:4">
      <c r="B5667" s="150"/>
      <c r="D5667" s="577"/>
    </row>
    <row r="5668" spans="2:4">
      <c r="B5668" s="150"/>
      <c r="D5668" s="577"/>
    </row>
    <row r="5669" spans="2:4">
      <c r="B5669" s="150"/>
      <c r="D5669" s="577"/>
    </row>
    <row r="5670" spans="2:4">
      <c r="B5670" s="150"/>
      <c r="D5670" s="577"/>
    </row>
    <row r="5671" spans="2:4">
      <c r="B5671" s="150"/>
      <c r="D5671" s="577"/>
    </row>
    <row r="5672" spans="2:4">
      <c r="B5672" s="150"/>
      <c r="D5672" s="577"/>
    </row>
    <row r="5673" spans="2:4">
      <c r="B5673" s="150"/>
      <c r="D5673" s="577"/>
    </row>
    <row r="5674" spans="2:4">
      <c r="B5674" s="150"/>
      <c r="D5674" s="577"/>
    </row>
    <row r="5675" spans="2:4">
      <c r="B5675" s="150"/>
      <c r="D5675" s="577"/>
    </row>
    <row r="5676" spans="2:4">
      <c r="B5676" s="150"/>
      <c r="D5676" s="577"/>
    </row>
    <row r="5677" spans="2:4">
      <c r="B5677" s="150"/>
      <c r="D5677" s="577"/>
    </row>
    <row r="5678" spans="2:4">
      <c r="B5678" s="150"/>
      <c r="D5678" s="577"/>
    </row>
    <row r="5679" spans="2:4">
      <c r="B5679" s="150"/>
      <c r="D5679" s="577"/>
    </row>
    <row r="5680" spans="2:4">
      <c r="B5680" s="150"/>
      <c r="D5680" s="577"/>
    </row>
    <row r="5681" spans="2:4">
      <c r="B5681" s="150"/>
      <c r="D5681" s="577"/>
    </row>
    <row r="5682" spans="2:4">
      <c r="B5682" s="150"/>
      <c r="D5682" s="577"/>
    </row>
    <row r="5683" spans="2:4">
      <c r="B5683" s="150"/>
      <c r="D5683" s="577"/>
    </row>
    <row r="5684" spans="2:4">
      <c r="B5684" s="150"/>
      <c r="D5684" s="577"/>
    </row>
    <row r="5685" spans="2:4">
      <c r="B5685" s="150"/>
      <c r="D5685" s="577"/>
    </row>
    <row r="5686" spans="2:4">
      <c r="B5686" s="150"/>
      <c r="D5686" s="577"/>
    </row>
    <row r="5687" spans="2:4">
      <c r="B5687" s="150"/>
      <c r="D5687" s="577"/>
    </row>
    <row r="5688" spans="2:4">
      <c r="B5688" s="150"/>
      <c r="D5688" s="577"/>
    </row>
    <row r="5689" spans="2:4">
      <c r="B5689" s="150"/>
      <c r="D5689" s="577"/>
    </row>
    <row r="5690" spans="2:4">
      <c r="B5690" s="150"/>
      <c r="D5690" s="577"/>
    </row>
    <row r="5691" spans="2:4">
      <c r="B5691" s="150"/>
      <c r="D5691" s="577"/>
    </row>
    <row r="5692" spans="2:4">
      <c r="B5692" s="150"/>
      <c r="D5692" s="577"/>
    </row>
    <row r="5693" spans="2:4">
      <c r="B5693" s="150"/>
      <c r="D5693" s="577"/>
    </row>
    <row r="5694" spans="2:4">
      <c r="B5694" s="150"/>
      <c r="D5694" s="577"/>
    </row>
    <row r="5695" spans="2:4">
      <c r="B5695" s="150"/>
      <c r="D5695" s="577"/>
    </row>
    <row r="5696" spans="2:4">
      <c r="B5696" s="150"/>
      <c r="D5696" s="577"/>
    </row>
    <row r="5697" spans="2:4">
      <c r="B5697" s="150"/>
      <c r="D5697" s="577"/>
    </row>
    <row r="5698" spans="2:4">
      <c r="B5698" s="150"/>
      <c r="D5698" s="577"/>
    </row>
    <row r="5699" spans="2:4">
      <c r="B5699" s="150"/>
      <c r="D5699" s="577"/>
    </row>
    <row r="5700" spans="2:4">
      <c r="B5700" s="150"/>
      <c r="D5700" s="577"/>
    </row>
    <row r="5701" spans="2:4">
      <c r="B5701" s="150"/>
      <c r="D5701" s="577"/>
    </row>
    <row r="5702" spans="2:4">
      <c r="B5702" s="150"/>
      <c r="D5702" s="577"/>
    </row>
    <row r="5703" spans="2:4">
      <c r="B5703" s="150"/>
      <c r="D5703" s="577"/>
    </row>
    <row r="5704" spans="2:4">
      <c r="B5704" s="150"/>
      <c r="D5704" s="577"/>
    </row>
    <row r="5705" spans="2:4">
      <c r="B5705" s="150"/>
      <c r="D5705" s="577"/>
    </row>
    <row r="5706" spans="2:4">
      <c r="B5706" s="150"/>
      <c r="D5706" s="577"/>
    </row>
    <row r="5707" spans="2:4">
      <c r="B5707" s="150"/>
      <c r="D5707" s="577"/>
    </row>
    <row r="5708" spans="2:4">
      <c r="B5708" s="150"/>
      <c r="D5708" s="577"/>
    </row>
    <row r="5709" spans="2:4">
      <c r="B5709" s="150"/>
      <c r="D5709" s="577"/>
    </row>
    <row r="5710" spans="2:4">
      <c r="B5710" s="150"/>
      <c r="D5710" s="577"/>
    </row>
    <row r="5711" spans="2:4">
      <c r="B5711" s="150"/>
      <c r="D5711" s="577"/>
    </row>
    <row r="5712" spans="2:4">
      <c r="B5712" s="150"/>
      <c r="D5712" s="577"/>
    </row>
    <row r="5713" spans="2:12">
      <c r="B5713" s="150"/>
      <c r="D5713" s="577"/>
    </row>
    <row r="5714" spans="2:12">
      <c r="B5714" s="150"/>
      <c r="D5714" s="577"/>
    </row>
    <row r="5715" spans="2:12">
      <c r="B5715" s="150"/>
      <c r="D5715" s="577"/>
    </row>
    <row r="5716" spans="2:12">
      <c r="B5716" s="150"/>
      <c r="D5716" s="577"/>
    </row>
    <row r="5717" spans="2:12">
      <c r="B5717" s="150"/>
      <c r="D5717" s="577"/>
    </row>
    <row r="5718" spans="2:12">
      <c r="B5718" s="150"/>
      <c r="D5718" s="577"/>
    </row>
    <row r="5719" spans="2:12">
      <c r="B5719" s="150"/>
      <c r="D5719" s="577"/>
      <c r="I5719" s="578"/>
      <c r="J5719" s="578"/>
      <c r="K5719" s="578"/>
      <c r="L5719" s="578"/>
    </row>
    <row r="5720" spans="2:12">
      <c r="B5720" s="150"/>
      <c r="D5720" s="577"/>
    </row>
    <row r="5721" spans="2:12">
      <c r="B5721" s="150"/>
      <c r="D5721" s="577"/>
    </row>
    <row r="5722" spans="2:12">
      <c r="B5722" s="150"/>
      <c r="D5722" s="577"/>
    </row>
    <row r="5723" spans="2:12">
      <c r="B5723" s="150"/>
      <c r="D5723" s="577"/>
    </row>
    <row r="5724" spans="2:12">
      <c r="B5724" s="150"/>
      <c r="D5724" s="577"/>
    </row>
    <row r="5725" spans="2:12">
      <c r="B5725" s="150"/>
      <c r="D5725" s="577"/>
    </row>
    <row r="5726" spans="2:12">
      <c r="B5726" s="150"/>
      <c r="D5726" s="577"/>
    </row>
    <row r="5727" spans="2:12">
      <c r="B5727" s="150"/>
      <c r="D5727" s="577"/>
    </row>
    <row r="5728" spans="2:12">
      <c r="B5728" s="150"/>
      <c r="D5728" s="577"/>
    </row>
    <row r="5729" spans="2:12">
      <c r="B5729" s="150"/>
      <c r="D5729" s="577"/>
    </row>
    <row r="5730" spans="2:12">
      <c r="B5730" s="150"/>
      <c r="D5730" s="577"/>
    </row>
    <row r="5731" spans="2:12">
      <c r="B5731" s="150"/>
      <c r="D5731" s="577"/>
    </row>
    <row r="5732" spans="2:12">
      <c r="B5732" s="150"/>
      <c r="D5732" s="577"/>
    </row>
    <row r="5733" spans="2:12">
      <c r="B5733" s="150"/>
      <c r="D5733" s="577"/>
      <c r="I5733" s="578"/>
      <c r="J5733" s="578"/>
      <c r="K5733" s="578"/>
      <c r="L5733" s="578"/>
    </row>
    <row r="5734" spans="2:12">
      <c r="B5734" s="150"/>
      <c r="D5734" s="577"/>
    </row>
    <row r="5735" spans="2:12">
      <c r="B5735" s="150"/>
      <c r="D5735" s="577"/>
    </row>
    <row r="5736" spans="2:12">
      <c r="B5736" s="150"/>
      <c r="D5736" s="577"/>
    </row>
    <row r="5737" spans="2:12">
      <c r="B5737" s="150"/>
      <c r="D5737" s="577"/>
    </row>
    <row r="5738" spans="2:12">
      <c r="B5738" s="150"/>
      <c r="D5738" s="577"/>
    </row>
    <row r="5739" spans="2:12">
      <c r="B5739" s="150"/>
      <c r="D5739" s="577"/>
    </row>
    <row r="5740" spans="2:12">
      <c r="B5740" s="150"/>
      <c r="D5740" s="577"/>
    </row>
    <row r="5741" spans="2:12">
      <c r="B5741" s="150"/>
      <c r="D5741" s="577"/>
    </row>
    <row r="5742" spans="2:12">
      <c r="B5742" s="150"/>
      <c r="D5742" s="577"/>
    </row>
    <row r="5743" spans="2:12">
      <c r="B5743" s="150"/>
      <c r="D5743" s="577"/>
    </row>
    <row r="5744" spans="2:12">
      <c r="B5744" s="150"/>
      <c r="D5744" s="577"/>
    </row>
    <row r="5745" spans="2:4">
      <c r="B5745" s="150"/>
      <c r="D5745" s="577"/>
    </row>
    <row r="5746" spans="2:4">
      <c r="B5746" s="150"/>
      <c r="D5746" s="577"/>
    </row>
    <row r="5747" spans="2:4">
      <c r="B5747" s="150"/>
      <c r="D5747" s="577"/>
    </row>
    <row r="5748" spans="2:4">
      <c r="B5748" s="150"/>
      <c r="D5748" s="577"/>
    </row>
    <row r="5749" spans="2:4">
      <c r="B5749" s="150"/>
      <c r="D5749" s="577"/>
    </row>
    <row r="5750" spans="2:4">
      <c r="B5750" s="150"/>
      <c r="D5750" s="577"/>
    </row>
    <row r="5751" spans="2:4">
      <c r="B5751" s="150"/>
      <c r="D5751" s="577"/>
    </row>
    <row r="5752" spans="2:4">
      <c r="B5752" s="150"/>
      <c r="D5752" s="577"/>
    </row>
    <row r="5753" spans="2:4">
      <c r="B5753" s="150"/>
      <c r="D5753" s="577"/>
    </row>
    <row r="5754" spans="2:4">
      <c r="B5754" s="150"/>
      <c r="D5754" s="577"/>
    </row>
    <row r="5755" spans="2:4">
      <c r="B5755" s="150"/>
      <c r="D5755" s="577"/>
    </row>
    <row r="5756" spans="2:4">
      <c r="B5756" s="150"/>
      <c r="D5756" s="577"/>
    </row>
    <row r="5757" spans="2:4">
      <c r="B5757" s="150"/>
      <c r="D5757" s="577"/>
    </row>
    <row r="5758" spans="2:4">
      <c r="B5758" s="150"/>
      <c r="D5758" s="577"/>
    </row>
    <row r="5759" spans="2:4">
      <c r="B5759" s="150"/>
      <c r="D5759" s="577"/>
    </row>
    <row r="5760" spans="2:4">
      <c r="B5760" s="150"/>
      <c r="D5760" s="577"/>
    </row>
    <row r="5761" spans="2:4">
      <c r="B5761" s="150"/>
      <c r="D5761" s="577"/>
    </row>
    <row r="5762" spans="2:4">
      <c r="B5762" s="150"/>
      <c r="D5762" s="577"/>
    </row>
    <row r="5763" spans="2:4">
      <c r="B5763" s="150"/>
      <c r="D5763" s="577"/>
    </row>
    <row r="5764" spans="2:4">
      <c r="B5764" s="150"/>
      <c r="D5764" s="577"/>
    </row>
    <row r="5765" spans="2:4">
      <c r="B5765" s="150"/>
      <c r="D5765" s="577"/>
    </row>
    <row r="5766" spans="2:4">
      <c r="B5766" s="150"/>
      <c r="D5766" s="577"/>
    </row>
    <row r="5767" spans="2:4">
      <c r="B5767" s="150"/>
      <c r="D5767" s="577"/>
    </row>
    <row r="5768" spans="2:4">
      <c r="B5768" s="150"/>
      <c r="D5768" s="577"/>
    </row>
    <row r="5769" spans="2:4">
      <c r="B5769" s="150"/>
      <c r="D5769" s="577"/>
    </row>
    <row r="5770" spans="2:4">
      <c r="B5770" s="150"/>
      <c r="D5770" s="577"/>
    </row>
    <row r="5771" spans="2:4">
      <c r="B5771" s="150"/>
      <c r="D5771" s="577"/>
    </row>
    <row r="5772" spans="2:4">
      <c r="B5772" s="150"/>
      <c r="D5772" s="577"/>
    </row>
    <row r="5773" spans="2:4">
      <c r="B5773" s="150"/>
      <c r="D5773" s="577"/>
    </row>
    <row r="5774" spans="2:4">
      <c r="B5774" s="150"/>
      <c r="D5774" s="577"/>
    </row>
    <row r="5775" spans="2:4">
      <c r="B5775" s="150"/>
      <c r="D5775" s="577"/>
    </row>
    <row r="5776" spans="2:4">
      <c r="B5776" s="150"/>
      <c r="D5776" s="577"/>
    </row>
    <row r="5777" spans="2:4">
      <c r="B5777" s="150"/>
      <c r="D5777" s="577"/>
    </row>
    <row r="5778" spans="2:4">
      <c r="B5778" s="150"/>
      <c r="D5778" s="577"/>
    </row>
    <row r="5779" spans="2:4">
      <c r="B5779" s="150"/>
      <c r="D5779" s="577"/>
    </row>
    <row r="5780" spans="2:4">
      <c r="B5780" s="150"/>
      <c r="D5780" s="577"/>
    </row>
    <row r="5781" spans="2:4">
      <c r="B5781" s="150"/>
      <c r="D5781" s="577"/>
    </row>
    <row r="5782" spans="2:4">
      <c r="B5782" s="150"/>
      <c r="D5782" s="577"/>
    </row>
    <row r="5783" spans="2:4">
      <c r="B5783" s="150"/>
      <c r="D5783" s="577"/>
    </row>
    <row r="5784" spans="2:4">
      <c r="B5784" s="150"/>
      <c r="D5784" s="577"/>
    </row>
    <row r="5785" spans="2:4">
      <c r="B5785" s="150"/>
      <c r="D5785" s="577"/>
    </row>
    <row r="5786" spans="2:4">
      <c r="B5786" s="150"/>
      <c r="D5786" s="577"/>
    </row>
    <row r="5787" spans="2:4">
      <c r="B5787" s="150"/>
      <c r="D5787" s="577"/>
    </row>
    <row r="5788" spans="2:4">
      <c r="B5788" s="150"/>
      <c r="D5788" s="577"/>
    </row>
    <row r="5789" spans="2:4">
      <c r="B5789" s="150"/>
      <c r="D5789" s="577"/>
    </row>
    <row r="5790" spans="2:4">
      <c r="B5790" s="150"/>
      <c r="D5790" s="577"/>
    </row>
    <row r="5791" spans="2:4">
      <c r="B5791" s="150"/>
      <c r="D5791" s="577"/>
    </row>
    <row r="5792" spans="2:4">
      <c r="B5792" s="150"/>
      <c r="D5792" s="577"/>
    </row>
    <row r="5793" spans="2:4">
      <c r="B5793" s="150"/>
      <c r="D5793" s="577"/>
    </row>
    <row r="5794" spans="2:4">
      <c r="B5794" s="150"/>
      <c r="D5794" s="577"/>
    </row>
    <row r="5795" spans="2:4">
      <c r="B5795" s="150"/>
      <c r="D5795" s="577"/>
    </row>
    <row r="5796" spans="2:4">
      <c r="B5796" s="150"/>
      <c r="D5796" s="577"/>
    </row>
    <row r="5797" spans="2:4">
      <c r="B5797" s="150"/>
      <c r="D5797" s="577"/>
    </row>
    <row r="5798" spans="2:4">
      <c r="B5798" s="150"/>
      <c r="D5798" s="577"/>
    </row>
    <row r="5799" spans="2:4">
      <c r="B5799" s="150"/>
      <c r="D5799" s="577"/>
    </row>
    <row r="5800" spans="2:4">
      <c r="B5800" s="150"/>
      <c r="D5800" s="577"/>
    </row>
    <row r="5801" spans="2:4">
      <c r="B5801" s="150"/>
      <c r="D5801" s="577"/>
    </row>
    <row r="5802" spans="2:4">
      <c r="B5802" s="150"/>
      <c r="D5802" s="577"/>
    </row>
    <row r="5803" spans="2:4">
      <c r="B5803" s="150"/>
      <c r="D5803" s="577"/>
    </row>
    <row r="5804" spans="2:4">
      <c r="B5804" s="150"/>
      <c r="D5804" s="577"/>
    </row>
    <row r="5805" spans="2:4">
      <c r="B5805" s="150"/>
      <c r="D5805" s="577"/>
    </row>
    <row r="5806" spans="2:4">
      <c r="B5806" s="150"/>
      <c r="D5806" s="577"/>
    </row>
    <row r="5807" spans="2:4">
      <c r="B5807" s="150"/>
      <c r="D5807" s="577"/>
    </row>
    <row r="5808" spans="2:4">
      <c r="B5808" s="150"/>
      <c r="D5808" s="577"/>
    </row>
    <row r="5809" spans="2:4">
      <c r="B5809" s="150"/>
      <c r="D5809" s="577"/>
    </row>
    <row r="5810" spans="2:4">
      <c r="B5810" s="150"/>
      <c r="D5810" s="577"/>
    </row>
    <row r="5811" spans="2:4">
      <c r="B5811" s="150"/>
      <c r="D5811" s="577"/>
    </row>
    <row r="5812" spans="2:4">
      <c r="B5812" s="150"/>
      <c r="D5812" s="577"/>
    </row>
    <row r="5813" spans="2:4">
      <c r="B5813" s="150"/>
      <c r="D5813" s="577"/>
    </row>
    <row r="5814" spans="2:4">
      <c r="B5814" s="150"/>
      <c r="D5814" s="577"/>
    </row>
    <row r="5815" spans="2:4">
      <c r="B5815" s="150"/>
      <c r="D5815" s="577"/>
    </row>
    <row r="5816" spans="2:4">
      <c r="B5816" s="150"/>
      <c r="D5816" s="577"/>
    </row>
    <row r="5817" spans="2:4">
      <c r="B5817" s="150"/>
      <c r="D5817" s="577"/>
    </row>
    <row r="5818" spans="2:4">
      <c r="B5818" s="150"/>
      <c r="D5818" s="577"/>
    </row>
    <row r="5819" spans="2:4">
      <c r="B5819" s="150"/>
      <c r="D5819" s="577"/>
    </row>
    <row r="5820" spans="2:4">
      <c r="B5820" s="150"/>
      <c r="D5820" s="577"/>
    </row>
    <row r="5821" spans="2:4">
      <c r="B5821" s="150"/>
      <c r="D5821" s="577"/>
    </row>
    <row r="5822" spans="2:4">
      <c r="B5822" s="150"/>
      <c r="D5822" s="577"/>
    </row>
    <row r="5823" spans="2:4">
      <c r="B5823" s="150"/>
      <c r="D5823" s="577"/>
    </row>
    <row r="5824" spans="2:4">
      <c r="B5824" s="150"/>
      <c r="D5824" s="577"/>
    </row>
    <row r="5825" spans="2:4">
      <c r="B5825" s="150"/>
      <c r="D5825" s="577"/>
    </row>
    <row r="5826" spans="2:4">
      <c r="B5826" s="150"/>
      <c r="D5826" s="577"/>
    </row>
    <row r="5827" spans="2:4">
      <c r="B5827" s="150"/>
      <c r="D5827" s="577"/>
    </row>
    <row r="5828" spans="2:4">
      <c r="B5828" s="150"/>
      <c r="D5828" s="577"/>
    </row>
    <row r="5829" spans="2:4">
      <c r="B5829" s="150"/>
      <c r="D5829" s="577"/>
    </row>
    <row r="5830" spans="2:4">
      <c r="B5830" s="150"/>
      <c r="D5830" s="577"/>
    </row>
    <row r="5831" spans="2:4">
      <c r="B5831" s="150"/>
      <c r="D5831" s="577"/>
    </row>
    <row r="5832" spans="2:4">
      <c r="B5832" s="150"/>
      <c r="D5832" s="577"/>
    </row>
    <row r="5833" spans="2:4">
      <c r="B5833" s="150"/>
      <c r="D5833" s="577"/>
    </row>
    <row r="5834" spans="2:4">
      <c r="B5834" s="150"/>
      <c r="D5834" s="577"/>
    </row>
    <row r="5835" spans="2:4">
      <c r="B5835" s="150"/>
      <c r="D5835" s="577"/>
    </row>
    <row r="5836" spans="2:4">
      <c r="B5836" s="150"/>
      <c r="D5836" s="577"/>
    </row>
    <row r="5837" spans="2:4">
      <c r="B5837" s="150"/>
      <c r="D5837" s="577"/>
    </row>
    <row r="5838" spans="2:4">
      <c r="B5838" s="150"/>
      <c r="D5838" s="577"/>
    </row>
    <row r="5839" spans="2:4">
      <c r="B5839" s="150"/>
      <c r="D5839" s="577"/>
    </row>
    <row r="5840" spans="2:4">
      <c r="B5840" s="150"/>
      <c r="D5840" s="577"/>
    </row>
    <row r="5841" spans="2:4">
      <c r="B5841" s="150"/>
      <c r="D5841" s="577"/>
    </row>
    <row r="5842" spans="2:4">
      <c r="B5842" s="150"/>
      <c r="D5842" s="577"/>
    </row>
    <row r="5843" spans="2:4">
      <c r="B5843" s="150"/>
      <c r="D5843" s="577"/>
    </row>
    <row r="5844" spans="2:4">
      <c r="B5844" s="150"/>
      <c r="D5844" s="577"/>
    </row>
    <row r="5845" spans="2:4">
      <c r="B5845" s="150"/>
      <c r="D5845" s="577"/>
    </row>
    <row r="5846" spans="2:4">
      <c r="B5846" s="150"/>
      <c r="D5846" s="577"/>
    </row>
    <row r="5847" spans="2:4">
      <c r="B5847" s="150"/>
      <c r="D5847" s="577"/>
    </row>
    <row r="5848" spans="2:4">
      <c r="B5848" s="150"/>
      <c r="D5848" s="577"/>
    </row>
    <row r="5849" spans="2:4">
      <c r="B5849" s="150"/>
      <c r="D5849" s="577"/>
    </row>
    <row r="5850" spans="2:4">
      <c r="B5850" s="150"/>
      <c r="D5850" s="577"/>
    </row>
    <row r="5851" spans="2:4">
      <c r="B5851" s="150"/>
      <c r="D5851" s="577"/>
    </row>
    <row r="5852" spans="2:4">
      <c r="B5852" s="150"/>
      <c r="D5852" s="577"/>
    </row>
    <row r="5853" spans="2:4">
      <c r="B5853" s="150"/>
      <c r="D5853" s="577"/>
    </row>
    <row r="5854" spans="2:4">
      <c r="B5854" s="150"/>
      <c r="D5854" s="577"/>
    </row>
    <row r="5855" spans="2:4">
      <c r="B5855" s="150"/>
      <c r="D5855" s="577"/>
    </row>
    <row r="5856" spans="2:4">
      <c r="B5856" s="150"/>
      <c r="D5856" s="577"/>
    </row>
    <row r="5857" spans="2:4">
      <c r="B5857" s="150"/>
      <c r="D5857" s="577"/>
    </row>
    <row r="5858" spans="2:4">
      <c r="B5858" s="150"/>
      <c r="D5858" s="577"/>
    </row>
    <row r="5859" spans="2:4">
      <c r="B5859" s="150"/>
      <c r="D5859" s="577"/>
    </row>
    <row r="5860" spans="2:4">
      <c r="B5860" s="150"/>
      <c r="D5860" s="577"/>
    </row>
    <row r="5861" spans="2:4">
      <c r="B5861" s="150"/>
      <c r="D5861" s="577"/>
    </row>
    <row r="5862" spans="2:4">
      <c r="B5862" s="150"/>
      <c r="D5862" s="577"/>
    </row>
    <row r="5863" spans="2:4">
      <c r="B5863" s="150"/>
      <c r="D5863" s="577"/>
    </row>
    <row r="5864" spans="2:4">
      <c r="B5864" s="150"/>
      <c r="D5864" s="577"/>
    </row>
    <row r="5865" spans="2:4">
      <c r="B5865" s="150"/>
      <c r="D5865" s="577"/>
    </row>
    <row r="5866" spans="2:4">
      <c r="B5866" s="150"/>
      <c r="D5866" s="577"/>
    </row>
    <row r="5867" spans="2:4">
      <c r="B5867" s="150"/>
      <c r="D5867" s="577"/>
    </row>
    <row r="5868" spans="2:4">
      <c r="B5868" s="150"/>
      <c r="D5868" s="577"/>
    </row>
    <row r="5869" spans="2:4">
      <c r="B5869" s="150"/>
      <c r="D5869" s="577"/>
    </row>
    <row r="5870" spans="2:4">
      <c r="B5870" s="150"/>
      <c r="D5870" s="577"/>
    </row>
    <row r="5871" spans="2:4">
      <c r="B5871" s="150"/>
      <c r="D5871" s="577"/>
    </row>
    <row r="5872" spans="2:4">
      <c r="B5872" s="150"/>
      <c r="D5872" s="577"/>
    </row>
    <row r="5873" spans="2:4">
      <c r="B5873" s="150"/>
      <c r="D5873" s="577"/>
    </row>
    <row r="5874" spans="2:4">
      <c r="B5874" s="150"/>
      <c r="D5874" s="577"/>
    </row>
    <row r="5875" spans="2:4">
      <c r="B5875" s="150"/>
      <c r="D5875" s="577"/>
    </row>
    <row r="5876" spans="2:4">
      <c r="B5876" s="150"/>
      <c r="D5876" s="577"/>
    </row>
    <row r="5877" spans="2:4">
      <c r="B5877" s="150"/>
      <c r="D5877" s="577"/>
    </row>
    <row r="5878" spans="2:4">
      <c r="B5878" s="150"/>
      <c r="D5878" s="577"/>
    </row>
    <row r="5879" spans="2:4">
      <c r="B5879" s="150"/>
      <c r="D5879" s="577"/>
    </row>
    <row r="5880" spans="2:4">
      <c r="B5880" s="150"/>
      <c r="D5880" s="577"/>
    </row>
    <row r="5881" spans="2:4">
      <c r="B5881" s="150"/>
      <c r="D5881" s="577"/>
    </row>
    <row r="5882" spans="2:4">
      <c r="B5882" s="150"/>
      <c r="D5882" s="577"/>
    </row>
    <row r="5883" spans="2:4">
      <c r="B5883" s="150"/>
      <c r="D5883" s="577"/>
    </row>
    <row r="5884" spans="2:4">
      <c r="B5884" s="150"/>
      <c r="D5884" s="577"/>
    </row>
    <row r="5885" spans="2:4">
      <c r="B5885" s="150"/>
      <c r="D5885" s="577"/>
    </row>
    <row r="5886" spans="2:4">
      <c r="B5886" s="150"/>
      <c r="D5886" s="577"/>
    </row>
    <row r="5887" spans="2:4">
      <c r="B5887" s="150"/>
      <c r="D5887" s="577"/>
    </row>
    <row r="5888" spans="2:4">
      <c r="B5888" s="150"/>
      <c r="D5888" s="577"/>
    </row>
    <row r="5889" spans="2:12">
      <c r="B5889" s="150"/>
      <c r="D5889" s="577"/>
    </row>
    <row r="5890" spans="2:12">
      <c r="B5890" s="150"/>
      <c r="D5890" s="577"/>
    </row>
    <row r="5891" spans="2:12">
      <c r="B5891" s="150"/>
      <c r="D5891" s="577"/>
    </row>
    <row r="5892" spans="2:12">
      <c r="B5892" s="150"/>
      <c r="D5892" s="577"/>
    </row>
    <row r="5893" spans="2:12">
      <c r="B5893" s="150"/>
      <c r="D5893" s="577"/>
    </row>
    <row r="5894" spans="2:12">
      <c r="B5894" s="150"/>
      <c r="D5894" s="577"/>
    </row>
    <row r="5895" spans="2:12">
      <c r="B5895" s="150"/>
      <c r="D5895" s="577"/>
    </row>
    <row r="5896" spans="2:12">
      <c r="B5896" s="150"/>
      <c r="D5896" s="577"/>
    </row>
    <row r="5897" spans="2:12">
      <c r="B5897" s="150"/>
      <c r="D5897" s="577"/>
    </row>
    <row r="5898" spans="2:12">
      <c r="B5898" s="150"/>
      <c r="D5898" s="577"/>
    </row>
    <row r="5899" spans="2:12">
      <c r="B5899" s="150"/>
      <c r="D5899" s="577"/>
    </row>
    <row r="5900" spans="2:12">
      <c r="B5900" s="150"/>
      <c r="D5900" s="577"/>
    </row>
    <row r="5901" spans="2:12">
      <c r="B5901" s="150"/>
      <c r="D5901" s="577"/>
      <c r="I5901" s="578"/>
      <c r="J5901" s="578"/>
      <c r="K5901" s="578"/>
      <c r="L5901" s="578"/>
    </row>
    <row r="5902" spans="2:12">
      <c r="B5902" s="150"/>
      <c r="D5902" s="577"/>
    </row>
    <row r="5903" spans="2:12">
      <c r="B5903" s="150"/>
      <c r="D5903" s="577"/>
    </row>
    <row r="5904" spans="2:12">
      <c r="B5904" s="150"/>
      <c r="D5904" s="577"/>
    </row>
    <row r="5905" spans="2:4">
      <c r="B5905" s="150"/>
      <c r="D5905" s="577"/>
    </row>
    <row r="5906" spans="2:4">
      <c r="B5906" s="150"/>
      <c r="D5906" s="577"/>
    </row>
    <row r="5907" spans="2:4">
      <c r="B5907" s="150"/>
      <c r="D5907" s="577"/>
    </row>
    <row r="5908" spans="2:4">
      <c r="B5908" s="150"/>
      <c r="D5908" s="577"/>
    </row>
    <row r="5909" spans="2:4">
      <c r="B5909" s="150"/>
      <c r="D5909" s="577"/>
    </row>
    <row r="5910" spans="2:4">
      <c r="B5910" s="150"/>
      <c r="D5910" s="577"/>
    </row>
    <row r="5911" spans="2:4">
      <c r="B5911" s="150"/>
      <c r="D5911" s="577"/>
    </row>
    <row r="5912" spans="2:4">
      <c r="B5912" s="150"/>
      <c r="D5912" s="577"/>
    </row>
    <row r="5913" spans="2:4">
      <c r="B5913" s="150"/>
      <c r="D5913" s="577"/>
    </row>
    <row r="5914" spans="2:4">
      <c r="B5914" s="150"/>
      <c r="D5914" s="577"/>
    </row>
    <row r="5915" spans="2:4">
      <c r="B5915" s="150"/>
      <c r="D5915" s="577"/>
    </row>
    <row r="5916" spans="2:4">
      <c r="B5916" s="150"/>
      <c r="D5916" s="577"/>
    </row>
    <row r="5917" spans="2:4">
      <c r="B5917" s="150"/>
      <c r="D5917" s="577"/>
    </row>
    <row r="5918" spans="2:4">
      <c r="B5918" s="150"/>
      <c r="D5918" s="577"/>
    </row>
    <row r="5919" spans="2:4">
      <c r="B5919" s="150"/>
      <c r="D5919" s="577"/>
    </row>
    <row r="5920" spans="2:4">
      <c r="B5920" s="150"/>
      <c r="D5920" s="577"/>
    </row>
    <row r="5921" spans="2:4">
      <c r="B5921" s="150"/>
      <c r="D5921" s="577"/>
    </row>
    <row r="5922" spans="2:4">
      <c r="B5922" s="150"/>
      <c r="D5922" s="577"/>
    </row>
    <row r="5923" spans="2:4">
      <c r="B5923" s="150"/>
      <c r="D5923" s="577"/>
    </row>
    <row r="5924" spans="2:4">
      <c r="B5924" s="150"/>
      <c r="D5924" s="577"/>
    </row>
    <row r="5925" spans="2:4">
      <c r="B5925" s="150"/>
      <c r="D5925" s="577"/>
    </row>
    <row r="5926" spans="2:4">
      <c r="B5926" s="150"/>
      <c r="D5926" s="577"/>
    </row>
    <row r="5927" spans="2:4">
      <c r="B5927" s="150"/>
      <c r="D5927" s="577"/>
    </row>
    <row r="5928" spans="2:4">
      <c r="B5928" s="150"/>
      <c r="D5928" s="577"/>
    </row>
    <row r="5929" spans="2:4">
      <c r="B5929" s="150"/>
      <c r="D5929" s="577"/>
    </row>
    <row r="5930" spans="2:4">
      <c r="B5930" s="150"/>
      <c r="D5930" s="577"/>
    </row>
    <row r="5931" spans="2:4">
      <c r="B5931" s="150"/>
      <c r="D5931" s="577"/>
    </row>
    <row r="5932" spans="2:4">
      <c r="B5932" s="150"/>
      <c r="D5932" s="577"/>
    </row>
    <row r="5933" spans="2:4">
      <c r="B5933" s="150"/>
      <c r="D5933" s="577"/>
    </row>
    <row r="5934" spans="2:4">
      <c r="B5934" s="150"/>
      <c r="D5934" s="577"/>
    </row>
    <row r="5935" spans="2:4">
      <c r="B5935" s="150"/>
      <c r="D5935" s="577"/>
    </row>
    <row r="5936" spans="2:4">
      <c r="B5936" s="150"/>
      <c r="D5936" s="577"/>
    </row>
    <row r="5937" spans="2:4">
      <c r="B5937" s="150"/>
      <c r="D5937" s="577"/>
    </row>
    <row r="5938" spans="2:4">
      <c r="B5938" s="150"/>
      <c r="D5938" s="577"/>
    </row>
    <row r="5939" spans="2:4">
      <c r="B5939" s="150"/>
      <c r="D5939" s="577"/>
    </row>
    <row r="5940" spans="2:4">
      <c r="B5940" s="150"/>
      <c r="D5940" s="577"/>
    </row>
    <row r="5941" spans="2:4">
      <c r="B5941" s="150"/>
      <c r="D5941" s="577"/>
    </row>
    <row r="5942" spans="2:4">
      <c r="B5942" s="150"/>
      <c r="D5942" s="577"/>
    </row>
    <row r="5943" spans="2:4">
      <c r="B5943" s="150"/>
      <c r="D5943" s="577"/>
    </row>
    <row r="5944" spans="2:4">
      <c r="B5944" s="150"/>
      <c r="D5944" s="577"/>
    </row>
    <row r="5945" spans="2:4">
      <c r="B5945" s="150"/>
      <c r="D5945" s="577"/>
    </row>
    <row r="5946" spans="2:4">
      <c r="B5946" s="150"/>
      <c r="D5946" s="577"/>
    </row>
    <row r="5947" spans="2:4">
      <c r="B5947" s="150"/>
      <c r="D5947" s="577"/>
    </row>
    <row r="5948" spans="2:4">
      <c r="B5948" s="150"/>
      <c r="D5948" s="577"/>
    </row>
    <row r="5949" spans="2:4">
      <c r="B5949" s="150"/>
      <c r="D5949" s="577"/>
    </row>
    <row r="5950" spans="2:4">
      <c r="B5950" s="150"/>
      <c r="D5950" s="577"/>
    </row>
    <row r="5951" spans="2:4">
      <c r="B5951" s="150"/>
      <c r="D5951" s="577"/>
    </row>
    <row r="5952" spans="2:4">
      <c r="B5952" s="150"/>
      <c r="D5952" s="577"/>
    </row>
    <row r="5953" spans="2:4">
      <c r="B5953" s="150"/>
      <c r="D5953" s="577"/>
    </row>
    <row r="5954" spans="2:4">
      <c r="B5954" s="150"/>
      <c r="D5954" s="577"/>
    </row>
    <row r="5955" spans="2:4">
      <c r="B5955" s="150"/>
      <c r="D5955" s="577"/>
    </row>
    <row r="5956" spans="2:4">
      <c r="B5956" s="150"/>
      <c r="D5956" s="577"/>
    </row>
    <row r="5957" spans="2:4">
      <c r="B5957" s="150"/>
      <c r="D5957" s="577"/>
    </row>
    <row r="5958" spans="2:4">
      <c r="B5958" s="150"/>
      <c r="D5958" s="577"/>
    </row>
    <row r="5959" spans="2:4">
      <c r="B5959" s="150"/>
      <c r="D5959" s="577"/>
    </row>
    <row r="5960" spans="2:4">
      <c r="B5960" s="150"/>
      <c r="D5960" s="577"/>
    </row>
    <row r="5961" spans="2:4">
      <c r="B5961" s="150"/>
      <c r="D5961" s="577"/>
    </row>
    <row r="5962" spans="2:4">
      <c r="B5962" s="150"/>
      <c r="D5962" s="577"/>
    </row>
    <row r="5963" spans="2:4">
      <c r="B5963" s="150"/>
      <c r="D5963" s="577"/>
    </row>
    <row r="5964" spans="2:4">
      <c r="B5964" s="150"/>
      <c r="D5964" s="577"/>
    </row>
    <row r="5965" spans="2:4">
      <c r="B5965" s="150"/>
      <c r="D5965" s="577"/>
    </row>
    <row r="5966" spans="2:4">
      <c r="B5966" s="150"/>
      <c r="D5966" s="577"/>
    </row>
    <row r="5967" spans="2:4">
      <c r="B5967" s="150"/>
      <c r="D5967" s="577"/>
    </row>
    <row r="5968" spans="2:4">
      <c r="B5968" s="150"/>
      <c r="D5968" s="577"/>
    </row>
    <row r="5969" spans="2:4">
      <c r="B5969" s="150"/>
      <c r="D5969" s="577"/>
    </row>
    <row r="5970" spans="2:4">
      <c r="B5970" s="150"/>
      <c r="D5970" s="577"/>
    </row>
    <row r="5971" spans="2:4">
      <c r="B5971" s="150"/>
      <c r="D5971" s="577"/>
    </row>
    <row r="5972" spans="2:4">
      <c r="B5972" s="150"/>
      <c r="D5972" s="577"/>
    </row>
    <row r="5973" spans="2:4">
      <c r="B5973" s="150"/>
      <c r="D5973" s="577"/>
    </row>
    <row r="5974" spans="2:4">
      <c r="B5974" s="150"/>
      <c r="D5974" s="577"/>
    </row>
    <row r="5975" spans="2:4">
      <c r="B5975" s="150"/>
      <c r="D5975" s="577"/>
    </row>
    <row r="5976" spans="2:4">
      <c r="B5976" s="150"/>
      <c r="D5976" s="577"/>
    </row>
    <row r="5977" spans="2:4">
      <c r="B5977" s="150"/>
      <c r="D5977" s="577"/>
    </row>
    <row r="5978" spans="2:4">
      <c r="B5978" s="150"/>
      <c r="D5978" s="577"/>
    </row>
    <row r="5979" spans="2:4">
      <c r="B5979" s="150"/>
      <c r="D5979" s="577"/>
    </row>
    <row r="5980" spans="2:4">
      <c r="B5980" s="150"/>
      <c r="D5980" s="577"/>
    </row>
    <row r="5981" spans="2:4">
      <c r="B5981" s="150"/>
      <c r="D5981" s="577"/>
    </row>
    <row r="5982" spans="2:4">
      <c r="B5982" s="150"/>
      <c r="D5982" s="577"/>
    </row>
    <row r="5983" spans="2:4">
      <c r="B5983" s="150"/>
      <c r="D5983" s="577"/>
    </row>
    <row r="5984" spans="2:4">
      <c r="B5984" s="150"/>
      <c r="D5984" s="577"/>
    </row>
    <row r="5985" spans="2:12">
      <c r="B5985" s="150"/>
      <c r="D5985" s="577"/>
    </row>
    <row r="5986" spans="2:12">
      <c r="B5986" s="150"/>
      <c r="D5986" s="577"/>
    </row>
    <row r="5987" spans="2:12">
      <c r="B5987" s="150"/>
      <c r="D5987" s="577"/>
    </row>
    <row r="5988" spans="2:12">
      <c r="B5988" s="150"/>
      <c r="D5988" s="577"/>
    </row>
    <row r="5989" spans="2:12">
      <c r="B5989" s="150"/>
      <c r="D5989" s="577"/>
    </row>
    <row r="5990" spans="2:12">
      <c r="B5990" s="150"/>
      <c r="D5990" s="577"/>
    </row>
    <row r="5991" spans="2:12">
      <c r="B5991" s="150"/>
      <c r="D5991" s="577"/>
    </row>
    <row r="5992" spans="2:12">
      <c r="B5992" s="150"/>
      <c r="D5992" s="577"/>
    </row>
    <row r="5993" spans="2:12">
      <c r="B5993" s="150"/>
      <c r="D5993" s="577"/>
    </row>
    <row r="5994" spans="2:12">
      <c r="B5994" s="150"/>
      <c r="D5994" s="577"/>
    </row>
    <row r="5995" spans="2:12">
      <c r="B5995" s="150"/>
      <c r="D5995" s="577"/>
    </row>
    <row r="5996" spans="2:12">
      <c r="B5996" s="150"/>
      <c r="D5996" s="577"/>
    </row>
    <row r="5997" spans="2:12">
      <c r="B5997" s="150"/>
      <c r="D5997" s="577"/>
      <c r="I5997" s="578"/>
      <c r="J5997" s="578"/>
      <c r="K5997" s="578"/>
      <c r="L5997" s="578"/>
    </row>
    <row r="5998" spans="2:12">
      <c r="B5998" s="150"/>
      <c r="D5998" s="577"/>
    </row>
    <row r="5999" spans="2:12">
      <c r="B5999" s="150"/>
      <c r="D5999" s="577"/>
    </row>
    <row r="6000" spans="2:12">
      <c r="B6000" s="150"/>
      <c r="D6000" s="577"/>
    </row>
    <row r="6001" spans="2:4">
      <c r="B6001" s="150"/>
      <c r="D6001" s="577"/>
    </row>
    <row r="6002" spans="2:4">
      <c r="B6002" s="150"/>
      <c r="D6002" s="577"/>
    </row>
    <row r="6003" spans="2:4">
      <c r="B6003" s="150"/>
      <c r="D6003" s="577"/>
    </row>
    <row r="6004" spans="2:4">
      <c r="B6004" s="150"/>
      <c r="D6004" s="577"/>
    </row>
    <row r="6005" spans="2:4">
      <c r="B6005" s="150"/>
      <c r="D6005" s="577"/>
    </row>
    <row r="6006" spans="2:4">
      <c r="B6006" s="150"/>
      <c r="D6006" s="577"/>
    </row>
    <row r="6007" spans="2:4">
      <c r="B6007" s="150"/>
      <c r="D6007" s="577"/>
    </row>
    <row r="6008" spans="2:4">
      <c r="B6008" s="150"/>
      <c r="D6008" s="577"/>
    </row>
    <row r="6009" spans="2:4">
      <c r="B6009" s="150"/>
      <c r="D6009" s="577"/>
    </row>
    <row r="6010" spans="2:4">
      <c r="B6010" s="150"/>
      <c r="D6010" s="577"/>
    </row>
    <row r="6011" spans="2:4">
      <c r="B6011" s="150"/>
      <c r="D6011" s="577"/>
    </row>
    <row r="6012" spans="2:4">
      <c r="B6012" s="150"/>
      <c r="D6012" s="577"/>
    </row>
    <row r="6013" spans="2:4">
      <c r="B6013" s="150"/>
      <c r="D6013" s="577"/>
    </row>
    <row r="6014" spans="2:4">
      <c r="B6014" s="150"/>
      <c r="D6014" s="577"/>
    </row>
    <row r="6015" spans="2:4">
      <c r="B6015" s="150"/>
      <c r="D6015" s="577"/>
    </row>
    <row r="6016" spans="2:4">
      <c r="B6016" s="150"/>
      <c r="D6016" s="577"/>
    </row>
    <row r="6017" spans="2:4">
      <c r="B6017" s="150"/>
      <c r="D6017" s="577"/>
    </row>
    <row r="6018" spans="2:4">
      <c r="B6018" s="150"/>
      <c r="D6018" s="577"/>
    </row>
    <row r="6019" spans="2:4">
      <c r="B6019" s="150"/>
      <c r="D6019" s="577"/>
    </row>
    <row r="6020" spans="2:4">
      <c r="B6020" s="150"/>
      <c r="D6020" s="577"/>
    </row>
    <row r="6021" spans="2:4">
      <c r="B6021" s="150"/>
      <c r="D6021" s="577"/>
    </row>
    <row r="6022" spans="2:4">
      <c r="B6022" s="150"/>
      <c r="D6022" s="577"/>
    </row>
    <row r="6023" spans="2:4">
      <c r="B6023" s="150"/>
      <c r="D6023" s="577"/>
    </row>
    <row r="6024" spans="2:4">
      <c r="B6024" s="150"/>
      <c r="D6024" s="577"/>
    </row>
    <row r="6025" spans="2:4">
      <c r="B6025" s="150"/>
      <c r="D6025" s="577"/>
    </row>
    <row r="6026" spans="2:4">
      <c r="B6026" s="150"/>
      <c r="D6026" s="577"/>
    </row>
    <row r="6027" spans="2:4">
      <c r="B6027" s="150"/>
      <c r="D6027" s="577"/>
    </row>
    <row r="6028" spans="2:4">
      <c r="B6028" s="150"/>
      <c r="D6028" s="577"/>
    </row>
    <row r="6029" spans="2:4">
      <c r="B6029" s="150"/>
      <c r="D6029" s="577"/>
    </row>
    <row r="6030" spans="2:4">
      <c r="B6030" s="150"/>
      <c r="D6030" s="577"/>
    </row>
    <row r="6031" spans="2:4">
      <c r="B6031" s="150"/>
      <c r="D6031" s="577"/>
    </row>
    <row r="6032" spans="2:4">
      <c r="B6032" s="150"/>
      <c r="D6032" s="577"/>
    </row>
    <row r="6033" spans="2:4">
      <c r="B6033" s="150"/>
      <c r="D6033" s="577"/>
    </row>
    <row r="6034" spans="2:4">
      <c r="B6034" s="150"/>
      <c r="D6034" s="577"/>
    </row>
    <row r="6035" spans="2:4">
      <c r="B6035" s="150"/>
      <c r="D6035" s="577"/>
    </row>
    <row r="6036" spans="2:4">
      <c r="B6036" s="150"/>
      <c r="D6036" s="577"/>
    </row>
    <row r="6037" spans="2:4">
      <c r="B6037" s="150"/>
      <c r="D6037" s="577"/>
    </row>
    <row r="6038" spans="2:4">
      <c r="B6038" s="150"/>
      <c r="D6038" s="577"/>
    </row>
    <row r="6039" spans="2:4">
      <c r="B6039" s="150"/>
      <c r="D6039" s="577"/>
    </row>
    <row r="6040" spans="2:4">
      <c r="B6040" s="150"/>
      <c r="D6040" s="577"/>
    </row>
    <row r="6041" spans="2:4">
      <c r="B6041" s="150"/>
      <c r="D6041" s="577"/>
    </row>
    <row r="6042" spans="2:4">
      <c r="B6042" s="150"/>
      <c r="D6042" s="577"/>
    </row>
    <row r="6043" spans="2:4">
      <c r="B6043" s="150"/>
      <c r="D6043" s="577"/>
    </row>
    <row r="6044" spans="2:4">
      <c r="B6044" s="150"/>
      <c r="D6044" s="577"/>
    </row>
    <row r="6045" spans="2:4">
      <c r="B6045" s="150"/>
      <c r="D6045" s="577"/>
    </row>
    <row r="6046" spans="2:4">
      <c r="B6046" s="150"/>
      <c r="D6046" s="577"/>
    </row>
    <row r="6047" spans="2:4">
      <c r="B6047" s="150"/>
      <c r="D6047" s="577"/>
    </row>
    <row r="6048" spans="2:4">
      <c r="B6048" s="150"/>
      <c r="D6048" s="577"/>
    </row>
    <row r="6049" spans="2:4">
      <c r="B6049" s="150"/>
      <c r="D6049" s="577"/>
    </row>
    <row r="6050" spans="2:4">
      <c r="B6050" s="150"/>
      <c r="D6050" s="577"/>
    </row>
    <row r="6051" spans="2:4">
      <c r="B6051" s="150"/>
      <c r="D6051" s="577"/>
    </row>
    <row r="6052" spans="2:4">
      <c r="B6052" s="150"/>
      <c r="D6052" s="577"/>
    </row>
    <row r="6053" spans="2:4">
      <c r="B6053" s="150"/>
      <c r="D6053" s="577"/>
    </row>
    <row r="6054" spans="2:4">
      <c r="B6054" s="150"/>
      <c r="D6054" s="577"/>
    </row>
    <row r="6055" spans="2:4">
      <c r="B6055" s="150"/>
      <c r="D6055" s="577"/>
    </row>
    <row r="6056" spans="2:4">
      <c r="B6056" s="150"/>
      <c r="D6056" s="577"/>
    </row>
    <row r="6057" spans="2:4">
      <c r="B6057" s="150"/>
      <c r="D6057" s="577"/>
    </row>
    <row r="6058" spans="2:4">
      <c r="B6058" s="150"/>
      <c r="D6058" s="577"/>
    </row>
    <row r="6059" spans="2:4">
      <c r="B6059" s="150"/>
      <c r="D6059" s="577"/>
    </row>
    <row r="6060" spans="2:4">
      <c r="B6060" s="150"/>
      <c r="D6060" s="577"/>
    </row>
    <row r="6061" spans="2:4">
      <c r="B6061" s="150"/>
      <c r="D6061" s="577"/>
    </row>
    <row r="6062" spans="2:4">
      <c r="B6062" s="150"/>
      <c r="D6062" s="577"/>
    </row>
    <row r="6063" spans="2:4">
      <c r="B6063" s="150"/>
      <c r="D6063" s="577"/>
    </row>
    <row r="6064" spans="2:4">
      <c r="B6064" s="150"/>
      <c r="D6064" s="577"/>
    </row>
    <row r="6065" spans="2:4">
      <c r="B6065" s="150"/>
      <c r="D6065" s="577"/>
    </row>
    <row r="6066" spans="2:4">
      <c r="B6066" s="150"/>
      <c r="D6066" s="577"/>
    </row>
    <row r="6067" spans="2:4">
      <c r="B6067" s="150"/>
      <c r="D6067" s="577"/>
    </row>
    <row r="6068" spans="2:4">
      <c r="B6068" s="150"/>
      <c r="D6068" s="577"/>
    </row>
    <row r="6069" spans="2:4">
      <c r="B6069" s="150"/>
      <c r="D6069" s="577"/>
    </row>
    <row r="6070" spans="2:4">
      <c r="B6070" s="150"/>
      <c r="D6070" s="577"/>
    </row>
    <row r="6071" spans="2:4">
      <c r="B6071" s="150"/>
      <c r="D6071" s="577"/>
    </row>
    <row r="6072" spans="2:4">
      <c r="B6072" s="150"/>
      <c r="D6072" s="577"/>
    </row>
    <row r="6073" spans="2:4">
      <c r="B6073" s="150"/>
      <c r="D6073" s="577"/>
    </row>
    <row r="6074" spans="2:4">
      <c r="B6074" s="150"/>
      <c r="D6074" s="577"/>
    </row>
    <row r="6075" spans="2:4">
      <c r="B6075" s="150"/>
      <c r="D6075" s="577"/>
    </row>
    <row r="6076" spans="2:4">
      <c r="B6076" s="150"/>
      <c r="D6076" s="577"/>
    </row>
    <row r="6077" spans="2:4">
      <c r="B6077" s="150"/>
      <c r="D6077" s="577"/>
    </row>
    <row r="6078" spans="2:4">
      <c r="B6078" s="150"/>
      <c r="D6078" s="577"/>
    </row>
    <row r="6079" spans="2:4">
      <c r="B6079" s="150"/>
      <c r="D6079" s="577"/>
    </row>
    <row r="6080" spans="2:4">
      <c r="B6080" s="150"/>
      <c r="D6080" s="577"/>
    </row>
    <row r="6081" spans="2:4">
      <c r="B6081" s="150"/>
      <c r="D6081" s="577"/>
    </row>
    <row r="6082" spans="2:4">
      <c r="B6082" s="150"/>
      <c r="D6082" s="577"/>
    </row>
    <row r="6083" spans="2:4">
      <c r="B6083" s="150"/>
      <c r="D6083" s="577"/>
    </row>
    <row r="6084" spans="2:4">
      <c r="B6084" s="150"/>
      <c r="D6084" s="577"/>
    </row>
    <row r="6085" spans="2:4">
      <c r="B6085" s="150"/>
      <c r="D6085" s="577"/>
    </row>
    <row r="6086" spans="2:4">
      <c r="B6086" s="150"/>
      <c r="D6086" s="577"/>
    </row>
    <row r="6087" spans="2:4">
      <c r="B6087" s="150"/>
      <c r="D6087" s="577"/>
    </row>
    <row r="6088" spans="2:4">
      <c r="B6088" s="150"/>
      <c r="D6088" s="577"/>
    </row>
    <row r="6089" spans="2:4">
      <c r="B6089" s="150"/>
      <c r="D6089" s="577"/>
    </row>
    <row r="6090" spans="2:4">
      <c r="B6090" s="150"/>
      <c r="D6090" s="577"/>
    </row>
    <row r="6091" spans="2:4">
      <c r="B6091" s="150"/>
      <c r="D6091" s="577"/>
    </row>
    <row r="6092" spans="2:4">
      <c r="B6092" s="150"/>
      <c r="D6092" s="577"/>
    </row>
    <row r="6093" spans="2:4">
      <c r="B6093" s="150"/>
      <c r="D6093" s="577"/>
    </row>
    <row r="6094" spans="2:4">
      <c r="B6094" s="150"/>
      <c r="D6094" s="577"/>
    </row>
    <row r="6095" spans="2:4">
      <c r="B6095" s="150"/>
      <c r="D6095" s="577"/>
    </row>
    <row r="6096" spans="2:4">
      <c r="B6096" s="150"/>
      <c r="D6096" s="577"/>
    </row>
    <row r="6097" spans="2:4">
      <c r="B6097" s="150"/>
      <c r="D6097" s="577"/>
    </row>
    <row r="6098" spans="2:4">
      <c r="B6098" s="150"/>
      <c r="D6098" s="577"/>
    </row>
    <row r="6099" spans="2:4">
      <c r="B6099" s="150"/>
      <c r="D6099" s="577"/>
    </row>
    <row r="6100" spans="2:4">
      <c r="B6100" s="150"/>
      <c r="D6100" s="577"/>
    </row>
    <row r="6101" spans="2:4">
      <c r="B6101" s="150"/>
      <c r="D6101" s="577"/>
    </row>
    <row r="6102" spans="2:4">
      <c r="B6102" s="150"/>
      <c r="D6102" s="577"/>
    </row>
    <row r="6103" spans="2:4">
      <c r="B6103" s="150"/>
      <c r="D6103" s="577"/>
    </row>
    <row r="6104" spans="2:4">
      <c r="B6104" s="150"/>
      <c r="D6104" s="577"/>
    </row>
    <row r="6105" spans="2:4">
      <c r="B6105" s="150"/>
      <c r="D6105" s="577"/>
    </row>
    <row r="6106" spans="2:4">
      <c r="B6106" s="150"/>
      <c r="D6106" s="577"/>
    </row>
    <row r="6107" spans="2:4">
      <c r="B6107" s="150"/>
      <c r="D6107" s="577"/>
    </row>
    <row r="6108" spans="2:4">
      <c r="B6108" s="150"/>
      <c r="D6108" s="577"/>
    </row>
    <row r="6109" spans="2:4">
      <c r="B6109" s="150"/>
      <c r="D6109" s="577"/>
    </row>
    <row r="6110" spans="2:4">
      <c r="B6110" s="150"/>
      <c r="D6110" s="577"/>
    </row>
    <row r="6111" spans="2:4">
      <c r="B6111" s="150"/>
      <c r="D6111" s="577"/>
    </row>
    <row r="6112" spans="2:4">
      <c r="B6112" s="150"/>
      <c r="D6112" s="577"/>
    </row>
    <row r="6113" spans="2:12">
      <c r="B6113" s="150"/>
      <c r="D6113" s="577"/>
    </row>
    <row r="6114" spans="2:12">
      <c r="B6114" s="150"/>
      <c r="D6114" s="577"/>
    </row>
    <row r="6115" spans="2:12">
      <c r="B6115" s="150"/>
      <c r="D6115" s="577"/>
    </row>
    <row r="6116" spans="2:12">
      <c r="B6116" s="150"/>
      <c r="D6116" s="577"/>
    </row>
    <row r="6117" spans="2:12">
      <c r="B6117" s="150"/>
      <c r="D6117" s="577"/>
    </row>
    <row r="6118" spans="2:12">
      <c r="B6118" s="150"/>
      <c r="D6118" s="577"/>
    </row>
    <row r="6119" spans="2:12">
      <c r="B6119" s="150"/>
      <c r="D6119" s="577"/>
    </row>
    <row r="6120" spans="2:12">
      <c r="B6120" s="150"/>
      <c r="D6120" s="577"/>
    </row>
    <row r="6121" spans="2:12">
      <c r="B6121" s="150"/>
      <c r="D6121" s="577"/>
    </row>
    <row r="6122" spans="2:12">
      <c r="B6122" s="150"/>
      <c r="D6122" s="577"/>
    </row>
    <row r="6123" spans="2:12">
      <c r="B6123" s="150"/>
      <c r="D6123" s="577"/>
    </row>
    <row r="6124" spans="2:12">
      <c r="B6124" s="150"/>
      <c r="D6124" s="577"/>
    </row>
    <row r="6125" spans="2:12">
      <c r="B6125" s="150"/>
      <c r="D6125" s="577"/>
    </row>
    <row r="6126" spans="2:12">
      <c r="B6126" s="150"/>
      <c r="D6126" s="577"/>
    </row>
    <row r="6127" spans="2:12">
      <c r="B6127" s="150"/>
      <c r="D6127" s="577"/>
      <c r="I6127" s="578"/>
      <c r="J6127" s="578"/>
      <c r="K6127" s="578"/>
      <c r="L6127" s="578"/>
    </row>
    <row r="6128" spans="2:12">
      <c r="B6128" s="150"/>
      <c r="D6128" s="577"/>
    </row>
    <row r="6129" spans="2:4">
      <c r="B6129" s="150"/>
      <c r="D6129" s="577"/>
    </row>
    <row r="6130" spans="2:4">
      <c r="B6130" s="150"/>
      <c r="D6130" s="577"/>
    </row>
    <row r="6131" spans="2:4">
      <c r="B6131" s="150"/>
      <c r="D6131" s="577"/>
    </row>
    <row r="6132" spans="2:4">
      <c r="B6132" s="150"/>
      <c r="D6132" s="577"/>
    </row>
    <row r="6133" spans="2:4">
      <c r="B6133" s="150"/>
      <c r="D6133" s="577"/>
    </row>
    <row r="6134" spans="2:4">
      <c r="B6134" s="150"/>
      <c r="D6134" s="577"/>
    </row>
    <row r="6135" spans="2:4">
      <c r="B6135" s="150"/>
      <c r="D6135" s="577"/>
    </row>
    <row r="6136" spans="2:4">
      <c r="B6136" s="150"/>
      <c r="D6136" s="577"/>
    </row>
    <row r="6137" spans="2:4">
      <c r="B6137" s="150"/>
      <c r="D6137" s="577"/>
    </row>
    <row r="6138" spans="2:4">
      <c r="B6138" s="150"/>
      <c r="D6138" s="577"/>
    </row>
    <row r="6139" spans="2:4">
      <c r="B6139" s="150"/>
      <c r="D6139" s="577"/>
    </row>
    <row r="6140" spans="2:4">
      <c r="B6140" s="150"/>
      <c r="D6140" s="577"/>
    </row>
    <row r="6141" spans="2:4">
      <c r="B6141" s="150"/>
      <c r="D6141" s="577"/>
    </row>
    <row r="6142" spans="2:4">
      <c r="B6142" s="150"/>
      <c r="D6142" s="577"/>
    </row>
    <row r="6143" spans="2:4">
      <c r="B6143" s="150"/>
      <c r="D6143" s="577"/>
    </row>
    <row r="6144" spans="2:4">
      <c r="B6144" s="150"/>
      <c r="D6144" s="577"/>
    </row>
    <row r="6145" spans="2:4">
      <c r="B6145" s="150"/>
      <c r="D6145" s="577"/>
    </row>
    <row r="6146" spans="2:4">
      <c r="B6146" s="150"/>
      <c r="D6146" s="577"/>
    </row>
    <row r="6147" spans="2:4">
      <c r="B6147" s="150"/>
      <c r="D6147" s="577"/>
    </row>
    <row r="6148" spans="2:4">
      <c r="B6148" s="150"/>
      <c r="D6148" s="577"/>
    </row>
    <row r="6149" spans="2:4">
      <c r="B6149" s="150"/>
      <c r="D6149" s="577"/>
    </row>
    <row r="6150" spans="2:4">
      <c r="B6150" s="150"/>
      <c r="D6150" s="577"/>
    </row>
    <row r="6151" spans="2:4">
      <c r="B6151" s="150"/>
      <c r="D6151" s="577"/>
    </row>
    <row r="6152" spans="2:4">
      <c r="B6152" s="150"/>
      <c r="D6152" s="577"/>
    </row>
    <row r="6153" spans="2:4">
      <c r="B6153" s="150"/>
      <c r="D6153" s="577"/>
    </row>
    <row r="6154" spans="2:4">
      <c r="B6154" s="150"/>
      <c r="D6154" s="577"/>
    </row>
    <row r="6155" spans="2:4">
      <c r="B6155" s="150"/>
      <c r="D6155" s="577"/>
    </row>
    <row r="6156" spans="2:4">
      <c r="B6156" s="150"/>
      <c r="D6156" s="577"/>
    </row>
    <row r="6157" spans="2:4">
      <c r="B6157" s="150"/>
      <c r="D6157" s="577"/>
    </row>
    <row r="6158" spans="2:4">
      <c r="B6158" s="150"/>
      <c r="D6158" s="577"/>
    </row>
    <row r="6159" spans="2:4">
      <c r="B6159" s="150"/>
      <c r="D6159" s="577"/>
    </row>
    <row r="6160" spans="2:4">
      <c r="B6160" s="150"/>
      <c r="D6160" s="577"/>
    </row>
    <row r="6161" spans="2:4">
      <c r="B6161" s="150"/>
      <c r="D6161" s="577"/>
    </row>
    <row r="6162" spans="2:4">
      <c r="B6162" s="150"/>
      <c r="D6162" s="577"/>
    </row>
    <row r="6163" spans="2:4">
      <c r="B6163" s="150"/>
      <c r="D6163" s="577"/>
    </row>
    <row r="6164" spans="2:4">
      <c r="B6164" s="150"/>
      <c r="D6164" s="577"/>
    </row>
    <row r="6165" spans="2:4">
      <c r="B6165" s="150"/>
      <c r="D6165" s="577"/>
    </row>
    <row r="6166" spans="2:4">
      <c r="B6166" s="150"/>
      <c r="D6166" s="577"/>
    </row>
    <row r="6167" spans="2:4">
      <c r="B6167" s="150"/>
      <c r="D6167" s="577"/>
    </row>
    <row r="6168" spans="2:4">
      <c r="B6168" s="150"/>
      <c r="D6168" s="577"/>
    </row>
    <row r="6169" spans="2:4">
      <c r="B6169" s="150"/>
      <c r="D6169" s="577"/>
    </row>
    <row r="6170" spans="2:4">
      <c r="B6170" s="150"/>
      <c r="D6170" s="577"/>
    </row>
    <row r="6171" spans="2:4">
      <c r="B6171" s="150"/>
      <c r="D6171" s="577"/>
    </row>
    <row r="6172" spans="2:4">
      <c r="B6172" s="150"/>
      <c r="D6172" s="577"/>
    </row>
    <row r="6173" spans="2:4">
      <c r="B6173" s="150"/>
      <c r="D6173" s="577"/>
    </row>
    <row r="6174" spans="2:4">
      <c r="B6174" s="150"/>
      <c r="D6174" s="577"/>
    </row>
    <row r="6175" spans="2:4">
      <c r="B6175" s="150"/>
      <c r="D6175" s="577"/>
    </row>
    <row r="6176" spans="2:4">
      <c r="B6176" s="150"/>
      <c r="D6176" s="577"/>
    </row>
    <row r="6177" spans="2:4">
      <c r="B6177" s="150"/>
      <c r="D6177" s="577"/>
    </row>
    <row r="6178" spans="2:4">
      <c r="B6178" s="150"/>
      <c r="D6178" s="577"/>
    </row>
    <row r="6179" spans="2:4">
      <c r="B6179" s="150"/>
      <c r="D6179" s="577"/>
    </row>
    <row r="6180" spans="2:4">
      <c r="B6180" s="150"/>
      <c r="D6180" s="577"/>
    </row>
    <row r="6181" spans="2:4">
      <c r="B6181" s="150"/>
      <c r="D6181" s="577"/>
    </row>
    <row r="6182" spans="2:4">
      <c r="B6182" s="150"/>
      <c r="D6182" s="577"/>
    </row>
    <row r="6183" spans="2:4">
      <c r="B6183" s="150"/>
      <c r="D6183" s="577"/>
    </row>
    <row r="6184" spans="2:4">
      <c r="B6184" s="150"/>
      <c r="D6184" s="577"/>
    </row>
    <row r="6185" spans="2:4">
      <c r="B6185" s="150"/>
      <c r="D6185" s="577"/>
    </row>
    <row r="6186" spans="2:4">
      <c r="B6186" s="150"/>
      <c r="D6186" s="577"/>
    </row>
    <row r="6187" spans="2:4">
      <c r="B6187" s="150"/>
      <c r="D6187" s="577"/>
    </row>
    <row r="6188" spans="2:4">
      <c r="B6188" s="150"/>
      <c r="D6188" s="577"/>
    </row>
    <row r="6189" spans="2:4">
      <c r="B6189" s="150"/>
      <c r="D6189" s="577"/>
    </row>
    <row r="6190" spans="2:4">
      <c r="B6190" s="150"/>
      <c r="D6190" s="577"/>
    </row>
    <row r="6191" spans="2:4">
      <c r="B6191" s="150"/>
      <c r="D6191" s="577"/>
    </row>
    <row r="6192" spans="2:4">
      <c r="B6192" s="150"/>
      <c r="D6192" s="577"/>
    </row>
    <row r="6193" spans="2:4">
      <c r="B6193" s="150"/>
      <c r="D6193" s="577"/>
    </row>
    <row r="6194" spans="2:4">
      <c r="B6194" s="150"/>
      <c r="D6194" s="577"/>
    </row>
    <row r="6195" spans="2:4">
      <c r="B6195" s="150"/>
      <c r="D6195" s="577"/>
    </row>
    <row r="6196" spans="2:4">
      <c r="B6196" s="150"/>
      <c r="D6196" s="577"/>
    </row>
    <row r="6197" spans="2:4">
      <c r="B6197" s="150"/>
      <c r="D6197" s="577"/>
    </row>
    <row r="6198" spans="2:4">
      <c r="B6198" s="150"/>
      <c r="D6198" s="577"/>
    </row>
    <row r="6199" spans="2:4">
      <c r="B6199" s="150"/>
      <c r="D6199" s="577"/>
    </row>
    <row r="6200" spans="2:4">
      <c r="B6200" s="150"/>
      <c r="D6200" s="577"/>
    </row>
    <row r="6201" spans="2:4">
      <c r="B6201" s="150"/>
      <c r="D6201" s="577"/>
    </row>
    <row r="6202" spans="2:4">
      <c r="B6202" s="150"/>
      <c r="D6202" s="577"/>
    </row>
    <row r="6203" spans="2:4">
      <c r="B6203" s="150"/>
      <c r="D6203" s="577"/>
    </row>
    <row r="6204" spans="2:4">
      <c r="B6204" s="150"/>
      <c r="D6204" s="577"/>
    </row>
    <row r="6205" spans="2:4">
      <c r="B6205" s="150"/>
      <c r="D6205" s="577"/>
    </row>
    <row r="6206" spans="2:4">
      <c r="B6206" s="150"/>
      <c r="D6206" s="577"/>
    </row>
    <row r="6207" spans="2:4">
      <c r="B6207" s="150"/>
      <c r="D6207" s="577"/>
    </row>
    <row r="6208" spans="2:4">
      <c r="B6208" s="150"/>
      <c r="D6208" s="577"/>
    </row>
    <row r="6209" spans="2:4">
      <c r="B6209" s="150"/>
      <c r="D6209" s="577"/>
    </row>
    <row r="6210" spans="2:4">
      <c r="B6210" s="150"/>
      <c r="D6210" s="577"/>
    </row>
    <row r="6211" spans="2:4">
      <c r="B6211" s="150"/>
      <c r="D6211" s="577"/>
    </row>
    <row r="6212" spans="2:4">
      <c r="B6212" s="150"/>
      <c r="D6212" s="577"/>
    </row>
    <row r="6213" spans="2:4">
      <c r="B6213" s="150"/>
      <c r="D6213" s="577"/>
    </row>
    <row r="6214" spans="2:4">
      <c r="B6214" s="150"/>
      <c r="D6214" s="577"/>
    </row>
    <row r="6215" spans="2:4">
      <c r="B6215" s="150"/>
      <c r="D6215" s="577"/>
    </row>
    <row r="6216" spans="2:4">
      <c r="B6216" s="150"/>
      <c r="D6216" s="577"/>
    </row>
    <row r="6217" spans="2:4">
      <c r="B6217" s="150"/>
      <c r="D6217" s="577"/>
    </row>
    <row r="6218" spans="2:4">
      <c r="B6218" s="150"/>
      <c r="D6218" s="577"/>
    </row>
    <row r="6219" spans="2:4">
      <c r="B6219" s="150"/>
      <c r="D6219" s="577"/>
    </row>
    <row r="6220" spans="2:4">
      <c r="B6220" s="150"/>
      <c r="D6220" s="577"/>
    </row>
    <row r="6221" spans="2:4">
      <c r="B6221" s="150"/>
      <c r="D6221" s="577"/>
    </row>
    <row r="6222" spans="2:4">
      <c r="B6222" s="150"/>
      <c r="D6222" s="577"/>
    </row>
    <row r="6223" spans="2:4">
      <c r="B6223" s="150"/>
      <c r="D6223" s="577"/>
    </row>
    <row r="6224" spans="2:4">
      <c r="B6224" s="150"/>
      <c r="D6224" s="577"/>
    </row>
    <row r="6225" spans="2:4">
      <c r="B6225" s="150"/>
      <c r="D6225" s="577"/>
    </row>
    <row r="6226" spans="2:4">
      <c r="B6226" s="150"/>
      <c r="D6226" s="577"/>
    </row>
    <row r="6227" spans="2:4">
      <c r="B6227" s="150"/>
      <c r="D6227" s="577"/>
    </row>
    <row r="6228" spans="2:4">
      <c r="B6228" s="150"/>
      <c r="D6228" s="577"/>
    </row>
    <row r="6229" spans="2:4">
      <c r="B6229" s="150"/>
      <c r="D6229" s="577"/>
    </row>
    <row r="6230" spans="2:4">
      <c r="B6230" s="150"/>
      <c r="D6230" s="577"/>
    </row>
    <row r="6231" spans="2:4">
      <c r="B6231" s="150"/>
      <c r="D6231" s="577"/>
    </row>
    <row r="6232" spans="2:4">
      <c r="B6232" s="150"/>
      <c r="D6232" s="577"/>
    </row>
    <row r="6233" spans="2:4">
      <c r="B6233" s="150"/>
      <c r="D6233" s="577"/>
    </row>
    <row r="6234" spans="2:4">
      <c r="B6234" s="150"/>
      <c r="D6234" s="577"/>
    </row>
    <row r="6235" spans="2:4">
      <c r="B6235" s="150"/>
      <c r="D6235" s="577"/>
    </row>
    <row r="6236" spans="2:4">
      <c r="B6236" s="150"/>
      <c r="D6236" s="577"/>
    </row>
    <row r="6237" spans="2:4">
      <c r="B6237" s="150"/>
      <c r="D6237" s="577"/>
    </row>
    <row r="6238" spans="2:4">
      <c r="B6238" s="150"/>
      <c r="D6238" s="577"/>
    </row>
    <row r="6239" spans="2:4">
      <c r="B6239" s="150"/>
      <c r="D6239" s="577"/>
    </row>
    <row r="6240" spans="2:4">
      <c r="B6240" s="150"/>
      <c r="D6240" s="577"/>
    </row>
    <row r="6241" spans="2:4">
      <c r="B6241" s="150"/>
      <c r="D6241" s="577"/>
    </row>
    <row r="6242" spans="2:4">
      <c r="B6242" s="150"/>
      <c r="D6242" s="577"/>
    </row>
    <row r="6243" spans="2:4">
      <c r="B6243" s="150"/>
      <c r="D6243" s="577"/>
    </row>
    <row r="6244" spans="2:4">
      <c r="B6244" s="150"/>
      <c r="D6244" s="577"/>
    </row>
    <row r="6245" spans="2:4">
      <c r="B6245" s="150"/>
      <c r="D6245" s="577"/>
    </row>
    <row r="6246" spans="2:4">
      <c r="B6246" s="150"/>
      <c r="D6246" s="577"/>
    </row>
    <row r="6247" spans="2:4">
      <c r="B6247" s="150"/>
      <c r="D6247" s="577"/>
    </row>
    <row r="6248" spans="2:4">
      <c r="B6248" s="150"/>
      <c r="D6248" s="577"/>
    </row>
    <row r="6249" spans="2:4">
      <c r="B6249" s="150"/>
      <c r="D6249" s="577"/>
    </row>
    <row r="6250" spans="2:4">
      <c r="B6250" s="150"/>
      <c r="D6250" s="577"/>
    </row>
    <row r="6251" spans="2:4">
      <c r="B6251" s="150"/>
      <c r="D6251" s="577"/>
    </row>
    <row r="6252" spans="2:4">
      <c r="B6252" s="150"/>
      <c r="D6252" s="577"/>
    </row>
    <row r="6253" spans="2:4">
      <c r="B6253" s="150"/>
      <c r="D6253" s="577"/>
    </row>
    <row r="6254" spans="2:4">
      <c r="B6254" s="150"/>
      <c r="D6254" s="577"/>
    </row>
    <row r="6255" spans="2:4">
      <c r="B6255" s="150"/>
      <c r="D6255" s="577"/>
    </row>
    <row r="6256" spans="2:4">
      <c r="B6256" s="150"/>
      <c r="D6256" s="577"/>
    </row>
    <row r="6257" spans="2:4">
      <c r="B6257" s="150"/>
      <c r="D6257" s="577"/>
    </row>
    <row r="6258" spans="2:4">
      <c r="B6258" s="150"/>
      <c r="D6258" s="577"/>
    </row>
    <row r="6259" spans="2:4">
      <c r="B6259" s="150"/>
      <c r="D6259" s="577"/>
    </row>
    <row r="6260" spans="2:4">
      <c r="B6260" s="150"/>
      <c r="D6260" s="577"/>
    </row>
    <row r="6261" spans="2:4">
      <c r="B6261" s="150"/>
      <c r="D6261" s="577"/>
    </row>
    <row r="6262" spans="2:4">
      <c r="B6262" s="150"/>
      <c r="D6262" s="577"/>
    </row>
    <row r="6263" spans="2:4">
      <c r="B6263" s="150"/>
      <c r="D6263" s="577"/>
    </row>
    <row r="6264" spans="2:4">
      <c r="B6264" s="150"/>
      <c r="D6264" s="577"/>
    </row>
    <row r="6265" spans="2:4">
      <c r="B6265" s="150"/>
      <c r="D6265" s="577"/>
    </row>
    <row r="6266" spans="2:4">
      <c r="B6266" s="150"/>
      <c r="D6266" s="577"/>
    </row>
    <row r="6267" spans="2:4">
      <c r="B6267" s="150"/>
      <c r="D6267" s="577"/>
    </row>
    <row r="6268" spans="2:4">
      <c r="B6268" s="150"/>
      <c r="D6268" s="577"/>
    </row>
    <row r="6269" spans="2:4">
      <c r="B6269" s="150"/>
      <c r="D6269" s="577"/>
    </row>
    <row r="6270" spans="2:4">
      <c r="B6270" s="150"/>
      <c r="D6270" s="577"/>
    </row>
    <row r="6271" spans="2:4">
      <c r="B6271" s="150"/>
      <c r="D6271" s="577"/>
    </row>
    <row r="6272" spans="2:4">
      <c r="B6272" s="150"/>
      <c r="D6272" s="577"/>
    </row>
    <row r="6273" spans="2:12">
      <c r="B6273" s="150"/>
      <c r="D6273" s="577"/>
    </row>
    <row r="6274" spans="2:12">
      <c r="B6274" s="150"/>
      <c r="D6274" s="577"/>
    </row>
    <row r="6275" spans="2:12">
      <c r="B6275" s="150"/>
      <c r="D6275" s="577"/>
    </row>
    <row r="6276" spans="2:12">
      <c r="B6276" s="150"/>
      <c r="D6276" s="577"/>
    </row>
    <row r="6277" spans="2:12">
      <c r="B6277" s="150"/>
      <c r="D6277" s="577"/>
    </row>
    <row r="6278" spans="2:12">
      <c r="B6278" s="150"/>
      <c r="D6278" s="577"/>
    </row>
    <row r="6279" spans="2:12">
      <c r="B6279" s="150"/>
      <c r="D6279" s="577"/>
    </row>
    <row r="6280" spans="2:12">
      <c r="B6280" s="150"/>
      <c r="D6280" s="577"/>
    </row>
    <row r="6281" spans="2:12">
      <c r="B6281" s="150"/>
      <c r="D6281" s="577"/>
    </row>
    <row r="6282" spans="2:12">
      <c r="B6282" s="150"/>
      <c r="D6282" s="577"/>
    </row>
    <row r="6283" spans="2:12">
      <c r="B6283" s="150"/>
      <c r="D6283" s="577"/>
    </row>
    <row r="6284" spans="2:12">
      <c r="B6284" s="150"/>
      <c r="D6284" s="577"/>
    </row>
    <row r="6285" spans="2:12">
      <c r="B6285" s="150"/>
      <c r="D6285" s="577"/>
      <c r="I6285" s="578"/>
      <c r="J6285" s="578"/>
      <c r="K6285" s="578"/>
      <c r="L6285" s="578"/>
    </row>
    <row r="6286" spans="2:12">
      <c r="B6286" s="150"/>
      <c r="D6286" s="577"/>
    </row>
    <row r="6287" spans="2:12">
      <c r="B6287" s="150"/>
      <c r="D6287" s="577"/>
    </row>
    <row r="6288" spans="2:12">
      <c r="B6288" s="150"/>
      <c r="D6288" s="577"/>
    </row>
    <row r="6289" spans="2:4">
      <c r="B6289" s="150"/>
      <c r="D6289" s="577"/>
    </row>
    <row r="6290" spans="2:4">
      <c r="B6290" s="150"/>
      <c r="D6290" s="577"/>
    </row>
    <row r="6291" spans="2:4">
      <c r="B6291" s="150"/>
      <c r="D6291" s="577"/>
    </row>
    <row r="6292" spans="2:4">
      <c r="B6292" s="150"/>
      <c r="D6292" s="577"/>
    </row>
    <row r="6293" spans="2:4">
      <c r="B6293" s="150"/>
      <c r="D6293" s="577"/>
    </row>
    <row r="6294" spans="2:4">
      <c r="B6294" s="150"/>
      <c r="D6294" s="577"/>
    </row>
    <row r="6295" spans="2:4">
      <c r="B6295" s="150"/>
      <c r="D6295" s="577"/>
    </row>
    <row r="6296" spans="2:4">
      <c r="B6296" s="150"/>
      <c r="D6296" s="577"/>
    </row>
    <row r="6297" spans="2:4">
      <c r="B6297" s="150"/>
      <c r="D6297" s="577"/>
    </row>
    <row r="6298" spans="2:4">
      <c r="B6298" s="150"/>
      <c r="D6298" s="577"/>
    </row>
    <row r="6299" spans="2:4">
      <c r="B6299" s="150"/>
      <c r="D6299" s="577"/>
    </row>
    <row r="6300" spans="2:4">
      <c r="B6300" s="150"/>
      <c r="D6300" s="577"/>
    </row>
    <row r="6301" spans="2:4">
      <c r="B6301" s="150"/>
      <c r="D6301" s="577"/>
    </row>
    <row r="6302" spans="2:4">
      <c r="B6302" s="150"/>
      <c r="D6302" s="577"/>
    </row>
    <row r="6303" spans="2:4">
      <c r="B6303" s="150"/>
      <c r="D6303" s="577"/>
    </row>
    <row r="6304" spans="2:4">
      <c r="B6304" s="150"/>
      <c r="D6304" s="577"/>
    </row>
    <row r="6305" spans="2:12">
      <c r="B6305" s="150"/>
      <c r="D6305" s="577"/>
    </row>
    <row r="6306" spans="2:12">
      <c r="B6306" s="150"/>
      <c r="D6306" s="577"/>
    </row>
    <row r="6307" spans="2:12">
      <c r="B6307" s="150"/>
      <c r="D6307" s="577"/>
    </row>
    <row r="6308" spans="2:12">
      <c r="B6308" s="150"/>
      <c r="D6308" s="577"/>
      <c r="I6308" s="578"/>
      <c r="J6308" s="578"/>
      <c r="K6308" s="578"/>
      <c r="L6308" s="578"/>
    </row>
    <row r="6309" spans="2:12">
      <c r="B6309" s="150"/>
      <c r="D6309" s="577"/>
    </row>
    <row r="6310" spans="2:12">
      <c r="B6310" s="150"/>
      <c r="D6310" s="577"/>
    </row>
    <row r="6311" spans="2:12">
      <c r="B6311" s="150"/>
      <c r="D6311" s="577"/>
    </row>
    <row r="6312" spans="2:12">
      <c r="B6312" s="150"/>
      <c r="D6312" s="577"/>
    </row>
    <row r="6313" spans="2:12">
      <c r="B6313" s="150"/>
      <c r="D6313" s="577"/>
    </row>
    <row r="6314" spans="2:12">
      <c r="B6314" s="150"/>
      <c r="D6314" s="577"/>
    </row>
    <row r="6315" spans="2:12">
      <c r="B6315" s="150"/>
      <c r="D6315" s="577"/>
    </row>
    <row r="6316" spans="2:12">
      <c r="B6316" s="150"/>
      <c r="D6316" s="577"/>
    </row>
    <row r="6317" spans="2:12">
      <c r="B6317" s="150"/>
      <c r="D6317" s="577"/>
    </row>
    <row r="6318" spans="2:12">
      <c r="B6318" s="150"/>
      <c r="D6318" s="577"/>
    </row>
    <row r="6319" spans="2:12">
      <c r="B6319" s="150"/>
      <c r="D6319" s="577"/>
      <c r="I6319" s="578"/>
      <c r="J6319" s="578"/>
      <c r="K6319" s="578"/>
      <c r="L6319" s="578"/>
    </row>
    <row r="6320" spans="2:12">
      <c r="B6320" s="150"/>
      <c r="D6320" s="577"/>
    </row>
    <row r="6321" spans="2:4">
      <c r="B6321" s="150"/>
      <c r="D6321" s="577"/>
    </row>
    <row r="6322" spans="2:4">
      <c r="B6322" s="150"/>
      <c r="D6322" s="577"/>
    </row>
    <row r="6323" spans="2:4">
      <c r="B6323" s="150"/>
      <c r="D6323" s="577"/>
    </row>
    <row r="6324" spans="2:4">
      <c r="B6324" s="150"/>
      <c r="D6324" s="577"/>
    </row>
    <row r="6325" spans="2:4">
      <c r="B6325" s="150"/>
      <c r="D6325" s="577"/>
    </row>
    <row r="6326" spans="2:4">
      <c r="B6326" s="150"/>
      <c r="D6326" s="577"/>
    </row>
    <row r="6327" spans="2:4">
      <c r="B6327" s="150"/>
      <c r="D6327" s="577"/>
    </row>
    <row r="6328" spans="2:4">
      <c r="B6328" s="150"/>
      <c r="D6328" s="577"/>
    </row>
    <row r="6329" spans="2:4">
      <c r="B6329" s="150"/>
      <c r="D6329" s="577"/>
    </row>
    <row r="6330" spans="2:4">
      <c r="B6330" s="150"/>
      <c r="D6330" s="577"/>
    </row>
    <row r="6331" spans="2:4">
      <c r="B6331" s="150"/>
      <c r="D6331" s="577"/>
    </row>
    <row r="6332" spans="2:4">
      <c r="B6332" s="150"/>
      <c r="D6332" s="577"/>
    </row>
    <row r="6333" spans="2:4">
      <c r="B6333" s="150"/>
      <c r="D6333" s="577"/>
    </row>
    <row r="6334" spans="2:4">
      <c r="B6334" s="150"/>
      <c r="D6334" s="577"/>
    </row>
    <row r="6335" spans="2:4">
      <c r="B6335" s="150"/>
      <c r="D6335" s="577"/>
    </row>
    <row r="6336" spans="2:4">
      <c r="B6336" s="150"/>
      <c r="D6336" s="577"/>
    </row>
    <row r="6337" spans="2:4">
      <c r="B6337" s="150"/>
      <c r="D6337" s="577"/>
    </row>
    <row r="6338" spans="2:4">
      <c r="B6338" s="150"/>
      <c r="D6338" s="577"/>
    </row>
    <row r="6339" spans="2:4">
      <c r="B6339" s="150"/>
      <c r="D6339" s="577"/>
    </row>
    <row r="6340" spans="2:4">
      <c r="B6340" s="150"/>
      <c r="D6340" s="577"/>
    </row>
    <row r="6341" spans="2:4">
      <c r="B6341" s="150"/>
      <c r="D6341" s="577"/>
    </row>
    <row r="6342" spans="2:4">
      <c r="B6342" s="150"/>
      <c r="D6342" s="577"/>
    </row>
    <row r="6343" spans="2:4">
      <c r="B6343" s="150"/>
      <c r="D6343" s="577"/>
    </row>
    <row r="6344" spans="2:4">
      <c r="B6344" s="150"/>
      <c r="D6344" s="577"/>
    </row>
    <row r="6345" spans="2:4">
      <c r="B6345" s="150"/>
      <c r="D6345" s="577"/>
    </row>
    <row r="6346" spans="2:4">
      <c r="B6346" s="150"/>
      <c r="D6346" s="577"/>
    </row>
    <row r="6347" spans="2:4">
      <c r="B6347" s="150"/>
      <c r="D6347" s="577"/>
    </row>
    <row r="6348" spans="2:4">
      <c r="B6348" s="150"/>
      <c r="D6348" s="577"/>
    </row>
    <row r="6349" spans="2:4">
      <c r="B6349" s="150"/>
      <c r="D6349" s="577"/>
    </row>
    <row r="6350" spans="2:4">
      <c r="B6350" s="150"/>
      <c r="D6350" s="577"/>
    </row>
    <row r="6351" spans="2:4">
      <c r="B6351" s="150"/>
      <c r="D6351" s="577"/>
    </row>
    <row r="6352" spans="2:4">
      <c r="B6352" s="150"/>
      <c r="D6352" s="577"/>
    </row>
    <row r="6353" spans="2:4">
      <c r="B6353" s="150"/>
      <c r="D6353" s="577"/>
    </row>
    <row r="6354" spans="2:4">
      <c r="B6354" s="150"/>
      <c r="D6354" s="577"/>
    </row>
    <row r="6355" spans="2:4">
      <c r="B6355" s="150"/>
      <c r="D6355" s="577"/>
    </row>
    <row r="6356" spans="2:4">
      <c r="B6356" s="150"/>
      <c r="D6356" s="577"/>
    </row>
    <row r="6357" spans="2:4">
      <c r="B6357" s="150"/>
      <c r="D6357" s="577"/>
    </row>
    <row r="6358" spans="2:4">
      <c r="B6358" s="150"/>
      <c r="D6358" s="577"/>
    </row>
    <row r="6359" spans="2:4">
      <c r="B6359" s="150"/>
      <c r="D6359" s="577"/>
    </row>
    <row r="6360" spans="2:4">
      <c r="B6360" s="150"/>
      <c r="D6360" s="577"/>
    </row>
    <row r="6361" spans="2:4">
      <c r="B6361" s="150"/>
      <c r="D6361" s="577"/>
    </row>
    <row r="6362" spans="2:4">
      <c r="B6362" s="150"/>
      <c r="D6362" s="577"/>
    </row>
    <row r="6363" spans="2:4">
      <c r="B6363" s="150"/>
      <c r="D6363" s="577"/>
    </row>
    <row r="6364" spans="2:4">
      <c r="B6364" s="150"/>
      <c r="D6364" s="577"/>
    </row>
    <row r="6365" spans="2:4">
      <c r="B6365" s="150"/>
      <c r="D6365" s="577"/>
    </row>
    <row r="6366" spans="2:4">
      <c r="B6366" s="150"/>
      <c r="D6366" s="577"/>
    </row>
    <row r="6367" spans="2:4">
      <c r="B6367" s="150"/>
      <c r="D6367" s="577"/>
    </row>
    <row r="6368" spans="2:4">
      <c r="B6368" s="150"/>
      <c r="D6368" s="577"/>
    </row>
    <row r="6369" spans="2:4">
      <c r="B6369" s="150"/>
      <c r="D6369" s="577"/>
    </row>
    <row r="6370" spans="2:4">
      <c r="B6370" s="150"/>
      <c r="D6370" s="577"/>
    </row>
    <row r="6371" spans="2:4">
      <c r="B6371" s="150"/>
      <c r="D6371" s="577"/>
    </row>
    <row r="6372" spans="2:4">
      <c r="B6372" s="150"/>
      <c r="D6372" s="577"/>
    </row>
    <row r="6373" spans="2:4">
      <c r="B6373" s="150"/>
      <c r="D6373" s="577"/>
    </row>
    <row r="6374" spans="2:4">
      <c r="B6374" s="150"/>
      <c r="D6374" s="577"/>
    </row>
    <row r="6375" spans="2:4">
      <c r="B6375" s="150"/>
      <c r="D6375" s="577"/>
    </row>
    <row r="6376" spans="2:4">
      <c r="B6376" s="150"/>
      <c r="D6376" s="577"/>
    </row>
    <row r="6377" spans="2:4">
      <c r="B6377" s="150"/>
      <c r="D6377" s="577"/>
    </row>
    <row r="6378" spans="2:4">
      <c r="B6378" s="150"/>
      <c r="D6378" s="577"/>
    </row>
    <row r="6379" spans="2:4">
      <c r="B6379" s="150"/>
      <c r="D6379" s="577"/>
    </row>
    <row r="6380" spans="2:4">
      <c r="B6380" s="150"/>
      <c r="D6380" s="577"/>
    </row>
    <row r="6381" spans="2:4">
      <c r="B6381" s="150"/>
      <c r="D6381" s="577"/>
    </row>
    <row r="6382" spans="2:4">
      <c r="B6382" s="150"/>
      <c r="D6382" s="577"/>
    </row>
    <row r="6383" spans="2:4">
      <c r="B6383" s="150"/>
      <c r="D6383" s="577"/>
    </row>
    <row r="6384" spans="2:4">
      <c r="B6384" s="150"/>
      <c r="D6384" s="577"/>
    </row>
    <row r="6385" spans="2:4">
      <c r="B6385" s="150"/>
      <c r="D6385" s="577"/>
    </row>
    <row r="6386" spans="2:4">
      <c r="B6386" s="150"/>
      <c r="D6386" s="577"/>
    </row>
    <row r="6387" spans="2:4">
      <c r="B6387" s="150"/>
      <c r="D6387" s="577"/>
    </row>
    <row r="6388" spans="2:4">
      <c r="B6388" s="150"/>
      <c r="D6388" s="577"/>
    </row>
    <row r="6389" spans="2:4">
      <c r="B6389" s="150"/>
      <c r="D6389" s="577"/>
    </row>
    <row r="6390" spans="2:4">
      <c r="B6390" s="150"/>
      <c r="D6390" s="577"/>
    </row>
    <row r="6391" spans="2:4">
      <c r="B6391" s="150"/>
      <c r="D6391" s="577"/>
    </row>
    <row r="6392" spans="2:4">
      <c r="B6392" s="150"/>
      <c r="D6392" s="577"/>
    </row>
    <row r="6393" spans="2:4">
      <c r="B6393" s="150"/>
      <c r="D6393" s="577"/>
    </row>
    <row r="6394" spans="2:4">
      <c r="B6394" s="150"/>
      <c r="D6394" s="577"/>
    </row>
    <row r="6395" spans="2:4">
      <c r="B6395" s="150"/>
      <c r="D6395" s="577"/>
    </row>
    <row r="6396" spans="2:4">
      <c r="B6396" s="150"/>
      <c r="D6396" s="577"/>
    </row>
    <row r="6397" spans="2:4">
      <c r="B6397" s="150"/>
      <c r="D6397" s="577"/>
    </row>
    <row r="6398" spans="2:4">
      <c r="B6398" s="150"/>
      <c r="D6398" s="577"/>
    </row>
    <row r="6399" spans="2:4">
      <c r="B6399" s="150"/>
      <c r="D6399" s="577"/>
    </row>
    <row r="6400" spans="2:4">
      <c r="B6400" s="150"/>
      <c r="D6400" s="577"/>
    </row>
    <row r="6401" spans="2:4">
      <c r="B6401" s="150"/>
      <c r="D6401" s="577"/>
    </row>
    <row r="6402" spans="2:4">
      <c r="B6402" s="150"/>
      <c r="D6402" s="577"/>
    </row>
    <row r="6403" spans="2:4">
      <c r="B6403" s="150"/>
      <c r="D6403" s="577"/>
    </row>
    <row r="6404" spans="2:4">
      <c r="B6404" s="150"/>
      <c r="D6404" s="577"/>
    </row>
    <row r="6405" spans="2:4">
      <c r="B6405" s="150"/>
      <c r="D6405" s="577"/>
    </row>
    <row r="6406" spans="2:4">
      <c r="B6406" s="150"/>
      <c r="D6406" s="577"/>
    </row>
    <row r="6407" spans="2:4">
      <c r="B6407" s="150"/>
      <c r="D6407" s="577"/>
    </row>
    <row r="6408" spans="2:4">
      <c r="B6408" s="150"/>
      <c r="D6408" s="577"/>
    </row>
    <row r="6409" spans="2:4">
      <c r="B6409" s="150"/>
      <c r="D6409" s="577"/>
    </row>
    <row r="6410" spans="2:4">
      <c r="B6410" s="150"/>
      <c r="D6410" s="577"/>
    </row>
    <row r="6411" spans="2:4">
      <c r="B6411" s="150"/>
      <c r="D6411" s="577"/>
    </row>
    <row r="6412" spans="2:4">
      <c r="B6412" s="150"/>
      <c r="D6412" s="577"/>
    </row>
    <row r="6413" spans="2:4">
      <c r="B6413" s="150"/>
      <c r="D6413" s="577"/>
    </row>
    <row r="6414" spans="2:4">
      <c r="B6414" s="150"/>
      <c r="D6414" s="577"/>
    </row>
    <row r="6415" spans="2:4">
      <c r="B6415" s="150"/>
      <c r="D6415" s="577"/>
    </row>
    <row r="6416" spans="2:4">
      <c r="B6416" s="150"/>
      <c r="D6416" s="577"/>
    </row>
    <row r="6417" spans="2:4">
      <c r="B6417" s="150"/>
      <c r="D6417" s="577"/>
    </row>
    <row r="6418" spans="2:4">
      <c r="B6418" s="150"/>
      <c r="D6418" s="577"/>
    </row>
    <row r="6419" spans="2:4">
      <c r="B6419" s="150"/>
      <c r="D6419" s="577"/>
    </row>
    <row r="6420" spans="2:4">
      <c r="B6420" s="150"/>
      <c r="D6420" s="577"/>
    </row>
    <row r="6421" spans="2:4">
      <c r="B6421" s="150"/>
      <c r="D6421" s="577"/>
    </row>
    <row r="6422" spans="2:4">
      <c r="B6422" s="150"/>
      <c r="D6422" s="577"/>
    </row>
    <row r="6423" spans="2:4">
      <c r="B6423" s="150"/>
      <c r="D6423" s="577"/>
    </row>
    <row r="6424" spans="2:4">
      <c r="B6424" s="150"/>
      <c r="D6424" s="577"/>
    </row>
    <row r="6425" spans="2:4">
      <c r="B6425" s="150"/>
      <c r="D6425" s="577"/>
    </row>
    <row r="6426" spans="2:4">
      <c r="B6426" s="150"/>
      <c r="D6426" s="577"/>
    </row>
    <row r="6427" spans="2:4">
      <c r="B6427" s="150"/>
      <c r="D6427" s="577"/>
    </row>
    <row r="6428" spans="2:4">
      <c r="B6428" s="150"/>
      <c r="D6428" s="577"/>
    </row>
    <row r="6429" spans="2:4">
      <c r="B6429" s="150"/>
      <c r="D6429" s="577"/>
    </row>
    <row r="6430" spans="2:4">
      <c r="B6430" s="150"/>
      <c r="D6430" s="577"/>
    </row>
    <row r="6431" spans="2:4">
      <c r="B6431" s="150"/>
      <c r="D6431" s="577"/>
    </row>
    <row r="6432" spans="2:4">
      <c r="B6432" s="150"/>
      <c r="D6432" s="577"/>
    </row>
    <row r="6433" spans="2:4">
      <c r="B6433" s="150"/>
      <c r="D6433" s="577"/>
    </row>
    <row r="6434" spans="2:4">
      <c r="B6434" s="150"/>
      <c r="D6434" s="577"/>
    </row>
    <row r="6435" spans="2:4">
      <c r="B6435" s="150"/>
      <c r="D6435" s="577"/>
    </row>
    <row r="6436" spans="2:4">
      <c r="B6436" s="150"/>
      <c r="D6436" s="577"/>
    </row>
    <row r="6437" spans="2:4">
      <c r="B6437" s="150"/>
      <c r="D6437" s="577"/>
    </row>
    <row r="6438" spans="2:4">
      <c r="B6438" s="150"/>
      <c r="D6438" s="577"/>
    </row>
    <row r="6439" spans="2:4">
      <c r="B6439" s="150"/>
      <c r="D6439" s="577"/>
    </row>
    <row r="6440" spans="2:4">
      <c r="B6440" s="150"/>
      <c r="D6440" s="577"/>
    </row>
    <row r="6441" spans="2:4">
      <c r="B6441" s="150"/>
      <c r="D6441" s="577"/>
    </row>
    <row r="6442" spans="2:4">
      <c r="B6442" s="150"/>
      <c r="D6442" s="577"/>
    </row>
    <row r="6443" spans="2:4">
      <c r="B6443" s="150"/>
      <c r="D6443" s="577"/>
    </row>
    <row r="6444" spans="2:4">
      <c r="B6444" s="150"/>
      <c r="D6444" s="577"/>
    </row>
    <row r="6445" spans="2:4">
      <c r="B6445" s="150"/>
      <c r="D6445" s="577"/>
    </row>
    <row r="6446" spans="2:4">
      <c r="B6446" s="150"/>
      <c r="D6446" s="577"/>
    </row>
    <row r="6447" spans="2:4">
      <c r="B6447" s="150"/>
      <c r="D6447" s="577"/>
    </row>
    <row r="6448" spans="2:4">
      <c r="B6448" s="150"/>
      <c r="D6448" s="577"/>
    </row>
    <row r="6449" spans="2:12">
      <c r="B6449" s="150"/>
      <c r="D6449" s="577"/>
    </row>
    <row r="6450" spans="2:12">
      <c r="B6450" s="150"/>
      <c r="D6450" s="577"/>
    </row>
    <row r="6451" spans="2:12">
      <c r="B6451" s="150"/>
      <c r="D6451" s="577"/>
    </row>
    <row r="6452" spans="2:12">
      <c r="B6452" s="150"/>
      <c r="D6452" s="577"/>
      <c r="I6452" s="578"/>
      <c r="J6452" s="578"/>
      <c r="K6452" s="578"/>
      <c r="L6452" s="578"/>
    </row>
    <row r="6453" spans="2:12">
      <c r="B6453" s="150"/>
      <c r="D6453" s="577"/>
    </row>
    <row r="6454" spans="2:12">
      <c r="B6454" s="150"/>
      <c r="D6454" s="577"/>
    </row>
    <row r="6455" spans="2:12">
      <c r="B6455" s="150"/>
      <c r="D6455" s="577"/>
    </row>
    <row r="6456" spans="2:12">
      <c r="B6456" s="150"/>
      <c r="D6456" s="577"/>
    </row>
    <row r="6457" spans="2:12">
      <c r="B6457" s="150"/>
      <c r="D6457" s="577"/>
    </row>
    <row r="6458" spans="2:12">
      <c r="B6458" s="150"/>
      <c r="D6458" s="577"/>
    </row>
    <row r="6459" spans="2:12">
      <c r="B6459" s="150"/>
      <c r="D6459" s="577"/>
    </row>
    <row r="6460" spans="2:12">
      <c r="B6460" s="150"/>
      <c r="D6460" s="577"/>
    </row>
    <row r="6461" spans="2:12">
      <c r="B6461" s="150"/>
      <c r="D6461" s="577"/>
    </row>
    <row r="6462" spans="2:12">
      <c r="B6462" s="150"/>
      <c r="D6462" s="577"/>
    </row>
    <row r="6463" spans="2:12">
      <c r="B6463" s="150"/>
      <c r="D6463" s="577"/>
      <c r="I6463" s="578"/>
      <c r="J6463" s="578"/>
      <c r="K6463" s="578"/>
      <c r="L6463" s="578"/>
    </row>
    <row r="6464" spans="2:12">
      <c r="B6464" s="150"/>
      <c r="D6464" s="577"/>
    </row>
    <row r="6465" spans="2:4">
      <c r="B6465" s="150"/>
      <c r="D6465" s="577"/>
    </row>
    <row r="6466" spans="2:4">
      <c r="B6466" s="150"/>
      <c r="D6466" s="577"/>
    </row>
    <row r="6467" spans="2:4">
      <c r="B6467" s="150"/>
      <c r="D6467" s="577"/>
    </row>
    <row r="6468" spans="2:4">
      <c r="B6468" s="150"/>
      <c r="D6468" s="577"/>
    </row>
    <row r="6469" spans="2:4">
      <c r="B6469" s="150"/>
      <c r="D6469" s="577"/>
    </row>
    <row r="6470" spans="2:4">
      <c r="B6470" s="150"/>
      <c r="D6470" s="577"/>
    </row>
    <row r="6471" spans="2:4">
      <c r="B6471" s="150"/>
      <c r="D6471" s="577"/>
    </row>
    <row r="6472" spans="2:4">
      <c r="B6472" s="150"/>
      <c r="D6472" s="577"/>
    </row>
    <row r="6473" spans="2:4">
      <c r="B6473" s="150"/>
      <c r="D6473" s="577"/>
    </row>
    <row r="6474" spans="2:4">
      <c r="B6474" s="150"/>
      <c r="D6474" s="577"/>
    </row>
    <row r="6475" spans="2:4">
      <c r="B6475" s="150"/>
      <c r="D6475" s="577"/>
    </row>
    <row r="6476" spans="2:4">
      <c r="B6476" s="150"/>
      <c r="D6476" s="577"/>
    </row>
    <row r="6477" spans="2:4">
      <c r="B6477" s="150"/>
      <c r="D6477" s="577"/>
    </row>
    <row r="6478" spans="2:4">
      <c r="B6478" s="150"/>
      <c r="D6478" s="577"/>
    </row>
    <row r="6479" spans="2:4">
      <c r="B6479" s="150"/>
      <c r="D6479" s="577"/>
    </row>
    <row r="6480" spans="2:4">
      <c r="B6480" s="150"/>
      <c r="D6480" s="577"/>
    </row>
    <row r="6481" spans="2:4">
      <c r="B6481" s="150"/>
      <c r="D6481" s="577"/>
    </row>
    <row r="6482" spans="2:4">
      <c r="B6482" s="150"/>
      <c r="D6482" s="577"/>
    </row>
    <row r="6483" spans="2:4">
      <c r="B6483" s="150"/>
      <c r="D6483" s="577"/>
    </row>
    <row r="6484" spans="2:4">
      <c r="B6484" s="150"/>
      <c r="D6484" s="577"/>
    </row>
    <row r="6485" spans="2:4">
      <c r="B6485" s="150"/>
      <c r="D6485" s="577"/>
    </row>
    <row r="6486" spans="2:4">
      <c r="B6486" s="150"/>
      <c r="D6486" s="577"/>
    </row>
    <row r="6487" spans="2:4">
      <c r="B6487" s="150"/>
      <c r="D6487" s="577"/>
    </row>
    <row r="6488" spans="2:4">
      <c r="B6488" s="150"/>
      <c r="D6488" s="577"/>
    </row>
    <row r="6489" spans="2:4">
      <c r="B6489" s="150"/>
      <c r="D6489" s="577"/>
    </row>
    <row r="6490" spans="2:4">
      <c r="B6490" s="150"/>
      <c r="D6490" s="577"/>
    </row>
    <row r="6491" spans="2:4">
      <c r="B6491" s="150"/>
      <c r="D6491" s="577"/>
    </row>
    <row r="6492" spans="2:4">
      <c r="B6492" s="150"/>
      <c r="D6492" s="577"/>
    </row>
    <row r="6493" spans="2:4">
      <c r="B6493" s="150"/>
      <c r="D6493" s="577"/>
    </row>
    <row r="6494" spans="2:4">
      <c r="B6494" s="150"/>
      <c r="D6494" s="577"/>
    </row>
    <row r="6495" spans="2:4">
      <c r="B6495" s="150"/>
      <c r="D6495" s="577"/>
    </row>
    <row r="6496" spans="2:4">
      <c r="B6496" s="150"/>
      <c r="D6496" s="577"/>
    </row>
    <row r="6497" spans="2:4">
      <c r="B6497" s="150"/>
      <c r="D6497" s="577"/>
    </row>
    <row r="6498" spans="2:4">
      <c r="B6498" s="150"/>
      <c r="D6498" s="577"/>
    </row>
    <row r="6499" spans="2:4">
      <c r="B6499" s="150"/>
      <c r="D6499" s="577"/>
    </row>
    <row r="6500" spans="2:4">
      <c r="B6500" s="150"/>
      <c r="D6500" s="577"/>
    </row>
    <row r="6501" spans="2:4">
      <c r="B6501" s="150"/>
      <c r="D6501" s="577"/>
    </row>
    <row r="6502" spans="2:4">
      <c r="B6502" s="150"/>
      <c r="D6502" s="577"/>
    </row>
    <row r="6503" spans="2:4">
      <c r="B6503" s="150"/>
      <c r="D6503" s="577"/>
    </row>
    <row r="6504" spans="2:4">
      <c r="B6504" s="150"/>
      <c r="D6504" s="577"/>
    </row>
    <row r="6505" spans="2:4">
      <c r="B6505" s="150"/>
      <c r="D6505" s="577"/>
    </row>
    <row r="6506" spans="2:4">
      <c r="B6506" s="150"/>
      <c r="D6506" s="577"/>
    </row>
    <row r="6507" spans="2:4">
      <c r="B6507" s="150"/>
      <c r="D6507" s="577"/>
    </row>
    <row r="6508" spans="2:4">
      <c r="B6508" s="150"/>
      <c r="D6508" s="577"/>
    </row>
    <row r="6509" spans="2:4">
      <c r="B6509" s="150"/>
      <c r="D6509" s="577"/>
    </row>
    <row r="6510" spans="2:4">
      <c r="B6510" s="150"/>
      <c r="D6510" s="577"/>
    </row>
    <row r="6511" spans="2:4">
      <c r="B6511" s="150"/>
      <c r="D6511" s="577"/>
    </row>
    <row r="6512" spans="2:4">
      <c r="B6512" s="150"/>
      <c r="D6512" s="577"/>
    </row>
    <row r="6513" spans="2:4">
      <c r="B6513" s="150"/>
      <c r="D6513" s="577"/>
    </row>
    <row r="6514" spans="2:4">
      <c r="B6514" s="150"/>
      <c r="D6514" s="577"/>
    </row>
    <row r="6515" spans="2:4">
      <c r="B6515" s="150"/>
      <c r="D6515" s="577"/>
    </row>
    <row r="6516" spans="2:4">
      <c r="B6516" s="150"/>
      <c r="D6516" s="577"/>
    </row>
    <row r="6517" spans="2:4">
      <c r="B6517" s="150"/>
      <c r="D6517" s="577"/>
    </row>
    <row r="6518" spans="2:4">
      <c r="B6518" s="150"/>
      <c r="D6518" s="577"/>
    </row>
    <row r="6519" spans="2:4">
      <c r="B6519" s="150"/>
      <c r="D6519" s="577"/>
    </row>
    <row r="6520" spans="2:4">
      <c r="B6520" s="150"/>
      <c r="D6520" s="577"/>
    </row>
    <row r="6521" spans="2:4">
      <c r="B6521" s="150"/>
      <c r="D6521" s="577"/>
    </row>
    <row r="6522" spans="2:4">
      <c r="B6522" s="150"/>
      <c r="D6522" s="577"/>
    </row>
    <row r="6523" spans="2:4">
      <c r="B6523" s="150"/>
      <c r="D6523" s="577"/>
    </row>
    <row r="6524" spans="2:4">
      <c r="B6524" s="150"/>
      <c r="D6524" s="577"/>
    </row>
    <row r="6525" spans="2:4">
      <c r="B6525" s="150"/>
      <c r="D6525" s="577"/>
    </row>
    <row r="6526" spans="2:4">
      <c r="B6526" s="150"/>
      <c r="D6526" s="577"/>
    </row>
    <row r="6527" spans="2:4">
      <c r="B6527" s="150"/>
      <c r="D6527" s="577"/>
    </row>
    <row r="6528" spans="2:4">
      <c r="B6528" s="150"/>
      <c r="D6528" s="577"/>
    </row>
    <row r="6529" spans="2:4">
      <c r="B6529" s="150"/>
      <c r="D6529" s="577"/>
    </row>
    <row r="6530" spans="2:4">
      <c r="B6530" s="150"/>
      <c r="D6530" s="577"/>
    </row>
    <row r="6531" spans="2:4">
      <c r="B6531" s="150"/>
      <c r="D6531" s="577"/>
    </row>
    <row r="6532" spans="2:4">
      <c r="B6532" s="150"/>
      <c r="D6532" s="577"/>
    </row>
    <row r="6533" spans="2:4">
      <c r="B6533" s="150"/>
      <c r="D6533" s="577"/>
    </row>
    <row r="6534" spans="2:4">
      <c r="B6534" s="150"/>
      <c r="D6534" s="577"/>
    </row>
    <row r="6535" spans="2:4">
      <c r="B6535" s="150"/>
      <c r="D6535" s="577"/>
    </row>
    <row r="6536" spans="2:4">
      <c r="B6536" s="150"/>
      <c r="D6536" s="577"/>
    </row>
    <row r="6537" spans="2:4">
      <c r="B6537" s="150"/>
      <c r="D6537" s="577"/>
    </row>
    <row r="6538" spans="2:4">
      <c r="B6538" s="150"/>
      <c r="D6538" s="577"/>
    </row>
    <row r="6539" spans="2:4">
      <c r="B6539" s="150"/>
      <c r="D6539" s="577"/>
    </row>
    <row r="6540" spans="2:4">
      <c r="B6540" s="150"/>
      <c r="D6540" s="577"/>
    </row>
    <row r="6541" spans="2:4">
      <c r="B6541" s="150"/>
      <c r="D6541" s="577"/>
    </row>
    <row r="6542" spans="2:4">
      <c r="B6542" s="150"/>
      <c r="D6542" s="577"/>
    </row>
    <row r="6543" spans="2:4">
      <c r="B6543" s="150"/>
      <c r="D6543" s="577"/>
    </row>
    <row r="6544" spans="2:4">
      <c r="B6544" s="150"/>
      <c r="D6544" s="577"/>
    </row>
    <row r="6545" spans="2:12">
      <c r="B6545" s="150"/>
      <c r="D6545" s="577"/>
    </row>
    <row r="6546" spans="2:12">
      <c r="B6546" s="150"/>
      <c r="D6546" s="577"/>
    </row>
    <row r="6547" spans="2:12">
      <c r="B6547" s="150"/>
      <c r="D6547" s="577"/>
    </row>
    <row r="6548" spans="2:12">
      <c r="B6548" s="150"/>
      <c r="D6548" s="577"/>
      <c r="I6548" s="578"/>
      <c r="J6548" s="578"/>
      <c r="K6548" s="578"/>
      <c r="L6548" s="578"/>
    </row>
    <row r="6549" spans="2:12">
      <c r="B6549" s="150"/>
      <c r="D6549" s="577"/>
    </row>
    <row r="6550" spans="2:12">
      <c r="B6550" s="150"/>
      <c r="D6550" s="577"/>
    </row>
    <row r="6551" spans="2:12">
      <c r="B6551" s="150"/>
      <c r="D6551" s="577"/>
    </row>
    <row r="6552" spans="2:12">
      <c r="B6552" s="150"/>
      <c r="D6552" s="577"/>
    </row>
    <row r="6553" spans="2:12">
      <c r="B6553" s="150"/>
      <c r="D6553" s="577"/>
    </row>
    <row r="6554" spans="2:12">
      <c r="B6554" s="150"/>
      <c r="D6554" s="577"/>
    </row>
    <row r="6555" spans="2:12">
      <c r="B6555" s="150"/>
      <c r="D6555" s="577"/>
    </row>
    <row r="6556" spans="2:12">
      <c r="B6556" s="150"/>
      <c r="D6556" s="577"/>
    </row>
    <row r="6557" spans="2:12">
      <c r="B6557" s="150"/>
      <c r="D6557" s="577"/>
    </row>
    <row r="6558" spans="2:12">
      <c r="B6558" s="150"/>
      <c r="D6558" s="577"/>
    </row>
    <row r="6559" spans="2:12">
      <c r="B6559" s="150"/>
      <c r="D6559" s="577"/>
    </row>
    <row r="6560" spans="2:12">
      <c r="B6560" s="150"/>
      <c r="D6560" s="577"/>
    </row>
    <row r="6561" spans="2:4">
      <c r="B6561" s="150"/>
      <c r="D6561" s="577"/>
    </row>
    <row r="6562" spans="2:4">
      <c r="B6562" s="150"/>
      <c r="D6562" s="577"/>
    </row>
    <row r="6563" spans="2:4">
      <c r="B6563" s="150"/>
      <c r="D6563" s="577"/>
    </row>
    <row r="6564" spans="2:4">
      <c r="B6564" s="150"/>
      <c r="D6564" s="577"/>
    </row>
    <row r="6565" spans="2:4">
      <c r="B6565" s="150"/>
      <c r="D6565" s="577"/>
    </row>
    <row r="6566" spans="2:4">
      <c r="B6566" s="150"/>
      <c r="D6566" s="577"/>
    </row>
    <row r="6567" spans="2:4">
      <c r="B6567" s="150"/>
      <c r="D6567" s="577"/>
    </row>
    <row r="6568" spans="2:4">
      <c r="B6568" s="150"/>
      <c r="D6568" s="577"/>
    </row>
    <row r="6569" spans="2:4">
      <c r="B6569" s="150"/>
      <c r="D6569" s="577"/>
    </row>
    <row r="6570" spans="2:4">
      <c r="B6570" s="150"/>
      <c r="D6570" s="577"/>
    </row>
    <row r="6571" spans="2:4">
      <c r="B6571" s="150"/>
      <c r="D6571" s="577"/>
    </row>
    <row r="6572" spans="2:4">
      <c r="B6572" s="150"/>
      <c r="D6572" s="577"/>
    </row>
    <row r="6573" spans="2:4">
      <c r="B6573" s="150"/>
      <c r="D6573" s="577"/>
    </row>
    <row r="6574" spans="2:4">
      <c r="B6574" s="150"/>
      <c r="D6574" s="577"/>
    </row>
    <row r="6575" spans="2:4">
      <c r="B6575" s="150"/>
      <c r="D6575" s="577"/>
    </row>
    <row r="6576" spans="2:4">
      <c r="B6576" s="150"/>
      <c r="D6576" s="577"/>
    </row>
    <row r="6577" spans="2:4">
      <c r="B6577" s="150"/>
      <c r="D6577" s="577"/>
    </row>
    <row r="6578" spans="2:4">
      <c r="B6578" s="150"/>
      <c r="D6578" s="577"/>
    </row>
    <row r="6579" spans="2:4">
      <c r="B6579" s="150"/>
      <c r="D6579" s="577"/>
    </row>
    <row r="6580" spans="2:4">
      <c r="B6580" s="150"/>
      <c r="D6580" s="577"/>
    </row>
    <row r="6581" spans="2:4">
      <c r="B6581" s="150"/>
      <c r="D6581" s="577"/>
    </row>
    <row r="6582" spans="2:4">
      <c r="B6582" s="150"/>
      <c r="D6582" s="577"/>
    </row>
    <row r="6583" spans="2:4">
      <c r="B6583" s="150"/>
      <c r="D6583" s="577"/>
    </row>
    <row r="6584" spans="2:4">
      <c r="B6584" s="150"/>
      <c r="D6584" s="577"/>
    </row>
    <row r="6585" spans="2:4">
      <c r="B6585" s="150"/>
      <c r="D6585" s="577"/>
    </row>
    <row r="6586" spans="2:4">
      <c r="B6586" s="150"/>
      <c r="D6586" s="577"/>
    </row>
    <row r="6587" spans="2:4">
      <c r="B6587" s="150"/>
      <c r="D6587" s="577"/>
    </row>
    <row r="6588" spans="2:4">
      <c r="B6588" s="150"/>
      <c r="D6588" s="577"/>
    </row>
    <row r="6589" spans="2:4">
      <c r="B6589" s="150"/>
      <c r="D6589" s="577"/>
    </row>
    <row r="6590" spans="2:4">
      <c r="B6590" s="150"/>
      <c r="D6590" s="577"/>
    </row>
    <row r="6591" spans="2:4">
      <c r="B6591" s="150"/>
      <c r="D6591" s="577"/>
    </row>
    <row r="6592" spans="2:4">
      <c r="B6592" s="150"/>
      <c r="D6592" s="577"/>
    </row>
    <row r="6593" spans="2:4">
      <c r="B6593" s="150"/>
      <c r="D6593" s="577"/>
    </row>
    <row r="6594" spans="2:4">
      <c r="B6594" s="150"/>
      <c r="D6594" s="577"/>
    </row>
    <row r="6595" spans="2:4">
      <c r="B6595" s="150"/>
      <c r="D6595" s="577"/>
    </row>
    <row r="6596" spans="2:4">
      <c r="B6596" s="150"/>
      <c r="D6596" s="577"/>
    </row>
    <row r="6597" spans="2:4">
      <c r="B6597" s="150"/>
      <c r="D6597" s="577"/>
    </row>
    <row r="6598" spans="2:4">
      <c r="B6598" s="150"/>
      <c r="D6598" s="577"/>
    </row>
    <row r="6599" spans="2:4">
      <c r="B6599" s="150"/>
      <c r="D6599" s="577"/>
    </row>
    <row r="6600" spans="2:4">
      <c r="B6600" s="150"/>
      <c r="D6600" s="577"/>
    </row>
    <row r="6601" spans="2:4">
      <c r="B6601" s="150"/>
      <c r="D6601" s="577"/>
    </row>
    <row r="6602" spans="2:4">
      <c r="B6602" s="150"/>
      <c r="D6602" s="577"/>
    </row>
    <row r="6603" spans="2:4">
      <c r="B6603" s="150"/>
      <c r="D6603" s="577"/>
    </row>
    <row r="6604" spans="2:4">
      <c r="B6604" s="150"/>
      <c r="D6604" s="577"/>
    </row>
    <row r="6605" spans="2:4">
      <c r="B6605" s="150"/>
      <c r="D6605" s="577"/>
    </row>
    <row r="6606" spans="2:4">
      <c r="B6606" s="150"/>
      <c r="D6606" s="577"/>
    </row>
    <row r="6607" spans="2:4">
      <c r="B6607" s="150"/>
      <c r="D6607" s="577"/>
    </row>
    <row r="6608" spans="2:4">
      <c r="B6608" s="150"/>
      <c r="D6608" s="577"/>
    </row>
    <row r="6609" spans="2:4">
      <c r="B6609" s="150"/>
      <c r="D6609" s="577"/>
    </row>
    <row r="6610" spans="2:4">
      <c r="B6610" s="150"/>
      <c r="D6610" s="577"/>
    </row>
    <row r="6611" spans="2:4">
      <c r="B6611" s="150"/>
      <c r="D6611" s="577"/>
    </row>
    <row r="6612" spans="2:4">
      <c r="B6612" s="150"/>
      <c r="D6612" s="577"/>
    </row>
    <row r="6613" spans="2:4">
      <c r="B6613" s="150"/>
      <c r="D6613" s="577"/>
    </row>
    <row r="6614" spans="2:4">
      <c r="B6614" s="150"/>
      <c r="D6614" s="577"/>
    </row>
    <row r="6615" spans="2:4">
      <c r="B6615" s="150"/>
      <c r="D6615" s="577"/>
    </row>
    <row r="6616" spans="2:4">
      <c r="B6616" s="150"/>
      <c r="D6616" s="577"/>
    </row>
    <row r="6617" spans="2:4">
      <c r="B6617" s="150"/>
      <c r="D6617" s="577"/>
    </row>
    <row r="6618" spans="2:4">
      <c r="B6618" s="150"/>
      <c r="D6618" s="577"/>
    </row>
    <row r="6619" spans="2:4">
      <c r="B6619" s="150"/>
      <c r="D6619" s="577"/>
    </row>
    <row r="6620" spans="2:4">
      <c r="B6620" s="150"/>
      <c r="D6620" s="577"/>
    </row>
    <row r="6621" spans="2:4">
      <c r="B6621" s="150"/>
      <c r="D6621" s="577"/>
    </row>
    <row r="6622" spans="2:4">
      <c r="B6622" s="150"/>
      <c r="D6622" s="577"/>
    </row>
    <row r="6623" spans="2:4">
      <c r="B6623" s="150"/>
      <c r="D6623" s="577"/>
    </row>
    <row r="6624" spans="2:4">
      <c r="B6624" s="150"/>
      <c r="D6624" s="577"/>
    </row>
    <row r="6625" spans="2:4">
      <c r="B6625" s="150"/>
      <c r="D6625" s="577"/>
    </row>
    <row r="6626" spans="2:4">
      <c r="B6626" s="150"/>
      <c r="D6626" s="577"/>
    </row>
    <row r="6627" spans="2:4">
      <c r="B6627" s="150"/>
      <c r="D6627" s="577"/>
    </row>
    <row r="6628" spans="2:4">
      <c r="B6628" s="150"/>
      <c r="D6628" s="577"/>
    </row>
    <row r="6629" spans="2:4">
      <c r="B6629" s="150"/>
      <c r="D6629" s="577"/>
    </row>
    <row r="6630" spans="2:4">
      <c r="B6630" s="150"/>
      <c r="D6630" s="577"/>
    </row>
    <row r="6631" spans="2:4">
      <c r="B6631" s="150"/>
      <c r="D6631" s="577"/>
    </row>
    <row r="6632" spans="2:4">
      <c r="B6632" s="150"/>
      <c r="D6632" s="577"/>
    </row>
    <row r="6633" spans="2:4">
      <c r="B6633" s="150"/>
      <c r="D6633" s="577"/>
    </row>
    <row r="6634" spans="2:4">
      <c r="B6634" s="150"/>
      <c r="D6634" s="577"/>
    </row>
    <row r="6635" spans="2:4">
      <c r="B6635" s="150"/>
      <c r="D6635" s="577"/>
    </row>
    <row r="6636" spans="2:4">
      <c r="B6636" s="150"/>
      <c r="D6636" s="577"/>
    </row>
    <row r="6637" spans="2:4">
      <c r="B6637" s="150"/>
      <c r="D6637" s="577"/>
    </row>
    <row r="6638" spans="2:4">
      <c r="B6638" s="150"/>
      <c r="D6638" s="577"/>
    </row>
    <row r="6639" spans="2:4">
      <c r="B6639" s="150"/>
      <c r="D6639" s="577"/>
    </row>
    <row r="6640" spans="2:4">
      <c r="B6640" s="150"/>
      <c r="D6640" s="577"/>
    </row>
    <row r="6641" spans="2:4">
      <c r="B6641" s="150"/>
      <c r="D6641" s="577"/>
    </row>
    <row r="6642" spans="2:4">
      <c r="B6642" s="150"/>
      <c r="D6642" s="577"/>
    </row>
    <row r="6643" spans="2:4">
      <c r="B6643" s="150"/>
      <c r="D6643" s="577"/>
    </row>
    <row r="6644" spans="2:4">
      <c r="B6644" s="150"/>
      <c r="D6644" s="577"/>
    </row>
    <row r="6645" spans="2:4">
      <c r="B6645" s="150"/>
      <c r="D6645" s="577"/>
    </row>
    <row r="6646" spans="2:4">
      <c r="B6646" s="150"/>
      <c r="D6646" s="577"/>
    </row>
    <row r="6647" spans="2:4">
      <c r="B6647" s="150"/>
      <c r="D6647" s="577"/>
    </row>
    <row r="6648" spans="2:4">
      <c r="B6648" s="150"/>
      <c r="D6648" s="577"/>
    </row>
    <row r="6649" spans="2:4">
      <c r="B6649" s="150"/>
      <c r="D6649" s="577"/>
    </row>
    <row r="6650" spans="2:4">
      <c r="B6650" s="150"/>
      <c r="D6650" s="577"/>
    </row>
    <row r="6651" spans="2:4">
      <c r="B6651" s="150"/>
      <c r="D6651" s="577"/>
    </row>
    <row r="6652" spans="2:4">
      <c r="B6652" s="150"/>
      <c r="D6652" s="577"/>
    </row>
    <row r="6653" spans="2:4">
      <c r="B6653" s="150"/>
      <c r="D6653" s="577"/>
    </row>
    <row r="6654" spans="2:4">
      <c r="B6654" s="150"/>
      <c r="D6654" s="577"/>
    </row>
    <row r="6655" spans="2:4">
      <c r="B6655" s="150"/>
      <c r="D6655" s="577"/>
    </row>
    <row r="6656" spans="2:4">
      <c r="B6656" s="150"/>
      <c r="D6656" s="577"/>
    </row>
    <row r="6657" spans="2:12">
      <c r="B6657" s="150"/>
      <c r="D6657" s="577"/>
    </row>
    <row r="6658" spans="2:12">
      <c r="B6658" s="150"/>
      <c r="D6658" s="577"/>
    </row>
    <row r="6659" spans="2:12">
      <c r="B6659" s="150"/>
      <c r="D6659" s="577"/>
    </row>
    <row r="6660" spans="2:12">
      <c r="B6660" s="150"/>
      <c r="D6660" s="577"/>
    </row>
    <row r="6661" spans="2:12">
      <c r="B6661" s="150"/>
      <c r="D6661" s="577"/>
    </row>
    <row r="6662" spans="2:12">
      <c r="B6662" s="150"/>
      <c r="D6662" s="577"/>
    </row>
    <row r="6663" spans="2:12">
      <c r="B6663" s="150"/>
      <c r="D6663" s="577"/>
    </row>
    <row r="6664" spans="2:12">
      <c r="B6664" s="150"/>
      <c r="D6664" s="577"/>
    </row>
    <row r="6665" spans="2:12">
      <c r="B6665" s="150"/>
      <c r="D6665" s="577"/>
    </row>
    <row r="6666" spans="2:12">
      <c r="B6666" s="150"/>
      <c r="D6666" s="577"/>
    </row>
    <row r="6667" spans="2:12">
      <c r="B6667" s="150"/>
      <c r="D6667" s="577"/>
    </row>
    <row r="6668" spans="2:12">
      <c r="B6668" s="150"/>
      <c r="D6668" s="577"/>
      <c r="I6668" s="578"/>
      <c r="J6668" s="578"/>
      <c r="K6668" s="578"/>
      <c r="L6668" s="578"/>
    </row>
    <row r="6669" spans="2:12">
      <c r="B6669" s="150"/>
      <c r="D6669" s="577"/>
    </row>
    <row r="6670" spans="2:12">
      <c r="B6670" s="150"/>
      <c r="D6670" s="577"/>
    </row>
    <row r="6671" spans="2:12">
      <c r="B6671" s="150"/>
      <c r="D6671" s="577"/>
    </row>
    <row r="6672" spans="2:12">
      <c r="B6672" s="150"/>
      <c r="D6672" s="577"/>
    </row>
    <row r="6673" spans="2:4">
      <c r="B6673" s="150"/>
      <c r="D6673" s="577"/>
    </row>
    <row r="6674" spans="2:4">
      <c r="B6674" s="150"/>
      <c r="D6674" s="577"/>
    </row>
    <row r="6675" spans="2:4">
      <c r="B6675" s="150"/>
      <c r="D6675" s="577"/>
    </row>
    <row r="6676" spans="2:4">
      <c r="B6676" s="150"/>
      <c r="D6676" s="577"/>
    </row>
    <row r="6677" spans="2:4">
      <c r="B6677" s="150"/>
      <c r="D6677" s="577"/>
    </row>
    <row r="6678" spans="2:4">
      <c r="B6678" s="150"/>
      <c r="D6678" s="577"/>
    </row>
    <row r="6679" spans="2:4">
      <c r="B6679" s="150"/>
      <c r="D6679" s="577"/>
    </row>
    <row r="6680" spans="2:4">
      <c r="B6680" s="150"/>
      <c r="D6680" s="577"/>
    </row>
    <row r="6681" spans="2:4">
      <c r="B6681" s="150"/>
      <c r="D6681" s="577"/>
    </row>
    <row r="6682" spans="2:4">
      <c r="B6682" s="150"/>
      <c r="D6682" s="577"/>
    </row>
    <row r="6683" spans="2:4">
      <c r="B6683" s="150"/>
      <c r="D6683" s="577"/>
    </row>
    <row r="6684" spans="2:4">
      <c r="B6684" s="150"/>
      <c r="D6684" s="577"/>
    </row>
    <row r="6685" spans="2:4">
      <c r="B6685" s="150"/>
      <c r="D6685" s="577"/>
    </row>
    <row r="6686" spans="2:4">
      <c r="B6686" s="150"/>
      <c r="D6686" s="577"/>
    </row>
    <row r="6687" spans="2:4">
      <c r="B6687" s="150"/>
      <c r="D6687" s="577"/>
    </row>
    <row r="6688" spans="2:4">
      <c r="B6688" s="150"/>
      <c r="D6688" s="577"/>
    </row>
    <row r="6689" spans="2:4">
      <c r="B6689" s="150"/>
      <c r="D6689" s="577"/>
    </row>
    <row r="6690" spans="2:4">
      <c r="B6690" s="150"/>
      <c r="D6690" s="577"/>
    </row>
    <row r="6691" spans="2:4">
      <c r="B6691" s="150"/>
      <c r="D6691" s="577"/>
    </row>
    <row r="6692" spans="2:4">
      <c r="B6692" s="150"/>
      <c r="D6692" s="577"/>
    </row>
    <row r="6693" spans="2:4">
      <c r="B6693" s="150"/>
      <c r="D6693" s="577"/>
    </row>
    <row r="6694" spans="2:4">
      <c r="B6694" s="150"/>
      <c r="D6694" s="577"/>
    </row>
    <row r="6695" spans="2:4">
      <c r="B6695" s="150"/>
      <c r="D6695" s="577"/>
    </row>
    <row r="6696" spans="2:4">
      <c r="B6696" s="150"/>
      <c r="D6696" s="577"/>
    </row>
    <row r="6697" spans="2:4">
      <c r="B6697" s="150"/>
      <c r="D6697" s="577"/>
    </row>
    <row r="6698" spans="2:4">
      <c r="B6698" s="150"/>
      <c r="D6698" s="577"/>
    </row>
    <row r="6699" spans="2:4">
      <c r="B6699" s="150"/>
      <c r="D6699" s="577"/>
    </row>
    <row r="6700" spans="2:4">
      <c r="B6700" s="150"/>
      <c r="D6700" s="577"/>
    </row>
    <row r="6701" spans="2:4">
      <c r="B6701" s="150"/>
      <c r="D6701" s="577"/>
    </row>
    <row r="6702" spans="2:4">
      <c r="B6702" s="150"/>
      <c r="D6702" s="577"/>
    </row>
    <row r="6703" spans="2:4">
      <c r="B6703" s="150"/>
      <c r="D6703" s="577"/>
    </row>
    <row r="6704" spans="2:4">
      <c r="B6704" s="150"/>
      <c r="D6704" s="577"/>
    </row>
    <row r="6705" spans="2:4">
      <c r="B6705" s="150"/>
      <c r="D6705" s="577"/>
    </row>
    <row r="6706" spans="2:4">
      <c r="B6706" s="150"/>
      <c r="D6706" s="577"/>
    </row>
    <row r="6707" spans="2:4">
      <c r="B6707" s="150"/>
      <c r="D6707" s="577"/>
    </row>
    <row r="6708" spans="2:4">
      <c r="B6708" s="150"/>
      <c r="D6708" s="577"/>
    </row>
    <row r="6709" spans="2:4">
      <c r="B6709" s="150"/>
      <c r="D6709" s="577"/>
    </row>
    <row r="6710" spans="2:4">
      <c r="B6710" s="150"/>
      <c r="D6710" s="577"/>
    </row>
    <row r="6711" spans="2:4">
      <c r="B6711" s="150"/>
      <c r="D6711" s="577"/>
    </row>
    <row r="6712" spans="2:4">
      <c r="B6712" s="150"/>
      <c r="D6712" s="577"/>
    </row>
    <row r="6713" spans="2:4">
      <c r="B6713" s="150"/>
      <c r="D6713" s="577"/>
    </row>
    <row r="6714" spans="2:4">
      <c r="B6714" s="150"/>
      <c r="D6714" s="577"/>
    </row>
    <row r="6715" spans="2:4">
      <c r="B6715" s="150"/>
      <c r="D6715" s="577"/>
    </row>
    <row r="6716" spans="2:4">
      <c r="B6716" s="150"/>
      <c r="D6716" s="577"/>
    </row>
    <row r="6717" spans="2:4">
      <c r="B6717" s="150"/>
      <c r="D6717" s="577"/>
    </row>
    <row r="6718" spans="2:4">
      <c r="B6718" s="150"/>
      <c r="D6718" s="577"/>
    </row>
    <row r="6719" spans="2:4">
      <c r="B6719" s="150"/>
      <c r="D6719" s="577"/>
    </row>
    <row r="6720" spans="2:4">
      <c r="B6720" s="150"/>
      <c r="D6720" s="577"/>
    </row>
    <row r="6721" spans="2:4">
      <c r="B6721" s="150"/>
      <c r="D6721" s="577"/>
    </row>
    <row r="6722" spans="2:4">
      <c r="B6722" s="150"/>
      <c r="D6722" s="577"/>
    </row>
    <row r="6723" spans="2:4">
      <c r="B6723" s="150"/>
      <c r="D6723" s="577"/>
    </row>
    <row r="6724" spans="2:4">
      <c r="B6724" s="150"/>
      <c r="D6724" s="577"/>
    </row>
    <row r="6725" spans="2:4">
      <c r="B6725" s="150"/>
      <c r="D6725" s="577"/>
    </row>
    <row r="6726" spans="2:4">
      <c r="B6726" s="150"/>
      <c r="D6726" s="577"/>
    </row>
    <row r="6727" spans="2:4">
      <c r="B6727" s="150"/>
      <c r="D6727" s="577"/>
    </row>
    <row r="6728" spans="2:4">
      <c r="B6728" s="150"/>
      <c r="D6728" s="577"/>
    </row>
    <row r="6729" spans="2:4">
      <c r="B6729" s="150"/>
      <c r="D6729" s="577"/>
    </row>
    <row r="6730" spans="2:4">
      <c r="B6730" s="150"/>
      <c r="D6730" s="577"/>
    </row>
    <row r="6731" spans="2:4">
      <c r="B6731" s="150"/>
      <c r="D6731" s="577"/>
    </row>
    <row r="6732" spans="2:4">
      <c r="B6732" s="150"/>
      <c r="D6732" s="577"/>
    </row>
    <row r="6733" spans="2:4">
      <c r="B6733" s="150"/>
      <c r="D6733" s="577"/>
    </row>
    <row r="6734" spans="2:4">
      <c r="B6734" s="150"/>
      <c r="D6734" s="577"/>
    </row>
    <row r="6735" spans="2:4">
      <c r="B6735" s="150"/>
      <c r="D6735" s="577"/>
    </row>
    <row r="6736" spans="2:4">
      <c r="B6736" s="150"/>
      <c r="D6736" s="577"/>
    </row>
    <row r="6737" spans="2:4">
      <c r="B6737" s="150"/>
      <c r="D6737" s="577"/>
    </row>
    <row r="6738" spans="2:4">
      <c r="B6738" s="150"/>
      <c r="D6738" s="577"/>
    </row>
    <row r="6739" spans="2:4">
      <c r="B6739" s="150"/>
      <c r="D6739" s="577"/>
    </row>
    <row r="6740" spans="2:4">
      <c r="B6740" s="150"/>
      <c r="D6740" s="577"/>
    </row>
    <row r="6741" spans="2:4">
      <c r="B6741" s="150"/>
      <c r="D6741" s="577"/>
    </row>
    <row r="6742" spans="2:4">
      <c r="B6742" s="150"/>
      <c r="D6742" s="577"/>
    </row>
    <row r="6743" spans="2:4">
      <c r="B6743" s="150"/>
      <c r="D6743" s="577"/>
    </row>
    <row r="6744" spans="2:4">
      <c r="B6744" s="150"/>
      <c r="D6744" s="577"/>
    </row>
    <row r="6745" spans="2:4">
      <c r="B6745" s="150"/>
      <c r="D6745" s="577"/>
    </row>
    <row r="6746" spans="2:4">
      <c r="B6746" s="150"/>
      <c r="D6746" s="577"/>
    </row>
    <row r="6747" spans="2:4">
      <c r="B6747" s="150"/>
      <c r="D6747" s="577"/>
    </row>
    <row r="6748" spans="2:4">
      <c r="B6748" s="150"/>
      <c r="D6748" s="577"/>
    </row>
    <row r="6749" spans="2:4">
      <c r="B6749" s="150"/>
      <c r="D6749" s="577"/>
    </row>
    <row r="6750" spans="2:4">
      <c r="B6750" s="150"/>
      <c r="D6750" s="577"/>
    </row>
    <row r="6751" spans="2:4">
      <c r="B6751" s="150"/>
      <c r="D6751" s="577"/>
    </row>
    <row r="6752" spans="2:4">
      <c r="B6752" s="150"/>
      <c r="D6752" s="577"/>
    </row>
    <row r="6753" spans="2:4">
      <c r="B6753" s="150"/>
      <c r="D6753" s="577"/>
    </row>
    <row r="6754" spans="2:4">
      <c r="B6754" s="150"/>
      <c r="D6754" s="577"/>
    </row>
    <row r="6755" spans="2:4">
      <c r="B6755" s="150"/>
      <c r="D6755" s="577"/>
    </row>
    <row r="6756" spans="2:4">
      <c r="B6756" s="150"/>
      <c r="D6756" s="577"/>
    </row>
    <row r="6757" spans="2:4">
      <c r="B6757" s="150"/>
      <c r="D6757" s="577"/>
    </row>
    <row r="6758" spans="2:4">
      <c r="B6758" s="150"/>
      <c r="D6758" s="577"/>
    </row>
    <row r="6759" spans="2:4">
      <c r="B6759" s="150"/>
      <c r="D6759" s="577"/>
    </row>
    <row r="6760" spans="2:4">
      <c r="B6760" s="150"/>
      <c r="D6760" s="577"/>
    </row>
    <row r="6761" spans="2:4">
      <c r="B6761" s="150"/>
      <c r="D6761" s="577"/>
    </row>
    <row r="6762" spans="2:4">
      <c r="B6762" s="150"/>
      <c r="D6762" s="577"/>
    </row>
    <row r="6763" spans="2:4">
      <c r="B6763" s="150"/>
      <c r="D6763" s="577"/>
    </row>
    <row r="6764" spans="2:4">
      <c r="B6764" s="150"/>
      <c r="D6764" s="577"/>
    </row>
    <row r="6765" spans="2:4">
      <c r="B6765" s="150"/>
      <c r="D6765" s="577"/>
    </row>
    <row r="6766" spans="2:4">
      <c r="B6766" s="150"/>
      <c r="D6766" s="577"/>
    </row>
    <row r="6767" spans="2:4">
      <c r="B6767" s="150"/>
      <c r="D6767" s="577"/>
    </row>
    <row r="6768" spans="2:4">
      <c r="B6768" s="150"/>
      <c r="D6768" s="577"/>
    </row>
    <row r="6769" spans="2:4">
      <c r="B6769" s="150"/>
      <c r="D6769" s="577"/>
    </row>
    <row r="6770" spans="2:4">
      <c r="B6770" s="150"/>
      <c r="D6770" s="577"/>
    </row>
    <row r="6771" spans="2:4">
      <c r="B6771" s="150"/>
      <c r="D6771" s="577"/>
    </row>
    <row r="6772" spans="2:4">
      <c r="B6772" s="150"/>
      <c r="D6772" s="577"/>
    </row>
    <row r="6773" spans="2:4">
      <c r="B6773" s="150"/>
      <c r="D6773" s="577"/>
    </row>
    <row r="6774" spans="2:4">
      <c r="B6774" s="150"/>
      <c r="D6774" s="577"/>
    </row>
    <row r="6775" spans="2:4">
      <c r="B6775" s="150"/>
      <c r="D6775" s="577"/>
    </row>
    <row r="6776" spans="2:4">
      <c r="B6776" s="150"/>
      <c r="D6776" s="577"/>
    </row>
    <row r="6777" spans="2:4">
      <c r="B6777" s="150"/>
      <c r="D6777" s="577"/>
    </row>
    <row r="6778" spans="2:4">
      <c r="B6778" s="150"/>
      <c r="D6778" s="577"/>
    </row>
    <row r="6779" spans="2:4">
      <c r="B6779" s="150"/>
      <c r="D6779" s="577"/>
    </row>
    <row r="6780" spans="2:4">
      <c r="B6780" s="150"/>
      <c r="D6780" s="577"/>
    </row>
    <row r="6781" spans="2:4">
      <c r="B6781" s="150"/>
      <c r="D6781" s="577"/>
    </row>
    <row r="6782" spans="2:4">
      <c r="B6782" s="150"/>
      <c r="D6782" s="577"/>
    </row>
    <row r="6783" spans="2:4">
      <c r="B6783" s="150"/>
      <c r="D6783" s="577"/>
    </row>
    <row r="6784" spans="2:4">
      <c r="B6784" s="150"/>
      <c r="D6784" s="577"/>
    </row>
    <row r="6785" spans="2:4">
      <c r="B6785" s="150"/>
      <c r="D6785" s="577"/>
    </row>
    <row r="6786" spans="2:4">
      <c r="B6786" s="150"/>
      <c r="D6786" s="577"/>
    </row>
    <row r="6787" spans="2:4">
      <c r="B6787" s="150"/>
      <c r="D6787" s="577"/>
    </row>
    <row r="6788" spans="2:4">
      <c r="B6788" s="150"/>
      <c r="D6788" s="577"/>
    </row>
    <row r="6789" spans="2:4">
      <c r="B6789" s="150"/>
      <c r="D6789" s="577"/>
    </row>
    <row r="6790" spans="2:4">
      <c r="B6790" s="150"/>
      <c r="D6790" s="577"/>
    </row>
    <row r="6791" spans="2:4">
      <c r="B6791" s="150"/>
      <c r="D6791" s="577"/>
    </row>
    <row r="6792" spans="2:4">
      <c r="B6792" s="150"/>
      <c r="D6792" s="577"/>
    </row>
    <row r="6793" spans="2:4">
      <c r="B6793" s="150"/>
      <c r="D6793" s="577"/>
    </row>
    <row r="6794" spans="2:4">
      <c r="B6794" s="150"/>
      <c r="D6794" s="577"/>
    </row>
    <row r="6795" spans="2:4">
      <c r="B6795" s="150"/>
      <c r="D6795" s="577"/>
    </row>
    <row r="6796" spans="2:4">
      <c r="B6796" s="150"/>
      <c r="D6796" s="577"/>
    </row>
    <row r="6797" spans="2:4">
      <c r="B6797" s="150"/>
      <c r="D6797" s="577"/>
    </row>
    <row r="6798" spans="2:4">
      <c r="B6798" s="150"/>
      <c r="D6798" s="577"/>
    </row>
    <row r="6799" spans="2:4">
      <c r="B6799" s="150"/>
      <c r="D6799" s="577"/>
    </row>
    <row r="6800" spans="2:4">
      <c r="B6800" s="150"/>
      <c r="D6800" s="577"/>
    </row>
    <row r="6801" spans="2:4">
      <c r="B6801" s="150"/>
      <c r="D6801" s="577"/>
    </row>
    <row r="6802" spans="2:4">
      <c r="B6802" s="150"/>
      <c r="D6802" s="577"/>
    </row>
    <row r="6803" spans="2:4">
      <c r="B6803" s="150"/>
      <c r="D6803" s="577"/>
    </row>
    <row r="6804" spans="2:4">
      <c r="B6804" s="150"/>
      <c r="D6804" s="577"/>
    </row>
    <row r="6805" spans="2:4">
      <c r="B6805" s="150"/>
      <c r="D6805" s="577"/>
    </row>
    <row r="6806" spans="2:4">
      <c r="B6806" s="150"/>
      <c r="D6806" s="577"/>
    </row>
    <row r="6807" spans="2:4">
      <c r="B6807" s="150"/>
      <c r="D6807" s="577"/>
    </row>
    <row r="6808" spans="2:4">
      <c r="B6808" s="150"/>
      <c r="D6808" s="577"/>
    </row>
    <row r="6809" spans="2:4">
      <c r="B6809" s="150"/>
      <c r="D6809" s="577"/>
    </row>
    <row r="6810" spans="2:4">
      <c r="B6810" s="150"/>
      <c r="D6810" s="577"/>
    </row>
    <row r="6811" spans="2:4">
      <c r="B6811" s="150"/>
      <c r="D6811" s="577"/>
    </row>
    <row r="6812" spans="2:4">
      <c r="B6812" s="150"/>
      <c r="D6812" s="577"/>
    </row>
    <row r="6813" spans="2:4">
      <c r="B6813" s="150"/>
      <c r="D6813" s="577"/>
    </row>
    <row r="6814" spans="2:4">
      <c r="B6814" s="150"/>
      <c r="D6814" s="577"/>
    </row>
    <row r="6815" spans="2:4">
      <c r="B6815" s="150"/>
      <c r="D6815" s="577"/>
    </row>
    <row r="6816" spans="2:4">
      <c r="B6816" s="150"/>
      <c r="D6816" s="577"/>
    </row>
    <row r="6817" spans="2:4">
      <c r="B6817" s="150"/>
      <c r="D6817" s="577"/>
    </row>
    <row r="6818" spans="2:4">
      <c r="B6818" s="150"/>
      <c r="D6818" s="577"/>
    </row>
    <row r="6819" spans="2:4">
      <c r="B6819" s="150"/>
      <c r="D6819" s="577"/>
    </row>
    <row r="6820" spans="2:4">
      <c r="B6820" s="150"/>
      <c r="D6820" s="577"/>
    </row>
    <row r="6821" spans="2:4">
      <c r="B6821" s="150"/>
      <c r="D6821" s="577"/>
    </row>
    <row r="6822" spans="2:4">
      <c r="B6822" s="150"/>
      <c r="D6822" s="577"/>
    </row>
    <row r="6823" spans="2:4">
      <c r="B6823" s="150"/>
      <c r="D6823" s="577"/>
    </row>
    <row r="6824" spans="2:4">
      <c r="B6824" s="150"/>
      <c r="D6824" s="577"/>
    </row>
    <row r="6825" spans="2:4">
      <c r="B6825" s="150"/>
      <c r="D6825" s="577"/>
    </row>
    <row r="6826" spans="2:4">
      <c r="B6826" s="150"/>
      <c r="D6826" s="577"/>
    </row>
    <row r="6827" spans="2:4">
      <c r="B6827" s="150"/>
      <c r="D6827" s="577"/>
    </row>
    <row r="6828" spans="2:4">
      <c r="B6828" s="150"/>
      <c r="D6828" s="577"/>
    </row>
    <row r="6829" spans="2:4">
      <c r="B6829" s="150"/>
      <c r="D6829" s="577"/>
    </row>
    <row r="6830" spans="2:4">
      <c r="B6830" s="150"/>
      <c r="D6830" s="577"/>
    </row>
    <row r="6831" spans="2:4">
      <c r="B6831" s="150"/>
      <c r="D6831" s="577"/>
    </row>
    <row r="6832" spans="2:4">
      <c r="B6832" s="150"/>
      <c r="D6832" s="577"/>
    </row>
    <row r="6833" spans="2:4">
      <c r="B6833" s="150"/>
      <c r="D6833" s="577"/>
    </row>
    <row r="6834" spans="2:4">
      <c r="B6834" s="150"/>
      <c r="D6834" s="577"/>
    </row>
    <row r="6835" spans="2:4">
      <c r="B6835" s="150"/>
      <c r="D6835" s="577"/>
    </row>
    <row r="6836" spans="2:4">
      <c r="B6836" s="150"/>
      <c r="D6836" s="577"/>
    </row>
    <row r="6837" spans="2:4">
      <c r="B6837" s="150"/>
      <c r="D6837" s="577"/>
    </row>
    <row r="6838" spans="2:4">
      <c r="B6838" s="150"/>
      <c r="D6838" s="577"/>
    </row>
    <row r="6839" spans="2:4">
      <c r="B6839" s="150"/>
      <c r="D6839" s="577"/>
    </row>
    <row r="6840" spans="2:4">
      <c r="B6840" s="150"/>
      <c r="D6840" s="577"/>
    </row>
    <row r="6841" spans="2:4">
      <c r="B6841" s="150"/>
      <c r="D6841" s="577"/>
    </row>
    <row r="6842" spans="2:4">
      <c r="B6842" s="150"/>
      <c r="D6842" s="577"/>
    </row>
    <row r="6843" spans="2:4">
      <c r="B6843" s="150"/>
      <c r="D6843" s="577"/>
    </row>
    <row r="6844" spans="2:4">
      <c r="B6844" s="150"/>
      <c r="D6844" s="577"/>
    </row>
    <row r="6845" spans="2:4">
      <c r="B6845" s="150"/>
      <c r="D6845" s="577"/>
    </row>
    <row r="6846" spans="2:4">
      <c r="B6846" s="150"/>
      <c r="D6846" s="577"/>
    </row>
    <row r="6847" spans="2:4">
      <c r="B6847" s="150"/>
      <c r="D6847" s="577"/>
    </row>
    <row r="6848" spans="2:4">
      <c r="B6848" s="150"/>
      <c r="D6848" s="577"/>
    </row>
    <row r="6849" spans="2:4">
      <c r="B6849" s="150"/>
      <c r="D6849" s="577"/>
    </row>
    <row r="6850" spans="2:4">
      <c r="B6850" s="150"/>
      <c r="D6850" s="577"/>
    </row>
    <row r="6851" spans="2:4">
      <c r="B6851" s="150"/>
      <c r="D6851" s="577"/>
    </row>
    <row r="6852" spans="2:4">
      <c r="B6852" s="150"/>
      <c r="D6852" s="577"/>
    </row>
    <row r="6853" spans="2:4">
      <c r="B6853" s="150"/>
      <c r="D6853" s="577"/>
    </row>
    <row r="6854" spans="2:4">
      <c r="B6854" s="150"/>
      <c r="D6854" s="577"/>
    </row>
    <row r="6855" spans="2:4">
      <c r="B6855" s="150"/>
      <c r="D6855" s="577"/>
    </row>
    <row r="6856" spans="2:4">
      <c r="B6856" s="150"/>
      <c r="D6856" s="577"/>
    </row>
    <row r="6857" spans="2:4">
      <c r="B6857" s="150"/>
      <c r="D6857" s="577"/>
    </row>
    <row r="6858" spans="2:4">
      <c r="B6858" s="150"/>
      <c r="D6858" s="577"/>
    </row>
    <row r="6859" spans="2:4">
      <c r="B6859" s="150"/>
      <c r="D6859" s="577"/>
    </row>
    <row r="6860" spans="2:4">
      <c r="B6860" s="150"/>
      <c r="D6860" s="577"/>
    </row>
    <row r="6861" spans="2:4">
      <c r="B6861" s="150"/>
      <c r="D6861" s="577"/>
    </row>
    <row r="6862" spans="2:4">
      <c r="B6862" s="150"/>
      <c r="D6862" s="577"/>
    </row>
    <row r="6863" spans="2:4">
      <c r="B6863" s="150"/>
      <c r="D6863" s="577"/>
    </row>
    <row r="6864" spans="2:4">
      <c r="B6864" s="150"/>
      <c r="D6864" s="577"/>
    </row>
    <row r="6865" spans="2:4">
      <c r="B6865" s="150"/>
      <c r="D6865" s="577"/>
    </row>
    <row r="6866" spans="2:4">
      <c r="B6866" s="150"/>
      <c r="D6866" s="577"/>
    </row>
    <row r="6867" spans="2:4">
      <c r="B6867" s="150"/>
      <c r="D6867" s="577"/>
    </row>
    <row r="6868" spans="2:4">
      <c r="B6868" s="150"/>
      <c r="D6868" s="577"/>
    </row>
    <row r="6869" spans="2:4">
      <c r="B6869" s="150"/>
      <c r="D6869" s="577"/>
    </row>
    <row r="6870" spans="2:4">
      <c r="B6870" s="150"/>
      <c r="D6870" s="577"/>
    </row>
    <row r="6871" spans="2:4">
      <c r="B6871" s="150"/>
      <c r="D6871" s="577"/>
    </row>
    <row r="6872" spans="2:4">
      <c r="B6872" s="150"/>
      <c r="D6872" s="577"/>
    </row>
    <row r="6873" spans="2:4">
      <c r="B6873" s="150"/>
      <c r="D6873" s="577"/>
    </row>
    <row r="6874" spans="2:4">
      <c r="B6874" s="150"/>
      <c r="D6874" s="577"/>
    </row>
    <row r="6875" spans="2:4">
      <c r="B6875" s="150"/>
      <c r="D6875" s="577"/>
    </row>
    <row r="6876" spans="2:4">
      <c r="B6876" s="150"/>
      <c r="D6876" s="577"/>
    </row>
    <row r="6877" spans="2:4">
      <c r="B6877" s="150"/>
      <c r="D6877" s="577"/>
    </row>
    <row r="6878" spans="2:4">
      <c r="B6878" s="150"/>
      <c r="D6878" s="577"/>
    </row>
    <row r="6879" spans="2:4">
      <c r="B6879" s="150"/>
      <c r="D6879" s="577"/>
    </row>
    <row r="6880" spans="2:4">
      <c r="B6880" s="150"/>
      <c r="D6880" s="577"/>
    </row>
    <row r="6881" spans="2:12">
      <c r="B6881" s="150"/>
      <c r="D6881" s="577"/>
    </row>
    <row r="6882" spans="2:12">
      <c r="B6882" s="150"/>
      <c r="D6882" s="577"/>
    </row>
    <row r="6883" spans="2:12">
      <c r="B6883" s="150"/>
      <c r="D6883" s="577"/>
      <c r="I6883" s="578"/>
      <c r="J6883" s="578"/>
      <c r="K6883" s="578"/>
      <c r="L6883" s="578"/>
    </row>
    <row r="6884" spans="2:12">
      <c r="B6884" s="150"/>
      <c r="D6884" s="577"/>
    </row>
    <row r="6885" spans="2:12">
      <c r="B6885" s="150"/>
      <c r="D6885" s="577"/>
    </row>
    <row r="6886" spans="2:12">
      <c r="B6886" s="150"/>
      <c r="D6886" s="577"/>
    </row>
    <row r="6887" spans="2:12">
      <c r="B6887" s="150"/>
      <c r="D6887" s="577"/>
    </row>
    <row r="6888" spans="2:12">
      <c r="B6888" s="150"/>
      <c r="D6888" s="577"/>
    </row>
    <row r="6889" spans="2:12">
      <c r="B6889" s="150"/>
      <c r="D6889" s="577"/>
    </row>
    <row r="6890" spans="2:12">
      <c r="B6890" s="150"/>
      <c r="D6890" s="577"/>
    </row>
    <row r="6891" spans="2:12">
      <c r="B6891" s="150"/>
      <c r="D6891" s="577"/>
    </row>
    <row r="6892" spans="2:12">
      <c r="B6892" s="150"/>
      <c r="D6892" s="577"/>
    </row>
    <row r="6893" spans="2:12">
      <c r="B6893" s="150"/>
      <c r="D6893" s="577"/>
    </row>
    <row r="6894" spans="2:12">
      <c r="B6894" s="150"/>
      <c r="D6894" s="577"/>
    </row>
    <row r="6895" spans="2:12">
      <c r="B6895" s="150"/>
      <c r="D6895" s="577"/>
    </row>
    <row r="6896" spans="2:12">
      <c r="B6896" s="150"/>
      <c r="D6896" s="577"/>
    </row>
    <row r="6897" spans="2:4">
      <c r="B6897" s="150"/>
      <c r="D6897" s="577"/>
    </row>
    <row r="6898" spans="2:4">
      <c r="B6898" s="150"/>
      <c r="D6898" s="577"/>
    </row>
    <row r="6899" spans="2:4">
      <c r="B6899" s="150"/>
      <c r="D6899" s="577"/>
    </row>
    <row r="6900" spans="2:4">
      <c r="B6900" s="150"/>
      <c r="D6900" s="577"/>
    </row>
    <row r="6901" spans="2:4">
      <c r="B6901" s="150"/>
      <c r="D6901" s="577"/>
    </row>
    <row r="6902" spans="2:4">
      <c r="B6902" s="150"/>
      <c r="D6902" s="577"/>
    </row>
    <row r="6903" spans="2:4">
      <c r="B6903" s="150"/>
      <c r="D6903" s="577"/>
    </row>
    <row r="6904" spans="2:4">
      <c r="B6904" s="150"/>
      <c r="D6904" s="577"/>
    </row>
    <row r="6905" spans="2:4">
      <c r="B6905" s="150"/>
      <c r="D6905" s="577"/>
    </row>
    <row r="6906" spans="2:4">
      <c r="B6906" s="150"/>
      <c r="D6906" s="577"/>
    </row>
    <row r="6907" spans="2:4">
      <c r="B6907" s="150"/>
      <c r="D6907" s="577"/>
    </row>
    <row r="6908" spans="2:4">
      <c r="B6908" s="150"/>
      <c r="D6908" s="577"/>
    </row>
    <row r="6909" spans="2:4">
      <c r="B6909" s="150"/>
      <c r="D6909" s="577"/>
    </row>
    <row r="6910" spans="2:4">
      <c r="B6910" s="150"/>
      <c r="D6910" s="577"/>
    </row>
    <row r="6911" spans="2:4">
      <c r="B6911" s="150"/>
      <c r="D6911" s="577"/>
    </row>
    <row r="6912" spans="2:4">
      <c r="B6912" s="150"/>
      <c r="D6912" s="577"/>
    </row>
    <row r="6913" spans="2:4">
      <c r="B6913" s="150"/>
      <c r="D6913" s="577"/>
    </row>
    <row r="6914" spans="2:4">
      <c r="B6914" s="150"/>
      <c r="D6914" s="577"/>
    </row>
    <row r="6915" spans="2:4">
      <c r="B6915" s="150"/>
      <c r="D6915" s="577"/>
    </row>
    <row r="6916" spans="2:4">
      <c r="B6916" s="150"/>
      <c r="D6916" s="577"/>
    </row>
    <row r="6917" spans="2:4">
      <c r="B6917" s="150"/>
      <c r="D6917" s="577"/>
    </row>
    <row r="6918" spans="2:4">
      <c r="B6918" s="150"/>
      <c r="D6918" s="577"/>
    </row>
    <row r="6919" spans="2:4">
      <c r="B6919" s="150"/>
      <c r="D6919" s="577"/>
    </row>
    <row r="6920" spans="2:4">
      <c r="B6920" s="150"/>
      <c r="D6920" s="577"/>
    </row>
    <row r="6921" spans="2:4">
      <c r="B6921" s="150"/>
      <c r="D6921" s="577"/>
    </row>
    <row r="6922" spans="2:4">
      <c r="B6922" s="150"/>
      <c r="D6922" s="577"/>
    </row>
    <row r="6923" spans="2:4">
      <c r="B6923" s="150"/>
      <c r="D6923" s="577"/>
    </row>
    <row r="6924" spans="2:4">
      <c r="B6924" s="150"/>
      <c r="D6924" s="577"/>
    </row>
    <row r="6925" spans="2:4">
      <c r="B6925" s="150"/>
      <c r="D6925" s="577"/>
    </row>
    <row r="6926" spans="2:4">
      <c r="B6926" s="150"/>
      <c r="D6926" s="577"/>
    </row>
    <row r="6927" spans="2:4">
      <c r="B6927" s="150"/>
      <c r="D6927" s="577"/>
    </row>
    <row r="6928" spans="2:4">
      <c r="B6928" s="150"/>
      <c r="D6928" s="577"/>
    </row>
    <row r="6929" spans="2:4">
      <c r="B6929" s="150"/>
      <c r="D6929" s="577"/>
    </row>
    <row r="6930" spans="2:4">
      <c r="B6930" s="150"/>
      <c r="D6930" s="577"/>
    </row>
    <row r="6931" spans="2:4">
      <c r="B6931" s="150"/>
      <c r="D6931" s="577"/>
    </row>
    <row r="6932" spans="2:4">
      <c r="B6932" s="150"/>
      <c r="D6932" s="577"/>
    </row>
    <row r="6933" spans="2:4">
      <c r="B6933" s="150"/>
      <c r="D6933" s="577"/>
    </row>
    <row r="6934" spans="2:4">
      <c r="B6934" s="150"/>
      <c r="D6934" s="577"/>
    </row>
    <row r="6935" spans="2:4">
      <c r="B6935" s="150"/>
      <c r="D6935" s="577"/>
    </row>
    <row r="6936" spans="2:4">
      <c r="B6936" s="150"/>
      <c r="D6936" s="577"/>
    </row>
    <row r="6937" spans="2:4">
      <c r="B6937" s="150"/>
      <c r="D6937" s="577"/>
    </row>
    <row r="6938" spans="2:4">
      <c r="B6938" s="150"/>
      <c r="D6938" s="577"/>
    </row>
    <row r="6939" spans="2:4">
      <c r="B6939" s="150"/>
      <c r="D6939" s="577"/>
    </row>
    <row r="6940" spans="2:4">
      <c r="B6940" s="150"/>
      <c r="D6940" s="577"/>
    </row>
    <row r="6941" spans="2:4">
      <c r="B6941" s="150"/>
      <c r="D6941" s="577"/>
    </row>
    <row r="6942" spans="2:4">
      <c r="B6942" s="150"/>
      <c r="D6942" s="577"/>
    </row>
    <row r="6943" spans="2:4">
      <c r="B6943" s="150"/>
      <c r="D6943" s="577"/>
    </row>
    <row r="6944" spans="2:4">
      <c r="B6944" s="150"/>
      <c r="D6944" s="577"/>
    </row>
    <row r="6945" spans="2:4">
      <c r="B6945" s="150"/>
      <c r="D6945" s="577"/>
    </row>
    <row r="6946" spans="2:4">
      <c r="B6946" s="150"/>
      <c r="D6946" s="577"/>
    </row>
    <row r="6947" spans="2:4">
      <c r="B6947" s="150"/>
      <c r="D6947" s="577"/>
    </row>
    <row r="6948" spans="2:4">
      <c r="B6948" s="150"/>
      <c r="D6948" s="577"/>
    </row>
    <row r="6949" spans="2:4">
      <c r="B6949" s="150"/>
      <c r="D6949" s="577"/>
    </row>
    <row r="6950" spans="2:4">
      <c r="B6950" s="150"/>
      <c r="D6950" s="577"/>
    </row>
    <row r="6951" spans="2:4">
      <c r="B6951" s="150"/>
      <c r="D6951" s="577"/>
    </row>
    <row r="6952" spans="2:4">
      <c r="B6952" s="150"/>
      <c r="D6952" s="577"/>
    </row>
    <row r="6953" spans="2:4">
      <c r="B6953" s="150"/>
      <c r="D6953" s="577"/>
    </row>
    <row r="6954" spans="2:4">
      <c r="B6954" s="150"/>
      <c r="D6954" s="577"/>
    </row>
    <row r="6955" spans="2:4">
      <c r="B6955" s="150"/>
      <c r="D6955" s="577"/>
    </row>
    <row r="6956" spans="2:4">
      <c r="B6956" s="150"/>
      <c r="D6956" s="577"/>
    </row>
    <row r="6957" spans="2:4">
      <c r="B6957" s="150"/>
      <c r="D6957" s="577"/>
    </row>
    <row r="6958" spans="2:4">
      <c r="B6958" s="150"/>
      <c r="D6958" s="577"/>
    </row>
    <row r="6959" spans="2:4">
      <c r="B6959" s="150"/>
      <c r="D6959" s="577"/>
    </row>
    <row r="6960" spans="2:4">
      <c r="B6960" s="150"/>
      <c r="D6960" s="577"/>
    </row>
    <row r="6961" spans="2:4">
      <c r="B6961" s="150"/>
      <c r="D6961" s="577"/>
    </row>
    <row r="6962" spans="2:4">
      <c r="B6962" s="150"/>
      <c r="D6962" s="577"/>
    </row>
    <row r="6963" spans="2:4">
      <c r="B6963" s="150"/>
      <c r="D6963" s="577"/>
    </row>
    <row r="6964" spans="2:4">
      <c r="B6964" s="150"/>
      <c r="D6964" s="577"/>
    </row>
    <row r="6965" spans="2:4">
      <c r="B6965" s="150"/>
      <c r="D6965" s="577"/>
    </row>
    <row r="6966" spans="2:4">
      <c r="B6966" s="150"/>
      <c r="D6966" s="577"/>
    </row>
    <row r="6967" spans="2:4">
      <c r="B6967" s="150"/>
      <c r="D6967" s="577"/>
    </row>
    <row r="6968" spans="2:4">
      <c r="B6968" s="150"/>
      <c r="D6968" s="577"/>
    </row>
    <row r="6969" spans="2:4">
      <c r="B6969" s="150"/>
      <c r="D6969" s="577"/>
    </row>
    <row r="6970" spans="2:4">
      <c r="B6970" s="150"/>
      <c r="D6970" s="577"/>
    </row>
    <row r="6971" spans="2:4">
      <c r="B6971" s="150"/>
      <c r="D6971" s="577"/>
    </row>
    <row r="6972" spans="2:4">
      <c r="B6972" s="150"/>
      <c r="D6972" s="577"/>
    </row>
    <row r="6973" spans="2:4">
      <c r="B6973" s="150"/>
      <c r="D6973" s="577"/>
    </row>
    <row r="6974" spans="2:4">
      <c r="B6974" s="150"/>
      <c r="D6974" s="577"/>
    </row>
    <row r="6975" spans="2:4">
      <c r="B6975" s="150"/>
      <c r="D6975" s="577"/>
    </row>
    <row r="6976" spans="2:4">
      <c r="B6976" s="150"/>
      <c r="D6976" s="577"/>
    </row>
    <row r="6977" spans="2:4">
      <c r="B6977" s="150"/>
      <c r="D6977" s="577"/>
    </row>
    <row r="6978" spans="2:4">
      <c r="B6978" s="150"/>
      <c r="D6978" s="577"/>
    </row>
    <row r="6979" spans="2:4">
      <c r="B6979" s="150"/>
      <c r="D6979" s="577"/>
    </row>
    <row r="6980" spans="2:4">
      <c r="B6980" s="150"/>
      <c r="D6980" s="577"/>
    </row>
    <row r="6981" spans="2:4">
      <c r="B6981" s="150"/>
      <c r="D6981" s="577"/>
    </row>
    <row r="6982" spans="2:4">
      <c r="B6982" s="150"/>
      <c r="D6982" s="577"/>
    </row>
    <row r="6983" spans="2:4">
      <c r="B6983" s="150"/>
      <c r="D6983" s="577"/>
    </row>
    <row r="6984" spans="2:4">
      <c r="B6984" s="150"/>
      <c r="D6984" s="577"/>
    </row>
    <row r="6985" spans="2:4">
      <c r="B6985" s="150"/>
      <c r="D6985" s="577"/>
    </row>
    <row r="6986" spans="2:4">
      <c r="B6986" s="150"/>
      <c r="D6986" s="577"/>
    </row>
    <row r="6987" spans="2:4">
      <c r="B6987" s="150"/>
      <c r="D6987" s="577"/>
    </row>
    <row r="6988" spans="2:4">
      <c r="B6988" s="150"/>
      <c r="D6988" s="577"/>
    </row>
    <row r="6989" spans="2:4">
      <c r="B6989" s="150"/>
      <c r="D6989" s="577"/>
    </row>
    <row r="6990" spans="2:4">
      <c r="B6990" s="150"/>
      <c r="D6990" s="577"/>
    </row>
    <row r="6991" spans="2:4">
      <c r="B6991" s="150"/>
      <c r="D6991" s="577"/>
    </row>
    <row r="6992" spans="2:4">
      <c r="B6992" s="150"/>
      <c r="D6992" s="577"/>
    </row>
    <row r="6993" spans="2:4">
      <c r="B6993" s="150"/>
      <c r="D6993" s="577"/>
    </row>
    <row r="6994" spans="2:4">
      <c r="B6994" s="150"/>
      <c r="D6994" s="577"/>
    </row>
    <row r="6995" spans="2:4">
      <c r="B6995" s="150"/>
      <c r="D6995" s="577"/>
    </row>
    <row r="6996" spans="2:4">
      <c r="B6996" s="150"/>
      <c r="D6996" s="577"/>
    </row>
    <row r="6997" spans="2:4">
      <c r="B6997" s="150"/>
      <c r="D6997" s="577"/>
    </row>
    <row r="6998" spans="2:4">
      <c r="B6998" s="150"/>
      <c r="D6998" s="577"/>
    </row>
    <row r="6999" spans="2:4">
      <c r="B6999" s="150"/>
      <c r="D6999" s="577"/>
    </row>
    <row r="7000" spans="2:4">
      <c r="B7000" s="150"/>
      <c r="D7000" s="577"/>
    </row>
    <row r="7001" spans="2:4">
      <c r="B7001" s="150"/>
      <c r="D7001" s="577"/>
    </row>
    <row r="7002" spans="2:4">
      <c r="B7002" s="150"/>
      <c r="D7002" s="577"/>
    </row>
    <row r="7003" spans="2:4">
      <c r="B7003" s="150"/>
      <c r="D7003" s="577"/>
    </row>
    <row r="7004" spans="2:4">
      <c r="B7004" s="150"/>
      <c r="D7004" s="577"/>
    </row>
    <row r="7005" spans="2:4">
      <c r="B7005" s="150"/>
      <c r="D7005" s="577"/>
    </row>
    <row r="7006" spans="2:4">
      <c r="B7006" s="150"/>
      <c r="D7006" s="577"/>
    </row>
    <row r="7007" spans="2:4">
      <c r="B7007" s="150"/>
      <c r="D7007" s="577"/>
    </row>
    <row r="7008" spans="2:4">
      <c r="B7008" s="150"/>
      <c r="D7008" s="577"/>
    </row>
    <row r="7009" spans="2:4">
      <c r="B7009" s="150"/>
      <c r="D7009" s="577"/>
    </row>
    <row r="7010" spans="2:4">
      <c r="B7010" s="150"/>
      <c r="D7010" s="577"/>
    </row>
    <row r="7011" spans="2:4">
      <c r="B7011" s="150"/>
      <c r="D7011" s="577"/>
    </row>
    <row r="7012" spans="2:4">
      <c r="B7012" s="150"/>
      <c r="D7012" s="577"/>
    </row>
    <row r="7013" spans="2:4">
      <c r="B7013" s="150"/>
      <c r="D7013" s="577"/>
    </row>
    <row r="7014" spans="2:4">
      <c r="B7014" s="150"/>
      <c r="D7014" s="577"/>
    </row>
    <row r="7015" spans="2:4">
      <c r="B7015" s="150"/>
      <c r="D7015" s="577"/>
    </row>
    <row r="7016" spans="2:4">
      <c r="B7016" s="150"/>
      <c r="D7016" s="577"/>
    </row>
    <row r="7017" spans="2:4">
      <c r="B7017" s="150"/>
      <c r="D7017" s="577"/>
    </row>
    <row r="7018" spans="2:4">
      <c r="B7018" s="150"/>
      <c r="D7018" s="577"/>
    </row>
    <row r="7019" spans="2:4">
      <c r="B7019" s="150"/>
      <c r="D7019" s="577"/>
    </row>
    <row r="7020" spans="2:4">
      <c r="B7020" s="150"/>
      <c r="D7020" s="577"/>
    </row>
    <row r="7021" spans="2:4">
      <c r="B7021" s="150"/>
      <c r="D7021" s="577"/>
    </row>
    <row r="7022" spans="2:4">
      <c r="B7022" s="150"/>
      <c r="D7022" s="577"/>
    </row>
    <row r="7023" spans="2:4">
      <c r="B7023" s="150"/>
      <c r="D7023" s="577"/>
    </row>
    <row r="7024" spans="2:4">
      <c r="B7024" s="150"/>
      <c r="D7024" s="577"/>
    </row>
    <row r="7025" spans="2:4">
      <c r="B7025" s="150"/>
      <c r="D7025" s="577"/>
    </row>
    <row r="7026" spans="2:4">
      <c r="B7026" s="150"/>
      <c r="D7026" s="577"/>
    </row>
    <row r="7027" spans="2:4">
      <c r="B7027" s="150"/>
      <c r="D7027" s="577"/>
    </row>
    <row r="7028" spans="2:4">
      <c r="B7028" s="150"/>
      <c r="D7028" s="577"/>
    </row>
    <row r="7029" spans="2:4">
      <c r="B7029" s="150"/>
      <c r="D7029" s="577"/>
    </row>
    <row r="7030" spans="2:4">
      <c r="B7030" s="150"/>
      <c r="D7030" s="577"/>
    </row>
    <row r="7031" spans="2:4">
      <c r="B7031" s="150"/>
      <c r="D7031" s="577"/>
    </row>
    <row r="7032" spans="2:4">
      <c r="B7032" s="150"/>
      <c r="D7032" s="577"/>
    </row>
    <row r="7033" spans="2:4">
      <c r="B7033" s="150"/>
      <c r="D7033" s="577"/>
    </row>
    <row r="7034" spans="2:4">
      <c r="B7034" s="150"/>
      <c r="D7034" s="577"/>
    </row>
    <row r="7035" spans="2:4">
      <c r="B7035" s="150"/>
      <c r="D7035" s="577"/>
    </row>
    <row r="7036" spans="2:4">
      <c r="B7036" s="150"/>
      <c r="D7036" s="577"/>
    </row>
    <row r="7037" spans="2:4">
      <c r="B7037" s="150"/>
      <c r="D7037" s="577"/>
    </row>
    <row r="7038" spans="2:4">
      <c r="B7038" s="150"/>
      <c r="D7038" s="577"/>
    </row>
    <row r="7039" spans="2:4">
      <c r="B7039" s="150"/>
      <c r="D7039" s="577"/>
    </row>
    <row r="7040" spans="2:4">
      <c r="B7040" s="150"/>
      <c r="D7040" s="577"/>
    </row>
    <row r="7041" spans="2:4">
      <c r="B7041" s="150"/>
      <c r="D7041" s="577"/>
    </row>
    <row r="7042" spans="2:4">
      <c r="B7042" s="150"/>
      <c r="D7042" s="577"/>
    </row>
    <row r="7043" spans="2:4">
      <c r="B7043" s="150"/>
      <c r="D7043" s="577"/>
    </row>
    <row r="7044" spans="2:4">
      <c r="B7044" s="150"/>
      <c r="D7044" s="577"/>
    </row>
    <row r="7045" spans="2:4">
      <c r="B7045" s="150"/>
      <c r="D7045" s="577"/>
    </row>
    <row r="7046" spans="2:4">
      <c r="B7046" s="150"/>
      <c r="D7046" s="577"/>
    </row>
    <row r="7047" spans="2:4">
      <c r="B7047" s="150"/>
      <c r="D7047" s="577"/>
    </row>
    <row r="7048" spans="2:4">
      <c r="B7048" s="150"/>
      <c r="D7048" s="577"/>
    </row>
    <row r="7049" spans="2:4">
      <c r="B7049" s="150"/>
      <c r="D7049" s="577"/>
    </row>
    <row r="7050" spans="2:4">
      <c r="B7050" s="150"/>
      <c r="D7050" s="577"/>
    </row>
    <row r="7051" spans="2:4">
      <c r="B7051" s="150"/>
      <c r="D7051" s="577"/>
    </row>
    <row r="7052" spans="2:4">
      <c r="B7052" s="150"/>
      <c r="D7052" s="577"/>
    </row>
    <row r="7053" spans="2:4">
      <c r="B7053" s="150"/>
      <c r="D7053" s="577"/>
    </row>
    <row r="7054" spans="2:4">
      <c r="B7054" s="150"/>
      <c r="D7054" s="577"/>
    </row>
    <row r="7055" spans="2:4">
      <c r="B7055" s="150"/>
      <c r="D7055" s="577"/>
    </row>
    <row r="7056" spans="2:4">
      <c r="B7056" s="150"/>
      <c r="D7056" s="577"/>
    </row>
    <row r="7057" spans="2:4">
      <c r="B7057" s="150"/>
      <c r="D7057" s="577"/>
    </row>
    <row r="7058" spans="2:4">
      <c r="B7058" s="150"/>
      <c r="D7058" s="577"/>
    </row>
    <row r="7059" spans="2:4">
      <c r="B7059" s="150"/>
      <c r="D7059" s="577"/>
    </row>
    <row r="7060" spans="2:4">
      <c r="B7060" s="150"/>
      <c r="D7060" s="577"/>
    </row>
    <row r="7061" spans="2:4">
      <c r="B7061" s="150"/>
      <c r="D7061" s="577"/>
    </row>
    <row r="7062" spans="2:4">
      <c r="B7062" s="150"/>
      <c r="D7062" s="577"/>
    </row>
    <row r="7063" spans="2:4">
      <c r="B7063" s="150"/>
      <c r="D7063" s="577"/>
    </row>
    <row r="7064" spans="2:4">
      <c r="B7064" s="150"/>
      <c r="D7064" s="577"/>
    </row>
    <row r="7065" spans="2:4">
      <c r="B7065" s="150"/>
      <c r="D7065" s="577"/>
    </row>
    <row r="7066" spans="2:4">
      <c r="B7066" s="150"/>
      <c r="D7066" s="577"/>
    </row>
    <row r="7067" spans="2:4">
      <c r="B7067" s="150"/>
      <c r="D7067" s="577"/>
    </row>
    <row r="7068" spans="2:4">
      <c r="B7068" s="150"/>
      <c r="D7068" s="577"/>
    </row>
    <row r="7069" spans="2:4">
      <c r="B7069" s="150"/>
      <c r="D7069" s="577"/>
    </row>
    <row r="7070" spans="2:4">
      <c r="B7070" s="150"/>
      <c r="D7070" s="577"/>
    </row>
    <row r="7071" spans="2:4">
      <c r="B7071" s="150"/>
      <c r="D7071" s="577"/>
    </row>
    <row r="7072" spans="2:4">
      <c r="B7072" s="150"/>
      <c r="D7072" s="577"/>
    </row>
    <row r="7073" spans="2:4">
      <c r="B7073" s="150"/>
      <c r="D7073" s="577"/>
    </row>
    <row r="7074" spans="2:4">
      <c r="B7074" s="150"/>
      <c r="D7074" s="577"/>
    </row>
    <row r="7075" spans="2:4">
      <c r="B7075" s="150"/>
      <c r="D7075" s="577"/>
    </row>
    <row r="7076" spans="2:4">
      <c r="B7076" s="150"/>
      <c r="D7076" s="577"/>
    </row>
    <row r="7077" spans="2:4">
      <c r="B7077" s="150"/>
      <c r="D7077" s="577"/>
    </row>
    <row r="7078" spans="2:4">
      <c r="B7078" s="150"/>
      <c r="D7078" s="577"/>
    </row>
    <row r="7079" spans="2:4">
      <c r="B7079" s="150"/>
      <c r="D7079" s="577"/>
    </row>
    <row r="7080" spans="2:4">
      <c r="B7080" s="150"/>
      <c r="D7080" s="577"/>
    </row>
    <row r="7081" spans="2:4">
      <c r="B7081" s="150"/>
      <c r="D7081" s="577"/>
    </row>
    <row r="7082" spans="2:4">
      <c r="B7082" s="150"/>
      <c r="D7082" s="577"/>
    </row>
    <row r="7083" spans="2:4">
      <c r="B7083" s="150"/>
      <c r="D7083" s="577"/>
    </row>
    <row r="7084" spans="2:4">
      <c r="B7084" s="150"/>
      <c r="D7084" s="577"/>
    </row>
    <row r="7085" spans="2:4">
      <c r="B7085" s="150"/>
      <c r="D7085" s="577"/>
    </row>
    <row r="7086" spans="2:4">
      <c r="B7086" s="150"/>
      <c r="D7086" s="577"/>
    </row>
    <row r="7087" spans="2:4">
      <c r="B7087" s="150"/>
      <c r="D7087" s="577"/>
    </row>
    <row r="7088" spans="2:4">
      <c r="B7088" s="150"/>
      <c r="D7088" s="577"/>
    </row>
    <row r="7089" spans="2:4">
      <c r="B7089" s="150"/>
      <c r="D7089" s="577"/>
    </row>
    <row r="7090" spans="2:4">
      <c r="B7090" s="150"/>
      <c r="D7090" s="577"/>
    </row>
    <row r="7091" spans="2:4">
      <c r="B7091" s="150"/>
      <c r="D7091" s="577"/>
    </row>
    <row r="7092" spans="2:4">
      <c r="B7092" s="150"/>
      <c r="D7092" s="577"/>
    </row>
    <row r="7093" spans="2:4">
      <c r="B7093" s="150"/>
      <c r="D7093" s="577"/>
    </row>
    <row r="7094" spans="2:4">
      <c r="B7094" s="150"/>
      <c r="D7094" s="577"/>
    </row>
    <row r="7095" spans="2:4">
      <c r="B7095" s="150"/>
      <c r="D7095" s="577"/>
    </row>
    <row r="7096" spans="2:4">
      <c r="B7096" s="150"/>
      <c r="D7096" s="577"/>
    </row>
    <row r="7097" spans="2:4">
      <c r="B7097" s="150"/>
      <c r="D7097" s="577"/>
    </row>
    <row r="7098" spans="2:4">
      <c r="B7098" s="150"/>
      <c r="D7098" s="577"/>
    </row>
    <row r="7099" spans="2:4">
      <c r="B7099" s="150"/>
      <c r="D7099" s="577"/>
    </row>
    <row r="7100" spans="2:4">
      <c r="B7100" s="150"/>
      <c r="D7100" s="577"/>
    </row>
    <row r="7101" spans="2:4">
      <c r="B7101" s="150"/>
      <c r="D7101" s="577"/>
    </row>
    <row r="7102" spans="2:4">
      <c r="B7102" s="150"/>
      <c r="D7102" s="577"/>
    </row>
    <row r="7103" spans="2:4">
      <c r="B7103" s="150"/>
      <c r="D7103" s="577"/>
    </row>
    <row r="7104" spans="2:4">
      <c r="B7104" s="150"/>
      <c r="D7104" s="577"/>
    </row>
    <row r="7105" spans="2:4">
      <c r="B7105" s="150"/>
      <c r="D7105" s="577"/>
    </row>
    <row r="7106" spans="2:4">
      <c r="B7106" s="150"/>
      <c r="D7106" s="577"/>
    </row>
    <row r="7107" spans="2:4">
      <c r="B7107" s="150"/>
      <c r="D7107" s="577"/>
    </row>
    <row r="7108" spans="2:4">
      <c r="B7108" s="150"/>
      <c r="D7108" s="577"/>
    </row>
    <row r="7109" spans="2:4">
      <c r="B7109" s="150"/>
      <c r="D7109" s="577"/>
    </row>
    <row r="7110" spans="2:4">
      <c r="B7110" s="150"/>
      <c r="D7110" s="577"/>
    </row>
    <row r="7111" spans="2:4">
      <c r="B7111" s="150"/>
      <c r="D7111" s="577"/>
    </row>
    <row r="7112" spans="2:4">
      <c r="B7112" s="150"/>
      <c r="D7112" s="577"/>
    </row>
    <row r="7113" spans="2:4">
      <c r="B7113" s="150"/>
      <c r="D7113" s="577"/>
    </row>
    <row r="7114" spans="2:4">
      <c r="B7114" s="150"/>
      <c r="D7114" s="577"/>
    </row>
    <row r="7115" spans="2:4">
      <c r="B7115" s="150"/>
      <c r="D7115" s="577"/>
    </row>
    <row r="7116" spans="2:4">
      <c r="B7116" s="150"/>
      <c r="D7116" s="577"/>
    </row>
    <row r="7117" spans="2:4">
      <c r="B7117" s="150"/>
      <c r="D7117" s="577"/>
    </row>
    <row r="7118" spans="2:4">
      <c r="B7118" s="150"/>
      <c r="D7118" s="577"/>
    </row>
    <row r="7119" spans="2:4">
      <c r="B7119" s="150"/>
      <c r="D7119" s="577"/>
    </row>
    <row r="7120" spans="2:4">
      <c r="B7120" s="150"/>
      <c r="D7120" s="577"/>
    </row>
    <row r="7121" spans="2:4">
      <c r="B7121" s="150"/>
      <c r="D7121" s="577"/>
    </row>
    <row r="7122" spans="2:4">
      <c r="B7122" s="150"/>
      <c r="D7122" s="577"/>
    </row>
    <row r="7123" spans="2:4">
      <c r="B7123" s="150"/>
      <c r="D7123" s="577"/>
    </row>
    <row r="7124" spans="2:4">
      <c r="B7124" s="150"/>
      <c r="D7124" s="577"/>
    </row>
    <row r="7125" spans="2:4">
      <c r="B7125" s="150"/>
      <c r="D7125" s="577"/>
    </row>
    <row r="7126" spans="2:4">
      <c r="B7126" s="150"/>
      <c r="D7126" s="577"/>
    </row>
    <row r="7127" spans="2:4">
      <c r="B7127" s="150"/>
      <c r="D7127" s="577"/>
    </row>
    <row r="7128" spans="2:4">
      <c r="B7128" s="150"/>
      <c r="D7128" s="577"/>
    </row>
    <row r="7129" spans="2:4">
      <c r="B7129" s="150"/>
      <c r="D7129" s="577"/>
    </row>
    <row r="7130" spans="2:4">
      <c r="B7130" s="150"/>
      <c r="D7130" s="577"/>
    </row>
    <row r="7131" spans="2:4">
      <c r="B7131" s="150"/>
      <c r="D7131" s="577"/>
    </row>
    <row r="7132" spans="2:4">
      <c r="B7132" s="150"/>
      <c r="D7132" s="577"/>
    </row>
    <row r="7133" spans="2:4">
      <c r="B7133" s="150"/>
      <c r="D7133" s="577"/>
    </row>
    <row r="7134" spans="2:4">
      <c r="B7134" s="150"/>
      <c r="D7134" s="577"/>
    </row>
    <row r="7135" spans="2:4">
      <c r="B7135" s="150"/>
      <c r="D7135" s="577"/>
    </row>
    <row r="7136" spans="2:4">
      <c r="B7136" s="150"/>
      <c r="D7136" s="577"/>
    </row>
    <row r="7137" spans="2:4">
      <c r="B7137" s="150"/>
      <c r="D7137" s="577"/>
    </row>
    <row r="7138" spans="2:4">
      <c r="B7138" s="150"/>
      <c r="D7138" s="577"/>
    </row>
    <row r="7139" spans="2:4">
      <c r="B7139" s="150"/>
      <c r="D7139" s="577"/>
    </row>
    <row r="7140" spans="2:4">
      <c r="B7140" s="150"/>
      <c r="D7140" s="577"/>
    </row>
    <row r="7141" spans="2:4">
      <c r="B7141" s="150"/>
      <c r="D7141" s="577"/>
    </row>
    <row r="7142" spans="2:4">
      <c r="B7142" s="150"/>
      <c r="D7142" s="577"/>
    </row>
    <row r="7143" spans="2:4">
      <c r="B7143" s="150"/>
      <c r="D7143" s="577"/>
    </row>
    <row r="7144" spans="2:4">
      <c r="B7144" s="150"/>
      <c r="D7144" s="577"/>
    </row>
    <row r="7145" spans="2:4">
      <c r="B7145" s="150"/>
      <c r="D7145" s="577"/>
    </row>
    <row r="7146" spans="2:4">
      <c r="B7146" s="150"/>
      <c r="D7146" s="577"/>
    </row>
    <row r="7147" spans="2:4">
      <c r="B7147" s="150"/>
      <c r="D7147" s="577"/>
    </row>
    <row r="7148" spans="2:4">
      <c r="B7148" s="150"/>
      <c r="D7148" s="577"/>
    </row>
    <row r="7149" spans="2:4">
      <c r="B7149" s="150"/>
      <c r="D7149" s="577"/>
    </row>
    <row r="7150" spans="2:4">
      <c r="B7150" s="150"/>
      <c r="D7150" s="577"/>
    </row>
    <row r="7151" spans="2:4">
      <c r="B7151" s="150"/>
      <c r="D7151" s="577"/>
    </row>
    <row r="7152" spans="2:4">
      <c r="B7152" s="150"/>
      <c r="D7152" s="577"/>
    </row>
    <row r="7153" spans="2:4">
      <c r="B7153" s="150"/>
      <c r="D7153" s="577"/>
    </row>
    <row r="7154" spans="2:4">
      <c r="B7154" s="150"/>
      <c r="D7154" s="577"/>
    </row>
    <row r="7155" spans="2:4">
      <c r="B7155" s="150"/>
      <c r="D7155" s="577"/>
    </row>
    <row r="7156" spans="2:4">
      <c r="B7156" s="150"/>
      <c r="D7156" s="577"/>
    </row>
    <row r="7157" spans="2:4">
      <c r="B7157" s="150"/>
      <c r="D7157" s="577"/>
    </row>
    <row r="7158" spans="2:4">
      <c r="B7158" s="150"/>
      <c r="D7158" s="577"/>
    </row>
    <row r="7159" spans="2:4">
      <c r="B7159" s="150"/>
      <c r="D7159" s="577"/>
    </row>
    <row r="7160" spans="2:4">
      <c r="B7160" s="150"/>
      <c r="D7160" s="577"/>
    </row>
    <row r="7161" spans="2:4">
      <c r="B7161" s="150"/>
      <c r="D7161" s="577"/>
    </row>
    <row r="7162" spans="2:4">
      <c r="B7162" s="150"/>
      <c r="D7162" s="577"/>
    </row>
    <row r="7163" spans="2:4">
      <c r="B7163" s="150"/>
      <c r="D7163" s="577"/>
    </row>
    <row r="7164" spans="2:4">
      <c r="B7164" s="150"/>
      <c r="D7164" s="577"/>
    </row>
    <row r="7165" spans="2:4">
      <c r="B7165" s="150"/>
      <c r="D7165" s="577"/>
    </row>
    <row r="7166" spans="2:4">
      <c r="B7166" s="150"/>
      <c r="D7166" s="577"/>
    </row>
    <row r="7167" spans="2:4">
      <c r="B7167" s="150"/>
      <c r="D7167" s="577"/>
    </row>
    <row r="7168" spans="2:4">
      <c r="B7168" s="150"/>
      <c r="D7168" s="577"/>
    </row>
    <row r="7169" spans="2:4">
      <c r="B7169" s="150"/>
      <c r="D7169" s="577"/>
    </row>
    <row r="7170" spans="2:4">
      <c r="B7170" s="150"/>
      <c r="D7170" s="577"/>
    </row>
    <row r="7171" spans="2:4">
      <c r="B7171" s="150"/>
      <c r="D7171" s="577"/>
    </row>
    <row r="7172" spans="2:4">
      <c r="B7172" s="150"/>
      <c r="D7172" s="577"/>
    </row>
    <row r="7173" spans="2:4">
      <c r="B7173" s="150"/>
      <c r="D7173" s="577"/>
    </row>
    <row r="7174" spans="2:4">
      <c r="B7174" s="150"/>
      <c r="D7174" s="577"/>
    </row>
    <row r="7175" spans="2:4">
      <c r="B7175" s="150"/>
      <c r="D7175" s="577"/>
    </row>
    <row r="7176" spans="2:4">
      <c r="B7176" s="150"/>
      <c r="D7176" s="577"/>
    </row>
    <row r="7177" spans="2:4">
      <c r="B7177" s="150"/>
      <c r="D7177" s="577"/>
    </row>
    <row r="7178" spans="2:4">
      <c r="B7178" s="150"/>
      <c r="D7178" s="577"/>
    </row>
    <row r="7179" spans="2:4">
      <c r="B7179" s="150"/>
      <c r="D7179" s="577"/>
    </row>
    <row r="7180" spans="2:4">
      <c r="B7180" s="150"/>
      <c r="D7180" s="577"/>
    </row>
    <row r="7181" spans="2:4">
      <c r="B7181" s="150"/>
      <c r="D7181" s="577"/>
    </row>
    <row r="7182" spans="2:4">
      <c r="B7182" s="150"/>
      <c r="D7182" s="577"/>
    </row>
    <row r="7183" spans="2:4">
      <c r="B7183" s="150"/>
      <c r="D7183" s="577"/>
    </row>
    <row r="7184" spans="2:4">
      <c r="B7184" s="150"/>
      <c r="D7184" s="577"/>
    </row>
    <row r="7185" spans="2:4">
      <c r="B7185" s="150"/>
      <c r="D7185" s="577"/>
    </row>
    <row r="7186" spans="2:4">
      <c r="B7186" s="150"/>
      <c r="D7186" s="577"/>
    </row>
    <row r="7187" spans="2:4">
      <c r="B7187" s="150"/>
      <c r="D7187" s="577"/>
    </row>
    <row r="7188" spans="2:4">
      <c r="B7188" s="150"/>
      <c r="D7188" s="577"/>
    </row>
    <row r="7189" spans="2:4">
      <c r="B7189" s="150"/>
      <c r="D7189" s="577"/>
    </row>
    <row r="7190" spans="2:4">
      <c r="B7190" s="150"/>
      <c r="D7190" s="577"/>
    </row>
    <row r="7191" spans="2:4">
      <c r="B7191" s="150"/>
      <c r="D7191" s="577"/>
    </row>
    <row r="7192" spans="2:4">
      <c r="B7192" s="150"/>
      <c r="D7192" s="577"/>
    </row>
    <row r="7193" spans="2:4">
      <c r="B7193" s="150"/>
      <c r="D7193" s="577"/>
    </row>
    <row r="7194" spans="2:4">
      <c r="B7194" s="150"/>
      <c r="D7194" s="577"/>
    </row>
    <row r="7195" spans="2:4">
      <c r="B7195" s="150"/>
      <c r="D7195" s="577"/>
    </row>
    <row r="7196" spans="2:4">
      <c r="B7196" s="150"/>
      <c r="D7196" s="577"/>
    </row>
    <row r="7197" spans="2:4">
      <c r="B7197" s="150"/>
      <c r="D7197" s="577"/>
    </row>
    <row r="7198" spans="2:4">
      <c r="B7198" s="150"/>
      <c r="D7198" s="577"/>
    </row>
    <row r="7199" spans="2:4">
      <c r="B7199" s="150"/>
      <c r="D7199" s="577"/>
    </row>
    <row r="7200" spans="2:4">
      <c r="B7200" s="150"/>
      <c r="D7200" s="577"/>
    </row>
    <row r="7201" spans="2:4">
      <c r="B7201" s="150"/>
      <c r="D7201" s="577"/>
    </row>
    <row r="7202" spans="2:4">
      <c r="B7202" s="150"/>
      <c r="D7202" s="577"/>
    </row>
    <row r="7203" spans="2:4">
      <c r="B7203" s="150"/>
      <c r="D7203" s="577"/>
    </row>
    <row r="7204" spans="2:4">
      <c r="B7204" s="150"/>
      <c r="D7204" s="577"/>
    </row>
    <row r="7205" spans="2:4">
      <c r="B7205" s="150"/>
      <c r="D7205" s="577"/>
    </row>
    <row r="7206" spans="2:4">
      <c r="B7206" s="150"/>
      <c r="D7206" s="577"/>
    </row>
    <row r="7207" spans="2:4">
      <c r="B7207" s="150"/>
      <c r="D7207" s="577"/>
    </row>
    <row r="7208" spans="2:4">
      <c r="B7208" s="150"/>
      <c r="D7208" s="577"/>
    </row>
    <row r="7209" spans="2:4">
      <c r="B7209" s="150"/>
      <c r="D7209" s="577"/>
    </row>
    <row r="7210" spans="2:4">
      <c r="B7210" s="150"/>
      <c r="D7210" s="577"/>
    </row>
    <row r="7211" spans="2:4">
      <c r="B7211" s="150"/>
      <c r="D7211" s="577"/>
    </row>
    <row r="7212" spans="2:4">
      <c r="B7212" s="150"/>
      <c r="D7212" s="577"/>
    </row>
    <row r="7213" spans="2:4">
      <c r="B7213" s="150"/>
      <c r="D7213" s="577"/>
    </row>
    <row r="7214" spans="2:4">
      <c r="B7214" s="150"/>
      <c r="D7214" s="577"/>
    </row>
    <row r="7215" spans="2:4">
      <c r="B7215" s="150"/>
      <c r="D7215" s="577"/>
    </row>
    <row r="7216" spans="2:4">
      <c r="B7216" s="150"/>
      <c r="D7216" s="577"/>
    </row>
    <row r="7217" spans="2:12">
      <c r="B7217" s="150"/>
      <c r="D7217" s="577"/>
    </row>
    <row r="7218" spans="2:12">
      <c r="B7218" s="150"/>
      <c r="D7218" s="577"/>
    </row>
    <row r="7219" spans="2:12">
      <c r="B7219" s="150"/>
      <c r="D7219" s="577"/>
      <c r="I7219" s="578"/>
      <c r="J7219" s="578"/>
      <c r="K7219" s="578"/>
      <c r="L7219" s="578"/>
    </row>
    <row r="7220" spans="2:12">
      <c r="B7220" s="150"/>
      <c r="D7220" s="577"/>
    </row>
    <row r="7221" spans="2:12">
      <c r="B7221" s="150"/>
      <c r="D7221" s="577"/>
    </row>
    <row r="7222" spans="2:12">
      <c r="B7222" s="150"/>
      <c r="D7222" s="577"/>
    </row>
    <row r="7223" spans="2:12">
      <c r="B7223" s="150"/>
      <c r="D7223" s="577"/>
    </row>
    <row r="7224" spans="2:12">
      <c r="B7224" s="150"/>
      <c r="D7224" s="577"/>
    </row>
    <row r="7225" spans="2:12">
      <c r="B7225" s="150"/>
      <c r="D7225" s="577"/>
    </row>
    <row r="7226" spans="2:12">
      <c r="B7226" s="150"/>
      <c r="D7226" s="577"/>
    </row>
    <row r="7227" spans="2:12">
      <c r="B7227" s="150"/>
      <c r="D7227" s="577"/>
    </row>
    <row r="7228" spans="2:12">
      <c r="B7228" s="150"/>
      <c r="D7228" s="577"/>
    </row>
    <row r="7229" spans="2:12">
      <c r="B7229" s="150"/>
      <c r="D7229" s="577"/>
    </row>
    <row r="7230" spans="2:12">
      <c r="B7230" s="150"/>
      <c r="D7230" s="577"/>
    </row>
    <row r="7231" spans="2:12">
      <c r="B7231" s="150"/>
      <c r="D7231" s="577"/>
    </row>
    <row r="7232" spans="2:12">
      <c r="B7232" s="150"/>
      <c r="D7232" s="577"/>
    </row>
    <row r="7233" spans="2:4">
      <c r="B7233" s="150"/>
      <c r="D7233" s="577"/>
    </row>
    <row r="7234" spans="2:4">
      <c r="B7234" s="150"/>
      <c r="D7234" s="577"/>
    </row>
    <row r="7235" spans="2:4">
      <c r="B7235" s="150"/>
      <c r="D7235" s="577"/>
    </row>
    <row r="7236" spans="2:4">
      <c r="B7236" s="150"/>
      <c r="D7236" s="577"/>
    </row>
    <row r="7237" spans="2:4">
      <c r="B7237" s="150"/>
      <c r="D7237" s="577"/>
    </row>
    <row r="7238" spans="2:4">
      <c r="B7238" s="150"/>
      <c r="D7238" s="577"/>
    </row>
    <row r="7239" spans="2:4">
      <c r="B7239" s="150"/>
      <c r="D7239" s="577"/>
    </row>
    <row r="7240" spans="2:4">
      <c r="B7240" s="150"/>
      <c r="D7240" s="577"/>
    </row>
    <row r="7241" spans="2:4">
      <c r="B7241" s="150"/>
      <c r="D7241" s="577"/>
    </row>
    <row r="7242" spans="2:4">
      <c r="B7242" s="150"/>
      <c r="D7242" s="577"/>
    </row>
    <row r="7243" spans="2:4">
      <c r="B7243" s="150"/>
      <c r="D7243" s="577"/>
    </row>
    <row r="7244" spans="2:4">
      <c r="B7244" s="150"/>
      <c r="D7244" s="577"/>
    </row>
    <row r="7245" spans="2:4">
      <c r="B7245" s="150"/>
      <c r="D7245" s="577"/>
    </row>
    <row r="7246" spans="2:4">
      <c r="B7246" s="150"/>
      <c r="D7246" s="577"/>
    </row>
    <row r="7247" spans="2:4">
      <c r="B7247" s="150"/>
      <c r="D7247" s="577"/>
    </row>
    <row r="7248" spans="2:4">
      <c r="B7248" s="150"/>
      <c r="D7248" s="577"/>
    </row>
    <row r="7249" spans="2:12">
      <c r="B7249" s="150"/>
      <c r="D7249" s="577"/>
    </row>
    <row r="7250" spans="2:12">
      <c r="B7250" s="150"/>
      <c r="D7250" s="577"/>
    </row>
    <row r="7251" spans="2:12">
      <c r="B7251" s="150"/>
      <c r="D7251" s="577"/>
    </row>
    <row r="7252" spans="2:12">
      <c r="B7252" s="150"/>
      <c r="D7252" s="577"/>
    </row>
    <row r="7253" spans="2:12">
      <c r="B7253" s="150"/>
      <c r="D7253" s="577"/>
    </row>
    <row r="7254" spans="2:12">
      <c r="B7254" s="150"/>
      <c r="D7254" s="577"/>
    </row>
    <row r="7255" spans="2:12">
      <c r="B7255" s="150"/>
      <c r="D7255" s="577"/>
    </row>
    <row r="7256" spans="2:12">
      <c r="B7256" s="150"/>
      <c r="D7256" s="577"/>
      <c r="I7256" s="578"/>
      <c r="J7256" s="578"/>
      <c r="K7256" s="578"/>
      <c r="L7256" s="578"/>
    </row>
    <row r="7257" spans="2:12">
      <c r="B7257" s="150"/>
      <c r="D7257" s="577"/>
    </row>
    <row r="7258" spans="2:12">
      <c r="B7258" s="150"/>
      <c r="D7258" s="577"/>
    </row>
    <row r="7259" spans="2:12">
      <c r="B7259" s="150"/>
      <c r="D7259" s="577"/>
    </row>
    <row r="7260" spans="2:12">
      <c r="B7260" s="150"/>
      <c r="D7260" s="577"/>
    </row>
    <row r="7261" spans="2:12">
      <c r="B7261" s="150"/>
      <c r="D7261" s="577"/>
    </row>
    <row r="7262" spans="2:12">
      <c r="B7262" s="150"/>
      <c r="D7262" s="577"/>
    </row>
    <row r="7263" spans="2:12">
      <c r="B7263" s="150"/>
      <c r="D7263" s="577"/>
    </row>
    <row r="7264" spans="2:12">
      <c r="B7264" s="150"/>
      <c r="D7264" s="577"/>
    </row>
    <row r="7265" spans="2:4">
      <c r="B7265" s="150"/>
      <c r="D7265" s="577"/>
    </row>
    <row r="7266" spans="2:4">
      <c r="B7266" s="150"/>
      <c r="D7266" s="577"/>
    </row>
    <row r="7267" spans="2:4">
      <c r="B7267" s="150"/>
      <c r="D7267" s="577"/>
    </row>
    <row r="7268" spans="2:4">
      <c r="B7268" s="150"/>
      <c r="D7268" s="577"/>
    </row>
    <row r="7269" spans="2:4">
      <c r="B7269" s="150"/>
      <c r="D7269" s="577"/>
    </row>
    <row r="7270" spans="2:4">
      <c r="B7270" s="150"/>
      <c r="D7270" s="577"/>
    </row>
    <row r="7271" spans="2:4">
      <c r="B7271" s="150"/>
      <c r="D7271" s="577"/>
    </row>
    <row r="7272" spans="2:4">
      <c r="B7272" s="150"/>
      <c r="D7272" s="577"/>
    </row>
    <row r="7273" spans="2:4">
      <c r="B7273" s="150"/>
      <c r="D7273" s="577"/>
    </row>
    <row r="7274" spans="2:4">
      <c r="B7274" s="150"/>
      <c r="D7274" s="577"/>
    </row>
    <row r="7275" spans="2:4">
      <c r="B7275" s="150"/>
      <c r="D7275" s="577"/>
    </row>
    <row r="7276" spans="2:4">
      <c r="B7276" s="150"/>
      <c r="D7276" s="577"/>
    </row>
    <row r="7277" spans="2:4">
      <c r="B7277" s="150"/>
      <c r="D7277" s="577"/>
    </row>
    <row r="7278" spans="2:4">
      <c r="B7278" s="150"/>
      <c r="D7278" s="577"/>
    </row>
    <row r="7279" spans="2:4">
      <c r="B7279" s="150"/>
      <c r="D7279" s="577"/>
    </row>
    <row r="7280" spans="2:4">
      <c r="B7280" s="150"/>
      <c r="D7280" s="577"/>
    </row>
    <row r="7281" spans="2:4">
      <c r="B7281" s="150"/>
      <c r="D7281" s="577"/>
    </row>
    <row r="7282" spans="2:4">
      <c r="B7282" s="150"/>
      <c r="D7282" s="577"/>
    </row>
    <row r="7283" spans="2:4">
      <c r="B7283" s="150"/>
      <c r="D7283" s="577"/>
    </row>
    <row r="7284" spans="2:4">
      <c r="B7284" s="150"/>
      <c r="D7284" s="577"/>
    </row>
    <row r="7285" spans="2:4">
      <c r="B7285" s="150"/>
      <c r="D7285" s="577"/>
    </row>
    <row r="7286" spans="2:4">
      <c r="B7286" s="150"/>
      <c r="D7286" s="577"/>
    </row>
    <row r="7287" spans="2:4">
      <c r="B7287" s="150"/>
      <c r="D7287" s="577"/>
    </row>
    <row r="7288" spans="2:4">
      <c r="B7288" s="150"/>
      <c r="D7288" s="577"/>
    </row>
    <row r="7289" spans="2:4">
      <c r="B7289" s="150"/>
      <c r="D7289" s="577"/>
    </row>
    <row r="7290" spans="2:4">
      <c r="B7290" s="150"/>
      <c r="D7290" s="577"/>
    </row>
    <row r="7291" spans="2:4">
      <c r="B7291" s="150"/>
      <c r="D7291" s="577"/>
    </row>
    <row r="7292" spans="2:4">
      <c r="B7292" s="150"/>
      <c r="D7292" s="577"/>
    </row>
    <row r="7293" spans="2:4">
      <c r="B7293" s="150"/>
      <c r="D7293" s="577"/>
    </row>
    <row r="7294" spans="2:4">
      <c r="B7294" s="150"/>
      <c r="D7294" s="577"/>
    </row>
    <row r="7295" spans="2:4">
      <c r="B7295" s="150"/>
      <c r="D7295" s="577"/>
    </row>
    <row r="7296" spans="2:4">
      <c r="B7296" s="150"/>
      <c r="D7296" s="577"/>
    </row>
    <row r="7297" spans="2:4">
      <c r="B7297" s="150"/>
      <c r="D7297" s="577"/>
    </row>
    <row r="7298" spans="2:4">
      <c r="B7298" s="150"/>
      <c r="D7298" s="577"/>
    </row>
    <row r="7299" spans="2:4">
      <c r="B7299" s="150"/>
      <c r="D7299" s="577"/>
    </row>
    <row r="7300" spans="2:4">
      <c r="B7300" s="150"/>
      <c r="D7300" s="577"/>
    </row>
    <row r="7301" spans="2:4">
      <c r="B7301" s="150"/>
      <c r="D7301" s="577"/>
    </row>
    <row r="7302" spans="2:4">
      <c r="B7302" s="150"/>
      <c r="D7302" s="577"/>
    </row>
    <row r="7303" spans="2:4">
      <c r="B7303" s="150"/>
      <c r="D7303" s="577"/>
    </row>
    <row r="7304" spans="2:4">
      <c r="B7304" s="150"/>
      <c r="D7304" s="577"/>
    </row>
    <row r="7305" spans="2:4">
      <c r="B7305" s="150"/>
      <c r="D7305" s="577"/>
    </row>
    <row r="7306" spans="2:4">
      <c r="B7306" s="150"/>
      <c r="D7306" s="577"/>
    </row>
    <row r="7307" spans="2:4">
      <c r="B7307" s="150"/>
      <c r="D7307" s="577"/>
    </row>
    <row r="7308" spans="2:4">
      <c r="B7308" s="150"/>
      <c r="D7308" s="577"/>
    </row>
    <row r="7309" spans="2:4">
      <c r="B7309" s="150"/>
      <c r="D7309" s="577"/>
    </row>
    <row r="7310" spans="2:4">
      <c r="B7310" s="150"/>
      <c r="D7310" s="577"/>
    </row>
    <row r="7311" spans="2:4">
      <c r="B7311" s="150"/>
      <c r="D7311" s="577"/>
    </row>
    <row r="7312" spans="2:4">
      <c r="B7312" s="150"/>
      <c r="D7312" s="577"/>
    </row>
    <row r="7313" spans="2:4">
      <c r="B7313" s="150"/>
      <c r="D7313" s="577"/>
    </row>
    <row r="7314" spans="2:4">
      <c r="B7314" s="150"/>
      <c r="D7314" s="577"/>
    </row>
    <row r="7315" spans="2:4">
      <c r="B7315" s="150"/>
      <c r="D7315" s="577"/>
    </row>
    <row r="7316" spans="2:4">
      <c r="B7316" s="150"/>
      <c r="D7316" s="577"/>
    </row>
    <row r="7317" spans="2:4">
      <c r="B7317" s="150"/>
      <c r="D7317" s="577"/>
    </row>
    <row r="7318" spans="2:4">
      <c r="B7318" s="150"/>
      <c r="D7318" s="577"/>
    </row>
    <row r="7319" spans="2:4">
      <c r="B7319" s="150"/>
      <c r="D7319" s="577"/>
    </row>
    <row r="7320" spans="2:4">
      <c r="B7320" s="150"/>
      <c r="D7320" s="577"/>
    </row>
    <row r="7321" spans="2:4">
      <c r="B7321" s="150"/>
      <c r="D7321" s="577"/>
    </row>
    <row r="7322" spans="2:4">
      <c r="B7322" s="150"/>
      <c r="D7322" s="577"/>
    </row>
    <row r="7323" spans="2:4">
      <c r="B7323" s="150"/>
      <c r="D7323" s="577"/>
    </row>
    <row r="7324" spans="2:4">
      <c r="B7324" s="150"/>
      <c r="D7324" s="577"/>
    </row>
    <row r="7325" spans="2:4">
      <c r="B7325" s="150"/>
      <c r="D7325" s="577"/>
    </row>
    <row r="7326" spans="2:4">
      <c r="B7326" s="150"/>
      <c r="D7326" s="577"/>
    </row>
    <row r="7327" spans="2:4">
      <c r="B7327" s="150"/>
      <c r="D7327" s="577"/>
    </row>
    <row r="7328" spans="2:4">
      <c r="B7328" s="150"/>
      <c r="D7328" s="577"/>
    </row>
    <row r="7329" spans="2:4">
      <c r="B7329" s="150"/>
      <c r="D7329" s="577"/>
    </row>
    <row r="7330" spans="2:4">
      <c r="B7330" s="150"/>
      <c r="D7330" s="577"/>
    </row>
    <row r="7331" spans="2:4">
      <c r="B7331" s="150"/>
      <c r="D7331" s="577"/>
    </row>
    <row r="7332" spans="2:4">
      <c r="B7332" s="150"/>
      <c r="D7332" s="577"/>
    </row>
    <row r="7333" spans="2:4">
      <c r="B7333" s="150"/>
      <c r="D7333" s="577"/>
    </row>
    <row r="7334" spans="2:4">
      <c r="B7334" s="150"/>
      <c r="D7334" s="577"/>
    </row>
    <row r="7335" spans="2:4">
      <c r="B7335" s="150"/>
      <c r="D7335" s="577"/>
    </row>
    <row r="7336" spans="2:4">
      <c r="B7336" s="150"/>
      <c r="D7336" s="577"/>
    </row>
    <row r="7337" spans="2:4">
      <c r="B7337" s="150"/>
      <c r="D7337" s="577"/>
    </row>
    <row r="7338" spans="2:4">
      <c r="B7338" s="150"/>
      <c r="D7338" s="577"/>
    </row>
    <row r="7339" spans="2:4">
      <c r="B7339" s="150"/>
      <c r="D7339" s="577"/>
    </row>
    <row r="7340" spans="2:4">
      <c r="B7340" s="150"/>
      <c r="D7340" s="577"/>
    </row>
    <row r="7341" spans="2:4">
      <c r="B7341" s="150"/>
      <c r="D7341" s="577"/>
    </row>
    <row r="7342" spans="2:4">
      <c r="B7342" s="150"/>
      <c r="D7342" s="577"/>
    </row>
    <row r="7343" spans="2:4">
      <c r="B7343" s="150"/>
      <c r="D7343" s="577"/>
    </row>
    <row r="7344" spans="2:4">
      <c r="B7344" s="150"/>
      <c r="D7344" s="577"/>
    </row>
    <row r="7345" spans="2:4">
      <c r="B7345" s="150"/>
      <c r="D7345" s="577"/>
    </row>
    <row r="7346" spans="2:4">
      <c r="B7346" s="150"/>
      <c r="D7346" s="577"/>
    </row>
    <row r="7347" spans="2:4">
      <c r="B7347" s="150"/>
      <c r="D7347" s="577"/>
    </row>
    <row r="7348" spans="2:4">
      <c r="B7348" s="150"/>
      <c r="D7348" s="577"/>
    </row>
    <row r="7349" spans="2:4">
      <c r="B7349" s="150"/>
      <c r="D7349" s="577"/>
    </row>
    <row r="7350" spans="2:4">
      <c r="B7350" s="150"/>
      <c r="D7350" s="577"/>
    </row>
    <row r="7351" spans="2:4">
      <c r="B7351" s="150"/>
      <c r="D7351" s="577"/>
    </row>
    <row r="7352" spans="2:4">
      <c r="B7352" s="150"/>
      <c r="D7352" s="577"/>
    </row>
    <row r="7353" spans="2:4">
      <c r="B7353" s="150"/>
      <c r="D7353" s="577"/>
    </row>
    <row r="7354" spans="2:4">
      <c r="B7354" s="150"/>
      <c r="D7354" s="577"/>
    </row>
    <row r="7355" spans="2:4">
      <c r="B7355" s="150"/>
      <c r="D7355" s="577"/>
    </row>
    <row r="7356" spans="2:4">
      <c r="B7356" s="150"/>
      <c r="D7356" s="577"/>
    </row>
    <row r="7357" spans="2:4">
      <c r="B7357" s="150"/>
      <c r="D7357" s="577"/>
    </row>
    <row r="7358" spans="2:4">
      <c r="B7358" s="150"/>
      <c r="D7358" s="577"/>
    </row>
    <row r="7359" spans="2:4">
      <c r="B7359" s="150"/>
      <c r="D7359" s="577"/>
    </row>
    <row r="7360" spans="2:4">
      <c r="B7360" s="150"/>
      <c r="D7360" s="577"/>
    </row>
    <row r="7361" spans="2:4">
      <c r="B7361" s="150"/>
      <c r="D7361" s="577"/>
    </row>
    <row r="7362" spans="2:4">
      <c r="B7362" s="150"/>
      <c r="D7362" s="577"/>
    </row>
    <row r="7363" spans="2:4">
      <c r="B7363" s="150"/>
      <c r="D7363" s="577"/>
    </row>
    <row r="7364" spans="2:4">
      <c r="B7364" s="150"/>
      <c r="D7364" s="577"/>
    </row>
    <row r="7365" spans="2:4">
      <c r="B7365" s="150"/>
      <c r="D7365" s="577"/>
    </row>
    <row r="7366" spans="2:4">
      <c r="B7366" s="150"/>
      <c r="D7366" s="577"/>
    </row>
    <row r="7367" spans="2:4">
      <c r="B7367" s="150"/>
      <c r="D7367" s="577"/>
    </row>
    <row r="7368" spans="2:4">
      <c r="B7368" s="150"/>
      <c r="D7368" s="577"/>
    </row>
    <row r="7369" spans="2:4">
      <c r="B7369" s="150"/>
      <c r="D7369" s="577"/>
    </row>
    <row r="7370" spans="2:4">
      <c r="B7370" s="150"/>
      <c r="D7370" s="577"/>
    </row>
    <row r="7371" spans="2:4">
      <c r="B7371" s="150"/>
      <c r="D7371" s="577"/>
    </row>
    <row r="7372" spans="2:4">
      <c r="B7372" s="150"/>
      <c r="D7372" s="577"/>
    </row>
    <row r="7373" spans="2:4">
      <c r="B7373" s="150"/>
      <c r="D7373" s="577"/>
    </row>
    <row r="7374" spans="2:4">
      <c r="B7374" s="150"/>
      <c r="D7374" s="577"/>
    </row>
    <row r="7375" spans="2:4">
      <c r="B7375" s="150"/>
      <c r="D7375" s="577"/>
    </row>
    <row r="7376" spans="2:4">
      <c r="B7376" s="150"/>
      <c r="D7376" s="577"/>
    </row>
    <row r="7377" spans="2:4">
      <c r="B7377" s="150"/>
      <c r="D7377" s="577"/>
    </row>
    <row r="7378" spans="2:4">
      <c r="B7378" s="150"/>
      <c r="D7378" s="577"/>
    </row>
    <row r="7379" spans="2:4">
      <c r="B7379" s="150"/>
      <c r="D7379" s="577"/>
    </row>
    <row r="7380" spans="2:4">
      <c r="B7380" s="150"/>
      <c r="D7380" s="577"/>
    </row>
    <row r="7381" spans="2:4">
      <c r="B7381" s="150"/>
      <c r="D7381" s="577"/>
    </row>
    <row r="7382" spans="2:4">
      <c r="B7382" s="150"/>
      <c r="D7382" s="577"/>
    </row>
    <row r="7383" spans="2:4">
      <c r="B7383" s="150"/>
      <c r="D7383" s="577"/>
    </row>
    <row r="7384" spans="2:4">
      <c r="B7384" s="150"/>
      <c r="D7384" s="577"/>
    </row>
    <row r="7385" spans="2:4">
      <c r="B7385" s="150"/>
      <c r="D7385" s="577"/>
    </row>
    <row r="7386" spans="2:4">
      <c r="B7386" s="150"/>
      <c r="D7386" s="577"/>
    </row>
    <row r="7387" spans="2:4">
      <c r="B7387" s="150"/>
      <c r="D7387" s="577"/>
    </row>
    <row r="7388" spans="2:4">
      <c r="B7388" s="150"/>
      <c r="D7388" s="577"/>
    </row>
    <row r="7389" spans="2:4">
      <c r="B7389" s="150"/>
      <c r="D7389" s="577"/>
    </row>
    <row r="7390" spans="2:4">
      <c r="B7390" s="150"/>
      <c r="D7390" s="577"/>
    </row>
    <row r="7391" spans="2:4">
      <c r="B7391" s="150"/>
      <c r="D7391" s="577"/>
    </row>
    <row r="7392" spans="2:4">
      <c r="B7392" s="150"/>
      <c r="D7392" s="577"/>
    </row>
    <row r="7393" spans="2:12">
      <c r="B7393" s="150"/>
      <c r="D7393" s="577"/>
    </row>
    <row r="7394" spans="2:12">
      <c r="B7394" s="150"/>
      <c r="D7394" s="577"/>
    </row>
    <row r="7395" spans="2:12">
      <c r="B7395" s="150"/>
      <c r="D7395" s="577"/>
    </row>
    <row r="7396" spans="2:12">
      <c r="B7396" s="150"/>
      <c r="D7396" s="577"/>
    </row>
    <row r="7397" spans="2:12">
      <c r="B7397" s="150"/>
      <c r="D7397" s="577"/>
    </row>
    <row r="7398" spans="2:12">
      <c r="B7398" s="150"/>
      <c r="D7398" s="577"/>
    </row>
    <row r="7399" spans="2:12">
      <c r="B7399" s="150"/>
      <c r="D7399" s="577"/>
    </row>
    <row r="7400" spans="2:12">
      <c r="B7400" s="150"/>
      <c r="D7400" s="577"/>
      <c r="I7400" s="578"/>
      <c r="J7400" s="578"/>
      <c r="K7400" s="578"/>
      <c r="L7400" s="578"/>
    </row>
    <row r="7401" spans="2:12">
      <c r="B7401" s="150"/>
      <c r="D7401" s="577"/>
    </row>
    <row r="7402" spans="2:12">
      <c r="B7402" s="150"/>
      <c r="D7402" s="577"/>
    </row>
    <row r="7403" spans="2:12">
      <c r="B7403" s="150"/>
      <c r="D7403" s="577"/>
    </row>
    <row r="7404" spans="2:12">
      <c r="B7404" s="150"/>
      <c r="D7404" s="577"/>
    </row>
    <row r="7405" spans="2:12">
      <c r="B7405" s="150"/>
      <c r="D7405" s="577"/>
    </row>
    <row r="7406" spans="2:12">
      <c r="B7406" s="150"/>
      <c r="D7406" s="577"/>
    </row>
    <row r="7407" spans="2:12">
      <c r="B7407" s="150"/>
      <c r="D7407" s="577"/>
    </row>
    <row r="7408" spans="2:12">
      <c r="B7408" s="150"/>
      <c r="D7408" s="577"/>
    </row>
    <row r="7409" spans="2:4">
      <c r="B7409" s="150"/>
      <c r="D7409" s="577"/>
    </row>
    <row r="7410" spans="2:4">
      <c r="B7410" s="150"/>
      <c r="D7410" s="577"/>
    </row>
    <row r="7411" spans="2:4">
      <c r="B7411" s="150"/>
      <c r="D7411" s="577"/>
    </row>
    <row r="7412" spans="2:4">
      <c r="B7412" s="150"/>
      <c r="D7412" s="577"/>
    </row>
    <row r="7413" spans="2:4">
      <c r="B7413" s="150"/>
      <c r="D7413" s="577"/>
    </row>
    <row r="7414" spans="2:4">
      <c r="B7414" s="150"/>
      <c r="D7414" s="577"/>
    </row>
    <row r="7415" spans="2:4">
      <c r="B7415" s="150"/>
      <c r="D7415" s="577"/>
    </row>
    <row r="7416" spans="2:4">
      <c r="B7416" s="150"/>
      <c r="D7416" s="577"/>
    </row>
    <row r="7417" spans="2:4">
      <c r="B7417" s="150"/>
      <c r="D7417" s="577"/>
    </row>
    <row r="7418" spans="2:4">
      <c r="B7418" s="150"/>
      <c r="D7418" s="577"/>
    </row>
    <row r="7419" spans="2:4">
      <c r="B7419" s="150"/>
      <c r="D7419" s="577"/>
    </row>
    <row r="7420" spans="2:4">
      <c r="B7420" s="150"/>
      <c r="D7420" s="577"/>
    </row>
    <row r="7421" spans="2:4">
      <c r="B7421" s="150"/>
      <c r="D7421" s="577"/>
    </row>
    <row r="7422" spans="2:4">
      <c r="B7422" s="150"/>
      <c r="D7422" s="577"/>
    </row>
    <row r="7423" spans="2:4">
      <c r="B7423" s="150"/>
      <c r="D7423" s="577"/>
    </row>
    <row r="7424" spans="2:4">
      <c r="B7424" s="150"/>
      <c r="D7424" s="577"/>
    </row>
    <row r="7425" spans="2:4">
      <c r="B7425" s="150"/>
      <c r="D7425" s="577"/>
    </row>
    <row r="7426" spans="2:4">
      <c r="B7426" s="150"/>
      <c r="D7426" s="577"/>
    </row>
    <row r="7427" spans="2:4">
      <c r="B7427" s="150"/>
      <c r="D7427" s="577"/>
    </row>
    <row r="7428" spans="2:4">
      <c r="B7428" s="150"/>
      <c r="D7428" s="577"/>
    </row>
    <row r="7429" spans="2:4">
      <c r="B7429" s="150"/>
      <c r="D7429" s="577"/>
    </row>
    <row r="7430" spans="2:4">
      <c r="B7430" s="150"/>
      <c r="D7430" s="577"/>
    </row>
    <row r="7431" spans="2:4">
      <c r="B7431" s="150"/>
      <c r="D7431" s="577"/>
    </row>
    <row r="7432" spans="2:4">
      <c r="B7432" s="150"/>
      <c r="D7432" s="577"/>
    </row>
    <row r="7433" spans="2:4">
      <c r="B7433" s="150"/>
      <c r="D7433" s="577"/>
    </row>
    <row r="7434" spans="2:4">
      <c r="B7434" s="150"/>
      <c r="D7434" s="577"/>
    </row>
    <row r="7435" spans="2:4">
      <c r="B7435" s="150"/>
      <c r="D7435" s="577"/>
    </row>
    <row r="7436" spans="2:4">
      <c r="B7436" s="150"/>
      <c r="D7436" s="577"/>
    </row>
    <row r="7437" spans="2:4">
      <c r="B7437" s="150"/>
      <c r="D7437" s="577"/>
    </row>
    <row r="7438" spans="2:4">
      <c r="B7438" s="150"/>
      <c r="D7438" s="577"/>
    </row>
    <row r="7439" spans="2:4">
      <c r="B7439" s="150"/>
      <c r="D7439" s="577"/>
    </row>
    <row r="7440" spans="2:4">
      <c r="B7440" s="150"/>
      <c r="D7440" s="577"/>
    </row>
    <row r="7441" spans="2:4">
      <c r="B7441" s="150"/>
      <c r="D7441" s="577"/>
    </row>
    <row r="7442" spans="2:4">
      <c r="B7442" s="150"/>
      <c r="D7442" s="577"/>
    </row>
    <row r="7443" spans="2:4">
      <c r="B7443" s="150"/>
      <c r="D7443" s="577"/>
    </row>
    <row r="7444" spans="2:4">
      <c r="B7444" s="150"/>
      <c r="D7444" s="577"/>
    </row>
    <row r="7445" spans="2:4">
      <c r="B7445" s="150"/>
      <c r="D7445" s="577"/>
    </row>
    <row r="7446" spans="2:4">
      <c r="B7446" s="150"/>
      <c r="D7446" s="577"/>
    </row>
    <row r="7447" spans="2:4">
      <c r="B7447" s="150"/>
      <c r="D7447" s="577"/>
    </row>
    <row r="7448" spans="2:4">
      <c r="B7448" s="150"/>
      <c r="D7448" s="577"/>
    </row>
    <row r="7449" spans="2:4">
      <c r="B7449" s="150"/>
      <c r="D7449" s="577"/>
    </row>
    <row r="7450" spans="2:4">
      <c r="B7450" s="150"/>
      <c r="D7450" s="577"/>
    </row>
    <row r="7451" spans="2:4">
      <c r="B7451" s="150"/>
      <c r="D7451" s="577"/>
    </row>
    <row r="7452" spans="2:4">
      <c r="B7452" s="150"/>
      <c r="D7452" s="577"/>
    </row>
    <row r="7453" spans="2:4">
      <c r="B7453" s="150"/>
      <c r="D7453" s="577"/>
    </row>
    <row r="7454" spans="2:4">
      <c r="B7454" s="150"/>
      <c r="D7454" s="577"/>
    </row>
    <row r="7455" spans="2:4">
      <c r="B7455" s="150"/>
      <c r="D7455" s="577"/>
    </row>
    <row r="7456" spans="2:4">
      <c r="B7456" s="150"/>
      <c r="D7456" s="577"/>
    </row>
    <row r="7457" spans="2:12">
      <c r="B7457" s="150"/>
      <c r="D7457" s="577"/>
    </row>
    <row r="7458" spans="2:12">
      <c r="B7458" s="150"/>
      <c r="D7458" s="577"/>
    </row>
    <row r="7459" spans="2:12">
      <c r="B7459" s="150"/>
      <c r="D7459" s="577"/>
    </row>
    <row r="7460" spans="2:12">
      <c r="B7460" s="150"/>
      <c r="D7460" s="577"/>
    </row>
    <row r="7461" spans="2:12">
      <c r="B7461" s="150"/>
      <c r="D7461" s="577"/>
    </row>
    <row r="7462" spans="2:12">
      <c r="B7462" s="150"/>
      <c r="D7462" s="577"/>
    </row>
    <row r="7463" spans="2:12">
      <c r="B7463" s="150"/>
      <c r="D7463" s="577"/>
    </row>
    <row r="7464" spans="2:12">
      <c r="B7464" s="150"/>
      <c r="D7464" s="577"/>
    </row>
    <row r="7465" spans="2:12">
      <c r="B7465" s="150"/>
      <c r="D7465" s="577"/>
    </row>
    <row r="7466" spans="2:12">
      <c r="B7466" s="150"/>
      <c r="D7466" s="577"/>
    </row>
    <row r="7467" spans="2:12">
      <c r="B7467" s="150"/>
      <c r="D7467" s="577"/>
    </row>
    <row r="7468" spans="2:12">
      <c r="B7468" s="150"/>
      <c r="D7468" s="577"/>
    </row>
    <row r="7469" spans="2:12">
      <c r="B7469" s="150"/>
      <c r="D7469" s="577"/>
    </row>
    <row r="7470" spans="2:12">
      <c r="B7470" s="150"/>
      <c r="D7470" s="577"/>
    </row>
    <row r="7471" spans="2:12">
      <c r="B7471" s="150"/>
      <c r="D7471" s="577"/>
    </row>
    <row r="7472" spans="2:12">
      <c r="B7472" s="150"/>
      <c r="D7472" s="577"/>
      <c r="I7472" s="578"/>
      <c r="J7472" s="578"/>
      <c r="K7472" s="578"/>
      <c r="L7472" s="578"/>
    </row>
    <row r="7473" spans="2:4">
      <c r="B7473" s="150"/>
      <c r="D7473" s="577"/>
    </row>
    <row r="7474" spans="2:4">
      <c r="B7474" s="150"/>
      <c r="D7474" s="577"/>
    </row>
    <row r="7475" spans="2:4">
      <c r="B7475" s="150"/>
      <c r="D7475" s="577"/>
    </row>
    <row r="7476" spans="2:4">
      <c r="B7476" s="150"/>
      <c r="D7476" s="577"/>
    </row>
    <row r="7477" spans="2:4">
      <c r="B7477" s="150"/>
      <c r="D7477" s="577"/>
    </row>
    <row r="7478" spans="2:4">
      <c r="B7478" s="150"/>
      <c r="D7478" s="577"/>
    </row>
    <row r="7479" spans="2:4">
      <c r="B7479" s="150"/>
      <c r="D7479" s="577"/>
    </row>
    <row r="7480" spans="2:4">
      <c r="B7480" s="150"/>
      <c r="D7480" s="577"/>
    </row>
    <row r="7481" spans="2:4">
      <c r="B7481" s="150"/>
      <c r="D7481" s="577"/>
    </row>
    <row r="7482" spans="2:4">
      <c r="B7482" s="150"/>
      <c r="D7482" s="577"/>
    </row>
    <row r="7483" spans="2:4">
      <c r="B7483" s="150"/>
      <c r="D7483" s="577"/>
    </row>
    <row r="7484" spans="2:4">
      <c r="B7484" s="150"/>
      <c r="D7484" s="577"/>
    </row>
    <row r="7485" spans="2:4">
      <c r="B7485" s="150"/>
      <c r="D7485" s="577"/>
    </row>
    <row r="7486" spans="2:4">
      <c r="B7486" s="150"/>
      <c r="D7486" s="577"/>
    </row>
    <row r="7487" spans="2:4">
      <c r="B7487" s="150"/>
      <c r="D7487" s="577"/>
    </row>
    <row r="7488" spans="2:4">
      <c r="B7488" s="150"/>
      <c r="D7488" s="577"/>
    </row>
    <row r="7489" spans="2:4">
      <c r="B7489" s="150"/>
      <c r="D7489" s="577"/>
    </row>
    <row r="7490" spans="2:4">
      <c r="B7490" s="150"/>
      <c r="D7490" s="577"/>
    </row>
    <row r="7491" spans="2:4">
      <c r="B7491" s="150"/>
      <c r="D7491" s="577"/>
    </row>
    <row r="7492" spans="2:4">
      <c r="B7492" s="150"/>
      <c r="D7492" s="577"/>
    </row>
    <row r="7493" spans="2:4">
      <c r="B7493" s="150"/>
      <c r="D7493" s="577"/>
    </row>
    <row r="7494" spans="2:4">
      <c r="B7494" s="150"/>
      <c r="D7494" s="577"/>
    </row>
    <row r="7495" spans="2:4">
      <c r="B7495" s="150"/>
      <c r="D7495" s="577"/>
    </row>
    <row r="7496" spans="2:4">
      <c r="B7496" s="150"/>
      <c r="D7496" s="577"/>
    </row>
    <row r="7497" spans="2:4">
      <c r="B7497" s="150"/>
      <c r="D7497" s="577"/>
    </row>
    <row r="7498" spans="2:4">
      <c r="B7498" s="150"/>
      <c r="D7498" s="577"/>
    </row>
    <row r="7499" spans="2:4">
      <c r="B7499" s="150"/>
      <c r="D7499" s="577"/>
    </row>
    <row r="7500" spans="2:4">
      <c r="B7500" s="150"/>
      <c r="D7500" s="577"/>
    </row>
    <row r="7501" spans="2:4">
      <c r="B7501" s="150"/>
      <c r="D7501" s="577"/>
    </row>
    <row r="7502" spans="2:4">
      <c r="B7502" s="150"/>
      <c r="D7502" s="577"/>
    </row>
    <row r="7503" spans="2:4">
      <c r="B7503" s="150"/>
      <c r="D7503" s="577"/>
    </row>
    <row r="7504" spans="2:4">
      <c r="B7504" s="150"/>
      <c r="D7504" s="577"/>
    </row>
    <row r="7505" spans="2:4">
      <c r="B7505" s="150"/>
      <c r="D7505" s="577"/>
    </row>
    <row r="7506" spans="2:4">
      <c r="B7506" s="150"/>
      <c r="D7506" s="577"/>
    </row>
    <row r="7507" spans="2:4">
      <c r="B7507" s="150"/>
      <c r="D7507" s="577"/>
    </row>
    <row r="7508" spans="2:4">
      <c r="B7508" s="150"/>
      <c r="D7508" s="577"/>
    </row>
    <row r="7509" spans="2:4">
      <c r="B7509" s="150"/>
      <c r="D7509" s="577"/>
    </row>
    <row r="7510" spans="2:4">
      <c r="B7510" s="150"/>
      <c r="D7510" s="577"/>
    </row>
    <row r="7511" spans="2:4">
      <c r="B7511" s="150"/>
      <c r="D7511" s="577"/>
    </row>
    <row r="7512" spans="2:4">
      <c r="B7512" s="150"/>
      <c r="D7512" s="577"/>
    </row>
    <row r="7513" spans="2:4">
      <c r="B7513" s="150"/>
      <c r="D7513" s="577"/>
    </row>
    <row r="7514" spans="2:4">
      <c r="B7514" s="150"/>
      <c r="D7514" s="577"/>
    </row>
    <row r="7515" spans="2:4">
      <c r="B7515" s="150"/>
      <c r="D7515" s="577"/>
    </row>
    <row r="7516" spans="2:4">
      <c r="B7516" s="150"/>
      <c r="D7516" s="577"/>
    </row>
    <row r="7517" spans="2:4">
      <c r="B7517" s="150"/>
      <c r="D7517" s="577"/>
    </row>
    <row r="7518" spans="2:4">
      <c r="B7518" s="150"/>
      <c r="D7518" s="577"/>
    </row>
    <row r="7519" spans="2:4">
      <c r="B7519" s="150"/>
      <c r="D7519" s="577"/>
    </row>
    <row r="7520" spans="2:4">
      <c r="B7520" s="150"/>
      <c r="D7520" s="577"/>
    </row>
    <row r="7521" spans="2:4">
      <c r="B7521" s="150"/>
      <c r="D7521" s="577"/>
    </row>
    <row r="7522" spans="2:4">
      <c r="B7522" s="150"/>
      <c r="D7522" s="577"/>
    </row>
    <row r="7523" spans="2:4">
      <c r="B7523" s="150"/>
      <c r="D7523" s="577"/>
    </row>
    <row r="7524" spans="2:4">
      <c r="B7524" s="150"/>
      <c r="D7524" s="577"/>
    </row>
    <row r="7525" spans="2:4">
      <c r="B7525" s="150"/>
      <c r="D7525" s="577"/>
    </row>
    <row r="7526" spans="2:4">
      <c r="B7526" s="150"/>
      <c r="D7526" s="577"/>
    </row>
    <row r="7527" spans="2:4">
      <c r="B7527" s="150"/>
      <c r="D7527" s="577"/>
    </row>
    <row r="7528" spans="2:4">
      <c r="B7528" s="150"/>
      <c r="D7528" s="577"/>
    </row>
    <row r="7529" spans="2:4">
      <c r="B7529" s="150"/>
      <c r="D7529" s="577"/>
    </row>
    <row r="7530" spans="2:4">
      <c r="B7530" s="150"/>
      <c r="D7530" s="577"/>
    </row>
    <row r="7531" spans="2:4">
      <c r="B7531" s="150"/>
      <c r="D7531" s="577"/>
    </row>
    <row r="7532" spans="2:4">
      <c r="B7532" s="150"/>
      <c r="D7532" s="577"/>
    </row>
    <row r="7533" spans="2:4">
      <c r="B7533" s="150"/>
      <c r="D7533" s="577"/>
    </row>
    <row r="7534" spans="2:4">
      <c r="B7534" s="150"/>
      <c r="D7534" s="577"/>
    </row>
    <row r="7535" spans="2:4">
      <c r="B7535" s="150"/>
      <c r="D7535" s="577"/>
    </row>
    <row r="7536" spans="2:4">
      <c r="B7536" s="150"/>
      <c r="D7536" s="577"/>
    </row>
    <row r="7537" spans="2:4">
      <c r="B7537" s="150"/>
      <c r="D7537" s="577"/>
    </row>
    <row r="7538" spans="2:4">
      <c r="B7538" s="150"/>
      <c r="D7538" s="577"/>
    </row>
    <row r="7539" spans="2:4">
      <c r="B7539" s="150"/>
      <c r="D7539" s="577"/>
    </row>
    <row r="7540" spans="2:4">
      <c r="B7540" s="150"/>
      <c r="D7540" s="577"/>
    </row>
    <row r="7541" spans="2:4">
      <c r="B7541" s="150"/>
      <c r="D7541" s="577"/>
    </row>
    <row r="7542" spans="2:4">
      <c r="B7542" s="150"/>
      <c r="D7542" s="577"/>
    </row>
    <row r="7543" spans="2:4">
      <c r="B7543" s="150"/>
      <c r="D7543" s="577"/>
    </row>
    <row r="7544" spans="2:4">
      <c r="B7544" s="150"/>
      <c r="D7544" s="577"/>
    </row>
    <row r="7545" spans="2:4">
      <c r="B7545" s="150"/>
      <c r="D7545" s="577"/>
    </row>
    <row r="7546" spans="2:4">
      <c r="B7546" s="150"/>
      <c r="D7546" s="577"/>
    </row>
    <row r="7547" spans="2:4">
      <c r="B7547" s="150"/>
      <c r="D7547" s="577"/>
    </row>
    <row r="7548" spans="2:4">
      <c r="B7548" s="150"/>
      <c r="D7548" s="577"/>
    </row>
    <row r="7549" spans="2:4">
      <c r="B7549" s="150"/>
      <c r="D7549" s="577"/>
    </row>
    <row r="7550" spans="2:4">
      <c r="B7550" s="150"/>
      <c r="D7550" s="577"/>
    </row>
    <row r="7551" spans="2:4">
      <c r="B7551" s="150"/>
      <c r="D7551" s="577"/>
    </row>
    <row r="7552" spans="2:4">
      <c r="B7552" s="150"/>
      <c r="D7552" s="577"/>
    </row>
    <row r="7553" spans="2:4">
      <c r="B7553" s="150"/>
      <c r="D7553" s="577"/>
    </row>
    <row r="7554" spans="2:4">
      <c r="B7554" s="150"/>
      <c r="D7554" s="577"/>
    </row>
    <row r="7555" spans="2:4">
      <c r="B7555" s="150"/>
      <c r="D7555" s="577"/>
    </row>
    <row r="7556" spans="2:4">
      <c r="B7556" s="150"/>
      <c r="D7556" s="577"/>
    </row>
    <row r="7557" spans="2:4">
      <c r="B7557" s="150"/>
      <c r="D7557" s="577"/>
    </row>
    <row r="7558" spans="2:4">
      <c r="B7558" s="150"/>
      <c r="D7558" s="577"/>
    </row>
    <row r="7559" spans="2:4">
      <c r="B7559" s="150"/>
      <c r="D7559" s="577"/>
    </row>
    <row r="7560" spans="2:4">
      <c r="B7560" s="150"/>
      <c r="D7560" s="577"/>
    </row>
    <row r="7561" spans="2:4">
      <c r="B7561" s="150"/>
      <c r="D7561" s="577"/>
    </row>
    <row r="7562" spans="2:4">
      <c r="B7562" s="150"/>
      <c r="D7562" s="577"/>
    </row>
    <row r="7563" spans="2:4">
      <c r="B7563" s="150"/>
      <c r="D7563" s="577"/>
    </row>
    <row r="7564" spans="2:4">
      <c r="B7564" s="150"/>
      <c r="D7564" s="577"/>
    </row>
    <row r="7565" spans="2:4">
      <c r="B7565" s="150"/>
      <c r="D7565" s="577"/>
    </row>
    <row r="7566" spans="2:4">
      <c r="B7566" s="150"/>
      <c r="D7566" s="577"/>
    </row>
    <row r="7567" spans="2:4">
      <c r="B7567" s="150"/>
      <c r="D7567" s="577"/>
    </row>
    <row r="7568" spans="2:4">
      <c r="B7568" s="150"/>
      <c r="D7568" s="577"/>
    </row>
    <row r="7569" spans="2:12">
      <c r="B7569" s="150"/>
      <c r="D7569" s="577"/>
    </row>
    <row r="7570" spans="2:12">
      <c r="B7570" s="150"/>
      <c r="D7570" s="577"/>
    </row>
    <row r="7571" spans="2:12">
      <c r="B7571" s="150"/>
      <c r="D7571" s="577"/>
    </row>
    <row r="7572" spans="2:12">
      <c r="B7572" s="150"/>
      <c r="D7572" s="577"/>
    </row>
    <row r="7573" spans="2:12">
      <c r="B7573" s="150"/>
      <c r="D7573" s="577"/>
    </row>
    <row r="7574" spans="2:12">
      <c r="B7574" s="150"/>
      <c r="D7574" s="577"/>
    </row>
    <row r="7575" spans="2:12">
      <c r="B7575" s="150"/>
      <c r="D7575" s="577"/>
    </row>
    <row r="7576" spans="2:12">
      <c r="B7576" s="150"/>
      <c r="D7576" s="577"/>
    </row>
    <row r="7577" spans="2:12">
      <c r="B7577" s="150"/>
      <c r="D7577" s="577"/>
    </row>
    <row r="7578" spans="2:12">
      <c r="B7578" s="150"/>
      <c r="D7578" s="577"/>
    </row>
    <row r="7579" spans="2:12">
      <c r="B7579" s="150"/>
      <c r="D7579" s="577"/>
      <c r="I7579" s="578"/>
      <c r="J7579" s="578"/>
      <c r="K7579" s="578"/>
      <c r="L7579" s="578"/>
    </row>
    <row r="7580" spans="2:12">
      <c r="B7580" s="150"/>
      <c r="D7580" s="577"/>
    </row>
    <row r="7581" spans="2:12">
      <c r="B7581" s="150"/>
      <c r="D7581" s="577"/>
    </row>
    <row r="7582" spans="2:12">
      <c r="B7582" s="150"/>
      <c r="D7582" s="577"/>
    </row>
    <row r="7583" spans="2:12">
      <c r="B7583" s="150"/>
      <c r="D7583" s="577"/>
    </row>
    <row r="7584" spans="2:12">
      <c r="B7584" s="150"/>
      <c r="D7584" s="577"/>
    </row>
    <row r="7585" spans="2:4">
      <c r="B7585" s="150"/>
      <c r="D7585" s="577"/>
    </row>
    <row r="7586" spans="2:4">
      <c r="B7586" s="150"/>
      <c r="D7586" s="577"/>
    </row>
    <row r="7587" spans="2:4">
      <c r="B7587" s="150"/>
      <c r="D7587" s="577"/>
    </row>
    <row r="7588" spans="2:4">
      <c r="B7588" s="150"/>
      <c r="D7588" s="577"/>
    </row>
    <row r="7589" spans="2:4">
      <c r="B7589" s="150"/>
      <c r="D7589" s="577"/>
    </row>
    <row r="7590" spans="2:4">
      <c r="B7590" s="150"/>
      <c r="D7590" s="577"/>
    </row>
    <row r="7591" spans="2:4">
      <c r="B7591" s="150"/>
      <c r="D7591" s="577"/>
    </row>
    <row r="7592" spans="2:4">
      <c r="B7592" s="150"/>
      <c r="D7592" s="577"/>
    </row>
    <row r="7593" spans="2:4">
      <c r="B7593" s="150"/>
      <c r="D7593" s="577"/>
    </row>
    <row r="7594" spans="2:4">
      <c r="B7594" s="150"/>
      <c r="D7594" s="577"/>
    </row>
    <row r="7595" spans="2:4">
      <c r="B7595" s="150"/>
      <c r="D7595" s="577"/>
    </row>
    <row r="7596" spans="2:4">
      <c r="B7596" s="150"/>
      <c r="D7596" s="577"/>
    </row>
    <row r="7597" spans="2:4">
      <c r="B7597" s="150"/>
      <c r="D7597" s="577"/>
    </row>
    <row r="7598" spans="2:4">
      <c r="B7598" s="150"/>
      <c r="D7598" s="577"/>
    </row>
    <row r="7599" spans="2:4">
      <c r="B7599" s="150"/>
      <c r="D7599" s="577"/>
    </row>
    <row r="7600" spans="2:4">
      <c r="B7600" s="150"/>
      <c r="D7600" s="577"/>
    </row>
    <row r="7601" spans="2:12">
      <c r="B7601" s="150"/>
      <c r="D7601" s="577"/>
    </row>
    <row r="7602" spans="2:12">
      <c r="B7602" s="150"/>
      <c r="D7602" s="577"/>
    </row>
    <row r="7603" spans="2:12">
      <c r="B7603" s="150"/>
      <c r="D7603" s="577"/>
      <c r="I7603" s="578"/>
      <c r="J7603" s="578"/>
      <c r="K7603" s="578"/>
      <c r="L7603" s="578"/>
    </row>
    <row r="7604" spans="2:12">
      <c r="B7604" s="150"/>
      <c r="D7604" s="577"/>
    </row>
    <row r="7605" spans="2:12">
      <c r="B7605" s="150"/>
      <c r="D7605" s="577"/>
    </row>
    <row r="7606" spans="2:12">
      <c r="B7606" s="150"/>
      <c r="D7606" s="577"/>
    </row>
    <row r="7607" spans="2:12">
      <c r="B7607" s="150"/>
      <c r="D7607" s="577"/>
    </row>
    <row r="7608" spans="2:12">
      <c r="B7608" s="150"/>
      <c r="D7608" s="577"/>
    </row>
    <row r="7609" spans="2:12">
      <c r="B7609" s="150"/>
      <c r="D7609" s="577"/>
    </row>
    <row r="7610" spans="2:12">
      <c r="B7610" s="150"/>
      <c r="D7610" s="577"/>
    </row>
    <row r="7611" spans="2:12">
      <c r="B7611" s="150"/>
      <c r="D7611" s="577"/>
    </row>
    <row r="7612" spans="2:12">
      <c r="B7612" s="150"/>
      <c r="D7612" s="577"/>
    </row>
    <row r="7613" spans="2:12">
      <c r="B7613" s="150"/>
      <c r="D7613" s="577"/>
    </row>
    <row r="7614" spans="2:12">
      <c r="B7614" s="150"/>
      <c r="D7614" s="577"/>
    </row>
    <row r="7615" spans="2:12">
      <c r="B7615" s="150"/>
      <c r="D7615" s="577"/>
    </row>
    <row r="7616" spans="2:12">
      <c r="B7616" s="150"/>
      <c r="D7616" s="577"/>
    </row>
    <row r="7617" spans="2:4">
      <c r="B7617" s="150"/>
      <c r="D7617" s="577"/>
    </row>
    <row r="7618" spans="2:4">
      <c r="B7618" s="150"/>
      <c r="D7618" s="577"/>
    </row>
    <row r="7619" spans="2:4">
      <c r="B7619" s="150"/>
      <c r="D7619" s="577"/>
    </row>
    <row r="7620" spans="2:4">
      <c r="B7620" s="150"/>
      <c r="D7620" s="577"/>
    </row>
    <row r="7621" spans="2:4">
      <c r="B7621" s="150"/>
      <c r="D7621" s="577"/>
    </row>
    <row r="7622" spans="2:4">
      <c r="B7622" s="150"/>
      <c r="D7622" s="577"/>
    </row>
    <row r="7623" spans="2:4">
      <c r="B7623" s="150"/>
      <c r="D7623" s="577"/>
    </row>
    <row r="7624" spans="2:4">
      <c r="B7624" s="150"/>
      <c r="D7624" s="577"/>
    </row>
    <row r="7625" spans="2:4">
      <c r="B7625" s="150"/>
      <c r="D7625" s="577"/>
    </row>
    <row r="7626" spans="2:4">
      <c r="B7626" s="150"/>
      <c r="D7626" s="577"/>
    </row>
    <row r="7627" spans="2:4">
      <c r="B7627" s="150"/>
      <c r="D7627" s="577"/>
    </row>
    <row r="7628" spans="2:4">
      <c r="B7628" s="150"/>
      <c r="D7628" s="577"/>
    </row>
    <row r="7629" spans="2:4">
      <c r="B7629" s="150"/>
      <c r="D7629" s="577"/>
    </row>
    <row r="7630" spans="2:4">
      <c r="B7630" s="150"/>
      <c r="D7630" s="577"/>
    </row>
    <row r="7631" spans="2:4">
      <c r="B7631" s="150"/>
      <c r="D7631" s="577"/>
    </row>
    <row r="7632" spans="2:4">
      <c r="B7632" s="150"/>
      <c r="D7632" s="577"/>
    </row>
    <row r="7633" spans="2:4">
      <c r="B7633" s="150"/>
      <c r="D7633" s="577"/>
    </row>
    <row r="7634" spans="2:4">
      <c r="B7634" s="150"/>
      <c r="D7634" s="577"/>
    </row>
    <row r="7635" spans="2:4">
      <c r="B7635" s="150"/>
      <c r="D7635" s="577"/>
    </row>
    <row r="7636" spans="2:4">
      <c r="B7636" s="150"/>
      <c r="D7636" s="577"/>
    </row>
    <row r="7637" spans="2:4">
      <c r="B7637" s="150"/>
      <c r="D7637" s="577"/>
    </row>
    <row r="7638" spans="2:4">
      <c r="B7638" s="150"/>
      <c r="D7638" s="577"/>
    </row>
    <row r="7639" spans="2:4">
      <c r="B7639" s="150"/>
      <c r="D7639" s="577"/>
    </row>
    <row r="7640" spans="2:4">
      <c r="B7640" s="150"/>
      <c r="D7640" s="577"/>
    </row>
    <row r="7641" spans="2:4">
      <c r="B7641" s="150"/>
      <c r="D7641" s="577"/>
    </row>
    <row r="7642" spans="2:4">
      <c r="B7642" s="150"/>
      <c r="D7642" s="577"/>
    </row>
    <row r="7643" spans="2:4">
      <c r="B7643" s="150"/>
      <c r="D7643" s="577"/>
    </row>
    <row r="7644" spans="2:4">
      <c r="B7644" s="150"/>
      <c r="D7644" s="577"/>
    </row>
    <row r="7645" spans="2:4">
      <c r="B7645" s="150"/>
      <c r="D7645" s="577"/>
    </row>
    <row r="7646" spans="2:4">
      <c r="B7646" s="150"/>
      <c r="D7646" s="577"/>
    </row>
    <row r="7647" spans="2:4">
      <c r="B7647" s="150"/>
      <c r="D7647" s="577"/>
    </row>
    <row r="7648" spans="2:4">
      <c r="B7648" s="150"/>
      <c r="D7648" s="577"/>
    </row>
    <row r="7649" spans="2:4">
      <c r="B7649" s="150"/>
      <c r="D7649" s="577"/>
    </row>
    <row r="7650" spans="2:4">
      <c r="B7650" s="150"/>
      <c r="D7650" s="577"/>
    </row>
    <row r="7651" spans="2:4">
      <c r="B7651" s="150"/>
      <c r="D7651" s="577"/>
    </row>
    <row r="7652" spans="2:4">
      <c r="B7652" s="150"/>
      <c r="D7652" s="577"/>
    </row>
    <row r="7653" spans="2:4">
      <c r="B7653" s="150"/>
      <c r="D7653" s="577"/>
    </row>
    <row r="7654" spans="2:4">
      <c r="B7654" s="150"/>
      <c r="D7654" s="577"/>
    </row>
    <row r="7655" spans="2:4">
      <c r="B7655" s="150"/>
      <c r="D7655" s="577"/>
    </row>
    <row r="7656" spans="2:4">
      <c r="B7656" s="150"/>
      <c r="D7656" s="577"/>
    </row>
    <row r="7657" spans="2:4">
      <c r="B7657" s="150"/>
      <c r="D7657" s="577"/>
    </row>
    <row r="7658" spans="2:4">
      <c r="B7658" s="150"/>
      <c r="D7658" s="577"/>
    </row>
    <row r="7659" spans="2:4">
      <c r="B7659" s="150"/>
      <c r="D7659" s="577"/>
    </row>
    <row r="7660" spans="2:4">
      <c r="B7660" s="150"/>
      <c r="D7660" s="577"/>
    </row>
    <row r="7661" spans="2:4">
      <c r="B7661" s="150"/>
      <c r="D7661" s="577"/>
    </row>
    <row r="7662" spans="2:4">
      <c r="B7662" s="150"/>
      <c r="D7662" s="577"/>
    </row>
    <row r="7663" spans="2:4">
      <c r="B7663" s="150"/>
      <c r="D7663" s="577"/>
    </row>
    <row r="7664" spans="2:4">
      <c r="B7664" s="150"/>
      <c r="D7664" s="577"/>
    </row>
    <row r="7665" spans="2:12">
      <c r="B7665" s="150"/>
      <c r="D7665" s="577"/>
    </row>
    <row r="7666" spans="2:12">
      <c r="B7666" s="150"/>
      <c r="D7666" s="577"/>
      <c r="I7666" s="578"/>
      <c r="J7666" s="578"/>
      <c r="K7666" s="578"/>
      <c r="L7666" s="578"/>
    </row>
    <row r="7667" spans="2:12">
      <c r="B7667" s="150"/>
      <c r="D7667" s="577"/>
    </row>
    <row r="7668" spans="2:12">
      <c r="B7668" s="150"/>
      <c r="D7668" s="577"/>
    </row>
    <row r="7669" spans="2:12">
      <c r="B7669" s="150"/>
      <c r="D7669" s="577"/>
    </row>
    <row r="7670" spans="2:12">
      <c r="B7670" s="150"/>
      <c r="D7670" s="577"/>
    </row>
    <row r="7671" spans="2:12">
      <c r="B7671" s="150"/>
      <c r="D7671" s="577"/>
    </row>
    <row r="7672" spans="2:12">
      <c r="B7672" s="150"/>
      <c r="D7672" s="577"/>
    </row>
    <row r="7673" spans="2:12">
      <c r="B7673" s="150"/>
      <c r="D7673" s="577"/>
    </row>
    <row r="7674" spans="2:12">
      <c r="B7674" s="150"/>
      <c r="D7674" s="577"/>
      <c r="I7674" s="578"/>
      <c r="J7674" s="578"/>
      <c r="K7674" s="578"/>
      <c r="L7674" s="578"/>
    </row>
    <row r="7675" spans="2:12">
      <c r="B7675" s="150"/>
      <c r="D7675" s="577"/>
    </row>
    <row r="7676" spans="2:12">
      <c r="B7676" s="150"/>
      <c r="D7676" s="577"/>
    </row>
    <row r="7677" spans="2:12">
      <c r="B7677" s="150"/>
      <c r="D7677" s="577"/>
    </row>
    <row r="7678" spans="2:12">
      <c r="B7678" s="150"/>
      <c r="D7678" s="577"/>
    </row>
    <row r="7679" spans="2:12">
      <c r="B7679" s="150"/>
      <c r="D7679" s="577"/>
    </row>
    <row r="7680" spans="2:12">
      <c r="B7680" s="150"/>
      <c r="D7680" s="577"/>
    </row>
    <row r="7681" spans="2:12">
      <c r="B7681" s="150"/>
      <c r="D7681" s="577"/>
    </row>
    <row r="7682" spans="2:12">
      <c r="B7682" s="150"/>
      <c r="D7682" s="577"/>
    </row>
    <row r="7683" spans="2:12">
      <c r="B7683" s="150"/>
      <c r="D7683" s="577"/>
    </row>
    <row r="7684" spans="2:12">
      <c r="B7684" s="150"/>
      <c r="D7684" s="577"/>
    </row>
    <row r="7685" spans="2:12">
      <c r="B7685" s="150"/>
      <c r="D7685" s="577"/>
    </row>
    <row r="7686" spans="2:12">
      <c r="B7686" s="150"/>
      <c r="D7686" s="577"/>
    </row>
    <row r="7687" spans="2:12">
      <c r="B7687" s="150"/>
      <c r="D7687" s="577"/>
    </row>
    <row r="7688" spans="2:12">
      <c r="B7688" s="150"/>
      <c r="D7688" s="577"/>
    </row>
    <row r="7689" spans="2:12">
      <c r="B7689" s="150"/>
      <c r="D7689" s="577"/>
      <c r="I7689" s="578"/>
      <c r="J7689" s="578"/>
      <c r="K7689" s="578"/>
      <c r="L7689" s="578"/>
    </row>
    <row r="7690" spans="2:12">
      <c r="B7690" s="150"/>
      <c r="D7690" s="577"/>
    </row>
    <row r="7691" spans="2:12">
      <c r="B7691" s="150"/>
      <c r="D7691" s="577"/>
    </row>
    <row r="7692" spans="2:12">
      <c r="B7692" s="150"/>
      <c r="D7692" s="577"/>
    </row>
    <row r="7693" spans="2:12">
      <c r="B7693" s="150"/>
      <c r="D7693" s="577"/>
    </row>
    <row r="7694" spans="2:12">
      <c r="B7694" s="150"/>
      <c r="D7694" s="577"/>
    </row>
    <row r="7695" spans="2:12">
      <c r="B7695" s="150"/>
      <c r="D7695" s="577"/>
    </row>
    <row r="7696" spans="2:12">
      <c r="B7696" s="150"/>
      <c r="D7696" s="577"/>
    </row>
    <row r="7697" spans="2:4">
      <c r="B7697" s="150"/>
      <c r="D7697" s="577"/>
    </row>
    <row r="7698" spans="2:4">
      <c r="B7698" s="150"/>
      <c r="D7698" s="577"/>
    </row>
    <row r="7699" spans="2:4">
      <c r="B7699" s="150"/>
      <c r="D7699" s="577"/>
    </row>
    <row r="7700" spans="2:4">
      <c r="B7700" s="150"/>
      <c r="D7700" s="577"/>
    </row>
    <row r="7701" spans="2:4">
      <c r="B7701" s="150"/>
      <c r="D7701" s="577"/>
    </row>
    <row r="7702" spans="2:4">
      <c r="B7702" s="150"/>
      <c r="D7702" s="577"/>
    </row>
    <row r="7703" spans="2:4">
      <c r="B7703" s="150"/>
      <c r="D7703" s="577"/>
    </row>
    <row r="7704" spans="2:4">
      <c r="B7704" s="150"/>
      <c r="D7704" s="577"/>
    </row>
    <row r="7705" spans="2:4">
      <c r="B7705" s="150"/>
      <c r="D7705" s="577"/>
    </row>
    <row r="7706" spans="2:4">
      <c r="B7706" s="150"/>
      <c r="D7706" s="577"/>
    </row>
    <row r="7707" spans="2:4">
      <c r="B7707" s="150"/>
      <c r="D7707" s="577"/>
    </row>
    <row r="7708" spans="2:4">
      <c r="B7708" s="150"/>
      <c r="D7708" s="577"/>
    </row>
    <row r="7709" spans="2:4">
      <c r="B7709" s="150"/>
      <c r="D7709" s="577"/>
    </row>
    <row r="7710" spans="2:4">
      <c r="B7710" s="150"/>
      <c r="D7710" s="577"/>
    </row>
    <row r="7711" spans="2:4">
      <c r="B7711" s="150"/>
      <c r="D7711" s="577"/>
    </row>
    <row r="7712" spans="2:4">
      <c r="B7712" s="150"/>
      <c r="D7712" s="577"/>
    </row>
    <row r="7713" spans="2:4">
      <c r="B7713" s="150"/>
      <c r="D7713" s="577"/>
    </row>
    <row r="7714" spans="2:4">
      <c r="B7714" s="150"/>
      <c r="D7714" s="577"/>
    </row>
    <row r="7715" spans="2:4">
      <c r="B7715" s="150"/>
      <c r="D7715" s="577"/>
    </row>
    <row r="7716" spans="2:4">
      <c r="B7716" s="150"/>
      <c r="D7716" s="577"/>
    </row>
    <row r="7717" spans="2:4">
      <c r="B7717" s="150"/>
      <c r="D7717" s="577"/>
    </row>
    <row r="7718" spans="2:4">
      <c r="B7718" s="150"/>
      <c r="D7718" s="577"/>
    </row>
    <row r="7719" spans="2:4">
      <c r="B7719" s="150"/>
      <c r="D7719" s="577"/>
    </row>
    <row r="7720" spans="2:4">
      <c r="B7720" s="150"/>
      <c r="D7720" s="577"/>
    </row>
    <row r="7721" spans="2:4">
      <c r="B7721" s="150"/>
      <c r="D7721" s="577"/>
    </row>
    <row r="7722" spans="2:4">
      <c r="B7722" s="150"/>
      <c r="D7722" s="577"/>
    </row>
    <row r="7723" spans="2:4">
      <c r="B7723" s="150"/>
      <c r="D7723" s="577"/>
    </row>
    <row r="7724" spans="2:4">
      <c r="B7724" s="150"/>
      <c r="D7724" s="577"/>
    </row>
    <row r="7725" spans="2:4">
      <c r="B7725" s="150"/>
      <c r="D7725" s="577"/>
    </row>
    <row r="7726" spans="2:4">
      <c r="B7726" s="150"/>
      <c r="D7726" s="577"/>
    </row>
    <row r="7727" spans="2:4">
      <c r="B7727" s="150"/>
      <c r="D7727" s="577"/>
    </row>
    <row r="7728" spans="2:4">
      <c r="B7728" s="150"/>
      <c r="D7728" s="577"/>
    </row>
    <row r="7729" spans="2:4">
      <c r="B7729" s="150"/>
      <c r="D7729" s="577"/>
    </row>
    <row r="7730" spans="2:4">
      <c r="B7730" s="150"/>
      <c r="D7730" s="577"/>
    </row>
    <row r="7731" spans="2:4">
      <c r="B7731" s="150"/>
      <c r="D7731" s="577"/>
    </row>
    <row r="7732" spans="2:4">
      <c r="B7732" s="150"/>
      <c r="D7732" s="577"/>
    </row>
    <row r="7733" spans="2:4">
      <c r="B7733" s="150"/>
      <c r="D7733" s="577"/>
    </row>
    <row r="7734" spans="2:4">
      <c r="B7734" s="150"/>
      <c r="D7734" s="577"/>
    </row>
    <row r="7735" spans="2:4">
      <c r="B7735" s="150"/>
      <c r="D7735" s="577"/>
    </row>
    <row r="7736" spans="2:4">
      <c r="B7736" s="150"/>
      <c r="D7736" s="577"/>
    </row>
    <row r="7737" spans="2:4">
      <c r="B7737" s="150"/>
      <c r="D7737" s="577"/>
    </row>
    <row r="7738" spans="2:4">
      <c r="B7738" s="150"/>
      <c r="D7738" s="577"/>
    </row>
    <row r="7739" spans="2:4">
      <c r="B7739" s="150"/>
      <c r="D7739" s="577"/>
    </row>
    <row r="7740" spans="2:4">
      <c r="B7740" s="150"/>
      <c r="D7740" s="577"/>
    </row>
    <row r="7741" spans="2:4">
      <c r="B7741" s="150"/>
      <c r="D7741" s="577"/>
    </row>
    <row r="7742" spans="2:4">
      <c r="B7742" s="150"/>
      <c r="D7742" s="577"/>
    </row>
    <row r="7743" spans="2:4">
      <c r="B7743" s="150"/>
      <c r="D7743" s="577"/>
    </row>
    <row r="7744" spans="2:4">
      <c r="B7744" s="150"/>
      <c r="D7744" s="577"/>
    </row>
    <row r="7745" spans="2:4">
      <c r="B7745" s="150"/>
      <c r="D7745" s="577"/>
    </row>
    <row r="7746" spans="2:4">
      <c r="B7746" s="150"/>
      <c r="D7746" s="577"/>
    </row>
    <row r="7747" spans="2:4">
      <c r="B7747" s="150"/>
      <c r="D7747" s="577"/>
    </row>
    <row r="7748" spans="2:4">
      <c r="B7748" s="150"/>
      <c r="D7748" s="577"/>
    </row>
    <row r="7749" spans="2:4">
      <c r="B7749" s="150"/>
      <c r="D7749" s="577"/>
    </row>
    <row r="7750" spans="2:4">
      <c r="B7750" s="150"/>
      <c r="D7750" s="577"/>
    </row>
    <row r="7751" spans="2:4">
      <c r="B7751" s="150"/>
      <c r="D7751" s="577"/>
    </row>
    <row r="7752" spans="2:4">
      <c r="B7752" s="150"/>
      <c r="D7752" s="577"/>
    </row>
    <row r="7753" spans="2:4">
      <c r="B7753" s="150"/>
      <c r="D7753" s="577"/>
    </row>
    <row r="7754" spans="2:4">
      <c r="B7754" s="150"/>
      <c r="D7754" s="577"/>
    </row>
    <row r="7755" spans="2:4">
      <c r="B7755" s="150"/>
      <c r="D7755" s="577"/>
    </row>
    <row r="7756" spans="2:4">
      <c r="B7756" s="150"/>
      <c r="D7756" s="577"/>
    </row>
    <row r="7757" spans="2:4">
      <c r="B7757" s="150"/>
      <c r="D7757" s="577"/>
    </row>
    <row r="7758" spans="2:4">
      <c r="B7758" s="150"/>
      <c r="D7758" s="577"/>
    </row>
    <row r="7759" spans="2:4">
      <c r="B7759" s="150"/>
      <c r="D7759" s="577"/>
    </row>
    <row r="7760" spans="2:4">
      <c r="B7760" s="150"/>
      <c r="D7760" s="577"/>
    </row>
    <row r="7761" spans="2:4">
      <c r="B7761" s="150"/>
      <c r="D7761" s="577"/>
    </row>
    <row r="7762" spans="2:4">
      <c r="B7762" s="150"/>
      <c r="D7762" s="577"/>
    </row>
    <row r="7763" spans="2:4">
      <c r="B7763" s="150"/>
      <c r="D7763" s="577"/>
    </row>
    <row r="7764" spans="2:4">
      <c r="B7764" s="150"/>
      <c r="D7764" s="577"/>
    </row>
    <row r="7765" spans="2:4">
      <c r="B7765" s="150"/>
      <c r="D7765" s="577"/>
    </row>
    <row r="7766" spans="2:4">
      <c r="B7766" s="150"/>
      <c r="D7766" s="577"/>
    </row>
    <row r="7767" spans="2:4">
      <c r="B7767" s="150"/>
      <c r="D7767" s="577"/>
    </row>
    <row r="7768" spans="2:4">
      <c r="B7768" s="150"/>
      <c r="D7768" s="577"/>
    </row>
    <row r="7769" spans="2:4">
      <c r="B7769" s="150"/>
      <c r="D7769" s="577"/>
    </row>
    <row r="7770" spans="2:4">
      <c r="B7770" s="150"/>
      <c r="D7770" s="577"/>
    </row>
    <row r="7771" spans="2:4">
      <c r="B7771" s="150"/>
      <c r="D7771" s="577"/>
    </row>
    <row r="7772" spans="2:4">
      <c r="B7772" s="150"/>
      <c r="D7772" s="577"/>
    </row>
    <row r="7773" spans="2:4">
      <c r="B7773" s="150"/>
      <c r="D7773" s="577"/>
    </row>
    <row r="7774" spans="2:4">
      <c r="B7774" s="150"/>
      <c r="D7774" s="577"/>
    </row>
    <row r="7775" spans="2:4">
      <c r="B7775" s="150"/>
      <c r="D7775" s="577"/>
    </row>
    <row r="7776" spans="2:4">
      <c r="B7776" s="150"/>
      <c r="D7776" s="577"/>
    </row>
    <row r="7777" spans="2:4">
      <c r="B7777" s="150"/>
      <c r="D7777" s="577"/>
    </row>
    <row r="7778" spans="2:4">
      <c r="B7778" s="150"/>
      <c r="D7778" s="577"/>
    </row>
    <row r="7779" spans="2:4">
      <c r="B7779" s="150"/>
      <c r="D7779" s="577"/>
    </row>
    <row r="7780" spans="2:4">
      <c r="B7780" s="150"/>
      <c r="D7780" s="577"/>
    </row>
    <row r="7781" spans="2:4">
      <c r="B7781" s="150"/>
      <c r="D7781" s="577"/>
    </row>
    <row r="7782" spans="2:4">
      <c r="B7782" s="150"/>
      <c r="D7782" s="577"/>
    </row>
    <row r="7783" spans="2:4">
      <c r="B7783" s="150"/>
      <c r="D7783" s="577"/>
    </row>
    <row r="7784" spans="2:4">
      <c r="B7784" s="150"/>
      <c r="D7784" s="577"/>
    </row>
    <row r="7785" spans="2:4">
      <c r="B7785" s="150"/>
      <c r="D7785" s="577"/>
    </row>
    <row r="7786" spans="2:4">
      <c r="B7786" s="150"/>
      <c r="D7786" s="577"/>
    </row>
    <row r="7787" spans="2:4">
      <c r="B7787" s="150"/>
      <c r="D7787" s="577"/>
    </row>
    <row r="7788" spans="2:4">
      <c r="B7788" s="150"/>
      <c r="D7788" s="577"/>
    </row>
    <row r="7789" spans="2:4">
      <c r="B7789" s="150"/>
      <c r="D7789" s="577"/>
    </row>
    <row r="7790" spans="2:4">
      <c r="B7790" s="150"/>
      <c r="D7790" s="577"/>
    </row>
    <row r="7791" spans="2:4">
      <c r="B7791" s="150"/>
      <c r="D7791" s="577"/>
    </row>
    <row r="7792" spans="2:4">
      <c r="B7792" s="150"/>
      <c r="D7792" s="577"/>
    </row>
    <row r="7793" spans="2:4">
      <c r="B7793" s="150"/>
      <c r="D7793" s="577"/>
    </row>
    <row r="7794" spans="2:4">
      <c r="B7794" s="150"/>
      <c r="D7794" s="577"/>
    </row>
    <row r="7795" spans="2:4">
      <c r="B7795" s="150"/>
      <c r="D7795" s="577"/>
    </row>
    <row r="7796" spans="2:4">
      <c r="B7796" s="150"/>
      <c r="D7796" s="577"/>
    </row>
    <row r="7797" spans="2:4">
      <c r="B7797" s="150"/>
      <c r="D7797" s="577"/>
    </row>
    <row r="7798" spans="2:4">
      <c r="B7798" s="150"/>
      <c r="D7798" s="577"/>
    </row>
    <row r="7799" spans="2:4">
      <c r="B7799" s="150"/>
      <c r="D7799" s="577"/>
    </row>
    <row r="7800" spans="2:4">
      <c r="B7800" s="150"/>
      <c r="D7800" s="577"/>
    </row>
    <row r="7801" spans="2:4">
      <c r="B7801" s="150"/>
      <c r="D7801" s="577"/>
    </row>
    <row r="7802" spans="2:4">
      <c r="B7802" s="150"/>
      <c r="D7802" s="577"/>
    </row>
    <row r="7803" spans="2:4">
      <c r="B7803" s="150"/>
      <c r="D7803" s="577"/>
    </row>
    <row r="7804" spans="2:4">
      <c r="B7804" s="150"/>
      <c r="D7804" s="577"/>
    </row>
    <row r="7805" spans="2:4">
      <c r="B7805" s="150"/>
      <c r="D7805" s="577"/>
    </row>
    <row r="7806" spans="2:4">
      <c r="B7806" s="150"/>
      <c r="D7806" s="577"/>
    </row>
    <row r="7807" spans="2:4">
      <c r="B7807" s="150"/>
      <c r="D7807" s="577"/>
    </row>
    <row r="7808" spans="2:4">
      <c r="B7808" s="150"/>
      <c r="D7808" s="577"/>
    </row>
    <row r="7809" spans="2:4">
      <c r="B7809" s="150"/>
      <c r="D7809" s="577"/>
    </row>
    <row r="7810" spans="2:4">
      <c r="B7810" s="150"/>
      <c r="D7810" s="577"/>
    </row>
    <row r="7811" spans="2:4">
      <c r="B7811" s="150"/>
      <c r="D7811" s="577"/>
    </row>
    <row r="7812" spans="2:4">
      <c r="B7812" s="150"/>
      <c r="D7812" s="577"/>
    </row>
    <row r="7813" spans="2:4">
      <c r="B7813" s="150"/>
      <c r="D7813" s="577"/>
    </row>
    <row r="7814" spans="2:4">
      <c r="B7814" s="150"/>
      <c r="D7814" s="577"/>
    </row>
    <row r="7815" spans="2:4">
      <c r="B7815" s="150"/>
      <c r="D7815" s="577"/>
    </row>
    <row r="7816" spans="2:4">
      <c r="B7816" s="150"/>
      <c r="D7816" s="577"/>
    </row>
    <row r="7817" spans="2:4">
      <c r="B7817" s="150"/>
      <c r="D7817" s="577"/>
    </row>
    <row r="7818" spans="2:4">
      <c r="B7818" s="150"/>
      <c r="D7818" s="577"/>
    </row>
    <row r="7819" spans="2:4">
      <c r="B7819" s="150"/>
      <c r="D7819" s="577"/>
    </row>
    <row r="7820" spans="2:4">
      <c r="B7820" s="150"/>
      <c r="D7820" s="577"/>
    </row>
    <row r="7821" spans="2:4">
      <c r="B7821" s="150"/>
      <c r="D7821" s="577"/>
    </row>
    <row r="7822" spans="2:4">
      <c r="B7822" s="150"/>
      <c r="D7822" s="577"/>
    </row>
    <row r="7823" spans="2:4">
      <c r="B7823" s="150"/>
      <c r="D7823" s="577"/>
    </row>
    <row r="7824" spans="2:4">
      <c r="B7824" s="150"/>
      <c r="D7824" s="577"/>
    </row>
    <row r="7825" spans="2:4">
      <c r="B7825" s="150"/>
      <c r="D7825" s="577"/>
    </row>
    <row r="7826" spans="2:4">
      <c r="B7826" s="150"/>
      <c r="D7826" s="577"/>
    </row>
    <row r="7827" spans="2:4">
      <c r="B7827" s="150"/>
      <c r="D7827" s="577"/>
    </row>
    <row r="7828" spans="2:4">
      <c r="B7828" s="150"/>
      <c r="D7828" s="577"/>
    </row>
    <row r="7829" spans="2:4">
      <c r="B7829" s="150"/>
      <c r="D7829" s="577"/>
    </row>
    <row r="7830" spans="2:4">
      <c r="B7830" s="150"/>
      <c r="D7830" s="577"/>
    </row>
    <row r="7831" spans="2:4">
      <c r="B7831" s="150"/>
      <c r="D7831" s="577"/>
    </row>
    <row r="7832" spans="2:4">
      <c r="B7832" s="150"/>
      <c r="D7832" s="577"/>
    </row>
    <row r="7833" spans="2:4">
      <c r="B7833" s="150"/>
      <c r="D7833" s="577"/>
    </row>
    <row r="7834" spans="2:4">
      <c r="B7834" s="150"/>
      <c r="D7834" s="577"/>
    </row>
    <row r="7835" spans="2:4">
      <c r="B7835" s="150"/>
      <c r="D7835" s="577"/>
    </row>
    <row r="7836" spans="2:4">
      <c r="B7836" s="150"/>
      <c r="D7836" s="577"/>
    </row>
    <row r="7837" spans="2:4">
      <c r="B7837" s="150"/>
      <c r="D7837" s="577"/>
    </row>
    <row r="7838" spans="2:4">
      <c r="B7838" s="150"/>
      <c r="D7838" s="577"/>
    </row>
    <row r="7839" spans="2:4">
      <c r="B7839" s="150"/>
      <c r="D7839" s="577"/>
    </row>
    <row r="7840" spans="2:4">
      <c r="B7840" s="150"/>
      <c r="D7840" s="577"/>
    </row>
    <row r="7841" spans="2:4">
      <c r="B7841" s="150"/>
      <c r="D7841" s="577"/>
    </row>
    <row r="7842" spans="2:4">
      <c r="B7842" s="150"/>
      <c r="D7842" s="577"/>
    </row>
    <row r="7843" spans="2:4">
      <c r="B7843" s="150"/>
      <c r="D7843" s="577"/>
    </row>
    <row r="7844" spans="2:4">
      <c r="B7844" s="150"/>
      <c r="D7844" s="577"/>
    </row>
    <row r="7845" spans="2:4">
      <c r="B7845" s="150"/>
      <c r="D7845" s="577"/>
    </row>
    <row r="7846" spans="2:4">
      <c r="B7846" s="150"/>
      <c r="D7846" s="577"/>
    </row>
    <row r="7847" spans="2:4">
      <c r="B7847" s="150"/>
      <c r="D7847" s="577"/>
    </row>
    <row r="7848" spans="2:4">
      <c r="B7848" s="150"/>
      <c r="D7848" s="577"/>
    </row>
    <row r="7849" spans="2:4">
      <c r="B7849" s="150"/>
      <c r="D7849" s="577"/>
    </row>
    <row r="7850" spans="2:4">
      <c r="B7850" s="150"/>
      <c r="D7850" s="577"/>
    </row>
    <row r="7851" spans="2:4">
      <c r="B7851" s="150"/>
      <c r="D7851" s="577"/>
    </row>
    <row r="7852" spans="2:4">
      <c r="B7852" s="150"/>
      <c r="D7852" s="577"/>
    </row>
    <row r="7853" spans="2:4">
      <c r="B7853" s="150"/>
      <c r="D7853" s="577"/>
    </row>
    <row r="7854" spans="2:4">
      <c r="B7854" s="150"/>
      <c r="D7854" s="577"/>
    </row>
    <row r="7855" spans="2:4">
      <c r="B7855" s="150"/>
      <c r="D7855" s="577"/>
    </row>
    <row r="7856" spans="2:4">
      <c r="B7856" s="150"/>
      <c r="D7856" s="577"/>
    </row>
    <row r="7857" spans="2:4">
      <c r="B7857" s="150"/>
      <c r="D7857" s="577"/>
    </row>
    <row r="7858" spans="2:4">
      <c r="B7858" s="150"/>
      <c r="D7858" s="577"/>
    </row>
    <row r="7859" spans="2:4">
      <c r="B7859" s="150"/>
      <c r="D7859" s="577"/>
    </row>
    <row r="7860" spans="2:4">
      <c r="B7860" s="150"/>
      <c r="D7860" s="577"/>
    </row>
    <row r="7861" spans="2:4">
      <c r="B7861" s="150"/>
      <c r="D7861" s="577"/>
    </row>
    <row r="7862" spans="2:4">
      <c r="B7862" s="150"/>
      <c r="D7862" s="577"/>
    </row>
    <row r="7863" spans="2:4">
      <c r="B7863" s="150"/>
      <c r="D7863" s="577"/>
    </row>
    <row r="7864" spans="2:4">
      <c r="B7864" s="150"/>
      <c r="D7864" s="577"/>
    </row>
    <row r="7865" spans="2:4">
      <c r="B7865" s="150"/>
      <c r="D7865" s="577"/>
    </row>
    <row r="7866" spans="2:4">
      <c r="B7866" s="150"/>
      <c r="D7866" s="577"/>
    </row>
    <row r="7867" spans="2:4">
      <c r="B7867" s="150"/>
      <c r="D7867" s="577"/>
    </row>
    <row r="7868" spans="2:4">
      <c r="B7868" s="150"/>
      <c r="D7868" s="577"/>
    </row>
    <row r="7869" spans="2:4">
      <c r="B7869" s="150"/>
      <c r="D7869" s="577"/>
    </row>
    <row r="7870" spans="2:4">
      <c r="B7870" s="150"/>
      <c r="D7870" s="577"/>
    </row>
    <row r="7871" spans="2:4">
      <c r="B7871" s="150"/>
      <c r="D7871" s="577"/>
    </row>
    <row r="7872" spans="2:4">
      <c r="B7872" s="150"/>
      <c r="D7872" s="577"/>
    </row>
    <row r="7873" spans="2:12">
      <c r="B7873" s="150"/>
      <c r="D7873" s="577"/>
    </row>
    <row r="7874" spans="2:12">
      <c r="B7874" s="150"/>
      <c r="D7874" s="577"/>
    </row>
    <row r="7875" spans="2:12">
      <c r="B7875" s="150"/>
      <c r="D7875" s="577"/>
    </row>
    <row r="7876" spans="2:12">
      <c r="B7876" s="150"/>
      <c r="D7876" s="577"/>
    </row>
    <row r="7877" spans="2:12">
      <c r="B7877" s="150"/>
      <c r="D7877" s="577"/>
    </row>
    <row r="7878" spans="2:12">
      <c r="B7878" s="150"/>
      <c r="D7878" s="577"/>
    </row>
    <row r="7879" spans="2:12">
      <c r="B7879" s="150"/>
      <c r="D7879" s="577"/>
    </row>
    <row r="7880" spans="2:12">
      <c r="B7880" s="150"/>
      <c r="D7880" s="577"/>
    </row>
    <row r="7881" spans="2:12">
      <c r="B7881" s="150"/>
      <c r="D7881" s="577"/>
      <c r="I7881" s="578"/>
      <c r="J7881" s="578"/>
      <c r="K7881" s="578"/>
      <c r="L7881" s="578"/>
    </row>
    <row r="7882" spans="2:12">
      <c r="B7882" s="150"/>
      <c r="D7882" s="577"/>
    </row>
    <row r="7883" spans="2:12">
      <c r="B7883" s="150"/>
      <c r="D7883" s="577"/>
    </row>
    <row r="7884" spans="2:12">
      <c r="B7884" s="150"/>
      <c r="D7884" s="577"/>
    </row>
    <row r="7885" spans="2:12">
      <c r="B7885" s="150"/>
      <c r="D7885" s="577"/>
    </row>
    <row r="7886" spans="2:12">
      <c r="B7886" s="150"/>
      <c r="D7886" s="577"/>
    </row>
    <row r="7887" spans="2:12">
      <c r="B7887" s="150"/>
      <c r="D7887" s="577"/>
    </row>
    <row r="7888" spans="2:12">
      <c r="B7888" s="150"/>
      <c r="D7888" s="577"/>
    </row>
    <row r="7889" spans="2:12">
      <c r="B7889" s="150"/>
      <c r="D7889" s="577"/>
    </row>
    <row r="7890" spans="2:12">
      <c r="B7890" s="150"/>
      <c r="D7890" s="577"/>
      <c r="I7890" s="578"/>
      <c r="J7890" s="578"/>
      <c r="K7890" s="578"/>
      <c r="L7890" s="578"/>
    </row>
    <row r="7891" spans="2:12">
      <c r="B7891" s="150"/>
      <c r="D7891" s="577"/>
    </row>
    <row r="7892" spans="2:12">
      <c r="B7892" s="150"/>
      <c r="D7892" s="577"/>
    </row>
    <row r="7893" spans="2:12">
      <c r="B7893" s="150"/>
      <c r="D7893" s="577"/>
    </row>
    <row r="7894" spans="2:12">
      <c r="B7894" s="150"/>
      <c r="D7894" s="577"/>
    </row>
    <row r="7895" spans="2:12">
      <c r="B7895" s="150"/>
      <c r="D7895" s="577"/>
    </row>
    <row r="7896" spans="2:12">
      <c r="B7896" s="150"/>
      <c r="D7896" s="577"/>
    </row>
    <row r="7897" spans="2:12">
      <c r="B7897" s="150"/>
      <c r="D7897" s="577"/>
    </row>
    <row r="7898" spans="2:12">
      <c r="B7898" s="150"/>
      <c r="D7898" s="577"/>
    </row>
    <row r="7899" spans="2:12">
      <c r="B7899" s="150"/>
      <c r="D7899" s="577"/>
    </row>
    <row r="7900" spans="2:12">
      <c r="B7900" s="150"/>
      <c r="D7900" s="577"/>
    </row>
    <row r="7901" spans="2:12">
      <c r="B7901" s="150"/>
      <c r="D7901" s="577"/>
    </row>
    <row r="7902" spans="2:12">
      <c r="B7902" s="150"/>
      <c r="D7902" s="577"/>
    </row>
    <row r="7903" spans="2:12">
      <c r="B7903" s="150"/>
      <c r="D7903" s="577"/>
    </row>
    <row r="7904" spans="2:12">
      <c r="B7904" s="150"/>
      <c r="D7904" s="577"/>
    </row>
    <row r="7905" spans="2:4">
      <c r="B7905" s="150"/>
      <c r="D7905" s="577"/>
    </row>
    <row r="7906" spans="2:4">
      <c r="B7906" s="150"/>
      <c r="D7906" s="577"/>
    </row>
    <row r="7907" spans="2:4">
      <c r="B7907" s="150"/>
      <c r="D7907" s="577"/>
    </row>
    <row r="7908" spans="2:4">
      <c r="B7908" s="150"/>
      <c r="D7908" s="577"/>
    </row>
    <row r="7909" spans="2:4">
      <c r="B7909" s="150"/>
      <c r="D7909" s="577"/>
    </row>
    <row r="7910" spans="2:4">
      <c r="B7910" s="150"/>
      <c r="D7910" s="577"/>
    </row>
    <row r="7911" spans="2:4">
      <c r="B7911" s="150"/>
      <c r="D7911" s="577"/>
    </row>
    <row r="7912" spans="2:4">
      <c r="B7912" s="150"/>
      <c r="D7912" s="577"/>
    </row>
    <row r="7913" spans="2:4">
      <c r="B7913" s="150"/>
      <c r="D7913" s="577"/>
    </row>
    <row r="7914" spans="2:4">
      <c r="B7914" s="150"/>
      <c r="D7914" s="577"/>
    </row>
    <row r="7915" spans="2:4">
      <c r="B7915" s="150"/>
      <c r="D7915" s="577"/>
    </row>
    <row r="7916" spans="2:4">
      <c r="B7916" s="150"/>
      <c r="D7916" s="577"/>
    </row>
    <row r="7917" spans="2:4">
      <c r="B7917" s="150"/>
      <c r="D7917" s="577"/>
    </row>
    <row r="7918" spans="2:4">
      <c r="B7918" s="150"/>
      <c r="D7918" s="577"/>
    </row>
    <row r="7919" spans="2:4">
      <c r="B7919" s="150"/>
      <c r="D7919" s="577"/>
    </row>
    <row r="7920" spans="2:4">
      <c r="B7920" s="150"/>
      <c r="D7920" s="577"/>
    </row>
    <row r="7921" spans="2:4">
      <c r="B7921" s="150"/>
      <c r="D7921" s="577"/>
    </row>
    <row r="7922" spans="2:4">
      <c r="B7922" s="150"/>
      <c r="D7922" s="577"/>
    </row>
    <row r="7923" spans="2:4">
      <c r="B7923" s="150"/>
      <c r="D7923" s="577"/>
    </row>
    <row r="7924" spans="2:4">
      <c r="B7924" s="150"/>
      <c r="D7924" s="577"/>
    </row>
    <row r="7925" spans="2:4">
      <c r="B7925" s="150"/>
      <c r="D7925" s="577"/>
    </row>
    <row r="7926" spans="2:4">
      <c r="B7926" s="150"/>
      <c r="D7926" s="577"/>
    </row>
    <row r="7927" spans="2:4">
      <c r="B7927" s="150"/>
      <c r="D7927" s="577"/>
    </row>
    <row r="7928" spans="2:4">
      <c r="B7928" s="150"/>
      <c r="D7928" s="577"/>
    </row>
    <row r="7929" spans="2:4">
      <c r="B7929" s="150"/>
      <c r="D7929" s="577"/>
    </row>
    <row r="7930" spans="2:4">
      <c r="B7930" s="150"/>
      <c r="D7930" s="577"/>
    </row>
    <row r="7931" spans="2:4">
      <c r="B7931" s="150"/>
      <c r="D7931" s="577"/>
    </row>
    <row r="7932" spans="2:4">
      <c r="B7932" s="150"/>
      <c r="D7932" s="577"/>
    </row>
    <row r="7933" spans="2:4">
      <c r="B7933" s="150"/>
      <c r="D7933" s="577"/>
    </row>
    <row r="7934" spans="2:4">
      <c r="B7934" s="150"/>
      <c r="D7934" s="577"/>
    </row>
    <row r="7935" spans="2:4">
      <c r="B7935" s="150"/>
      <c r="D7935" s="577"/>
    </row>
    <row r="7936" spans="2:4">
      <c r="B7936" s="150"/>
      <c r="D7936" s="577"/>
    </row>
    <row r="7937" spans="2:4">
      <c r="B7937" s="150"/>
      <c r="D7937" s="577"/>
    </row>
    <row r="7938" spans="2:4">
      <c r="B7938" s="150"/>
      <c r="D7938" s="577"/>
    </row>
    <row r="7939" spans="2:4">
      <c r="B7939" s="150"/>
      <c r="D7939" s="577"/>
    </row>
    <row r="7940" spans="2:4">
      <c r="B7940" s="150"/>
      <c r="D7940" s="577"/>
    </row>
    <row r="7941" spans="2:4">
      <c r="B7941" s="150"/>
      <c r="D7941" s="577"/>
    </row>
    <row r="7942" spans="2:4">
      <c r="B7942" s="150"/>
      <c r="D7942" s="577"/>
    </row>
    <row r="7943" spans="2:4">
      <c r="B7943" s="150"/>
      <c r="D7943" s="577"/>
    </row>
    <row r="7944" spans="2:4">
      <c r="B7944" s="150"/>
      <c r="D7944" s="577"/>
    </row>
    <row r="7945" spans="2:4">
      <c r="B7945" s="150"/>
      <c r="D7945" s="577"/>
    </row>
    <row r="7946" spans="2:4">
      <c r="B7946" s="150"/>
      <c r="D7946" s="577"/>
    </row>
    <row r="7947" spans="2:4">
      <c r="B7947" s="150"/>
      <c r="D7947" s="577"/>
    </row>
    <row r="7948" spans="2:4">
      <c r="B7948" s="150"/>
      <c r="D7948" s="577"/>
    </row>
    <row r="7949" spans="2:4">
      <c r="B7949" s="150"/>
      <c r="D7949" s="577"/>
    </row>
    <row r="7950" spans="2:4">
      <c r="B7950" s="150"/>
      <c r="D7950" s="577"/>
    </row>
    <row r="7951" spans="2:4">
      <c r="B7951" s="150"/>
      <c r="D7951" s="577"/>
    </row>
    <row r="7952" spans="2:4">
      <c r="B7952" s="150"/>
      <c r="D7952" s="577"/>
    </row>
    <row r="7953" spans="2:12">
      <c r="B7953" s="150"/>
      <c r="D7953" s="577"/>
    </row>
    <row r="7954" spans="2:12">
      <c r="B7954" s="150"/>
      <c r="D7954" s="577"/>
    </row>
    <row r="7955" spans="2:12">
      <c r="B7955" s="150"/>
      <c r="D7955" s="577"/>
    </row>
    <row r="7956" spans="2:12">
      <c r="B7956" s="150"/>
      <c r="D7956" s="577"/>
    </row>
    <row r="7957" spans="2:12">
      <c r="B7957" s="150"/>
      <c r="D7957" s="577"/>
    </row>
    <row r="7958" spans="2:12">
      <c r="B7958" s="150"/>
      <c r="D7958" s="577"/>
    </row>
    <row r="7959" spans="2:12">
      <c r="B7959" s="150"/>
      <c r="D7959" s="577"/>
    </row>
    <row r="7960" spans="2:12">
      <c r="B7960" s="150"/>
      <c r="D7960" s="577"/>
    </row>
    <row r="7961" spans="2:12">
      <c r="B7961" s="150"/>
      <c r="D7961" s="577"/>
    </row>
    <row r="7962" spans="2:12">
      <c r="B7962" s="150"/>
      <c r="D7962" s="577"/>
    </row>
    <row r="7963" spans="2:12">
      <c r="B7963" s="150"/>
      <c r="D7963" s="577"/>
      <c r="I7963" s="578"/>
      <c r="J7963" s="578"/>
      <c r="K7963" s="578"/>
      <c r="L7963" s="578"/>
    </row>
    <row r="7964" spans="2:12">
      <c r="B7964" s="150"/>
      <c r="D7964" s="577"/>
    </row>
    <row r="7965" spans="2:12">
      <c r="B7965" s="150"/>
      <c r="D7965" s="577"/>
    </row>
    <row r="7966" spans="2:12">
      <c r="B7966" s="150"/>
      <c r="D7966" s="577"/>
    </row>
    <row r="7967" spans="2:12">
      <c r="B7967" s="150"/>
      <c r="D7967" s="577"/>
    </row>
    <row r="7968" spans="2:12">
      <c r="B7968" s="150"/>
      <c r="D7968" s="577"/>
    </row>
    <row r="7969" spans="2:4">
      <c r="B7969" s="150"/>
      <c r="D7969" s="577"/>
    </row>
    <row r="7970" spans="2:4">
      <c r="B7970" s="150"/>
      <c r="D7970" s="577"/>
    </row>
    <row r="7971" spans="2:4">
      <c r="B7971" s="150"/>
      <c r="D7971" s="577"/>
    </row>
    <row r="7972" spans="2:4">
      <c r="B7972" s="150"/>
      <c r="D7972" s="577"/>
    </row>
    <row r="7973" spans="2:4">
      <c r="B7973" s="150"/>
      <c r="D7973" s="577"/>
    </row>
    <row r="7974" spans="2:4">
      <c r="B7974" s="150"/>
      <c r="D7974" s="577"/>
    </row>
    <row r="7975" spans="2:4">
      <c r="B7975" s="150"/>
      <c r="D7975" s="577"/>
    </row>
    <row r="7976" spans="2:4">
      <c r="B7976" s="150"/>
      <c r="D7976" s="577"/>
    </row>
    <row r="7977" spans="2:4">
      <c r="B7977" s="150"/>
      <c r="D7977" s="577"/>
    </row>
    <row r="7978" spans="2:4">
      <c r="B7978" s="150"/>
      <c r="D7978" s="577"/>
    </row>
    <row r="7979" spans="2:4">
      <c r="B7979" s="150"/>
      <c r="D7979" s="577"/>
    </row>
    <row r="7980" spans="2:4">
      <c r="B7980" s="150"/>
      <c r="D7980" s="577"/>
    </row>
    <row r="7981" spans="2:4">
      <c r="B7981" s="150"/>
      <c r="D7981" s="577"/>
    </row>
    <row r="7982" spans="2:4">
      <c r="B7982" s="150"/>
      <c r="D7982" s="577"/>
    </row>
    <row r="7983" spans="2:4">
      <c r="B7983" s="150"/>
      <c r="D7983" s="577"/>
    </row>
    <row r="7984" spans="2:4">
      <c r="B7984" s="150"/>
      <c r="D7984" s="577"/>
    </row>
    <row r="7985" spans="2:4">
      <c r="B7985" s="150"/>
      <c r="D7985" s="577"/>
    </row>
    <row r="7986" spans="2:4">
      <c r="B7986" s="150"/>
      <c r="D7986" s="577"/>
    </row>
    <row r="7987" spans="2:4">
      <c r="B7987" s="150"/>
      <c r="D7987" s="577"/>
    </row>
    <row r="7988" spans="2:4">
      <c r="B7988" s="150"/>
      <c r="D7988" s="577"/>
    </row>
    <row r="7989" spans="2:4">
      <c r="B7989" s="150"/>
      <c r="D7989" s="577"/>
    </row>
    <row r="7990" spans="2:4">
      <c r="B7990" s="150"/>
      <c r="D7990" s="577"/>
    </row>
    <row r="7991" spans="2:4">
      <c r="B7991" s="150"/>
      <c r="D7991" s="577"/>
    </row>
    <row r="7992" spans="2:4">
      <c r="B7992" s="150"/>
      <c r="D7992" s="577"/>
    </row>
    <row r="7993" spans="2:4">
      <c r="B7993" s="150"/>
      <c r="D7993" s="577"/>
    </row>
    <row r="7994" spans="2:4">
      <c r="B7994" s="150"/>
      <c r="D7994" s="577"/>
    </row>
    <row r="7995" spans="2:4">
      <c r="B7995" s="150"/>
      <c r="D7995" s="577"/>
    </row>
    <row r="7996" spans="2:4">
      <c r="B7996" s="150"/>
      <c r="D7996" s="577"/>
    </row>
    <row r="7997" spans="2:4">
      <c r="B7997" s="150"/>
      <c r="D7997" s="577"/>
    </row>
    <row r="7998" spans="2:4">
      <c r="B7998" s="150"/>
      <c r="D7998" s="577"/>
    </row>
    <row r="7999" spans="2:4">
      <c r="B7999" s="150"/>
      <c r="D7999" s="577"/>
    </row>
    <row r="8000" spans="2:4">
      <c r="B8000" s="150"/>
      <c r="D8000" s="577"/>
    </row>
    <row r="8001" spans="2:4">
      <c r="B8001" s="150"/>
      <c r="D8001" s="577"/>
    </row>
    <row r="8002" spans="2:4">
      <c r="B8002" s="150"/>
      <c r="D8002" s="577"/>
    </row>
    <row r="8003" spans="2:4">
      <c r="B8003" s="150"/>
      <c r="D8003" s="577"/>
    </row>
    <row r="8004" spans="2:4">
      <c r="B8004" s="150"/>
      <c r="D8004" s="577"/>
    </row>
    <row r="8005" spans="2:4">
      <c r="B8005" s="150"/>
      <c r="D8005" s="577"/>
    </row>
    <row r="8006" spans="2:4">
      <c r="B8006" s="150"/>
      <c r="D8006" s="577"/>
    </row>
    <row r="8007" spans="2:4">
      <c r="B8007" s="150"/>
      <c r="D8007" s="577"/>
    </row>
    <row r="8008" spans="2:4">
      <c r="B8008" s="150"/>
      <c r="D8008" s="577"/>
    </row>
    <row r="8009" spans="2:4">
      <c r="B8009" s="150"/>
      <c r="D8009" s="577"/>
    </row>
    <row r="8010" spans="2:4">
      <c r="B8010" s="150"/>
      <c r="D8010" s="577"/>
    </row>
    <row r="8011" spans="2:4">
      <c r="B8011" s="150"/>
      <c r="D8011" s="577"/>
    </row>
    <row r="8012" spans="2:4">
      <c r="B8012" s="150"/>
      <c r="D8012" s="577"/>
    </row>
    <row r="8013" spans="2:4">
      <c r="B8013" s="150"/>
      <c r="D8013" s="577"/>
    </row>
    <row r="8014" spans="2:4">
      <c r="B8014" s="150"/>
      <c r="D8014" s="577"/>
    </row>
    <row r="8015" spans="2:4">
      <c r="B8015" s="150"/>
      <c r="D8015" s="577"/>
    </row>
    <row r="8016" spans="2:4">
      <c r="B8016" s="150"/>
      <c r="D8016" s="577"/>
    </row>
    <row r="8017" spans="2:12">
      <c r="B8017" s="150"/>
      <c r="D8017" s="577"/>
    </row>
    <row r="8018" spans="2:12">
      <c r="B8018" s="150"/>
      <c r="D8018" s="577"/>
    </row>
    <row r="8019" spans="2:12">
      <c r="B8019" s="150"/>
      <c r="D8019" s="577"/>
    </row>
    <row r="8020" spans="2:12">
      <c r="B8020" s="150"/>
      <c r="D8020" s="577"/>
    </row>
    <row r="8021" spans="2:12">
      <c r="B8021" s="150"/>
      <c r="D8021" s="577"/>
    </row>
    <row r="8022" spans="2:12">
      <c r="B8022" s="150"/>
      <c r="D8022" s="577"/>
    </row>
    <row r="8023" spans="2:12">
      <c r="B8023" s="150"/>
      <c r="D8023" s="577"/>
    </row>
    <row r="8024" spans="2:12">
      <c r="B8024" s="150"/>
      <c r="D8024" s="577"/>
    </row>
    <row r="8025" spans="2:12">
      <c r="B8025" s="150"/>
      <c r="D8025" s="577"/>
      <c r="I8025" s="578"/>
      <c r="J8025" s="578"/>
      <c r="K8025" s="578"/>
      <c r="L8025" s="578"/>
    </row>
    <row r="8026" spans="2:12">
      <c r="B8026" s="150"/>
      <c r="D8026" s="577"/>
      <c r="I8026" s="578"/>
      <c r="J8026" s="578"/>
      <c r="K8026" s="578"/>
      <c r="L8026" s="578"/>
    </row>
    <row r="8027" spans="2:12">
      <c r="B8027" s="150"/>
      <c r="D8027" s="577"/>
    </row>
    <row r="8028" spans="2:12">
      <c r="B8028" s="150"/>
      <c r="D8028" s="577"/>
    </row>
    <row r="8029" spans="2:12">
      <c r="B8029" s="150"/>
      <c r="D8029" s="577"/>
    </row>
    <row r="8030" spans="2:12">
      <c r="B8030" s="150"/>
      <c r="D8030" s="577"/>
    </row>
    <row r="8031" spans="2:12">
      <c r="B8031" s="150"/>
      <c r="D8031" s="577"/>
    </row>
    <row r="8032" spans="2:12">
      <c r="B8032" s="150"/>
      <c r="D8032" s="577"/>
    </row>
    <row r="8033" spans="2:4">
      <c r="B8033" s="150"/>
      <c r="D8033" s="577"/>
    </row>
    <row r="8034" spans="2:4">
      <c r="B8034" s="150"/>
      <c r="D8034" s="577"/>
    </row>
    <row r="8035" spans="2:4">
      <c r="B8035" s="150"/>
      <c r="D8035" s="577"/>
    </row>
    <row r="8036" spans="2:4">
      <c r="B8036" s="150"/>
      <c r="D8036" s="577"/>
    </row>
    <row r="8037" spans="2:4">
      <c r="B8037" s="150"/>
      <c r="D8037" s="577"/>
    </row>
    <row r="8038" spans="2:4">
      <c r="B8038" s="150"/>
      <c r="D8038" s="577"/>
    </row>
    <row r="8039" spans="2:4">
      <c r="B8039" s="150"/>
      <c r="D8039" s="577"/>
    </row>
    <row r="8040" spans="2:4">
      <c r="B8040" s="150"/>
      <c r="D8040" s="577"/>
    </row>
    <row r="8041" spans="2:4">
      <c r="B8041" s="150"/>
      <c r="D8041" s="577"/>
    </row>
    <row r="8042" spans="2:4">
      <c r="B8042" s="150"/>
      <c r="D8042" s="577"/>
    </row>
    <row r="8043" spans="2:4">
      <c r="B8043" s="150"/>
      <c r="D8043" s="577"/>
    </row>
    <row r="8044" spans="2:4">
      <c r="B8044" s="150"/>
      <c r="D8044" s="577"/>
    </row>
    <row r="8045" spans="2:4">
      <c r="B8045" s="150"/>
      <c r="D8045" s="577"/>
    </row>
    <row r="8046" spans="2:4">
      <c r="B8046" s="150"/>
      <c r="D8046" s="577"/>
    </row>
    <row r="8047" spans="2:4">
      <c r="B8047" s="150"/>
      <c r="D8047" s="577"/>
    </row>
    <row r="8048" spans="2:4">
      <c r="B8048" s="150"/>
      <c r="D8048" s="577"/>
    </row>
    <row r="8049" spans="2:4">
      <c r="B8049" s="150"/>
      <c r="D8049" s="577"/>
    </row>
    <row r="8050" spans="2:4">
      <c r="B8050" s="150"/>
      <c r="D8050" s="577"/>
    </row>
    <row r="8051" spans="2:4">
      <c r="B8051" s="150"/>
      <c r="D8051" s="577"/>
    </row>
    <row r="8052" spans="2:4">
      <c r="B8052" s="150"/>
      <c r="D8052" s="577"/>
    </row>
    <row r="8053" spans="2:4">
      <c r="B8053" s="150"/>
      <c r="D8053" s="577"/>
    </row>
    <row r="8054" spans="2:4">
      <c r="B8054" s="150"/>
      <c r="D8054" s="577"/>
    </row>
    <row r="8055" spans="2:4">
      <c r="B8055" s="150"/>
      <c r="D8055" s="577"/>
    </row>
    <row r="8056" spans="2:4">
      <c r="B8056" s="150"/>
      <c r="D8056" s="577"/>
    </row>
    <row r="8057" spans="2:4">
      <c r="B8057" s="150"/>
      <c r="D8057" s="577"/>
    </row>
    <row r="8058" spans="2:4">
      <c r="B8058" s="150"/>
      <c r="D8058" s="577"/>
    </row>
    <row r="8059" spans="2:4">
      <c r="B8059" s="150"/>
      <c r="D8059" s="577"/>
    </row>
    <row r="8060" spans="2:4">
      <c r="B8060" s="150"/>
      <c r="D8060" s="577"/>
    </row>
    <row r="8061" spans="2:4">
      <c r="B8061" s="150"/>
      <c r="D8061" s="577"/>
    </row>
    <row r="8062" spans="2:4">
      <c r="B8062" s="150"/>
      <c r="D8062" s="577"/>
    </row>
    <row r="8063" spans="2:4">
      <c r="B8063" s="150"/>
      <c r="D8063" s="577"/>
    </row>
    <row r="8064" spans="2:4">
      <c r="B8064" s="150"/>
      <c r="D8064" s="577"/>
    </row>
    <row r="8065" spans="2:4">
      <c r="B8065" s="150"/>
      <c r="D8065" s="577"/>
    </row>
    <row r="8066" spans="2:4">
      <c r="B8066" s="150"/>
      <c r="D8066" s="577"/>
    </row>
    <row r="8067" spans="2:4">
      <c r="B8067" s="150"/>
      <c r="D8067" s="577"/>
    </row>
    <row r="8068" spans="2:4">
      <c r="B8068" s="150"/>
      <c r="D8068" s="577"/>
    </row>
    <row r="8069" spans="2:4">
      <c r="B8069" s="150"/>
      <c r="D8069" s="577"/>
    </row>
    <row r="8070" spans="2:4">
      <c r="B8070" s="150"/>
      <c r="D8070" s="577"/>
    </row>
    <row r="8071" spans="2:4">
      <c r="B8071" s="150"/>
      <c r="D8071" s="577"/>
    </row>
    <row r="8072" spans="2:4">
      <c r="B8072" s="150"/>
      <c r="D8072" s="577"/>
    </row>
    <row r="8073" spans="2:4">
      <c r="B8073" s="150"/>
      <c r="D8073" s="577"/>
    </row>
    <row r="8074" spans="2:4">
      <c r="B8074" s="150"/>
      <c r="D8074" s="577"/>
    </row>
    <row r="8075" spans="2:4">
      <c r="B8075" s="150"/>
      <c r="D8075" s="577"/>
    </row>
    <row r="8076" spans="2:4">
      <c r="B8076" s="150"/>
      <c r="D8076" s="577"/>
    </row>
    <row r="8077" spans="2:4">
      <c r="B8077" s="150"/>
      <c r="D8077" s="577"/>
    </row>
    <row r="8078" spans="2:4">
      <c r="B8078" s="150"/>
      <c r="D8078" s="577"/>
    </row>
    <row r="8079" spans="2:4">
      <c r="B8079" s="150"/>
      <c r="D8079" s="577"/>
    </row>
    <row r="8080" spans="2:4">
      <c r="B8080" s="150"/>
      <c r="D8080" s="577"/>
    </row>
    <row r="8081" spans="2:12">
      <c r="B8081" s="150"/>
      <c r="D8081" s="577"/>
    </row>
    <row r="8082" spans="2:12">
      <c r="B8082" s="150"/>
      <c r="D8082" s="577"/>
      <c r="I8082" s="578"/>
      <c r="J8082" s="578"/>
      <c r="K8082" s="578"/>
      <c r="L8082" s="578"/>
    </row>
    <row r="8083" spans="2:12">
      <c r="B8083" s="150"/>
      <c r="D8083" s="577"/>
    </row>
    <row r="8084" spans="2:12">
      <c r="B8084" s="150"/>
      <c r="D8084" s="577"/>
    </row>
    <row r="8085" spans="2:12">
      <c r="B8085" s="150"/>
      <c r="D8085" s="577"/>
    </row>
    <row r="8086" spans="2:12">
      <c r="B8086" s="150"/>
      <c r="D8086" s="577"/>
    </row>
    <row r="8087" spans="2:12">
      <c r="B8087" s="150"/>
      <c r="D8087" s="577"/>
    </row>
    <row r="8088" spans="2:12">
      <c r="B8088" s="150"/>
      <c r="D8088" s="577"/>
    </row>
    <row r="8089" spans="2:12">
      <c r="B8089" s="150"/>
      <c r="D8089" s="577"/>
    </row>
    <row r="8090" spans="2:12">
      <c r="B8090" s="150"/>
      <c r="D8090" s="577"/>
    </row>
    <row r="8091" spans="2:12">
      <c r="B8091" s="150"/>
      <c r="D8091" s="577"/>
    </row>
    <row r="8092" spans="2:12">
      <c r="B8092" s="150"/>
      <c r="D8092" s="577"/>
    </row>
    <row r="8093" spans="2:12">
      <c r="B8093" s="150"/>
      <c r="D8093" s="577"/>
    </row>
    <row r="8094" spans="2:12">
      <c r="B8094" s="150"/>
      <c r="D8094" s="577"/>
    </row>
    <row r="8095" spans="2:12">
      <c r="B8095" s="150"/>
      <c r="D8095" s="577"/>
    </row>
    <row r="8096" spans="2:12">
      <c r="B8096" s="150"/>
      <c r="D8096" s="577"/>
    </row>
    <row r="8097" spans="2:4">
      <c r="B8097" s="150"/>
      <c r="D8097" s="577"/>
    </row>
    <row r="8098" spans="2:4">
      <c r="B8098" s="150"/>
      <c r="D8098" s="577"/>
    </row>
    <row r="8099" spans="2:4">
      <c r="B8099" s="150"/>
      <c r="D8099" s="577"/>
    </row>
    <row r="8100" spans="2:4">
      <c r="B8100" s="150"/>
      <c r="D8100" s="577"/>
    </row>
    <row r="8101" spans="2:4">
      <c r="B8101" s="150"/>
      <c r="D8101" s="577"/>
    </row>
    <row r="8102" spans="2:4">
      <c r="B8102" s="150"/>
      <c r="D8102" s="577"/>
    </row>
    <row r="8103" spans="2:4">
      <c r="B8103" s="150"/>
      <c r="D8103" s="577"/>
    </row>
    <row r="8104" spans="2:4">
      <c r="B8104" s="150"/>
      <c r="D8104" s="577"/>
    </row>
    <row r="8105" spans="2:4">
      <c r="B8105" s="150"/>
      <c r="D8105" s="577"/>
    </row>
    <row r="8106" spans="2:4">
      <c r="B8106" s="150"/>
      <c r="D8106" s="577"/>
    </row>
    <row r="8107" spans="2:4">
      <c r="B8107" s="150"/>
      <c r="D8107" s="577"/>
    </row>
    <row r="8108" spans="2:4">
      <c r="B8108" s="150"/>
      <c r="D8108" s="577"/>
    </row>
    <row r="8109" spans="2:4">
      <c r="B8109" s="150"/>
      <c r="D8109" s="577"/>
    </row>
    <row r="8110" spans="2:4">
      <c r="B8110" s="150"/>
      <c r="D8110" s="577"/>
    </row>
    <row r="8111" spans="2:4">
      <c r="B8111" s="150"/>
      <c r="D8111" s="577"/>
    </row>
    <row r="8112" spans="2:4">
      <c r="B8112" s="150"/>
      <c r="D8112" s="577"/>
    </row>
    <row r="8113" spans="2:12">
      <c r="B8113" s="150"/>
      <c r="D8113" s="577"/>
    </row>
    <row r="8114" spans="2:12">
      <c r="B8114" s="150"/>
      <c r="D8114" s="577"/>
    </row>
    <row r="8115" spans="2:12">
      <c r="B8115" s="150"/>
      <c r="D8115" s="577"/>
    </row>
    <row r="8116" spans="2:12">
      <c r="B8116" s="150"/>
      <c r="D8116" s="577"/>
    </row>
    <row r="8117" spans="2:12">
      <c r="B8117" s="150"/>
      <c r="D8117" s="577"/>
    </row>
    <row r="8118" spans="2:12">
      <c r="B8118" s="150"/>
      <c r="D8118" s="577"/>
    </row>
    <row r="8119" spans="2:12">
      <c r="B8119" s="150"/>
      <c r="D8119" s="577"/>
    </row>
    <row r="8120" spans="2:12">
      <c r="B8120" s="150"/>
      <c r="D8120" s="577"/>
    </row>
    <row r="8121" spans="2:12">
      <c r="B8121" s="150"/>
      <c r="D8121" s="577"/>
    </row>
    <row r="8122" spans="2:12">
      <c r="B8122" s="150"/>
      <c r="D8122" s="577"/>
    </row>
    <row r="8123" spans="2:12">
      <c r="B8123" s="150"/>
      <c r="D8123" s="577"/>
    </row>
    <row r="8124" spans="2:12">
      <c r="B8124" s="150"/>
      <c r="D8124" s="577"/>
    </row>
    <row r="8125" spans="2:12">
      <c r="B8125" s="150"/>
      <c r="D8125" s="577"/>
    </row>
    <row r="8126" spans="2:12">
      <c r="B8126" s="150"/>
      <c r="D8126" s="577"/>
    </row>
    <row r="8127" spans="2:12">
      <c r="B8127" s="150"/>
      <c r="D8127" s="577"/>
    </row>
    <row r="8128" spans="2:12">
      <c r="B8128" s="150"/>
      <c r="D8128" s="577"/>
      <c r="I8128" s="578"/>
      <c r="J8128" s="578"/>
      <c r="K8128" s="578"/>
      <c r="L8128" s="578"/>
    </row>
    <row r="8129" spans="2:4">
      <c r="B8129" s="150"/>
      <c r="D8129" s="577"/>
    </row>
    <row r="8130" spans="2:4">
      <c r="B8130" s="150"/>
      <c r="D8130" s="577"/>
    </row>
    <row r="8131" spans="2:4">
      <c r="B8131" s="150"/>
      <c r="D8131" s="577"/>
    </row>
    <row r="8132" spans="2:4">
      <c r="B8132" s="150"/>
      <c r="D8132" s="577"/>
    </row>
    <row r="8133" spans="2:4">
      <c r="B8133" s="150"/>
      <c r="D8133" s="577"/>
    </row>
    <row r="8134" spans="2:4">
      <c r="B8134" s="150"/>
      <c r="D8134" s="577"/>
    </row>
    <row r="8135" spans="2:4">
      <c r="B8135" s="150"/>
      <c r="D8135" s="577"/>
    </row>
    <row r="8136" spans="2:4">
      <c r="B8136" s="150"/>
      <c r="D8136" s="577"/>
    </row>
    <row r="8137" spans="2:4">
      <c r="B8137" s="150"/>
      <c r="D8137" s="577"/>
    </row>
    <row r="8138" spans="2:4">
      <c r="B8138" s="150"/>
      <c r="D8138" s="577"/>
    </row>
    <row r="8139" spans="2:4">
      <c r="B8139" s="150"/>
      <c r="D8139" s="577"/>
    </row>
    <row r="8140" spans="2:4">
      <c r="B8140" s="150"/>
      <c r="D8140" s="577"/>
    </row>
    <row r="8141" spans="2:4">
      <c r="B8141" s="150"/>
      <c r="D8141" s="577"/>
    </row>
    <row r="8142" spans="2:4">
      <c r="B8142" s="150"/>
      <c r="D8142" s="577"/>
    </row>
    <row r="8143" spans="2:4">
      <c r="B8143" s="150"/>
      <c r="D8143" s="577"/>
    </row>
    <row r="8144" spans="2:4">
      <c r="B8144" s="150"/>
      <c r="D8144" s="577"/>
    </row>
    <row r="8145" spans="2:12">
      <c r="B8145" s="150"/>
      <c r="D8145" s="577"/>
    </row>
    <row r="8146" spans="2:12">
      <c r="B8146" s="150"/>
      <c r="D8146" s="577"/>
    </row>
    <row r="8147" spans="2:12">
      <c r="B8147" s="150"/>
      <c r="D8147" s="577"/>
    </row>
    <row r="8148" spans="2:12">
      <c r="B8148" s="150"/>
      <c r="D8148" s="577"/>
    </row>
    <row r="8149" spans="2:12">
      <c r="B8149" s="150"/>
      <c r="D8149" s="577"/>
    </row>
    <row r="8150" spans="2:12">
      <c r="B8150" s="150"/>
      <c r="D8150" s="577"/>
    </row>
    <row r="8151" spans="2:12">
      <c r="B8151" s="150"/>
      <c r="D8151" s="577"/>
    </row>
    <row r="8152" spans="2:12">
      <c r="B8152" s="150"/>
      <c r="D8152" s="577"/>
    </row>
    <row r="8153" spans="2:12">
      <c r="B8153" s="150"/>
      <c r="D8153" s="577"/>
    </row>
    <row r="8154" spans="2:12">
      <c r="B8154" s="150"/>
      <c r="D8154" s="577"/>
    </row>
    <row r="8155" spans="2:12">
      <c r="B8155" s="150"/>
      <c r="D8155" s="577"/>
      <c r="I8155" s="578"/>
      <c r="J8155" s="578"/>
      <c r="K8155" s="578"/>
      <c r="L8155" s="578"/>
    </row>
    <row r="8156" spans="2:12">
      <c r="B8156" s="150"/>
      <c r="D8156" s="577"/>
    </row>
    <row r="8157" spans="2:12">
      <c r="B8157" s="150"/>
      <c r="D8157" s="577"/>
    </row>
    <row r="8158" spans="2:12">
      <c r="B8158" s="150"/>
      <c r="D8158" s="577"/>
    </row>
    <row r="8159" spans="2:12">
      <c r="B8159" s="150"/>
      <c r="D8159" s="577"/>
    </row>
    <row r="8160" spans="2:12">
      <c r="B8160" s="150"/>
      <c r="D8160" s="577"/>
    </row>
    <row r="8161" spans="2:4">
      <c r="B8161" s="150"/>
      <c r="D8161" s="577"/>
    </row>
    <row r="8162" spans="2:4">
      <c r="B8162" s="150"/>
      <c r="D8162" s="577"/>
    </row>
    <row r="8163" spans="2:4">
      <c r="B8163" s="150"/>
      <c r="D8163" s="577"/>
    </row>
    <row r="8164" spans="2:4">
      <c r="B8164" s="150"/>
      <c r="D8164" s="577"/>
    </row>
    <row r="8165" spans="2:4">
      <c r="B8165" s="150"/>
      <c r="D8165" s="577"/>
    </row>
    <row r="8166" spans="2:4">
      <c r="B8166" s="150"/>
      <c r="D8166" s="577"/>
    </row>
    <row r="8167" spans="2:4">
      <c r="B8167" s="150"/>
      <c r="D8167" s="577"/>
    </row>
    <row r="8168" spans="2:4">
      <c r="B8168" s="150"/>
      <c r="D8168" s="577"/>
    </row>
    <row r="8169" spans="2:4">
      <c r="B8169" s="150"/>
      <c r="D8169" s="577"/>
    </row>
    <row r="8170" spans="2:4">
      <c r="B8170" s="150"/>
      <c r="D8170" s="577"/>
    </row>
    <row r="8171" spans="2:4">
      <c r="B8171" s="150"/>
      <c r="D8171" s="577"/>
    </row>
    <row r="8172" spans="2:4">
      <c r="B8172" s="150"/>
      <c r="D8172" s="577"/>
    </row>
    <row r="8173" spans="2:4">
      <c r="B8173" s="150"/>
      <c r="D8173" s="577"/>
    </row>
    <row r="8174" spans="2:4">
      <c r="B8174" s="150"/>
      <c r="D8174" s="577"/>
    </row>
    <row r="8175" spans="2:4">
      <c r="B8175" s="150"/>
      <c r="D8175" s="577"/>
    </row>
    <row r="8176" spans="2:4">
      <c r="B8176" s="150"/>
      <c r="D8176" s="577"/>
    </row>
    <row r="8177" spans="2:4">
      <c r="B8177" s="150"/>
      <c r="D8177" s="577"/>
    </row>
    <row r="8178" spans="2:4">
      <c r="B8178" s="150"/>
      <c r="D8178" s="577"/>
    </row>
    <row r="8179" spans="2:4">
      <c r="B8179" s="150"/>
      <c r="D8179" s="577"/>
    </row>
    <row r="8180" spans="2:4">
      <c r="B8180" s="150"/>
      <c r="D8180" s="577"/>
    </row>
    <row r="8181" spans="2:4">
      <c r="B8181" s="150"/>
      <c r="D8181" s="577"/>
    </row>
    <row r="8182" spans="2:4">
      <c r="B8182" s="150"/>
      <c r="D8182" s="577"/>
    </row>
    <row r="8183" spans="2:4">
      <c r="B8183" s="150"/>
      <c r="D8183" s="577"/>
    </row>
    <row r="8184" spans="2:4">
      <c r="B8184" s="150"/>
      <c r="D8184" s="577"/>
    </row>
    <row r="8185" spans="2:4">
      <c r="B8185" s="150"/>
      <c r="D8185" s="577"/>
    </row>
    <row r="8186" spans="2:4">
      <c r="B8186" s="150"/>
      <c r="D8186" s="577"/>
    </row>
    <row r="8187" spans="2:4">
      <c r="B8187" s="150"/>
      <c r="D8187" s="577"/>
    </row>
    <row r="8188" spans="2:4">
      <c r="B8188" s="150"/>
      <c r="D8188" s="577"/>
    </row>
    <row r="8189" spans="2:4">
      <c r="B8189" s="150"/>
      <c r="D8189" s="577"/>
    </row>
    <row r="8190" spans="2:4">
      <c r="B8190" s="150"/>
      <c r="D8190" s="577"/>
    </row>
    <row r="8191" spans="2:4">
      <c r="B8191" s="150"/>
      <c r="D8191" s="577"/>
    </row>
    <row r="8192" spans="2:4">
      <c r="B8192" s="150"/>
      <c r="D8192" s="577"/>
    </row>
    <row r="8193" spans="2:4">
      <c r="B8193" s="150"/>
      <c r="D8193" s="577"/>
    </row>
    <row r="8194" spans="2:4">
      <c r="B8194" s="150"/>
      <c r="D8194" s="577"/>
    </row>
    <row r="8195" spans="2:4">
      <c r="B8195" s="150"/>
      <c r="D8195" s="577"/>
    </row>
    <row r="8196" spans="2:4">
      <c r="B8196" s="150"/>
      <c r="D8196" s="577"/>
    </row>
    <row r="8197" spans="2:4">
      <c r="B8197" s="150"/>
      <c r="D8197" s="577"/>
    </row>
    <row r="8198" spans="2:4">
      <c r="B8198" s="150"/>
      <c r="D8198" s="577"/>
    </row>
    <row r="8199" spans="2:4">
      <c r="B8199" s="150"/>
      <c r="D8199" s="577"/>
    </row>
    <row r="8200" spans="2:4">
      <c r="B8200" s="150"/>
      <c r="D8200" s="577"/>
    </row>
    <row r="8201" spans="2:4">
      <c r="B8201" s="150"/>
      <c r="D8201" s="577"/>
    </row>
    <row r="8202" spans="2:4">
      <c r="B8202" s="150"/>
      <c r="D8202" s="577"/>
    </row>
    <row r="8203" spans="2:4">
      <c r="B8203" s="150"/>
      <c r="D8203" s="577"/>
    </row>
    <row r="8204" spans="2:4">
      <c r="B8204" s="150"/>
      <c r="D8204" s="577"/>
    </row>
    <row r="8205" spans="2:4">
      <c r="B8205" s="150"/>
      <c r="D8205" s="577"/>
    </row>
    <row r="8206" spans="2:4">
      <c r="B8206" s="150"/>
      <c r="D8206" s="577"/>
    </row>
    <row r="8207" spans="2:4">
      <c r="B8207" s="150"/>
      <c r="D8207" s="577"/>
    </row>
    <row r="8208" spans="2:4">
      <c r="B8208" s="150"/>
      <c r="D8208" s="577"/>
    </row>
    <row r="8209" spans="2:4">
      <c r="B8209" s="150"/>
      <c r="D8209" s="577"/>
    </row>
    <row r="8210" spans="2:4">
      <c r="B8210" s="150"/>
      <c r="D8210" s="577"/>
    </row>
    <row r="8211" spans="2:4">
      <c r="B8211" s="150"/>
      <c r="D8211" s="577"/>
    </row>
    <row r="8212" spans="2:4">
      <c r="B8212" s="150"/>
      <c r="D8212" s="577"/>
    </row>
    <row r="8213" spans="2:4">
      <c r="B8213" s="150"/>
      <c r="D8213" s="577"/>
    </row>
    <row r="8214" spans="2:4">
      <c r="B8214" s="150"/>
      <c r="D8214" s="577"/>
    </row>
    <row r="8215" spans="2:4">
      <c r="B8215" s="150"/>
      <c r="D8215" s="577"/>
    </row>
    <row r="8216" spans="2:4">
      <c r="B8216" s="150"/>
      <c r="D8216" s="577"/>
    </row>
    <row r="8217" spans="2:4">
      <c r="B8217" s="150"/>
      <c r="D8217" s="577"/>
    </row>
    <row r="8218" spans="2:4">
      <c r="B8218" s="150"/>
      <c r="D8218" s="577"/>
    </row>
    <row r="8219" spans="2:4">
      <c r="B8219" s="150"/>
      <c r="D8219" s="577"/>
    </row>
    <row r="8220" spans="2:4">
      <c r="B8220" s="150"/>
      <c r="D8220" s="577"/>
    </row>
    <row r="8221" spans="2:4">
      <c r="B8221" s="150"/>
      <c r="D8221" s="577"/>
    </row>
    <row r="8222" spans="2:4">
      <c r="B8222" s="150"/>
      <c r="D8222" s="577"/>
    </row>
    <row r="8223" spans="2:4">
      <c r="B8223" s="150"/>
      <c r="D8223" s="577"/>
    </row>
    <row r="8224" spans="2:4">
      <c r="B8224" s="150"/>
      <c r="D8224" s="577"/>
    </row>
    <row r="8225" spans="2:4">
      <c r="B8225" s="150"/>
      <c r="D8225" s="577"/>
    </row>
    <row r="8226" spans="2:4">
      <c r="B8226" s="150"/>
      <c r="D8226" s="577"/>
    </row>
    <row r="8227" spans="2:4">
      <c r="B8227" s="150"/>
      <c r="D8227" s="577"/>
    </row>
    <row r="8228" spans="2:4">
      <c r="B8228" s="150"/>
      <c r="D8228" s="577"/>
    </row>
    <row r="8229" spans="2:4">
      <c r="B8229" s="150"/>
      <c r="D8229" s="577"/>
    </row>
    <row r="8230" spans="2:4">
      <c r="B8230" s="150"/>
      <c r="D8230" s="577"/>
    </row>
    <row r="8231" spans="2:4">
      <c r="B8231" s="150"/>
      <c r="D8231" s="577"/>
    </row>
    <row r="8232" spans="2:4">
      <c r="B8232" s="150"/>
      <c r="D8232" s="577"/>
    </row>
    <row r="8233" spans="2:4">
      <c r="B8233" s="150"/>
      <c r="D8233" s="577"/>
    </row>
    <row r="8234" spans="2:4">
      <c r="B8234" s="150"/>
      <c r="D8234" s="577"/>
    </row>
    <row r="8235" spans="2:4">
      <c r="B8235" s="150"/>
      <c r="D8235" s="577"/>
    </row>
    <row r="8236" spans="2:4">
      <c r="B8236" s="150"/>
      <c r="D8236" s="577"/>
    </row>
    <row r="8237" spans="2:4">
      <c r="B8237" s="150"/>
      <c r="D8237" s="577"/>
    </row>
    <row r="8238" spans="2:4">
      <c r="B8238" s="150"/>
      <c r="D8238" s="577"/>
    </row>
    <row r="8239" spans="2:4">
      <c r="B8239" s="150"/>
      <c r="D8239" s="577"/>
    </row>
    <row r="8240" spans="2:4">
      <c r="B8240" s="150"/>
      <c r="D8240" s="577"/>
    </row>
    <row r="8241" spans="2:12">
      <c r="B8241" s="150"/>
      <c r="D8241" s="577"/>
    </row>
    <row r="8242" spans="2:12">
      <c r="B8242" s="150"/>
      <c r="D8242" s="577"/>
    </row>
    <row r="8243" spans="2:12">
      <c r="B8243" s="150"/>
      <c r="D8243" s="577"/>
      <c r="I8243" s="578"/>
      <c r="J8243" s="578"/>
      <c r="K8243" s="578"/>
      <c r="L8243" s="578"/>
    </row>
    <row r="8244" spans="2:12">
      <c r="B8244" s="150"/>
      <c r="D8244" s="577"/>
    </row>
    <row r="8245" spans="2:12">
      <c r="B8245" s="150"/>
      <c r="D8245" s="577"/>
    </row>
    <row r="8246" spans="2:12">
      <c r="B8246" s="150"/>
      <c r="D8246" s="577"/>
    </row>
    <row r="8247" spans="2:12">
      <c r="B8247" s="150"/>
      <c r="D8247" s="577"/>
    </row>
    <row r="8248" spans="2:12">
      <c r="B8248" s="150"/>
      <c r="D8248" s="577"/>
    </row>
    <row r="8249" spans="2:12">
      <c r="B8249" s="150"/>
      <c r="D8249" s="577"/>
    </row>
    <row r="8250" spans="2:12">
      <c r="B8250" s="150"/>
      <c r="D8250" s="577"/>
      <c r="I8250" s="578"/>
      <c r="J8250" s="578"/>
      <c r="K8250" s="578"/>
      <c r="L8250" s="578"/>
    </row>
    <row r="8251" spans="2:12">
      <c r="B8251" s="150"/>
      <c r="D8251" s="577"/>
    </row>
    <row r="8252" spans="2:12">
      <c r="B8252" s="150"/>
      <c r="D8252" s="577"/>
    </row>
    <row r="8253" spans="2:12">
      <c r="B8253" s="150"/>
      <c r="D8253" s="577"/>
    </row>
    <row r="8254" spans="2:12">
      <c r="B8254" s="150"/>
      <c r="D8254" s="577"/>
    </row>
    <row r="8255" spans="2:12">
      <c r="B8255" s="150"/>
      <c r="D8255" s="577"/>
    </row>
    <row r="8256" spans="2:12">
      <c r="B8256" s="150"/>
      <c r="D8256" s="577"/>
    </row>
    <row r="8257" spans="2:4">
      <c r="B8257" s="150"/>
      <c r="D8257" s="577"/>
    </row>
    <row r="8258" spans="2:4">
      <c r="B8258" s="150"/>
      <c r="D8258" s="577"/>
    </row>
    <row r="8259" spans="2:4">
      <c r="B8259" s="150"/>
      <c r="D8259" s="577"/>
    </row>
    <row r="8260" spans="2:4">
      <c r="B8260" s="150"/>
      <c r="D8260" s="577"/>
    </row>
    <row r="8261" spans="2:4">
      <c r="B8261" s="150"/>
      <c r="D8261" s="577"/>
    </row>
    <row r="8262" spans="2:4">
      <c r="B8262" s="150"/>
      <c r="D8262" s="577"/>
    </row>
    <row r="8263" spans="2:4">
      <c r="B8263" s="150"/>
      <c r="D8263" s="577"/>
    </row>
    <row r="8264" spans="2:4">
      <c r="B8264" s="150"/>
      <c r="D8264" s="577"/>
    </row>
    <row r="8265" spans="2:4">
      <c r="B8265" s="150"/>
      <c r="D8265" s="577"/>
    </row>
    <row r="8266" spans="2:4">
      <c r="B8266" s="150"/>
      <c r="D8266" s="577"/>
    </row>
    <row r="8267" spans="2:4">
      <c r="B8267" s="150"/>
      <c r="D8267" s="577"/>
    </row>
    <row r="8268" spans="2:4">
      <c r="B8268" s="150"/>
      <c r="D8268" s="577"/>
    </row>
    <row r="8269" spans="2:4">
      <c r="B8269" s="150"/>
      <c r="D8269" s="577"/>
    </row>
    <row r="8270" spans="2:4">
      <c r="B8270" s="150"/>
      <c r="D8270" s="577"/>
    </row>
    <row r="8271" spans="2:4">
      <c r="B8271" s="150"/>
      <c r="D8271" s="577"/>
    </row>
    <row r="8272" spans="2:4">
      <c r="B8272" s="150"/>
      <c r="D8272" s="577"/>
    </row>
    <row r="8273" spans="2:4">
      <c r="B8273" s="150"/>
      <c r="D8273" s="577"/>
    </row>
    <row r="8274" spans="2:4">
      <c r="B8274" s="150"/>
      <c r="D8274" s="577"/>
    </row>
    <row r="8275" spans="2:4">
      <c r="B8275" s="150"/>
      <c r="D8275" s="577"/>
    </row>
    <row r="8276" spans="2:4">
      <c r="B8276" s="150"/>
      <c r="D8276" s="577"/>
    </row>
    <row r="8277" spans="2:4">
      <c r="B8277" s="150"/>
      <c r="D8277" s="577"/>
    </row>
    <row r="8278" spans="2:4">
      <c r="B8278" s="150"/>
      <c r="D8278" s="577"/>
    </row>
    <row r="8279" spans="2:4">
      <c r="B8279" s="150"/>
      <c r="D8279" s="577"/>
    </row>
    <row r="8280" spans="2:4">
      <c r="B8280" s="150"/>
      <c r="D8280" s="577"/>
    </row>
    <row r="8281" spans="2:4">
      <c r="B8281" s="150"/>
      <c r="D8281" s="577"/>
    </row>
    <row r="8282" spans="2:4">
      <c r="B8282" s="150"/>
      <c r="D8282" s="577"/>
    </row>
    <row r="8283" spans="2:4">
      <c r="B8283" s="150"/>
      <c r="D8283" s="577"/>
    </row>
    <row r="8284" spans="2:4">
      <c r="B8284" s="150"/>
      <c r="D8284" s="577"/>
    </row>
    <row r="8285" spans="2:4">
      <c r="B8285" s="150"/>
      <c r="D8285" s="577"/>
    </row>
    <row r="8286" spans="2:4">
      <c r="B8286" s="150"/>
      <c r="D8286" s="577"/>
    </row>
    <row r="8287" spans="2:4">
      <c r="B8287" s="150"/>
      <c r="D8287" s="577"/>
    </row>
    <row r="8288" spans="2:4">
      <c r="B8288" s="150"/>
      <c r="D8288" s="577"/>
    </row>
    <row r="8289" spans="2:12">
      <c r="B8289" s="150"/>
      <c r="D8289" s="577"/>
    </row>
    <row r="8290" spans="2:12">
      <c r="B8290" s="150"/>
      <c r="D8290" s="577"/>
    </row>
    <row r="8291" spans="2:12">
      <c r="B8291" s="150"/>
      <c r="D8291" s="577"/>
      <c r="I8291" s="578"/>
      <c r="J8291" s="578"/>
      <c r="K8291" s="578"/>
      <c r="L8291" s="578"/>
    </row>
    <row r="8292" spans="2:12">
      <c r="B8292" s="150"/>
      <c r="D8292" s="577"/>
      <c r="I8292" s="578"/>
      <c r="J8292" s="578"/>
      <c r="K8292" s="578"/>
      <c r="L8292" s="578"/>
    </row>
    <row r="8293" spans="2:12">
      <c r="B8293" s="150"/>
      <c r="D8293" s="577"/>
    </row>
    <row r="8294" spans="2:12">
      <c r="B8294" s="150"/>
      <c r="D8294" s="577"/>
    </row>
    <row r="8295" spans="2:12">
      <c r="B8295" s="150"/>
      <c r="D8295" s="577"/>
    </row>
    <row r="8296" spans="2:12">
      <c r="B8296" s="150"/>
      <c r="D8296" s="577"/>
    </row>
    <row r="8297" spans="2:12">
      <c r="B8297" s="150"/>
      <c r="D8297" s="577"/>
    </row>
    <row r="8298" spans="2:12">
      <c r="B8298" s="150"/>
      <c r="D8298" s="577"/>
    </row>
    <row r="8299" spans="2:12">
      <c r="B8299" s="150"/>
      <c r="D8299" s="577"/>
    </row>
    <row r="8300" spans="2:12">
      <c r="B8300" s="150"/>
      <c r="D8300" s="577"/>
    </row>
    <row r="8301" spans="2:12">
      <c r="B8301" s="150"/>
      <c r="D8301" s="577"/>
    </row>
    <row r="8302" spans="2:12">
      <c r="B8302" s="150"/>
      <c r="D8302" s="577"/>
    </row>
    <row r="8303" spans="2:12">
      <c r="B8303" s="150"/>
      <c r="D8303" s="577"/>
    </row>
    <row r="8304" spans="2:12">
      <c r="B8304" s="150"/>
      <c r="D8304" s="577"/>
    </row>
    <row r="8305" spans="2:4">
      <c r="B8305" s="150"/>
      <c r="D8305" s="577"/>
    </row>
    <row r="8306" spans="2:4">
      <c r="B8306" s="150"/>
      <c r="D8306" s="577"/>
    </row>
    <row r="8307" spans="2:4">
      <c r="B8307" s="150"/>
      <c r="D8307" s="577"/>
    </row>
    <row r="8308" spans="2:4">
      <c r="B8308" s="150"/>
      <c r="D8308" s="577"/>
    </row>
    <row r="8309" spans="2:4">
      <c r="B8309" s="150"/>
      <c r="D8309" s="577"/>
    </row>
    <row r="8310" spans="2:4">
      <c r="B8310" s="150"/>
      <c r="D8310" s="577"/>
    </row>
    <row r="8311" spans="2:4">
      <c r="B8311" s="150"/>
      <c r="D8311" s="577"/>
    </row>
    <row r="8312" spans="2:4">
      <c r="B8312" s="150"/>
      <c r="D8312" s="577"/>
    </row>
    <row r="8313" spans="2:4">
      <c r="B8313" s="150"/>
      <c r="D8313" s="577"/>
    </row>
    <row r="8314" spans="2:4">
      <c r="B8314" s="150"/>
      <c r="D8314" s="577"/>
    </row>
    <row r="8315" spans="2:4">
      <c r="B8315" s="150"/>
      <c r="D8315" s="577"/>
    </row>
    <row r="8316" spans="2:4">
      <c r="B8316" s="150"/>
      <c r="D8316" s="577"/>
    </row>
    <row r="8317" spans="2:4">
      <c r="B8317" s="150"/>
      <c r="D8317" s="577"/>
    </row>
    <row r="8318" spans="2:4">
      <c r="B8318" s="150"/>
      <c r="D8318" s="577"/>
    </row>
    <row r="8319" spans="2:4">
      <c r="B8319" s="150"/>
      <c r="D8319" s="577"/>
    </row>
    <row r="8320" spans="2:4">
      <c r="B8320" s="150"/>
      <c r="D8320" s="577"/>
    </row>
    <row r="8321" spans="2:4">
      <c r="B8321" s="150"/>
      <c r="D8321" s="577"/>
    </row>
    <row r="8322" spans="2:4">
      <c r="B8322" s="150"/>
      <c r="D8322" s="577"/>
    </row>
    <row r="8323" spans="2:4">
      <c r="B8323" s="150"/>
      <c r="D8323" s="577"/>
    </row>
    <row r="8324" spans="2:4">
      <c r="B8324" s="150"/>
      <c r="D8324" s="577"/>
    </row>
    <row r="8325" spans="2:4">
      <c r="B8325" s="150"/>
      <c r="D8325" s="577"/>
    </row>
    <row r="8326" spans="2:4">
      <c r="B8326" s="150"/>
      <c r="D8326" s="577"/>
    </row>
    <row r="8327" spans="2:4">
      <c r="B8327" s="150"/>
      <c r="D8327" s="577"/>
    </row>
    <row r="8328" spans="2:4">
      <c r="B8328" s="150"/>
      <c r="D8328" s="577"/>
    </row>
    <row r="8329" spans="2:4">
      <c r="B8329" s="150"/>
      <c r="D8329" s="577"/>
    </row>
    <row r="8330" spans="2:4">
      <c r="B8330" s="150"/>
      <c r="D8330" s="577"/>
    </row>
    <row r="8331" spans="2:4">
      <c r="B8331" s="150"/>
      <c r="D8331" s="577"/>
    </row>
    <row r="8332" spans="2:4">
      <c r="B8332" s="150"/>
      <c r="D8332" s="577"/>
    </row>
    <row r="8333" spans="2:4">
      <c r="B8333" s="150"/>
      <c r="D8333" s="577"/>
    </row>
    <row r="8334" spans="2:4">
      <c r="B8334" s="150"/>
      <c r="D8334" s="577"/>
    </row>
    <row r="8335" spans="2:4">
      <c r="B8335" s="150"/>
      <c r="D8335" s="577"/>
    </row>
    <row r="8336" spans="2:4">
      <c r="B8336" s="150"/>
      <c r="D8336" s="577"/>
    </row>
    <row r="8337" spans="2:4">
      <c r="B8337" s="150"/>
      <c r="D8337" s="577"/>
    </row>
    <row r="8338" spans="2:4">
      <c r="B8338" s="150"/>
      <c r="D8338" s="577"/>
    </row>
    <row r="8339" spans="2:4">
      <c r="B8339" s="150"/>
      <c r="D8339" s="577"/>
    </row>
    <row r="8340" spans="2:4">
      <c r="B8340" s="150"/>
      <c r="D8340" s="577"/>
    </row>
    <row r="8341" spans="2:4">
      <c r="B8341" s="150"/>
      <c r="D8341" s="577"/>
    </row>
    <row r="8342" spans="2:4">
      <c r="B8342" s="150"/>
      <c r="D8342" s="577"/>
    </row>
    <row r="8343" spans="2:4">
      <c r="B8343" s="150"/>
      <c r="D8343" s="577"/>
    </row>
    <row r="8344" spans="2:4">
      <c r="B8344" s="150"/>
      <c r="D8344" s="577"/>
    </row>
    <row r="8345" spans="2:4">
      <c r="B8345" s="150"/>
      <c r="D8345" s="577"/>
    </row>
    <row r="8346" spans="2:4">
      <c r="B8346" s="150"/>
      <c r="D8346" s="577"/>
    </row>
    <row r="8347" spans="2:4">
      <c r="B8347" s="150"/>
      <c r="D8347" s="577"/>
    </row>
    <row r="8348" spans="2:4">
      <c r="B8348" s="150"/>
      <c r="D8348" s="577"/>
    </row>
    <row r="8349" spans="2:4">
      <c r="B8349" s="150"/>
      <c r="D8349" s="577"/>
    </row>
    <row r="8350" spans="2:4">
      <c r="B8350" s="150"/>
      <c r="D8350" s="577"/>
    </row>
    <row r="8351" spans="2:4">
      <c r="B8351" s="150"/>
      <c r="D8351" s="577"/>
    </row>
    <row r="8352" spans="2:4">
      <c r="B8352" s="150"/>
      <c r="D8352" s="577"/>
    </row>
    <row r="8353" spans="2:4">
      <c r="B8353" s="150"/>
      <c r="D8353" s="577"/>
    </row>
    <row r="8354" spans="2:4">
      <c r="B8354" s="150"/>
      <c r="D8354" s="577"/>
    </row>
    <row r="8355" spans="2:4">
      <c r="B8355" s="150"/>
      <c r="D8355" s="577"/>
    </row>
    <row r="8356" spans="2:4">
      <c r="B8356" s="150"/>
      <c r="D8356" s="577"/>
    </row>
    <row r="8357" spans="2:4">
      <c r="B8357" s="150"/>
      <c r="D8357" s="577"/>
    </row>
    <row r="8358" spans="2:4">
      <c r="B8358" s="150"/>
      <c r="D8358" s="577"/>
    </row>
    <row r="8359" spans="2:4">
      <c r="B8359" s="150"/>
      <c r="D8359" s="577"/>
    </row>
    <row r="8360" spans="2:4">
      <c r="B8360" s="150"/>
      <c r="D8360" s="577"/>
    </row>
    <row r="8361" spans="2:4">
      <c r="B8361" s="150"/>
      <c r="D8361" s="577"/>
    </row>
    <row r="8362" spans="2:4">
      <c r="B8362" s="150"/>
      <c r="D8362" s="577"/>
    </row>
    <row r="8363" spans="2:4">
      <c r="B8363" s="150"/>
      <c r="D8363" s="577"/>
    </row>
    <row r="8364" spans="2:4">
      <c r="B8364" s="150"/>
      <c r="D8364" s="577"/>
    </row>
    <row r="8365" spans="2:4">
      <c r="B8365" s="150"/>
      <c r="D8365" s="577"/>
    </row>
    <row r="8366" spans="2:4">
      <c r="B8366" s="150"/>
      <c r="D8366" s="577"/>
    </row>
    <row r="8367" spans="2:4">
      <c r="B8367" s="150"/>
      <c r="D8367" s="577"/>
    </row>
    <row r="8368" spans="2:4">
      <c r="B8368" s="150"/>
      <c r="D8368" s="577"/>
    </row>
    <row r="8369" spans="2:4">
      <c r="B8369" s="150"/>
      <c r="D8369" s="577"/>
    </row>
    <row r="8370" spans="2:4">
      <c r="B8370" s="150"/>
      <c r="D8370" s="577"/>
    </row>
    <row r="8371" spans="2:4">
      <c r="B8371" s="150"/>
      <c r="D8371" s="577"/>
    </row>
    <row r="8372" spans="2:4">
      <c r="B8372" s="150"/>
      <c r="D8372" s="577"/>
    </row>
    <row r="8373" spans="2:4">
      <c r="B8373" s="150"/>
      <c r="D8373" s="577"/>
    </row>
    <row r="8374" spans="2:4">
      <c r="B8374" s="150"/>
      <c r="D8374" s="577"/>
    </row>
    <row r="8375" spans="2:4">
      <c r="B8375" s="150"/>
      <c r="D8375" s="577"/>
    </row>
    <row r="8376" spans="2:4">
      <c r="B8376" s="150"/>
      <c r="D8376" s="577"/>
    </row>
    <row r="8377" spans="2:4">
      <c r="B8377" s="150"/>
      <c r="D8377" s="577"/>
    </row>
    <row r="8378" spans="2:4">
      <c r="B8378" s="150"/>
      <c r="D8378" s="577"/>
    </row>
    <row r="8379" spans="2:4">
      <c r="B8379" s="150"/>
      <c r="D8379" s="577"/>
    </row>
    <row r="8380" spans="2:4">
      <c r="B8380" s="150"/>
      <c r="D8380" s="577"/>
    </row>
    <row r="8381" spans="2:4">
      <c r="B8381" s="150"/>
      <c r="D8381" s="577"/>
    </row>
    <row r="8382" spans="2:4">
      <c r="B8382" s="150"/>
      <c r="D8382" s="577"/>
    </row>
    <row r="8383" spans="2:4">
      <c r="B8383" s="150"/>
      <c r="D8383" s="577"/>
    </row>
    <row r="8384" spans="2:4">
      <c r="B8384" s="150"/>
      <c r="D8384" s="577"/>
    </row>
    <row r="8385" spans="2:12">
      <c r="B8385" s="150"/>
      <c r="D8385" s="577"/>
      <c r="I8385" s="578"/>
      <c r="J8385" s="578"/>
      <c r="K8385" s="578"/>
      <c r="L8385" s="578"/>
    </row>
    <row r="8386" spans="2:12">
      <c r="B8386" s="150"/>
      <c r="D8386" s="577"/>
    </row>
    <row r="8387" spans="2:12">
      <c r="B8387" s="150"/>
      <c r="D8387" s="577"/>
    </row>
    <row r="8388" spans="2:12">
      <c r="B8388" s="150"/>
      <c r="D8388" s="577"/>
    </row>
    <row r="8389" spans="2:12">
      <c r="B8389" s="150"/>
      <c r="D8389" s="577"/>
    </row>
    <row r="8390" spans="2:12">
      <c r="B8390" s="150"/>
      <c r="D8390" s="577"/>
    </row>
    <row r="8391" spans="2:12">
      <c r="B8391" s="150"/>
      <c r="D8391" s="577"/>
    </row>
    <row r="8392" spans="2:12">
      <c r="B8392" s="150"/>
      <c r="D8392" s="577"/>
    </row>
    <row r="8393" spans="2:12">
      <c r="B8393" s="150"/>
      <c r="D8393" s="577"/>
    </row>
    <row r="8394" spans="2:12">
      <c r="B8394" s="150"/>
      <c r="D8394" s="577"/>
    </row>
    <row r="8395" spans="2:12">
      <c r="B8395" s="150"/>
      <c r="D8395" s="577"/>
    </row>
    <row r="8396" spans="2:12">
      <c r="B8396" s="150"/>
      <c r="D8396" s="577"/>
    </row>
    <row r="8397" spans="2:12">
      <c r="B8397" s="150"/>
      <c r="D8397" s="577"/>
    </row>
    <row r="8398" spans="2:12">
      <c r="B8398" s="150"/>
      <c r="D8398" s="577"/>
    </row>
    <row r="8399" spans="2:12">
      <c r="B8399" s="150"/>
      <c r="D8399" s="577"/>
    </row>
    <row r="8400" spans="2:12">
      <c r="B8400" s="150"/>
      <c r="D8400" s="577"/>
    </row>
    <row r="8401" spans="2:4">
      <c r="B8401" s="150"/>
      <c r="D8401" s="577"/>
    </row>
    <row r="8402" spans="2:4">
      <c r="B8402" s="150"/>
      <c r="D8402" s="577"/>
    </row>
    <row r="8403" spans="2:4">
      <c r="B8403" s="150"/>
      <c r="D8403" s="577"/>
    </row>
    <row r="8404" spans="2:4">
      <c r="B8404" s="150"/>
      <c r="D8404" s="577"/>
    </row>
    <row r="8405" spans="2:4">
      <c r="B8405" s="150"/>
      <c r="D8405" s="577"/>
    </row>
    <row r="8406" spans="2:4">
      <c r="B8406" s="150"/>
      <c r="D8406" s="577"/>
    </row>
    <row r="8407" spans="2:4">
      <c r="B8407" s="150"/>
      <c r="D8407" s="577"/>
    </row>
    <row r="8408" spans="2:4">
      <c r="B8408" s="150"/>
      <c r="D8408" s="577"/>
    </row>
    <row r="8409" spans="2:4">
      <c r="B8409" s="150"/>
      <c r="D8409" s="577"/>
    </row>
    <row r="8410" spans="2:4">
      <c r="B8410" s="150"/>
      <c r="D8410" s="577"/>
    </row>
    <row r="8411" spans="2:4">
      <c r="B8411" s="150"/>
      <c r="D8411" s="577"/>
    </row>
    <row r="8412" spans="2:4">
      <c r="B8412" s="150"/>
      <c r="D8412" s="577"/>
    </row>
    <row r="8413" spans="2:4">
      <c r="B8413" s="150"/>
      <c r="D8413" s="577"/>
    </row>
    <row r="8414" spans="2:4">
      <c r="B8414" s="150"/>
      <c r="D8414" s="577"/>
    </row>
    <row r="8415" spans="2:4">
      <c r="B8415" s="150"/>
      <c r="D8415" s="577"/>
    </row>
    <row r="8416" spans="2:4">
      <c r="B8416" s="150"/>
      <c r="D8416" s="577"/>
    </row>
    <row r="8417" spans="2:4">
      <c r="B8417" s="150"/>
      <c r="D8417" s="577"/>
    </row>
    <row r="8418" spans="2:4">
      <c r="B8418" s="150"/>
      <c r="D8418" s="577"/>
    </row>
    <row r="8419" spans="2:4">
      <c r="B8419" s="150"/>
      <c r="D8419" s="577"/>
    </row>
    <row r="8420" spans="2:4">
      <c r="B8420" s="150"/>
      <c r="D8420" s="577"/>
    </row>
    <row r="8421" spans="2:4">
      <c r="B8421" s="150"/>
      <c r="D8421" s="577"/>
    </row>
    <row r="8422" spans="2:4">
      <c r="B8422" s="150"/>
      <c r="D8422" s="577"/>
    </row>
    <row r="8423" spans="2:4">
      <c r="B8423" s="150"/>
      <c r="D8423" s="577"/>
    </row>
    <row r="8424" spans="2:4">
      <c r="B8424" s="150"/>
      <c r="D8424" s="577"/>
    </row>
    <row r="8425" spans="2:4">
      <c r="B8425" s="150"/>
      <c r="D8425" s="577"/>
    </row>
    <row r="8426" spans="2:4">
      <c r="B8426" s="150"/>
      <c r="D8426" s="577"/>
    </row>
    <row r="8427" spans="2:4">
      <c r="B8427" s="150"/>
      <c r="D8427" s="577"/>
    </row>
    <row r="8428" spans="2:4">
      <c r="B8428" s="150"/>
      <c r="D8428" s="577"/>
    </row>
    <row r="8429" spans="2:4">
      <c r="B8429" s="150"/>
      <c r="D8429" s="577"/>
    </row>
    <row r="8430" spans="2:4">
      <c r="B8430" s="150"/>
      <c r="D8430" s="577"/>
    </row>
    <row r="8431" spans="2:4">
      <c r="B8431" s="150"/>
      <c r="D8431" s="577"/>
    </row>
    <row r="8432" spans="2:4">
      <c r="B8432" s="150"/>
      <c r="D8432" s="577"/>
    </row>
    <row r="8433" spans="2:12">
      <c r="B8433" s="150"/>
      <c r="D8433" s="577"/>
    </row>
    <row r="8434" spans="2:12">
      <c r="B8434" s="150"/>
      <c r="D8434" s="577"/>
    </row>
    <row r="8435" spans="2:12">
      <c r="B8435" s="150"/>
      <c r="D8435" s="577"/>
    </row>
    <row r="8436" spans="2:12">
      <c r="B8436" s="150"/>
      <c r="D8436" s="577"/>
    </row>
    <row r="8437" spans="2:12">
      <c r="B8437" s="150"/>
      <c r="D8437" s="577"/>
    </row>
    <row r="8438" spans="2:12">
      <c r="B8438" s="150"/>
      <c r="D8438" s="577"/>
    </row>
    <row r="8439" spans="2:12">
      <c r="B8439" s="150"/>
      <c r="D8439" s="577"/>
    </row>
    <row r="8440" spans="2:12">
      <c r="B8440" s="150"/>
      <c r="D8440" s="577"/>
    </row>
    <row r="8441" spans="2:12">
      <c r="B8441" s="150"/>
      <c r="D8441" s="577"/>
    </row>
    <row r="8442" spans="2:12">
      <c r="B8442" s="150"/>
      <c r="D8442" s="577"/>
      <c r="I8442" s="578"/>
      <c r="J8442" s="578"/>
      <c r="K8442" s="578"/>
      <c r="L8442" s="578"/>
    </row>
    <row r="8443" spans="2:12">
      <c r="B8443" s="150"/>
      <c r="D8443" s="577"/>
    </row>
    <row r="8444" spans="2:12">
      <c r="B8444" s="150"/>
      <c r="D8444" s="577"/>
    </row>
    <row r="8445" spans="2:12">
      <c r="B8445" s="150"/>
      <c r="D8445" s="577"/>
    </row>
    <row r="8446" spans="2:12">
      <c r="B8446" s="150"/>
      <c r="D8446" s="577"/>
    </row>
    <row r="8447" spans="2:12">
      <c r="B8447" s="150"/>
      <c r="D8447" s="577"/>
    </row>
    <row r="8448" spans="2:12">
      <c r="B8448" s="150"/>
      <c r="D8448" s="577"/>
    </row>
    <row r="8449" spans="2:12">
      <c r="B8449" s="150"/>
      <c r="D8449" s="577"/>
    </row>
    <row r="8450" spans="2:12">
      <c r="B8450" s="150"/>
      <c r="D8450" s="577"/>
    </row>
    <row r="8451" spans="2:12">
      <c r="B8451" s="150"/>
      <c r="D8451" s="577"/>
    </row>
    <row r="8452" spans="2:12">
      <c r="B8452" s="150"/>
      <c r="D8452" s="577"/>
    </row>
    <row r="8453" spans="2:12">
      <c r="B8453" s="150"/>
      <c r="D8453" s="577"/>
    </row>
    <row r="8454" spans="2:12">
      <c r="B8454" s="150"/>
      <c r="D8454" s="577"/>
    </row>
    <row r="8455" spans="2:12">
      <c r="B8455" s="150"/>
      <c r="D8455" s="577"/>
    </row>
    <row r="8456" spans="2:12">
      <c r="B8456" s="150"/>
      <c r="D8456" s="577"/>
    </row>
    <row r="8457" spans="2:12">
      <c r="B8457" s="150"/>
      <c r="D8457" s="577"/>
    </row>
    <row r="8458" spans="2:12">
      <c r="B8458" s="150"/>
      <c r="D8458" s="577"/>
      <c r="I8458" s="578"/>
      <c r="J8458" s="578"/>
      <c r="K8458" s="578"/>
      <c r="L8458" s="578"/>
    </row>
    <row r="8459" spans="2:12">
      <c r="B8459" s="150"/>
      <c r="D8459" s="577"/>
    </row>
    <row r="8460" spans="2:12">
      <c r="B8460" s="150"/>
      <c r="D8460" s="577"/>
    </row>
    <row r="8461" spans="2:12">
      <c r="B8461" s="150"/>
      <c r="D8461" s="577"/>
    </row>
    <row r="8462" spans="2:12">
      <c r="B8462" s="150"/>
      <c r="D8462" s="577"/>
    </row>
    <row r="8463" spans="2:12">
      <c r="B8463" s="150"/>
      <c r="D8463" s="577"/>
    </row>
    <row r="8464" spans="2:12">
      <c r="B8464" s="150"/>
      <c r="D8464" s="577"/>
    </row>
    <row r="8465" spans="2:4">
      <c r="B8465" s="150"/>
      <c r="D8465" s="577"/>
    </row>
    <row r="8466" spans="2:4">
      <c r="B8466" s="150"/>
      <c r="D8466" s="577"/>
    </row>
    <row r="8467" spans="2:4">
      <c r="B8467" s="150"/>
      <c r="D8467" s="577"/>
    </row>
    <row r="8468" spans="2:4">
      <c r="B8468" s="150"/>
      <c r="D8468" s="577"/>
    </row>
    <row r="8469" spans="2:4">
      <c r="B8469" s="150"/>
      <c r="D8469" s="577"/>
    </row>
    <row r="8470" spans="2:4">
      <c r="B8470" s="150"/>
      <c r="D8470" s="577"/>
    </row>
    <row r="8471" spans="2:4">
      <c r="B8471" s="150"/>
      <c r="D8471" s="577"/>
    </row>
    <row r="8472" spans="2:4">
      <c r="B8472" s="150"/>
      <c r="D8472" s="577"/>
    </row>
    <row r="8473" spans="2:4">
      <c r="B8473" s="150"/>
      <c r="D8473" s="577"/>
    </row>
    <row r="8474" spans="2:4">
      <c r="B8474" s="150"/>
      <c r="D8474" s="577"/>
    </row>
    <row r="8475" spans="2:4">
      <c r="B8475" s="150"/>
      <c r="D8475" s="577"/>
    </row>
    <row r="8476" spans="2:4">
      <c r="B8476" s="150"/>
      <c r="D8476" s="577"/>
    </row>
    <row r="8477" spans="2:4">
      <c r="B8477" s="150"/>
      <c r="D8477" s="577"/>
    </row>
    <row r="8478" spans="2:4">
      <c r="B8478" s="150"/>
      <c r="D8478" s="577"/>
    </row>
    <row r="8479" spans="2:4">
      <c r="B8479" s="150"/>
      <c r="D8479" s="577"/>
    </row>
    <row r="8480" spans="2:4">
      <c r="B8480" s="150"/>
      <c r="D8480" s="577"/>
    </row>
    <row r="8481" spans="2:12">
      <c r="B8481" s="150"/>
      <c r="D8481" s="577"/>
    </row>
    <row r="8482" spans="2:12">
      <c r="B8482" s="150"/>
      <c r="D8482" s="577"/>
    </row>
    <row r="8483" spans="2:12">
      <c r="B8483" s="150"/>
      <c r="D8483" s="577"/>
    </row>
    <row r="8484" spans="2:12">
      <c r="B8484" s="150"/>
      <c r="D8484" s="577"/>
    </row>
    <row r="8485" spans="2:12">
      <c r="B8485" s="150"/>
      <c r="D8485" s="577"/>
    </row>
    <row r="8486" spans="2:12">
      <c r="B8486" s="150"/>
      <c r="D8486" s="577"/>
    </row>
    <row r="8487" spans="2:12">
      <c r="B8487" s="150"/>
      <c r="D8487" s="577"/>
    </row>
    <row r="8488" spans="2:12">
      <c r="B8488" s="150"/>
      <c r="D8488" s="577"/>
    </row>
    <row r="8489" spans="2:12">
      <c r="B8489" s="150"/>
      <c r="D8489" s="577"/>
    </row>
    <row r="8490" spans="2:12">
      <c r="B8490" s="150"/>
      <c r="D8490" s="577"/>
      <c r="I8490" s="578"/>
      <c r="J8490" s="578"/>
      <c r="K8490" s="578"/>
      <c r="L8490" s="578"/>
    </row>
    <row r="8491" spans="2:12">
      <c r="B8491" s="150"/>
      <c r="D8491" s="577"/>
    </row>
    <row r="8492" spans="2:12">
      <c r="B8492" s="150"/>
      <c r="D8492" s="577"/>
    </row>
    <row r="8493" spans="2:12">
      <c r="B8493" s="150"/>
      <c r="D8493" s="577"/>
    </row>
    <row r="8494" spans="2:12">
      <c r="B8494" s="150"/>
      <c r="D8494" s="577"/>
    </row>
    <row r="8495" spans="2:12">
      <c r="B8495" s="150"/>
      <c r="D8495" s="577"/>
    </row>
    <row r="8496" spans="2:12">
      <c r="B8496" s="150"/>
      <c r="D8496" s="577"/>
    </row>
    <row r="8497" spans="2:12">
      <c r="B8497" s="150"/>
      <c r="D8497" s="577"/>
    </row>
    <row r="8498" spans="2:12">
      <c r="B8498" s="150"/>
      <c r="D8498" s="577"/>
    </row>
    <row r="8499" spans="2:12">
      <c r="B8499" s="150"/>
      <c r="D8499" s="577"/>
    </row>
    <row r="8500" spans="2:12">
      <c r="B8500" s="150"/>
      <c r="D8500" s="577"/>
    </row>
    <row r="8501" spans="2:12">
      <c r="B8501" s="150"/>
      <c r="D8501" s="577"/>
    </row>
    <row r="8502" spans="2:12">
      <c r="B8502" s="150"/>
      <c r="D8502" s="577"/>
    </row>
    <row r="8503" spans="2:12">
      <c r="B8503" s="150"/>
      <c r="D8503" s="577"/>
    </row>
    <row r="8504" spans="2:12">
      <c r="B8504" s="150"/>
      <c r="D8504" s="577"/>
    </row>
    <row r="8505" spans="2:12">
      <c r="B8505" s="150"/>
      <c r="D8505" s="577"/>
    </row>
    <row r="8506" spans="2:12">
      <c r="B8506" s="150"/>
      <c r="D8506" s="577"/>
      <c r="I8506" s="578"/>
      <c r="J8506" s="578"/>
      <c r="K8506" s="578"/>
      <c r="L8506" s="578"/>
    </row>
    <row r="8507" spans="2:12">
      <c r="B8507" s="150"/>
      <c r="D8507" s="577"/>
    </row>
    <row r="8508" spans="2:12">
      <c r="B8508" s="150"/>
      <c r="D8508" s="577"/>
    </row>
    <row r="8509" spans="2:12">
      <c r="B8509" s="150"/>
      <c r="D8509" s="577"/>
    </row>
    <row r="8510" spans="2:12">
      <c r="B8510" s="150"/>
      <c r="D8510" s="577"/>
    </row>
    <row r="8511" spans="2:12">
      <c r="B8511" s="150"/>
      <c r="D8511" s="577"/>
    </row>
    <row r="8512" spans="2:12">
      <c r="B8512" s="150"/>
      <c r="D8512" s="577"/>
    </row>
    <row r="8513" spans="2:4">
      <c r="B8513" s="150"/>
      <c r="D8513" s="577"/>
    </row>
    <row r="8514" spans="2:4">
      <c r="B8514" s="150"/>
      <c r="D8514" s="577"/>
    </row>
    <row r="8515" spans="2:4">
      <c r="B8515" s="150"/>
      <c r="D8515" s="577"/>
    </row>
    <row r="8516" spans="2:4">
      <c r="B8516" s="150"/>
      <c r="D8516" s="577"/>
    </row>
    <row r="8517" spans="2:4">
      <c r="B8517" s="150"/>
      <c r="D8517" s="577"/>
    </row>
    <row r="8518" spans="2:4">
      <c r="B8518" s="150"/>
      <c r="D8518" s="577"/>
    </row>
    <row r="8519" spans="2:4">
      <c r="B8519" s="150"/>
      <c r="D8519" s="577"/>
    </row>
    <row r="8520" spans="2:4">
      <c r="B8520" s="150"/>
      <c r="D8520" s="577"/>
    </row>
    <row r="8521" spans="2:4">
      <c r="B8521" s="150"/>
      <c r="D8521" s="577"/>
    </row>
    <row r="8522" spans="2:4">
      <c r="B8522" s="150"/>
      <c r="D8522" s="577"/>
    </row>
    <row r="8523" spans="2:4">
      <c r="B8523" s="150"/>
      <c r="D8523" s="577"/>
    </row>
    <row r="8524" spans="2:4">
      <c r="B8524" s="150"/>
      <c r="D8524" s="577"/>
    </row>
    <row r="8525" spans="2:4">
      <c r="B8525" s="150"/>
      <c r="D8525" s="577"/>
    </row>
    <row r="8526" spans="2:4">
      <c r="B8526" s="150"/>
      <c r="D8526" s="577"/>
    </row>
    <row r="8527" spans="2:4">
      <c r="B8527" s="150"/>
      <c r="D8527" s="577"/>
    </row>
    <row r="8528" spans="2:4">
      <c r="B8528" s="150"/>
      <c r="D8528" s="577"/>
    </row>
    <row r="8529" spans="2:4">
      <c r="B8529" s="150"/>
      <c r="D8529" s="577"/>
    </row>
    <row r="8530" spans="2:4">
      <c r="B8530" s="150"/>
      <c r="D8530" s="577"/>
    </row>
    <row r="8531" spans="2:4">
      <c r="B8531" s="150"/>
      <c r="D8531" s="577"/>
    </row>
    <row r="8532" spans="2:4">
      <c r="B8532" s="150"/>
      <c r="D8532" s="577"/>
    </row>
    <row r="8533" spans="2:4">
      <c r="B8533" s="150"/>
      <c r="D8533" s="577"/>
    </row>
    <row r="8534" spans="2:4">
      <c r="B8534" s="150"/>
      <c r="D8534" s="577"/>
    </row>
    <row r="8535" spans="2:4">
      <c r="B8535" s="150"/>
      <c r="D8535" s="577"/>
    </row>
    <row r="8536" spans="2:4">
      <c r="B8536" s="150"/>
      <c r="D8536" s="577"/>
    </row>
    <row r="8537" spans="2:4">
      <c r="B8537" s="150"/>
      <c r="D8537" s="577"/>
    </row>
    <row r="8538" spans="2:4">
      <c r="B8538" s="150"/>
      <c r="D8538" s="577"/>
    </row>
    <row r="8539" spans="2:4">
      <c r="B8539" s="150"/>
      <c r="D8539" s="577"/>
    </row>
    <row r="8540" spans="2:4">
      <c r="B8540" s="150"/>
      <c r="D8540" s="577"/>
    </row>
    <row r="8541" spans="2:4">
      <c r="B8541" s="150"/>
      <c r="D8541" s="577"/>
    </row>
    <row r="8542" spans="2:4">
      <c r="B8542" s="150"/>
      <c r="D8542" s="577"/>
    </row>
    <row r="8543" spans="2:4">
      <c r="B8543" s="150"/>
      <c r="D8543" s="577"/>
    </row>
    <row r="8544" spans="2:4">
      <c r="B8544" s="150"/>
      <c r="D8544" s="577"/>
    </row>
    <row r="8545" spans="2:4">
      <c r="B8545" s="150"/>
      <c r="D8545" s="577"/>
    </row>
    <row r="8546" spans="2:4">
      <c r="B8546" s="150"/>
      <c r="D8546" s="577"/>
    </row>
    <row r="8547" spans="2:4">
      <c r="B8547" s="150"/>
      <c r="D8547" s="577"/>
    </row>
    <row r="8548" spans="2:4">
      <c r="B8548" s="150"/>
      <c r="D8548" s="577"/>
    </row>
    <row r="8549" spans="2:4">
      <c r="B8549" s="150"/>
      <c r="D8549" s="577"/>
    </row>
    <row r="8550" spans="2:4">
      <c r="B8550" s="150"/>
      <c r="D8550" s="577"/>
    </row>
    <row r="8551" spans="2:4">
      <c r="B8551" s="150"/>
      <c r="D8551" s="577"/>
    </row>
    <row r="8552" spans="2:4">
      <c r="B8552" s="150"/>
      <c r="D8552" s="577"/>
    </row>
    <row r="8553" spans="2:4">
      <c r="B8553" s="150"/>
      <c r="D8553" s="577"/>
    </row>
    <row r="8554" spans="2:4">
      <c r="B8554" s="150"/>
      <c r="D8554" s="577"/>
    </row>
    <row r="8555" spans="2:4">
      <c r="B8555" s="150"/>
      <c r="D8555" s="577"/>
    </row>
    <row r="8556" spans="2:4">
      <c r="B8556" s="150"/>
      <c r="D8556" s="577"/>
    </row>
    <row r="8557" spans="2:4">
      <c r="B8557" s="150"/>
      <c r="D8557" s="577"/>
    </row>
    <row r="8558" spans="2:4">
      <c r="B8558" s="150"/>
      <c r="D8558" s="577"/>
    </row>
    <row r="8559" spans="2:4">
      <c r="B8559" s="150"/>
      <c r="D8559" s="577"/>
    </row>
    <row r="8560" spans="2:4">
      <c r="B8560" s="150"/>
      <c r="D8560" s="577"/>
    </row>
    <row r="8561" spans="2:4">
      <c r="B8561" s="150"/>
      <c r="D8561" s="577"/>
    </row>
    <row r="8562" spans="2:4">
      <c r="B8562" s="150"/>
      <c r="D8562" s="577"/>
    </row>
    <row r="8563" spans="2:4">
      <c r="B8563" s="150"/>
      <c r="D8563" s="577"/>
    </row>
    <row r="8564" spans="2:4">
      <c r="B8564" s="150"/>
      <c r="D8564" s="577"/>
    </row>
    <row r="8565" spans="2:4">
      <c r="B8565" s="150"/>
      <c r="D8565" s="577"/>
    </row>
    <row r="8566" spans="2:4">
      <c r="B8566" s="150"/>
      <c r="D8566" s="577"/>
    </row>
    <row r="8567" spans="2:4">
      <c r="B8567" s="150"/>
      <c r="D8567" s="577"/>
    </row>
    <row r="8568" spans="2:4">
      <c r="B8568" s="150"/>
      <c r="D8568" s="577"/>
    </row>
    <row r="8569" spans="2:4">
      <c r="B8569" s="150"/>
      <c r="D8569" s="577"/>
    </row>
    <row r="8570" spans="2:4">
      <c r="B8570" s="150"/>
      <c r="D8570" s="577"/>
    </row>
    <row r="8571" spans="2:4">
      <c r="B8571" s="150"/>
      <c r="D8571" s="577"/>
    </row>
    <row r="8572" spans="2:4">
      <c r="B8572" s="150"/>
      <c r="D8572" s="577"/>
    </row>
    <row r="8573" spans="2:4">
      <c r="B8573" s="150"/>
      <c r="D8573" s="577"/>
    </row>
    <row r="8574" spans="2:4">
      <c r="B8574" s="150"/>
      <c r="D8574" s="577"/>
    </row>
    <row r="8575" spans="2:4">
      <c r="B8575" s="150"/>
      <c r="D8575" s="577"/>
    </row>
    <row r="8576" spans="2:4">
      <c r="B8576" s="150"/>
      <c r="D8576" s="577"/>
    </row>
    <row r="8577" spans="2:12">
      <c r="B8577" s="150"/>
      <c r="D8577" s="577"/>
      <c r="I8577" s="578"/>
      <c r="J8577" s="578"/>
      <c r="K8577" s="578"/>
      <c r="L8577" s="578"/>
    </row>
    <row r="8578" spans="2:12">
      <c r="B8578" s="150"/>
      <c r="D8578" s="577"/>
    </row>
    <row r="8579" spans="2:12">
      <c r="B8579" s="150"/>
      <c r="D8579" s="577"/>
    </row>
    <row r="8580" spans="2:12">
      <c r="B8580" s="150"/>
      <c r="D8580" s="577"/>
    </row>
    <row r="8581" spans="2:12">
      <c r="B8581" s="150"/>
      <c r="D8581" s="577"/>
    </row>
    <row r="8582" spans="2:12">
      <c r="B8582" s="150"/>
      <c r="D8582" s="577"/>
    </row>
    <row r="8583" spans="2:12">
      <c r="B8583" s="150"/>
      <c r="D8583" s="577"/>
    </row>
    <row r="8584" spans="2:12">
      <c r="B8584" s="150"/>
      <c r="D8584" s="577"/>
    </row>
    <row r="8585" spans="2:12">
      <c r="B8585" s="150"/>
      <c r="D8585" s="577"/>
    </row>
    <row r="8586" spans="2:12">
      <c r="B8586" s="150"/>
      <c r="D8586" s="577"/>
    </row>
    <row r="8587" spans="2:12">
      <c r="B8587" s="150"/>
      <c r="D8587" s="577"/>
    </row>
    <row r="8588" spans="2:12">
      <c r="B8588" s="150"/>
      <c r="D8588" s="577"/>
    </row>
    <row r="8589" spans="2:12">
      <c r="B8589" s="150"/>
      <c r="D8589" s="577"/>
    </row>
    <row r="8590" spans="2:12">
      <c r="B8590" s="150"/>
      <c r="D8590" s="577"/>
    </row>
    <row r="8591" spans="2:12">
      <c r="B8591" s="150"/>
      <c r="D8591" s="577"/>
    </row>
    <row r="8592" spans="2:12">
      <c r="B8592" s="150"/>
      <c r="D8592" s="577"/>
    </row>
    <row r="8593" spans="2:4">
      <c r="B8593" s="150"/>
      <c r="D8593" s="577"/>
    </row>
    <row r="8594" spans="2:4">
      <c r="B8594" s="150"/>
      <c r="D8594" s="577"/>
    </row>
    <row r="8595" spans="2:4">
      <c r="B8595" s="150"/>
      <c r="D8595" s="577"/>
    </row>
    <row r="8596" spans="2:4">
      <c r="B8596" s="150"/>
      <c r="D8596" s="577"/>
    </row>
    <row r="8597" spans="2:4">
      <c r="B8597" s="150"/>
      <c r="D8597" s="577"/>
    </row>
    <row r="8598" spans="2:4">
      <c r="B8598" s="150"/>
      <c r="D8598" s="577"/>
    </row>
    <row r="8599" spans="2:4">
      <c r="B8599" s="150"/>
      <c r="D8599" s="577"/>
    </row>
    <row r="8600" spans="2:4">
      <c r="B8600" s="150"/>
      <c r="D8600" s="577"/>
    </row>
    <row r="8601" spans="2:4">
      <c r="B8601" s="150"/>
      <c r="D8601" s="577"/>
    </row>
    <row r="8602" spans="2:4">
      <c r="B8602" s="150"/>
      <c r="D8602" s="577"/>
    </row>
    <row r="8603" spans="2:4">
      <c r="B8603" s="150"/>
      <c r="D8603" s="577"/>
    </row>
    <row r="8604" spans="2:4">
      <c r="B8604" s="150"/>
      <c r="D8604" s="577"/>
    </row>
    <row r="8605" spans="2:4">
      <c r="B8605" s="150"/>
      <c r="D8605" s="577"/>
    </row>
    <row r="8606" spans="2:4">
      <c r="B8606" s="150"/>
      <c r="D8606" s="577"/>
    </row>
    <row r="8607" spans="2:4">
      <c r="B8607" s="150"/>
      <c r="D8607" s="577"/>
    </row>
    <row r="8608" spans="2:4">
      <c r="B8608" s="150"/>
      <c r="D8608" s="577"/>
    </row>
    <row r="8609" spans="2:4">
      <c r="B8609" s="150"/>
      <c r="D8609" s="577"/>
    </row>
    <row r="8610" spans="2:4">
      <c r="B8610" s="150"/>
      <c r="D8610" s="577"/>
    </row>
    <row r="8611" spans="2:4">
      <c r="B8611" s="150"/>
      <c r="D8611" s="577"/>
    </row>
    <row r="8612" spans="2:4">
      <c r="B8612" s="150"/>
      <c r="D8612" s="577"/>
    </row>
    <row r="8613" spans="2:4">
      <c r="B8613" s="150"/>
      <c r="D8613" s="577"/>
    </row>
    <row r="8614" spans="2:4">
      <c r="B8614" s="150"/>
      <c r="D8614" s="577"/>
    </row>
    <row r="8615" spans="2:4">
      <c r="B8615" s="150"/>
      <c r="D8615" s="577"/>
    </row>
    <row r="8616" spans="2:4">
      <c r="B8616" s="150"/>
      <c r="D8616" s="577"/>
    </row>
    <row r="8617" spans="2:4">
      <c r="B8617" s="150"/>
      <c r="D8617" s="577"/>
    </row>
    <row r="8618" spans="2:4">
      <c r="B8618" s="150"/>
      <c r="D8618" s="577"/>
    </row>
    <row r="8619" spans="2:4">
      <c r="B8619" s="150"/>
      <c r="D8619" s="577"/>
    </row>
    <row r="8620" spans="2:4">
      <c r="B8620" s="150"/>
      <c r="D8620" s="577"/>
    </row>
    <row r="8621" spans="2:4">
      <c r="B8621" s="150"/>
      <c r="D8621" s="577"/>
    </row>
    <row r="8622" spans="2:4">
      <c r="B8622" s="150"/>
      <c r="D8622" s="577"/>
    </row>
    <row r="8623" spans="2:4">
      <c r="B8623" s="150"/>
      <c r="D8623" s="577"/>
    </row>
    <row r="8624" spans="2:4">
      <c r="B8624" s="150"/>
      <c r="D8624" s="577"/>
    </row>
    <row r="8625" spans="2:12">
      <c r="B8625" s="150"/>
      <c r="D8625" s="577"/>
    </row>
    <row r="8626" spans="2:12">
      <c r="B8626" s="150"/>
      <c r="D8626" s="577"/>
    </row>
    <row r="8627" spans="2:12">
      <c r="B8627" s="150"/>
      <c r="D8627" s="577"/>
      <c r="I8627" s="578"/>
      <c r="J8627" s="578"/>
      <c r="K8627" s="578"/>
      <c r="L8627" s="578"/>
    </row>
    <row r="8628" spans="2:12">
      <c r="B8628" s="150"/>
      <c r="D8628" s="577"/>
    </row>
    <row r="8629" spans="2:12">
      <c r="B8629" s="150"/>
      <c r="D8629" s="577"/>
    </row>
    <row r="8630" spans="2:12">
      <c r="B8630" s="150"/>
      <c r="D8630" s="577"/>
    </row>
    <row r="8631" spans="2:12">
      <c r="B8631" s="150"/>
      <c r="D8631" s="577"/>
    </row>
    <row r="8632" spans="2:12">
      <c r="B8632" s="150"/>
      <c r="D8632" s="577"/>
    </row>
    <row r="8633" spans="2:12">
      <c r="B8633" s="150"/>
      <c r="D8633" s="577"/>
    </row>
    <row r="8634" spans="2:12">
      <c r="B8634" s="150"/>
      <c r="D8634" s="577"/>
    </row>
    <row r="8635" spans="2:12">
      <c r="B8635" s="150"/>
      <c r="D8635" s="577"/>
    </row>
    <row r="8636" spans="2:12">
      <c r="B8636" s="150"/>
      <c r="D8636" s="577"/>
    </row>
    <row r="8637" spans="2:12">
      <c r="B8637" s="150"/>
      <c r="D8637" s="577"/>
    </row>
    <row r="8638" spans="2:12">
      <c r="B8638" s="150"/>
      <c r="D8638" s="577"/>
    </row>
    <row r="8639" spans="2:12">
      <c r="B8639" s="150"/>
      <c r="D8639" s="577"/>
    </row>
    <row r="8640" spans="2:12">
      <c r="B8640" s="150"/>
      <c r="D8640" s="577"/>
    </row>
    <row r="8641" spans="2:4">
      <c r="B8641" s="150"/>
      <c r="D8641" s="577"/>
    </row>
    <row r="8642" spans="2:4">
      <c r="B8642" s="150"/>
      <c r="D8642" s="577"/>
    </row>
    <row r="8643" spans="2:4">
      <c r="B8643" s="150"/>
      <c r="D8643" s="577"/>
    </row>
    <row r="8644" spans="2:4">
      <c r="B8644" s="150"/>
      <c r="D8644" s="577"/>
    </row>
    <row r="8645" spans="2:4">
      <c r="B8645" s="150"/>
      <c r="D8645" s="577"/>
    </row>
    <row r="8646" spans="2:4">
      <c r="B8646" s="150"/>
      <c r="D8646" s="577"/>
    </row>
    <row r="8647" spans="2:4">
      <c r="B8647" s="150"/>
      <c r="D8647" s="577"/>
    </row>
    <row r="8648" spans="2:4">
      <c r="B8648" s="150"/>
      <c r="D8648" s="577"/>
    </row>
    <row r="8649" spans="2:4">
      <c r="B8649" s="150"/>
      <c r="D8649" s="577"/>
    </row>
    <row r="8650" spans="2:4">
      <c r="B8650" s="150"/>
      <c r="D8650" s="577"/>
    </row>
    <row r="8651" spans="2:4">
      <c r="B8651" s="150"/>
      <c r="D8651" s="577"/>
    </row>
    <row r="8652" spans="2:4">
      <c r="B8652" s="150"/>
      <c r="D8652" s="577"/>
    </row>
    <row r="8653" spans="2:4">
      <c r="B8653" s="150"/>
      <c r="D8653" s="577"/>
    </row>
    <row r="8654" spans="2:4">
      <c r="B8654" s="150"/>
      <c r="D8654" s="577"/>
    </row>
    <row r="8655" spans="2:4">
      <c r="B8655" s="150"/>
      <c r="D8655" s="577"/>
    </row>
    <row r="8656" spans="2:4">
      <c r="B8656" s="150"/>
      <c r="D8656" s="577"/>
    </row>
    <row r="8657" spans="2:4">
      <c r="B8657" s="150"/>
      <c r="D8657" s="577"/>
    </row>
    <row r="8658" spans="2:4">
      <c r="B8658" s="150"/>
      <c r="D8658" s="577"/>
    </row>
    <row r="8659" spans="2:4">
      <c r="B8659" s="150"/>
      <c r="D8659" s="577"/>
    </row>
    <row r="8660" spans="2:4">
      <c r="B8660" s="150"/>
      <c r="D8660" s="577"/>
    </row>
    <row r="8661" spans="2:4">
      <c r="B8661" s="150"/>
      <c r="D8661" s="577"/>
    </row>
    <row r="8662" spans="2:4">
      <c r="B8662" s="150"/>
      <c r="D8662" s="577"/>
    </row>
    <row r="8663" spans="2:4">
      <c r="B8663" s="150"/>
      <c r="D8663" s="577"/>
    </row>
    <row r="8664" spans="2:4">
      <c r="B8664" s="150"/>
      <c r="D8664" s="577"/>
    </row>
    <row r="8665" spans="2:4">
      <c r="B8665" s="150"/>
      <c r="D8665" s="577"/>
    </row>
    <row r="8666" spans="2:4">
      <c r="B8666" s="150"/>
      <c r="D8666" s="577"/>
    </row>
    <row r="8667" spans="2:4">
      <c r="B8667" s="150"/>
      <c r="D8667" s="577"/>
    </row>
    <row r="8668" spans="2:4">
      <c r="B8668" s="150"/>
      <c r="D8668" s="577"/>
    </row>
    <row r="8669" spans="2:4">
      <c r="B8669" s="150"/>
      <c r="D8669" s="577"/>
    </row>
    <row r="8670" spans="2:4">
      <c r="B8670" s="150"/>
      <c r="D8670" s="577"/>
    </row>
    <row r="8671" spans="2:4">
      <c r="B8671" s="150"/>
      <c r="D8671" s="577"/>
    </row>
    <row r="8672" spans="2:4">
      <c r="B8672" s="150"/>
      <c r="D8672" s="577"/>
    </row>
    <row r="8673" spans="2:12">
      <c r="B8673" s="150"/>
      <c r="D8673" s="577"/>
      <c r="I8673" s="578"/>
      <c r="J8673" s="578"/>
      <c r="K8673" s="578"/>
      <c r="L8673" s="578"/>
    </row>
    <row r="8674" spans="2:12">
      <c r="B8674" s="150"/>
      <c r="D8674" s="577"/>
    </row>
    <row r="8675" spans="2:12">
      <c r="B8675" s="150"/>
      <c r="D8675" s="577"/>
    </row>
    <row r="8676" spans="2:12">
      <c r="B8676" s="150"/>
      <c r="D8676" s="577"/>
    </row>
    <row r="8677" spans="2:12">
      <c r="B8677" s="150"/>
      <c r="D8677" s="577"/>
    </row>
    <row r="8678" spans="2:12">
      <c r="B8678" s="150"/>
      <c r="D8678" s="577"/>
    </row>
    <row r="8679" spans="2:12">
      <c r="B8679" s="150"/>
      <c r="D8679" s="577"/>
    </row>
    <row r="8680" spans="2:12">
      <c r="B8680" s="150"/>
      <c r="D8680" s="577"/>
    </row>
    <row r="8681" spans="2:12">
      <c r="B8681" s="150"/>
      <c r="D8681" s="577"/>
    </row>
    <row r="8682" spans="2:12">
      <c r="B8682" s="150"/>
      <c r="D8682" s="577"/>
    </row>
    <row r="8683" spans="2:12">
      <c r="B8683" s="150"/>
      <c r="D8683" s="577"/>
    </row>
    <row r="8684" spans="2:12">
      <c r="B8684" s="150"/>
      <c r="D8684" s="577"/>
    </row>
    <row r="8685" spans="2:12">
      <c r="B8685" s="150"/>
      <c r="D8685" s="577"/>
    </row>
    <row r="8686" spans="2:12">
      <c r="B8686" s="150"/>
      <c r="D8686" s="577"/>
    </row>
    <row r="8687" spans="2:12">
      <c r="B8687" s="150"/>
      <c r="D8687" s="577"/>
    </row>
    <row r="8688" spans="2:12">
      <c r="B8688" s="150"/>
      <c r="D8688" s="577"/>
    </row>
    <row r="8689" spans="2:4">
      <c r="B8689" s="150"/>
      <c r="D8689" s="577"/>
    </row>
    <row r="8690" spans="2:4">
      <c r="B8690" s="150"/>
      <c r="D8690" s="577"/>
    </row>
    <row r="8691" spans="2:4">
      <c r="B8691" s="150"/>
      <c r="D8691" s="577"/>
    </row>
    <row r="8692" spans="2:4">
      <c r="B8692" s="150"/>
      <c r="D8692" s="577"/>
    </row>
    <row r="8693" spans="2:4">
      <c r="B8693" s="150"/>
      <c r="D8693" s="577"/>
    </row>
    <row r="8694" spans="2:4">
      <c r="B8694" s="150"/>
      <c r="D8694" s="577"/>
    </row>
    <row r="8695" spans="2:4">
      <c r="B8695" s="150"/>
      <c r="D8695" s="577"/>
    </row>
    <row r="8696" spans="2:4">
      <c r="B8696" s="150"/>
      <c r="D8696" s="577"/>
    </row>
    <row r="8697" spans="2:4">
      <c r="B8697" s="150"/>
      <c r="D8697" s="577"/>
    </row>
    <row r="8698" spans="2:4">
      <c r="B8698" s="150"/>
      <c r="D8698" s="577"/>
    </row>
    <row r="8699" spans="2:4">
      <c r="B8699" s="150"/>
      <c r="D8699" s="577"/>
    </row>
    <row r="8700" spans="2:4">
      <c r="B8700" s="150"/>
      <c r="D8700" s="577"/>
    </row>
    <row r="8701" spans="2:4">
      <c r="B8701" s="150"/>
      <c r="D8701" s="577"/>
    </row>
    <row r="8702" spans="2:4">
      <c r="B8702" s="150"/>
      <c r="D8702" s="577"/>
    </row>
    <row r="8703" spans="2:4">
      <c r="B8703" s="150"/>
      <c r="D8703" s="577"/>
    </row>
    <row r="8704" spans="2:4">
      <c r="B8704" s="150"/>
      <c r="D8704" s="577"/>
    </row>
    <row r="8705" spans="2:4">
      <c r="B8705" s="150"/>
      <c r="D8705" s="577"/>
    </row>
    <row r="8706" spans="2:4">
      <c r="B8706" s="150"/>
      <c r="D8706" s="577"/>
    </row>
    <row r="8707" spans="2:4">
      <c r="B8707" s="150"/>
      <c r="D8707" s="577"/>
    </row>
    <row r="8708" spans="2:4">
      <c r="B8708" s="150"/>
      <c r="D8708" s="577"/>
    </row>
    <row r="8709" spans="2:4">
      <c r="B8709" s="150"/>
      <c r="D8709" s="577"/>
    </row>
    <row r="8710" spans="2:4">
      <c r="B8710" s="150"/>
      <c r="D8710" s="577"/>
    </row>
    <row r="8711" spans="2:4">
      <c r="B8711" s="150"/>
      <c r="D8711" s="577"/>
    </row>
    <row r="8712" spans="2:4">
      <c r="B8712" s="150"/>
      <c r="D8712" s="577"/>
    </row>
    <row r="8713" spans="2:4">
      <c r="B8713" s="150"/>
      <c r="D8713" s="577"/>
    </row>
    <row r="8714" spans="2:4">
      <c r="B8714" s="150"/>
      <c r="D8714" s="577"/>
    </row>
    <row r="8715" spans="2:4">
      <c r="B8715" s="150"/>
      <c r="D8715" s="577"/>
    </row>
    <row r="8716" spans="2:4">
      <c r="B8716" s="150"/>
      <c r="D8716" s="577"/>
    </row>
    <row r="8717" spans="2:4">
      <c r="B8717" s="150"/>
      <c r="D8717" s="577"/>
    </row>
    <row r="8718" spans="2:4">
      <c r="B8718" s="150"/>
      <c r="D8718" s="577"/>
    </row>
    <row r="8719" spans="2:4">
      <c r="B8719" s="150"/>
      <c r="D8719" s="577"/>
    </row>
    <row r="8720" spans="2:4">
      <c r="B8720" s="150"/>
      <c r="D8720" s="577"/>
    </row>
    <row r="8721" spans="2:12">
      <c r="B8721" s="150"/>
      <c r="D8721" s="577"/>
    </row>
    <row r="8722" spans="2:12">
      <c r="B8722" s="150"/>
      <c r="D8722" s="577"/>
    </row>
    <row r="8723" spans="2:12">
      <c r="B8723" s="150"/>
      <c r="D8723" s="577"/>
    </row>
    <row r="8724" spans="2:12">
      <c r="B8724" s="150"/>
      <c r="D8724" s="577"/>
    </row>
    <row r="8725" spans="2:12">
      <c r="B8725" s="150"/>
      <c r="D8725" s="577"/>
    </row>
    <row r="8726" spans="2:12">
      <c r="B8726" s="150"/>
      <c r="D8726" s="577"/>
    </row>
    <row r="8727" spans="2:12">
      <c r="B8727" s="150"/>
      <c r="D8727" s="577"/>
    </row>
    <row r="8728" spans="2:12">
      <c r="B8728" s="150"/>
      <c r="D8728" s="577"/>
    </row>
    <row r="8729" spans="2:12">
      <c r="B8729" s="150"/>
      <c r="D8729" s="577"/>
    </row>
    <row r="8730" spans="2:12">
      <c r="B8730" s="150"/>
      <c r="D8730" s="577"/>
    </row>
    <row r="8731" spans="2:12">
      <c r="B8731" s="150"/>
      <c r="D8731" s="577"/>
      <c r="I8731" s="578"/>
      <c r="J8731" s="578"/>
      <c r="K8731" s="578"/>
      <c r="L8731" s="578"/>
    </row>
    <row r="8732" spans="2:12">
      <c r="B8732" s="150"/>
      <c r="D8732" s="577"/>
    </row>
    <row r="8733" spans="2:12">
      <c r="B8733" s="150"/>
      <c r="D8733" s="577"/>
    </row>
    <row r="8734" spans="2:12">
      <c r="B8734" s="150"/>
      <c r="D8734" s="577"/>
    </row>
    <row r="8735" spans="2:12">
      <c r="B8735" s="150"/>
      <c r="D8735" s="577"/>
    </row>
    <row r="8736" spans="2:12">
      <c r="B8736" s="150"/>
      <c r="D8736" s="577"/>
    </row>
    <row r="8737" spans="2:4">
      <c r="B8737" s="150"/>
      <c r="D8737" s="577"/>
    </row>
    <row r="8738" spans="2:4">
      <c r="B8738" s="150"/>
      <c r="D8738" s="577"/>
    </row>
    <row r="8739" spans="2:4">
      <c r="B8739" s="150"/>
      <c r="D8739" s="577"/>
    </row>
    <row r="8740" spans="2:4">
      <c r="B8740" s="150"/>
      <c r="D8740" s="577"/>
    </row>
    <row r="8741" spans="2:4">
      <c r="B8741" s="150"/>
      <c r="D8741" s="577"/>
    </row>
    <row r="8742" spans="2:4">
      <c r="B8742" s="150"/>
      <c r="D8742" s="577"/>
    </row>
    <row r="8743" spans="2:4">
      <c r="B8743" s="150"/>
      <c r="D8743" s="577"/>
    </row>
    <row r="8744" spans="2:4">
      <c r="B8744" s="150"/>
      <c r="D8744" s="577"/>
    </row>
    <row r="8745" spans="2:4">
      <c r="B8745" s="150"/>
      <c r="D8745" s="577"/>
    </row>
    <row r="8746" spans="2:4">
      <c r="B8746" s="150"/>
      <c r="D8746" s="577"/>
    </row>
    <row r="8747" spans="2:4">
      <c r="B8747" s="150"/>
      <c r="D8747" s="577"/>
    </row>
    <row r="8748" spans="2:4">
      <c r="B8748" s="150"/>
      <c r="D8748" s="577"/>
    </row>
    <row r="8749" spans="2:4">
      <c r="B8749" s="150"/>
      <c r="D8749" s="577"/>
    </row>
    <row r="8750" spans="2:4">
      <c r="B8750" s="150"/>
      <c r="D8750" s="577"/>
    </row>
    <row r="8751" spans="2:4">
      <c r="B8751" s="150"/>
      <c r="D8751" s="577"/>
    </row>
    <row r="8752" spans="2:4">
      <c r="B8752" s="150"/>
      <c r="D8752" s="577"/>
    </row>
    <row r="8753" spans="2:4">
      <c r="B8753" s="150"/>
      <c r="D8753" s="577"/>
    </row>
    <row r="8754" spans="2:4">
      <c r="B8754" s="150"/>
      <c r="D8754" s="577"/>
    </row>
    <row r="8755" spans="2:4">
      <c r="B8755" s="150"/>
      <c r="D8755" s="577"/>
    </row>
    <row r="8756" spans="2:4">
      <c r="B8756" s="150"/>
      <c r="D8756" s="577"/>
    </row>
    <row r="8757" spans="2:4">
      <c r="B8757" s="150"/>
      <c r="D8757" s="577"/>
    </row>
    <row r="8758" spans="2:4">
      <c r="B8758" s="150"/>
      <c r="D8758" s="577"/>
    </row>
    <row r="8759" spans="2:4">
      <c r="B8759" s="150"/>
      <c r="D8759" s="577"/>
    </row>
    <row r="8760" spans="2:4">
      <c r="B8760" s="150"/>
      <c r="D8760" s="577"/>
    </row>
    <row r="8761" spans="2:4">
      <c r="B8761" s="150"/>
      <c r="D8761" s="577"/>
    </row>
    <row r="8762" spans="2:4">
      <c r="B8762" s="150"/>
    </row>
    <row r="8763" spans="2:4">
      <c r="B8763" s="150"/>
    </row>
    <row r="8764" spans="2:4">
      <c r="B8764" s="150"/>
    </row>
    <row r="8765" spans="2:4">
      <c r="B8765" s="150"/>
    </row>
    <row r="8766" spans="2:4">
      <c r="B8766" s="150"/>
    </row>
    <row r="8767" spans="2:4">
      <c r="B8767" s="150"/>
    </row>
    <row r="8768" spans="2:4">
      <c r="B8768" s="150"/>
    </row>
    <row r="8769" spans="2:2">
      <c r="B8769" s="150"/>
    </row>
    <row r="8770" spans="2:2">
      <c r="B8770" s="150"/>
    </row>
    <row r="8771" spans="2:2">
      <c r="B8771" s="150"/>
    </row>
    <row r="8772" spans="2:2">
      <c r="B8772" s="150"/>
    </row>
    <row r="8773" spans="2:2">
      <c r="B8773" s="150"/>
    </row>
    <row r="8774" spans="2:2">
      <c r="B8774" s="150"/>
    </row>
    <row r="8775" spans="2:2">
      <c r="B8775" s="150"/>
    </row>
    <row r="8776" spans="2:2">
      <c r="B8776" s="150"/>
    </row>
    <row r="8777" spans="2:2">
      <c r="B8777" s="150"/>
    </row>
    <row r="8778" spans="2:2">
      <c r="B8778" s="150"/>
    </row>
    <row r="8779" spans="2:2">
      <c r="B8779" s="150"/>
    </row>
    <row r="8780" spans="2:2">
      <c r="B8780" s="150"/>
    </row>
    <row r="8781" spans="2:2">
      <c r="B8781" s="150"/>
    </row>
    <row r="8782" spans="2:2">
      <c r="B8782" s="150"/>
    </row>
    <row r="8783" spans="2:2">
      <c r="B8783" s="150"/>
    </row>
    <row r="8784" spans="2:2">
      <c r="B8784" s="150"/>
    </row>
    <row r="8785" spans="2:2">
      <c r="B8785" s="150"/>
    </row>
    <row r="8786" spans="2:2">
      <c r="B8786" s="150"/>
    </row>
    <row r="8787" spans="2:2">
      <c r="B8787" s="150"/>
    </row>
    <row r="8788" spans="2:2">
      <c r="B8788" s="150"/>
    </row>
    <row r="8789" spans="2:2">
      <c r="B8789" s="150"/>
    </row>
    <row r="8790" spans="2:2">
      <c r="B8790" s="150"/>
    </row>
    <row r="8791" spans="2:2">
      <c r="B8791" s="150"/>
    </row>
    <row r="8792" spans="2:2">
      <c r="B8792" s="150"/>
    </row>
    <row r="8793" spans="2:2">
      <c r="B8793" s="150"/>
    </row>
    <row r="8794" spans="2:2">
      <c r="B8794" s="150"/>
    </row>
    <row r="8795" spans="2:2">
      <c r="B8795" s="150"/>
    </row>
    <row r="8796" spans="2:2">
      <c r="B8796" s="150"/>
    </row>
    <row r="8797" spans="2:2">
      <c r="B8797" s="150"/>
    </row>
    <row r="8798" spans="2:2">
      <c r="B8798" s="150"/>
    </row>
    <row r="8799" spans="2:2">
      <c r="B8799" s="150"/>
    </row>
    <row r="8800" spans="2:2">
      <c r="B8800" s="150"/>
    </row>
    <row r="8801" spans="2:2">
      <c r="B8801" s="150"/>
    </row>
    <row r="8802" spans="2:2">
      <c r="B8802" s="150"/>
    </row>
    <row r="8803" spans="2:2">
      <c r="B8803" s="150"/>
    </row>
    <row r="8804" spans="2:2">
      <c r="B8804" s="150"/>
    </row>
    <row r="8805" spans="2:2">
      <c r="B8805" s="150"/>
    </row>
    <row r="8806" spans="2:2">
      <c r="B8806" s="150"/>
    </row>
    <row r="8807" spans="2:2">
      <c r="B8807" s="150"/>
    </row>
    <row r="8808" spans="2:2">
      <c r="B8808" s="150"/>
    </row>
    <row r="8809" spans="2:2">
      <c r="B8809" s="150"/>
    </row>
    <row r="8810" spans="2:2">
      <c r="B8810" s="150"/>
    </row>
    <row r="8811" spans="2:2">
      <c r="B8811" s="150"/>
    </row>
    <row r="8812" spans="2:2">
      <c r="B8812" s="150"/>
    </row>
    <row r="8813" spans="2:2">
      <c r="B8813" s="150"/>
    </row>
    <row r="8814" spans="2:2">
      <c r="B8814" s="150"/>
    </row>
    <row r="8815" spans="2:2">
      <c r="B8815" s="150"/>
    </row>
    <row r="8816" spans="2:2">
      <c r="B8816" s="150"/>
    </row>
    <row r="8817" spans="2:2">
      <c r="B8817" s="150"/>
    </row>
    <row r="8818" spans="2:2">
      <c r="B8818" s="150"/>
    </row>
    <row r="8819" spans="2:2">
      <c r="B8819" s="150"/>
    </row>
    <row r="8820" spans="2:2">
      <c r="B8820" s="150"/>
    </row>
    <row r="8821" spans="2:2">
      <c r="B8821" s="150"/>
    </row>
    <row r="8822" spans="2:2">
      <c r="B8822" s="150"/>
    </row>
    <row r="8823" spans="2:2">
      <c r="B8823" s="150"/>
    </row>
    <row r="8824" spans="2:2">
      <c r="B8824" s="150"/>
    </row>
    <row r="8825" spans="2:2">
      <c r="B8825" s="150"/>
    </row>
    <row r="8826" spans="2:2">
      <c r="B8826" s="150"/>
    </row>
    <row r="8827" spans="2:2">
      <c r="B8827" s="150"/>
    </row>
    <row r="8828" spans="2:2">
      <c r="B8828" s="150"/>
    </row>
    <row r="8829" spans="2:2">
      <c r="B8829" s="150"/>
    </row>
    <row r="8830" spans="2:2">
      <c r="B8830" s="150"/>
    </row>
    <row r="8831" spans="2:2">
      <c r="B8831" s="150"/>
    </row>
    <row r="8832" spans="2:2">
      <c r="B8832" s="150"/>
    </row>
    <row r="8833" spans="2:2">
      <c r="B8833" s="150"/>
    </row>
    <row r="8834" spans="2:2">
      <c r="B8834" s="150"/>
    </row>
    <row r="8835" spans="2:2">
      <c r="B8835" s="150"/>
    </row>
    <row r="8836" spans="2:2">
      <c r="B8836" s="150"/>
    </row>
    <row r="8837" spans="2:2">
      <c r="B8837" s="150"/>
    </row>
    <row r="8838" spans="2:2">
      <c r="B8838" s="150"/>
    </row>
    <row r="8839" spans="2:2">
      <c r="B8839" s="150"/>
    </row>
    <row r="8840" spans="2:2">
      <c r="B8840" s="150"/>
    </row>
    <row r="8841" spans="2:2">
      <c r="B8841" s="150"/>
    </row>
    <row r="8842" spans="2:2">
      <c r="B8842" s="150"/>
    </row>
    <row r="8843" spans="2:2">
      <c r="B8843" s="150"/>
    </row>
    <row r="8844" spans="2:2">
      <c r="B8844" s="150"/>
    </row>
    <row r="8845" spans="2:2">
      <c r="B8845" s="150"/>
    </row>
    <row r="8846" spans="2:2">
      <c r="B8846" s="150"/>
    </row>
    <row r="8847" spans="2:2">
      <c r="B8847" s="150"/>
    </row>
    <row r="8848" spans="2:2">
      <c r="B8848" s="150"/>
    </row>
    <row r="8849" spans="2:2">
      <c r="B8849" s="150"/>
    </row>
    <row r="8850" spans="2:2">
      <c r="B8850" s="150"/>
    </row>
    <row r="8851" spans="2:2">
      <c r="B8851" s="150"/>
    </row>
    <row r="8852" spans="2:2">
      <c r="B8852" s="150"/>
    </row>
    <row r="8853" spans="2:2">
      <c r="B8853" s="150"/>
    </row>
    <row r="8854" spans="2:2">
      <c r="B8854" s="150"/>
    </row>
    <row r="8855" spans="2:2">
      <c r="B8855" s="150"/>
    </row>
    <row r="8856" spans="2:2">
      <c r="B8856" s="150"/>
    </row>
    <row r="8857" spans="2:2">
      <c r="B8857" s="150"/>
    </row>
    <row r="8858" spans="2:2">
      <c r="B8858" s="150"/>
    </row>
    <row r="8859" spans="2:2">
      <c r="B8859" s="150"/>
    </row>
    <row r="8860" spans="2:2">
      <c r="B8860" s="150"/>
    </row>
    <row r="8861" spans="2:2">
      <c r="B8861" s="150"/>
    </row>
    <row r="8862" spans="2:2">
      <c r="B8862" s="150"/>
    </row>
    <row r="8863" spans="2:2">
      <c r="B8863" s="150"/>
    </row>
    <row r="8864" spans="2:2">
      <c r="B8864" s="150"/>
    </row>
    <row r="8865" spans="2:2">
      <c r="B8865" s="150"/>
    </row>
    <row r="8866" spans="2:2">
      <c r="B8866" s="150"/>
    </row>
    <row r="8867" spans="2:2">
      <c r="B8867" s="150"/>
    </row>
    <row r="8868" spans="2:2">
      <c r="B8868" s="150"/>
    </row>
    <row r="8869" spans="2:2">
      <c r="B8869" s="150"/>
    </row>
    <row r="8870" spans="2:2">
      <c r="B8870" s="150"/>
    </row>
    <row r="8871" spans="2:2">
      <c r="B8871" s="150"/>
    </row>
    <row r="8872" spans="2:2">
      <c r="B8872" s="150"/>
    </row>
    <row r="8873" spans="2:2">
      <c r="B8873" s="150"/>
    </row>
    <row r="8874" spans="2:2">
      <c r="B8874" s="150"/>
    </row>
    <row r="8875" spans="2:2">
      <c r="B8875" s="150"/>
    </row>
    <row r="8876" spans="2:2">
      <c r="B8876" s="150"/>
    </row>
    <row r="8877" spans="2:2">
      <c r="B8877" s="150"/>
    </row>
    <row r="8878" spans="2:2">
      <c r="B8878" s="150"/>
    </row>
    <row r="8879" spans="2:2">
      <c r="B8879" s="150"/>
    </row>
    <row r="8880" spans="2:2">
      <c r="B8880" s="150"/>
    </row>
    <row r="8881" spans="2:2">
      <c r="B8881" s="150"/>
    </row>
    <row r="8882" spans="2:2">
      <c r="B8882" s="150"/>
    </row>
    <row r="8883" spans="2:2">
      <c r="B8883" s="150"/>
    </row>
    <row r="8884" spans="2:2">
      <c r="B8884" s="150"/>
    </row>
    <row r="8885" spans="2:2">
      <c r="B8885" s="150"/>
    </row>
    <row r="8886" spans="2:2">
      <c r="B8886" s="150"/>
    </row>
    <row r="8887" spans="2:2">
      <c r="B8887" s="150"/>
    </row>
    <row r="8888" spans="2:2">
      <c r="B8888" s="150"/>
    </row>
    <row r="8889" spans="2:2">
      <c r="B8889" s="150"/>
    </row>
    <row r="8890" spans="2:2">
      <c r="B8890" s="150"/>
    </row>
    <row r="8891" spans="2:2">
      <c r="B8891" s="150"/>
    </row>
    <row r="8892" spans="2:2">
      <c r="B8892" s="150"/>
    </row>
    <row r="8893" spans="2:2">
      <c r="B8893" s="150"/>
    </row>
    <row r="8894" spans="2:2">
      <c r="B8894" s="150"/>
    </row>
    <row r="8895" spans="2:2">
      <c r="B8895" s="150"/>
    </row>
    <row r="8896" spans="2:2">
      <c r="B8896" s="150"/>
    </row>
    <row r="8897" spans="2:2">
      <c r="B8897" s="150"/>
    </row>
    <row r="8898" spans="2:2">
      <c r="B8898" s="150"/>
    </row>
    <row r="8899" spans="2:2">
      <c r="B8899" s="150"/>
    </row>
    <row r="8900" spans="2:2">
      <c r="B8900" s="150"/>
    </row>
    <row r="8901" spans="2:2">
      <c r="B8901" s="150"/>
    </row>
    <row r="8902" spans="2:2">
      <c r="B8902" s="150"/>
    </row>
    <row r="8903" spans="2:2">
      <c r="B8903" s="150"/>
    </row>
    <row r="8904" spans="2:2">
      <c r="B8904" s="150"/>
    </row>
    <row r="8905" spans="2:2">
      <c r="B8905" s="150"/>
    </row>
    <row r="8906" spans="2:2">
      <c r="B8906" s="150"/>
    </row>
    <row r="8907" spans="2:2">
      <c r="B8907" s="150"/>
    </row>
    <row r="8908" spans="2:2">
      <c r="B8908" s="150"/>
    </row>
    <row r="8909" spans="2:2">
      <c r="B8909" s="150"/>
    </row>
    <row r="8910" spans="2:2">
      <c r="B8910" s="150"/>
    </row>
    <row r="8911" spans="2:2">
      <c r="B8911" s="150"/>
    </row>
    <row r="8912" spans="2:2">
      <c r="B8912" s="150"/>
    </row>
    <row r="8913" spans="2:2">
      <c r="B8913" s="150"/>
    </row>
    <row r="8914" spans="2:2">
      <c r="B8914" s="150"/>
    </row>
    <row r="8915" spans="2:2">
      <c r="B8915" s="150"/>
    </row>
    <row r="8916" spans="2:2">
      <c r="B8916" s="150"/>
    </row>
    <row r="8917" spans="2:2">
      <c r="B8917" s="150"/>
    </row>
    <row r="8918" spans="2:2">
      <c r="B8918" s="150"/>
    </row>
    <row r="8919" spans="2:2">
      <c r="B8919" s="150"/>
    </row>
    <row r="8920" spans="2:2">
      <c r="B8920" s="150"/>
    </row>
    <row r="8921" spans="2:2">
      <c r="B8921" s="150"/>
    </row>
    <row r="8922" spans="2:2">
      <c r="B8922" s="150"/>
    </row>
    <row r="8923" spans="2:2">
      <c r="B8923" s="150"/>
    </row>
    <row r="8924" spans="2:2">
      <c r="B8924" s="150"/>
    </row>
    <row r="8925" spans="2:2">
      <c r="B8925" s="150"/>
    </row>
    <row r="8926" spans="2:2">
      <c r="B8926" s="150"/>
    </row>
    <row r="8927" spans="2:2">
      <c r="B8927" s="150"/>
    </row>
    <row r="8928" spans="2:2">
      <c r="B8928" s="150"/>
    </row>
    <row r="8929" spans="2:2">
      <c r="B8929" s="150"/>
    </row>
    <row r="8930" spans="2:2">
      <c r="B8930" s="150"/>
    </row>
    <row r="8931" spans="2:2">
      <c r="B8931" s="150"/>
    </row>
    <row r="8932" spans="2:2">
      <c r="B8932" s="150"/>
    </row>
    <row r="8933" spans="2:2">
      <c r="B8933" s="150"/>
    </row>
    <row r="8934" spans="2:2">
      <c r="B8934" s="150"/>
    </row>
    <row r="8935" spans="2:2">
      <c r="B8935" s="150"/>
    </row>
    <row r="8936" spans="2:2">
      <c r="B8936" s="150"/>
    </row>
    <row r="8937" spans="2:2">
      <c r="B8937" s="150"/>
    </row>
    <row r="8938" spans="2:2">
      <c r="B8938" s="150"/>
    </row>
    <row r="8939" spans="2:2">
      <c r="B8939" s="150"/>
    </row>
    <row r="8940" spans="2:2">
      <c r="B8940" s="150"/>
    </row>
    <row r="8941" spans="2:2">
      <c r="B8941" s="150"/>
    </row>
    <row r="8942" spans="2:2">
      <c r="B8942" s="150"/>
    </row>
    <row r="8943" spans="2:2">
      <c r="B8943" s="150"/>
    </row>
    <row r="8944" spans="2:2">
      <c r="B8944" s="150"/>
    </row>
    <row r="8945" spans="2:2">
      <c r="B8945" s="150"/>
    </row>
    <row r="8946" spans="2:2">
      <c r="B8946" s="150"/>
    </row>
    <row r="8947" spans="2:2">
      <c r="B8947" s="150"/>
    </row>
    <row r="8948" spans="2:2">
      <c r="B8948" s="150"/>
    </row>
    <row r="8949" spans="2:2">
      <c r="B8949" s="150"/>
    </row>
    <row r="8950" spans="2:2">
      <c r="B8950" s="150"/>
    </row>
    <row r="8951" spans="2:2">
      <c r="B8951" s="150"/>
    </row>
    <row r="8952" spans="2:2">
      <c r="B8952" s="150"/>
    </row>
    <row r="8953" spans="2:2">
      <c r="B8953" s="150"/>
    </row>
    <row r="8954" spans="2:2">
      <c r="B8954" s="150"/>
    </row>
    <row r="8955" spans="2:2">
      <c r="B8955" s="150"/>
    </row>
    <row r="8956" spans="2:2">
      <c r="B8956" s="150"/>
    </row>
    <row r="8957" spans="2:2">
      <c r="B8957" s="150"/>
    </row>
    <row r="8958" spans="2:2">
      <c r="B8958" s="150"/>
    </row>
    <row r="8959" spans="2:2">
      <c r="B8959" s="150"/>
    </row>
    <row r="8960" spans="2:2">
      <c r="B8960" s="150"/>
    </row>
    <row r="8961" spans="2:2">
      <c r="B8961" s="150"/>
    </row>
    <row r="8962" spans="2:2">
      <c r="B8962" s="150"/>
    </row>
    <row r="8963" spans="2:2">
      <c r="B8963" s="150"/>
    </row>
    <row r="8964" spans="2:2">
      <c r="B8964" s="150"/>
    </row>
    <row r="8965" spans="2:2">
      <c r="B8965" s="150"/>
    </row>
    <row r="8966" spans="2:2">
      <c r="B8966" s="150"/>
    </row>
    <row r="8967" spans="2:2">
      <c r="B8967" s="150"/>
    </row>
    <row r="8968" spans="2:2">
      <c r="B8968" s="150"/>
    </row>
    <row r="8969" spans="2:2">
      <c r="B8969" s="150"/>
    </row>
    <row r="8970" spans="2:2">
      <c r="B8970" s="150"/>
    </row>
    <row r="8971" spans="2:2">
      <c r="B8971" s="150"/>
    </row>
    <row r="8972" spans="2:2">
      <c r="B8972" s="150"/>
    </row>
    <row r="8973" spans="2:2">
      <c r="B8973" s="150"/>
    </row>
    <row r="8974" spans="2:2">
      <c r="B8974" s="150"/>
    </row>
    <row r="8975" spans="2:2">
      <c r="B8975" s="150"/>
    </row>
    <row r="8976" spans="2:2">
      <c r="B8976" s="150"/>
    </row>
    <row r="8977" spans="2:2">
      <c r="B8977" s="150"/>
    </row>
    <row r="8978" spans="2:2">
      <c r="B8978" s="150"/>
    </row>
    <row r="8979" spans="2:2">
      <c r="B8979" s="150"/>
    </row>
    <row r="8980" spans="2:2">
      <c r="B8980" s="150"/>
    </row>
    <row r="8981" spans="2:2">
      <c r="B8981" s="150"/>
    </row>
    <row r="8982" spans="2:2">
      <c r="B8982" s="150"/>
    </row>
    <row r="8983" spans="2:2">
      <c r="B8983" s="150"/>
    </row>
    <row r="8984" spans="2:2">
      <c r="B8984" s="150"/>
    </row>
    <row r="8985" spans="2:2">
      <c r="B8985" s="150"/>
    </row>
    <row r="8986" spans="2:2">
      <c r="B8986" s="150"/>
    </row>
    <row r="8987" spans="2:2">
      <c r="B8987" s="150"/>
    </row>
    <row r="8988" spans="2:2">
      <c r="B8988" s="150"/>
    </row>
    <row r="8989" spans="2:2">
      <c r="B8989" s="150"/>
    </row>
    <row r="8990" spans="2:2">
      <c r="B8990" s="150"/>
    </row>
    <row r="8991" spans="2:2">
      <c r="B8991" s="150"/>
    </row>
    <row r="8992" spans="2:2">
      <c r="B8992" s="150"/>
    </row>
    <row r="8993" spans="2:2">
      <c r="B8993" s="150"/>
    </row>
    <row r="8994" spans="2:2">
      <c r="B8994" s="150"/>
    </row>
    <row r="8995" spans="2:2">
      <c r="B8995" s="150"/>
    </row>
    <row r="8996" spans="2:2">
      <c r="B8996" s="150"/>
    </row>
    <row r="8997" spans="2:2">
      <c r="B8997" s="150"/>
    </row>
    <row r="8998" spans="2:2">
      <c r="B8998" s="150"/>
    </row>
    <row r="8999" spans="2:2">
      <c r="B8999" s="150"/>
    </row>
    <row r="9000" spans="2:2">
      <c r="B9000" s="150"/>
    </row>
    <row r="9001" spans="2:2">
      <c r="B9001" s="150"/>
    </row>
    <row r="9002" spans="2:2">
      <c r="B9002" s="150"/>
    </row>
    <row r="9003" spans="2:2">
      <c r="B9003" s="150"/>
    </row>
    <row r="9004" spans="2:2">
      <c r="B9004" s="150"/>
    </row>
    <row r="9005" spans="2:2">
      <c r="B9005" s="150"/>
    </row>
    <row r="9006" spans="2:2">
      <c r="B9006" s="150"/>
    </row>
    <row r="9007" spans="2:2">
      <c r="B9007" s="150"/>
    </row>
    <row r="9008" spans="2:2">
      <c r="B9008" s="150"/>
    </row>
    <row r="9009" spans="2:2">
      <c r="B9009" s="150"/>
    </row>
    <row r="9010" spans="2:2">
      <c r="B9010" s="150"/>
    </row>
    <row r="9011" spans="2:2">
      <c r="B9011" s="150"/>
    </row>
    <row r="9012" spans="2:2">
      <c r="B9012" s="150"/>
    </row>
    <row r="9013" spans="2:2">
      <c r="B9013" s="150"/>
    </row>
    <row r="9014" spans="2:2">
      <c r="B9014" s="150"/>
    </row>
    <row r="9015" spans="2:2">
      <c r="B9015" s="150"/>
    </row>
    <row r="9016" spans="2:2">
      <c r="B9016" s="150"/>
    </row>
    <row r="9017" spans="2:2">
      <c r="B9017" s="150"/>
    </row>
    <row r="9018" spans="2:2">
      <c r="B9018" s="150"/>
    </row>
    <row r="9019" spans="2:2">
      <c r="B9019" s="150"/>
    </row>
    <row r="9020" spans="2:2">
      <c r="B9020" s="150"/>
    </row>
    <row r="9021" spans="2:2">
      <c r="B9021" s="150"/>
    </row>
    <row r="9022" spans="2:2">
      <c r="B9022" s="150"/>
    </row>
    <row r="9023" spans="2:2">
      <c r="B9023" s="150"/>
    </row>
    <row r="9024" spans="2:2">
      <c r="B9024" s="150"/>
    </row>
    <row r="9025" spans="2:2">
      <c r="B9025" s="150"/>
    </row>
    <row r="9026" spans="2:2">
      <c r="B9026" s="150"/>
    </row>
    <row r="9027" spans="2:2">
      <c r="B9027" s="150"/>
    </row>
    <row r="9028" spans="2:2">
      <c r="B9028" s="150"/>
    </row>
    <row r="9029" spans="2:2">
      <c r="B9029" s="150"/>
    </row>
    <row r="9030" spans="2:2">
      <c r="B9030" s="150"/>
    </row>
    <row r="9031" spans="2:2">
      <c r="B9031" s="150"/>
    </row>
    <row r="9032" spans="2:2">
      <c r="B9032" s="150"/>
    </row>
    <row r="9033" spans="2:2">
      <c r="B9033" s="150"/>
    </row>
    <row r="9034" spans="2:2">
      <c r="B9034" s="150"/>
    </row>
    <row r="9035" spans="2:2">
      <c r="B9035" s="150"/>
    </row>
    <row r="9036" spans="2:2">
      <c r="B9036" s="150"/>
    </row>
    <row r="9037" spans="2:2">
      <c r="B9037" s="150"/>
    </row>
    <row r="9038" spans="2:2">
      <c r="B9038" s="150"/>
    </row>
    <row r="9039" spans="2:2">
      <c r="B9039" s="150"/>
    </row>
    <row r="9040" spans="2:2">
      <c r="B9040" s="150"/>
    </row>
    <row r="9041" spans="2:2">
      <c r="B9041" s="150"/>
    </row>
    <row r="9042" spans="2:2">
      <c r="B9042" s="150"/>
    </row>
    <row r="9043" spans="2:2">
      <c r="B9043" s="150"/>
    </row>
    <row r="9044" spans="2:2">
      <c r="B9044" s="150"/>
    </row>
    <row r="9045" spans="2:2">
      <c r="B9045" s="150"/>
    </row>
    <row r="9046" spans="2:2">
      <c r="B9046" s="150"/>
    </row>
    <row r="9047" spans="2:2">
      <c r="B9047" s="150"/>
    </row>
    <row r="9048" spans="2:2">
      <c r="B9048" s="150"/>
    </row>
    <row r="9049" spans="2:2">
      <c r="B9049" s="150"/>
    </row>
    <row r="9050" spans="2:2">
      <c r="B9050" s="150"/>
    </row>
    <row r="9051" spans="2:2">
      <c r="B9051" s="150"/>
    </row>
    <row r="9052" spans="2:2">
      <c r="B9052" s="150"/>
    </row>
    <row r="9053" spans="2:2">
      <c r="B9053" s="150"/>
    </row>
    <row r="9054" spans="2:2">
      <c r="B9054" s="150"/>
    </row>
    <row r="9055" spans="2:2">
      <c r="B9055" s="150"/>
    </row>
    <row r="9056" spans="2:2">
      <c r="B9056" s="150"/>
    </row>
    <row r="9057" spans="2:2">
      <c r="B9057" s="150"/>
    </row>
    <row r="9058" spans="2:2">
      <c r="B9058" s="150"/>
    </row>
    <row r="9059" spans="2:2">
      <c r="B9059" s="150"/>
    </row>
    <row r="9060" spans="2:2">
      <c r="B9060" s="150"/>
    </row>
    <row r="9061" spans="2:2">
      <c r="B9061" s="150"/>
    </row>
    <row r="9062" spans="2:2">
      <c r="B9062" s="150"/>
    </row>
    <row r="9063" spans="2:2">
      <c r="B9063" s="150"/>
    </row>
    <row r="9064" spans="2:2">
      <c r="B9064" s="150"/>
    </row>
    <row r="9065" spans="2:2">
      <c r="B9065" s="150"/>
    </row>
    <row r="9066" spans="2:2">
      <c r="B9066" s="150"/>
    </row>
    <row r="9067" spans="2:2">
      <c r="B9067" s="150"/>
    </row>
    <row r="9068" spans="2:2">
      <c r="B9068" s="150"/>
    </row>
    <row r="9069" spans="2:2">
      <c r="B9069" s="150"/>
    </row>
    <row r="9070" spans="2:2">
      <c r="B9070" s="150"/>
    </row>
    <row r="9071" spans="2:2">
      <c r="B9071" s="150"/>
    </row>
    <row r="9072" spans="2:2">
      <c r="B9072" s="150"/>
    </row>
    <row r="9073" spans="2:2">
      <c r="B9073" s="150"/>
    </row>
    <row r="9074" spans="2:2">
      <c r="B9074" s="150"/>
    </row>
    <row r="9075" spans="2:2">
      <c r="B9075" s="150"/>
    </row>
    <row r="9076" spans="2:2">
      <c r="B9076" s="150"/>
    </row>
    <row r="9077" spans="2:2">
      <c r="B9077" s="150"/>
    </row>
    <row r="9078" spans="2:2">
      <c r="B9078" s="150"/>
    </row>
    <row r="9079" spans="2:2">
      <c r="B9079" s="150"/>
    </row>
    <row r="9080" spans="2:2">
      <c r="B9080" s="150"/>
    </row>
    <row r="9081" spans="2:2">
      <c r="B9081" s="150"/>
    </row>
    <row r="9082" spans="2:2">
      <c r="B9082" s="150"/>
    </row>
    <row r="9083" spans="2:2">
      <c r="B9083" s="150"/>
    </row>
    <row r="9084" spans="2:2">
      <c r="B9084" s="150"/>
    </row>
    <row r="9085" spans="2:2">
      <c r="B9085" s="150"/>
    </row>
    <row r="9086" spans="2:2">
      <c r="B9086" s="150"/>
    </row>
    <row r="9087" spans="2:2">
      <c r="B9087" s="150"/>
    </row>
    <row r="9088" spans="2:2">
      <c r="B9088" s="150"/>
    </row>
    <row r="9089" spans="2:2">
      <c r="B9089" s="150"/>
    </row>
    <row r="9090" spans="2:2">
      <c r="B9090" s="150"/>
    </row>
    <row r="9091" spans="2:2">
      <c r="B9091" s="150"/>
    </row>
    <row r="9092" spans="2:2">
      <c r="B9092" s="150"/>
    </row>
    <row r="9093" spans="2:2">
      <c r="B9093" s="150"/>
    </row>
    <row r="9094" spans="2:2">
      <c r="B9094" s="150"/>
    </row>
    <row r="9095" spans="2:2">
      <c r="B9095" s="150"/>
    </row>
    <row r="9096" spans="2:2">
      <c r="B9096" s="150"/>
    </row>
    <row r="9097" spans="2:2">
      <c r="B9097" s="150"/>
    </row>
    <row r="9098" spans="2:2">
      <c r="B9098" s="150"/>
    </row>
    <row r="9099" spans="2:2">
      <c r="B9099" s="150"/>
    </row>
    <row r="9100" spans="2:2">
      <c r="B9100" s="150"/>
    </row>
    <row r="9101" spans="2:2">
      <c r="B9101" s="150"/>
    </row>
    <row r="9102" spans="2:2">
      <c r="B9102" s="150"/>
    </row>
    <row r="9103" spans="2:2">
      <c r="B9103" s="150"/>
    </row>
    <row r="9104" spans="2:2">
      <c r="B9104" s="150"/>
    </row>
    <row r="9105" spans="2:2">
      <c r="B9105" s="150"/>
    </row>
    <row r="9106" spans="2:2">
      <c r="B9106" s="150"/>
    </row>
    <row r="9107" spans="2:2">
      <c r="B9107" s="150"/>
    </row>
    <row r="9108" spans="2:2">
      <c r="B9108" s="150"/>
    </row>
    <row r="9109" spans="2:2">
      <c r="B9109" s="150"/>
    </row>
    <row r="9110" spans="2:2">
      <c r="B9110" s="150"/>
    </row>
    <row r="9111" spans="2:2">
      <c r="B9111" s="150"/>
    </row>
    <row r="9112" spans="2:2">
      <c r="B9112" s="150"/>
    </row>
    <row r="9113" spans="2:2">
      <c r="B9113" s="150"/>
    </row>
    <row r="9114" spans="2:2">
      <c r="B9114" s="150"/>
    </row>
    <row r="9115" spans="2:2">
      <c r="B9115" s="150"/>
    </row>
    <row r="9116" spans="2:2">
      <c r="B9116" s="150"/>
    </row>
    <row r="9117" spans="2:2">
      <c r="B9117" s="150"/>
    </row>
    <row r="9118" spans="2:2">
      <c r="B9118" s="150"/>
    </row>
    <row r="9119" spans="2:2">
      <c r="B9119" s="150"/>
    </row>
    <row r="9120" spans="2:2">
      <c r="B9120" s="150"/>
    </row>
    <row r="9121" spans="2:2">
      <c r="B9121" s="150"/>
    </row>
    <row r="9122" spans="2:2">
      <c r="B9122" s="150"/>
    </row>
    <row r="9123" spans="2:2">
      <c r="B9123" s="150"/>
    </row>
    <row r="9124" spans="2:2">
      <c r="B9124" s="150"/>
    </row>
    <row r="9125" spans="2:2">
      <c r="B9125" s="150"/>
    </row>
    <row r="9126" spans="2:2">
      <c r="B9126" s="150"/>
    </row>
    <row r="9127" spans="2:2">
      <c r="B9127" s="150"/>
    </row>
    <row r="9128" spans="2:2">
      <c r="B9128" s="150"/>
    </row>
    <row r="9129" spans="2:2">
      <c r="B9129" s="150"/>
    </row>
    <row r="9130" spans="2:2">
      <c r="B9130" s="150"/>
    </row>
    <row r="9131" spans="2:2">
      <c r="B9131" s="150"/>
    </row>
    <row r="9132" spans="2:2">
      <c r="B9132" s="150"/>
    </row>
    <row r="9133" spans="2:2">
      <c r="B9133" s="150"/>
    </row>
    <row r="9134" spans="2:2">
      <c r="B9134" s="150"/>
    </row>
    <row r="9135" spans="2:2">
      <c r="B9135" s="150"/>
    </row>
    <row r="9136" spans="2:2">
      <c r="B9136" s="150"/>
    </row>
    <row r="9137" spans="2:2">
      <c r="B9137" s="150"/>
    </row>
    <row r="9138" spans="2:2">
      <c r="B9138" s="150"/>
    </row>
    <row r="9139" spans="2:2">
      <c r="B9139" s="150"/>
    </row>
    <row r="9140" spans="2:2">
      <c r="B9140" s="150"/>
    </row>
    <row r="9141" spans="2:2">
      <c r="B9141" s="150"/>
    </row>
    <row r="9142" spans="2:2">
      <c r="B9142" s="150"/>
    </row>
    <row r="9143" spans="2:2">
      <c r="B9143" s="150"/>
    </row>
    <row r="9144" spans="2:2">
      <c r="B9144" s="150"/>
    </row>
    <row r="9145" spans="2:2">
      <c r="B9145" s="150"/>
    </row>
    <row r="9146" spans="2:2">
      <c r="B9146" s="150"/>
    </row>
    <row r="9147" spans="2:2">
      <c r="B9147" s="150"/>
    </row>
    <row r="9148" spans="2:2">
      <c r="B9148" s="150"/>
    </row>
    <row r="9149" spans="2:2">
      <c r="B9149" s="150"/>
    </row>
    <row r="9150" spans="2:2">
      <c r="B9150" s="150"/>
    </row>
    <row r="9151" spans="2:2">
      <c r="B9151" s="150"/>
    </row>
    <row r="9152" spans="2:2">
      <c r="B9152" s="150"/>
    </row>
    <row r="9153" spans="2:2">
      <c r="B9153" s="150"/>
    </row>
    <row r="9154" spans="2:2">
      <c r="B9154" s="150"/>
    </row>
    <row r="9155" spans="2:2">
      <c r="B9155" s="150"/>
    </row>
    <row r="9156" spans="2:2">
      <c r="B9156" s="150"/>
    </row>
    <row r="9157" spans="2:2">
      <c r="B9157" s="150"/>
    </row>
    <row r="9158" spans="2:2">
      <c r="B9158" s="150"/>
    </row>
    <row r="9159" spans="2:2">
      <c r="B9159" s="150"/>
    </row>
    <row r="9160" spans="2:2">
      <c r="B9160" s="150"/>
    </row>
    <row r="9161" spans="2:2">
      <c r="B9161" s="150"/>
    </row>
    <row r="9162" spans="2:2">
      <c r="B9162" s="150"/>
    </row>
    <row r="9163" spans="2:2">
      <c r="B9163" s="150"/>
    </row>
    <row r="9164" spans="2:2">
      <c r="B9164" s="150"/>
    </row>
    <row r="9165" spans="2:2">
      <c r="B9165" s="150"/>
    </row>
    <row r="9166" spans="2:2">
      <c r="B9166" s="150"/>
    </row>
    <row r="9167" spans="2:2">
      <c r="B9167" s="150"/>
    </row>
    <row r="9168" spans="2:2">
      <c r="B9168" s="150"/>
    </row>
    <row r="9169" spans="2:2">
      <c r="B9169" s="150"/>
    </row>
    <row r="9170" spans="2:2">
      <c r="B9170" s="150"/>
    </row>
    <row r="9171" spans="2:2">
      <c r="B9171" s="150"/>
    </row>
    <row r="9172" spans="2:2">
      <c r="B9172" s="150"/>
    </row>
    <row r="9173" spans="2:2">
      <c r="B9173" s="150"/>
    </row>
    <row r="9174" spans="2:2">
      <c r="B9174" s="150"/>
    </row>
    <row r="9175" spans="2:2">
      <c r="B9175" s="150"/>
    </row>
    <row r="9176" spans="2:2">
      <c r="B9176" s="150"/>
    </row>
    <row r="9177" spans="2:2">
      <c r="B9177" s="150"/>
    </row>
    <row r="9178" spans="2:2">
      <c r="B9178" s="150"/>
    </row>
    <row r="9179" spans="2:2">
      <c r="B9179" s="150"/>
    </row>
    <row r="9180" spans="2:2">
      <c r="B9180" s="150"/>
    </row>
    <row r="9181" spans="2:2">
      <c r="B9181" s="150"/>
    </row>
    <row r="9182" spans="2:2">
      <c r="B9182" s="150"/>
    </row>
    <row r="9183" spans="2:2">
      <c r="B9183" s="150"/>
    </row>
    <row r="9184" spans="2:2">
      <c r="B9184" s="150"/>
    </row>
    <row r="9185" spans="2:2">
      <c r="B9185" s="150"/>
    </row>
    <row r="9186" spans="2:2">
      <c r="B9186" s="150"/>
    </row>
    <row r="9187" spans="2:2">
      <c r="B9187" s="150"/>
    </row>
    <row r="9188" spans="2:2">
      <c r="B9188" s="150"/>
    </row>
    <row r="9189" spans="2:2">
      <c r="B9189" s="150"/>
    </row>
    <row r="9190" spans="2:2">
      <c r="B9190" s="150"/>
    </row>
    <row r="9191" spans="2:2">
      <c r="B9191" s="150"/>
    </row>
    <row r="9192" spans="2:2">
      <c r="B9192" s="150"/>
    </row>
    <row r="9193" spans="2:2">
      <c r="B9193" s="150"/>
    </row>
    <row r="9194" spans="2:2">
      <c r="B9194" s="150"/>
    </row>
    <row r="9195" spans="2:2">
      <c r="B9195" s="150"/>
    </row>
    <row r="9196" spans="2:2">
      <c r="B9196" s="150"/>
    </row>
    <row r="9197" spans="2:2">
      <c r="B9197" s="150"/>
    </row>
    <row r="9198" spans="2:2">
      <c r="B9198" s="150"/>
    </row>
    <row r="9199" spans="2:2">
      <c r="B9199" s="150"/>
    </row>
    <row r="9200" spans="2:2">
      <c r="B9200" s="150"/>
    </row>
    <row r="9201" spans="2:2">
      <c r="B9201" s="150"/>
    </row>
    <row r="9202" spans="2:2">
      <c r="B9202" s="150"/>
    </row>
    <row r="9203" spans="2:2">
      <c r="B9203" s="150"/>
    </row>
    <row r="9204" spans="2:2">
      <c r="B9204" s="150"/>
    </row>
    <row r="9205" spans="2:2">
      <c r="B9205" s="150"/>
    </row>
    <row r="9206" spans="2:2">
      <c r="B9206" s="150"/>
    </row>
    <row r="9207" spans="2:2">
      <c r="B9207" s="150"/>
    </row>
    <row r="9208" spans="2:2">
      <c r="B9208" s="150"/>
    </row>
    <row r="9209" spans="2:2">
      <c r="B9209" s="150"/>
    </row>
    <row r="9210" spans="2:2">
      <c r="B9210" s="150"/>
    </row>
    <row r="9211" spans="2:2">
      <c r="B9211" s="150"/>
    </row>
    <row r="9212" spans="2:2">
      <c r="B9212" s="150"/>
    </row>
    <row r="9213" spans="2:2">
      <c r="B9213" s="150"/>
    </row>
    <row r="9214" spans="2:2">
      <c r="B9214" s="150"/>
    </row>
    <row r="9215" spans="2:2">
      <c r="B9215" s="150"/>
    </row>
    <row r="9216" spans="2:2">
      <c r="B9216" s="150"/>
    </row>
    <row r="9217" spans="2:2">
      <c r="B9217" s="150"/>
    </row>
    <row r="9218" spans="2:2">
      <c r="B9218" s="150"/>
    </row>
    <row r="9219" spans="2:2">
      <c r="B9219" s="150"/>
    </row>
    <row r="9220" spans="2:2">
      <c r="B9220" s="150"/>
    </row>
    <row r="9221" spans="2:2">
      <c r="B9221" s="150"/>
    </row>
    <row r="9222" spans="2:2">
      <c r="B9222" s="150"/>
    </row>
    <row r="9223" spans="2:2">
      <c r="B9223" s="150"/>
    </row>
    <row r="9224" spans="2:2">
      <c r="B9224" s="150"/>
    </row>
    <row r="9225" spans="2:2">
      <c r="B9225" s="150"/>
    </row>
    <row r="9226" spans="2:2">
      <c r="B9226" s="150"/>
    </row>
    <row r="9227" spans="2:2">
      <c r="B9227" s="150"/>
    </row>
    <row r="9228" spans="2:2">
      <c r="B9228" s="150"/>
    </row>
    <row r="9229" spans="2:2">
      <c r="B9229" s="150"/>
    </row>
    <row r="9230" spans="2:2">
      <c r="B9230" s="150"/>
    </row>
    <row r="9231" spans="2:2">
      <c r="B9231" s="150"/>
    </row>
    <row r="9232" spans="2:2">
      <c r="B9232" s="150"/>
    </row>
    <row r="9233" spans="2:2">
      <c r="B9233" s="150"/>
    </row>
    <row r="9234" spans="2:2">
      <c r="B9234" s="150"/>
    </row>
    <row r="9235" spans="2:2">
      <c r="B9235" s="150"/>
    </row>
    <row r="9236" spans="2:2">
      <c r="B9236" s="150"/>
    </row>
    <row r="9237" spans="2:2">
      <c r="B9237" s="150"/>
    </row>
    <row r="9238" spans="2:2">
      <c r="B9238" s="150"/>
    </row>
    <row r="9239" spans="2:2">
      <c r="B9239" s="150"/>
    </row>
    <row r="9240" spans="2:2">
      <c r="B9240" s="150"/>
    </row>
    <row r="9241" spans="2:2">
      <c r="B9241" s="150"/>
    </row>
    <row r="9242" spans="2:2">
      <c r="B9242" s="150"/>
    </row>
    <row r="9243" spans="2:2">
      <c r="B9243" s="150"/>
    </row>
    <row r="9244" spans="2:2">
      <c r="B9244" s="150"/>
    </row>
    <row r="9245" spans="2:2">
      <c r="B9245" s="150"/>
    </row>
    <row r="9246" spans="2:2">
      <c r="B9246" s="150"/>
    </row>
    <row r="9247" spans="2:2">
      <c r="B9247" s="150"/>
    </row>
    <row r="9248" spans="2:2">
      <c r="B9248" s="150"/>
    </row>
    <row r="9249" spans="2:2">
      <c r="B9249" s="150"/>
    </row>
    <row r="9250" spans="2:2">
      <c r="B9250" s="150"/>
    </row>
    <row r="9251" spans="2:2">
      <c r="B9251" s="150"/>
    </row>
    <row r="9252" spans="2:2">
      <c r="B9252" s="150"/>
    </row>
    <row r="9253" spans="2:2">
      <c r="B9253" s="150"/>
    </row>
    <row r="9254" spans="2:2">
      <c r="B9254" s="150"/>
    </row>
    <row r="9255" spans="2:2">
      <c r="B9255" s="150"/>
    </row>
    <row r="9256" spans="2:2">
      <c r="B9256" s="150"/>
    </row>
    <row r="9257" spans="2:2">
      <c r="B9257" s="150"/>
    </row>
    <row r="9258" spans="2:2">
      <c r="B9258" s="150"/>
    </row>
    <row r="9259" spans="2:2">
      <c r="B9259" s="150"/>
    </row>
    <row r="9260" spans="2:2">
      <c r="B9260" s="150"/>
    </row>
    <row r="9261" spans="2:2">
      <c r="B9261" s="150"/>
    </row>
    <row r="9262" spans="2:2">
      <c r="B9262" s="150"/>
    </row>
    <row r="9263" spans="2:2">
      <c r="B9263" s="150"/>
    </row>
    <row r="9264" spans="2:2">
      <c r="B9264" s="150"/>
    </row>
    <row r="9265" spans="2:2">
      <c r="B9265" s="150"/>
    </row>
    <row r="9266" spans="2:2">
      <c r="B9266" s="150"/>
    </row>
    <row r="9267" spans="2:2">
      <c r="B9267" s="150"/>
    </row>
    <row r="9268" spans="2:2">
      <c r="B9268" s="150"/>
    </row>
    <row r="9269" spans="2:2">
      <c r="B9269" s="150"/>
    </row>
    <row r="9270" spans="2:2">
      <c r="B9270" s="150"/>
    </row>
    <row r="9271" spans="2:2">
      <c r="B9271" s="150"/>
    </row>
    <row r="9272" spans="2:2">
      <c r="B9272" s="150"/>
    </row>
    <row r="9273" spans="2:2">
      <c r="B9273" s="150"/>
    </row>
    <row r="9274" spans="2:2">
      <c r="B9274" s="150"/>
    </row>
    <row r="9275" spans="2:2">
      <c r="B9275" s="150"/>
    </row>
    <row r="9276" spans="2:2">
      <c r="B9276" s="150"/>
    </row>
    <row r="9277" spans="2:2">
      <c r="B9277" s="150"/>
    </row>
    <row r="9278" spans="2:2">
      <c r="B9278" s="150"/>
    </row>
    <row r="9279" spans="2:2">
      <c r="B9279" s="150"/>
    </row>
    <row r="9280" spans="2:2">
      <c r="B9280" s="150"/>
    </row>
    <row r="9281" spans="2:2">
      <c r="B9281" s="150"/>
    </row>
    <row r="9282" spans="2:2">
      <c r="B9282" s="150"/>
    </row>
    <row r="9283" spans="2:2">
      <c r="B9283" s="150"/>
    </row>
    <row r="9284" spans="2:2">
      <c r="B9284" s="150"/>
    </row>
    <row r="9285" spans="2:2">
      <c r="B9285" s="150"/>
    </row>
    <row r="9286" spans="2:2">
      <c r="B9286" s="150"/>
    </row>
    <row r="9287" spans="2:2">
      <c r="B9287" s="150"/>
    </row>
    <row r="9288" spans="2:2">
      <c r="B9288" s="150"/>
    </row>
    <row r="9289" spans="2:2">
      <c r="B9289" s="150"/>
    </row>
    <row r="9290" spans="2:2">
      <c r="B9290" s="150"/>
    </row>
    <row r="9291" spans="2:2">
      <c r="B9291" s="150"/>
    </row>
    <row r="9292" spans="2:2">
      <c r="B9292" s="150"/>
    </row>
    <row r="9293" spans="2:2">
      <c r="B9293" s="150"/>
    </row>
    <row r="9294" spans="2:2">
      <c r="B9294" s="150"/>
    </row>
    <row r="9295" spans="2:2">
      <c r="B9295" s="150"/>
    </row>
    <row r="9296" spans="2:2">
      <c r="B9296" s="150"/>
    </row>
    <row r="9297" spans="2:2">
      <c r="B9297" s="150"/>
    </row>
    <row r="9298" spans="2:2">
      <c r="B9298" s="150"/>
    </row>
    <row r="9299" spans="2:2">
      <c r="B9299" s="150"/>
    </row>
    <row r="9300" spans="2:2">
      <c r="B9300" s="150"/>
    </row>
    <row r="9301" spans="2:2">
      <c r="B9301" s="150"/>
    </row>
    <row r="9302" spans="2:2">
      <c r="B9302" s="150"/>
    </row>
    <row r="9303" spans="2:2">
      <c r="B9303" s="150"/>
    </row>
    <row r="9304" spans="2:2">
      <c r="B9304" s="150"/>
    </row>
    <row r="9305" spans="2:2">
      <c r="B9305" s="150"/>
    </row>
    <row r="9306" spans="2:2">
      <c r="B9306" s="150"/>
    </row>
    <row r="9307" spans="2:2">
      <c r="B9307" s="150"/>
    </row>
    <row r="9308" spans="2:2">
      <c r="B9308" s="150"/>
    </row>
    <row r="9309" spans="2:2">
      <c r="B9309" s="150"/>
    </row>
    <row r="9310" spans="2:2">
      <c r="B9310" s="150"/>
    </row>
    <row r="9311" spans="2:2">
      <c r="B9311" s="150"/>
    </row>
    <row r="9312" spans="2:2">
      <c r="B9312" s="150"/>
    </row>
    <row r="9313" spans="2:2">
      <c r="B9313" s="150"/>
    </row>
    <row r="9314" spans="2:2">
      <c r="B9314" s="150"/>
    </row>
    <row r="9315" spans="2:2">
      <c r="B9315" s="150"/>
    </row>
    <row r="9316" spans="2:2">
      <c r="B9316" s="150"/>
    </row>
    <row r="9317" spans="2:2">
      <c r="B9317" s="150"/>
    </row>
    <row r="9318" spans="2:2">
      <c r="B9318" s="150"/>
    </row>
    <row r="9319" spans="2:2">
      <c r="B9319" s="150"/>
    </row>
    <row r="9320" spans="2:2">
      <c r="B9320" s="150"/>
    </row>
    <row r="9321" spans="2:2">
      <c r="B9321" s="150"/>
    </row>
    <row r="9322" spans="2:2">
      <c r="B9322" s="150"/>
    </row>
    <row r="9323" spans="2:2">
      <c r="B9323" s="150"/>
    </row>
    <row r="9324" spans="2:2">
      <c r="B9324" s="150"/>
    </row>
    <row r="9325" spans="2:2">
      <c r="B9325" s="150"/>
    </row>
    <row r="9326" spans="2:2">
      <c r="B9326" s="150"/>
    </row>
    <row r="9327" spans="2:2">
      <c r="B9327" s="150"/>
    </row>
    <row r="9328" spans="2:2">
      <c r="B9328" s="150"/>
    </row>
    <row r="9329" spans="2:2">
      <c r="B9329" s="150"/>
    </row>
    <row r="9330" spans="2:2">
      <c r="B9330" s="150"/>
    </row>
    <row r="9331" spans="2:2">
      <c r="B9331" s="150"/>
    </row>
    <row r="9332" spans="2:2">
      <c r="B9332" s="150"/>
    </row>
    <row r="9333" spans="2:2">
      <c r="B9333" s="150"/>
    </row>
    <row r="9334" spans="2:2">
      <c r="B9334" s="150"/>
    </row>
    <row r="9335" spans="2:2">
      <c r="B9335" s="150"/>
    </row>
    <row r="9336" spans="2:2">
      <c r="B9336" s="150"/>
    </row>
    <row r="9337" spans="2:2">
      <c r="B9337" s="150"/>
    </row>
    <row r="9338" spans="2:2">
      <c r="B9338" s="150"/>
    </row>
    <row r="9339" spans="2:2">
      <c r="B9339" s="150"/>
    </row>
    <row r="9340" spans="2:2">
      <c r="B9340" s="150"/>
    </row>
    <row r="9341" spans="2:2">
      <c r="B9341" s="150"/>
    </row>
    <row r="9342" spans="2:2">
      <c r="B9342" s="150"/>
    </row>
    <row r="9343" spans="2:2">
      <c r="B9343" s="150"/>
    </row>
    <row r="9344" spans="2:2">
      <c r="B9344" s="150"/>
    </row>
    <row r="9345" spans="2:2">
      <c r="B9345" s="150"/>
    </row>
    <row r="9346" spans="2:2">
      <c r="B9346" s="150"/>
    </row>
    <row r="9347" spans="2:2">
      <c r="B9347" s="150"/>
    </row>
    <row r="9348" spans="2:2">
      <c r="B9348" s="150"/>
    </row>
    <row r="9349" spans="2:2">
      <c r="B9349" s="150"/>
    </row>
    <row r="9350" spans="2:2">
      <c r="B9350" s="150"/>
    </row>
    <row r="9351" spans="2:2">
      <c r="B9351" s="150"/>
    </row>
    <row r="9352" spans="2:2">
      <c r="B9352" s="150"/>
    </row>
    <row r="9353" spans="2:2">
      <c r="B9353" s="150"/>
    </row>
    <row r="9354" spans="2:2">
      <c r="B9354" s="150"/>
    </row>
    <row r="9355" spans="2:2">
      <c r="B9355" s="150"/>
    </row>
    <row r="9356" spans="2:2">
      <c r="B9356" s="150"/>
    </row>
    <row r="9357" spans="2:2">
      <c r="B9357" s="150"/>
    </row>
    <row r="9358" spans="2:2">
      <c r="B9358" s="150"/>
    </row>
    <row r="9359" spans="2:2">
      <c r="B9359" s="150"/>
    </row>
    <row r="9360" spans="2:2">
      <c r="B9360" s="150"/>
    </row>
    <row r="9361" spans="2:2">
      <c r="B9361" s="150"/>
    </row>
    <row r="9362" spans="2:2">
      <c r="B9362" s="150"/>
    </row>
    <row r="9363" spans="2:2">
      <c r="B9363" s="150"/>
    </row>
    <row r="9364" spans="2:2">
      <c r="B9364" s="150"/>
    </row>
    <row r="9365" spans="2:2">
      <c r="B9365" s="150"/>
    </row>
    <row r="9366" spans="2:2">
      <c r="B9366" s="150"/>
    </row>
    <row r="9367" spans="2:2">
      <c r="B9367" s="150"/>
    </row>
    <row r="9368" spans="2:2">
      <c r="B9368" s="150"/>
    </row>
    <row r="9369" spans="2:2">
      <c r="B9369" s="150"/>
    </row>
    <row r="9370" spans="2:2">
      <c r="B9370" s="150"/>
    </row>
    <row r="9371" spans="2:2">
      <c r="B9371" s="150"/>
    </row>
    <row r="9372" spans="2:2">
      <c r="B9372" s="150"/>
    </row>
    <row r="9373" spans="2:2">
      <c r="B9373" s="150"/>
    </row>
    <row r="9374" spans="2:2">
      <c r="B9374" s="150"/>
    </row>
    <row r="9375" spans="2:2">
      <c r="B9375" s="150"/>
    </row>
    <row r="9376" spans="2:2">
      <c r="B9376" s="150"/>
    </row>
    <row r="9377" spans="2:2">
      <c r="B9377" s="150"/>
    </row>
    <row r="9378" spans="2:2">
      <c r="B9378" s="150"/>
    </row>
    <row r="9379" spans="2:2">
      <c r="B9379" s="150"/>
    </row>
    <row r="9380" spans="2:2">
      <c r="B9380" s="150"/>
    </row>
    <row r="9381" spans="2:2">
      <c r="B9381" s="150"/>
    </row>
    <row r="9382" spans="2:2">
      <c r="B9382" s="150"/>
    </row>
    <row r="9383" spans="2:2">
      <c r="B9383" s="150"/>
    </row>
    <row r="9384" spans="2:2">
      <c r="B9384" s="150"/>
    </row>
    <row r="9385" spans="2:2">
      <c r="B9385" s="150"/>
    </row>
    <row r="9386" spans="2:2">
      <c r="B9386" s="150"/>
    </row>
    <row r="9387" spans="2:2">
      <c r="B9387" s="150"/>
    </row>
    <row r="9388" spans="2:2">
      <c r="B9388" s="150"/>
    </row>
    <row r="9389" spans="2:2">
      <c r="B9389" s="150"/>
    </row>
    <row r="9390" spans="2:2">
      <c r="B9390" s="150"/>
    </row>
    <row r="9391" spans="2:2">
      <c r="B9391" s="150"/>
    </row>
    <row r="9392" spans="2:2">
      <c r="B9392" s="150"/>
    </row>
    <row r="9393" spans="2:2">
      <c r="B9393" s="150"/>
    </row>
    <row r="9394" spans="2:2">
      <c r="B9394" s="150"/>
    </row>
    <row r="9395" spans="2:2">
      <c r="B9395" s="150"/>
    </row>
    <row r="9396" spans="2:2">
      <c r="B9396" s="150"/>
    </row>
    <row r="9397" spans="2:2">
      <c r="B9397" s="150"/>
    </row>
    <row r="9398" spans="2:2">
      <c r="B9398" s="150"/>
    </row>
    <row r="9399" spans="2:2">
      <c r="B9399" s="150"/>
    </row>
    <row r="9400" spans="2:2">
      <c r="B9400" s="150"/>
    </row>
    <row r="9401" spans="2:2">
      <c r="B9401" s="150"/>
    </row>
    <row r="9402" spans="2:2">
      <c r="B9402" s="150"/>
    </row>
    <row r="9403" spans="2:2">
      <c r="B9403" s="150"/>
    </row>
    <row r="9404" spans="2:2">
      <c r="B9404" s="150"/>
    </row>
    <row r="9405" spans="2:2">
      <c r="B9405" s="150"/>
    </row>
    <row r="9406" spans="2:2">
      <c r="B9406" s="150"/>
    </row>
    <row r="9407" spans="2:2">
      <c r="B9407" s="150"/>
    </row>
    <row r="9408" spans="2:2">
      <c r="B9408" s="150"/>
    </row>
    <row r="9409" spans="2:2">
      <c r="B9409" s="150"/>
    </row>
    <row r="9410" spans="2:2">
      <c r="B9410" s="150"/>
    </row>
    <row r="9411" spans="2:2">
      <c r="B9411" s="150"/>
    </row>
    <row r="9412" spans="2:2">
      <c r="B9412" s="150"/>
    </row>
    <row r="9413" spans="2:2">
      <c r="B9413" s="150"/>
    </row>
    <row r="9414" spans="2:2">
      <c r="B9414" s="150"/>
    </row>
    <row r="9415" spans="2:2">
      <c r="B9415" s="150"/>
    </row>
    <row r="9416" spans="2:2">
      <c r="B9416" s="150"/>
    </row>
    <row r="9417" spans="2:2">
      <c r="B9417" s="150"/>
    </row>
    <row r="9418" spans="2:2">
      <c r="B9418" s="150"/>
    </row>
    <row r="9419" spans="2:2">
      <c r="B9419" s="150"/>
    </row>
    <row r="9420" spans="2:2">
      <c r="B9420" s="150"/>
    </row>
    <row r="9421" spans="2:2">
      <c r="B9421" s="150"/>
    </row>
    <row r="9422" spans="2:2">
      <c r="B9422" s="150"/>
    </row>
    <row r="9423" spans="2:2">
      <c r="B9423" s="150"/>
    </row>
    <row r="9424" spans="2:2">
      <c r="B9424" s="150"/>
    </row>
    <row r="9425" spans="2:2">
      <c r="B9425" s="150"/>
    </row>
    <row r="9426" spans="2:2">
      <c r="B9426" s="150"/>
    </row>
    <row r="9427" spans="2:2">
      <c r="B9427" s="150"/>
    </row>
    <row r="9428" spans="2:2">
      <c r="B9428" s="150"/>
    </row>
    <row r="9429" spans="2:2">
      <c r="B9429" s="150"/>
    </row>
    <row r="9430" spans="2:2">
      <c r="B9430" s="150"/>
    </row>
    <row r="9431" spans="2:2">
      <c r="B9431" s="150"/>
    </row>
    <row r="9432" spans="2:2">
      <c r="B9432" s="150"/>
    </row>
    <row r="9433" spans="2:2">
      <c r="B9433" s="150"/>
    </row>
    <row r="9434" spans="2:2">
      <c r="B9434" s="150"/>
    </row>
    <row r="9435" spans="2:2">
      <c r="B9435" s="150"/>
    </row>
    <row r="9436" spans="2:2">
      <c r="B9436" s="150"/>
    </row>
    <row r="9437" spans="2:2">
      <c r="B9437" s="150"/>
    </row>
    <row r="9438" spans="2:2">
      <c r="B9438" s="150"/>
    </row>
    <row r="9439" spans="2:2">
      <c r="B9439" s="150"/>
    </row>
    <row r="9440" spans="2:2">
      <c r="B9440" s="150"/>
    </row>
    <row r="9441" spans="2:2">
      <c r="B9441" s="150"/>
    </row>
    <row r="9442" spans="2:2">
      <c r="B9442" s="150"/>
    </row>
    <row r="9443" spans="2:2">
      <c r="B9443" s="150"/>
    </row>
    <row r="9444" spans="2:2">
      <c r="B9444" s="150"/>
    </row>
    <row r="9445" spans="2:2">
      <c r="B9445" s="150"/>
    </row>
    <row r="9446" spans="2:2">
      <c r="B9446" s="150"/>
    </row>
    <row r="9447" spans="2:2">
      <c r="B9447" s="150"/>
    </row>
    <row r="9448" spans="2:2">
      <c r="B9448" s="150"/>
    </row>
    <row r="9449" spans="2:2">
      <c r="B9449" s="150"/>
    </row>
    <row r="9450" spans="2:2">
      <c r="B9450" s="150"/>
    </row>
    <row r="9451" spans="2:2">
      <c r="B9451" s="150"/>
    </row>
    <row r="9452" spans="2:2">
      <c r="B9452" s="150"/>
    </row>
    <row r="9453" spans="2:2">
      <c r="B9453" s="150"/>
    </row>
    <row r="9454" spans="2:2">
      <c r="B9454" s="150"/>
    </row>
    <row r="9455" spans="2:2">
      <c r="B9455" s="150"/>
    </row>
    <row r="9456" spans="2:2">
      <c r="B9456" s="150"/>
    </row>
    <row r="9457" spans="2:2">
      <c r="B9457" s="150"/>
    </row>
    <row r="9458" spans="2:2">
      <c r="B9458" s="150"/>
    </row>
    <row r="9459" spans="2:2">
      <c r="B9459" s="150"/>
    </row>
    <row r="9460" spans="2:2">
      <c r="B9460" s="150"/>
    </row>
    <row r="9461" spans="2:2">
      <c r="B9461" s="150"/>
    </row>
    <row r="9462" spans="2:2">
      <c r="B9462" s="150"/>
    </row>
    <row r="9463" spans="2:2">
      <c r="B9463" s="150"/>
    </row>
    <row r="9464" spans="2:2">
      <c r="B9464" s="150"/>
    </row>
    <row r="9465" spans="2:2">
      <c r="B9465" s="150"/>
    </row>
    <row r="9466" spans="2:2">
      <c r="B9466" s="150"/>
    </row>
    <row r="9467" spans="2:2">
      <c r="B9467" s="150"/>
    </row>
    <row r="9468" spans="2:2">
      <c r="B9468" s="150"/>
    </row>
    <row r="9469" spans="2:2">
      <c r="B9469" s="150"/>
    </row>
    <row r="9470" spans="2:2">
      <c r="B9470" s="150"/>
    </row>
    <row r="9471" spans="2:2">
      <c r="B9471" s="150"/>
    </row>
    <row r="9472" spans="2:2">
      <c r="B9472" s="150"/>
    </row>
    <row r="9473" spans="2:2">
      <c r="B9473" s="150"/>
    </row>
    <row r="9474" spans="2:2">
      <c r="B9474" s="150"/>
    </row>
    <row r="9475" spans="2:2">
      <c r="B9475" s="150"/>
    </row>
    <row r="9476" spans="2:2">
      <c r="B9476" s="150"/>
    </row>
    <row r="9477" spans="2:2">
      <c r="B9477" s="150"/>
    </row>
    <row r="9478" spans="2:2">
      <c r="B9478" s="150"/>
    </row>
    <row r="9479" spans="2:2">
      <c r="B9479" s="150"/>
    </row>
    <row r="9480" spans="2:2">
      <c r="B9480" s="150"/>
    </row>
    <row r="9481" spans="2:2">
      <c r="B9481" s="150"/>
    </row>
    <row r="9482" spans="2:2">
      <c r="B9482" s="150"/>
    </row>
    <row r="9483" spans="2:2">
      <c r="B9483" s="150"/>
    </row>
    <row r="9484" spans="2:2">
      <c r="B9484" s="150"/>
    </row>
    <row r="9485" spans="2:2">
      <c r="B9485" s="150"/>
    </row>
    <row r="9486" spans="2:2">
      <c r="B9486" s="150"/>
    </row>
    <row r="9487" spans="2:2">
      <c r="B9487" s="150"/>
    </row>
    <row r="9488" spans="2:2">
      <c r="B9488" s="150"/>
    </row>
    <row r="9489" spans="2:2">
      <c r="B9489" s="150"/>
    </row>
    <row r="9490" spans="2:2">
      <c r="B9490" s="150"/>
    </row>
    <row r="9491" spans="2:2">
      <c r="B9491" s="150"/>
    </row>
    <row r="9492" spans="2:2">
      <c r="B9492" s="150"/>
    </row>
    <row r="9493" spans="2:2">
      <c r="B9493" s="150"/>
    </row>
    <row r="9494" spans="2:2">
      <c r="B9494" s="150"/>
    </row>
    <row r="9495" spans="2:2">
      <c r="B9495" s="150"/>
    </row>
    <row r="9496" spans="2:2">
      <c r="B9496" s="150"/>
    </row>
    <row r="9497" spans="2:2">
      <c r="B9497" s="150"/>
    </row>
    <row r="9498" spans="2:2">
      <c r="B9498" s="150"/>
    </row>
    <row r="9499" spans="2:2">
      <c r="B9499" s="150"/>
    </row>
    <row r="9500" spans="2:2">
      <c r="B9500" s="150"/>
    </row>
    <row r="9501" spans="2:2">
      <c r="B9501" s="150"/>
    </row>
    <row r="9502" spans="2:2">
      <c r="B9502" s="150"/>
    </row>
    <row r="9503" spans="2:2">
      <c r="B9503" s="150"/>
    </row>
    <row r="9504" spans="2:2">
      <c r="B9504" s="150"/>
    </row>
    <row r="9505" spans="2:2">
      <c r="B9505" s="150"/>
    </row>
    <row r="9506" spans="2:2">
      <c r="B9506" s="150"/>
    </row>
    <row r="9507" spans="2:2">
      <c r="B9507" s="150"/>
    </row>
    <row r="9508" spans="2:2">
      <c r="B9508" s="150"/>
    </row>
    <row r="9509" spans="2:2">
      <c r="B9509" s="150"/>
    </row>
    <row r="9510" spans="2:2">
      <c r="B9510" s="150"/>
    </row>
    <row r="9511" spans="2:2">
      <c r="B9511" s="150"/>
    </row>
    <row r="9512" spans="2:2">
      <c r="B9512" s="150"/>
    </row>
    <row r="9513" spans="2:2">
      <c r="B9513" s="150"/>
    </row>
    <row r="9514" spans="2:2">
      <c r="B9514" s="150"/>
    </row>
    <row r="9515" spans="2:2">
      <c r="B9515" s="150"/>
    </row>
    <row r="9516" spans="2:2">
      <c r="B9516" s="150"/>
    </row>
    <row r="9517" spans="2:2">
      <c r="B9517" s="150"/>
    </row>
    <row r="9518" spans="2:2">
      <c r="B9518" s="150"/>
    </row>
    <row r="9519" spans="2:2">
      <c r="B9519" s="150"/>
    </row>
    <row r="9520" spans="2:2">
      <c r="B9520" s="150"/>
    </row>
    <row r="9521" spans="2:2">
      <c r="B9521" s="150"/>
    </row>
    <row r="9522" spans="2:2">
      <c r="B9522" s="150"/>
    </row>
    <row r="9523" spans="2:2">
      <c r="B9523" s="150"/>
    </row>
    <row r="9524" spans="2:2">
      <c r="B9524" s="150"/>
    </row>
    <row r="9525" spans="2:2">
      <c r="B9525" s="150"/>
    </row>
    <row r="9526" spans="2:2">
      <c r="B9526" s="150"/>
    </row>
    <row r="9527" spans="2:2">
      <c r="B9527" s="150"/>
    </row>
    <row r="9528" spans="2:2">
      <c r="B9528" s="150"/>
    </row>
    <row r="9529" spans="2:2">
      <c r="B9529" s="150"/>
    </row>
    <row r="9530" spans="2:2">
      <c r="B9530" s="150"/>
    </row>
    <row r="9531" spans="2:2">
      <c r="B9531" s="150"/>
    </row>
    <row r="9532" spans="2:2">
      <c r="B9532" s="150"/>
    </row>
    <row r="9533" spans="2:2">
      <c r="B9533" s="150"/>
    </row>
    <row r="9534" spans="2:2">
      <c r="B9534" s="150"/>
    </row>
    <row r="9535" spans="2:2">
      <c r="B9535" s="150"/>
    </row>
    <row r="9536" spans="2:2">
      <c r="B9536" s="150"/>
    </row>
    <row r="9537" spans="2:2">
      <c r="B9537" s="150"/>
    </row>
    <row r="9538" spans="2:2">
      <c r="B9538" s="150"/>
    </row>
    <row r="9539" spans="2:2">
      <c r="B9539" s="150"/>
    </row>
    <row r="9540" spans="2:2">
      <c r="B9540" s="150"/>
    </row>
    <row r="9541" spans="2:2">
      <c r="B9541" s="150"/>
    </row>
    <row r="9542" spans="2:2">
      <c r="B9542" s="150"/>
    </row>
    <row r="9543" spans="2:2">
      <c r="B9543" s="150"/>
    </row>
    <row r="9544" spans="2:2">
      <c r="B9544" s="150"/>
    </row>
    <row r="9545" spans="2:2">
      <c r="B9545" s="150"/>
    </row>
    <row r="9546" spans="2:2">
      <c r="B9546" s="150"/>
    </row>
    <row r="9547" spans="2:2">
      <c r="B9547" s="150"/>
    </row>
    <row r="9548" spans="2:2">
      <c r="B9548" s="150"/>
    </row>
    <row r="9549" spans="2:2">
      <c r="B9549" s="150"/>
    </row>
    <row r="9550" spans="2:2">
      <c r="B9550" s="150"/>
    </row>
    <row r="9551" spans="2:2">
      <c r="B9551" s="150"/>
    </row>
    <row r="9552" spans="2:2">
      <c r="B9552" s="150"/>
    </row>
    <row r="9553" spans="2:2">
      <c r="B9553" s="150"/>
    </row>
    <row r="9554" spans="2:2">
      <c r="B9554" s="150"/>
    </row>
    <row r="9555" spans="2:2">
      <c r="B9555" s="150"/>
    </row>
    <row r="9556" spans="2:2">
      <c r="B9556" s="150"/>
    </row>
    <row r="9557" spans="2:2">
      <c r="B9557" s="150"/>
    </row>
    <row r="9558" spans="2:2">
      <c r="B9558" s="150"/>
    </row>
    <row r="9559" spans="2:2">
      <c r="B9559" s="150"/>
    </row>
    <row r="9560" spans="2:2">
      <c r="B9560" s="150"/>
    </row>
    <row r="9561" spans="2:2">
      <c r="B9561" s="150"/>
    </row>
    <row r="9562" spans="2:2">
      <c r="B9562" s="150"/>
    </row>
    <row r="9563" spans="2:2">
      <c r="B9563" s="150"/>
    </row>
    <row r="9564" spans="2:2">
      <c r="B9564" s="150"/>
    </row>
    <row r="9565" spans="2:2">
      <c r="B9565" s="150"/>
    </row>
    <row r="9566" spans="2:2">
      <c r="B9566" s="150"/>
    </row>
    <row r="9567" spans="2:2">
      <c r="B9567" s="150"/>
    </row>
    <row r="9568" spans="2:2">
      <c r="B9568" s="150"/>
    </row>
    <row r="9569" spans="2:2">
      <c r="B9569" s="150"/>
    </row>
    <row r="9570" spans="2:2">
      <c r="B9570" s="150"/>
    </row>
    <row r="9571" spans="2:2">
      <c r="B9571" s="150"/>
    </row>
    <row r="9572" spans="2:2">
      <c r="B9572" s="150"/>
    </row>
    <row r="9573" spans="2:2">
      <c r="B9573" s="150"/>
    </row>
    <row r="9574" spans="2:2">
      <c r="B9574" s="150"/>
    </row>
    <row r="9575" spans="2:2">
      <c r="B9575" s="150"/>
    </row>
    <row r="9576" spans="2:2">
      <c r="B9576" s="150"/>
    </row>
    <row r="9577" spans="2:2">
      <c r="B9577" s="150"/>
    </row>
    <row r="9578" spans="2:2">
      <c r="B9578" s="150"/>
    </row>
    <row r="9579" spans="2:2">
      <c r="B9579" s="150"/>
    </row>
    <row r="9580" spans="2:2">
      <c r="B9580" s="150"/>
    </row>
    <row r="9581" spans="2:2">
      <c r="B9581" s="150"/>
    </row>
    <row r="9582" spans="2:2">
      <c r="B9582" s="150"/>
    </row>
    <row r="9583" spans="2:2">
      <c r="B9583" s="150"/>
    </row>
    <row r="9584" spans="2:2">
      <c r="B9584" s="150"/>
    </row>
    <row r="9585" spans="2:2">
      <c r="B9585" s="150"/>
    </row>
    <row r="9586" spans="2:2">
      <c r="B9586" s="150"/>
    </row>
    <row r="9587" spans="2:2">
      <c r="B9587" s="150"/>
    </row>
    <row r="9588" spans="2:2">
      <c r="B9588" s="150"/>
    </row>
    <row r="9589" spans="2:2">
      <c r="B9589" s="150"/>
    </row>
    <row r="9590" spans="2:2">
      <c r="B9590" s="150"/>
    </row>
    <row r="9591" spans="2:2">
      <c r="B9591" s="150"/>
    </row>
    <row r="9592" spans="2:2">
      <c r="B9592" s="150"/>
    </row>
    <row r="9593" spans="2:2">
      <c r="B9593" s="150"/>
    </row>
    <row r="9594" spans="2:2">
      <c r="B9594" s="150"/>
    </row>
    <row r="9595" spans="2:2">
      <c r="B9595" s="150"/>
    </row>
    <row r="9596" spans="2:2">
      <c r="B9596" s="150"/>
    </row>
    <row r="9597" spans="2:2">
      <c r="B9597" s="150"/>
    </row>
    <row r="9598" spans="2:2">
      <c r="B9598" s="150"/>
    </row>
    <row r="9599" spans="2:2">
      <c r="B9599" s="150"/>
    </row>
    <row r="9600" spans="2:2">
      <c r="B9600" s="150"/>
    </row>
    <row r="9601" spans="2:2">
      <c r="B9601" s="150"/>
    </row>
    <row r="9602" spans="2:2">
      <c r="B9602" s="150"/>
    </row>
    <row r="9603" spans="2:2">
      <c r="B9603" s="150"/>
    </row>
    <row r="9604" spans="2:2">
      <c r="B9604" s="150"/>
    </row>
    <row r="9605" spans="2:2">
      <c r="B9605" s="150"/>
    </row>
    <row r="9606" spans="2:2">
      <c r="B9606" s="150"/>
    </row>
    <row r="9607" spans="2:2">
      <c r="B9607" s="150"/>
    </row>
    <row r="9608" spans="2:2">
      <c r="B9608" s="150"/>
    </row>
    <row r="9609" spans="2:2">
      <c r="B9609" s="150"/>
    </row>
    <row r="9610" spans="2:2">
      <c r="B9610" s="150"/>
    </row>
    <row r="9611" spans="2:2">
      <c r="B9611" s="150"/>
    </row>
    <row r="9612" spans="2:2">
      <c r="B9612" s="150"/>
    </row>
    <row r="9613" spans="2:2">
      <c r="B9613" s="150"/>
    </row>
    <row r="9614" spans="2:2">
      <c r="B9614" s="150"/>
    </row>
    <row r="9615" spans="2:2">
      <c r="B9615" s="150"/>
    </row>
    <row r="9616" spans="2:2">
      <c r="B9616" s="150"/>
    </row>
    <row r="9617" spans="2:2">
      <c r="B9617" s="150"/>
    </row>
    <row r="9618" spans="2:2">
      <c r="B9618" s="150"/>
    </row>
    <row r="9619" spans="2:2">
      <c r="B9619" s="150"/>
    </row>
    <row r="9620" spans="2:2">
      <c r="B9620" s="150"/>
    </row>
    <row r="9621" spans="2:2">
      <c r="B9621" s="150"/>
    </row>
    <row r="9622" spans="2:2">
      <c r="B9622" s="150"/>
    </row>
    <row r="9623" spans="2:2">
      <c r="B9623" s="150"/>
    </row>
    <row r="9624" spans="2:2">
      <c r="B9624" s="150"/>
    </row>
    <row r="9625" spans="2:2">
      <c r="B9625" s="150"/>
    </row>
    <row r="9626" spans="2:2">
      <c r="B9626" s="150"/>
    </row>
    <row r="9627" spans="2:2">
      <c r="B9627" s="150"/>
    </row>
    <row r="9628" spans="2:2">
      <c r="B9628" s="150"/>
    </row>
    <row r="9629" spans="2:2">
      <c r="B9629" s="150"/>
    </row>
    <row r="9630" spans="2:2">
      <c r="B9630" s="150"/>
    </row>
    <row r="9631" spans="2:2">
      <c r="B9631" s="150"/>
    </row>
    <row r="9632" spans="2:2">
      <c r="B9632" s="150"/>
    </row>
    <row r="9633" spans="2:2">
      <c r="B9633" s="150"/>
    </row>
    <row r="9634" spans="2:2">
      <c r="B9634" s="150"/>
    </row>
    <row r="9635" spans="2:2">
      <c r="B9635" s="150"/>
    </row>
    <row r="9636" spans="2:2">
      <c r="B9636" s="150"/>
    </row>
    <row r="9637" spans="2:2">
      <c r="B9637" s="150"/>
    </row>
    <row r="9638" spans="2:2">
      <c r="B9638" s="150"/>
    </row>
    <row r="9639" spans="2:2">
      <c r="B9639" s="150"/>
    </row>
    <row r="9640" spans="2:2">
      <c r="B9640" s="150"/>
    </row>
    <row r="9641" spans="2:2">
      <c r="B9641" s="150"/>
    </row>
    <row r="9642" spans="2:2">
      <c r="B9642" s="150"/>
    </row>
    <row r="9643" spans="2:2">
      <c r="B9643" s="150"/>
    </row>
    <row r="9644" spans="2:2">
      <c r="B9644" s="150"/>
    </row>
    <row r="9645" spans="2:2">
      <c r="B9645" s="150"/>
    </row>
    <row r="9646" spans="2:2">
      <c r="B9646" s="150"/>
    </row>
    <row r="9647" spans="2:2">
      <c r="B9647" s="150"/>
    </row>
    <row r="9648" spans="2:2">
      <c r="B9648" s="150"/>
    </row>
    <row r="9649" spans="2:2">
      <c r="B9649" s="150"/>
    </row>
    <row r="9650" spans="2:2">
      <c r="B9650" s="150"/>
    </row>
    <row r="9651" spans="2:2">
      <c r="B9651" s="150"/>
    </row>
    <row r="9652" spans="2:2">
      <c r="B9652" s="150"/>
    </row>
    <row r="9653" spans="2:2">
      <c r="B9653" s="150"/>
    </row>
    <row r="9654" spans="2:2">
      <c r="B9654" s="150"/>
    </row>
    <row r="9655" spans="2:2">
      <c r="B9655" s="150"/>
    </row>
    <row r="9656" spans="2:2">
      <c r="B9656" s="150"/>
    </row>
    <row r="9657" spans="2:2">
      <c r="B9657" s="150"/>
    </row>
    <row r="9658" spans="2:2">
      <c r="B9658" s="150"/>
    </row>
    <row r="9659" spans="2:2">
      <c r="B9659" s="150"/>
    </row>
    <row r="9660" spans="2:2">
      <c r="B9660" s="150"/>
    </row>
    <row r="9661" spans="2:2">
      <c r="B9661" s="150"/>
    </row>
    <row r="9662" spans="2:2">
      <c r="B9662" s="150"/>
    </row>
    <row r="9663" spans="2:2">
      <c r="B9663" s="150"/>
    </row>
    <row r="9664" spans="2:2">
      <c r="B9664" s="150"/>
    </row>
    <row r="9665" spans="2:2">
      <c r="B9665" s="150"/>
    </row>
    <row r="9666" spans="2:2">
      <c r="B9666" s="150"/>
    </row>
    <row r="9667" spans="2:2">
      <c r="B9667" s="150"/>
    </row>
    <row r="9668" spans="2:2">
      <c r="B9668" s="150"/>
    </row>
    <row r="9669" spans="2:2">
      <c r="B9669" s="150"/>
    </row>
    <row r="9670" spans="2:2">
      <c r="B9670" s="150"/>
    </row>
    <row r="9671" spans="2:2">
      <c r="B9671" s="150"/>
    </row>
    <row r="9672" spans="2:2">
      <c r="B9672" s="150"/>
    </row>
    <row r="9673" spans="2:2">
      <c r="B9673" s="150"/>
    </row>
    <row r="9674" spans="2:2">
      <c r="B9674" s="150"/>
    </row>
    <row r="9675" spans="2:2">
      <c r="B9675" s="150"/>
    </row>
    <row r="9676" spans="2:2">
      <c r="B9676" s="150"/>
    </row>
    <row r="9677" spans="2:2">
      <c r="B9677" s="150"/>
    </row>
    <row r="9678" spans="2:2">
      <c r="B9678" s="150"/>
    </row>
    <row r="9679" spans="2:2">
      <c r="B9679" s="150"/>
    </row>
    <row r="9680" spans="2:2">
      <c r="B9680" s="150"/>
    </row>
    <row r="9681" spans="2:2">
      <c r="B9681" s="150"/>
    </row>
    <row r="9682" spans="2:2">
      <c r="B9682" s="150"/>
    </row>
    <row r="9683" spans="2:2">
      <c r="B9683" s="150"/>
    </row>
    <row r="9684" spans="2:2">
      <c r="B9684" s="150"/>
    </row>
    <row r="9685" spans="2:2">
      <c r="B9685" s="150"/>
    </row>
    <row r="9686" spans="2:2">
      <c r="B9686" s="150"/>
    </row>
    <row r="9687" spans="2:2">
      <c r="B9687" s="150"/>
    </row>
    <row r="9688" spans="2:2">
      <c r="B9688" s="150"/>
    </row>
    <row r="9689" spans="2:2">
      <c r="B9689" s="150"/>
    </row>
    <row r="9690" spans="2:2">
      <c r="B9690" s="150"/>
    </row>
    <row r="9691" spans="2:2">
      <c r="B9691" s="150"/>
    </row>
    <row r="9692" spans="2:2">
      <c r="B9692" s="150"/>
    </row>
    <row r="9693" spans="2:2">
      <c r="B9693" s="150"/>
    </row>
    <row r="9694" spans="2:2">
      <c r="B9694" s="150"/>
    </row>
    <row r="9695" spans="2:2">
      <c r="B9695" s="150"/>
    </row>
    <row r="9696" spans="2:2">
      <c r="B9696" s="150"/>
    </row>
    <row r="9697" spans="2:2">
      <c r="B9697" s="150"/>
    </row>
    <row r="9698" spans="2:2">
      <c r="B9698" s="150"/>
    </row>
    <row r="9699" spans="2:2">
      <c r="B9699" s="150"/>
    </row>
    <row r="9700" spans="2:2">
      <c r="B9700" s="150"/>
    </row>
    <row r="9701" spans="2:2">
      <c r="B9701" s="150"/>
    </row>
    <row r="9702" spans="2:2">
      <c r="B9702" s="150"/>
    </row>
    <row r="9703" spans="2:2">
      <c r="B9703" s="150"/>
    </row>
    <row r="9704" spans="2:2">
      <c r="B9704" s="150"/>
    </row>
    <row r="9705" spans="2:2">
      <c r="B9705" s="150"/>
    </row>
    <row r="9706" spans="2:2">
      <c r="B9706" s="150"/>
    </row>
    <row r="9707" spans="2:2">
      <c r="B9707" s="150"/>
    </row>
    <row r="9708" spans="2:2">
      <c r="B9708" s="150"/>
    </row>
    <row r="9709" spans="2:2">
      <c r="B9709" s="150"/>
    </row>
    <row r="9710" spans="2:2">
      <c r="B9710" s="150"/>
    </row>
    <row r="9711" spans="2:2">
      <c r="B9711" s="150"/>
    </row>
    <row r="9712" spans="2:2">
      <c r="B9712" s="150"/>
    </row>
    <row r="9713" spans="2:2">
      <c r="B9713" s="150"/>
    </row>
    <row r="9714" spans="2:2">
      <c r="B9714" s="150"/>
    </row>
    <row r="9715" spans="2:2">
      <c r="B9715" s="150"/>
    </row>
    <row r="9716" spans="2:2">
      <c r="B9716" s="150"/>
    </row>
    <row r="9717" spans="2:2">
      <c r="B9717" s="150"/>
    </row>
    <row r="9718" spans="2:2">
      <c r="B9718" s="150"/>
    </row>
    <row r="9719" spans="2:2">
      <c r="B9719" s="150"/>
    </row>
    <row r="9720" spans="2:2">
      <c r="B9720" s="150"/>
    </row>
    <row r="9721" spans="2:2">
      <c r="B9721" s="150"/>
    </row>
    <row r="9722" spans="2:2">
      <c r="B9722" s="150"/>
    </row>
    <row r="9723" spans="2:2">
      <c r="B9723" s="150"/>
    </row>
    <row r="9724" spans="2:2">
      <c r="B9724" s="150"/>
    </row>
    <row r="9725" spans="2:2">
      <c r="B9725" s="150"/>
    </row>
    <row r="9726" spans="2:2">
      <c r="B9726" s="150"/>
    </row>
    <row r="9727" spans="2:2">
      <c r="B9727" s="150"/>
    </row>
    <row r="9728" spans="2:2">
      <c r="B9728" s="150"/>
    </row>
    <row r="9729" spans="2:2">
      <c r="B9729" s="150"/>
    </row>
    <row r="9730" spans="2:2">
      <c r="B9730" s="150"/>
    </row>
    <row r="9731" spans="2:2">
      <c r="B9731" s="150"/>
    </row>
    <row r="9732" spans="2:2">
      <c r="B9732" s="150"/>
    </row>
    <row r="9733" spans="2:2">
      <c r="B9733" s="150"/>
    </row>
    <row r="9734" spans="2:2">
      <c r="B9734" s="150"/>
    </row>
    <row r="9735" spans="2:2">
      <c r="B9735" s="150"/>
    </row>
    <row r="9736" spans="2:2">
      <c r="B9736" s="150"/>
    </row>
    <row r="9737" spans="2:2">
      <c r="B9737" s="150"/>
    </row>
    <row r="9738" spans="2:2">
      <c r="B9738" s="150"/>
    </row>
    <row r="9739" spans="2:2">
      <c r="B9739" s="150"/>
    </row>
    <row r="9740" spans="2:2">
      <c r="B9740" s="150"/>
    </row>
    <row r="9741" spans="2:2">
      <c r="B9741" s="150"/>
    </row>
    <row r="9742" spans="2:2">
      <c r="B9742" s="150"/>
    </row>
    <row r="9743" spans="2:2">
      <c r="B9743" s="150"/>
    </row>
    <row r="9744" spans="2:2">
      <c r="B9744" s="150"/>
    </row>
    <row r="9745" spans="2:2">
      <c r="B9745" s="150"/>
    </row>
    <row r="9746" spans="2:2">
      <c r="B9746" s="150"/>
    </row>
    <row r="9747" spans="2:2">
      <c r="B9747" s="150"/>
    </row>
    <row r="9748" spans="2:2">
      <c r="B9748" s="150"/>
    </row>
    <row r="9749" spans="2:2">
      <c r="B9749" s="150"/>
    </row>
    <row r="9750" spans="2:2">
      <c r="B9750" s="150"/>
    </row>
    <row r="9751" spans="2:2">
      <c r="B9751" s="150"/>
    </row>
    <row r="9752" spans="2:2">
      <c r="B9752" s="150"/>
    </row>
    <row r="9753" spans="2:2">
      <c r="B9753" s="150"/>
    </row>
    <row r="9754" spans="2:2">
      <c r="B9754" s="150"/>
    </row>
    <row r="9755" spans="2:2">
      <c r="B9755" s="150"/>
    </row>
    <row r="9756" spans="2:2">
      <c r="B9756" s="150"/>
    </row>
    <row r="9757" spans="2:2">
      <c r="B9757" s="150"/>
    </row>
    <row r="9758" spans="2:2">
      <c r="B9758" s="150"/>
    </row>
    <row r="9759" spans="2:2">
      <c r="B9759" s="150"/>
    </row>
    <row r="9760" spans="2:2">
      <c r="B9760" s="150"/>
    </row>
    <row r="9761" spans="2:2">
      <c r="B9761" s="150"/>
    </row>
    <row r="9762" spans="2:2">
      <c r="B9762" s="150"/>
    </row>
    <row r="9763" spans="2:2">
      <c r="B9763" s="150"/>
    </row>
    <row r="9764" spans="2:2">
      <c r="B9764" s="150"/>
    </row>
    <row r="9765" spans="2:2">
      <c r="B9765" s="150"/>
    </row>
    <row r="9766" spans="2:2">
      <c r="B9766" s="150"/>
    </row>
    <row r="9767" spans="2:2">
      <c r="B9767" s="150"/>
    </row>
    <row r="9768" spans="2:2">
      <c r="B9768" s="150"/>
    </row>
    <row r="9769" spans="2:2">
      <c r="B9769" s="150"/>
    </row>
    <row r="9770" spans="2:2">
      <c r="B9770" s="150"/>
    </row>
    <row r="9771" spans="2:2">
      <c r="B9771" s="150"/>
    </row>
    <row r="9772" spans="2:2">
      <c r="B9772" s="150"/>
    </row>
    <row r="9773" spans="2:2">
      <c r="B9773" s="150"/>
    </row>
    <row r="9774" spans="2:2">
      <c r="B9774" s="150"/>
    </row>
    <row r="9775" spans="2:2">
      <c r="B9775" s="150"/>
    </row>
    <row r="9776" spans="2:2">
      <c r="B9776" s="150"/>
    </row>
    <row r="9777" spans="2:2">
      <c r="B9777" s="150"/>
    </row>
    <row r="9778" spans="2:2">
      <c r="B9778" s="150"/>
    </row>
    <row r="9779" spans="2:2">
      <c r="B9779" s="150"/>
    </row>
    <row r="9780" spans="2:2">
      <c r="B9780" s="150"/>
    </row>
    <row r="9781" spans="2:2">
      <c r="B9781" s="150"/>
    </row>
    <row r="9782" spans="2:2">
      <c r="B9782" s="150"/>
    </row>
    <row r="9783" spans="2:2">
      <c r="B9783" s="150"/>
    </row>
    <row r="9784" spans="2:2">
      <c r="B9784" s="150"/>
    </row>
    <row r="9785" spans="2:2">
      <c r="B9785" s="150"/>
    </row>
    <row r="9786" spans="2:2">
      <c r="B9786" s="150"/>
    </row>
    <row r="9787" spans="2:2">
      <c r="B9787" s="150"/>
    </row>
    <row r="9788" spans="2:2">
      <c r="B9788" s="150"/>
    </row>
    <row r="9789" spans="2:2">
      <c r="B9789" s="150"/>
    </row>
    <row r="9790" spans="2:2">
      <c r="B9790" s="150"/>
    </row>
    <row r="9791" spans="2:2">
      <c r="B9791" s="150"/>
    </row>
    <row r="9792" spans="2:2">
      <c r="B9792" s="150"/>
    </row>
    <row r="9793" spans="2:2">
      <c r="B9793" s="150"/>
    </row>
    <row r="9794" spans="2:2">
      <c r="B9794" s="150"/>
    </row>
    <row r="9795" spans="2:2">
      <c r="B9795" s="150"/>
    </row>
    <row r="9796" spans="2:2">
      <c r="B9796" s="150"/>
    </row>
    <row r="9797" spans="2:2">
      <c r="B9797" s="150"/>
    </row>
    <row r="9798" spans="2:2">
      <c r="B9798" s="150"/>
    </row>
    <row r="9799" spans="2:2">
      <c r="B9799" s="150"/>
    </row>
    <row r="9800" spans="2:2">
      <c r="B9800" s="150"/>
    </row>
    <row r="9801" spans="2:2">
      <c r="B9801" s="150"/>
    </row>
    <row r="9802" spans="2:2">
      <c r="B9802" s="150"/>
    </row>
    <row r="9803" spans="2:2">
      <c r="B9803" s="150"/>
    </row>
    <row r="9804" spans="2:2">
      <c r="B9804" s="150"/>
    </row>
    <row r="9805" spans="2:2">
      <c r="B9805" s="150"/>
    </row>
    <row r="9806" spans="2:2">
      <c r="B9806" s="150"/>
    </row>
    <row r="9807" spans="2:2">
      <c r="B9807" s="150"/>
    </row>
    <row r="9808" spans="2:2">
      <c r="B9808" s="150"/>
    </row>
    <row r="9809" spans="2:2">
      <c r="B9809" s="150"/>
    </row>
    <row r="9810" spans="2:2">
      <c r="B9810" s="150"/>
    </row>
    <row r="9811" spans="2:2">
      <c r="B9811" s="150"/>
    </row>
    <row r="9812" spans="2:2">
      <c r="B9812" s="150"/>
    </row>
    <row r="9813" spans="2:2">
      <c r="B9813" s="150"/>
    </row>
    <row r="9814" spans="2:2">
      <c r="B9814" s="150"/>
    </row>
    <row r="9815" spans="2:2">
      <c r="B9815" s="150"/>
    </row>
    <row r="9816" spans="2:2">
      <c r="B9816" s="150"/>
    </row>
    <row r="9817" spans="2:2">
      <c r="B9817" s="150"/>
    </row>
    <row r="9818" spans="2:2">
      <c r="B9818" s="150"/>
    </row>
    <row r="9819" spans="2:2">
      <c r="B9819" s="150"/>
    </row>
    <row r="9820" spans="2:2">
      <c r="B9820" s="150"/>
    </row>
    <row r="9821" spans="2:2">
      <c r="B9821" s="150"/>
    </row>
    <row r="9822" spans="2:2">
      <c r="B9822" s="150"/>
    </row>
    <row r="9823" spans="2:2">
      <c r="B9823" s="150"/>
    </row>
    <row r="9824" spans="2:2">
      <c r="B9824" s="150"/>
    </row>
    <row r="9825" spans="2:2">
      <c r="B9825" s="150"/>
    </row>
    <row r="9826" spans="2:2">
      <c r="B9826" s="150"/>
    </row>
    <row r="9827" spans="2:2">
      <c r="B9827" s="150"/>
    </row>
    <row r="9828" spans="2:2">
      <c r="B9828" s="150"/>
    </row>
    <row r="9829" spans="2:2">
      <c r="B9829" s="150"/>
    </row>
    <row r="9830" spans="2:2">
      <c r="B9830" s="150"/>
    </row>
    <row r="9831" spans="2:2">
      <c r="B9831" s="150"/>
    </row>
    <row r="9832" spans="2:2">
      <c r="B9832" s="150"/>
    </row>
    <row r="9833" spans="2:2">
      <c r="B9833" s="150"/>
    </row>
    <row r="9834" spans="2:2">
      <c r="B9834" s="150"/>
    </row>
    <row r="9835" spans="2:2">
      <c r="B9835" s="150"/>
    </row>
    <row r="9836" spans="2:2">
      <c r="B9836" s="150"/>
    </row>
    <row r="9837" spans="2:2">
      <c r="B9837" s="150"/>
    </row>
    <row r="9838" spans="2:2">
      <c r="B9838" s="150"/>
    </row>
    <row r="9839" spans="2:2">
      <c r="B9839" s="150"/>
    </row>
    <row r="9840" spans="2:2">
      <c r="B9840" s="150"/>
    </row>
    <row r="9841" spans="2:2">
      <c r="B9841" s="150"/>
    </row>
    <row r="9842" spans="2:2">
      <c r="B9842" s="150"/>
    </row>
    <row r="9843" spans="2:2">
      <c r="B9843" s="150"/>
    </row>
    <row r="9844" spans="2:2">
      <c r="B9844" s="150"/>
    </row>
    <row r="9845" spans="2:2">
      <c r="B9845" s="150"/>
    </row>
    <row r="9846" spans="2:2">
      <c r="B9846" s="150"/>
    </row>
    <row r="9847" spans="2:2">
      <c r="B9847" s="150"/>
    </row>
    <row r="9848" spans="2:2">
      <c r="B9848" s="150"/>
    </row>
    <row r="9849" spans="2:2">
      <c r="B9849" s="150"/>
    </row>
    <row r="9850" spans="2:2">
      <c r="B9850" s="150"/>
    </row>
    <row r="9851" spans="2:2">
      <c r="B9851" s="150"/>
    </row>
    <row r="9852" spans="2:2">
      <c r="B9852" s="150"/>
    </row>
    <row r="9853" spans="2:2">
      <c r="B9853" s="150"/>
    </row>
    <row r="9854" spans="2:2">
      <c r="B9854" s="150"/>
    </row>
    <row r="9855" spans="2:2">
      <c r="B9855" s="150"/>
    </row>
    <row r="9856" spans="2:2">
      <c r="B9856" s="150"/>
    </row>
    <row r="9857" spans="2:2">
      <c r="B9857" s="150"/>
    </row>
    <row r="9858" spans="2:2">
      <c r="B9858" s="150"/>
    </row>
    <row r="9859" spans="2:2">
      <c r="B9859" s="150"/>
    </row>
    <row r="9860" spans="2:2">
      <c r="B9860" s="150"/>
    </row>
    <row r="9861" spans="2:2">
      <c r="B9861" s="150"/>
    </row>
    <row r="9862" spans="2:2">
      <c r="B9862" s="150"/>
    </row>
    <row r="9863" spans="2:2">
      <c r="B9863" s="150"/>
    </row>
    <row r="9864" spans="2:2">
      <c r="B9864" s="150"/>
    </row>
    <row r="9865" spans="2:2">
      <c r="B9865" s="150"/>
    </row>
    <row r="9866" spans="2:2">
      <c r="B9866" s="150"/>
    </row>
    <row r="9867" spans="2:2">
      <c r="B9867" s="150"/>
    </row>
    <row r="9868" spans="2:2">
      <c r="B9868" s="150"/>
    </row>
    <row r="9869" spans="2:2">
      <c r="B9869" s="150"/>
    </row>
    <row r="9870" spans="2:2">
      <c r="B9870" s="150"/>
    </row>
    <row r="9871" spans="2:2">
      <c r="B9871" s="150"/>
    </row>
    <row r="9872" spans="2:2">
      <c r="B9872" s="150"/>
    </row>
    <row r="9873" spans="2:2">
      <c r="B9873" s="150"/>
    </row>
    <row r="9874" spans="2:2">
      <c r="B9874" s="150"/>
    </row>
    <row r="9875" spans="2:2">
      <c r="B9875" s="150"/>
    </row>
    <row r="9876" spans="2:2">
      <c r="B9876" s="150"/>
    </row>
    <row r="9877" spans="2:2">
      <c r="B9877" s="150"/>
    </row>
    <row r="9878" spans="2:2">
      <c r="B9878" s="150"/>
    </row>
    <row r="9879" spans="2:2">
      <c r="B9879" s="150"/>
    </row>
    <row r="9880" spans="2:2">
      <c r="B9880" s="150"/>
    </row>
    <row r="9881" spans="2:2">
      <c r="B9881" s="150"/>
    </row>
    <row r="9882" spans="2:2">
      <c r="B9882" s="150"/>
    </row>
    <row r="9883" spans="2:2">
      <c r="B9883" s="150"/>
    </row>
    <row r="9884" spans="2:2">
      <c r="B9884" s="150"/>
    </row>
    <row r="9885" spans="2:2">
      <c r="B9885" s="150"/>
    </row>
    <row r="9886" spans="2:2">
      <c r="B9886" s="150"/>
    </row>
    <row r="9887" spans="2:2">
      <c r="B9887" s="150"/>
    </row>
    <row r="9888" spans="2:2">
      <c r="B9888" s="150"/>
    </row>
    <row r="9889" spans="2:2">
      <c r="B9889" s="150"/>
    </row>
    <row r="9890" spans="2:2">
      <c r="B9890" s="150"/>
    </row>
    <row r="9891" spans="2:2">
      <c r="B9891" s="150"/>
    </row>
    <row r="9892" spans="2:2">
      <c r="B9892" s="150"/>
    </row>
    <row r="9893" spans="2:2">
      <c r="B9893" s="150"/>
    </row>
    <row r="9894" spans="2:2">
      <c r="B9894" s="150"/>
    </row>
    <row r="9895" spans="2:2">
      <c r="B9895" s="150"/>
    </row>
    <row r="9896" spans="2:2">
      <c r="B9896" s="150"/>
    </row>
    <row r="9897" spans="2:2">
      <c r="B9897" s="150"/>
    </row>
    <row r="9898" spans="2:2">
      <c r="B9898" s="150"/>
    </row>
    <row r="9899" spans="2:2">
      <c r="B9899" s="150"/>
    </row>
    <row r="9900" spans="2:2">
      <c r="B9900" s="150"/>
    </row>
    <row r="9901" spans="2:2">
      <c r="B9901" s="150"/>
    </row>
    <row r="9902" spans="2:2">
      <c r="B9902" s="150"/>
    </row>
    <row r="9903" spans="2:2">
      <c r="B9903" s="150"/>
    </row>
    <row r="9904" spans="2:2">
      <c r="B9904" s="150"/>
    </row>
    <row r="9905" spans="2:2">
      <c r="B9905" s="150"/>
    </row>
    <row r="9906" spans="2:2">
      <c r="B9906" s="150"/>
    </row>
    <row r="9907" spans="2:2">
      <c r="B9907" s="150"/>
    </row>
    <row r="9908" spans="2:2">
      <c r="B9908" s="150"/>
    </row>
    <row r="9909" spans="2:2">
      <c r="B9909" s="150"/>
    </row>
    <row r="9910" spans="2:2">
      <c r="B9910" s="150"/>
    </row>
    <row r="9911" spans="2:2">
      <c r="B9911" s="150"/>
    </row>
    <row r="9912" spans="2:2">
      <c r="B9912" s="150"/>
    </row>
    <row r="9913" spans="2:2">
      <c r="B9913" s="150"/>
    </row>
    <row r="9914" spans="2:2">
      <c r="B9914" s="150"/>
    </row>
    <row r="9915" spans="2:2">
      <c r="B9915" s="150"/>
    </row>
    <row r="9916" spans="2:2">
      <c r="B9916" s="150"/>
    </row>
    <row r="9917" spans="2:2">
      <c r="B9917" s="150"/>
    </row>
    <row r="9918" spans="2:2">
      <c r="B9918" s="150"/>
    </row>
    <row r="9919" spans="2:2">
      <c r="B9919" s="150"/>
    </row>
    <row r="9920" spans="2:2">
      <c r="B9920" s="150"/>
    </row>
    <row r="9921" spans="2:2">
      <c r="B9921" s="150"/>
    </row>
    <row r="9922" spans="2:2">
      <c r="B9922" s="150"/>
    </row>
    <row r="9923" spans="2:2">
      <c r="B9923" s="150"/>
    </row>
    <row r="9924" spans="2:2">
      <c r="B9924" s="150"/>
    </row>
    <row r="9925" spans="2:2">
      <c r="B9925" s="150"/>
    </row>
    <row r="9926" spans="2:2">
      <c r="B9926" s="150"/>
    </row>
    <row r="9927" spans="2:2">
      <c r="B9927" s="150"/>
    </row>
    <row r="9928" spans="2:2">
      <c r="B9928" s="150"/>
    </row>
    <row r="9929" spans="2:2">
      <c r="B9929" s="150"/>
    </row>
    <row r="9930" spans="2:2">
      <c r="B9930" s="150"/>
    </row>
    <row r="9931" spans="2:2">
      <c r="B9931" s="150"/>
    </row>
    <row r="9932" spans="2:2">
      <c r="B9932" s="150"/>
    </row>
    <row r="9933" spans="2:2">
      <c r="B9933" s="150"/>
    </row>
    <row r="9934" spans="2:2">
      <c r="B9934" s="150"/>
    </row>
    <row r="9935" spans="2:2">
      <c r="B9935" s="150"/>
    </row>
    <row r="9936" spans="2:2">
      <c r="B9936" s="150"/>
    </row>
    <row r="9937" spans="2:2">
      <c r="B9937" s="150"/>
    </row>
    <row r="9938" spans="2:2">
      <c r="B9938" s="150"/>
    </row>
    <row r="9939" spans="2:2">
      <c r="B9939" s="150"/>
    </row>
    <row r="9940" spans="2:2">
      <c r="B9940" s="150"/>
    </row>
    <row r="9941" spans="2:2">
      <c r="B9941" s="150"/>
    </row>
    <row r="9942" spans="2:2">
      <c r="B9942" s="150"/>
    </row>
    <row r="9943" spans="2:2">
      <c r="B9943" s="150"/>
    </row>
    <row r="9944" spans="2:2">
      <c r="B9944" s="150"/>
    </row>
    <row r="9945" spans="2:2">
      <c r="B9945" s="150"/>
    </row>
    <row r="9946" spans="2:2">
      <c r="B9946" s="150"/>
    </row>
    <row r="9947" spans="2:2">
      <c r="B9947" s="150"/>
    </row>
    <row r="9948" spans="2:2">
      <c r="B9948" s="150"/>
    </row>
    <row r="9949" spans="2:2">
      <c r="B9949" s="150"/>
    </row>
    <row r="9950" spans="2:2">
      <c r="B9950" s="150"/>
    </row>
    <row r="9951" spans="2:2">
      <c r="B9951" s="150"/>
    </row>
    <row r="9952" spans="2:2">
      <c r="B9952" s="150"/>
    </row>
    <row r="9953" spans="2:2">
      <c r="B9953" s="150"/>
    </row>
    <row r="9954" spans="2:2">
      <c r="B9954" s="150"/>
    </row>
    <row r="9955" spans="2:2">
      <c r="B9955" s="150"/>
    </row>
    <row r="9956" spans="2:2">
      <c r="B9956" s="150"/>
    </row>
    <row r="9957" spans="2:2">
      <c r="B9957" s="150"/>
    </row>
    <row r="9958" spans="2:2">
      <c r="B9958" s="150"/>
    </row>
    <row r="9959" spans="2:2">
      <c r="B9959" s="150"/>
    </row>
    <row r="9960" spans="2:2">
      <c r="B9960" s="150"/>
    </row>
    <row r="9961" spans="2:2">
      <c r="B9961" s="150"/>
    </row>
    <row r="9962" spans="2:2">
      <c r="B9962" s="150"/>
    </row>
    <row r="9963" spans="2:2">
      <c r="B9963" s="150"/>
    </row>
    <row r="9964" spans="2:2">
      <c r="B9964" s="150"/>
    </row>
    <row r="9965" spans="2:2">
      <c r="B9965" s="150"/>
    </row>
    <row r="9966" spans="2:2">
      <c r="B9966" s="150"/>
    </row>
    <row r="9967" spans="2:2">
      <c r="B9967" s="150"/>
    </row>
    <row r="9968" spans="2:2">
      <c r="B9968" s="150"/>
    </row>
    <row r="9969" spans="2:2">
      <c r="B9969" s="150"/>
    </row>
    <row r="9970" spans="2:2">
      <c r="B9970" s="150"/>
    </row>
    <row r="9971" spans="2:2">
      <c r="B9971" s="150"/>
    </row>
    <row r="9972" spans="2:2">
      <c r="B9972" s="150"/>
    </row>
    <row r="9973" spans="2:2">
      <c r="B9973" s="150"/>
    </row>
    <row r="9974" spans="2:2">
      <c r="B9974" s="150"/>
    </row>
    <row r="9975" spans="2:2">
      <c r="B9975" s="150"/>
    </row>
    <row r="9976" spans="2:2">
      <c r="B9976" s="150"/>
    </row>
    <row r="9977" spans="2:2">
      <c r="B9977" s="150"/>
    </row>
    <row r="9978" spans="2:2">
      <c r="B9978" s="150"/>
    </row>
    <row r="9979" spans="2:2">
      <c r="B9979" s="150"/>
    </row>
    <row r="9980" spans="2:2">
      <c r="B9980" s="150"/>
    </row>
    <row r="9981" spans="2:2">
      <c r="B9981" s="150"/>
    </row>
    <row r="9982" spans="2:2">
      <c r="B9982" s="150"/>
    </row>
    <row r="9983" spans="2:2">
      <c r="B9983" s="150"/>
    </row>
    <row r="9984" spans="2:2">
      <c r="B9984" s="150"/>
    </row>
    <row r="9985" spans="2:2">
      <c r="B9985" s="150"/>
    </row>
    <row r="9986" spans="2:2">
      <c r="B9986" s="150"/>
    </row>
    <row r="9987" spans="2:2">
      <c r="B9987" s="150"/>
    </row>
    <row r="9988" spans="2:2">
      <c r="B9988" s="150"/>
    </row>
    <row r="9989" spans="2:2">
      <c r="B9989" s="150"/>
    </row>
    <row r="9990" spans="2:2">
      <c r="B9990" s="150"/>
    </row>
    <row r="9991" spans="2:2">
      <c r="B9991" s="150"/>
    </row>
    <row r="9992" spans="2:2">
      <c r="B9992" s="150"/>
    </row>
    <row r="9993" spans="2:2">
      <c r="B9993" s="150"/>
    </row>
    <row r="9994" spans="2:2">
      <c r="B9994" s="150"/>
    </row>
    <row r="9995" spans="2:2">
      <c r="B9995" s="150"/>
    </row>
    <row r="9996" spans="2:2">
      <c r="B9996" s="150"/>
    </row>
    <row r="9997" spans="2:2">
      <c r="B9997" s="150"/>
    </row>
    <row r="9998" spans="2:2">
      <c r="B9998" s="150"/>
    </row>
    <row r="9999" spans="2:2">
      <c r="B9999" s="150"/>
    </row>
    <row r="10000" spans="2:2">
      <c r="B10000" s="150"/>
    </row>
    <row r="10001" spans="2:2">
      <c r="B10001" s="150"/>
    </row>
    <row r="10002" spans="2:2">
      <c r="B10002" s="150"/>
    </row>
    <row r="10003" spans="2:2">
      <c r="B10003" s="150"/>
    </row>
    <row r="10004" spans="2:2">
      <c r="B10004" s="150"/>
    </row>
    <row r="10005" spans="2:2">
      <c r="B10005" s="150"/>
    </row>
    <row r="10006" spans="2:2">
      <c r="B10006" s="150"/>
    </row>
    <row r="10007" spans="2:2">
      <c r="B10007" s="150"/>
    </row>
    <row r="10008" spans="2:2">
      <c r="B10008" s="150"/>
    </row>
    <row r="10009" spans="2:2">
      <c r="B10009" s="150"/>
    </row>
    <row r="10010" spans="2:2">
      <c r="B10010" s="150"/>
    </row>
    <row r="10011" spans="2:2">
      <c r="B10011" s="150"/>
    </row>
    <row r="10012" spans="2:2">
      <c r="B10012" s="150"/>
    </row>
    <row r="10013" spans="2:2">
      <c r="B10013" s="150"/>
    </row>
    <row r="10014" spans="2:2">
      <c r="B10014" s="150"/>
    </row>
    <row r="10015" spans="2:2">
      <c r="B10015" s="150"/>
    </row>
    <row r="10016" spans="2:2">
      <c r="B10016" s="150"/>
    </row>
    <row r="10017" spans="2:2">
      <c r="B10017" s="150"/>
    </row>
    <row r="10018" spans="2:2">
      <c r="B10018" s="150"/>
    </row>
    <row r="10019" spans="2:2">
      <c r="B10019" s="150"/>
    </row>
    <row r="10020" spans="2:2">
      <c r="B10020" s="150"/>
    </row>
    <row r="10021" spans="2:2">
      <c r="B10021" s="150"/>
    </row>
    <row r="10022" spans="2:2">
      <c r="B10022" s="150"/>
    </row>
    <row r="10023" spans="2:2">
      <c r="B10023" s="150"/>
    </row>
    <row r="10024" spans="2:2">
      <c r="B10024" s="150"/>
    </row>
    <row r="10025" spans="2:2">
      <c r="B10025" s="150"/>
    </row>
    <row r="10026" spans="2:2">
      <c r="B10026" s="150"/>
    </row>
    <row r="10027" spans="2:2">
      <c r="B10027" s="150"/>
    </row>
    <row r="10028" spans="2:2">
      <c r="B10028" s="150"/>
    </row>
    <row r="10029" spans="2:2">
      <c r="B10029" s="150"/>
    </row>
    <row r="10030" spans="2:2">
      <c r="B10030" s="150"/>
    </row>
    <row r="10031" spans="2:2">
      <c r="B10031" s="150"/>
    </row>
    <row r="10032" spans="2:2">
      <c r="B10032" s="150"/>
    </row>
    <row r="10033" spans="2:2">
      <c r="B10033" s="150"/>
    </row>
    <row r="10034" spans="2:2">
      <c r="B10034" s="150"/>
    </row>
    <row r="10035" spans="2:2">
      <c r="B10035" s="150"/>
    </row>
    <row r="10036" spans="2:2">
      <c r="B10036" s="150"/>
    </row>
    <row r="10037" spans="2:2">
      <c r="B10037" s="150"/>
    </row>
    <row r="10038" spans="2:2">
      <c r="B10038" s="150"/>
    </row>
    <row r="10039" spans="2:2">
      <c r="B10039" s="150"/>
    </row>
    <row r="10040" spans="2:2">
      <c r="B10040" s="150"/>
    </row>
    <row r="10041" spans="2:2">
      <c r="B10041" s="150"/>
    </row>
    <row r="10042" spans="2:2">
      <c r="B10042" s="150"/>
    </row>
    <row r="10043" spans="2:2">
      <c r="B10043" s="150"/>
    </row>
    <row r="10044" spans="2:2">
      <c r="B10044" s="150"/>
    </row>
    <row r="10045" spans="2:2">
      <c r="B10045" s="150"/>
    </row>
    <row r="10046" spans="2:2">
      <c r="B10046" s="150"/>
    </row>
    <row r="10047" spans="2:2">
      <c r="B10047" s="150"/>
    </row>
    <row r="10048" spans="2:2">
      <c r="B10048" s="150"/>
    </row>
    <row r="10049" spans="2:2">
      <c r="B10049" s="150"/>
    </row>
    <row r="10050" spans="2:2">
      <c r="B10050" s="150"/>
    </row>
    <row r="10051" spans="2:2">
      <c r="B10051" s="150"/>
    </row>
    <row r="10052" spans="2:2">
      <c r="B10052" s="150"/>
    </row>
    <row r="10053" spans="2:2">
      <c r="B10053" s="150"/>
    </row>
    <row r="10054" spans="2:2">
      <c r="B10054" s="150"/>
    </row>
    <row r="10055" spans="2:2">
      <c r="B10055" s="150"/>
    </row>
    <row r="10056" spans="2:2">
      <c r="B10056" s="150"/>
    </row>
    <row r="10057" spans="2:2">
      <c r="B10057" s="150"/>
    </row>
    <row r="10058" spans="2:2">
      <c r="B10058" s="150"/>
    </row>
    <row r="10059" spans="2:2">
      <c r="B10059" s="150"/>
    </row>
    <row r="10060" spans="2:2">
      <c r="B10060" s="150"/>
    </row>
    <row r="10061" spans="2:2">
      <c r="B10061" s="150"/>
    </row>
    <row r="10062" spans="2:2">
      <c r="B10062" s="150"/>
    </row>
    <row r="10063" spans="2:2">
      <c r="B10063" s="150"/>
    </row>
    <row r="10064" spans="2:2">
      <c r="B10064" s="150"/>
    </row>
    <row r="10065" spans="2:2">
      <c r="B10065" s="150"/>
    </row>
    <row r="10066" spans="2:2">
      <c r="B10066" s="150"/>
    </row>
    <row r="10067" spans="2:2">
      <c r="B10067" s="150"/>
    </row>
    <row r="10068" spans="2:2">
      <c r="B10068" s="150"/>
    </row>
    <row r="10069" spans="2:2">
      <c r="B10069" s="150"/>
    </row>
    <row r="10070" spans="2:2">
      <c r="B10070" s="150"/>
    </row>
    <row r="10071" spans="2:2">
      <c r="B10071" s="150"/>
    </row>
    <row r="10072" spans="2:2">
      <c r="B10072" s="150"/>
    </row>
    <row r="10073" spans="2:2">
      <c r="B10073" s="150"/>
    </row>
    <row r="10074" spans="2:2">
      <c r="B10074" s="150"/>
    </row>
    <row r="10075" spans="2:2">
      <c r="B10075" s="150"/>
    </row>
    <row r="10076" spans="2:2">
      <c r="B10076" s="150"/>
    </row>
    <row r="10077" spans="2:2">
      <c r="B10077" s="150"/>
    </row>
    <row r="10078" spans="2:2">
      <c r="B10078" s="150"/>
    </row>
    <row r="10079" spans="2:2">
      <c r="B10079" s="150"/>
    </row>
    <row r="10080" spans="2:2">
      <c r="B10080" s="150"/>
    </row>
    <row r="10081" spans="2:2">
      <c r="B10081" s="150"/>
    </row>
    <row r="10082" spans="2:2">
      <c r="B10082" s="150"/>
    </row>
    <row r="10083" spans="2:2">
      <c r="B10083" s="150"/>
    </row>
    <row r="10084" spans="2:2">
      <c r="B10084" s="150"/>
    </row>
    <row r="10085" spans="2:2">
      <c r="B10085" s="150"/>
    </row>
    <row r="10086" spans="2:2">
      <c r="B10086" s="150"/>
    </row>
    <row r="10087" spans="2:2">
      <c r="B10087" s="150"/>
    </row>
    <row r="10088" spans="2:2">
      <c r="B10088" s="150"/>
    </row>
    <row r="10089" spans="2:2">
      <c r="B10089" s="150"/>
    </row>
    <row r="10090" spans="2:2">
      <c r="B10090" s="150"/>
    </row>
    <row r="10091" spans="2:2">
      <c r="B10091" s="150"/>
    </row>
    <row r="10092" spans="2:2">
      <c r="B10092" s="150"/>
    </row>
    <row r="10093" spans="2:2">
      <c r="B10093" s="150"/>
    </row>
    <row r="10094" spans="2:2">
      <c r="B10094" s="150"/>
    </row>
    <row r="10095" spans="2:2">
      <c r="B10095" s="150"/>
    </row>
    <row r="10096" spans="2:2">
      <c r="B10096" s="150"/>
    </row>
    <row r="10097" spans="2:2">
      <c r="B10097" s="150"/>
    </row>
    <row r="10098" spans="2:2">
      <c r="B10098" s="150"/>
    </row>
    <row r="10099" spans="2:2">
      <c r="B10099" s="150"/>
    </row>
    <row r="10100" spans="2:2">
      <c r="B10100" s="150"/>
    </row>
    <row r="10101" spans="2:2">
      <c r="B10101" s="150"/>
    </row>
    <row r="10102" spans="2:2">
      <c r="B10102" s="150"/>
    </row>
    <row r="10103" spans="2:2">
      <c r="B10103" s="150"/>
    </row>
    <row r="10104" spans="2:2">
      <c r="B10104" s="150"/>
    </row>
    <row r="10105" spans="2:2">
      <c r="B10105" s="150"/>
    </row>
    <row r="10106" spans="2:2">
      <c r="B10106" s="150"/>
    </row>
    <row r="10107" spans="2:2">
      <c r="B10107" s="150"/>
    </row>
    <row r="10108" spans="2:2">
      <c r="B10108" s="150"/>
    </row>
    <row r="10109" spans="2:2">
      <c r="B10109" s="150"/>
    </row>
    <row r="10110" spans="2:2">
      <c r="B10110" s="150"/>
    </row>
    <row r="10111" spans="2:2">
      <c r="B10111" s="150"/>
    </row>
    <row r="10112" spans="2:2">
      <c r="B10112" s="150"/>
    </row>
    <row r="10113" spans="2:2">
      <c r="B10113" s="150"/>
    </row>
    <row r="10114" spans="2:2">
      <c r="B10114" s="150"/>
    </row>
    <row r="10115" spans="2:2">
      <c r="B10115" s="150"/>
    </row>
    <row r="10116" spans="2:2">
      <c r="B10116" s="150"/>
    </row>
    <row r="10117" spans="2:2">
      <c r="B10117" s="150"/>
    </row>
    <row r="10118" spans="2:2">
      <c r="B10118" s="150"/>
    </row>
    <row r="10119" spans="2:2">
      <c r="B10119" s="150"/>
    </row>
    <row r="10120" spans="2:2">
      <c r="B10120" s="150"/>
    </row>
    <row r="10121" spans="2:2">
      <c r="B10121" s="150"/>
    </row>
    <row r="10122" spans="2:2">
      <c r="B10122" s="150"/>
    </row>
    <row r="10123" spans="2:2">
      <c r="B10123" s="150"/>
    </row>
    <row r="10124" spans="2:2">
      <c r="B10124" s="150"/>
    </row>
    <row r="10125" spans="2:2">
      <c r="B10125" s="150"/>
    </row>
    <row r="10126" spans="2:2">
      <c r="B10126" s="150"/>
    </row>
    <row r="10127" spans="2:2">
      <c r="B10127" s="150"/>
    </row>
    <row r="10128" spans="2:2">
      <c r="B10128" s="150"/>
    </row>
    <row r="10129" spans="2:2">
      <c r="B10129" s="150"/>
    </row>
    <row r="10130" spans="2:2">
      <c r="B10130" s="150"/>
    </row>
    <row r="10131" spans="2:2">
      <c r="B10131" s="150"/>
    </row>
    <row r="10132" spans="2:2">
      <c r="B10132" s="150"/>
    </row>
    <row r="10133" spans="2:2">
      <c r="B10133" s="150"/>
    </row>
    <row r="10134" spans="2:2">
      <c r="B10134" s="150"/>
    </row>
    <row r="10135" spans="2:2">
      <c r="B10135" s="150"/>
    </row>
    <row r="10136" spans="2:2">
      <c r="B10136" s="150"/>
    </row>
    <row r="10137" spans="2:2">
      <c r="B10137" s="150"/>
    </row>
    <row r="10138" spans="2:2">
      <c r="B10138" s="150"/>
    </row>
    <row r="10139" spans="2:2">
      <c r="B10139" s="150"/>
    </row>
    <row r="10140" spans="2:2">
      <c r="B10140" s="150"/>
    </row>
    <row r="10141" spans="2:2">
      <c r="B10141" s="150"/>
    </row>
    <row r="10142" spans="2:2">
      <c r="B10142" s="150"/>
    </row>
    <row r="10143" spans="2:2">
      <c r="B10143" s="150"/>
    </row>
    <row r="10144" spans="2:2">
      <c r="B10144" s="150"/>
    </row>
    <row r="10145" spans="2:2">
      <c r="B10145" s="150"/>
    </row>
    <row r="10146" spans="2:2">
      <c r="B10146" s="150"/>
    </row>
    <row r="10147" spans="2:2">
      <c r="B10147" s="150"/>
    </row>
    <row r="10148" spans="2:2">
      <c r="B10148" s="150"/>
    </row>
    <row r="10149" spans="2:2">
      <c r="B10149" s="150"/>
    </row>
    <row r="10150" spans="2:2">
      <c r="B10150" s="150"/>
    </row>
    <row r="10151" spans="2:2">
      <c r="B10151" s="150"/>
    </row>
    <row r="10152" spans="2:2">
      <c r="B10152" s="150"/>
    </row>
    <row r="10153" spans="2:2">
      <c r="B10153" s="150"/>
    </row>
    <row r="10154" spans="2:2">
      <c r="B10154" s="150"/>
    </row>
    <row r="10155" spans="2:2">
      <c r="B10155" s="150"/>
    </row>
    <row r="10156" spans="2:2">
      <c r="B10156" s="150"/>
    </row>
    <row r="10157" spans="2:2">
      <c r="B10157" s="150"/>
    </row>
    <row r="10158" spans="2:2">
      <c r="B10158" s="150"/>
    </row>
    <row r="10159" spans="2:2">
      <c r="B10159" s="150"/>
    </row>
    <row r="10160" spans="2:2">
      <c r="B10160" s="150"/>
    </row>
    <row r="10161" spans="2:2">
      <c r="B10161" s="150"/>
    </row>
    <row r="10162" spans="2:2">
      <c r="B10162" s="150"/>
    </row>
    <row r="10163" spans="2:2">
      <c r="B10163" s="150"/>
    </row>
    <row r="10164" spans="2:2">
      <c r="B10164" s="150"/>
    </row>
    <row r="10165" spans="2:2">
      <c r="B10165" s="150"/>
    </row>
    <row r="10166" spans="2:2">
      <c r="B10166" s="150"/>
    </row>
    <row r="10167" spans="2:2">
      <c r="B10167" s="150"/>
    </row>
    <row r="10168" spans="2:2">
      <c r="B10168" s="150"/>
    </row>
    <row r="10169" spans="2:2">
      <c r="B10169" s="150"/>
    </row>
    <row r="10170" spans="2:2">
      <c r="B10170" s="150"/>
    </row>
    <row r="10171" spans="2:2">
      <c r="B10171" s="150"/>
    </row>
    <row r="10172" spans="2:2">
      <c r="B10172" s="150"/>
    </row>
    <row r="10173" spans="2:2">
      <c r="B10173" s="150"/>
    </row>
    <row r="10174" spans="2:2">
      <c r="B10174" s="150"/>
    </row>
    <row r="10175" spans="2:2">
      <c r="B10175" s="150"/>
    </row>
    <row r="10176" spans="2:2">
      <c r="B10176" s="150"/>
    </row>
    <row r="10177" spans="2:2">
      <c r="B10177" s="150"/>
    </row>
    <row r="10178" spans="2:2">
      <c r="B10178" s="150"/>
    </row>
    <row r="10179" spans="2:2">
      <c r="B10179" s="150"/>
    </row>
    <row r="10180" spans="2:2">
      <c r="B10180" s="150"/>
    </row>
    <row r="10181" spans="2:2">
      <c r="B10181" s="150"/>
    </row>
    <row r="10182" spans="2:2">
      <c r="B10182" s="150"/>
    </row>
    <row r="10183" spans="2:2">
      <c r="B10183" s="150"/>
    </row>
    <row r="10184" spans="2:2">
      <c r="B10184" s="150"/>
    </row>
    <row r="10185" spans="2:2">
      <c r="B10185" s="150"/>
    </row>
    <row r="10186" spans="2:2">
      <c r="B10186" s="150"/>
    </row>
    <row r="10187" spans="2:2">
      <c r="B10187" s="150"/>
    </row>
    <row r="10188" spans="2:2">
      <c r="B10188" s="150"/>
    </row>
    <row r="10189" spans="2:2">
      <c r="B10189" s="150"/>
    </row>
    <row r="10190" spans="2:2">
      <c r="B10190" s="150"/>
    </row>
    <row r="10191" spans="2:2">
      <c r="B10191" s="150"/>
    </row>
    <row r="10192" spans="2:2">
      <c r="B10192" s="150"/>
    </row>
    <row r="10193" spans="2:2">
      <c r="B10193" s="150"/>
    </row>
    <row r="10194" spans="2:2">
      <c r="B10194" s="150"/>
    </row>
    <row r="10195" spans="2:2">
      <c r="B10195" s="150"/>
    </row>
    <row r="10196" spans="2:2">
      <c r="B10196" s="150"/>
    </row>
    <row r="10197" spans="2:2">
      <c r="B10197" s="150"/>
    </row>
    <row r="10198" spans="2:2">
      <c r="B10198" s="150"/>
    </row>
    <row r="10199" spans="2:2">
      <c r="B10199" s="150"/>
    </row>
    <row r="10200" spans="2:2">
      <c r="B10200" s="150"/>
    </row>
    <row r="10201" spans="2:2">
      <c r="B10201" s="150"/>
    </row>
    <row r="10202" spans="2:2">
      <c r="B10202" s="150"/>
    </row>
    <row r="10203" spans="2:2">
      <c r="B10203" s="150"/>
    </row>
    <row r="10204" spans="2:2">
      <c r="B10204" s="150"/>
    </row>
    <row r="10205" spans="2:2">
      <c r="B10205" s="150"/>
    </row>
    <row r="10206" spans="2:2">
      <c r="B10206" s="150"/>
    </row>
    <row r="10207" spans="2:2">
      <c r="B10207" s="150"/>
    </row>
    <row r="10208" spans="2:2">
      <c r="B10208" s="150"/>
    </row>
    <row r="10209" spans="2:2">
      <c r="B10209" s="150"/>
    </row>
    <row r="10210" spans="2:2">
      <c r="B10210" s="150"/>
    </row>
    <row r="10211" spans="2:2">
      <c r="B10211" s="150"/>
    </row>
    <row r="10212" spans="2:2">
      <c r="B10212" s="150"/>
    </row>
    <row r="10213" spans="2:2">
      <c r="B10213" s="150"/>
    </row>
    <row r="10214" spans="2:2">
      <c r="B10214" s="150"/>
    </row>
    <row r="10215" spans="2:2">
      <c r="B10215" s="150"/>
    </row>
    <row r="10216" spans="2:2">
      <c r="B10216" s="150"/>
    </row>
    <row r="10217" spans="2:2">
      <c r="B10217" s="150"/>
    </row>
    <row r="10218" spans="2:2">
      <c r="B10218" s="150"/>
    </row>
    <row r="10219" spans="2:2">
      <c r="B10219" s="150"/>
    </row>
    <row r="10220" spans="2:2">
      <c r="B10220" s="150"/>
    </row>
    <row r="10221" spans="2:2">
      <c r="B10221" s="150"/>
    </row>
    <row r="10222" spans="2:2">
      <c r="B10222" s="150"/>
    </row>
    <row r="10223" spans="2:2">
      <c r="B10223" s="150"/>
    </row>
    <row r="10224" spans="2:2">
      <c r="B10224" s="150"/>
    </row>
    <row r="10225" spans="2:2">
      <c r="B10225" s="150"/>
    </row>
    <row r="10226" spans="2:2">
      <c r="B10226" s="150"/>
    </row>
    <row r="10227" spans="2:2">
      <c r="B10227" s="150"/>
    </row>
    <row r="10228" spans="2:2">
      <c r="B10228" s="150"/>
    </row>
    <row r="10229" spans="2:2">
      <c r="B10229" s="150"/>
    </row>
    <row r="10230" spans="2:2">
      <c r="B10230" s="150"/>
    </row>
    <row r="10231" spans="2:2">
      <c r="B10231" s="150"/>
    </row>
    <row r="10232" spans="2:2">
      <c r="B10232" s="150"/>
    </row>
    <row r="10233" spans="2:2">
      <c r="B10233" s="150"/>
    </row>
    <row r="10234" spans="2:2">
      <c r="B10234" s="150"/>
    </row>
    <row r="10235" spans="2:2">
      <c r="B10235" s="150"/>
    </row>
    <row r="10236" spans="2:2">
      <c r="B10236" s="150"/>
    </row>
    <row r="10237" spans="2:2">
      <c r="B10237" s="150"/>
    </row>
    <row r="10238" spans="2:2">
      <c r="B10238" s="150"/>
    </row>
    <row r="10239" spans="2:2">
      <c r="B10239" s="150"/>
    </row>
    <row r="10240" spans="2:2">
      <c r="B10240" s="150"/>
    </row>
    <row r="10241" spans="2:2">
      <c r="B10241" s="150"/>
    </row>
    <row r="10242" spans="2:2">
      <c r="B10242" s="150"/>
    </row>
    <row r="10243" spans="2:2">
      <c r="B10243" s="150"/>
    </row>
    <row r="10244" spans="2:2">
      <c r="B10244" s="150"/>
    </row>
    <row r="10245" spans="2:2">
      <c r="B10245" s="150"/>
    </row>
    <row r="10246" spans="2:2">
      <c r="B10246" s="150"/>
    </row>
    <row r="10247" spans="2:2">
      <c r="B10247" s="150"/>
    </row>
    <row r="10248" spans="2:2">
      <c r="B10248" s="150"/>
    </row>
    <row r="10249" spans="2:2">
      <c r="B10249" s="150"/>
    </row>
    <row r="10250" spans="2:2">
      <c r="B10250" s="150"/>
    </row>
    <row r="10251" spans="2:2">
      <c r="B10251" s="150"/>
    </row>
    <row r="10252" spans="2:2">
      <c r="B10252" s="150"/>
    </row>
    <row r="10253" spans="2:2">
      <c r="B10253" s="150"/>
    </row>
    <row r="10254" spans="2:2">
      <c r="B10254" s="150"/>
    </row>
    <row r="10255" spans="2:2">
      <c r="B10255" s="150"/>
    </row>
    <row r="10256" spans="2:2">
      <c r="B10256" s="150"/>
    </row>
    <row r="10257" spans="2:2">
      <c r="B10257" s="150"/>
    </row>
    <row r="10258" spans="2:2">
      <c r="B10258" s="150"/>
    </row>
    <row r="10259" spans="2:2">
      <c r="B10259" s="150"/>
    </row>
    <row r="10260" spans="2:2">
      <c r="B10260" s="150"/>
    </row>
    <row r="10261" spans="2:2">
      <c r="B10261" s="150"/>
    </row>
    <row r="10262" spans="2:2">
      <c r="B10262" s="150"/>
    </row>
    <row r="10263" spans="2:2">
      <c r="B10263" s="150"/>
    </row>
    <row r="10264" spans="2:2">
      <c r="B10264" s="150"/>
    </row>
    <row r="10265" spans="2:2">
      <c r="B10265" s="150"/>
    </row>
    <row r="10266" spans="2:2">
      <c r="B10266" s="150"/>
    </row>
    <row r="10267" spans="2:2">
      <c r="B10267" s="150"/>
    </row>
    <row r="10268" spans="2:2">
      <c r="B10268" s="150"/>
    </row>
    <row r="10269" spans="2:2">
      <c r="B10269" s="150"/>
    </row>
    <row r="10270" spans="2:2">
      <c r="B10270" s="150"/>
    </row>
    <row r="10271" spans="2:2">
      <c r="B10271" s="150"/>
    </row>
    <row r="10272" spans="2:2">
      <c r="B10272" s="150"/>
    </row>
    <row r="10273" spans="2:2">
      <c r="B10273" s="150"/>
    </row>
    <row r="10274" spans="2:2">
      <c r="B10274" s="150"/>
    </row>
    <row r="10275" spans="2:2">
      <c r="B10275" s="150"/>
    </row>
    <row r="10276" spans="2:2">
      <c r="B10276" s="150"/>
    </row>
    <row r="10277" spans="2:2">
      <c r="B10277" s="150"/>
    </row>
    <row r="10278" spans="2:2">
      <c r="B10278" s="150"/>
    </row>
    <row r="10279" spans="2:2">
      <c r="B10279" s="150"/>
    </row>
    <row r="10280" spans="2:2">
      <c r="B10280" s="150"/>
    </row>
    <row r="10281" spans="2:2">
      <c r="B10281" s="150"/>
    </row>
    <row r="10282" spans="2:2">
      <c r="B10282" s="150"/>
    </row>
    <row r="10283" spans="2:2">
      <c r="B10283" s="150"/>
    </row>
    <row r="10284" spans="2:2">
      <c r="B10284" s="150"/>
    </row>
    <row r="10285" spans="2:2">
      <c r="B10285" s="150"/>
    </row>
    <row r="10286" spans="2:2">
      <c r="B10286" s="150"/>
    </row>
    <row r="10287" spans="2:2">
      <c r="B10287" s="150"/>
    </row>
    <row r="10288" spans="2:2">
      <c r="B10288" s="150"/>
    </row>
    <row r="10289" spans="2:2">
      <c r="B10289" s="150"/>
    </row>
    <row r="10290" spans="2:2">
      <c r="B10290" s="150"/>
    </row>
    <row r="10291" spans="2:2">
      <c r="B10291" s="150"/>
    </row>
    <row r="10292" spans="2:2">
      <c r="B10292" s="150"/>
    </row>
    <row r="10293" spans="2:2">
      <c r="B10293" s="150"/>
    </row>
    <row r="10294" spans="2:2">
      <c r="B10294" s="150"/>
    </row>
    <row r="10295" spans="2:2">
      <c r="B10295" s="150"/>
    </row>
    <row r="10296" spans="2:2">
      <c r="B10296" s="150"/>
    </row>
    <row r="10297" spans="2:2">
      <c r="B10297" s="150"/>
    </row>
    <row r="10298" spans="2:2">
      <c r="B10298" s="150"/>
    </row>
    <row r="10299" spans="2:2">
      <c r="B10299" s="150"/>
    </row>
    <row r="10300" spans="2:2">
      <c r="B10300" s="150"/>
    </row>
    <row r="10301" spans="2:2">
      <c r="B10301" s="150"/>
    </row>
    <row r="10302" spans="2:2">
      <c r="B10302" s="150"/>
    </row>
    <row r="10303" spans="2:2">
      <c r="B10303" s="150"/>
    </row>
    <row r="10304" spans="2:2">
      <c r="B10304" s="150"/>
    </row>
    <row r="10305" spans="2:2">
      <c r="B10305" s="150"/>
    </row>
    <row r="10306" spans="2:2">
      <c r="B10306" s="150"/>
    </row>
    <row r="10307" spans="2:2">
      <c r="B10307" s="150"/>
    </row>
    <row r="10308" spans="2:2">
      <c r="B10308" s="150"/>
    </row>
    <row r="10309" spans="2:2">
      <c r="B10309" s="150"/>
    </row>
    <row r="10310" spans="2:2">
      <c r="B10310" s="150"/>
    </row>
    <row r="10311" spans="2:2">
      <c r="B10311" s="150"/>
    </row>
    <row r="10312" spans="2:2">
      <c r="B10312" s="150"/>
    </row>
    <row r="10313" spans="2:2">
      <c r="B10313" s="150"/>
    </row>
    <row r="10314" spans="2:2">
      <c r="B10314" s="150"/>
    </row>
    <row r="10315" spans="2:2">
      <c r="B10315" s="150"/>
    </row>
    <row r="10316" spans="2:2">
      <c r="B10316" s="150"/>
    </row>
    <row r="10317" spans="2:2">
      <c r="B10317" s="150"/>
    </row>
    <row r="10318" spans="2:2">
      <c r="B10318" s="150"/>
    </row>
    <row r="10319" spans="2:2">
      <c r="B10319" s="150"/>
    </row>
    <row r="10320" spans="2:2">
      <c r="B10320" s="150"/>
    </row>
    <row r="10321" spans="2:2">
      <c r="B10321" s="150"/>
    </row>
    <row r="10322" spans="2:2">
      <c r="B10322" s="150"/>
    </row>
    <row r="10323" spans="2:2">
      <c r="B10323" s="150"/>
    </row>
    <row r="10324" spans="2:2">
      <c r="B10324" s="150"/>
    </row>
    <row r="10325" spans="2:2">
      <c r="B10325" s="150"/>
    </row>
    <row r="10326" spans="2:2">
      <c r="B10326" s="150"/>
    </row>
    <row r="10327" spans="2:2">
      <c r="B10327" s="150"/>
    </row>
    <row r="10328" spans="2:2">
      <c r="B10328" s="150"/>
    </row>
    <row r="10329" spans="2:2">
      <c r="B10329" s="150"/>
    </row>
    <row r="10330" spans="2:2">
      <c r="B10330" s="150"/>
    </row>
    <row r="10331" spans="2:2">
      <c r="B10331" s="150"/>
    </row>
    <row r="10332" spans="2:2">
      <c r="B10332" s="150"/>
    </row>
    <row r="10333" spans="2:2">
      <c r="B10333" s="150"/>
    </row>
    <row r="10334" spans="2:2">
      <c r="B10334" s="150"/>
    </row>
    <row r="10335" spans="2:2">
      <c r="B10335" s="150"/>
    </row>
    <row r="10336" spans="2:2">
      <c r="B10336" s="150"/>
    </row>
    <row r="10337" spans="2:2">
      <c r="B10337" s="150"/>
    </row>
    <row r="10338" spans="2:2">
      <c r="B10338" s="150"/>
    </row>
    <row r="10339" spans="2:2">
      <c r="B10339" s="150"/>
    </row>
    <row r="10340" spans="2:2">
      <c r="B10340" s="150"/>
    </row>
    <row r="10341" spans="2:2">
      <c r="B10341" s="150"/>
    </row>
    <row r="10342" spans="2:2">
      <c r="B10342" s="150"/>
    </row>
    <row r="10343" spans="2:2">
      <c r="B10343" s="150"/>
    </row>
    <row r="10344" spans="2:2">
      <c r="B10344" s="150"/>
    </row>
    <row r="10345" spans="2:2">
      <c r="B10345" s="150"/>
    </row>
    <row r="10346" spans="2:2">
      <c r="B10346" s="150"/>
    </row>
    <row r="10347" spans="2:2">
      <c r="B10347" s="150"/>
    </row>
    <row r="10348" spans="2:2">
      <c r="B10348" s="150"/>
    </row>
    <row r="10349" spans="2:2">
      <c r="B10349" s="150"/>
    </row>
    <row r="10350" spans="2:2">
      <c r="B10350" s="150"/>
    </row>
    <row r="10351" spans="2:2">
      <c r="B10351" s="150"/>
    </row>
    <row r="10352" spans="2:2">
      <c r="B10352" s="150"/>
    </row>
    <row r="10353" spans="2:2">
      <c r="B10353" s="150"/>
    </row>
    <row r="10354" spans="2:2">
      <c r="B10354" s="150"/>
    </row>
    <row r="10355" spans="2:2">
      <c r="B10355" s="150"/>
    </row>
    <row r="10356" spans="2:2">
      <c r="B10356" s="150"/>
    </row>
    <row r="10357" spans="2:2">
      <c r="B10357" s="150"/>
    </row>
    <row r="10358" spans="2:2">
      <c r="B10358" s="150"/>
    </row>
    <row r="10359" spans="2:2">
      <c r="B10359" s="150"/>
    </row>
    <row r="10360" spans="2:2">
      <c r="B10360" s="150"/>
    </row>
    <row r="10361" spans="2:2">
      <c r="B10361" s="150"/>
    </row>
    <row r="10362" spans="2:2">
      <c r="B10362" s="150"/>
    </row>
    <row r="10363" spans="2:2">
      <c r="B10363" s="150"/>
    </row>
    <row r="10364" spans="2:2">
      <c r="B10364" s="150"/>
    </row>
    <row r="10365" spans="2:2">
      <c r="B10365" s="150"/>
    </row>
    <row r="10366" spans="2:2">
      <c r="B10366" s="150"/>
    </row>
    <row r="10367" spans="2:2">
      <c r="B10367" s="150"/>
    </row>
    <row r="10368" spans="2:2">
      <c r="B10368" s="150"/>
    </row>
    <row r="10369" spans="2:2">
      <c r="B10369" s="150"/>
    </row>
    <row r="10370" spans="2:2">
      <c r="B10370" s="150"/>
    </row>
    <row r="10371" spans="2:2">
      <c r="B10371" s="150"/>
    </row>
    <row r="10372" spans="2:2">
      <c r="B10372" s="150"/>
    </row>
    <row r="10373" spans="2:2">
      <c r="B10373" s="150"/>
    </row>
    <row r="10374" spans="2:2">
      <c r="B10374" s="150"/>
    </row>
    <row r="10375" spans="2:2">
      <c r="B10375" s="150"/>
    </row>
    <row r="10376" spans="2:2">
      <c r="B10376" s="150"/>
    </row>
    <row r="10377" spans="2:2">
      <c r="B10377" s="150"/>
    </row>
    <row r="10378" spans="2:2">
      <c r="B10378" s="150"/>
    </row>
    <row r="10379" spans="2:2">
      <c r="B10379" s="150"/>
    </row>
    <row r="10380" spans="2:2">
      <c r="B10380" s="150"/>
    </row>
    <row r="10381" spans="2:2">
      <c r="B10381" s="150"/>
    </row>
    <row r="10382" spans="2:2">
      <c r="B10382" s="150"/>
    </row>
    <row r="10383" spans="2:2">
      <c r="B10383" s="150"/>
    </row>
    <row r="10384" spans="2:2">
      <c r="B10384" s="150"/>
    </row>
    <row r="10385" spans="2:2">
      <c r="B10385" s="150"/>
    </row>
    <row r="10386" spans="2:2">
      <c r="B10386" s="150"/>
    </row>
    <row r="10387" spans="2:2">
      <c r="B10387" s="150"/>
    </row>
    <row r="10388" spans="2:2">
      <c r="B10388" s="150"/>
    </row>
    <row r="10389" spans="2:2">
      <c r="B10389" s="150"/>
    </row>
    <row r="10390" spans="2:2">
      <c r="B10390" s="150"/>
    </row>
    <row r="10391" spans="2:2">
      <c r="B10391" s="150"/>
    </row>
    <row r="10392" spans="2:2">
      <c r="B10392" s="150"/>
    </row>
    <row r="10393" spans="2:2">
      <c r="B10393" s="150"/>
    </row>
    <row r="10394" spans="2:2">
      <c r="B10394" s="150"/>
    </row>
    <row r="10395" spans="2:2">
      <c r="B10395" s="150"/>
    </row>
    <row r="10396" spans="2:2">
      <c r="B10396" s="150"/>
    </row>
    <row r="10397" spans="2:2">
      <c r="B10397" s="150"/>
    </row>
    <row r="10398" spans="2:2">
      <c r="B10398" s="150"/>
    </row>
    <row r="10399" spans="2:2">
      <c r="B10399" s="150"/>
    </row>
    <row r="10400" spans="2:2">
      <c r="B10400" s="150"/>
    </row>
    <row r="10401" spans="2:2">
      <c r="B10401" s="150"/>
    </row>
    <row r="10402" spans="2:2">
      <c r="B10402" s="150"/>
    </row>
    <row r="10403" spans="2:2">
      <c r="B10403" s="150"/>
    </row>
    <row r="10404" spans="2:2">
      <c r="B10404" s="150"/>
    </row>
    <row r="10405" spans="2:2">
      <c r="B10405" s="150"/>
    </row>
    <row r="10406" spans="2:2">
      <c r="B10406" s="150"/>
    </row>
    <row r="10407" spans="2:2">
      <c r="B10407" s="150"/>
    </row>
    <row r="10408" spans="2:2">
      <c r="B10408" s="150"/>
    </row>
    <row r="10409" spans="2:2">
      <c r="B10409" s="150"/>
    </row>
    <row r="10410" spans="2:2">
      <c r="B10410" s="150"/>
    </row>
    <row r="10411" spans="2:2">
      <c r="B10411" s="150"/>
    </row>
    <row r="10412" spans="2:2">
      <c r="B10412" s="150"/>
    </row>
    <row r="10413" spans="2:2">
      <c r="B10413" s="150"/>
    </row>
    <row r="10414" spans="2:2">
      <c r="B10414" s="150"/>
    </row>
    <row r="10415" spans="2:2">
      <c r="B10415" s="150"/>
    </row>
    <row r="10416" spans="2:2">
      <c r="B10416" s="150"/>
    </row>
    <row r="10417" spans="2:2">
      <c r="B10417" s="150"/>
    </row>
    <row r="10418" spans="2:2">
      <c r="B10418" s="150"/>
    </row>
    <row r="10419" spans="2:2">
      <c r="B10419" s="150"/>
    </row>
    <row r="10420" spans="2:2">
      <c r="B10420" s="150"/>
    </row>
    <row r="10421" spans="2:2">
      <c r="B10421" s="150"/>
    </row>
    <row r="10422" spans="2:2">
      <c r="B10422" s="150"/>
    </row>
    <row r="10423" spans="2:2">
      <c r="B10423" s="150"/>
    </row>
    <row r="10424" spans="2:2">
      <c r="B10424" s="150"/>
    </row>
    <row r="10425" spans="2:2">
      <c r="B10425" s="150"/>
    </row>
    <row r="10426" spans="2:2">
      <c r="B10426" s="150"/>
    </row>
    <row r="10427" spans="2:2">
      <c r="B10427" s="150"/>
    </row>
    <row r="10428" spans="2:2">
      <c r="B10428" s="150"/>
    </row>
    <row r="10429" spans="2:2">
      <c r="B10429" s="150"/>
    </row>
    <row r="10430" spans="2:2">
      <c r="B10430" s="150"/>
    </row>
    <row r="10431" spans="2:2">
      <c r="B10431" s="150"/>
    </row>
    <row r="10432" spans="2:2">
      <c r="B10432" s="150"/>
    </row>
    <row r="10433" spans="2:2">
      <c r="B10433" s="150"/>
    </row>
    <row r="10434" spans="2:2">
      <c r="B10434" s="150"/>
    </row>
    <row r="10435" spans="2:2">
      <c r="B10435" s="150"/>
    </row>
    <row r="10436" spans="2:2">
      <c r="B10436" s="150"/>
    </row>
    <row r="10437" spans="2:2">
      <c r="B10437" s="150"/>
    </row>
    <row r="10438" spans="2:2">
      <c r="B10438" s="150"/>
    </row>
    <row r="10439" spans="2:2">
      <c r="B10439" s="150"/>
    </row>
    <row r="10440" spans="2:2">
      <c r="B10440" s="150"/>
    </row>
    <row r="10441" spans="2:2">
      <c r="B10441" s="150"/>
    </row>
    <row r="10442" spans="2:2">
      <c r="B10442" s="150"/>
    </row>
    <row r="10443" spans="2:2">
      <c r="B10443" s="150"/>
    </row>
    <row r="10444" spans="2:2">
      <c r="B10444" s="150"/>
    </row>
    <row r="10445" spans="2:2">
      <c r="B10445" s="150"/>
    </row>
    <row r="10446" spans="2:2">
      <c r="B10446" s="150"/>
    </row>
    <row r="10447" spans="2:2">
      <c r="B10447" s="150"/>
    </row>
    <row r="10448" spans="2:2">
      <c r="B10448" s="150"/>
    </row>
    <row r="10449" spans="2:2">
      <c r="B10449" s="150"/>
    </row>
    <row r="10450" spans="2:2">
      <c r="B10450" s="150"/>
    </row>
    <row r="10451" spans="2:2">
      <c r="B10451" s="150"/>
    </row>
    <row r="10452" spans="2:2">
      <c r="B10452" s="150"/>
    </row>
    <row r="10453" spans="2:2">
      <c r="B10453" s="150"/>
    </row>
    <row r="10454" spans="2:2">
      <c r="B10454" s="150"/>
    </row>
    <row r="10455" spans="2:2">
      <c r="B10455" s="150"/>
    </row>
    <row r="10456" spans="2:2">
      <c r="B10456" s="150"/>
    </row>
    <row r="10457" spans="2:2">
      <c r="B10457" s="150"/>
    </row>
    <row r="10458" spans="2:2">
      <c r="B10458" s="150"/>
    </row>
    <row r="10459" spans="2:2">
      <c r="B10459" s="150"/>
    </row>
    <row r="10460" spans="2:2">
      <c r="B10460" s="150"/>
    </row>
    <row r="10461" spans="2:2">
      <c r="B10461" s="150"/>
    </row>
    <row r="10462" spans="2:2">
      <c r="B10462" s="150"/>
    </row>
    <row r="10463" spans="2:2">
      <c r="B10463" s="150"/>
    </row>
    <row r="10464" spans="2:2">
      <c r="B10464" s="150"/>
    </row>
    <row r="10465" spans="2:2">
      <c r="B10465" s="150"/>
    </row>
    <row r="10466" spans="2:2">
      <c r="B10466" s="150"/>
    </row>
    <row r="10467" spans="2:2">
      <c r="B10467" s="150"/>
    </row>
    <row r="10468" spans="2:2">
      <c r="B10468" s="150"/>
    </row>
    <row r="10469" spans="2:2">
      <c r="B10469" s="150"/>
    </row>
    <row r="10470" spans="2:2">
      <c r="B10470" s="150"/>
    </row>
    <row r="10471" spans="2:2">
      <c r="B10471" s="150"/>
    </row>
    <row r="10472" spans="2:2">
      <c r="B10472" s="150"/>
    </row>
    <row r="10473" spans="2:2">
      <c r="B10473" s="150"/>
    </row>
    <row r="10474" spans="2:2">
      <c r="B10474" s="150"/>
    </row>
    <row r="10475" spans="2:2">
      <c r="B10475" s="150"/>
    </row>
    <row r="10476" spans="2:2">
      <c r="B10476" s="150"/>
    </row>
    <row r="10477" spans="2:2">
      <c r="B10477" s="150"/>
    </row>
    <row r="10478" spans="2:2">
      <c r="B10478" s="150"/>
    </row>
    <row r="10479" spans="2:2">
      <c r="B10479" s="150"/>
    </row>
    <row r="10480" spans="2:2">
      <c r="B10480" s="150"/>
    </row>
    <row r="10481" spans="2:2">
      <c r="B10481" s="150"/>
    </row>
    <row r="10482" spans="2:2">
      <c r="B10482" s="150"/>
    </row>
    <row r="10483" spans="2:2">
      <c r="B10483" s="150"/>
    </row>
    <row r="10484" spans="2:2">
      <c r="B10484" s="150"/>
    </row>
    <row r="10485" spans="2:2">
      <c r="B10485" s="150"/>
    </row>
    <row r="10486" spans="2:2">
      <c r="B10486" s="150"/>
    </row>
    <row r="10487" spans="2:2">
      <c r="B10487" s="150"/>
    </row>
    <row r="10488" spans="2:2">
      <c r="B10488" s="150"/>
    </row>
    <row r="10489" spans="2:2">
      <c r="B10489" s="150"/>
    </row>
    <row r="10490" spans="2:2">
      <c r="B10490" s="150"/>
    </row>
    <row r="10491" spans="2:2">
      <c r="B10491" s="150"/>
    </row>
    <row r="10492" spans="2:2">
      <c r="B10492" s="150"/>
    </row>
    <row r="10493" spans="2:2">
      <c r="B10493" s="150"/>
    </row>
    <row r="10494" spans="2:2">
      <c r="B10494" s="150"/>
    </row>
    <row r="10495" spans="2:2">
      <c r="B10495" s="150"/>
    </row>
    <row r="10496" spans="2:2">
      <c r="B10496" s="150"/>
    </row>
    <row r="10497" spans="2:2">
      <c r="B10497" s="150"/>
    </row>
    <row r="10498" spans="2:2">
      <c r="B10498" s="150"/>
    </row>
    <row r="10499" spans="2:2">
      <c r="B10499" s="150"/>
    </row>
    <row r="10500" spans="2:2">
      <c r="B10500" s="150"/>
    </row>
    <row r="10501" spans="2:2">
      <c r="B10501" s="150"/>
    </row>
    <row r="10502" spans="2:2">
      <c r="B10502" s="150"/>
    </row>
    <row r="10503" spans="2:2">
      <c r="B10503" s="150"/>
    </row>
    <row r="10504" spans="2:2">
      <c r="B10504" s="150"/>
    </row>
    <row r="10505" spans="2:2">
      <c r="B10505" s="150"/>
    </row>
    <row r="10506" spans="2:2">
      <c r="B10506" s="150"/>
    </row>
    <row r="10507" spans="2:2">
      <c r="B10507" s="150"/>
    </row>
    <row r="10508" spans="2:2">
      <c r="B10508" s="150"/>
    </row>
    <row r="10509" spans="2:2">
      <c r="B10509" s="150"/>
    </row>
    <row r="10510" spans="2:2">
      <c r="B10510" s="150"/>
    </row>
    <row r="10511" spans="2:2">
      <c r="B10511" s="150"/>
    </row>
    <row r="10512" spans="2:2">
      <c r="B10512" s="150"/>
    </row>
    <row r="10513" spans="2:2">
      <c r="B10513" s="150"/>
    </row>
    <row r="10514" spans="2:2">
      <c r="B10514" s="150"/>
    </row>
    <row r="10515" spans="2:2">
      <c r="B10515" s="150"/>
    </row>
    <row r="10516" spans="2:2">
      <c r="B10516" s="150"/>
    </row>
    <row r="10517" spans="2:2">
      <c r="B10517" s="150"/>
    </row>
    <row r="10518" spans="2:2">
      <c r="B10518" s="150"/>
    </row>
    <row r="10519" spans="2:2">
      <c r="B10519" s="150"/>
    </row>
    <row r="10520" spans="2:2">
      <c r="B10520" s="150"/>
    </row>
    <row r="10521" spans="2:2">
      <c r="B10521" s="150"/>
    </row>
    <row r="10522" spans="2:2">
      <c r="B10522" s="150"/>
    </row>
    <row r="10523" spans="2:2">
      <c r="B10523" s="150"/>
    </row>
    <row r="10524" spans="2:2">
      <c r="B10524" s="150"/>
    </row>
    <row r="10525" spans="2:2">
      <c r="B10525" s="150"/>
    </row>
    <row r="10526" spans="2:2">
      <c r="B10526" s="150"/>
    </row>
    <row r="10527" spans="2:2">
      <c r="B10527" s="150"/>
    </row>
    <row r="10528" spans="2:2">
      <c r="B10528" s="150"/>
    </row>
    <row r="10529" spans="2:2">
      <c r="B10529" s="150"/>
    </row>
    <row r="10530" spans="2:2">
      <c r="B10530" s="150"/>
    </row>
    <row r="10531" spans="2:2">
      <c r="B10531" s="150"/>
    </row>
    <row r="10532" spans="2:2">
      <c r="B10532" s="150"/>
    </row>
    <row r="10533" spans="2:2">
      <c r="B10533" s="150"/>
    </row>
    <row r="10534" spans="2:2">
      <c r="B10534" s="150"/>
    </row>
    <row r="10535" spans="2:2">
      <c r="B10535" s="150"/>
    </row>
    <row r="10536" spans="2:2">
      <c r="B10536" s="150"/>
    </row>
    <row r="10537" spans="2:2">
      <c r="B10537" s="150"/>
    </row>
    <row r="10538" spans="2:2">
      <c r="B10538" s="150"/>
    </row>
    <row r="10539" spans="2:2">
      <c r="B10539" s="150"/>
    </row>
    <row r="10540" spans="2:2">
      <c r="B10540" s="150"/>
    </row>
    <row r="10541" spans="2:2">
      <c r="B10541" s="150"/>
    </row>
    <row r="10542" spans="2:2">
      <c r="B10542" s="150"/>
    </row>
    <row r="10543" spans="2:2">
      <c r="B10543" s="150"/>
    </row>
    <row r="10544" spans="2:2">
      <c r="B10544" s="150"/>
    </row>
    <row r="10545" spans="2:2">
      <c r="B10545" s="150"/>
    </row>
    <row r="10546" spans="2:2">
      <c r="B10546" s="150"/>
    </row>
    <row r="10547" spans="2:2">
      <c r="B10547" s="150"/>
    </row>
    <row r="10548" spans="2:2">
      <c r="B10548" s="150"/>
    </row>
    <row r="10549" spans="2:2">
      <c r="B10549" s="150"/>
    </row>
    <row r="10550" spans="2:2">
      <c r="B10550" s="150"/>
    </row>
    <row r="10551" spans="2:2">
      <c r="B10551" s="150"/>
    </row>
    <row r="10552" spans="2:2">
      <c r="B10552" s="150"/>
    </row>
    <row r="10553" spans="2:2">
      <c r="B10553" s="150"/>
    </row>
    <row r="10554" spans="2:2">
      <c r="B10554" s="150"/>
    </row>
    <row r="10555" spans="2:2">
      <c r="B10555" s="150"/>
    </row>
    <row r="10556" spans="2:2">
      <c r="B10556" s="150"/>
    </row>
    <row r="10557" spans="2:2">
      <c r="B10557" s="150"/>
    </row>
    <row r="10558" spans="2:2">
      <c r="B10558" s="150"/>
    </row>
    <row r="10559" spans="2:2">
      <c r="B10559" s="150"/>
    </row>
    <row r="10560" spans="2:2">
      <c r="B10560" s="150"/>
    </row>
    <row r="10561" spans="2:2">
      <c r="B10561" s="150"/>
    </row>
    <row r="10562" spans="2:2">
      <c r="B10562" s="150"/>
    </row>
    <row r="10563" spans="2:2">
      <c r="B10563" s="150"/>
    </row>
    <row r="10564" spans="2:2">
      <c r="B10564" s="150"/>
    </row>
    <row r="10565" spans="2:2">
      <c r="B10565" s="150"/>
    </row>
    <row r="10566" spans="2:2">
      <c r="B10566" s="150"/>
    </row>
    <row r="10567" spans="2:2">
      <c r="B10567" s="150"/>
    </row>
    <row r="10568" spans="2:2">
      <c r="B10568" s="150"/>
    </row>
    <row r="10569" spans="2:2">
      <c r="B10569" s="150"/>
    </row>
    <row r="10570" spans="2:2">
      <c r="B10570" s="150"/>
    </row>
    <row r="10571" spans="2:2">
      <c r="B10571" s="150"/>
    </row>
    <row r="10572" spans="2:2">
      <c r="B10572" s="150"/>
    </row>
    <row r="10573" spans="2:2">
      <c r="B10573" s="150"/>
    </row>
    <row r="10574" spans="2:2">
      <c r="B10574" s="150"/>
    </row>
    <row r="10575" spans="2:2">
      <c r="B10575" s="150"/>
    </row>
    <row r="10576" spans="2:2">
      <c r="B10576" s="150"/>
    </row>
    <row r="10577" spans="2:2">
      <c r="B10577" s="150"/>
    </row>
    <row r="10578" spans="2:2">
      <c r="B10578" s="150"/>
    </row>
    <row r="10579" spans="2:2">
      <c r="B10579" s="150"/>
    </row>
    <row r="10580" spans="2:2">
      <c r="B10580" s="150"/>
    </row>
    <row r="10581" spans="2:2">
      <c r="B10581" s="150"/>
    </row>
    <row r="10582" spans="2:2">
      <c r="B10582" s="150"/>
    </row>
    <row r="10583" spans="2:2">
      <c r="B10583" s="150"/>
    </row>
    <row r="10584" spans="2:2">
      <c r="B10584" s="150"/>
    </row>
    <row r="10585" spans="2:2">
      <c r="B10585" s="150"/>
    </row>
    <row r="10586" spans="2:2">
      <c r="B10586" s="150"/>
    </row>
    <row r="10587" spans="2:2">
      <c r="B10587" s="150"/>
    </row>
    <row r="10588" spans="2:2">
      <c r="B10588" s="150"/>
    </row>
    <row r="10589" spans="2:2">
      <c r="B10589" s="150"/>
    </row>
    <row r="10590" spans="2:2">
      <c r="B10590" s="150"/>
    </row>
    <row r="10591" spans="2:2">
      <c r="B10591" s="150"/>
    </row>
    <row r="10592" spans="2:2">
      <c r="B10592" s="150"/>
    </row>
    <row r="10593" spans="2:2">
      <c r="B10593" s="150"/>
    </row>
    <row r="10594" spans="2:2">
      <c r="B10594" s="150"/>
    </row>
    <row r="10595" spans="2:2">
      <c r="B10595" s="150"/>
    </row>
    <row r="10596" spans="2:2">
      <c r="B10596" s="150"/>
    </row>
    <row r="10597" spans="2:2">
      <c r="B10597" s="150"/>
    </row>
    <row r="10598" spans="2:2">
      <c r="B10598" s="150"/>
    </row>
    <row r="10599" spans="2:2">
      <c r="B10599" s="150"/>
    </row>
    <row r="10600" spans="2:2">
      <c r="B10600" s="150"/>
    </row>
    <row r="10601" spans="2:2">
      <c r="B10601" s="150"/>
    </row>
    <row r="10602" spans="2:2">
      <c r="B10602" s="150"/>
    </row>
    <row r="10603" spans="2:2">
      <c r="B10603" s="150"/>
    </row>
    <row r="10604" spans="2:2">
      <c r="B10604" s="150"/>
    </row>
    <row r="10605" spans="2:2">
      <c r="B10605" s="150"/>
    </row>
    <row r="10606" spans="2:2">
      <c r="B10606" s="150"/>
    </row>
    <row r="10607" spans="2:2">
      <c r="B10607" s="150"/>
    </row>
    <row r="10608" spans="2:2">
      <c r="B10608" s="150"/>
    </row>
    <row r="10609" spans="2:2">
      <c r="B10609" s="150"/>
    </row>
    <row r="10610" spans="2:2">
      <c r="B10610" s="150"/>
    </row>
    <row r="10611" spans="2:2">
      <c r="B10611" s="150"/>
    </row>
    <row r="10612" spans="2:2">
      <c r="B10612" s="150"/>
    </row>
    <row r="10613" spans="2:2">
      <c r="B10613" s="150"/>
    </row>
    <row r="10614" spans="2:2">
      <c r="B10614" s="150"/>
    </row>
    <row r="10615" spans="2:2">
      <c r="B10615" s="150"/>
    </row>
    <row r="10616" spans="2:2">
      <c r="B10616" s="150"/>
    </row>
    <row r="10617" spans="2:2">
      <c r="B10617" s="150"/>
    </row>
    <row r="10618" spans="2:2">
      <c r="B10618" s="150"/>
    </row>
    <row r="10619" spans="2:2">
      <c r="B10619" s="150"/>
    </row>
    <row r="10620" spans="2:2">
      <c r="B10620" s="150"/>
    </row>
    <row r="10621" spans="2:2">
      <c r="B10621" s="150"/>
    </row>
    <row r="10622" spans="2:2">
      <c r="B10622" s="150"/>
    </row>
    <row r="10623" spans="2:2">
      <c r="B10623" s="150"/>
    </row>
    <row r="10624" spans="2:2">
      <c r="B10624" s="150"/>
    </row>
    <row r="10625" spans="2:2">
      <c r="B10625" s="150"/>
    </row>
    <row r="10626" spans="2:2">
      <c r="B10626" s="150"/>
    </row>
    <row r="10627" spans="2:2">
      <c r="B10627" s="150"/>
    </row>
    <row r="10628" spans="2:2">
      <c r="B10628" s="150"/>
    </row>
    <row r="10629" spans="2:2">
      <c r="B10629" s="150"/>
    </row>
    <row r="10630" spans="2:2">
      <c r="B10630" s="150"/>
    </row>
    <row r="10631" spans="2:2">
      <c r="B10631" s="150"/>
    </row>
    <row r="10632" spans="2:2">
      <c r="B10632" s="150"/>
    </row>
    <row r="10633" spans="2:2">
      <c r="B10633" s="150"/>
    </row>
    <row r="10634" spans="2:2">
      <c r="B10634" s="150"/>
    </row>
    <row r="10635" spans="2:2">
      <c r="B10635" s="150"/>
    </row>
    <row r="10636" spans="2:2">
      <c r="B10636" s="150"/>
    </row>
    <row r="10637" spans="2:2">
      <c r="B10637" s="150"/>
    </row>
    <row r="10638" spans="2:2">
      <c r="B10638" s="150"/>
    </row>
    <row r="10639" spans="2:2">
      <c r="B10639" s="150"/>
    </row>
    <row r="10640" spans="2:2">
      <c r="B10640" s="150"/>
    </row>
    <row r="10641" spans="2:2">
      <c r="B10641" s="150"/>
    </row>
    <row r="10642" spans="2:2">
      <c r="B10642" s="150"/>
    </row>
    <row r="10643" spans="2:2">
      <c r="B10643" s="150"/>
    </row>
    <row r="10644" spans="2:2">
      <c r="B10644" s="150"/>
    </row>
    <row r="10645" spans="2:2">
      <c r="B10645" s="150"/>
    </row>
    <row r="10646" spans="2:2">
      <c r="B10646" s="150"/>
    </row>
    <row r="10647" spans="2:2">
      <c r="B10647" s="150"/>
    </row>
    <row r="10648" spans="2:2">
      <c r="B10648" s="150"/>
    </row>
    <row r="10649" spans="2:2">
      <c r="B10649" s="150"/>
    </row>
    <row r="10650" spans="2:2">
      <c r="B10650" s="150"/>
    </row>
    <row r="10651" spans="2:2">
      <c r="B10651" s="150"/>
    </row>
    <row r="10652" spans="2:2">
      <c r="B10652" s="150"/>
    </row>
    <row r="10653" spans="2:2">
      <c r="B10653" s="150"/>
    </row>
    <row r="10654" spans="2:2">
      <c r="B10654" s="150"/>
    </row>
    <row r="10655" spans="2:2">
      <c r="B10655" s="150"/>
    </row>
    <row r="10656" spans="2:2">
      <c r="B10656" s="150"/>
    </row>
    <row r="10657" spans="2:2">
      <c r="B10657" s="150"/>
    </row>
    <row r="10658" spans="2:2">
      <c r="B10658" s="150"/>
    </row>
    <row r="10659" spans="2:2">
      <c r="B10659" s="150"/>
    </row>
    <row r="10660" spans="2:2">
      <c r="B10660" s="150"/>
    </row>
    <row r="10661" spans="2:2">
      <c r="B10661" s="150"/>
    </row>
    <row r="10662" spans="2:2">
      <c r="B10662" s="150"/>
    </row>
    <row r="10663" spans="2:2">
      <c r="B10663" s="150"/>
    </row>
    <row r="10664" spans="2:2">
      <c r="B10664" s="150"/>
    </row>
    <row r="10665" spans="2:2">
      <c r="B10665" s="150"/>
    </row>
    <row r="10666" spans="2:2">
      <c r="B10666" s="150"/>
    </row>
    <row r="10667" spans="2:2">
      <c r="B10667" s="150"/>
    </row>
    <row r="10668" spans="2:2">
      <c r="B10668" s="150"/>
    </row>
    <row r="10669" spans="2:2">
      <c r="B10669" s="150"/>
    </row>
    <row r="10670" spans="2:2">
      <c r="B10670" s="150"/>
    </row>
    <row r="10671" spans="2:2">
      <c r="B10671" s="150"/>
    </row>
    <row r="10672" spans="2:2">
      <c r="B10672" s="150"/>
    </row>
    <row r="10673" spans="2:2">
      <c r="B10673" s="150"/>
    </row>
    <row r="10674" spans="2:2">
      <c r="B10674" s="150"/>
    </row>
    <row r="10675" spans="2:2">
      <c r="B10675" s="150"/>
    </row>
    <row r="10676" spans="2:2">
      <c r="B10676" s="150"/>
    </row>
    <row r="10677" spans="2:2">
      <c r="B10677" s="150"/>
    </row>
    <row r="10678" spans="2:2">
      <c r="B10678" s="150"/>
    </row>
    <row r="10679" spans="2:2">
      <c r="B10679" s="150"/>
    </row>
    <row r="10680" spans="2:2">
      <c r="B10680" s="150"/>
    </row>
    <row r="10681" spans="2:2">
      <c r="B10681" s="150"/>
    </row>
    <row r="10682" spans="2:2">
      <c r="B10682" s="150"/>
    </row>
    <row r="10683" spans="2:2">
      <c r="B10683" s="150"/>
    </row>
    <row r="10684" spans="2:2">
      <c r="B10684" s="150"/>
    </row>
    <row r="10685" spans="2:2">
      <c r="B10685" s="150"/>
    </row>
    <row r="10686" spans="2:2">
      <c r="B10686" s="150"/>
    </row>
    <row r="10687" spans="2:2">
      <c r="B10687" s="150"/>
    </row>
    <row r="10688" spans="2:2">
      <c r="B10688" s="150"/>
    </row>
    <row r="10689" spans="2:2">
      <c r="B10689" s="150"/>
    </row>
    <row r="10690" spans="2:2">
      <c r="B10690" s="150"/>
    </row>
    <row r="10691" spans="2:2">
      <c r="B10691" s="150"/>
    </row>
    <row r="10692" spans="2:2">
      <c r="B10692" s="150"/>
    </row>
    <row r="10693" spans="2:2">
      <c r="B10693" s="150"/>
    </row>
    <row r="10694" spans="2:2">
      <c r="B10694" s="150"/>
    </row>
    <row r="10695" spans="2:2">
      <c r="B10695" s="150"/>
    </row>
    <row r="10696" spans="2:2">
      <c r="B10696" s="150"/>
    </row>
    <row r="10697" spans="2:2">
      <c r="B10697" s="150"/>
    </row>
    <row r="10698" spans="2:2">
      <c r="B10698" s="150"/>
    </row>
    <row r="10699" spans="2:2">
      <c r="B10699" s="150"/>
    </row>
    <row r="10700" spans="2:2">
      <c r="B10700" s="150"/>
    </row>
    <row r="10701" spans="2:2">
      <c r="B10701" s="150"/>
    </row>
    <row r="10702" spans="2:2">
      <c r="B10702" s="150"/>
    </row>
    <row r="10703" spans="2:2">
      <c r="B10703" s="150"/>
    </row>
    <row r="10704" spans="2:2">
      <c r="B10704" s="150"/>
    </row>
    <row r="10705" spans="2:2">
      <c r="B10705" s="150"/>
    </row>
    <row r="10706" spans="2:2">
      <c r="B10706" s="150"/>
    </row>
    <row r="10707" spans="2:2">
      <c r="B10707" s="150"/>
    </row>
    <row r="10708" spans="2:2">
      <c r="B10708" s="150"/>
    </row>
    <row r="10709" spans="2:2">
      <c r="B10709" s="150"/>
    </row>
    <row r="10710" spans="2:2">
      <c r="B10710" s="150"/>
    </row>
    <row r="10711" spans="2:2">
      <c r="B10711" s="150"/>
    </row>
    <row r="10712" spans="2:2">
      <c r="B10712" s="150"/>
    </row>
    <row r="10713" spans="2:2">
      <c r="B10713" s="150"/>
    </row>
    <row r="10714" spans="2:2">
      <c r="B10714" s="150"/>
    </row>
    <row r="10715" spans="2:2">
      <c r="B10715" s="150"/>
    </row>
    <row r="10716" spans="2:2">
      <c r="B10716" s="150"/>
    </row>
    <row r="10717" spans="2:2">
      <c r="B10717" s="150"/>
    </row>
    <row r="10718" spans="2:2">
      <c r="B10718" s="150"/>
    </row>
    <row r="10719" spans="2:2">
      <c r="B10719" s="150"/>
    </row>
    <row r="10720" spans="2:2">
      <c r="B10720" s="150"/>
    </row>
    <row r="10721" spans="2:2">
      <c r="B10721" s="150"/>
    </row>
    <row r="10722" spans="2:2">
      <c r="B10722" s="150"/>
    </row>
    <row r="10723" spans="2:2">
      <c r="B10723" s="150"/>
    </row>
    <row r="10724" spans="2:2">
      <c r="B10724" s="150"/>
    </row>
    <row r="10725" spans="2:2">
      <c r="B10725" s="150"/>
    </row>
    <row r="10726" spans="2:2">
      <c r="B10726" s="150"/>
    </row>
    <row r="10727" spans="2:2">
      <c r="B10727" s="150"/>
    </row>
    <row r="10728" spans="2:2">
      <c r="B10728" s="150"/>
    </row>
    <row r="10729" spans="2:2">
      <c r="B10729" s="150"/>
    </row>
    <row r="10730" spans="2:2">
      <c r="B10730" s="150"/>
    </row>
    <row r="10731" spans="2:2">
      <c r="B10731" s="150"/>
    </row>
    <row r="10732" spans="2:2">
      <c r="B10732" s="150"/>
    </row>
    <row r="10733" spans="2:2">
      <c r="B10733" s="150"/>
    </row>
    <row r="10734" spans="2:2">
      <c r="B10734" s="150"/>
    </row>
    <row r="10735" spans="2:2">
      <c r="B10735" s="150"/>
    </row>
    <row r="10736" spans="2:2">
      <c r="B10736" s="150"/>
    </row>
    <row r="10737" spans="2:2">
      <c r="B10737" s="150"/>
    </row>
    <row r="10738" spans="2:2">
      <c r="B10738" s="150"/>
    </row>
    <row r="10739" spans="2:2">
      <c r="B10739" s="150"/>
    </row>
    <row r="10740" spans="2:2">
      <c r="B10740" s="150"/>
    </row>
    <row r="10741" spans="2:2">
      <c r="B10741" s="150"/>
    </row>
    <row r="10742" spans="2:2">
      <c r="B10742" s="150"/>
    </row>
    <row r="10743" spans="2:2">
      <c r="B10743" s="150"/>
    </row>
    <row r="10744" spans="2:2">
      <c r="B10744" s="150"/>
    </row>
    <row r="10745" spans="2:2">
      <c r="B10745" s="150"/>
    </row>
    <row r="10746" spans="2:2">
      <c r="B10746" s="150"/>
    </row>
    <row r="10747" spans="2:2">
      <c r="B10747" s="150"/>
    </row>
    <row r="10748" spans="2:2">
      <c r="B10748" s="150"/>
    </row>
    <row r="10749" spans="2:2">
      <c r="B10749" s="150"/>
    </row>
    <row r="10750" spans="2:2">
      <c r="B10750" s="150"/>
    </row>
    <row r="10751" spans="2:2">
      <c r="B10751" s="150"/>
    </row>
    <row r="10752" spans="2:2">
      <c r="B10752" s="150"/>
    </row>
    <row r="10753" spans="2:2">
      <c r="B10753" s="150"/>
    </row>
    <row r="10754" spans="2:2">
      <c r="B10754" s="150"/>
    </row>
    <row r="10755" spans="2:2">
      <c r="B10755" s="150"/>
    </row>
    <row r="10756" spans="2:2">
      <c r="B10756" s="150"/>
    </row>
    <row r="10757" spans="2:2">
      <c r="B10757" s="150"/>
    </row>
    <row r="10758" spans="2:2">
      <c r="B10758" s="150"/>
    </row>
    <row r="10759" spans="2:2">
      <c r="B10759" s="150"/>
    </row>
    <row r="10760" spans="2:2">
      <c r="B10760" s="150"/>
    </row>
    <row r="10761" spans="2:2">
      <c r="B10761" s="150"/>
    </row>
    <row r="10762" spans="2:2">
      <c r="B10762" s="150"/>
    </row>
    <row r="10763" spans="2:2">
      <c r="B10763" s="150"/>
    </row>
    <row r="10764" spans="2:2">
      <c r="B10764" s="150"/>
    </row>
    <row r="10765" spans="2:2">
      <c r="B10765" s="150"/>
    </row>
    <row r="10766" spans="2:2">
      <c r="B10766" s="150"/>
    </row>
    <row r="10767" spans="2:2">
      <c r="B10767" s="150"/>
    </row>
    <row r="10768" spans="2:2">
      <c r="B10768" s="150"/>
    </row>
    <row r="10769" spans="2:2">
      <c r="B10769" s="150"/>
    </row>
    <row r="10770" spans="2:2">
      <c r="B10770" s="150"/>
    </row>
    <row r="10771" spans="2:2">
      <c r="B10771" s="150"/>
    </row>
    <row r="10772" spans="2:2">
      <c r="B10772" s="150"/>
    </row>
    <row r="10773" spans="2:2">
      <c r="B10773" s="150"/>
    </row>
    <row r="10774" spans="2:2">
      <c r="B10774" s="150"/>
    </row>
    <row r="10775" spans="2:2">
      <c r="B10775" s="150"/>
    </row>
    <row r="10776" spans="2:2">
      <c r="B10776" s="150"/>
    </row>
    <row r="10777" spans="2:2">
      <c r="B10777" s="150"/>
    </row>
    <row r="10778" spans="2:2">
      <c r="B10778" s="150"/>
    </row>
    <row r="10779" spans="2:2">
      <c r="B10779" s="150"/>
    </row>
    <row r="10780" spans="2:2">
      <c r="B10780" s="150"/>
    </row>
    <row r="10781" spans="2:2">
      <c r="B10781" s="150"/>
    </row>
    <row r="10782" spans="2:2">
      <c r="B10782" s="150"/>
    </row>
    <row r="10783" spans="2:2">
      <c r="B10783" s="150"/>
    </row>
    <row r="10784" spans="2:2">
      <c r="B10784" s="150"/>
    </row>
    <row r="10785" spans="2:2">
      <c r="B10785" s="150"/>
    </row>
    <row r="10786" spans="2:2">
      <c r="B10786" s="150"/>
    </row>
    <row r="10787" spans="2:2">
      <c r="B10787" s="150"/>
    </row>
    <row r="10788" spans="2:2">
      <c r="B10788" s="150"/>
    </row>
    <row r="10789" spans="2:2">
      <c r="B10789" s="150"/>
    </row>
    <row r="10790" spans="2:2">
      <c r="B10790" s="150"/>
    </row>
    <row r="10791" spans="2:2">
      <c r="B10791" s="150"/>
    </row>
    <row r="10792" spans="2:2">
      <c r="B10792" s="150"/>
    </row>
    <row r="10793" spans="2:2">
      <c r="B10793" s="150"/>
    </row>
    <row r="10794" spans="2:2">
      <c r="B10794" s="150"/>
    </row>
    <row r="10795" spans="2:2">
      <c r="B10795" s="150"/>
    </row>
    <row r="10796" spans="2:2">
      <c r="B10796" s="150"/>
    </row>
    <row r="10797" spans="2:2">
      <c r="B10797" s="150"/>
    </row>
    <row r="10798" spans="2:2">
      <c r="B10798" s="150"/>
    </row>
    <row r="10799" spans="2:2">
      <c r="B10799" s="150"/>
    </row>
    <row r="10800" spans="2:2">
      <c r="B10800" s="150"/>
    </row>
    <row r="10801" spans="2:2">
      <c r="B10801" s="150"/>
    </row>
    <row r="10802" spans="2:2">
      <c r="B10802" s="150"/>
    </row>
    <row r="10803" spans="2:2">
      <c r="B10803" s="150"/>
    </row>
    <row r="10804" spans="2:2">
      <c r="B10804" s="150"/>
    </row>
    <row r="10805" spans="2:2">
      <c r="B10805" s="150"/>
    </row>
    <row r="10806" spans="2:2">
      <c r="B10806" s="150"/>
    </row>
    <row r="10807" spans="2:2">
      <c r="B10807" s="150"/>
    </row>
    <row r="10808" spans="2:2">
      <c r="B10808" s="150"/>
    </row>
    <row r="10809" spans="2:2">
      <c r="B10809" s="150"/>
    </row>
    <row r="10810" spans="2:2">
      <c r="B10810" s="150"/>
    </row>
    <row r="10811" spans="2:2">
      <c r="B10811" s="150"/>
    </row>
    <row r="10812" spans="2:2">
      <c r="B10812" s="150"/>
    </row>
    <row r="10813" spans="2:2">
      <c r="B10813" s="150"/>
    </row>
    <row r="10814" spans="2:2">
      <c r="B10814" s="150"/>
    </row>
    <row r="10815" spans="2:2">
      <c r="B10815" s="150"/>
    </row>
    <row r="10816" spans="2:2">
      <c r="B10816" s="150"/>
    </row>
    <row r="10817" spans="2:2">
      <c r="B10817" s="150"/>
    </row>
    <row r="10818" spans="2:2">
      <c r="B10818" s="150"/>
    </row>
    <row r="10819" spans="2:2">
      <c r="B10819" s="150"/>
    </row>
    <row r="10820" spans="2:2">
      <c r="B10820" s="150"/>
    </row>
    <row r="10821" spans="2:2">
      <c r="B10821" s="150"/>
    </row>
    <row r="10822" spans="2:2">
      <c r="B10822" s="150"/>
    </row>
    <row r="10823" spans="2:2">
      <c r="B10823" s="150"/>
    </row>
    <row r="10824" spans="2:2">
      <c r="B10824" s="150"/>
    </row>
    <row r="10825" spans="2:2">
      <c r="B10825" s="150"/>
    </row>
    <row r="10826" spans="2:2">
      <c r="B10826" s="150"/>
    </row>
    <row r="10827" spans="2:2">
      <c r="B10827" s="150"/>
    </row>
    <row r="10828" spans="2:2">
      <c r="B10828" s="150"/>
    </row>
    <row r="10829" spans="2:2">
      <c r="B10829" s="150"/>
    </row>
    <row r="10830" spans="2:2">
      <c r="B10830" s="150"/>
    </row>
    <row r="10831" spans="2:2">
      <c r="B10831" s="150"/>
    </row>
    <row r="10832" spans="2:2">
      <c r="B10832" s="150"/>
    </row>
    <row r="10833" spans="2:2">
      <c r="B10833" s="150"/>
    </row>
    <row r="10834" spans="2:2">
      <c r="B10834" s="150"/>
    </row>
    <row r="10835" spans="2:2">
      <c r="B10835" s="150"/>
    </row>
    <row r="10836" spans="2:2">
      <c r="B10836" s="150"/>
    </row>
    <row r="10837" spans="2:2">
      <c r="B10837" s="150"/>
    </row>
    <row r="10838" spans="2:2">
      <c r="B10838" s="150"/>
    </row>
    <row r="10839" spans="2:2">
      <c r="B10839" s="150"/>
    </row>
    <row r="10840" spans="2:2">
      <c r="B10840" s="150"/>
    </row>
    <row r="10841" spans="2:2">
      <c r="B10841" s="150"/>
    </row>
    <row r="10842" spans="2:2">
      <c r="B10842" s="150"/>
    </row>
    <row r="10843" spans="2:2">
      <c r="B10843" s="150"/>
    </row>
    <row r="10844" spans="2:2">
      <c r="B10844" s="150"/>
    </row>
    <row r="10845" spans="2:2">
      <c r="B10845" s="150"/>
    </row>
    <row r="10846" spans="2:2">
      <c r="B10846" s="150"/>
    </row>
    <row r="10847" spans="2:2">
      <c r="B10847" s="150"/>
    </row>
    <row r="10848" spans="2:2">
      <c r="B10848" s="150"/>
    </row>
    <row r="10849" spans="2:2">
      <c r="B10849" s="150"/>
    </row>
    <row r="10850" spans="2:2">
      <c r="B10850" s="150"/>
    </row>
    <row r="10851" spans="2:2">
      <c r="B10851" s="150"/>
    </row>
    <row r="10852" spans="2:2">
      <c r="B10852" s="150"/>
    </row>
    <row r="10853" spans="2:2">
      <c r="B10853" s="150"/>
    </row>
    <row r="10854" spans="2:2">
      <c r="B10854" s="150"/>
    </row>
    <row r="10855" spans="2:2">
      <c r="B10855" s="150"/>
    </row>
    <row r="10856" spans="2:2">
      <c r="B10856" s="150"/>
    </row>
    <row r="10857" spans="2:2">
      <c r="B10857" s="150"/>
    </row>
    <row r="10858" spans="2:2">
      <c r="B10858" s="150"/>
    </row>
    <row r="10859" spans="2:2">
      <c r="B10859" s="150"/>
    </row>
    <row r="10860" spans="2:2">
      <c r="B10860" s="150"/>
    </row>
    <row r="10861" spans="2:2">
      <c r="B10861" s="150"/>
    </row>
    <row r="10862" spans="2:2">
      <c r="B10862" s="150"/>
    </row>
    <row r="10863" spans="2:2">
      <c r="B10863" s="150"/>
    </row>
    <row r="10864" spans="2:2">
      <c r="B10864" s="150"/>
    </row>
    <row r="10865" spans="2:2">
      <c r="B10865" s="150"/>
    </row>
    <row r="10866" spans="2:2">
      <c r="B10866" s="150"/>
    </row>
    <row r="10867" spans="2:2">
      <c r="B10867" s="150"/>
    </row>
    <row r="10868" spans="2:2">
      <c r="B10868" s="150"/>
    </row>
    <row r="10869" spans="2:2">
      <c r="B10869" s="150"/>
    </row>
    <row r="10870" spans="2:2">
      <c r="B10870" s="150"/>
    </row>
    <row r="10871" spans="2:2">
      <c r="B10871" s="150"/>
    </row>
    <row r="10872" spans="2:2">
      <c r="B10872" s="150"/>
    </row>
    <row r="10873" spans="2:2">
      <c r="B10873" s="150"/>
    </row>
    <row r="10874" spans="2:2">
      <c r="B10874" s="150"/>
    </row>
    <row r="10875" spans="2:2">
      <c r="B10875" s="150"/>
    </row>
    <row r="10876" spans="2:2">
      <c r="B10876" s="150"/>
    </row>
    <row r="10877" spans="2:2">
      <c r="B10877" s="150"/>
    </row>
    <row r="10878" spans="2:2">
      <c r="B10878" s="150"/>
    </row>
    <row r="10879" spans="2:2">
      <c r="B10879" s="150"/>
    </row>
    <row r="10880" spans="2:2">
      <c r="B10880" s="150"/>
    </row>
    <row r="10881" spans="2:2">
      <c r="B10881" s="150"/>
    </row>
    <row r="10882" spans="2:2">
      <c r="B10882" s="150"/>
    </row>
    <row r="10883" spans="2:2">
      <c r="B10883" s="150"/>
    </row>
    <row r="10884" spans="2:2">
      <c r="B10884" s="150"/>
    </row>
    <row r="10885" spans="2:2">
      <c r="B10885" s="150"/>
    </row>
    <row r="10886" spans="2:2">
      <c r="B10886" s="150"/>
    </row>
    <row r="10887" spans="2:2">
      <c r="B10887" s="150"/>
    </row>
    <row r="10888" spans="2:2">
      <c r="B10888" s="150"/>
    </row>
    <row r="10889" spans="2:2">
      <c r="B10889" s="150"/>
    </row>
    <row r="10890" spans="2:2">
      <c r="B10890" s="150"/>
    </row>
    <row r="10891" spans="2:2">
      <c r="B10891" s="150"/>
    </row>
    <row r="10892" spans="2:2">
      <c r="B10892" s="150"/>
    </row>
    <row r="10893" spans="2:2">
      <c r="B10893" s="150"/>
    </row>
    <row r="10894" spans="2:2">
      <c r="B10894" s="150"/>
    </row>
    <row r="10895" spans="2:2">
      <c r="B10895" s="150"/>
    </row>
    <row r="10896" spans="2:2">
      <c r="B10896" s="150"/>
    </row>
    <row r="10897" spans="2:2">
      <c r="B10897" s="150"/>
    </row>
    <row r="10898" spans="2:2">
      <c r="B10898" s="150"/>
    </row>
    <row r="10899" spans="2:2">
      <c r="B10899" s="150"/>
    </row>
    <row r="10900" spans="2:2">
      <c r="B10900" s="150"/>
    </row>
    <row r="10901" spans="2:2">
      <c r="B10901" s="150"/>
    </row>
    <row r="10902" spans="2:2">
      <c r="B10902" s="150"/>
    </row>
    <row r="10903" spans="2:2">
      <c r="B10903" s="150"/>
    </row>
    <row r="10904" spans="2:2">
      <c r="B10904" s="150"/>
    </row>
    <row r="10905" spans="2:2">
      <c r="B10905" s="150"/>
    </row>
    <row r="10906" spans="2:2">
      <c r="B10906" s="150"/>
    </row>
    <row r="10907" spans="2:2">
      <c r="B10907" s="150"/>
    </row>
    <row r="10908" spans="2:2">
      <c r="B10908" s="150"/>
    </row>
    <row r="10909" spans="2:2">
      <c r="B10909" s="150"/>
    </row>
    <row r="10910" spans="2:2">
      <c r="B10910" s="150"/>
    </row>
    <row r="10911" spans="2:2">
      <c r="B10911" s="150"/>
    </row>
    <row r="10912" spans="2:2">
      <c r="B10912" s="150"/>
    </row>
    <row r="10913" spans="2:2">
      <c r="B10913" s="150"/>
    </row>
    <row r="10914" spans="2:2">
      <c r="B10914" s="150"/>
    </row>
    <row r="10915" spans="2:2">
      <c r="B10915" s="150"/>
    </row>
    <row r="10916" spans="2:2">
      <c r="B10916" s="150"/>
    </row>
    <row r="10917" spans="2:2">
      <c r="B10917" s="150"/>
    </row>
    <row r="10918" spans="2:2">
      <c r="B10918" s="150"/>
    </row>
    <row r="10919" spans="2:2">
      <c r="B10919" s="150"/>
    </row>
    <row r="10920" spans="2:2">
      <c r="B10920" s="150"/>
    </row>
    <row r="10921" spans="2:2">
      <c r="B10921" s="150"/>
    </row>
    <row r="10922" spans="2:2">
      <c r="B10922" s="150"/>
    </row>
    <row r="10923" spans="2:2">
      <c r="B10923" s="150"/>
    </row>
    <row r="10924" spans="2:2">
      <c r="B10924" s="150"/>
    </row>
    <row r="10925" spans="2:2">
      <c r="B10925" s="150"/>
    </row>
    <row r="10926" spans="2:2">
      <c r="B10926" s="150"/>
    </row>
    <row r="10927" spans="2:2">
      <c r="B10927" s="150"/>
    </row>
    <row r="10928" spans="2:2">
      <c r="B10928" s="150"/>
    </row>
    <row r="10929" spans="2:2">
      <c r="B10929" s="150"/>
    </row>
    <row r="10930" spans="2:2">
      <c r="B10930" s="150"/>
    </row>
    <row r="10931" spans="2:2">
      <c r="B10931" s="150"/>
    </row>
    <row r="10932" spans="2:2">
      <c r="B10932" s="150"/>
    </row>
    <row r="10933" spans="2:2">
      <c r="B10933" s="150"/>
    </row>
    <row r="10934" spans="2:2">
      <c r="B10934" s="150"/>
    </row>
    <row r="10935" spans="2:2">
      <c r="B10935" s="150"/>
    </row>
    <row r="10936" spans="2:2">
      <c r="B10936" s="150"/>
    </row>
    <row r="10937" spans="2:2">
      <c r="B10937" s="150"/>
    </row>
    <row r="10938" spans="2:2">
      <c r="B10938" s="150"/>
    </row>
    <row r="10939" spans="2:2">
      <c r="B10939" s="150"/>
    </row>
    <row r="10940" spans="2:2">
      <c r="B10940" s="150"/>
    </row>
    <row r="10941" spans="2:2">
      <c r="B10941" s="150"/>
    </row>
    <row r="10942" spans="2:2">
      <c r="B10942" s="150"/>
    </row>
    <row r="10943" spans="2:2">
      <c r="B10943" s="150"/>
    </row>
    <row r="10944" spans="2:2">
      <c r="B10944" s="150"/>
    </row>
    <row r="10945" spans="2:2">
      <c r="B10945" s="150"/>
    </row>
    <row r="10946" spans="2:2">
      <c r="B10946" s="150"/>
    </row>
    <row r="10947" spans="2:2">
      <c r="B10947" s="150"/>
    </row>
    <row r="10948" spans="2:2">
      <c r="B10948" s="150"/>
    </row>
    <row r="10949" spans="2:2">
      <c r="B10949" s="150"/>
    </row>
    <row r="10950" spans="2:2">
      <c r="B10950" s="150"/>
    </row>
    <row r="10951" spans="2:2">
      <c r="B10951" s="150"/>
    </row>
    <row r="10952" spans="2:2">
      <c r="B10952" s="150"/>
    </row>
    <row r="10953" spans="2:2">
      <c r="B10953" s="150"/>
    </row>
    <row r="10954" spans="2:2">
      <c r="B10954" s="150"/>
    </row>
    <row r="10955" spans="2:2">
      <c r="B10955" s="150"/>
    </row>
    <row r="10956" spans="2:2">
      <c r="B10956" s="150"/>
    </row>
    <row r="10957" spans="2:2">
      <c r="B10957" s="150"/>
    </row>
    <row r="10958" spans="2:2">
      <c r="B10958" s="150"/>
    </row>
    <row r="10959" spans="2:2">
      <c r="B10959" s="150"/>
    </row>
    <row r="10960" spans="2:2">
      <c r="B10960" s="150"/>
    </row>
    <row r="10961" spans="2:2">
      <c r="B10961" s="150"/>
    </row>
    <row r="10962" spans="2:2">
      <c r="B10962" s="150"/>
    </row>
    <row r="10963" spans="2:2">
      <c r="B10963" s="150"/>
    </row>
    <row r="10964" spans="2:2">
      <c r="B10964" s="150"/>
    </row>
    <row r="10965" spans="2:2">
      <c r="B10965" s="150"/>
    </row>
    <row r="10966" spans="2:2">
      <c r="B10966" s="150"/>
    </row>
    <row r="10967" spans="2:2">
      <c r="B10967" s="150"/>
    </row>
    <row r="10968" spans="2:2">
      <c r="B10968" s="150"/>
    </row>
    <row r="10969" spans="2:2">
      <c r="B10969" s="150"/>
    </row>
    <row r="10970" spans="2:2">
      <c r="B10970" s="150"/>
    </row>
    <row r="10971" spans="2:2">
      <c r="B10971" s="150"/>
    </row>
    <row r="10972" spans="2:2">
      <c r="B10972" s="150"/>
    </row>
    <row r="10973" spans="2:2">
      <c r="B10973" s="150"/>
    </row>
    <row r="10974" spans="2:2">
      <c r="B10974" s="150"/>
    </row>
    <row r="10975" spans="2:2">
      <c r="B10975" s="150"/>
    </row>
    <row r="10976" spans="2:2">
      <c r="B10976" s="150"/>
    </row>
    <row r="10977" spans="2:2">
      <c r="B10977" s="150"/>
    </row>
    <row r="10978" spans="2:2">
      <c r="B10978" s="150"/>
    </row>
    <row r="10979" spans="2:2">
      <c r="B10979" s="150"/>
    </row>
    <row r="10980" spans="2:2">
      <c r="B10980" s="150"/>
    </row>
    <row r="10981" spans="2:2">
      <c r="B10981" s="150"/>
    </row>
    <row r="10982" spans="2:2">
      <c r="B10982" s="150"/>
    </row>
    <row r="10983" spans="2:2">
      <c r="B10983" s="150"/>
    </row>
    <row r="10984" spans="2:2">
      <c r="B10984" s="150"/>
    </row>
    <row r="10985" spans="2:2">
      <c r="B10985" s="150"/>
    </row>
    <row r="10986" spans="2:2">
      <c r="B10986" s="150"/>
    </row>
    <row r="10987" spans="2:2">
      <c r="B10987" s="150"/>
    </row>
    <row r="10988" spans="2:2">
      <c r="B10988" s="150"/>
    </row>
    <row r="10989" spans="2:2">
      <c r="B10989" s="150"/>
    </row>
    <row r="10990" spans="2:2">
      <c r="B10990" s="150"/>
    </row>
    <row r="10991" spans="2:2">
      <c r="B10991" s="150"/>
    </row>
    <row r="10992" spans="2:2">
      <c r="B10992" s="150"/>
    </row>
    <row r="10993" spans="2:2">
      <c r="B10993" s="150"/>
    </row>
    <row r="10994" spans="2:2">
      <c r="B10994" s="150"/>
    </row>
    <row r="10995" spans="2:2">
      <c r="B10995" s="150"/>
    </row>
    <row r="10996" spans="2:2">
      <c r="B10996" s="150"/>
    </row>
    <row r="10997" spans="2:2">
      <c r="B10997" s="150"/>
    </row>
    <row r="10998" spans="2:2">
      <c r="B10998" s="150"/>
    </row>
    <row r="10999" spans="2:2">
      <c r="B10999" s="150"/>
    </row>
    <row r="11000" spans="2:2">
      <c r="B11000" s="150"/>
    </row>
    <row r="11001" spans="2:2">
      <c r="B11001" s="150"/>
    </row>
    <row r="11002" spans="2:2">
      <c r="B11002" s="150"/>
    </row>
    <row r="11003" spans="2:2">
      <c r="B11003" s="150"/>
    </row>
    <row r="11004" spans="2:2">
      <c r="B11004" s="150"/>
    </row>
    <row r="11005" spans="2:2">
      <c r="B11005" s="150"/>
    </row>
    <row r="11006" spans="2:2">
      <c r="B11006" s="150"/>
    </row>
    <row r="11007" spans="2:2">
      <c r="B11007" s="150"/>
    </row>
    <row r="11008" spans="2:2">
      <c r="B11008" s="150"/>
    </row>
    <row r="11009" spans="2:2">
      <c r="B11009" s="150"/>
    </row>
    <row r="11010" spans="2:2">
      <c r="B11010" s="150"/>
    </row>
    <row r="11011" spans="2:2">
      <c r="B11011" s="150"/>
    </row>
    <row r="11012" spans="2:2">
      <c r="B11012" s="150"/>
    </row>
    <row r="11013" spans="2:2">
      <c r="B11013" s="150"/>
    </row>
    <row r="11014" spans="2:2">
      <c r="B11014" s="150"/>
    </row>
    <row r="11015" spans="2:2">
      <c r="B11015" s="150"/>
    </row>
    <row r="11016" spans="2:2">
      <c r="B11016" s="150"/>
    </row>
    <row r="11017" spans="2:2">
      <c r="B11017" s="150"/>
    </row>
    <row r="11018" spans="2:2">
      <c r="B11018" s="150"/>
    </row>
    <row r="11019" spans="2:2">
      <c r="B11019" s="150"/>
    </row>
    <row r="11020" spans="2:2">
      <c r="B11020" s="150"/>
    </row>
    <row r="11021" spans="2:2">
      <c r="B11021" s="150"/>
    </row>
    <row r="11022" spans="2:2">
      <c r="B11022" s="150"/>
    </row>
    <row r="11023" spans="2:2">
      <c r="B11023" s="150"/>
    </row>
    <row r="11024" spans="2:2">
      <c r="B11024" s="150"/>
    </row>
    <row r="11025" spans="2:2">
      <c r="B11025" s="150"/>
    </row>
    <row r="11026" spans="2:2">
      <c r="B11026" s="150"/>
    </row>
    <row r="11027" spans="2:2">
      <c r="B11027" s="150"/>
    </row>
    <row r="11028" spans="2:2">
      <c r="B11028" s="150"/>
    </row>
    <row r="11029" spans="2:2">
      <c r="B11029" s="150"/>
    </row>
    <row r="11030" spans="2:2">
      <c r="B11030" s="150"/>
    </row>
    <row r="11031" spans="2:2">
      <c r="B11031" s="150"/>
    </row>
    <row r="11032" spans="2:2">
      <c r="B11032" s="150"/>
    </row>
    <row r="11033" spans="2:2">
      <c r="B11033" s="150"/>
    </row>
    <row r="11034" spans="2:2">
      <c r="B11034" s="150"/>
    </row>
    <row r="11035" spans="2:2">
      <c r="B11035" s="150"/>
    </row>
    <row r="11036" spans="2:2">
      <c r="B11036" s="150"/>
    </row>
    <row r="11037" spans="2:2">
      <c r="B11037" s="150"/>
    </row>
    <row r="11038" spans="2:2">
      <c r="B11038" s="150"/>
    </row>
    <row r="11039" spans="2:2">
      <c r="B11039" s="150"/>
    </row>
    <row r="11040" spans="2:2">
      <c r="B11040" s="150"/>
    </row>
    <row r="11041" spans="2:2">
      <c r="B11041" s="150"/>
    </row>
    <row r="11042" spans="2:2">
      <c r="B11042" s="150"/>
    </row>
    <row r="11043" spans="2:2">
      <c r="B11043" s="150"/>
    </row>
    <row r="11044" spans="2:2">
      <c r="B11044" s="150"/>
    </row>
    <row r="11045" spans="2:2">
      <c r="B11045" s="150"/>
    </row>
    <row r="11046" spans="2:2">
      <c r="B11046" s="150"/>
    </row>
    <row r="11047" spans="2:2">
      <c r="B11047" s="150"/>
    </row>
    <row r="11048" spans="2:2">
      <c r="B11048" s="150"/>
    </row>
    <row r="11049" spans="2:2">
      <c r="B11049" s="150"/>
    </row>
    <row r="11050" spans="2:2">
      <c r="B11050" s="150"/>
    </row>
    <row r="11051" spans="2:2">
      <c r="B11051" s="150"/>
    </row>
    <row r="11052" spans="2:2">
      <c r="B11052" s="150"/>
    </row>
    <row r="11053" spans="2:2">
      <c r="B11053" s="150"/>
    </row>
    <row r="11054" spans="2:2">
      <c r="B11054" s="150"/>
    </row>
    <row r="11055" spans="2:2">
      <c r="B11055" s="150"/>
    </row>
    <row r="11056" spans="2:2">
      <c r="B11056" s="150"/>
    </row>
    <row r="11057" spans="2:2">
      <c r="B11057" s="150"/>
    </row>
    <row r="11058" spans="2:2">
      <c r="B11058" s="150"/>
    </row>
    <row r="11059" spans="2:2">
      <c r="B11059" s="150"/>
    </row>
    <row r="11060" spans="2:2">
      <c r="B11060" s="150"/>
    </row>
    <row r="11061" spans="2:2">
      <c r="B11061" s="150"/>
    </row>
    <row r="11062" spans="2:2">
      <c r="B11062" s="150"/>
    </row>
    <row r="11063" spans="2:2">
      <c r="B11063" s="150"/>
    </row>
    <row r="11064" spans="2:2">
      <c r="B11064" s="150"/>
    </row>
    <row r="11065" spans="2:2">
      <c r="B11065" s="150"/>
    </row>
    <row r="11066" spans="2:2">
      <c r="B11066" s="150"/>
    </row>
    <row r="11067" spans="2:2">
      <c r="B11067" s="150"/>
    </row>
    <row r="11068" spans="2:2">
      <c r="B11068" s="150"/>
    </row>
    <row r="11069" spans="2:2">
      <c r="B11069" s="150"/>
    </row>
    <row r="11070" spans="2:2">
      <c r="B11070" s="150"/>
    </row>
    <row r="11071" spans="2:2">
      <c r="B11071" s="150"/>
    </row>
    <row r="11072" spans="2:2">
      <c r="B11072" s="150"/>
    </row>
    <row r="11073" spans="2:2">
      <c r="B11073" s="150"/>
    </row>
    <row r="11074" spans="2:2">
      <c r="B11074" s="150"/>
    </row>
    <row r="11075" spans="2:2">
      <c r="B11075" s="150"/>
    </row>
    <row r="11076" spans="2:2">
      <c r="B11076" s="150"/>
    </row>
    <row r="11077" spans="2:2">
      <c r="B11077" s="150"/>
    </row>
    <row r="11078" spans="2:2">
      <c r="B11078" s="150"/>
    </row>
    <row r="11079" spans="2:2">
      <c r="B11079" s="150"/>
    </row>
    <row r="11080" spans="2:2">
      <c r="B11080" s="150"/>
    </row>
    <row r="11081" spans="2:2">
      <c r="B11081" s="150"/>
    </row>
    <row r="11082" spans="2:2">
      <c r="B11082" s="150"/>
    </row>
    <row r="11083" spans="2:2">
      <c r="B11083" s="150"/>
    </row>
    <row r="11084" spans="2:2">
      <c r="B11084" s="150"/>
    </row>
    <row r="11085" spans="2:2">
      <c r="B11085" s="150"/>
    </row>
    <row r="11086" spans="2:2">
      <c r="B11086" s="150"/>
    </row>
    <row r="11087" spans="2:2">
      <c r="B11087" s="150"/>
    </row>
    <row r="11088" spans="2:2">
      <c r="B11088" s="150"/>
    </row>
    <row r="11089" spans="2:2">
      <c r="B11089" s="150"/>
    </row>
    <row r="11090" spans="2:2">
      <c r="B11090" s="150"/>
    </row>
    <row r="11091" spans="2:2">
      <c r="B11091" s="150"/>
    </row>
    <row r="11092" spans="2:2">
      <c r="B11092" s="150"/>
    </row>
    <row r="11093" spans="2:2">
      <c r="B11093" s="150"/>
    </row>
    <row r="11094" spans="2:2">
      <c r="B11094" s="150"/>
    </row>
    <row r="11095" spans="2:2">
      <c r="B11095" s="150"/>
    </row>
    <row r="11096" spans="2:2">
      <c r="B11096" s="150"/>
    </row>
    <row r="11097" spans="2:2">
      <c r="B11097" s="150"/>
    </row>
    <row r="11098" spans="2:2">
      <c r="B11098" s="150"/>
    </row>
    <row r="11099" spans="2:2">
      <c r="B11099" s="150"/>
    </row>
    <row r="11100" spans="2:2">
      <c r="B11100" s="150"/>
    </row>
    <row r="11101" spans="2:2">
      <c r="B11101" s="150"/>
    </row>
    <row r="11102" spans="2:2">
      <c r="B11102" s="150"/>
    </row>
    <row r="11103" spans="2:2">
      <c r="B11103" s="150"/>
    </row>
    <row r="11104" spans="2:2">
      <c r="B11104" s="150"/>
    </row>
    <row r="11105" spans="2:2">
      <c r="B11105" s="150"/>
    </row>
    <row r="11106" spans="2:2">
      <c r="B11106" s="150"/>
    </row>
    <row r="11107" spans="2:2">
      <c r="B11107" s="150"/>
    </row>
    <row r="11108" spans="2:2">
      <c r="B11108" s="150"/>
    </row>
    <row r="11109" spans="2:2">
      <c r="B11109" s="150"/>
    </row>
    <row r="11110" spans="2:2">
      <c r="B11110" s="150"/>
    </row>
    <row r="11111" spans="2:2">
      <c r="B11111" s="150"/>
    </row>
    <row r="11112" spans="2:2">
      <c r="B11112" s="150"/>
    </row>
    <row r="11113" spans="2:2">
      <c r="B11113" s="150"/>
    </row>
    <row r="11114" spans="2:2">
      <c r="B11114" s="150"/>
    </row>
    <row r="11115" spans="2:2">
      <c r="B11115" s="150"/>
    </row>
    <row r="11116" spans="2:2">
      <c r="B11116" s="150"/>
    </row>
    <row r="11117" spans="2:2">
      <c r="B11117" s="150"/>
    </row>
    <row r="11118" spans="2:2">
      <c r="B11118" s="150"/>
    </row>
    <row r="11119" spans="2:2">
      <c r="B11119" s="150"/>
    </row>
    <row r="11120" spans="2:2">
      <c r="B11120" s="150"/>
    </row>
    <row r="11121" spans="2:2">
      <c r="B11121" s="150"/>
    </row>
    <row r="11122" spans="2:2">
      <c r="B11122" s="150"/>
    </row>
    <row r="11123" spans="2:2">
      <c r="B11123" s="150"/>
    </row>
    <row r="11124" spans="2:2">
      <c r="B11124" s="150"/>
    </row>
    <row r="11125" spans="2:2">
      <c r="B11125" s="150"/>
    </row>
    <row r="11126" spans="2:2">
      <c r="B11126" s="150"/>
    </row>
    <row r="11127" spans="2:2">
      <c r="B11127" s="150"/>
    </row>
    <row r="11128" spans="2:2">
      <c r="B11128" s="150"/>
    </row>
    <row r="11129" spans="2:2">
      <c r="B11129" s="150"/>
    </row>
    <row r="11130" spans="2:2">
      <c r="B11130" s="150"/>
    </row>
    <row r="11131" spans="2:2">
      <c r="B11131" s="150"/>
    </row>
    <row r="11132" spans="2:2">
      <c r="B11132" s="150"/>
    </row>
    <row r="11133" spans="2:2">
      <c r="B11133" s="150"/>
    </row>
    <row r="11134" spans="2:2">
      <c r="B11134" s="150"/>
    </row>
    <row r="11135" spans="2:2">
      <c r="B11135" s="150"/>
    </row>
    <row r="11136" spans="2:2">
      <c r="B11136" s="150"/>
    </row>
    <row r="11137" spans="2:2">
      <c r="B11137" s="150"/>
    </row>
    <row r="11138" spans="2:2">
      <c r="B11138" s="150"/>
    </row>
    <row r="11139" spans="2:2">
      <c r="B11139" s="150"/>
    </row>
    <row r="11140" spans="2:2">
      <c r="B11140" s="150"/>
    </row>
    <row r="11141" spans="2:2">
      <c r="B11141" s="150"/>
    </row>
    <row r="11142" spans="2:2">
      <c r="B11142" s="150"/>
    </row>
    <row r="11143" spans="2:2">
      <c r="B11143" s="150"/>
    </row>
    <row r="11144" spans="2:2">
      <c r="B11144" s="150"/>
    </row>
    <row r="11145" spans="2:2">
      <c r="B11145" s="150"/>
    </row>
    <row r="11146" spans="2:2">
      <c r="B11146" s="150"/>
    </row>
    <row r="11147" spans="2:2">
      <c r="B11147" s="150"/>
    </row>
    <row r="11148" spans="2:2">
      <c r="B11148" s="150"/>
    </row>
    <row r="11149" spans="2:2">
      <c r="B11149" s="150"/>
    </row>
    <row r="11150" spans="2:2">
      <c r="B11150" s="150"/>
    </row>
    <row r="11151" spans="2:2">
      <c r="B11151" s="150"/>
    </row>
    <row r="11152" spans="2:2">
      <c r="B11152" s="150"/>
    </row>
    <row r="11153" spans="2:2">
      <c r="B11153" s="150"/>
    </row>
    <row r="11154" spans="2:2">
      <c r="B11154" s="150"/>
    </row>
    <row r="11155" spans="2:2">
      <c r="B11155" s="150"/>
    </row>
    <row r="11156" spans="2:2">
      <c r="B11156" s="150"/>
    </row>
    <row r="11157" spans="2:2">
      <c r="B11157" s="150"/>
    </row>
    <row r="11158" spans="2:2">
      <c r="B11158" s="150"/>
    </row>
    <row r="11159" spans="2:2">
      <c r="B11159" s="150"/>
    </row>
    <row r="11160" spans="2:2">
      <c r="B11160" s="150"/>
    </row>
    <row r="11161" spans="2:2">
      <c r="B11161" s="150"/>
    </row>
    <row r="11162" spans="2:2">
      <c r="B11162" s="150"/>
    </row>
    <row r="11163" spans="2:2">
      <c r="B11163" s="150"/>
    </row>
    <row r="11164" spans="2:2">
      <c r="B11164" s="150"/>
    </row>
    <row r="11165" spans="2:2">
      <c r="B11165" s="150"/>
    </row>
    <row r="11166" spans="2:2">
      <c r="B11166" s="150"/>
    </row>
    <row r="11167" spans="2:2">
      <c r="B11167" s="150"/>
    </row>
    <row r="11168" spans="2:2">
      <c r="B11168" s="150"/>
    </row>
    <row r="11169" spans="2:2">
      <c r="B11169" s="150"/>
    </row>
    <row r="11170" spans="2:2">
      <c r="B11170" s="150"/>
    </row>
    <row r="11171" spans="2:2">
      <c r="B11171" s="150"/>
    </row>
    <row r="11172" spans="2:2">
      <c r="B11172" s="150"/>
    </row>
    <row r="11173" spans="2:2">
      <c r="B11173" s="150"/>
    </row>
    <row r="11174" spans="2:2">
      <c r="B11174" s="150"/>
    </row>
    <row r="11175" spans="2:2">
      <c r="B11175" s="150"/>
    </row>
    <row r="11176" spans="2:2">
      <c r="B11176" s="150"/>
    </row>
    <row r="11177" spans="2:2">
      <c r="B11177" s="150"/>
    </row>
    <row r="11178" spans="2:2">
      <c r="B11178" s="150"/>
    </row>
    <row r="11179" spans="2:2">
      <c r="B11179" s="150"/>
    </row>
    <row r="11180" spans="2:2">
      <c r="B11180" s="150"/>
    </row>
    <row r="11181" spans="2:2">
      <c r="B11181" s="150"/>
    </row>
    <row r="11182" spans="2:2">
      <c r="B11182" s="150"/>
    </row>
    <row r="11183" spans="2:2">
      <c r="B11183" s="150"/>
    </row>
    <row r="11184" spans="2:2">
      <c r="B11184" s="150"/>
    </row>
    <row r="11185" spans="2:2">
      <c r="B11185" s="150"/>
    </row>
    <row r="11186" spans="2:2">
      <c r="B11186" s="150"/>
    </row>
    <row r="11187" spans="2:2">
      <c r="B11187" s="150"/>
    </row>
    <row r="11188" spans="2:2">
      <c r="B11188" s="150"/>
    </row>
    <row r="11189" spans="2:2">
      <c r="B11189" s="150"/>
    </row>
    <row r="11190" spans="2:2">
      <c r="B11190" s="150"/>
    </row>
    <row r="11191" spans="2:2">
      <c r="B11191" s="150"/>
    </row>
    <row r="11192" spans="2:2">
      <c r="B11192" s="150"/>
    </row>
    <row r="11193" spans="2:2">
      <c r="B11193" s="150"/>
    </row>
    <row r="11194" spans="2:2">
      <c r="B11194" s="150"/>
    </row>
    <row r="11195" spans="2:2">
      <c r="B11195" s="150"/>
    </row>
    <row r="11196" spans="2:2">
      <c r="B11196" s="150"/>
    </row>
    <row r="11197" spans="2:2">
      <c r="B11197" s="150"/>
    </row>
    <row r="11198" spans="2:2">
      <c r="B11198" s="150"/>
    </row>
    <row r="11199" spans="2:2">
      <c r="B11199" s="150"/>
    </row>
    <row r="11200" spans="2:2">
      <c r="B11200" s="150"/>
    </row>
    <row r="11201" spans="2:2">
      <c r="B11201" s="150"/>
    </row>
    <row r="11202" spans="2:2">
      <c r="B11202" s="150"/>
    </row>
    <row r="11203" spans="2:2">
      <c r="B11203" s="150"/>
    </row>
    <row r="11204" spans="2:2">
      <c r="B11204" s="150"/>
    </row>
    <row r="11205" spans="2:2">
      <c r="B11205" s="150"/>
    </row>
    <row r="11206" spans="2:2">
      <c r="B11206" s="150"/>
    </row>
    <row r="11207" spans="2:2">
      <c r="B11207" s="150"/>
    </row>
    <row r="11208" spans="2:2">
      <c r="B11208" s="150"/>
    </row>
    <row r="11209" spans="2:2">
      <c r="B11209" s="150"/>
    </row>
    <row r="11210" spans="2:2">
      <c r="B11210" s="150"/>
    </row>
    <row r="11211" spans="2:2">
      <c r="B11211" s="150"/>
    </row>
    <row r="11212" spans="2:2">
      <c r="B11212" s="150"/>
    </row>
    <row r="11213" spans="2:2">
      <c r="B11213" s="150"/>
    </row>
    <row r="11214" spans="2:2">
      <c r="B11214" s="150"/>
    </row>
    <row r="11215" spans="2:2">
      <c r="B11215" s="150"/>
    </row>
    <row r="11216" spans="2:2">
      <c r="B11216" s="150"/>
    </row>
    <row r="11217" spans="2:2">
      <c r="B11217" s="150"/>
    </row>
    <row r="11218" spans="2:2">
      <c r="B11218" s="150"/>
    </row>
    <row r="11219" spans="2:2">
      <c r="B11219" s="150"/>
    </row>
    <row r="11220" spans="2:2">
      <c r="B11220" s="150"/>
    </row>
    <row r="11221" spans="2:2">
      <c r="B11221" s="150"/>
    </row>
    <row r="11222" spans="2:2">
      <c r="B11222" s="150"/>
    </row>
    <row r="11223" spans="2:2">
      <c r="B11223" s="150"/>
    </row>
    <row r="11224" spans="2:2">
      <c r="B11224" s="150"/>
    </row>
    <row r="11225" spans="2:2">
      <c r="B11225" s="150"/>
    </row>
    <row r="11226" spans="2:2">
      <c r="B11226" s="150"/>
    </row>
    <row r="11227" spans="2:2">
      <c r="B11227" s="150"/>
    </row>
    <row r="11228" spans="2:2">
      <c r="B11228" s="150"/>
    </row>
    <row r="11229" spans="2:2">
      <c r="B11229" s="150"/>
    </row>
    <row r="11230" spans="2:2">
      <c r="B11230" s="150"/>
    </row>
    <row r="11231" spans="2:2">
      <c r="B11231" s="150"/>
    </row>
    <row r="11232" spans="2:2">
      <c r="B11232" s="150"/>
    </row>
    <row r="11233" spans="2:2">
      <c r="B11233" s="150"/>
    </row>
    <row r="11234" spans="2:2">
      <c r="B11234" s="150"/>
    </row>
    <row r="11235" spans="2:2">
      <c r="B11235" s="150"/>
    </row>
    <row r="11236" spans="2:2">
      <c r="B11236" s="150"/>
    </row>
    <row r="11237" spans="2:2">
      <c r="B11237" s="150"/>
    </row>
    <row r="11238" spans="2:2">
      <c r="B11238" s="150"/>
    </row>
    <row r="11239" spans="2:2">
      <c r="B11239" s="150"/>
    </row>
    <row r="11240" spans="2:2">
      <c r="B11240" s="150"/>
    </row>
    <row r="11241" spans="2:2">
      <c r="B11241" s="150"/>
    </row>
    <row r="11242" spans="2:2">
      <c r="B11242" s="150"/>
    </row>
    <row r="11243" spans="2:2">
      <c r="B11243" s="150"/>
    </row>
    <row r="11244" spans="2:2">
      <c r="B11244" s="150"/>
    </row>
    <row r="11245" spans="2:2">
      <c r="B11245" s="150"/>
    </row>
    <row r="11246" spans="2:2">
      <c r="B11246" s="150"/>
    </row>
    <row r="11247" spans="2:2">
      <c r="B11247" s="150"/>
    </row>
    <row r="11248" spans="2:2">
      <c r="B11248" s="150"/>
    </row>
    <row r="11249" spans="2:2">
      <c r="B11249" s="150"/>
    </row>
    <row r="11250" spans="2:2">
      <c r="B11250" s="150"/>
    </row>
    <row r="11251" spans="2:2">
      <c r="B11251" s="150"/>
    </row>
    <row r="11252" spans="2:2">
      <c r="B11252" s="150"/>
    </row>
    <row r="11253" spans="2:2">
      <c r="B11253" s="150"/>
    </row>
    <row r="11254" spans="2:2">
      <c r="B11254" s="150"/>
    </row>
    <row r="11255" spans="2:2">
      <c r="B11255" s="150"/>
    </row>
    <row r="11256" spans="2:2">
      <c r="B11256" s="150"/>
    </row>
    <row r="11257" spans="2:2">
      <c r="B11257" s="150"/>
    </row>
    <row r="11258" spans="2:2">
      <c r="B11258" s="150"/>
    </row>
    <row r="11259" spans="2:2">
      <c r="B11259" s="150"/>
    </row>
    <row r="11260" spans="2:2">
      <c r="B11260" s="150"/>
    </row>
    <row r="11261" spans="2:2">
      <c r="B11261" s="150"/>
    </row>
    <row r="11262" spans="2:2">
      <c r="B11262" s="150"/>
    </row>
    <row r="11263" spans="2:2">
      <c r="B11263" s="150"/>
    </row>
    <row r="11264" spans="2:2">
      <c r="B11264" s="150"/>
    </row>
    <row r="11265" spans="2:2">
      <c r="B11265" s="150"/>
    </row>
    <row r="11266" spans="2:2">
      <c r="B11266" s="150"/>
    </row>
    <row r="11267" spans="2:2">
      <c r="B11267" s="150"/>
    </row>
    <row r="11268" spans="2:2">
      <c r="B11268" s="150"/>
    </row>
    <row r="11269" spans="2:2">
      <c r="B11269" s="150"/>
    </row>
    <row r="11270" spans="2:2">
      <c r="B11270" s="150"/>
    </row>
    <row r="11271" spans="2:2">
      <c r="B11271" s="150"/>
    </row>
    <row r="11272" spans="2:2">
      <c r="B11272" s="150"/>
    </row>
    <row r="11273" spans="2:2">
      <c r="B11273" s="150"/>
    </row>
    <row r="11274" spans="2:2">
      <c r="B11274" s="150"/>
    </row>
    <row r="11275" spans="2:2">
      <c r="B11275" s="150"/>
    </row>
    <row r="11276" spans="2:2">
      <c r="B11276" s="150"/>
    </row>
    <row r="11277" spans="2:2">
      <c r="B11277" s="150"/>
    </row>
    <row r="11278" spans="2:2">
      <c r="B11278" s="150"/>
    </row>
    <row r="11279" spans="2:2">
      <c r="B11279" s="150"/>
    </row>
    <row r="11280" spans="2:2">
      <c r="B11280" s="150"/>
    </row>
    <row r="11281" spans="2:2">
      <c r="B11281" s="150"/>
    </row>
    <row r="11282" spans="2:2">
      <c r="B11282" s="150"/>
    </row>
    <row r="11283" spans="2:2">
      <c r="B11283" s="150"/>
    </row>
    <row r="11284" spans="2:2">
      <c r="B11284" s="150"/>
    </row>
    <row r="11285" spans="2:2">
      <c r="B11285" s="150"/>
    </row>
    <row r="11286" spans="2:2">
      <c r="B11286" s="150"/>
    </row>
    <row r="11287" spans="2:2">
      <c r="B11287" s="150"/>
    </row>
    <row r="11288" spans="2:2">
      <c r="B11288" s="150"/>
    </row>
    <row r="11289" spans="2:2">
      <c r="B11289" s="150"/>
    </row>
    <row r="11290" spans="2:2">
      <c r="B11290" s="150"/>
    </row>
    <row r="11291" spans="2:2">
      <c r="B11291" s="150"/>
    </row>
    <row r="11292" spans="2:2">
      <c r="B11292" s="150"/>
    </row>
    <row r="11293" spans="2:2">
      <c r="B11293" s="150"/>
    </row>
    <row r="11294" spans="2:2">
      <c r="B11294" s="150"/>
    </row>
    <row r="11295" spans="2:2">
      <c r="B11295" s="150"/>
    </row>
    <row r="11296" spans="2:2">
      <c r="B11296" s="150"/>
    </row>
    <row r="11297" spans="2:2">
      <c r="B11297" s="150"/>
    </row>
    <row r="11298" spans="2:2">
      <c r="B11298" s="150"/>
    </row>
    <row r="11299" spans="2:2">
      <c r="B11299" s="150"/>
    </row>
    <row r="11300" spans="2:2">
      <c r="B11300" s="150"/>
    </row>
    <row r="11301" spans="2:2">
      <c r="B11301" s="150"/>
    </row>
    <row r="11302" spans="2:2">
      <c r="B11302" s="150"/>
    </row>
    <row r="11303" spans="2:2">
      <c r="B11303" s="150"/>
    </row>
    <row r="11304" spans="2:2">
      <c r="B11304" s="150"/>
    </row>
    <row r="11305" spans="2:2">
      <c r="B11305" s="150"/>
    </row>
    <row r="11306" spans="2:2">
      <c r="B11306" s="150"/>
    </row>
    <row r="11307" spans="2:2">
      <c r="B11307" s="150"/>
    </row>
    <row r="11308" spans="2:2">
      <c r="B11308" s="150"/>
    </row>
    <row r="11309" spans="2:2">
      <c r="B11309" s="150"/>
    </row>
    <row r="11310" spans="2:2">
      <c r="B11310" s="150"/>
    </row>
    <row r="11311" spans="2:2">
      <c r="B11311" s="150"/>
    </row>
    <row r="11312" spans="2:2">
      <c r="B11312" s="150"/>
    </row>
    <row r="11313" spans="2:2">
      <c r="B11313" s="150"/>
    </row>
    <row r="11314" spans="2:2">
      <c r="B11314" s="150"/>
    </row>
    <row r="11315" spans="2:2">
      <c r="B11315" s="150"/>
    </row>
    <row r="11316" spans="2:2">
      <c r="B11316" s="150"/>
    </row>
    <row r="11317" spans="2:2">
      <c r="B11317" s="150"/>
    </row>
    <row r="11318" spans="2:2">
      <c r="B11318" s="150"/>
    </row>
    <row r="11319" spans="2:2">
      <c r="B11319" s="150"/>
    </row>
    <row r="11320" spans="2:2">
      <c r="B11320" s="150"/>
    </row>
    <row r="11321" spans="2:2">
      <c r="B11321" s="150"/>
    </row>
    <row r="11322" spans="2:2">
      <c r="B11322" s="150"/>
    </row>
    <row r="11323" spans="2:2">
      <c r="B11323" s="150"/>
    </row>
    <row r="11324" spans="2:2">
      <c r="B11324" s="150"/>
    </row>
    <row r="11325" spans="2:2">
      <c r="B11325" s="150"/>
    </row>
    <row r="11326" spans="2:2">
      <c r="B11326" s="150"/>
    </row>
    <row r="11327" spans="2:2">
      <c r="B11327" s="150"/>
    </row>
    <row r="11328" spans="2:2">
      <c r="B11328" s="150"/>
    </row>
    <row r="11329" spans="2:2">
      <c r="B11329" s="150"/>
    </row>
    <row r="11330" spans="2:2">
      <c r="B11330" s="150"/>
    </row>
    <row r="11331" spans="2:2">
      <c r="B11331" s="150"/>
    </row>
    <row r="11332" spans="2:2">
      <c r="B11332" s="150"/>
    </row>
    <row r="11333" spans="2:2">
      <c r="B11333" s="150"/>
    </row>
    <row r="11334" spans="2:2">
      <c r="B11334" s="150"/>
    </row>
    <row r="11335" spans="2:2">
      <c r="B11335" s="150"/>
    </row>
    <row r="11336" spans="2:2">
      <c r="B11336" s="150"/>
    </row>
    <row r="11337" spans="2:2">
      <c r="B11337" s="150"/>
    </row>
    <row r="11338" spans="2:2">
      <c r="B11338" s="150"/>
    </row>
    <row r="11339" spans="2:2">
      <c r="B11339" s="150"/>
    </row>
    <row r="11340" spans="2:2">
      <c r="B11340" s="150"/>
    </row>
    <row r="11341" spans="2:2">
      <c r="B11341" s="150"/>
    </row>
    <row r="11342" spans="2:2">
      <c r="B11342" s="150"/>
    </row>
    <row r="11343" spans="2:2">
      <c r="B11343" s="150"/>
    </row>
    <row r="11344" spans="2:2">
      <c r="B11344" s="150"/>
    </row>
    <row r="11345" spans="2:2">
      <c r="B11345" s="150"/>
    </row>
    <row r="11346" spans="2:2">
      <c r="B11346" s="150"/>
    </row>
    <row r="11347" spans="2:2">
      <c r="B11347" s="150"/>
    </row>
    <row r="11348" spans="2:2">
      <c r="B11348" s="150"/>
    </row>
    <row r="11349" spans="2:2">
      <c r="B11349" s="150"/>
    </row>
    <row r="11350" spans="2:2">
      <c r="B11350" s="150"/>
    </row>
    <row r="11351" spans="2:2">
      <c r="B11351" s="150"/>
    </row>
    <row r="11352" spans="2:2">
      <c r="B11352" s="150"/>
    </row>
    <row r="11353" spans="2:2">
      <c r="B11353" s="150"/>
    </row>
    <row r="11354" spans="2:2">
      <c r="B11354" s="150"/>
    </row>
    <row r="11355" spans="2:2">
      <c r="B11355" s="150"/>
    </row>
    <row r="11356" spans="2:2">
      <c r="B11356" s="150"/>
    </row>
    <row r="11357" spans="2:2">
      <c r="B11357" s="150"/>
    </row>
    <row r="11358" spans="2:2">
      <c r="B11358" s="150"/>
    </row>
    <row r="11359" spans="2:2">
      <c r="B11359" s="150"/>
    </row>
    <row r="11360" spans="2:2">
      <c r="B11360" s="150"/>
    </row>
    <row r="11361" spans="2:2">
      <c r="B11361" s="150"/>
    </row>
    <row r="11362" spans="2:2">
      <c r="B11362" s="150"/>
    </row>
    <row r="11363" spans="2:2">
      <c r="B11363" s="150"/>
    </row>
    <row r="11364" spans="2:2">
      <c r="B11364" s="150"/>
    </row>
    <row r="11365" spans="2:2">
      <c r="B11365" s="150"/>
    </row>
    <row r="11366" spans="2:2">
      <c r="B11366" s="150"/>
    </row>
    <row r="11367" spans="2:2">
      <c r="B11367" s="150"/>
    </row>
    <row r="11368" spans="2:2">
      <c r="B11368" s="150"/>
    </row>
    <row r="11369" spans="2:2">
      <c r="B11369" s="150"/>
    </row>
    <row r="11370" spans="2:2">
      <c r="B11370" s="150"/>
    </row>
    <row r="11371" spans="2:2">
      <c r="B11371" s="150"/>
    </row>
    <row r="11372" spans="2:2">
      <c r="B11372" s="150"/>
    </row>
    <row r="11373" spans="2:2">
      <c r="B11373" s="150"/>
    </row>
    <row r="11374" spans="2:2">
      <c r="B11374" s="150"/>
    </row>
    <row r="11375" spans="2:2">
      <c r="B11375" s="150"/>
    </row>
    <row r="11376" spans="2:2">
      <c r="B11376" s="150"/>
    </row>
    <row r="11377" spans="2:2">
      <c r="B11377" s="150"/>
    </row>
    <row r="11378" spans="2:2">
      <c r="B11378" s="150"/>
    </row>
    <row r="11379" spans="2:2">
      <c r="B11379" s="150"/>
    </row>
    <row r="11380" spans="2:2">
      <c r="B11380" s="150"/>
    </row>
    <row r="11381" spans="2:2">
      <c r="B11381" s="150"/>
    </row>
    <row r="11382" spans="2:2">
      <c r="B11382" s="150"/>
    </row>
    <row r="11383" spans="2:2">
      <c r="B11383" s="150"/>
    </row>
    <row r="11384" spans="2:2">
      <c r="B11384" s="150"/>
    </row>
    <row r="11385" spans="2:2">
      <c r="B11385" s="150"/>
    </row>
    <row r="11386" spans="2:2">
      <c r="B11386" s="150"/>
    </row>
    <row r="11387" spans="2:2">
      <c r="B11387" s="150"/>
    </row>
    <row r="11388" spans="2:2">
      <c r="B11388" s="150"/>
    </row>
    <row r="11389" spans="2:2">
      <c r="B11389" s="150"/>
    </row>
    <row r="11390" spans="2:2">
      <c r="B11390" s="150"/>
    </row>
    <row r="11391" spans="2:2">
      <c r="B11391" s="150"/>
    </row>
    <row r="11392" spans="2:2">
      <c r="B11392" s="150"/>
    </row>
    <row r="11393" spans="2:2">
      <c r="B11393" s="150"/>
    </row>
    <row r="11394" spans="2:2">
      <c r="B11394" s="150"/>
    </row>
    <row r="11395" spans="2:2">
      <c r="B11395" s="150"/>
    </row>
    <row r="11396" spans="2:2">
      <c r="B11396" s="150"/>
    </row>
    <row r="11397" spans="2:2">
      <c r="B11397" s="150"/>
    </row>
    <row r="11398" spans="2:2">
      <c r="B11398" s="150"/>
    </row>
    <row r="11399" spans="2:2">
      <c r="B11399" s="150"/>
    </row>
    <row r="11400" spans="2:2">
      <c r="B11400" s="150"/>
    </row>
    <row r="11401" spans="2:2">
      <c r="B11401" s="150"/>
    </row>
    <row r="11402" spans="2:2">
      <c r="B11402" s="150"/>
    </row>
    <row r="11403" spans="2:2">
      <c r="B11403" s="150"/>
    </row>
    <row r="11404" spans="2:2">
      <c r="B11404" s="150"/>
    </row>
    <row r="11405" spans="2:2">
      <c r="B11405" s="150"/>
    </row>
    <row r="11406" spans="2:2">
      <c r="B11406" s="150"/>
    </row>
    <row r="11407" spans="2:2">
      <c r="B11407" s="150"/>
    </row>
    <row r="11408" spans="2:2">
      <c r="B11408" s="150"/>
    </row>
    <row r="11409" spans="2:2">
      <c r="B11409" s="150"/>
    </row>
    <row r="11410" spans="2:2">
      <c r="B11410" s="150"/>
    </row>
    <row r="11411" spans="2:2">
      <c r="B11411" s="150"/>
    </row>
    <row r="11412" spans="2:2">
      <c r="B11412" s="150"/>
    </row>
    <row r="11413" spans="2:2">
      <c r="B11413" s="150"/>
    </row>
    <row r="11414" spans="2:2">
      <c r="B11414" s="150"/>
    </row>
    <row r="11415" spans="2:2">
      <c r="B11415" s="150"/>
    </row>
    <row r="11416" spans="2:2">
      <c r="B11416" s="150"/>
    </row>
    <row r="11417" spans="2:2">
      <c r="B11417" s="150"/>
    </row>
    <row r="11418" spans="2:2">
      <c r="B11418" s="150"/>
    </row>
    <row r="11419" spans="2:2">
      <c r="B11419" s="150"/>
    </row>
    <row r="11420" spans="2:2">
      <c r="B11420" s="150"/>
    </row>
    <row r="11421" spans="2:2">
      <c r="B11421" s="150"/>
    </row>
    <row r="11422" spans="2:2">
      <c r="B11422" s="150"/>
    </row>
    <row r="11423" spans="2:2">
      <c r="B11423" s="150"/>
    </row>
    <row r="11424" spans="2:2">
      <c r="B11424" s="150"/>
    </row>
    <row r="11425" spans="2:2">
      <c r="B11425" s="150"/>
    </row>
    <row r="11426" spans="2:2">
      <c r="B11426" s="150"/>
    </row>
    <row r="11427" spans="2:2">
      <c r="B11427" s="150"/>
    </row>
    <row r="11428" spans="2:2">
      <c r="B11428" s="150"/>
    </row>
    <row r="11429" spans="2:2">
      <c r="B11429" s="150"/>
    </row>
    <row r="11430" spans="2:2">
      <c r="B11430" s="150"/>
    </row>
    <row r="11431" spans="2:2">
      <c r="B11431" s="150"/>
    </row>
    <row r="11432" spans="2:2">
      <c r="B11432" s="150"/>
    </row>
    <row r="11433" spans="2:2">
      <c r="B11433" s="150"/>
    </row>
    <row r="11434" spans="2:2">
      <c r="B11434" s="150"/>
    </row>
    <row r="11435" spans="2:2">
      <c r="B11435" s="150"/>
    </row>
    <row r="11436" spans="2:2">
      <c r="B11436" s="150"/>
    </row>
    <row r="11437" spans="2:2">
      <c r="B11437" s="150"/>
    </row>
    <row r="11438" spans="2:2">
      <c r="B11438" s="150"/>
    </row>
    <row r="11439" spans="2:2">
      <c r="B11439" s="150"/>
    </row>
    <row r="11440" spans="2:2">
      <c r="B11440" s="150"/>
    </row>
    <row r="11441" spans="2:2">
      <c r="B11441" s="150"/>
    </row>
    <row r="11442" spans="2:2">
      <c r="B11442" s="150"/>
    </row>
    <row r="11443" spans="2:2">
      <c r="B11443" s="150"/>
    </row>
    <row r="11444" spans="2:2">
      <c r="B11444" s="150"/>
    </row>
    <row r="11445" spans="2:2">
      <c r="B11445" s="150"/>
    </row>
    <row r="11446" spans="2:2">
      <c r="B11446" s="150"/>
    </row>
    <row r="11447" spans="2:2">
      <c r="B11447" s="150"/>
    </row>
    <row r="11448" spans="2:2">
      <c r="B11448" s="150"/>
    </row>
    <row r="11449" spans="2:2">
      <c r="B11449" s="150"/>
    </row>
    <row r="11450" spans="2:2">
      <c r="B11450" s="150"/>
    </row>
    <row r="11451" spans="2:2">
      <c r="B11451" s="150"/>
    </row>
    <row r="11452" spans="2:2">
      <c r="B11452" s="150"/>
    </row>
    <row r="11453" spans="2:2">
      <c r="B11453" s="150"/>
    </row>
    <row r="11454" spans="2:2">
      <c r="B11454" s="150"/>
    </row>
    <row r="11455" spans="2:2">
      <c r="B11455" s="150"/>
    </row>
    <row r="11456" spans="2:2">
      <c r="B11456" s="150"/>
    </row>
    <row r="11457" spans="2:2">
      <c r="B11457" s="150"/>
    </row>
    <row r="11458" spans="2:2">
      <c r="B11458" s="150"/>
    </row>
    <row r="11459" spans="2:2">
      <c r="B11459" s="150"/>
    </row>
    <row r="11460" spans="2:2">
      <c r="B11460" s="150"/>
    </row>
    <row r="11461" spans="2:2">
      <c r="B11461" s="150"/>
    </row>
    <row r="11462" spans="2:2">
      <c r="B11462" s="150"/>
    </row>
    <row r="11463" spans="2:2">
      <c r="B11463" s="150"/>
    </row>
    <row r="11464" spans="2:2">
      <c r="B11464" s="150"/>
    </row>
    <row r="11465" spans="2:2">
      <c r="B11465" s="150"/>
    </row>
    <row r="11466" spans="2:2">
      <c r="B11466" s="150"/>
    </row>
    <row r="11467" spans="2:2">
      <c r="B11467" s="150"/>
    </row>
    <row r="11468" spans="2:2">
      <c r="B11468" s="150"/>
    </row>
    <row r="11469" spans="2:2">
      <c r="B11469" s="150"/>
    </row>
    <row r="11470" spans="2:2">
      <c r="B11470" s="150"/>
    </row>
    <row r="11471" spans="2:2">
      <c r="B11471" s="150"/>
    </row>
    <row r="11472" spans="2:2">
      <c r="B11472" s="150"/>
    </row>
    <row r="11473" spans="2:2">
      <c r="B11473" s="150"/>
    </row>
    <row r="11474" spans="2:2">
      <c r="B11474" s="150"/>
    </row>
    <row r="11475" spans="2:2">
      <c r="B11475" s="150"/>
    </row>
    <row r="11476" spans="2:2">
      <c r="B11476" s="150"/>
    </row>
    <row r="11477" spans="2:2">
      <c r="B11477" s="150"/>
    </row>
    <row r="11478" spans="2:2">
      <c r="B11478" s="150"/>
    </row>
    <row r="11479" spans="2:2">
      <c r="B11479" s="150"/>
    </row>
    <row r="11480" spans="2:2">
      <c r="B11480" s="150"/>
    </row>
    <row r="11481" spans="2:2">
      <c r="B11481" s="150"/>
    </row>
    <row r="11482" spans="2:2">
      <c r="B11482" s="150"/>
    </row>
    <row r="11483" spans="2:2">
      <c r="B11483" s="150"/>
    </row>
    <row r="11484" spans="2:2">
      <c r="B11484" s="150"/>
    </row>
    <row r="11485" spans="2:2">
      <c r="B11485" s="150"/>
    </row>
    <row r="11486" spans="2:2">
      <c r="B11486" s="150"/>
    </row>
    <row r="11487" spans="2:2">
      <c r="B11487" s="150"/>
    </row>
    <row r="11488" spans="2:2">
      <c r="B11488" s="150"/>
    </row>
    <row r="11489" spans="2:2">
      <c r="B11489" s="150"/>
    </row>
    <row r="11490" spans="2:2">
      <c r="B11490" s="150"/>
    </row>
    <row r="11491" spans="2:2">
      <c r="B11491" s="150"/>
    </row>
    <row r="11492" spans="2:2">
      <c r="B11492" s="150"/>
    </row>
    <row r="11493" spans="2:2">
      <c r="B11493" s="150"/>
    </row>
    <row r="11494" spans="2:2">
      <c r="B11494" s="150"/>
    </row>
    <row r="11495" spans="2:2">
      <c r="B11495" s="150"/>
    </row>
    <row r="11496" spans="2:2">
      <c r="B11496" s="150"/>
    </row>
    <row r="11497" spans="2:2">
      <c r="B11497" s="150"/>
    </row>
    <row r="11498" spans="2:2">
      <c r="B11498" s="150"/>
    </row>
    <row r="11499" spans="2:2">
      <c r="B11499" s="150"/>
    </row>
    <row r="11500" spans="2:2">
      <c r="B11500" s="150"/>
    </row>
    <row r="11501" spans="2:2">
      <c r="B11501" s="150"/>
    </row>
    <row r="11502" spans="2:2">
      <c r="B11502" s="150"/>
    </row>
    <row r="11503" spans="2:2">
      <c r="B11503" s="150"/>
    </row>
    <row r="11504" spans="2:2">
      <c r="B11504" s="150"/>
    </row>
    <row r="11505" spans="2:2">
      <c r="B11505" s="150"/>
    </row>
    <row r="11506" spans="2:2">
      <c r="B11506" s="150"/>
    </row>
    <row r="11507" spans="2:2">
      <c r="B11507" s="150"/>
    </row>
    <row r="11508" spans="2:2">
      <c r="B11508" s="150"/>
    </row>
    <row r="11509" spans="2:2">
      <c r="B11509" s="150"/>
    </row>
    <row r="11510" spans="2:2">
      <c r="B11510" s="150"/>
    </row>
    <row r="11511" spans="2:2">
      <c r="B11511" s="150"/>
    </row>
    <row r="11512" spans="2:2">
      <c r="B11512" s="150"/>
    </row>
    <row r="11513" spans="2:2">
      <c r="B11513" s="150"/>
    </row>
    <row r="11514" spans="2:2">
      <c r="B11514" s="150"/>
    </row>
    <row r="11515" spans="2:2">
      <c r="B11515" s="150"/>
    </row>
    <row r="11516" spans="2:2">
      <c r="B11516" s="150"/>
    </row>
    <row r="11517" spans="2:2">
      <c r="B11517" s="150"/>
    </row>
    <row r="11518" spans="2:2">
      <c r="B11518" s="150"/>
    </row>
    <row r="11519" spans="2:2">
      <c r="B11519" s="150"/>
    </row>
    <row r="11520" spans="2:2">
      <c r="B11520" s="150"/>
    </row>
    <row r="11521" spans="2:2">
      <c r="B11521" s="150"/>
    </row>
    <row r="11522" spans="2:2">
      <c r="B11522" s="150"/>
    </row>
    <row r="11523" spans="2:2">
      <c r="B11523" s="150"/>
    </row>
    <row r="11524" spans="2:2">
      <c r="B11524" s="150"/>
    </row>
    <row r="11525" spans="2:2">
      <c r="B11525" s="150"/>
    </row>
    <row r="11526" spans="2:2">
      <c r="B11526" s="150"/>
    </row>
    <row r="11527" spans="2:2">
      <c r="B11527" s="150"/>
    </row>
    <row r="11528" spans="2:2">
      <c r="B11528" s="150"/>
    </row>
    <row r="11529" spans="2:2">
      <c r="B11529" s="150"/>
    </row>
    <row r="11530" spans="2:2">
      <c r="B11530" s="150"/>
    </row>
    <row r="11531" spans="2:2">
      <c r="B11531" s="150"/>
    </row>
    <row r="11532" spans="2:2">
      <c r="B11532" s="150"/>
    </row>
    <row r="11533" spans="2:2">
      <c r="B11533" s="150"/>
    </row>
    <row r="11534" spans="2:2">
      <c r="B11534" s="150"/>
    </row>
    <row r="11535" spans="2:2">
      <c r="B11535" s="150"/>
    </row>
    <row r="11536" spans="2:2">
      <c r="B11536" s="150"/>
    </row>
    <row r="11537" spans="2:2">
      <c r="B11537" s="150"/>
    </row>
    <row r="11538" spans="2:2">
      <c r="B11538" s="150"/>
    </row>
    <row r="11539" spans="2:2">
      <c r="B11539" s="150"/>
    </row>
    <row r="11540" spans="2:2">
      <c r="B11540" s="150"/>
    </row>
    <row r="11541" spans="2:2">
      <c r="B11541" s="150"/>
    </row>
    <row r="11542" spans="2:2">
      <c r="B11542" s="150"/>
    </row>
    <row r="11543" spans="2:2">
      <c r="B11543" s="150"/>
    </row>
    <row r="11544" spans="2:2">
      <c r="B11544" s="150"/>
    </row>
    <row r="11545" spans="2:2">
      <c r="B11545" s="150"/>
    </row>
    <row r="11546" spans="2:2">
      <c r="B11546" s="150"/>
    </row>
    <row r="11547" spans="2:2">
      <c r="B11547" s="150"/>
    </row>
    <row r="11548" spans="2:2">
      <c r="B11548" s="150"/>
    </row>
    <row r="11549" spans="2:2">
      <c r="B11549" s="150"/>
    </row>
    <row r="11550" spans="2:2">
      <c r="B11550" s="150"/>
    </row>
    <row r="11551" spans="2:2">
      <c r="B11551" s="150"/>
    </row>
    <row r="11552" spans="2:2">
      <c r="B11552" s="150"/>
    </row>
    <row r="11553" spans="2:2">
      <c r="B11553" s="150"/>
    </row>
    <row r="11554" spans="2:2">
      <c r="B11554" s="150"/>
    </row>
    <row r="11555" spans="2:2">
      <c r="B11555" s="150"/>
    </row>
    <row r="11556" spans="2:2">
      <c r="B11556" s="150"/>
    </row>
    <row r="11557" spans="2:2">
      <c r="B11557" s="150"/>
    </row>
    <row r="11558" spans="2:2">
      <c r="B11558" s="150"/>
    </row>
    <row r="11559" spans="2:2">
      <c r="B11559" s="150"/>
    </row>
    <row r="11560" spans="2:2">
      <c r="B11560" s="150"/>
    </row>
    <row r="11561" spans="2:2">
      <c r="B11561" s="150"/>
    </row>
    <row r="11562" spans="2:2">
      <c r="B11562" s="150"/>
    </row>
    <row r="11563" spans="2:2">
      <c r="B11563" s="150"/>
    </row>
    <row r="11564" spans="2:2">
      <c r="B11564" s="150"/>
    </row>
    <row r="11565" spans="2:2">
      <c r="B11565" s="150"/>
    </row>
    <row r="11566" spans="2:2">
      <c r="B11566" s="150"/>
    </row>
    <row r="11567" spans="2:2">
      <c r="B11567" s="150"/>
    </row>
    <row r="11568" spans="2:2">
      <c r="B11568" s="150"/>
    </row>
    <row r="11569" spans="2:2">
      <c r="B11569" s="150"/>
    </row>
    <row r="11570" spans="2:2">
      <c r="B11570" s="150"/>
    </row>
    <row r="11571" spans="2:2">
      <c r="B11571" s="150"/>
    </row>
    <row r="11572" spans="2:2">
      <c r="B11572" s="150"/>
    </row>
    <row r="11573" spans="2:2">
      <c r="B11573" s="150"/>
    </row>
    <row r="11574" spans="2:2">
      <c r="B11574" s="150"/>
    </row>
    <row r="11575" spans="2:2">
      <c r="B11575" s="150"/>
    </row>
    <row r="11576" spans="2:2">
      <c r="B11576" s="150"/>
    </row>
    <row r="11577" spans="2:2">
      <c r="B11577" s="150"/>
    </row>
    <row r="11578" spans="2:2">
      <c r="B11578" s="150"/>
    </row>
    <row r="11579" spans="2:2">
      <c r="B11579" s="150"/>
    </row>
    <row r="11580" spans="2:2">
      <c r="B11580" s="150"/>
    </row>
    <row r="11581" spans="2:2">
      <c r="B11581" s="150"/>
    </row>
    <row r="11582" spans="2:2">
      <c r="B11582" s="150"/>
    </row>
    <row r="11583" spans="2:2">
      <c r="B11583" s="150"/>
    </row>
    <row r="11584" spans="2:2">
      <c r="B11584" s="150"/>
    </row>
    <row r="11585" spans="2:2">
      <c r="B11585" s="150"/>
    </row>
    <row r="11586" spans="2:2">
      <c r="B11586" s="150"/>
    </row>
    <row r="11587" spans="2:2">
      <c r="B11587" s="150"/>
    </row>
    <row r="11588" spans="2:2">
      <c r="B11588" s="150"/>
    </row>
    <row r="11589" spans="2:2">
      <c r="B11589" s="150"/>
    </row>
    <row r="11590" spans="2:2">
      <c r="B11590" s="150"/>
    </row>
    <row r="11591" spans="2:2">
      <c r="B11591" s="150"/>
    </row>
    <row r="11592" spans="2:2">
      <c r="B11592" s="150"/>
    </row>
    <row r="11593" spans="2:2">
      <c r="B11593" s="150"/>
    </row>
    <row r="11594" spans="2:2">
      <c r="B11594" s="150"/>
    </row>
    <row r="11595" spans="2:2">
      <c r="B11595" s="150"/>
    </row>
    <row r="11596" spans="2:2">
      <c r="B11596" s="150"/>
    </row>
    <row r="11597" spans="2:2">
      <c r="B11597" s="150"/>
    </row>
    <row r="11598" spans="2:2">
      <c r="B11598" s="150"/>
    </row>
    <row r="11599" spans="2:2">
      <c r="B11599" s="150"/>
    </row>
    <row r="11600" spans="2:2">
      <c r="B11600" s="150"/>
    </row>
    <row r="11601" spans="2:2">
      <c r="B11601" s="150"/>
    </row>
    <row r="11602" spans="2:2">
      <c r="B11602" s="150"/>
    </row>
    <row r="11603" spans="2:2">
      <c r="B11603" s="150"/>
    </row>
    <row r="11604" spans="2:2">
      <c r="B11604" s="150"/>
    </row>
    <row r="11605" spans="2:2">
      <c r="B11605" s="150"/>
    </row>
    <row r="11606" spans="2:2">
      <c r="B11606" s="150"/>
    </row>
    <row r="11607" spans="2:2">
      <c r="B11607" s="150"/>
    </row>
    <row r="11608" spans="2:2">
      <c r="B11608" s="150"/>
    </row>
    <row r="11609" spans="2:2">
      <c r="B11609" s="150"/>
    </row>
    <row r="11610" spans="2:2">
      <c r="B11610" s="150"/>
    </row>
    <row r="11611" spans="2:2">
      <c r="B11611" s="150"/>
    </row>
    <row r="11612" spans="2:2">
      <c r="B11612" s="150"/>
    </row>
    <row r="11613" spans="2:2">
      <c r="B11613" s="150"/>
    </row>
    <row r="11614" spans="2:2">
      <c r="B11614" s="150"/>
    </row>
    <row r="11615" spans="2:2">
      <c r="B11615" s="150"/>
    </row>
    <row r="11616" spans="2:2">
      <c r="B11616" s="150"/>
    </row>
    <row r="11617" spans="2:2">
      <c r="B11617" s="150"/>
    </row>
    <row r="11618" spans="2:2">
      <c r="B11618" s="150"/>
    </row>
    <row r="11619" spans="2:2">
      <c r="B11619" s="150"/>
    </row>
    <row r="11620" spans="2:2">
      <c r="B11620" s="150"/>
    </row>
    <row r="11621" spans="2:2">
      <c r="B11621" s="150"/>
    </row>
    <row r="11622" spans="2:2">
      <c r="B11622" s="150"/>
    </row>
    <row r="11623" spans="2:2">
      <c r="B11623" s="150"/>
    </row>
    <row r="11624" spans="2:2">
      <c r="B11624" s="150"/>
    </row>
    <row r="11625" spans="2:2">
      <c r="B11625" s="150"/>
    </row>
    <row r="11626" spans="2:2">
      <c r="B11626" s="150"/>
    </row>
    <row r="11627" spans="2:2">
      <c r="B11627" s="150"/>
    </row>
    <row r="11628" spans="2:2">
      <c r="B11628" s="150"/>
    </row>
    <row r="11629" spans="2:2">
      <c r="B11629" s="150"/>
    </row>
    <row r="11630" spans="2:2">
      <c r="B11630" s="150"/>
    </row>
    <row r="11631" spans="2:2">
      <c r="B11631" s="150"/>
    </row>
    <row r="11632" spans="2:2">
      <c r="B11632" s="150"/>
    </row>
    <row r="11633" spans="2:2">
      <c r="B11633" s="150"/>
    </row>
    <row r="11634" spans="2:2">
      <c r="B11634" s="150"/>
    </row>
    <row r="11635" spans="2:2">
      <c r="B11635" s="150"/>
    </row>
    <row r="11636" spans="2:2">
      <c r="B11636" s="150"/>
    </row>
    <row r="11637" spans="2:2">
      <c r="B11637" s="150"/>
    </row>
    <row r="11638" spans="2:2">
      <c r="B11638" s="150"/>
    </row>
    <row r="11639" spans="2:2">
      <c r="B11639" s="150"/>
    </row>
    <row r="11640" spans="2:2">
      <c r="B11640" s="150"/>
    </row>
    <row r="11641" spans="2:2">
      <c r="B11641" s="150"/>
    </row>
    <row r="11642" spans="2:2">
      <c r="B11642" s="150"/>
    </row>
    <row r="11643" spans="2:2">
      <c r="B11643" s="150"/>
    </row>
    <row r="11644" spans="2:2">
      <c r="B11644" s="150"/>
    </row>
    <row r="11645" spans="2:2">
      <c r="B11645" s="150"/>
    </row>
    <row r="11646" spans="2:2">
      <c r="B11646" s="150"/>
    </row>
    <row r="11647" spans="2:2">
      <c r="B11647" s="150"/>
    </row>
    <row r="11648" spans="2:2">
      <c r="B11648" s="150"/>
    </row>
    <row r="11649" spans="2:2">
      <c r="B11649" s="150"/>
    </row>
    <row r="11650" spans="2:2">
      <c r="B11650" s="150"/>
    </row>
    <row r="11651" spans="2:2">
      <c r="B11651" s="150"/>
    </row>
    <row r="11652" spans="2:2">
      <c r="B11652" s="150"/>
    </row>
    <row r="11653" spans="2:2">
      <c r="B11653" s="150"/>
    </row>
    <row r="11654" spans="2:2">
      <c r="B11654" s="150"/>
    </row>
    <row r="11655" spans="2:2">
      <c r="B11655" s="150"/>
    </row>
    <row r="11656" spans="2:2">
      <c r="B11656" s="150"/>
    </row>
    <row r="11657" spans="2:2">
      <c r="B11657" s="150"/>
    </row>
    <row r="11658" spans="2:2">
      <c r="B11658" s="150"/>
    </row>
    <row r="11659" spans="2:2">
      <c r="B11659" s="150"/>
    </row>
    <row r="11660" spans="2:2">
      <c r="B11660" s="150"/>
    </row>
    <row r="11661" spans="2:2">
      <c r="B11661" s="150"/>
    </row>
    <row r="11662" spans="2:2">
      <c r="B11662" s="150"/>
    </row>
    <row r="11663" spans="2:2">
      <c r="B11663" s="150"/>
    </row>
    <row r="11664" spans="2:2">
      <c r="B11664" s="150"/>
    </row>
    <row r="11665" spans="2:2">
      <c r="B11665" s="150"/>
    </row>
    <row r="11666" spans="2:2">
      <c r="B11666" s="150"/>
    </row>
    <row r="11667" spans="2:2">
      <c r="B11667" s="150"/>
    </row>
    <row r="11668" spans="2:2">
      <c r="B11668" s="150"/>
    </row>
    <row r="11669" spans="2:2">
      <c r="B11669" s="150"/>
    </row>
    <row r="11670" spans="2:2">
      <c r="B11670" s="150"/>
    </row>
    <row r="11671" spans="2:2">
      <c r="B11671" s="150"/>
    </row>
    <row r="11672" spans="2:2">
      <c r="B11672" s="150"/>
    </row>
    <row r="11673" spans="2:2">
      <c r="B11673" s="150"/>
    </row>
    <row r="11674" spans="2:2">
      <c r="B11674" s="150"/>
    </row>
    <row r="11675" spans="2:2">
      <c r="B11675" s="150"/>
    </row>
    <row r="11676" spans="2:2">
      <c r="B11676" s="150"/>
    </row>
    <row r="11677" spans="2:2">
      <c r="B11677" s="150"/>
    </row>
    <row r="11678" spans="2:2">
      <c r="B11678" s="150"/>
    </row>
    <row r="11679" spans="2:2">
      <c r="B11679" s="150"/>
    </row>
    <row r="11680" spans="2:2">
      <c r="B11680" s="150"/>
    </row>
    <row r="11681" spans="2:2">
      <c r="B11681" s="150"/>
    </row>
    <row r="11682" spans="2:2">
      <c r="B11682" s="150"/>
    </row>
    <row r="11683" spans="2:2">
      <c r="B11683" s="150"/>
    </row>
    <row r="11684" spans="2:2">
      <c r="B11684" s="150"/>
    </row>
    <row r="11685" spans="2:2">
      <c r="B11685" s="150"/>
    </row>
    <row r="11686" spans="2:2">
      <c r="B11686" s="150"/>
    </row>
    <row r="11687" spans="2:2">
      <c r="B11687" s="150"/>
    </row>
    <row r="11688" spans="2:2">
      <c r="B11688" s="150"/>
    </row>
    <row r="11689" spans="2:2">
      <c r="B11689" s="150"/>
    </row>
    <row r="11690" spans="2:2">
      <c r="B11690" s="150"/>
    </row>
    <row r="11691" spans="2:2">
      <c r="B11691" s="150"/>
    </row>
    <row r="11692" spans="2:2">
      <c r="B11692" s="150"/>
    </row>
    <row r="11693" spans="2:2">
      <c r="B11693" s="150"/>
    </row>
    <row r="11694" spans="2:2">
      <c r="B11694" s="150"/>
    </row>
    <row r="11695" spans="2:2">
      <c r="B11695" s="150"/>
    </row>
    <row r="11696" spans="2:2">
      <c r="B11696" s="150"/>
    </row>
    <row r="11697" spans="2:2">
      <c r="B11697" s="150"/>
    </row>
    <row r="11698" spans="2:2">
      <c r="B11698" s="150"/>
    </row>
    <row r="11699" spans="2:2">
      <c r="B11699" s="150"/>
    </row>
    <row r="11700" spans="2:2">
      <c r="B11700" s="150"/>
    </row>
    <row r="11701" spans="2:2">
      <c r="B11701" s="150"/>
    </row>
    <row r="11702" spans="2:2">
      <c r="B11702" s="150"/>
    </row>
    <row r="11703" spans="2:2">
      <c r="B11703" s="150"/>
    </row>
    <row r="11704" spans="2:2">
      <c r="B11704" s="150"/>
    </row>
    <row r="11705" spans="2:2">
      <c r="B11705" s="150"/>
    </row>
    <row r="11706" spans="2:2">
      <c r="B11706" s="150"/>
    </row>
    <row r="11707" spans="2:2">
      <c r="B11707" s="150"/>
    </row>
    <row r="11708" spans="2:2">
      <c r="B11708" s="150"/>
    </row>
    <row r="11709" spans="2:2">
      <c r="B11709" s="150"/>
    </row>
    <row r="11710" spans="2:2">
      <c r="B11710" s="150"/>
    </row>
    <row r="11711" spans="2:2">
      <c r="B11711" s="150"/>
    </row>
    <row r="11712" spans="2:2">
      <c r="B11712" s="150"/>
    </row>
    <row r="11713" spans="2:2">
      <c r="B11713" s="150"/>
    </row>
    <row r="11714" spans="2:2">
      <c r="B11714" s="150"/>
    </row>
    <row r="11715" spans="2:2">
      <c r="B11715" s="150"/>
    </row>
    <row r="11716" spans="2:2">
      <c r="B11716" s="150"/>
    </row>
    <row r="11717" spans="2:2">
      <c r="B11717" s="150"/>
    </row>
    <row r="11718" spans="2:2">
      <c r="B11718" s="150"/>
    </row>
    <row r="11719" spans="2:2">
      <c r="B11719" s="150"/>
    </row>
    <row r="11720" spans="2:2">
      <c r="B11720" s="150"/>
    </row>
    <row r="11721" spans="2:2">
      <c r="B11721" s="150"/>
    </row>
    <row r="11722" spans="2:2">
      <c r="B11722" s="150"/>
    </row>
    <row r="11723" spans="2:2">
      <c r="B11723" s="150"/>
    </row>
    <row r="11724" spans="2:2">
      <c r="B11724" s="150"/>
    </row>
    <row r="11725" spans="2:2">
      <c r="B11725" s="150"/>
    </row>
    <row r="11726" spans="2:2">
      <c r="B11726" s="150"/>
    </row>
    <row r="11727" spans="2:2">
      <c r="B11727" s="150"/>
    </row>
    <row r="11728" spans="2:2">
      <c r="B11728" s="150"/>
    </row>
    <row r="11729" spans="2:2">
      <c r="B11729" s="150"/>
    </row>
    <row r="11730" spans="2:2">
      <c r="B11730" s="150"/>
    </row>
    <row r="11731" spans="2:2">
      <c r="B11731" s="150"/>
    </row>
    <row r="11732" spans="2:2">
      <c r="B11732" s="150"/>
    </row>
    <row r="11733" spans="2:2">
      <c r="B11733" s="150"/>
    </row>
    <row r="11734" spans="2:2">
      <c r="B11734" s="150"/>
    </row>
    <row r="11735" spans="2:2">
      <c r="B11735" s="150"/>
    </row>
    <row r="11736" spans="2:2">
      <c r="B11736" s="150"/>
    </row>
    <row r="11737" spans="2:2">
      <c r="B11737" s="150"/>
    </row>
    <row r="11738" spans="2:2">
      <c r="B11738" s="150"/>
    </row>
    <row r="11739" spans="2:2">
      <c r="B11739" s="150"/>
    </row>
    <row r="11740" spans="2:2">
      <c r="B11740" s="150"/>
    </row>
    <row r="11741" spans="2:2">
      <c r="B11741" s="150"/>
    </row>
    <row r="11742" spans="2:2">
      <c r="B11742" s="150"/>
    </row>
    <row r="11743" spans="2:2">
      <c r="B11743" s="150"/>
    </row>
    <row r="11744" spans="2:2">
      <c r="B11744" s="150"/>
    </row>
    <row r="11745" spans="2:2">
      <c r="B11745" s="150"/>
    </row>
    <row r="11746" spans="2:2">
      <c r="B11746" s="150"/>
    </row>
    <row r="11747" spans="2:2">
      <c r="B11747" s="150"/>
    </row>
    <row r="11748" spans="2:2">
      <c r="B11748" s="150"/>
    </row>
    <row r="11749" spans="2:2">
      <c r="B11749" s="150"/>
    </row>
    <row r="11750" spans="2:2">
      <c r="B11750" s="150"/>
    </row>
    <row r="11751" spans="2:2">
      <c r="B11751" s="150"/>
    </row>
    <row r="11752" spans="2:2">
      <c r="B11752" s="150"/>
    </row>
    <row r="11753" spans="2:2">
      <c r="B11753" s="150"/>
    </row>
    <row r="11754" spans="2:2">
      <c r="B11754" s="150"/>
    </row>
    <row r="11755" spans="2:2">
      <c r="B11755" s="150"/>
    </row>
    <row r="11756" spans="2:2">
      <c r="B11756" s="150"/>
    </row>
    <row r="11757" spans="2:2">
      <c r="B11757" s="150"/>
    </row>
    <row r="11758" spans="2:2">
      <c r="B11758" s="150"/>
    </row>
    <row r="11759" spans="2:2">
      <c r="B11759" s="150"/>
    </row>
    <row r="11760" spans="2:2">
      <c r="B11760" s="150"/>
    </row>
    <row r="11761" spans="2:2">
      <c r="B11761" s="150"/>
    </row>
    <row r="11762" spans="2:2">
      <c r="B11762" s="150"/>
    </row>
    <row r="11763" spans="2:2">
      <c r="B11763" s="150"/>
    </row>
    <row r="11764" spans="2:2">
      <c r="B11764" s="150"/>
    </row>
    <row r="11765" spans="2:2">
      <c r="B11765" s="150"/>
    </row>
    <row r="11766" spans="2:2">
      <c r="B11766" s="150"/>
    </row>
    <row r="11767" spans="2:2">
      <c r="B11767" s="150"/>
    </row>
    <row r="11768" spans="2:2">
      <c r="B11768" s="150"/>
    </row>
    <row r="11769" spans="2:2">
      <c r="B11769" s="150"/>
    </row>
    <row r="11770" spans="2:2">
      <c r="B11770" s="150"/>
    </row>
    <row r="11771" spans="2:2">
      <c r="B11771" s="150"/>
    </row>
    <row r="11772" spans="2:2">
      <c r="B11772" s="150"/>
    </row>
    <row r="11773" spans="2:2">
      <c r="B11773" s="150"/>
    </row>
    <row r="11774" spans="2:2">
      <c r="B11774" s="150"/>
    </row>
    <row r="11775" spans="2:2">
      <c r="B11775" s="150"/>
    </row>
    <row r="11776" spans="2:2">
      <c r="B11776" s="150"/>
    </row>
    <row r="11777" spans="2:2">
      <c r="B11777" s="150"/>
    </row>
    <row r="11778" spans="2:2">
      <c r="B11778" s="150"/>
    </row>
    <row r="11779" spans="2:2">
      <c r="B11779" s="150"/>
    </row>
    <row r="11780" spans="2:2">
      <c r="B11780" s="150"/>
    </row>
    <row r="11781" spans="2:2">
      <c r="B11781" s="150"/>
    </row>
    <row r="11782" spans="2:2">
      <c r="B11782" s="150"/>
    </row>
    <row r="11783" spans="2:2">
      <c r="B11783" s="150"/>
    </row>
    <row r="11784" spans="2:2">
      <c r="B11784" s="150"/>
    </row>
    <row r="11785" spans="2:2">
      <c r="B11785" s="150"/>
    </row>
    <row r="11786" spans="2:2">
      <c r="B11786" s="150"/>
    </row>
    <row r="11787" spans="2:2">
      <c r="B11787" s="150"/>
    </row>
    <row r="11788" spans="2:2">
      <c r="B11788" s="150"/>
    </row>
    <row r="11789" spans="2:2">
      <c r="B11789" s="150"/>
    </row>
    <row r="11790" spans="2:2">
      <c r="B11790" s="150"/>
    </row>
    <row r="11791" spans="2:2">
      <c r="B11791" s="150"/>
    </row>
    <row r="11792" spans="2:2">
      <c r="B11792" s="150"/>
    </row>
    <row r="11793" spans="2:2">
      <c r="B11793" s="150"/>
    </row>
    <row r="11794" spans="2:2">
      <c r="B11794" s="150"/>
    </row>
    <row r="11795" spans="2:2">
      <c r="B11795" s="150"/>
    </row>
    <row r="11796" spans="2:2">
      <c r="B11796" s="150"/>
    </row>
    <row r="11797" spans="2:2">
      <c r="B11797" s="150"/>
    </row>
    <row r="11798" spans="2:2">
      <c r="B11798" s="150"/>
    </row>
    <row r="11799" spans="2:2">
      <c r="B11799" s="150"/>
    </row>
    <row r="11800" spans="2:2">
      <c r="B11800" s="150"/>
    </row>
    <row r="11801" spans="2:2">
      <c r="B11801" s="150"/>
    </row>
    <row r="11802" spans="2:2">
      <c r="B11802" s="150"/>
    </row>
    <row r="11803" spans="2:2">
      <c r="B11803" s="150"/>
    </row>
    <row r="11804" spans="2:2">
      <c r="B11804" s="150"/>
    </row>
    <row r="11805" spans="2:2">
      <c r="B11805" s="150"/>
    </row>
    <row r="11806" spans="2:2">
      <c r="B11806" s="150"/>
    </row>
    <row r="11807" spans="2:2">
      <c r="B11807" s="150"/>
    </row>
    <row r="11808" spans="2:2">
      <c r="B11808" s="150"/>
    </row>
    <row r="11809" spans="2:2">
      <c r="B11809" s="150"/>
    </row>
    <row r="11810" spans="2:2">
      <c r="B11810" s="150"/>
    </row>
    <row r="11811" spans="2:2">
      <c r="B11811" s="150"/>
    </row>
    <row r="11812" spans="2:2">
      <c r="B11812" s="150"/>
    </row>
    <row r="11813" spans="2:2">
      <c r="B11813" s="150"/>
    </row>
    <row r="11814" spans="2:2">
      <c r="B11814" s="150"/>
    </row>
    <row r="11815" spans="2:2">
      <c r="B11815" s="150"/>
    </row>
    <row r="11816" spans="2:2">
      <c r="B11816" s="150"/>
    </row>
    <row r="11817" spans="2:2">
      <c r="B11817" s="150"/>
    </row>
    <row r="11818" spans="2:2">
      <c r="B11818" s="150"/>
    </row>
    <row r="11819" spans="2:2">
      <c r="B11819" s="150"/>
    </row>
    <row r="11820" spans="2:2">
      <c r="B11820" s="150"/>
    </row>
    <row r="11821" spans="2:2">
      <c r="B11821" s="150"/>
    </row>
    <row r="11822" spans="2:2">
      <c r="B11822" s="150"/>
    </row>
    <row r="11823" spans="2:2">
      <c r="B11823" s="150"/>
    </row>
    <row r="11824" spans="2:2">
      <c r="B11824" s="150"/>
    </row>
    <row r="11825" spans="2:2">
      <c r="B11825" s="150"/>
    </row>
    <row r="11826" spans="2:2">
      <c r="B11826" s="150"/>
    </row>
    <row r="11827" spans="2:2">
      <c r="B11827" s="150"/>
    </row>
    <row r="11828" spans="2:2">
      <c r="B11828" s="150"/>
    </row>
    <row r="11829" spans="2:2">
      <c r="B11829" s="150"/>
    </row>
    <row r="11830" spans="2:2">
      <c r="B11830" s="150"/>
    </row>
    <row r="11831" spans="2:2">
      <c r="B11831" s="150"/>
    </row>
    <row r="11832" spans="2:2">
      <c r="B11832" s="150"/>
    </row>
    <row r="11833" spans="2:2">
      <c r="B11833" s="150"/>
    </row>
    <row r="11834" spans="2:2">
      <c r="B11834" s="150"/>
    </row>
    <row r="11835" spans="2:2">
      <c r="B11835" s="150"/>
    </row>
    <row r="11836" spans="2:2">
      <c r="B11836" s="150"/>
    </row>
    <row r="11837" spans="2:2">
      <c r="B11837" s="150"/>
    </row>
    <row r="11838" spans="2:2">
      <c r="B11838" s="150"/>
    </row>
    <row r="11839" spans="2:2">
      <c r="B11839" s="150"/>
    </row>
    <row r="11840" spans="2:2">
      <c r="B11840" s="150"/>
    </row>
    <row r="11841" spans="2:2">
      <c r="B11841" s="150"/>
    </row>
    <row r="11842" spans="2:2">
      <c r="B11842" s="150"/>
    </row>
    <row r="11843" spans="2:2">
      <c r="B11843" s="150"/>
    </row>
    <row r="11844" spans="2:2">
      <c r="B11844" s="150"/>
    </row>
    <row r="11845" spans="2:2">
      <c r="B11845" s="150"/>
    </row>
    <row r="11846" spans="2:2">
      <c r="B11846" s="150"/>
    </row>
    <row r="11847" spans="2:2">
      <c r="B11847" s="150"/>
    </row>
    <row r="11848" spans="2:2">
      <c r="B11848" s="150"/>
    </row>
    <row r="11849" spans="2:2">
      <c r="B11849" s="150"/>
    </row>
    <row r="11850" spans="2:2">
      <c r="B11850" s="150"/>
    </row>
    <row r="11851" spans="2:2">
      <c r="B11851" s="150"/>
    </row>
    <row r="11852" spans="2:2">
      <c r="B11852" s="150"/>
    </row>
    <row r="11853" spans="2:2">
      <c r="B11853" s="150"/>
    </row>
    <row r="11854" spans="2:2">
      <c r="B11854" s="150"/>
    </row>
    <row r="11855" spans="2:2">
      <c r="B11855" s="150"/>
    </row>
    <row r="11856" spans="2:2">
      <c r="B11856" s="150"/>
    </row>
    <row r="11857" spans="2:2">
      <c r="B11857" s="150"/>
    </row>
    <row r="11858" spans="2:2">
      <c r="B11858" s="150"/>
    </row>
    <row r="11859" spans="2:2">
      <c r="B11859" s="150"/>
    </row>
    <row r="11860" spans="2:2">
      <c r="B11860" s="150"/>
    </row>
    <row r="11861" spans="2:2">
      <c r="B11861" s="150"/>
    </row>
    <row r="11862" spans="2:2">
      <c r="B11862" s="150"/>
    </row>
    <row r="11863" spans="2:2">
      <c r="B11863" s="150"/>
    </row>
    <row r="11864" spans="2:2">
      <c r="B11864" s="150"/>
    </row>
    <row r="11865" spans="2:2">
      <c r="B11865" s="150"/>
    </row>
    <row r="11866" spans="2:2">
      <c r="B11866" s="150"/>
    </row>
    <row r="11867" spans="2:2">
      <c r="B11867" s="150"/>
    </row>
    <row r="11868" spans="2:2">
      <c r="B11868" s="150"/>
    </row>
    <row r="11869" spans="2:2">
      <c r="B11869" s="150"/>
    </row>
    <row r="11870" spans="2:2">
      <c r="B11870" s="150"/>
    </row>
    <row r="11871" spans="2:2">
      <c r="B11871" s="150"/>
    </row>
    <row r="11872" spans="2:2">
      <c r="B11872" s="150"/>
    </row>
    <row r="11873" spans="2:2">
      <c r="B11873" s="150"/>
    </row>
    <row r="11874" spans="2:2">
      <c r="B11874" s="150"/>
    </row>
    <row r="11875" spans="2:2">
      <c r="B11875" s="150"/>
    </row>
    <row r="11876" spans="2:2">
      <c r="B11876" s="150"/>
    </row>
    <row r="11877" spans="2:2">
      <c r="B11877" s="150"/>
    </row>
    <row r="11878" spans="2:2">
      <c r="B11878" s="150"/>
    </row>
    <row r="11879" spans="2:2">
      <c r="B11879" s="150"/>
    </row>
    <row r="11880" spans="2:2">
      <c r="B11880" s="150"/>
    </row>
    <row r="11881" spans="2:2">
      <c r="B11881" s="150"/>
    </row>
    <row r="11882" spans="2:2">
      <c r="B11882" s="150"/>
    </row>
    <row r="11883" spans="2:2">
      <c r="B11883" s="150"/>
    </row>
    <row r="11884" spans="2:2">
      <c r="B11884" s="150"/>
    </row>
    <row r="11885" spans="2:2">
      <c r="B11885" s="150"/>
    </row>
    <row r="11886" spans="2:2">
      <c r="B11886" s="150"/>
    </row>
    <row r="11887" spans="2:2">
      <c r="B11887" s="150"/>
    </row>
    <row r="11888" spans="2:2">
      <c r="B11888" s="150"/>
    </row>
    <row r="11889" spans="2:2">
      <c r="B11889" s="150"/>
    </row>
    <row r="11890" spans="2:2">
      <c r="B11890" s="150"/>
    </row>
    <row r="11891" spans="2:2">
      <c r="B11891" s="150"/>
    </row>
    <row r="11892" spans="2:2">
      <c r="B11892" s="150"/>
    </row>
    <row r="11893" spans="2:2">
      <c r="B11893" s="150"/>
    </row>
    <row r="11894" spans="2:2">
      <c r="B11894" s="150"/>
    </row>
    <row r="11895" spans="2:2">
      <c r="B11895" s="150"/>
    </row>
    <row r="11896" spans="2:2">
      <c r="B11896" s="150"/>
    </row>
    <row r="11897" spans="2:2">
      <c r="B11897" s="150"/>
    </row>
    <row r="11898" spans="2:2">
      <c r="B11898" s="150"/>
    </row>
    <row r="11899" spans="2:2">
      <c r="B11899" s="150"/>
    </row>
    <row r="11900" spans="2:2">
      <c r="B11900" s="150"/>
    </row>
    <row r="11901" spans="2:2">
      <c r="B11901" s="150"/>
    </row>
    <row r="11902" spans="2:2">
      <c r="B11902" s="150"/>
    </row>
    <row r="11903" spans="2:2">
      <c r="B11903" s="150"/>
    </row>
    <row r="11904" spans="2:2">
      <c r="B11904" s="150"/>
    </row>
    <row r="11905" spans="2:2">
      <c r="B11905" s="150"/>
    </row>
    <row r="11906" spans="2:2">
      <c r="B11906" s="150"/>
    </row>
    <row r="11907" spans="2:2">
      <c r="B11907" s="150"/>
    </row>
    <row r="11908" spans="2:2">
      <c r="B11908" s="150"/>
    </row>
    <row r="11909" spans="2:2">
      <c r="B11909" s="150"/>
    </row>
    <row r="11910" spans="2:2">
      <c r="B11910" s="150"/>
    </row>
    <row r="11911" spans="2:2">
      <c r="B11911" s="150"/>
    </row>
    <row r="11912" spans="2:2">
      <c r="B11912" s="150"/>
    </row>
    <row r="11913" spans="2:2">
      <c r="B11913" s="150"/>
    </row>
    <row r="11914" spans="2:2">
      <c r="B11914" s="150"/>
    </row>
    <row r="11915" spans="2:2">
      <c r="B11915" s="150"/>
    </row>
    <row r="11916" spans="2:2">
      <c r="B11916" s="150"/>
    </row>
    <row r="11917" spans="2:2">
      <c r="B11917" s="150"/>
    </row>
    <row r="11918" spans="2:2">
      <c r="B11918" s="150"/>
    </row>
    <row r="11919" spans="2:2">
      <c r="B11919" s="150"/>
    </row>
    <row r="11920" spans="2:2">
      <c r="B11920" s="150"/>
    </row>
    <row r="11921" spans="2:2">
      <c r="B11921" s="150"/>
    </row>
    <row r="11922" spans="2:2">
      <c r="B11922" s="150"/>
    </row>
    <row r="11923" spans="2:2">
      <c r="B11923" s="150"/>
    </row>
    <row r="11924" spans="2:2">
      <c r="B11924" s="150"/>
    </row>
    <row r="11925" spans="2:2">
      <c r="B11925" s="150"/>
    </row>
    <row r="11926" spans="2:2">
      <c r="B11926" s="150"/>
    </row>
    <row r="11927" spans="2:2">
      <c r="B11927" s="150"/>
    </row>
    <row r="11928" spans="2:2">
      <c r="B11928" s="150"/>
    </row>
    <row r="11929" spans="2:2">
      <c r="B11929" s="150"/>
    </row>
    <row r="11930" spans="2:2">
      <c r="B11930" s="150"/>
    </row>
    <row r="11931" spans="2:2">
      <c r="B11931" s="150"/>
    </row>
    <row r="11932" spans="2:2">
      <c r="B11932" s="150"/>
    </row>
    <row r="11933" spans="2:2">
      <c r="B11933" s="150"/>
    </row>
    <row r="11934" spans="2:2">
      <c r="B11934" s="150"/>
    </row>
    <row r="11935" spans="2:2">
      <c r="B11935" s="150"/>
    </row>
    <row r="11936" spans="2:2">
      <c r="B11936" s="150"/>
    </row>
    <row r="11937" spans="2:2">
      <c r="B11937" s="150"/>
    </row>
    <row r="11938" spans="2:2">
      <c r="B11938" s="150"/>
    </row>
    <row r="11939" spans="2:2">
      <c r="B11939" s="150"/>
    </row>
    <row r="11940" spans="2:2">
      <c r="B11940" s="150"/>
    </row>
    <row r="11941" spans="2:2">
      <c r="B11941" s="150"/>
    </row>
    <row r="11942" spans="2:2">
      <c r="B11942" s="150"/>
    </row>
    <row r="11943" spans="2:2">
      <c r="B11943" s="150"/>
    </row>
    <row r="11944" spans="2:2">
      <c r="B11944" s="150"/>
    </row>
    <row r="11945" spans="2:2">
      <c r="B11945" s="150"/>
    </row>
    <row r="11946" spans="2:2">
      <c r="B11946" s="150"/>
    </row>
    <row r="11947" spans="2:2">
      <c r="B11947" s="150"/>
    </row>
    <row r="11948" spans="2:2">
      <c r="B11948" s="150"/>
    </row>
    <row r="11949" spans="2:2">
      <c r="B11949" s="150"/>
    </row>
    <row r="11950" spans="2:2">
      <c r="B11950" s="150"/>
    </row>
    <row r="11951" spans="2:2">
      <c r="B11951" s="150"/>
    </row>
    <row r="11952" spans="2:2">
      <c r="B11952" s="150"/>
    </row>
    <row r="11953" spans="2:2">
      <c r="B11953" s="150"/>
    </row>
    <row r="11954" spans="2:2">
      <c r="B11954" s="150"/>
    </row>
    <row r="11955" spans="2:2">
      <c r="B11955" s="150"/>
    </row>
    <row r="11956" spans="2:2">
      <c r="B11956" s="150"/>
    </row>
    <row r="11957" spans="2:2">
      <c r="B11957" s="150"/>
    </row>
    <row r="11958" spans="2:2">
      <c r="B11958" s="150"/>
    </row>
    <row r="11959" spans="2:2">
      <c r="B11959" s="150"/>
    </row>
    <row r="11960" spans="2:2">
      <c r="B11960" s="150"/>
    </row>
    <row r="11961" spans="2:2">
      <c r="B11961" s="150"/>
    </row>
    <row r="11962" spans="2:2">
      <c r="B11962" s="150"/>
    </row>
    <row r="11963" spans="2:2">
      <c r="B11963" s="150"/>
    </row>
    <row r="11964" spans="2:2">
      <c r="B11964" s="150"/>
    </row>
    <row r="11965" spans="2:2">
      <c r="B11965" s="150"/>
    </row>
    <row r="11966" spans="2:2">
      <c r="B11966" s="150"/>
    </row>
    <row r="11967" spans="2:2">
      <c r="B11967" s="150"/>
    </row>
    <row r="11968" spans="2:2">
      <c r="B11968" s="150"/>
    </row>
    <row r="11969" spans="2:2">
      <c r="B11969" s="150"/>
    </row>
    <row r="11970" spans="2:2">
      <c r="B11970" s="150"/>
    </row>
    <row r="11971" spans="2:2">
      <c r="B11971" s="150"/>
    </row>
    <row r="11972" spans="2:2">
      <c r="B11972" s="150"/>
    </row>
    <row r="11973" spans="2:2">
      <c r="B11973" s="150"/>
    </row>
    <row r="11974" spans="2:2">
      <c r="B11974" s="150"/>
    </row>
    <row r="11975" spans="2:2">
      <c r="B11975" s="150"/>
    </row>
    <row r="11976" spans="2:2">
      <c r="B11976" s="150"/>
    </row>
    <row r="11977" spans="2:2">
      <c r="B11977" s="150"/>
    </row>
    <row r="11978" spans="2:2">
      <c r="B11978" s="150"/>
    </row>
    <row r="11979" spans="2:2">
      <c r="B11979" s="150"/>
    </row>
    <row r="11980" spans="2:2">
      <c r="B11980" s="150"/>
    </row>
    <row r="11981" spans="2:2">
      <c r="B11981" s="150"/>
    </row>
    <row r="11982" spans="2:2">
      <c r="B11982" s="150"/>
    </row>
    <row r="11983" spans="2:2">
      <c r="B11983" s="150"/>
    </row>
    <row r="11984" spans="2:2">
      <c r="B11984" s="150"/>
    </row>
    <row r="11985" spans="2:2">
      <c r="B11985" s="150"/>
    </row>
    <row r="11986" spans="2:2">
      <c r="B11986" s="150"/>
    </row>
    <row r="11987" spans="2:2">
      <c r="B11987" s="150"/>
    </row>
    <row r="11988" spans="2:2">
      <c r="B11988" s="150"/>
    </row>
    <row r="11989" spans="2:2">
      <c r="B11989" s="150"/>
    </row>
    <row r="11990" spans="2:2">
      <c r="B11990" s="150"/>
    </row>
    <row r="11991" spans="2:2">
      <c r="B11991" s="150"/>
    </row>
    <row r="11992" spans="2:2">
      <c r="B11992" s="150"/>
    </row>
    <row r="11993" spans="2:2">
      <c r="B11993" s="150"/>
    </row>
    <row r="11994" spans="2:2">
      <c r="B11994" s="150"/>
    </row>
    <row r="11995" spans="2:2">
      <c r="B11995" s="150"/>
    </row>
    <row r="11996" spans="2:2">
      <c r="B11996" s="150"/>
    </row>
    <row r="11997" spans="2:2">
      <c r="B11997" s="150"/>
    </row>
    <row r="11998" spans="2:2">
      <c r="B11998" s="150"/>
    </row>
    <row r="11999" spans="2:2">
      <c r="B11999" s="150"/>
    </row>
    <row r="12000" spans="2:2">
      <c r="B12000" s="150"/>
    </row>
    <row r="12001" spans="2:2">
      <c r="B12001" s="150"/>
    </row>
    <row r="12002" spans="2:2">
      <c r="B12002" s="150"/>
    </row>
    <row r="12003" spans="2:2">
      <c r="B12003" s="150"/>
    </row>
    <row r="12004" spans="2:2">
      <c r="B12004" s="150"/>
    </row>
    <row r="12005" spans="2:2">
      <c r="B12005" s="150"/>
    </row>
    <row r="12006" spans="2:2">
      <c r="B12006" s="150"/>
    </row>
    <row r="12007" spans="2:2">
      <c r="B12007" s="150"/>
    </row>
    <row r="12008" spans="2:2">
      <c r="B12008" s="150"/>
    </row>
    <row r="12009" spans="2:2">
      <c r="B12009" s="150"/>
    </row>
    <row r="12010" spans="2:2">
      <c r="B12010" s="150"/>
    </row>
    <row r="12011" spans="2:2">
      <c r="B12011" s="150"/>
    </row>
    <row r="12012" spans="2:2">
      <c r="B12012" s="150"/>
    </row>
    <row r="12013" spans="2:2">
      <c r="B12013" s="150"/>
    </row>
    <row r="12014" spans="2:2">
      <c r="B12014" s="150"/>
    </row>
    <row r="12015" spans="2:2">
      <c r="B12015" s="150"/>
    </row>
    <row r="12016" spans="2:2">
      <c r="B12016" s="150"/>
    </row>
    <row r="12017" spans="2:2">
      <c r="B12017" s="150"/>
    </row>
    <row r="12018" spans="2:2">
      <c r="B12018" s="150"/>
    </row>
    <row r="12019" spans="2:2">
      <c r="B12019" s="150"/>
    </row>
    <row r="12020" spans="2:2">
      <c r="B12020" s="150"/>
    </row>
    <row r="12021" spans="2:2">
      <c r="B12021" s="150"/>
    </row>
    <row r="12022" spans="2:2">
      <c r="B12022" s="150"/>
    </row>
    <row r="12023" spans="2:2">
      <c r="B12023" s="150"/>
    </row>
    <row r="12024" spans="2:2">
      <c r="B12024" s="150"/>
    </row>
    <row r="12025" spans="2:2">
      <c r="B12025" s="150"/>
    </row>
    <row r="12026" spans="2:2">
      <c r="B12026" s="150"/>
    </row>
    <row r="12027" spans="2:2">
      <c r="B12027" s="150"/>
    </row>
    <row r="12028" spans="2:2">
      <c r="B12028" s="150"/>
    </row>
    <row r="12029" spans="2:2">
      <c r="B12029" s="150"/>
    </row>
    <row r="12030" spans="2:2">
      <c r="B12030" s="150"/>
    </row>
    <row r="12031" spans="2:2">
      <c r="B12031" s="150"/>
    </row>
    <row r="12032" spans="2:2">
      <c r="B12032" s="150"/>
    </row>
    <row r="12033" spans="2:2">
      <c r="B12033" s="150"/>
    </row>
    <row r="12034" spans="2:2">
      <c r="B12034" s="150"/>
    </row>
    <row r="12035" spans="2:2">
      <c r="B12035" s="150"/>
    </row>
    <row r="12036" spans="2:2">
      <c r="B12036" s="150"/>
    </row>
    <row r="12037" spans="2:2">
      <c r="B12037" s="150"/>
    </row>
    <row r="12038" spans="2:2">
      <c r="B12038" s="150"/>
    </row>
    <row r="12039" spans="2:2">
      <c r="B12039" s="150"/>
    </row>
    <row r="12040" spans="2:2">
      <c r="B12040" s="150"/>
    </row>
    <row r="12041" spans="2:2">
      <c r="B12041" s="150"/>
    </row>
    <row r="12042" spans="2:2">
      <c r="B12042" s="150"/>
    </row>
    <row r="12043" spans="2:2">
      <c r="B12043" s="150"/>
    </row>
    <row r="12044" spans="2:2">
      <c r="B12044" s="150"/>
    </row>
    <row r="12045" spans="2:2">
      <c r="B12045" s="150"/>
    </row>
    <row r="12046" spans="2:2">
      <c r="B12046" s="150"/>
    </row>
    <row r="12047" spans="2:2">
      <c r="B12047" s="150"/>
    </row>
    <row r="12048" spans="2:2">
      <c r="B12048" s="150"/>
    </row>
    <row r="12049" spans="2:2">
      <c r="B12049" s="150"/>
    </row>
    <row r="12050" spans="2:2">
      <c r="B12050" s="150"/>
    </row>
    <row r="12051" spans="2:2">
      <c r="B12051" s="150"/>
    </row>
    <row r="12052" spans="2:2">
      <c r="B12052" s="150"/>
    </row>
    <row r="12053" spans="2:2">
      <c r="B12053" s="150"/>
    </row>
    <row r="12054" spans="2:2">
      <c r="B12054" s="150"/>
    </row>
    <row r="12055" spans="2:2">
      <c r="B12055" s="150"/>
    </row>
    <row r="12056" spans="2:2">
      <c r="B12056" s="150"/>
    </row>
    <row r="12057" spans="2:2">
      <c r="B12057" s="150"/>
    </row>
    <row r="12058" spans="2:2">
      <c r="B12058" s="150"/>
    </row>
    <row r="12059" spans="2:2">
      <c r="B12059" s="150"/>
    </row>
    <row r="12060" spans="2:2">
      <c r="B12060" s="150"/>
    </row>
    <row r="12061" spans="2:2">
      <c r="B12061" s="150"/>
    </row>
    <row r="12062" spans="2:2">
      <c r="B12062" s="150"/>
    </row>
    <row r="12063" spans="2:2">
      <c r="B12063" s="150"/>
    </row>
    <row r="12064" spans="2:2">
      <c r="B12064" s="150"/>
    </row>
    <row r="12065" spans="2:2">
      <c r="B12065" s="150"/>
    </row>
    <row r="12066" spans="2:2">
      <c r="B12066" s="150"/>
    </row>
    <row r="12067" spans="2:2">
      <c r="B12067" s="150"/>
    </row>
    <row r="12068" spans="2:2">
      <c r="B12068" s="150"/>
    </row>
    <row r="12069" spans="2:2">
      <c r="B12069" s="150"/>
    </row>
    <row r="12070" spans="2:2">
      <c r="B12070" s="150"/>
    </row>
    <row r="12071" spans="2:2">
      <c r="B12071" s="150"/>
    </row>
    <row r="12072" spans="2:2">
      <c r="B12072" s="150"/>
    </row>
    <row r="12073" spans="2:2">
      <c r="B12073" s="150"/>
    </row>
    <row r="12074" spans="2:2">
      <c r="B12074" s="150"/>
    </row>
    <row r="12075" spans="2:2">
      <c r="B12075" s="150"/>
    </row>
    <row r="12076" spans="2:2">
      <c r="B12076" s="150"/>
    </row>
    <row r="12077" spans="2:2">
      <c r="B12077" s="150"/>
    </row>
    <row r="12078" spans="2:2">
      <c r="B12078" s="150"/>
    </row>
    <row r="12079" spans="2:2">
      <c r="B12079" s="150"/>
    </row>
    <row r="12080" spans="2:2">
      <c r="B12080" s="150"/>
    </row>
    <row r="12081" spans="2:2">
      <c r="B12081" s="150"/>
    </row>
    <row r="12082" spans="2:2">
      <c r="B12082" s="150"/>
    </row>
    <row r="12083" spans="2:2">
      <c r="B12083" s="150"/>
    </row>
    <row r="12084" spans="2:2">
      <c r="B12084" s="150"/>
    </row>
    <row r="12085" spans="2:2">
      <c r="B12085" s="150"/>
    </row>
    <row r="12086" spans="2:2">
      <c r="B12086" s="150"/>
    </row>
    <row r="12087" spans="2:2">
      <c r="B12087" s="150"/>
    </row>
    <row r="12088" spans="2:2">
      <c r="B12088" s="150"/>
    </row>
    <row r="12089" spans="2:2">
      <c r="B12089" s="150"/>
    </row>
    <row r="12090" spans="2:2">
      <c r="B12090" s="150"/>
    </row>
    <row r="12091" spans="2:2">
      <c r="B12091" s="150"/>
    </row>
    <row r="12092" spans="2:2">
      <c r="B12092" s="150"/>
    </row>
    <row r="12093" spans="2:2">
      <c r="B12093" s="150"/>
    </row>
    <row r="12094" spans="2:2">
      <c r="B12094" s="150"/>
    </row>
    <row r="12095" spans="2:2">
      <c r="B12095" s="150"/>
    </row>
    <row r="12096" spans="2:2">
      <c r="B12096" s="150"/>
    </row>
    <row r="12097" spans="2:2">
      <c r="B12097" s="150"/>
    </row>
    <row r="12098" spans="2:2">
      <c r="B12098" s="150"/>
    </row>
    <row r="12099" spans="2:2">
      <c r="B12099" s="150"/>
    </row>
    <row r="12100" spans="2:2">
      <c r="B12100" s="150"/>
    </row>
    <row r="12101" spans="2:2">
      <c r="B12101" s="150"/>
    </row>
    <row r="12102" spans="2:2">
      <c r="B12102" s="150"/>
    </row>
    <row r="12103" spans="2:2">
      <c r="B12103" s="150"/>
    </row>
    <row r="12104" spans="2:2">
      <c r="B12104" s="150"/>
    </row>
    <row r="12105" spans="2:2">
      <c r="B12105" s="150"/>
    </row>
    <row r="12106" spans="2:2">
      <c r="B12106" s="150"/>
    </row>
    <row r="12107" spans="2:2">
      <c r="B12107" s="150"/>
    </row>
    <row r="12108" spans="2:2">
      <c r="B12108" s="150"/>
    </row>
    <row r="12109" spans="2:2">
      <c r="B12109" s="150"/>
    </row>
    <row r="12110" spans="2:2">
      <c r="B12110" s="150"/>
    </row>
    <row r="12111" spans="2:2">
      <c r="B12111" s="150"/>
    </row>
    <row r="12112" spans="2:2">
      <c r="B12112" s="150"/>
    </row>
    <row r="12113" spans="2:2">
      <c r="B12113" s="150"/>
    </row>
    <row r="12114" spans="2:2">
      <c r="B12114" s="150"/>
    </row>
    <row r="12115" spans="2:2">
      <c r="B12115" s="150"/>
    </row>
    <row r="12116" spans="2:2">
      <c r="B12116" s="150"/>
    </row>
    <row r="12117" spans="2:2">
      <c r="B12117" s="150"/>
    </row>
    <row r="12118" spans="2:2">
      <c r="B12118" s="150"/>
    </row>
    <row r="12119" spans="2:2">
      <c r="B12119" s="150"/>
    </row>
    <row r="12120" spans="2:2">
      <c r="B12120" s="150"/>
    </row>
    <row r="12121" spans="2:2">
      <c r="B12121" s="150"/>
    </row>
    <row r="12122" spans="2:2">
      <c r="B12122" s="150"/>
    </row>
    <row r="12123" spans="2:2">
      <c r="B12123" s="150"/>
    </row>
    <row r="12124" spans="2:2">
      <c r="B12124" s="150"/>
    </row>
    <row r="12125" spans="2:2">
      <c r="B12125" s="150"/>
    </row>
    <row r="12126" spans="2:2">
      <c r="B12126" s="150"/>
    </row>
    <row r="12127" spans="2:2">
      <c r="B12127" s="150"/>
    </row>
    <row r="12128" spans="2:2">
      <c r="B12128" s="150"/>
    </row>
    <row r="12129" spans="2:2">
      <c r="B12129" s="150"/>
    </row>
    <row r="12130" spans="2:2">
      <c r="B12130" s="150"/>
    </row>
    <row r="12131" spans="2:2">
      <c r="B12131" s="150"/>
    </row>
    <row r="12132" spans="2:2">
      <c r="B12132" s="150"/>
    </row>
    <row r="12133" spans="2:2">
      <c r="B12133" s="150"/>
    </row>
    <row r="12134" spans="2:2">
      <c r="B12134" s="150"/>
    </row>
    <row r="12135" spans="2:2">
      <c r="B12135" s="150"/>
    </row>
    <row r="12136" spans="2:2">
      <c r="B12136" s="150"/>
    </row>
    <row r="12137" spans="2:2">
      <c r="B12137" s="150"/>
    </row>
    <row r="12138" spans="2:2">
      <c r="B12138" s="150"/>
    </row>
    <row r="12139" spans="2:2">
      <c r="B12139" s="150"/>
    </row>
    <row r="12140" spans="2:2">
      <c r="B12140" s="150"/>
    </row>
    <row r="12141" spans="2:2">
      <c r="B12141" s="150"/>
    </row>
    <row r="12142" spans="2:2">
      <c r="B12142" s="150"/>
    </row>
    <row r="12143" spans="2:2">
      <c r="B12143" s="150"/>
    </row>
    <row r="12144" spans="2:2">
      <c r="B12144" s="150"/>
    </row>
    <row r="12145" spans="2:2">
      <c r="B12145" s="150"/>
    </row>
    <row r="12146" spans="2:2">
      <c r="B12146" s="150"/>
    </row>
    <row r="12147" spans="2:2">
      <c r="B12147" s="150"/>
    </row>
    <row r="12148" spans="2:2">
      <c r="B12148" s="150"/>
    </row>
    <row r="12149" spans="2:2">
      <c r="B12149" s="150"/>
    </row>
    <row r="12150" spans="2:2">
      <c r="B12150" s="150"/>
    </row>
    <row r="12151" spans="2:2">
      <c r="B12151" s="150"/>
    </row>
    <row r="12152" spans="2:2">
      <c r="B12152" s="150"/>
    </row>
    <row r="12153" spans="2:2">
      <c r="B12153" s="150"/>
    </row>
    <row r="12154" spans="2:2">
      <c r="B12154" s="150"/>
    </row>
    <row r="12155" spans="2:2">
      <c r="B12155" s="150"/>
    </row>
    <row r="12156" spans="2:2">
      <c r="B12156" s="150"/>
    </row>
    <row r="12157" spans="2:2">
      <c r="B12157" s="150"/>
    </row>
    <row r="12158" spans="2:2">
      <c r="B12158" s="150"/>
    </row>
    <row r="12159" spans="2:2">
      <c r="B12159" s="150"/>
    </row>
    <row r="12160" spans="2:2">
      <c r="B12160" s="150"/>
    </row>
    <row r="12161" spans="2:2">
      <c r="B12161" s="150"/>
    </row>
    <row r="12162" spans="2:2">
      <c r="B12162" s="150"/>
    </row>
    <row r="12163" spans="2:2">
      <c r="B12163" s="150"/>
    </row>
    <row r="12164" spans="2:2">
      <c r="B12164" s="150"/>
    </row>
    <row r="12165" spans="2:2">
      <c r="B12165" s="150"/>
    </row>
    <row r="12166" spans="2:2">
      <c r="B12166" s="150"/>
    </row>
    <row r="12167" spans="2:2">
      <c r="B12167" s="150"/>
    </row>
    <row r="12168" spans="2:2">
      <c r="B12168" s="150"/>
    </row>
    <row r="12169" spans="2:2">
      <c r="B12169" s="150"/>
    </row>
    <row r="12170" spans="2:2">
      <c r="B12170" s="150"/>
    </row>
    <row r="12171" spans="2:2">
      <c r="B12171" s="150"/>
    </row>
    <row r="12172" spans="2:2">
      <c r="B12172" s="150"/>
    </row>
    <row r="12173" spans="2:2">
      <c r="B12173" s="150"/>
    </row>
    <row r="12174" spans="2:2">
      <c r="B12174" s="150"/>
    </row>
    <row r="12175" spans="2:2">
      <c r="B12175" s="150"/>
    </row>
    <row r="12176" spans="2:2">
      <c r="B12176" s="150"/>
    </row>
    <row r="12177" spans="2:2">
      <c r="B12177" s="150"/>
    </row>
    <row r="12178" spans="2:2">
      <c r="B12178" s="150"/>
    </row>
    <row r="12179" spans="2:2">
      <c r="B12179" s="150"/>
    </row>
    <row r="12180" spans="2:2">
      <c r="B12180" s="150"/>
    </row>
    <row r="12181" spans="2:2">
      <c r="B12181" s="150"/>
    </row>
    <row r="12182" spans="2:2">
      <c r="B12182" s="150"/>
    </row>
    <row r="12183" spans="2:2">
      <c r="B12183" s="150"/>
    </row>
    <row r="12184" spans="2:2">
      <c r="B12184" s="150"/>
    </row>
    <row r="12185" spans="2:2">
      <c r="B12185" s="150"/>
    </row>
    <row r="12186" spans="2:2">
      <c r="B12186" s="150"/>
    </row>
    <row r="12187" spans="2:2">
      <c r="B12187" s="150"/>
    </row>
    <row r="12188" spans="2:2">
      <c r="B12188" s="150"/>
    </row>
    <row r="12189" spans="2:2">
      <c r="B12189" s="150"/>
    </row>
    <row r="12190" spans="2:2">
      <c r="B12190" s="150"/>
    </row>
    <row r="12191" spans="2:2">
      <c r="B12191" s="150"/>
    </row>
    <row r="12192" spans="2:2">
      <c r="B12192" s="150"/>
    </row>
    <row r="12193" spans="2:2">
      <c r="B12193" s="150"/>
    </row>
    <row r="12194" spans="2:2">
      <c r="B12194" s="150"/>
    </row>
    <row r="12195" spans="2:2">
      <c r="B12195" s="150"/>
    </row>
    <row r="12196" spans="2:2">
      <c r="B12196" s="150"/>
    </row>
    <row r="12197" spans="2:2">
      <c r="B12197" s="150"/>
    </row>
    <row r="12198" spans="2:2">
      <c r="B12198" s="150"/>
    </row>
    <row r="12199" spans="2:2">
      <c r="B12199" s="150"/>
    </row>
    <row r="12200" spans="2:2">
      <c r="B12200" s="150"/>
    </row>
    <row r="12201" spans="2:2">
      <c r="B12201" s="150"/>
    </row>
    <row r="12202" spans="2:2">
      <c r="B12202" s="150"/>
    </row>
    <row r="12203" spans="2:2">
      <c r="B12203" s="150"/>
    </row>
    <row r="12204" spans="2:2">
      <c r="B12204" s="150"/>
    </row>
    <row r="12205" spans="2:2">
      <c r="B12205" s="150"/>
    </row>
    <row r="12206" spans="2:2">
      <c r="B12206" s="150"/>
    </row>
    <row r="12207" spans="2:2">
      <c r="B12207" s="150"/>
    </row>
    <row r="12208" spans="2:2">
      <c r="B12208" s="150"/>
    </row>
    <row r="12209" spans="2:2">
      <c r="B12209" s="150"/>
    </row>
    <row r="12210" spans="2:2">
      <c r="B12210" s="150"/>
    </row>
    <row r="12211" spans="2:2">
      <c r="B12211" s="150"/>
    </row>
    <row r="12212" spans="2:2">
      <c r="B12212" s="150"/>
    </row>
    <row r="12213" spans="2:2">
      <c r="B12213" s="150"/>
    </row>
    <row r="12214" spans="2:2">
      <c r="B12214" s="150"/>
    </row>
    <row r="12215" spans="2:2">
      <c r="B12215" s="150"/>
    </row>
    <row r="12216" spans="2:2">
      <c r="B12216" s="150"/>
    </row>
    <row r="12217" spans="2:2">
      <c r="B12217" s="150"/>
    </row>
    <row r="12218" spans="2:2">
      <c r="B12218" s="150"/>
    </row>
    <row r="12219" spans="2:2">
      <c r="B12219" s="150"/>
    </row>
    <row r="12220" spans="2:2">
      <c r="B12220" s="150"/>
    </row>
    <row r="12221" spans="2:2">
      <c r="B12221" s="150"/>
    </row>
    <row r="12222" spans="2:2">
      <c r="B12222" s="150"/>
    </row>
    <row r="12223" spans="2:2">
      <c r="B12223" s="150"/>
    </row>
    <row r="12224" spans="2:2">
      <c r="B12224" s="150"/>
    </row>
    <row r="12225" spans="2:2">
      <c r="B12225" s="150"/>
    </row>
    <row r="12226" spans="2:2">
      <c r="B12226" s="150"/>
    </row>
    <row r="12227" spans="2:2">
      <c r="B12227" s="150"/>
    </row>
    <row r="12228" spans="2:2">
      <c r="B12228" s="150"/>
    </row>
    <row r="12229" spans="2:2">
      <c r="B12229" s="150"/>
    </row>
    <row r="12230" spans="2:2">
      <c r="B12230" s="150"/>
    </row>
    <row r="12231" spans="2:2">
      <c r="B12231" s="150"/>
    </row>
    <row r="12232" spans="2:2">
      <c r="B12232" s="150"/>
    </row>
    <row r="12233" spans="2:2">
      <c r="B12233" s="150"/>
    </row>
    <row r="12234" spans="2:2">
      <c r="B12234" s="150"/>
    </row>
    <row r="12235" spans="2:2">
      <c r="B12235" s="150"/>
    </row>
    <row r="12236" spans="2:2">
      <c r="B12236" s="150"/>
    </row>
    <row r="12237" spans="2:2">
      <c r="B12237" s="150"/>
    </row>
    <row r="12238" spans="2:2">
      <c r="B12238" s="150"/>
    </row>
    <row r="12239" spans="2:2">
      <c r="B12239" s="150"/>
    </row>
    <row r="12240" spans="2:2">
      <c r="B12240" s="150"/>
    </row>
    <row r="12241" spans="2:2">
      <c r="B12241" s="150"/>
    </row>
    <row r="12242" spans="2:2">
      <c r="B12242" s="150"/>
    </row>
    <row r="12243" spans="2:2">
      <c r="B12243" s="150"/>
    </row>
    <row r="12244" spans="2:2">
      <c r="B12244" s="150"/>
    </row>
    <row r="12245" spans="2:2">
      <c r="B12245" s="150"/>
    </row>
    <row r="12246" spans="2:2">
      <c r="B12246" s="150"/>
    </row>
    <row r="12247" spans="2:2">
      <c r="B12247" s="150"/>
    </row>
    <row r="12248" spans="2:2">
      <c r="B12248" s="150"/>
    </row>
    <row r="12249" spans="2:2">
      <c r="B12249" s="150"/>
    </row>
    <row r="12250" spans="2:2">
      <c r="B12250" s="150"/>
    </row>
    <row r="12251" spans="2:2">
      <c r="B12251" s="150"/>
    </row>
    <row r="12252" spans="2:2">
      <c r="B12252" s="150"/>
    </row>
    <row r="12253" spans="2:2">
      <c r="B12253" s="150"/>
    </row>
    <row r="12254" spans="2:2">
      <c r="B12254" s="150"/>
    </row>
    <row r="12255" spans="2:2">
      <c r="B12255" s="150"/>
    </row>
    <row r="12256" spans="2:2">
      <c r="B12256" s="150"/>
    </row>
    <row r="12257" spans="2:2">
      <c r="B12257" s="150"/>
    </row>
    <row r="12258" spans="2:2">
      <c r="B12258" s="150"/>
    </row>
    <row r="12259" spans="2:2">
      <c r="B12259" s="150"/>
    </row>
    <row r="12260" spans="2:2">
      <c r="B12260" s="150"/>
    </row>
    <row r="12261" spans="2:2">
      <c r="B12261" s="150"/>
    </row>
    <row r="12262" spans="2:2">
      <c r="B12262" s="150"/>
    </row>
    <row r="12263" spans="2:2">
      <c r="B12263" s="150"/>
    </row>
    <row r="12264" spans="2:2">
      <c r="B12264" s="150"/>
    </row>
    <row r="12265" spans="2:2">
      <c r="B12265" s="150"/>
    </row>
    <row r="12266" spans="2:2">
      <c r="B12266" s="150"/>
    </row>
    <row r="12267" spans="2:2">
      <c r="B12267" s="150"/>
    </row>
    <row r="12268" spans="2:2">
      <c r="B12268" s="150"/>
    </row>
    <row r="12269" spans="2:2">
      <c r="B12269" s="150"/>
    </row>
    <row r="12270" spans="2:2">
      <c r="B12270" s="150"/>
    </row>
    <row r="12271" spans="2:2">
      <c r="B12271" s="150"/>
    </row>
    <row r="12272" spans="2:2">
      <c r="B12272" s="150"/>
    </row>
    <row r="12273" spans="2:2">
      <c r="B12273" s="150"/>
    </row>
    <row r="12274" spans="2:2">
      <c r="B12274" s="150"/>
    </row>
    <row r="12275" spans="2:2">
      <c r="B12275" s="150"/>
    </row>
    <row r="12276" spans="2:2">
      <c r="B12276" s="150"/>
    </row>
    <row r="12277" spans="2:2">
      <c r="B12277" s="150"/>
    </row>
    <row r="12278" spans="2:2">
      <c r="B12278" s="150"/>
    </row>
    <row r="12279" spans="2:2">
      <c r="B12279" s="150"/>
    </row>
    <row r="12280" spans="2:2">
      <c r="B12280" s="150"/>
    </row>
    <row r="12281" spans="2:2">
      <c r="B12281" s="150"/>
    </row>
    <row r="12282" spans="2:2">
      <c r="B12282" s="150"/>
    </row>
    <row r="12283" spans="2:2">
      <c r="B12283" s="150"/>
    </row>
    <row r="12284" spans="2:2">
      <c r="B12284" s="150"/>
    </row>
    <row r="12285" spans="2:2">
      <c r="B12285" s="150"/>
    </row>
    <row r="12286" spans="2:2">
      <c r="B12286" s="150"/>
    </row>
    <row r="12287" spans="2:2">
      <c r="B12287" s="150"/>
    </row>
    <row r="12288" spans="2:2">
      <c r="B12288" s="150"/>
    </row>
    <row r="12289" spans="2:2">
      <c r="B12289" s="150"/>
    </row>
    <row r="12290" spans="2:2">
      <c r="B12290" s="150"/>
    </row>
    <row r="12291" spans="2:2">
      <c r="B12291" s="150"/>
    </row>
    <row r="12292" spans="2:2">
      <c r="B12292" s="150"/>
    </row>
    <row r="12293" spans="2:2">
      <c r="B12293" s="150"/>
    </row>
    <row r="12294" spans="2:2">
      <c r="B12294" s="150"/>
    </row>
    <row r="12295" spans="2:2">
      <c r="B12295" s="150"/>
    </row>
    <row r="12296" spans="2:2">
      <c r="B12296" s="150"/>
    </row>
    <row r="12297" spans="2:2">
      <c r="B12297" s="150"/>
    </row>
    <row r="12298" spans="2:2">
      <c r="B12298" s="150"/>
    </row>
    <row r="12299" spans="2:2">
      <c r="B12299" s="150"/>
    </row>
    <row r="12300" spans="2:2">
      <c r="B12300" s="150"/>
    </row>
    <row r="12301" spans="2:2">
      <c r="B12301" s="150"/>
    </row>
    <row r="12302" spans="2:2">
      <c r="B12302" s="150"/>
    </row>
    <row r="12303" spans="2:2">
      <c r="B12303" s="150"/>
    </row>
    <row r="12304" spans="2:2">
      <c r="B12304" s="150"/>
    </row>
    <row r="12305" spans="2:2">
      <c r="B12305" s="150"/>
    </row>
    <row r="12306" spans="2:2">
      <c r="B12306" s="150"/>
    </row>
    <row r="12307" spans="2:2">
      <c r="B12307" s="150"/>
    </row>
    <row r="12308" spans="2:2">
      <c r="B12308" s="150"/>
    </row>
    <row r="12309" spans="2:2">
      <c r="B12309" s="150"/>
    </row>
    <row r="12310" spans="2:2">
      <c r="B12310" s="150"/>
    </row>
    <row r="12311" spans="2:2">
      <c r="B12311" s="150"/>
    </row>
    <row r="12312" spans="2:2">
      <c r="B12312" s="150"/>
    </row>
    <row r="12313" spans="2:2">
      <c r="B12313" s="150"/>
    </row>
    <row r="12314" spans="2:2">
      <c r="B12314" s="150"/>
    </row>
    <row r="12315" spans="2:2">
      <c r="B12315" s="150"/>
    </row>
    <row r="12316" spans="2:2">
      <c r="B12316" s="150"/>
    </row>
    <row r="12317" spans="2:2">
      <c r="B12317" s="150"/>
    </row>
    <row r="12318" spans="2:2">
      <c r="B12318" s="150"/>
    </row>
    <row r="12319" spans="2:2">
      <c r="B12319" s="150"/>
    </row>
    <row r="12320" spans="2:2">
      <c r="B12320" s="150"/>
    </row>
    <row r="12321" spans="2:2">
      <c r="B12321" s="150"/>
    </row>
    <row r="12322" spans="2:2">
      <c r="B12322" s="150"/>
    </row>
    <row r="12323" spans="2:2">
      <c r="B12323" s="150"/>
    </row>
    <row r="12324" spans="2:2">
      <c r="B12324" s="150"/>
    </row>
    <row r="12325" spans="2:2">
      <c r="B12325" s="150"/>
    </row>
    <row r="12326" spans="2:2">
      <c r="B12326" s="150"/>
    </row>
    <row r="12327" spans="2:2">
      <c r="B12327" s="150"/>
    </row>
    <row r="12328" spans="2:2">
      <c r="B12328" s="150"/>
    </row>
    <row r="12329" spans="2:2">
      <c r="B12329" s="150"/>
    </row>
    <row r="12330" spans="2:2">
      <c r="B12330" s="150"/>
    </row>
    <row r="12331" spans="2:2">
      <c r="B12331" s="150"/>
    </row>
    <row r="12332" spans="2:2">
      <c r="B12332" s="150"/>
    </row>
    <row r="12333" spans="2:2">
      <c r="B12333" s="150"/>
    </row>
    <row r="12334" spans="2:2">
      <c r="B12334" s="150"/>
    </row>
    <row r="12335" spans="2:2">
      <c r="B12335" s="150"/>
    </row>
    <row r="12336" spans="2:2">
      <c r="B12336" s="150"/>
    </row>
    <row r="12337" spans="2:2">
      <c r="B12337" s="150"/>
    </row>
    <row r="12338" spans="2:2">
      <c r="B12338" s="150"/>
    </row>
    <row r="12339" spans="2:2">
      <c r="B12339" s="150"/>
    </row>
    <row r="12340" spans="2:2">
      <c r="B12340" s="150"/>
    </row>
    <row r="12341" spans="2:2">
      <c r="B12341" s="150"/>
    </row>
    <row r="12342" spans="2:2">
      <c r="B12342" s="150"/>
    </row>
    <row r="12343" spans="2:2">
      <c r="B12343" s="150"/>
    </row>
    <row r="12344" spans="2:2">
      <c r="B12344" s="150"/>
    </row>
    <row r="12345" spans="2:2">
      <c r="B12345" s="150"/>
    </row>
    <row r="12346" spans="2:2">
      <c r="B12346" s="150"/>
    </row>
    <row r="12347" spans="2:2">
      <c r="B12347" s="150"/>
    </row>
    <row r="12348" spans="2:2">
      <c r="B12348" s="150"/>
    </row>
    <row r="12349" spans="2:2">
      <c r="B12349" s="150"/>
    </row>
    <row r="12350" spans="2:2">
      <c r="B12350" s="150"/>
    </row>
    <row r="12351" spans="2:2">
      <c r="B12351" s="150"/>
    </row>
    <row r="12352" spans="2:2">
      <c r="B12352" s="150"/>
    </row>
    <row r="12353" spans="2:2">
      <c r="B12353" s="150"/>
    </row>
    <row r="12354" spans="2:2">
      <c r="B12354" s="150"/>
    </row>
    <row r="12355" spans="2:2">
      <c r="B12355" s="150"/>
    </row>
    <row r="12356" spans="2:2">
      <c r="B12356" s="150"/>
    </row>
    <row r="12357" spans="2:2">
      <c r="B12357" s="150"/>
    </row>
    <row r="12358" spans="2:2">
      <c r="B12358" s="150"/>
    </row>
    <row r="12359" spans="2:2">
      <c r="B12359" s="150"/>
    </row>
    <row r="12360" spans="2:2">
      <c r="B12360" s="150"/>
    </row>
    <row r="12361" spans="2:2">
      <c r="B12361" s="150"/>
    </row>
    <row r="12362" spans="2:2">
      <c r="B12362" s="150"/>
    </row>
    <row r="12363" spans="2:2">
      <c r="B12363" s="150"/>
    </row>
    <row r="12364" spans="2:2">
      <c r="B12364" s="150"/>
    </row>
    <row r="12365" spans="2:2">
      <c r="B12365" s="150"/>
    </row>
    <row r="12366" spans="2:2">
      <c r="B12366" s="150"/>
    </row>
    <row r="12367" spans="2:2">
      <c r="B12367" s="150"/>
    </row>
    <row r="12368" spans="2:2">
      <c r="B12368" s="150"/>
    </row>
    <row r="12369" spans="2:2">
      <c r="B12369" s="150"/>
    </row>
    <row r="12370" spans="2:2">
      <c r="B12370" s="150"/>
    </row>
    <row r="12371" spans="2:2">
      <c r="B12371" s="150"/>
    </row>
    <row r="12372" spans="2:2">
      <c r="B12372" s="150"/>
    </row>
    <row r="12373" spans="2:2">
      <c r="B12373" s="150"/>
    </row>
    <row r="12374" spans="2:2">
      <c r="B12374" s="150"/>
    </row>
    <row r="12375" spans="2:2">
      <c r="B12375" s="150"/>
    </row>
    <row r="12376" spans="2:2">
      <c r="B12376" s="150"/>
    </row>
    <row r="12377" spans="2:2">
      <c r="B12377" s="150"/>
    </row>
    <row r="12378" spans="2:2">
      <c r="B12378" s="150"/>
    </row>
    <row r="12379" spans="2:2">
      <c r="B12379" s="150"/>
    </row>
    <row r="12380" spans="2:2">
      <c r="B12380" s="150"/>
    </row>
    <row r="12381" spans="2:2">
      <c r="B12381" s="150"/>
    </row>
    <row r="12382" spans="2:2">
      <c r="B12382" s="150"/>
    </row>
    <row r="12383" spans="2:2">
      <c r="B12383" s="150"/>
    </row>
    <row r="12384" spans="2:2">
      <c r="B12384" s="150"/>
    </row>
    <row r="12385" spans="2:2">
      <c r="B12385" s="150"/>
    </row>
    <row r="12386" spans="2:2">
      <c r="B12386" s="150"/>
    </row>
    <row r="12387" spans="2:2">
      <c r="B12387" s="150"/>
    </row>
    <row r="12388" spans="2:2">
      <c r="B12388" s="150"/>
    </row>
    <row r="12389" spans="2:2">
      <c r="B12389" s="150"/>
    </row>
    <row r="12390" spans="2:2">
      <c r="B12390" s="150"/>
    </row>
    <row r="12391" spans="2:2">
      <c r="B12391" s="150"/>
    </row>
    <row r="12392" spans="2:2">
      <c r="B12392" s="150"/>
    </row>
    <row r="12393" spans="2:2">
      <c r="B12393" s="150"/>
    </row>
    <row r="12394" spans="2:2">
      <c r="B12394" s="150"/>
    </row>
    <row r="12395" spans="2:2">
      <c r="B12395" s="150"/>
    </row>
    <row r="12396" spans="2:2">
      <c r="B12396" s="150"/>
    </row>
    <row r="12397" spans="2:2">
      <c r="B12397" s="150"/>
    </row>
    <row r="12398" spans="2:2">
      <c r="B12398" s="150"/>
    </row>
    <row r="12399" spans="2:2">
      <c r="B12399" s="150"/>
    </row>
    <row r="12400" spans="2:2">
      <c r="B12400" s="150"/>
    </row>
    <row r="12401" spans="2:2">
      <c r="B12401" s="150"/>
    </row>
    <row r="12402" spans="2:2">
      <c r="B12402" s="150"/>
    </row>
    <row r="12403" spans="2:2">
      <c r="B12403" s="150"/>
    </row>
    <row r="12404" spans="2:2">
      <c r="B12404" s="150"/>
    </row>
    <row r="12405" spans="2:2">
      <c r="B12405" s="150"/>
    </row>
    <row r="12406" spans="2:2">
      <c r="B12406" s="150"/>
    </row>
    <row r="12407" spans="2:2">
      <c r="B12407" s="150"/>
    </row>
    <row r="12408" spans="2:2">
      <c r="B12408" s="150"/>
    </row>
    <row r="12409" spans="2:2">
      <c r="B12409" s="150"/>
    </row>
    <row r="12410" spans="2:2">
      <c r="B12410" s="150"/>
    </row>
    <row r="12411" spans="2:2">
      <c r="B12411" s="150"/>
    </row>
    <row r="12412" spans="2:2">
      <c r="B12412" s="150"/>
    </row>
    <row r="12413" spans="2:2">
      <c r="B12413" s="150"/>
    </row>
    <row r="12414" spans="2:2">
      <c r="B12414" s="150"/>
    </row>
    <row r="12415" spans="2:2">
      <c r="B12415" s="150"/>
    </row>
    <row r="12416" spans="2:2">
      <c r="B12416" s="150"/>
    </row>
    <row r="12417" spans="2:2">
      <c r="B12417" s="150"/>
    </row>
    <row r="12418" spans="2:2">
      <c r="B12418" s="150"/>
    </row>
    <row r="12419" spans="2:2">
      <c r="B12419" s="150"/>
    </row>
    <row r="12420" spans="2:2">
      <c r="B12420" s="150"/>
    </row>
    <row r="12421" spans="2:2">
      <c r="B12421" s="150"/>
    </row>
    <row r="12422" spans="2:2">
      <c r="B12422" s="150"/>
    </row>
    <row r="12423" spans="2:2">
      <c r="B12423" s="150"/>
    </row>
    <row r="12424" spans="2:2">
      <c r="B12424" s="150"/>
    </row>
    <row r="12425" spans="2:2">
      <c r="B12425" s="150"/>
    </row>
    <row r="12426" spans="2:2">
      <c r="B12426" s="150"/>
    </row>
    <row r="12427" spans="2:2">
      <c r="B12427" s="150"/>
    </row>
    <row r="12428" spans="2:2">
      <c r="B12428" s="150"/>
    </row>
    <row r="12429" spans="2:2">
      <c r="B12429" s="150"/>
    </row>
    <row r="12430" spans="2:2">
      <c r="B12430" s="150"/>
    </row>
    <row r="12431" spans="2:2">
      <c r="B12431" s="150"/>
    </row>
    <row r="12432" spans="2:2">
      <c r="B12432" s="150"/>
    </row>
    <row r="12433" spans="2:2">
      <c r="B12433" s="150"/>
    </row>
    <row r="12434" spans="2:2">
      <c r="B12434" s="150"/>
    </row>
    <row r="12435" spans="2:2">
      <c r="B12435" s="150"/>
    </row>
    <row r="12436" spans="2:2">
      <c r="B12436" s="150"/>
    </row>
    <row r="12437" spans="2:2">
      <c r="B12437" s="150"/>
    </row>
    <row r="12438" spans="2:2">
      <c r="B12438" s="150"/>
    </row>
    <row r="12439" spans="2:2">
      <c r="B12439" s="150"/>
    </row>
    <row r="12440" spans="2:2">
      <c r="B12440" s="150"/>
    </row>
    <row r="12441" spans="2:2">
      <c r="B12441" s="150"/>
    </row>
    <row r="12442" spans="2:2">
      <c r="B12442" s="150"/>
    </row>
    <row r="12443" spans="2:2">
      <c r="B12443" s="150"/>
    </row>
    <row r="12444" spans="2:2">
      <c r="B12444" s="150"/>
    </row>
    <row r="12445" spans="2:2">
      <c r="B12445" s="150"/>
    </row>
    <row r="12446" spans="2:2">
      <c r="B12446" s="150"/>
    </row>
    <row r="12447" spans="2:2">
      <c r="B12447" s="150"/>
    </row>
    <row r="12448" spans="2:2">
      <c r="B12448" s="150"/>
    </row>
    <row r="12449" spans="2:2">
      <c r="B12449" s="150"/>
    </row>
    <row r="12450" spans="2:2">
      <c r="B12450" s="150"/>
    </row>
    <row r="12451" spans="2:2">
      <c r="B12451" s="150"/>
    </row>
    <row r="12452" spans="2:2">
      <c r="B12452" s="150"/>
    </row>
    <row r="12453" spans="2:2">
      <c r="B12453" s="150"/>
    </row>
    <row r="12454" spans="2:2">
      <c r="B12454" s="150"/>
    </row>
    <row r="12455" spans="2:2">
      <c r="B12455" s="150"/>
    </row>
    <row r="12456" spans="2:2">
      <c r="B12456" s="150"/>
    </row>
    <row r="12457" spans="2:2">
      <c r="B12457" s="150"/>
    </row>
    <row r="12458" spans="2:2">
      <c r="B12458" s="150"/>
    </row>
    <row r="12459" spans="2:2">
      <c r="B12459" s="150"/>
    </row>
    <row r="12460" spans="2:2">
      <c r="B12460" s="150"/>
    </row>
    <row r="12461" spans="2:2">
      <c r="B12461" s="150"/>
    </row>
    <row r="12462" spans="2:2">
      <c r="B12462" s="150"/>
    </row>
    <row r="12463" spans="2:2">
      <c r="B12463" s="150"/>
    </row>
    <row r="12464" spans="2:2">
      <c r="B12464" s="150"/>
    </row>
    <row r="12465" spans="2:2">
      <c r="B12465" s="150"/>
    </row>
    <row r="12466" spans="2:2">
      <c r="B12466" s="150"/>
    </row>
    <row r="12467" spans="2:2">
      <c r="B12467" s="150"/>
    </row>
    <row r="12468" spans="2:2">
      <c r="B12468" s="150"/>
    </row>
    <row r="12469" spans="2:2">
      <c r="B12469" s="150"/>
    </row>
    <row r="12470" spans="2:2">
      <c r="B12470" s="150"/>
    </row>
    <row r="12471" spans="2:2">
      <c r="B12471" s="150"/>
    </row>
    <row r="12472" spans="2:2">
      <c r="B12472" s="150"/>
    </row>
    <row r="12473" spans="2:2">
      <c r="B12473" s="150"/>
    </row>
    <row r="12474" spans="2:2">
      <c r="B12474" s="150"/>
    </row>
    <row r="12475" spans="2:2">
      <c r="B12475" s="150"/>
    </row>
    <row r="12476" spans="2:2">
      <c r="B12476" s="150"/>
    </row>
    <row r="12477" spans="2:2">
      <c r="B12477" s="150"/>
    </row>
    <row r="12478" spans="2:2">
      <c r="B12478" s="150"/>
    </row>
    <row r="12479" spans="2:2">
      <c r="B12479" s="150"/>
    </row>
    <row r="12480" spans="2:2">
      <c r="B12480" s="150"/>
    </row>
    <row r="12481" spans="2:2">
      <c r="B12481" s="150"/>
    </row>
    <row r="12482" spans="2:2">
      <c r="B12482" s="150"/>
    </row>
    <row r="12483" spans="2:2">
      <c r="B12483" s="150"/>
    </row>
    <row r="12484" spans="2:2">
      <c r="B12484" s="150"/>
    </row>
    <row r="12485" spans="2:2">
      <c r="B12485" s="150"/>
    </row>
    <row r="12486" spans="2:2">
      <c r="B12486" s="150"/>
    </row>
    <row r="12487" spans="2:2">
      <c r="B12487" s="150"/>
    </row>
    <row r="12488" spans="2:2">
      <c r="B12488" s="150"/>
    </row>
    <row r="12489" spans="2:2">
      <c r="B12489" s="150"/>
    </row>
    <row r="12490" spans="2:2">
      <c r="B12490" s="150"/>
    </row>
    <row r="12491" spans="2:2">
      <c r="B12491" s="150"/>
    </row>
    <row r="12492" spans="2:2">
      <c r="B12492" s="150"/>
    </row>
    <row r="12493" spans="2:2">
      <c r="B12493" s="150"/>
    </row>
    <row r="12494" spans="2:2">
      <c r="B12494" s="150"/>
    </row>
    <row r="12495" spans="2:2">
      <c r="B12495" s="150"/>
    </row>
    <row r="12496" spans="2:2">
      <c r="B12496" s="150"/>
    </row>
    <row r="12497" spans="2:2">
      <c r="B12497" s="150"/>
    </row>
    <row r="12498" spans="2:2">
      <c r="B12498" s="150"/>
    </row>
    <row r="12499" spans="2:2">
      <c r="B12499" s="150"/>
    </row>
    <row r="12500" spans="2:2">
      <c r="B12500" s="150"/>
    </row>
    <row r="12501" spans="2:2">
      <c r="B12501" s="150"/>
    </row>
    <row r="12502" spans="2:2">
      <c r="B12502" s="150"/>
    </row>
    <row r="12503" spans="2:2">
      <c r="B12503" s="150"/>
    </row>
    <row r="12504" spans="2:2">
      <c r="B12504" s="150"/>
    </row>
    <row r="12505" spans="2:2">
      <c r="B12505" s="150"/>
    </row>
    <row r="12506" spans="2:2">
      <c r="B12506" s="150"/>
    </row>
    <row r="12507" spans="2:2">
      <c r="B12507" s="150"/>
    </row>
    <row r="12508" spans="2:2">
      <c r="B12508" s="150"/>
    </row>
    <row r="12509" spans="2:2">
      <c r="B12509" s="150"/>
    </row>
    <row r="12510" spans="2:2">
      <c r="B12510" s="150"/>
    </row>
    <row r="12511" spans="2:2">
      <c r="B12511" s="150"/>
    </row>
    <row r="12512" spans="2:2">
      <c r="B12512" s="150"/>
    </row>
    <row r="12513" spans="2:2">
      <c r="B12513" s="150"/>
    </row>
    <row r="12514" spans="2:2">
      <c r="B12514" s="150"/>
    </row>
    <row r="12515" spans="2:2">
      <c r="B12515" s="150"/>
    </row>
    <row r="12516" spans="2:2">
      <c r="B12516" s="150"/>
    </row>
    <row r="12517" spans="2:2">
      <c r="B12517" s="150"/>
    </row>
    <row r="12518" spans="2:2">
      <c r="B12518" s="150"/>
    </row>
    <row r="12519" spans="2:2">
      <c r="B12519" s="150"/>
    </row>
    <row r="12520" spans="2:2">
      <c r="B12520" s="150"/>
    </row>
    <row r="12521" spans="2:2">
      <c r="B12521" s="150"/>
    </row>
    <row r="12522" spans="2:2">
      <c r="B12522" s="150"/>
    </row>
    <row r="12523" spans="2:2">
      <c r="B12523" s="150"/>
    </row>
    <row r="12524" spans="2:2">
      <c r="B12524" s="150"/>
    </row>
    <row r="12525" spans="2:2">
      <c r="B12525" s="150"/>
    </row>
    <row r="12526" spans="2:2">
      <c r="B12526" s="150"/>
    </row>
    <row r="12527" spans="2:2">
      <c r="B12527" s="150"/>
    </row>
    <row r="12528" spans="2:2">
      <c r="B12528" s="150"/>
    </row>
    <row r="12529" spans="2:2">
      <c r="B12529" s="150"/>
    </row>
    <row r="12530" spans="2:2">
      <c r="B12530" s="150"/>
    </row>
    <row r="12531" spans="2:2">
      <c r="B12531" s="150"/>
    </row>
    <row r="12532" spans="2:2">
      <c r="B12532" s="150"/>
    </row>
    <row r="12533" spans="2:2">
      <c r="B12533" s="150"/>
    </row>
    <row r="12534" spans="2:2">
      <c r="B12534" s="150"/>
    </row>
    <row r="12535" spans="2:2">
      <c r="B12535" s="150"/>
    </row>
    <row r="12536" spans="2:2">
      <c r="B12536" s="150"/>
    </row>
    <row r="12537" spans="2:2">
      <c r="B12537" s="150"/>
    </row>
    <row r="12538" spans="2:2">
      <c r="B12538" s="150"/>
    </row>
    <row r="12539" spans="2:2">
      <c r="B12539" s="150"/>
    </row>
    <row r="12540" spans="2:2">
      <c r="B12540" s="150"/>
    </row>
    <row r="12541" spans="2:2">
      <c r="B12541" s="150"/>
    </row>
    <row r="12542" spans="2:2">
      <c r="B12542" s="150"/>
    </row>
    <row r="12543" spans="2:2">
      <c r="B12543" s="150"/>
    </row>
    <row r="12544" spans="2:2">
      <c r="B12544" s="150"/>
    </row>
    <row r="12545" spans="2:2">
      <c r="B12545" s="150"/>
    </row>
    <row r="12546" spans="2:2">
      <c r="B12546" s="150"/>
    </row>
    <row r="12547" spans="2:2">
      <c r="B12547" s="150"/>
    </row>
    <row r="12548" spans="2:2">
      <c r="B12548" s="150"/>
    </row>
    <row r="12549" spans="2:2">
      <c r="B12549" s="150"/>
    </row>
    <row r="12550" spans="2:2">
      <c r="B12550" s="150"/>
    </row>
    <row r="12551" spans="2:2">
      <c r="B12551" s="150"/>
    </row>
    <row r="12552" spans="2:2">
      <c r="B12552" s="150"/>
    </row>
    <row r="12553" spans="2:2">
      <c r="B12553" s="150"/>
    </row>
    <row r="12554" spans="2:2">
      <c r="B12554" s="150"/>
    </row>
    <row r="12555" spans="2:2">
      <c r="B12555" s="150"/>
    </row>
    <row r="12556" spans="2:2">
      <c r="B12556" s="150"/>
    </row>
    <row r="12557" spans="2:2">
      <c r="B12557" s="150"/>
    </row>
    <row r="12558" spans="2:2">
      <c r="B12558" s="150"/>
    </row>
    <row r="12559" spans="2:2">
      <c r="B12559" s="150"/>
    </row>
    <row r="12560" spans="2:2">
      <c r="B12560" s="150"/>
    </row>
    <row r="12561" spans="2:2">
      <c r="B12561" s="150"/>
    </row>
    <row r="12562" spans="2:2">
      <c r="B12562" s="150"/>
    </row>
    <row r="12563" spans="2:2">
      <c r="B12563" s="150"/>
    </row>
    <row r="12564" spans="2:2">
      <c r="B12564" s="150"/>
    </row>
    <row r="12565" spans="2:2">
      <c r="B12565" s="150"/>
    </row>
    <row r="12566" spans="2:2">
      <c r="B12566" s="150"/>
    </row>
    <row r="12567" spans="2:2">
      <c r="B12567" s="150"/>
    </row>
    <row r="12568" spans="2:2">
      <c r="B12568" s="150"/>
    </row>
    <row r="12569" spans="2:2">
      <c r="B12569" s="150"/>
    </row>
    <row r="12570" spans="2:2">
      <c r="B12570" s="150"/>
    </row>
    <row r="12571" spans="2:2">
      <c r="B12571" s="150"/>
    </row>
    <row r="12572" spans="2:2">
      <c r="B12572" s="150"/>
    </row>
    <row r="12573" spans="2:2">
      <c r="B12573" s="150"/>
    </row>
    <row r="12574" spans="2:2">
      <c r="B12574" s="150"/>
    </row>
    <row r="12575" spans="2:2">
      <c r="B12575" s="150"/>
    </row>
    <row r="12576" spans="2:2">
      <c r="B12576" s="150"/>
    </row>
    <row r="12577" spans="2:2">
      <c r="B12577" s="150"/>
    </row>
    <row r="12578" spans="2:2">
      <c r="B12578" s="150"/>
    </row>
    <row r="12579" spans="2:2">
      <c r="B12579" s="150"/>
    </row>
    <row r="12580" spans="2:2">
      <c r="B12580" s="150"/>
    </row>
    <row r="12581" spans="2:2">
      <c r="B12581" s="150"/>
    </row>
    <row r="12582" spans="2:2">
      <c r="B12582" s="150"/>
    </row>
    <row r="12583" spans="2:2">
      <c r="B12583" s="150"/>
    </row>
    <row r="12584" spans="2:2">
      <c r="B12584" s="150"/>
    </row>
    <row r="12585" spans="2:2">
      <c r="B12585" s="150"/>
    </row>
    <row r="12586" spans="2:2">
      <c r="B12586" s="150"/>
    </row>
    <row r="12587" spans="2:2">
      <c r="B12587" s="150"/>
    </row>
    <row r="12588" spans="2:2">
      <c r="B12588" s="150"/>
    </row>
    <row r="12589" spans="2:2">
      <c r="B12589" s="150"/>
    </row>
    <row r="12590" spans="2:2">
      <c r="B12590" s="150"/>
    </row>
    <row r="12591" spans="2:2">
      <c r="B12591" s="150"/>
    </row>
    <row r="12592" spans="2:2">
      <c r="B12592" s="150"/>
    </row>
    <row r="12593" spans="2:2">
      <c r="B12593" s="150"/>
    </row>
    <row r="12594" spans="2:2">
      <c r="B12594" s="150"/>
    </row>
    <row r="12595" spans="2:2">
      <c r="B12595" s="150"/>
    </row>
    <row r="12596" spans="2:2">
      <c r="B12596" s="150"/>
    </row>
    <row r="12597" spans="2:2">
      <c r="B12597" s="150"/>
    </row>
    <row r="12598" spans="2:2">
      <c r="B12598" s="150"/>
    </row>
    <row r="12599" spans="2:2">
      <c r="B12599" s="150"/>
    </row>
    <row r="12600" spans="2:2">
      <c r="B12600" s="150"/>
    </row>
    <row r="12601" spans="2:2">
      <c r="B12601" s="150"/>
    </row>
    <row r="12602" spans="2:2">
      <c r="B12602" s="150"/>
    </row>
    <row r="12603" spans="2:2">
      <c r="B12603" s="150"/>
    </row>
    <row r="12604" spans="2:2">
      <c r="B12604" s="150"/>
    </row>
    <row r="12605" spans="2:2">
      <c r="B12605" s="150"/>
    </row>
    <row r="12606" spans="2:2">
      <c r="B12606" s="150"/>
    </row>
    <row r="12607" spans="2:2">
      <c r="B12607" s="150"/>
    </row>
    <row r="12608" spans="2:2">
      <c r="B12608" s="150"/>
    </row>
    <row r="12609" spans="2:2">
      <c r="B12609" s="150"/>
    </row>
    <row r="12610" spans="2:2">
      <c r="B12610" s="150"/>
    </row>
    <row r="12611" spans="2:2">
      <c r="B12611" s="150"/>
    </row>
    <row r="12612" spans="2:2">
      <c r="B12612" s="150"/>
    </row>
    <row r="12613" spans="2:2">
      <c r="B12613" s="150"/>
    </row>
    <row r="12614" spans="2:2">
      <c r="B12614" s="150"/>
    </row>
    <row r="12615" spans="2:2">
      <c r="B12615" s="150"/>
    </row>
    <row r="12616" spans="2:2">
      <c r="B12616" s="150"/>
    </row>
    <row r="12617" spans="2:2">
      <c r="B12617" s="150"/>
    </row>
    <row r="12618" spans="2:2">
      <c r="B12618" s="150"/>
    </row>
    <row r="12619" spans="2:2">
      <c r="B12619" s="150"/>
    </row>
    <row r="12620" spans="2:2">
      <c r="B12620" s="150"/>
    </row>
    <row r="12621" spans="2:2">
      <c r="B12621" s="150"/>
    </row>
    <row r="12622" spans="2:2">
      <c r="B12622" s="150"/>
    </row>
    <row r="12623" spans="2:2">
      <c r="B12623" s="150"/>
    </row>
    <row r="12624" spans="2:2">
      <c r="B12624" s="150"/>
    </row>
    <row r="12625" spans="2:2">
      <c r="B12625" s="150"/>
    </row>
    <row r="12626" spans="2:2">
      <c r="B12626" s="150"/>
    </row>
    <row r="12627" spans="2:2">
      <c r="B12627" s="150"/>
    </row>
    <row r="12628" spans="2:2">
      <c r="B12628" s="150"/>
    </row>
    <row r="12629" spans="2:2">
      <c r="B12629" s="150"/>
    </row>
    <row r="12630" spans="2:2">
      <c r="B12630" s="150"/>
    </row>
    <row r="12631" spans="2:2">
      <c r="B12631" s="150"/>
    </row>
    <row r="12632" spans="2:2">
      <c r="B12632" s="150"/>
    </row>
    <row r="12633" spans="2:2">
      <c r="B12633" s="150"/>
    </row>
    <row r="12634" spans="2:2">
      <c r="B12634" s="150"/>
    </row>
    <row r="12635" spans="2:2">
      <c r="B12635" s="150"/>
    </row>
    <row r="12636" spans="2:2">
      <c r="B12636" s="150"/>
    </row>
    <row r="12637" spans="2:2">
      <c r="B12637" s="150"/>
    </row>
    <row r="12638" spans="2:2">
      <c r="B12638" s="150"/>
    </row>
    <row r="12639" spans="2:2">
      <c r="B12639" s="150"/>
    </row>
    <row r="12640" spans="2:2">
      <c r="B12640" s="150"/>
    </row>
    <row r="12641" spans="2:2">
      <c r="B12641" s="150"/>
    </row>
    <row r="12642" spans="2:2">
      <c r="B12642" s="150"/>
    </row>
    <row r="12643" spans="2:2">
      <c r="B12643" s="150"/>
    </row>
    <row r="12644" spans="2:2">
      <c r="B12644" s="150"/>
    </row>
    <row r="12645" spans="2:2">
      <c r="B12645" s="150"/>
    </row>
    <row r="12646" spans="2:2">
      <c r="B12646" s="150"/>
    </row>
    <row r="12647" spans="2:2">
      <c r="B12647" s="150"/>
    </row>
    <row r="12648" spans="2:2">
      <c r="B12648" s="150"/>
    </row>
    <row r="12649" spans="2:2">
      <c r="B12649" s="150"/>
    </row>
    <row r="12650" spans="2:2">
      <c r="B12650" s="150"/>
    </row>
    <row r="12651" spans="2:2">
      <c r="B12651" s="150"/>
    </row>
    <row r="12652" spans="2:2">
      <c r="B12652" s="150"/>
    </row>
    <row r="12653" spans="2:2">
      <c r="B12653" s="150"/>
    </row>
    <row r="12654" spans="2:2">
      <c r="B12654" s="150"/>
    </row>
    <row r="12655" spans="2:2">
      <c r="B12655" s="150"/>
    </row>
    <row r="12656" spans="2:2">
      <c r="B12656" s="150"/>
    </row>
    <row r="12657" spans="2:2">
      <c r="B12657" s="150"/>
    </row>
    <row r="12658" spans="2:2">
      <c r="B12658" s="150"/>
    </row>
    <row r="12659" spans="2:2">
      <c r="B12659" s="150"/>
    </row>
    <row r="12660" spans="2:2">
      <c r="B12660" s="150"/>
    </row>
    <row r="12661" spans="2:2">
      <c r="B12661" s="150"/>
    </row>
    <row r="12662" spans="2:2">
      <c r="B12662" s="150"/>
    </row>
    <row r="12663" spans="2:2">
      <c r="B12663" s="150"/>
    </row>
    <row r="12664" spans="2:2">
      <c r="B12664" s="150"/>
    </row>
    <row r="12665" spans="2:2">
      <c r="B12665" s="150"/>
    </row>
    <row r="12666" spans="2:2">
      <c r="B12666" s="150"/>
    </row>
    <row r="12667" spans="2:2">
      <c r="B12667" s="150"/>
    </row>
    <row r="12668" spans="2:2">
      <c r="B12668" s="150"/>
    </row>
    <row r="12669" spans="2:2">
      <c r="B12669" s="150"/>
    </row>
    <row r="12670" spans="2:2">
      <c r="B12670" s="150"/>
    </row>
    <row r="12671" spans="2:2">
      <c r="B12671" s="150"/>
    </row>
    <row r="12672" spans="2:2">
      <c r="B12672" s="150"/>
    </row>
    <row r="12673" spans="2:2">
      <c r="B12673" s="150"/>
    </row>
    <row r="12674" spans="2:2">
      <c r="B12674" s="150"/>
    </row>
    <row r="12675" spans="2:2">
      <c r="B12675" s="150"/>
    </row>
    <row r="12676" spans="2:2">
      <c r="B12676" s="150"/>
    </row>
    <row r="12677" spans="2:2">
      <c r="B12677" s="150"/>
    </row>
    <row r="12678" spans="2:2">
      <c r="B12678" s="150"/>
    </row>
    <row r="12679" spans="2:2">
      <c r="B12679" s="150"/>
    </row>
    <row r="12680" spans="2:2">
      <c r="B12680" s="150"/>
    </row>
    <row r="12681" spans="2:2">
      <c r="B12681" s="150"/>
    </row>
    <row r="12682" spans="2:2">
      <c r="B12682" s="150"/>
    </row>
    <row r="12683" spans="2:2">
      <c r="B12683" s="150"/>
    </row>
    <row r="12684" spans="2:2">
      <c r="B12684" s="150"/>
    </row>
    <row r="12685" spans="2:2">
      <c r="B12685" s="150"/>
    </row>
    <row r="12686" spans="2:2">
      <c r="B12686" s="150"/>
    </row>
    <row r="12687" spans="2:2">
      <c r="B12687" s="150"/>
    </row>
    <row r="12688" spans="2:2">
      <c r="B12688" s="150"/>
    </row>
    <row r="12689" spans="2:2">
      <c r="B12689" s="150"/>
    </row>
    <row r="12690" spans="2:2">
      <c r="B12690" s="150"/>
    </row>
    <row r="12691" spans="2:2">
      <c r="B12691" s="150"/>
    </row>
    <row r="12692" spans="2:2">
      <c r="B12692" s="150"/>
    </row>
    <row r="12693" spans="2:2">
      <c r="B12693" s="150"/>
    </row>
    <row r="12694" spans="2:2">
      <c r="B12694" s="150"/>
    </row>
    <row r="12695" spans="2:2">
      <c r="B12695" s="150"/>
    </row>
    <row r="12696" spans="2:2">
      <c r="B12696" s="150"/>
    </row>
    <row r="12697" spans="2:2">
      <c r="B12697" s="150"/>
    </row>
    <row r="12698" spans="2:2">
      <c r="B12698" s="150"/>
    </row>
    <row r="12699" spans="2:2">
      <c r="B12699" s="150"/>
    </row>
    <row r="12700" spans="2:2">
      <c r="B12700" s="150"/>
    </row>
    <row r="12701" spans="2:2">
      <c r="B12701" s="150"/>
    </row>
    <row r="12702" spans="2:2">
      <c r="B12702" s="150"/>
    </row>
    <row r="12703" spans="2:2">
      <c r="B12703" s="150"/>
    </row>
    <row r="12704" spans="2:2">
      <c r="B12704" s="150"/>
    </row>
    <row r="12705" spans="2:2">
      <c r="B12705" s="150"/>
    </row>
    <row r="12706" spans="2:2">
      <c r="B12706" s="150"/>
    </row>
    <row r="12707" spans="2:2">
      <c r="B12707" s="150"/>
    </row>
    <row r="12708" spans="2:2">
      <c r="B12708" s="150"/>
    </row>
    <row r="12709" spans="2:2">
      <c r="B12709" s="150"/>
    </row>
    <row r="12710" spans="2:2">
      <c r="B12710" s="150"/>
    </row>
    <row r="12711" spans="2:2">
      <c r="B12711" s="150"/>
    </row>
    <row r="12712" spans="2:2">
      <c r="B12712" s="150"/>
    </row>
    <row r="12713" spans="2:2">
      <c r="B12713" s="150"/>
    </row>
    <row r="12714" spans="2:2">
      <c r="B12714" s="150"/>
    </row>
    <row r="12715" spans="2:2">
      <c r="B12715" s="150"/>
    </row>
    <row r="12716" spans="2:2">
      <c r="B12716" s="150"/>
    </row>
    <row r="12717" spans="2:2">
      <c r="B12717" s="150"/>
    </row>
    <row r="12718" spans="2:2">
      <c r="B12718" s="150"/>
    </row>
    <row r="12719" spans="2:2">
      <c r="B12719" s="150"/>
    </row>
    <row r="12720" spans="2:2">
      <c r="B12720" s="150"/>
    </row>
    <row r="12721" spans="2:2">
      <c r="B12721" s="150"/>
    </row>
    <row r="12722" spans="2:2">
      <c r="B12722" s="150"/>
    </row>
    <row r="12723" spans="2:2">
      <c r="B12723" s="150"/>
    </row>
    <row r="12724" spans="2:2">
      <c r="B12724" s="150"/>
    </row>
    <row r="12725" spans="2:2">
      <c r="B12725" s="150"/>
    </row>
    <row r="12726" spans="2:2">
      <c r="B12726" s="150"/>
    </row>
    <row r="12727" spans="2:2">
      <c r="B12727" s="150"/>
    </row>
    <row r="12728" spans="2:2">
      <c r="B12728" s="150"/>
    </row>
    <row r="12729" spans="2:2">
      <c r="B12729" s="150"/>
    </row>
    <row r="12730" spans="2:2">
      <c r="B12730" s="150"/>
    </row>
    <row r="12731" spans="2:2">
      <c r="B12731" s="150"/>
    </row>
    <row r="12732" spans="2:2">
      <c r="B12732" s="150"/>
    </row>
    <row r="12733" spans="2:2">
      <c r="B12733" s="150"/>
    </row>
    <row r="12734" spans="2:2">
      <c r="B12734" s="150"/>
    </row>
    <row r="12735" spans="2:2">
      <c r="B12735" s="150"/>
    </row>
    <row r="12736" spans="2:2">
      <c r="B12736" s="150"/>
    </row>
    <row r="12737" spans="2:2">
      <c r="B12737" s="150"/>
    </row>
    <row r="12738" spans="2:2">
      <c r="B12738" s="150"/>
    </row>
    <row r="12739" spans="2:2">
      <c r="B12739" s="150"/>
    </row>
    <row r="12740" spans="2:2">
      <c r="B12740" s="150"/>
    </row>
    <row r="12741" spans="2:2">
      <c r="B12741" s="150"/>
    </row>
    <row r="12742" spans="2:2">
      <c r="B12742" s="150"/>
    </row>
    <row r="12743" spans="2:2">
      <c r="B12743" s="150"/>
    </row>
    <row r="12744" spans="2:2">
      <c r="B12744" s="150"/>
    </row>
    <row r="12745" spans="2:2">
      <c r="B12745" s="150"/>
    </row>
    <row r="12746" spans="2:2">
      <c r="B12746" s="150"/>
    </row>
    <row r="12747" spans="2:2">
      <c r="B12747" s="150"/>
    </row>
    <row r="12748" spans="2:2">
      <c r="B12748" s="150"/>
    </row>
    <row r="12749" spans="2:2">
      <c r="B12749" s="150"/>
    </row>
    <row r="12750" spans="2:2">
      <c r="B12750" s="150"/>
    </row>
    <row r="12751" spans="2:2">
      <c r="B12751" s="150"/>
    </row>
    <row r="12752" spans="2:2">
      <c r="B12752" s="150"/>
    </row>
    <row r="12753" spans="2:2">
      <c r="B12753" s="150"/>
    </row>
    <row r="12754" spans="2:2">
      <c r="B12754" s="150"/>
    </row>
    <row r="12755" spans="2:2">
      <c r="B12755" s="150"/>
    </row>
    <row r="12756" spans="2:2">
      <c r="B12756" s="150"/>
    </row>
    <row r="12757" spans="2:2">
      <c r="B12757" s="150"/>
    </row>
    <row r="12758" spans="2:2">
      <c r="B12758" s="150"/>
    </row>
    <row r="12759" spans="2:2">
      <c r="B12759" s="150"/>
    </row>
    <row r="12760" spans="2:2">
      <c r="B12760" s="150"/>
    </row>
    <row r="12761" spans="2:2">
      <c r="B12761" s="150"/>
    </row>
    <row r="12762" spans="2:2">
      <c r="B12762" s="150"/>
    </row>
    <row r="12763" spans="2:2">
      <c r="B12763" s="150"/>
    </row>
    <row r="12764" spans="2:2">
      <c r="B12764" s="150"/>
    </row>
    <row r="12765" spans="2:2">
      <c r="B12765" s="150"/>
    </row>
    <row r="12766" spans="2:2">
      <c r="B12766" s="150"/>
    </row>
    <row r="12767" spans="2:2">
      <c r="B12767" s="150"/>
    </row>
    <row r="12768" spans="2:2">
      <c r="B12768" s="150"/>
    </row>
    <row r="12769" spans="2:2">
      <c r="B12769" s="150"/>
    </row>
    <row r="12770" spans="2:2">
      <c r="B12770" s="150"/>
    </row>
    <row r="12771" spans="2:2">
      <c r="B12771" s="150"/>
    </row>
    <row r="12772" spans="2:2">
      <c r="B12772" s="150"/>
    </row>
    <row r="12773" spans="2:2">
      <c r="B12773" s="150"/>
    </row>
    <row r="12774" spans="2:2">
      <c r="B12774" s="150"/>
    </row>
    <row r="12775" spans="2:2">
      <c r="B12775" s="150"/>
    </row>
    <row r="12776" spans="2:2">
      <c r="B12776" s="150"/>
    </row>
    <row r="12777" spans="2:2">
      <c r="B12777" s="150"/>
    </row>
    <row r="12778" spans="2:2">
      <c r="B12778" s="150"/>
    </row>
    <row r="12779" spans="2:2">
      <c r="B12779" s="150"/>
    </row>
    <row r="12780" spans="2:2">
      <c r="B12780" s="150"/>
    </row>
    <row r="12781" spans="2:2">
      <c r="B12781" s="150"/>
    </row>
    <row r="12782" spans="2:2">
      <c r="B12782" s="150"/>
    </row>
    <row r="12783" spans="2:2">
      <c r="B12783" s="150"/>
    </row>
    <row r="12784" spans="2:2">
      <c r="B12784" s="150"/>
    </row>
    <row r="12785" spans="2:2">
      <c r="B12785" s="150"/>
    </row>
    <row r="12786" spans="2:2">
      <c r="B12786" s="150"/>
    </row>
    <row r="12787" spans="2:2">
      <c r="B12787" s="150"/>
    </row>
    <row r="12788" spans="2:2">
      <c r="B12788" s="150"/>
    </row>
    <row r="12789" spans="2:2">
      <c r="B12789" s="150"/>
    </row>
    <row r="12790" spans="2:2">
      <c r="B12790" s="150"/>
    </row>
    <row r="12791" spans="2:2">
      <c r="B12791" s="150"/>
    </row>
    <row r="12792" spans="2:2">
      <c r="B12792" s="150"/>
    </row>
    <row r="12793" spans="2:2">
      <c r="B12793" s="150"/>
    </row>
    <row r="12794" spans="2:2">
      <c r="B12794" s="150"/>
    </row>
    <row r="12795" spans="2:2">
      <c r="B12795" s="150"/>
    </row>
    <row r="12796" spans="2:2">
      <c r="B12796" s="150"/>
    </row>
    <row r="12797" spans="2:2">
      <c r="B12797" s="150"/>
    </row>
    <row r="12798" spans="2:2">
      <c r="B12798" s="150"/>
    </row>
    <row r="12799" spans="2:2">
      <c r="B12799" s="150"/>
    </row>
    <row r="12800" spans="2:2">
      <c r="B12800" s="150"/>
    </row>
    <row r="12801" spans="2:2">
      <c r="B12801" s="150"/>
    </row>
    <row r="12802" spans="2:2">
      <c r="B12802" s="150"/>
    </row>
    <row r="12803" spans="2:2">
      <c r="B12803" s="150"/>
    </row>
    <row r="12804" spans="2:2">
      <c r="B12804" s="150"/>
    </row>
    <row r="12805" spans="2:2">
      <c r="B12805" s="150"/>
    </row>
    <row r="12806" spans="2:2">
      <c r="B12806" s="150"/>
    </row>
    <row r="12807" spans="2:2">
      <c r="B12807" s="150"/>
    </row>
    <row r="12808" spans="2:2">
      <c r="B12808" s="150"/>
    </row>
    <row r="12809" spans="2:2">
      <c r="B12809" s="150"/>
    </row>
    <row r="12810" spans="2:2">
      <c r="B12810" s="150"/>
    </row>
    <row r="12811" spans="2:2">
      <c r="B12811" s="150"/>
    </row>
    <row r="12812" spans="2:2">
      <c r="B12812" s="150"/>
    </row>
    <row r="12813" spans="2:2">
      <c r="B12813" s="150"/>
    </row>
    <row r="12814" spans="2:2">
      <c r="B12814" s="150"/>
    </row>
    <row r="12815" spans="2:2">
      <c r="B12815" s="150"/>
    </row>
    <row r="12816" spans="2:2">
      <c r="B12816" s="150"/>
    </row>
    <row r="12817" spans="2:2">
      <c r="B12817" s="150"/>
    </row>
    <row r="12818" spans="2:2">
      <c r="B12818" s="150"/>
    </row>
    <row r="12819" spans="2:2">
      <c r="B12819" s="150"/>
    </row>
    <row r="12820" spans="2:2">
      <c r="B12820" s="150"/>
    </row>
    <row r="12821" spans="2:2">
      <c r="B12821" s="150"/>
    </row>
    <row r="12822" spans="2:2">
      <c r="B12822" s="150"/>
    </row>
    <row r="12823" spans="2:2">
      <c r="B12823" s="150"/>
    </row>
    <row r="12824" spans="2:2">
      <c r="B12824" s="150"/>
    </row>
    <row r="12825" spans="2:2">
      <c r="B12825" s="150"/>
    </row>
    <row r="12826" spans="2:2">
      <c r="B12826" s="150"/>
    </row>
    <row r="12827" spans="2:2">
      <c r="B12827" s="150"/>
    </row>
    <row r="12828" spans="2:2">
      <c r="B12828" s="150"/>
    </row>
    <row r="12829" spans="2:2">
      <c r="B12829" s="150"/>
    </row>
    <row r="12830" spans="2:2">
      <c r="B12830" s="150"/>
    </row>
    <row r="12831" spans="2:2">
      <c r="B12831" s="150"/>
    </row>
    <row r="12832" spans="2:2">
      <c r="B12832" s="150"/>
    </row>
    <row r="12833" spans="2:2">
      <c r="B12833" s="150"/>
    </row>
    <row r="12834" spans="2:2">
      <c r="B12834" s="150"/>
    </row>
    <row r="12835" spans="2:2">
      <c r="B12835" s="150"/>
    </row>
    <row r="12836" spans="2:2">
      <c r="B12836" s="150"/>
    </row>
    <row r="12837" spans="2:2">
      <c r="B12837" s="150"/>
    </row>
    <row r="12838" spans="2:2">
      <c r="B12838" s="150"/>
    </row>
    <row r="12839" spans="2:2">
      <c r="B12839" s="150"/>
    </row>
    <row r="12840" spans="2:2">
      <c r="B12840" s="150"/>
    </row>
    <row r="12841" spans="2:2">
      <c r="B12841" s="150"/>
    </row>
    <row r="12842" spans="2:2">
      <c r="B12842" s="150"/>
    </row>
    <row r="12843" spans="2:2">
      <c r="B12843" s="150"/>
    </row>
    <row r="12844" spans="2:2">
      <c r="B12844" s="150"/>
    </row>
    <row r="12845" spans="2:2">
      <c r="B12845" s="150"/>
    </row>
    <row r="12846" spans="2:2">
      <c r="B12846" s="150"/>
    </row>
    <row r="12847" spans="2:2">
      <c r="B12847" s="150"/>
    </row>
    <row r="12848" spans="2:2">
      <c r="B12848" s="150"/>
    </row>
    <row r="12849" spans="2:2">
      <c r="B12849" s="150"/>
    </row>
    <row r="12850" spans="2:2">
      <c r="B12850" s="150"/>
    </row>
    <row r="12851" spans="2:2">
      <c r="B12851" s="150"/>
    </row>
    <row r="12852" spans="2:2">
      <c r="B12852" s="150"/>
    </row>
    <row r="12853" spans="2:2">
      <c r="B12853" s="150"/>
    </row>
    <row r="12854" spans="2:2">
      <c r="B12854" s="150"/>
    </row>
    <row r="12855" spans="2:2">
      <c r="B12855" s="150"/>
    </row>
    <row r="12856" spans="2:2">
      <c r="B12856" s="150"/>
    </row>
    <row r="12857" spans="2:2">
      <c r="B12857" s="150"/>
    </row>
    <row r="12858" spans="2:2">
      <c r="B12858" s="150"/>
    </row>
    <row r="12859" spans="2:2">
      <c r="B12859" s="150"/>
    </row>
    <row r="12860" spans="2:2">
      <c r="B12860" s="150"/>
    </row>
    <row r="12861" spans="2:2">
      <c r="B12861" s="150"/>
    </row>
    <row r="12862" spans="2:2">
      <c r="B12862" s="150"/>
    </row>
    <row r="12863" spans="2:2">
      <c r="B12863" s="150"/>
    </row>
    <row r="12864" spans="2:2">
      <c r="B12864" s="150"/>
    </row>
    <row r="12865" spans="2:2">
      <c r="B12865" s="150"/>
    </row>
    <row r="12866" spans="2:2">
      <c r="B12866" s="150"/>
    </row>
    <row r="12867" spans="2:2">
      <c r="B12867" s="150"/>
    </row>
    <row r="12868" spans="2:2">
      <c r="B12868" s="150"/>
    </row>
    <row r="12869" spans="2:2">
      <c r="B12869" s="150"/>
    </row>
    <row r="12870" spans="2:2">
      <c r="B12870" s="150"/>
    </row>
    <row r="12871" spans="2:2">
      <c r="B12871" s="150"/>
    </row>
    <row r="12872" spans="2:2">
      <c r="B12872" s="150"/>
    </row>
    <row r="12873" spans="2:2">
      <c r="B12873" s="150"/>
    </row>
    <row r="12874" spans="2:2">
      <c r="B12874" s="150"/>
    </row>
    <row r="12875" spans="2:2">
      <c r="B12875" s="150"/>
    </row>
    <row r="12876" spans="2:2">
      <c r="B12876" s="150"/>
    </row>
    <row r="12877" spans="2:2">
      <c r="B12877" s="150"/>
    </row>
    <row r="12878" spans="2:2">
      <c r="B12878" s="150"/>
    </row>
    <row r="12879" spans="2:2">
      <c r="B12879" s="150"/>
    </row>
    <row r="12880" spans="2:2">
      <c r="B12880" s="150"/>
    </row>
    <row r="12881" spans="2:2">
      <c r="B12881" s="150"/>
    </row>
    <row r="12882" spans="2:2">
      <c r="B12882" s="150"/>
    </row>
    <row r="12883" spans="2:2">
      <c r="B12883" s="150"/>
    </row>
    <row r="12884" spans="2:2">
      <c r="B12884" s="150"/>
    </row>
    <row r="12885" spans="2:2">
      <c r="B12885" s="150"/>
    </row>
    <row r="12886" spans="2:2">
      <c r="B12886" s="150"/>
    </row>
    <row r="12887" spans="2:2">
      <c r="B12887" s="150"/>
    </row>
    <row r="12888" spans="2:2">
      <c r="B12888" s="150"/>
    </row>
    <row r="12889" spans="2:2">
      <c r="B12889" s="150"/>
    </row>
    <row r="12890" spans="2:2">
      <c r="B12890" s="150"/>
    </row>
    <row r="12891" spans="2:2">
      <c r="B12891" s="150"/>
    </row>
    <row r="12892" spans="2:2">
      <c r="B12892" s="150"/>
    </row>
    <row r="12893" spans="2:2">
      <c r="B12893" s="150"/>
    </row>
    <row r="12894" spans="2:2">
      <c r="B12894" s="150"/>
    </row>
    <row r="12895" spans="2:2">
      <c r="B12895" s="150"/>
    </row>
    <row r="12896" spans="2:2">
      <c r="B12896" s="150"/>
    </row>
    <row r="12897" spans="2:2">
      <c r="B12897" s="150"/>
    </row>
    <row r="12898" spans="2:2">
      <c r="B12898" s="150"/>
    </row>
    <row r="12899" spans="2:2">
      <c r="B12899" s="150"/>
    </row>
    <row r="12900" spans="2:2">
      <c r="B12900" s="150"/>
    </row>
    <row r="12901" spans="2:2">
      <c r="B12901" s="150"/>
    </row>
    <row r="12902" spans="2:2">
      <c r="B12902" s="150"/>
    </row>
    <row r="12903" spans="2:2">
      <c r="B12903" s="150"/>
    </row>
    <row r="12904" spans="2:2">
      <c r="B12904" s="150"/>
    </row>
    <row r="12905" spans="2:2">
      <c r="B12905" s="150"/>
    </row>
    <row r="12906" spans="2:2">
      <c r="B12906" s="150"/>
    </row>
    <row r="12907" spans="2:2">
      <c r="B12907" s="150"/>
    </row>
    <row r="12908" spans="2:2">
      <c r="B12908" s="150"/>
    </row>
    <row r="12909" spans="2:2">
      <c r="B12909" s="150"/>
    </row>
    <row r="12910" spans="2:2">
      <c r="B12910" s="150"/>
    </row>
    <row r="12911" spans="2:2">
      <c r="B12911" s="150"/>
    </row>
    <row r="12912" spans="2:2">
      <c r="B12912" s="150"/>
    </row>
    <row r="12913" spans="2:2">
      <c r="B12913" s="150"/>
    </row>
    <row r="12914" spans="2:2">
      <c r="B12914" s="150"/>
    </row>
    <row r="12915" spans="2:2">
      <c r="B12915" s="150"/>
    </row>
    <row r="12916" spans="2:2">
      <c r="B12916" s="150"/>
    </row>
    <row r="12917" spans="2:2">
      <c r="B12917" s="150"/>
    </row>
    <row r="12918" spans="2:2">
      <c r="B12918" s="150"/>
    </row>
    <row r="12919" spans="2:2">
      <c r="B12919" s="150"/>
    </row>
    <row r="12920" spans="2:2">
      <c r="B12920" s="150"/>
    </row>
    <row r="12921" spans="2:2">
      <c r="B12921" s="150"/>
    </row>
    <row r="12922" spans="2:2">
      <c r="B12922" s="150"/>
    </row>
    <row r="12923" spans="2:2">
      <c r="B12923" s="150"/>
    </row>
    <row r="12924" spans="2:2">
      <c r="B12924" s="150"/>
    </row>
    <row r="12925" spans="2:2">
      <c r="B12925" s="150"/>
    </row>
    <row r="12926" spans="2:2">
      <c r="B12926" s="150"/>
    </row>
    <row r="12927" spans="2:2">
      <c r="B12927" s="150"/>
    </row>
    <row r="12928" spans="2:2">
      <c r="B12928" s="150"/>
    </row>
    <row r="12929" spans="2:2">
      <c r="B12929" s="150"/>
    </row>
    <row r="12930" spans="2:2">
      <c r="B12930" s="150"/>
    </row>
    <row r="12931" spans="2:2">
      <c r="B12931" s="150"/>
    </row>
    <row r="12932" spans="2:2">
      <c r="B12932" s="150"/>
    </row>
    <row r="12933" spans="2:2">
      <c r="B12933" s="150"/>
    </row>
    <row r="12934" spans="2:2">
      <c r="B12934" s="150"/>
    </row>
    <row r="12935" spans="2:2">
      <c r="B12935" s="150"/>
    </row>
    <row r="12936" spans="2:2">
      <c r="B12936" s="150"/>
    </row>
    <row r="12937" spans="2:2">
      <c r="B12937" s="150"/>
    </row>
    <row r="12938" spans="2:2">
      <c r="B12938" s="150"/>
    </row>
    <row r="12939" spans="2:2">
      <c r="B12939" s="150"/>
    </row>
    <row r="12940" spans="2:2">
      <c r="B12940" s="150"/>
    </row>
    <row r="12941" spans="2:2">
      <c r="B12941" s="150"/>
    </row>
    <row r="12942" spans="2:2">
      <c r="B12942" s="150"/>
    </row>
    <row r="12943" spans="2:2">
      <c r="B12943" s="150"/>
    </row>
    <row r="12944" spans="2:2">
      <c r="B12944" s="150"/>
    </row>
    <row r="12945" spans="2:2">
      <c r="B12945" s="150"/>
    </row>
    <row r="12946" spans="2:2">
      <c r="B12946" s="150"/>
    </row>
    <row r="12947" spans="2:2">
      <c r="B12947" s="150"/>
    </row>
    <row r="12948" spans="2:2">
      <c r="B12948" s="150"/>
    </row>
    <row r="12949" spans="2:2">
      <c r="B12949" s="150"/>
    </row>
    <row r="12950" spans="2:2">
      <c r="B12950" s="150"/>
    </row>
    <row r="12951" spans="2:2">
      <c r="B12951" s="150"/>
    </row>
    <row r="12952" spans="2:2">
      <c r="B12952" s="150"/>
    </row>
    <row r="12953" spans="2:2">
      <c r="B12953" s="150"/>
    </row>
    <row r="12954" spans="2:2">
      <c r="B12954" s="150"/>
    </row>
    <row r="12955" spans="2:2">
      <c r="B12955" s="150"/>
    </row>
    <row r="12956" spans="2:2">
      <c r="B12956" s="150"/>
    </row>
    <row r="12957" spans="2:2">
      <c r="B12957" s="150"/>
    </row>
    <row r="12958" spans="2:2">
      <c r="B12958" s="150"/>
    </row>
    <row r="12959" spans="2:2">
      <c r="B12959" s="150"/>
    </row>
    <row r="12960" spans="2:2">
      <c r="B12960" s="150"/>
    </row>
    <row r="12961" spans="2:2">
      <c r="B12961" s="150"/>
    </row>
    <row r="12962" spans="2:2">
      <c r="B12962" s="150"/>
    </row>
    <row r="12963" spans="2:2">
      <c r="B12963" s="150"/>
    </row>
    <row r="12964" spans="2:2">
      <c r="B12964" s="150"/>
    </row>
    <row r="12965" spans="2:2">
      <c r="B12965" s="150"/>
    </row>
    <row r="12966" spans="2:2">
      <c r="B12966" s="150"/>
    </row>
    <row r="12967" spans="2:2">
      <c r="B12967" s="150"/>
    </row>
    <row r="12968" spans="2:2">
      <c r="B12968" s="150"/>
    </row>
    <row r="12969" spans="2:2">
      <c r="B12969" s="150"/>
    </row>
    <row r="12970" spans="2:2">
      <c r="B12970" s="150"/>
    </row>
    <row r="12971" spans="2:2">
      <c r="B12971" s="150"/>
    </row>
    <row r="12972" spans="2:2">
      <c r="B12972" s="150"/>
    </row>
    <row r="12973" spans="2:2">
      <c r="B12973" s="150"/>
    </row>
    <row r="12974" spans="2:2">
      <c r="B12974" s="150"/>
    </row>
    <row r="12975" spans="2:2">
      <c r="B12975" s="150"/>
    </row>
    <row r="12976" spans="2:2">
      <c r="B12976" s="150"/>
    </row>
    <row r="12977" spans="2:2">
      <c r="B12977" s="150"/>
    </row>
    <row r="12978" spans="2:2">
      <c r="B12978" s="150"/>
    </row>
    <row r="12979" spans="2:2">
      <c r="B12979" s="150"/>
    </row>
    <row r="12980" spans="2:2">
      <c r="B12980" s="150"/>
    </row>
    <row r="12981" spans="2:2">
      <c r="B12981" s="150"/>
    </row>
    <row r="12982" spans="2:2">
      <c r="B12982" s="150"/>
    </row>
    <row r="12983" spans="2:2">
      <c r="B12983" s="150"/>
    </row>
    <row r="12984" spans="2:2">
      <c r="B12984" s="150"/>
    </row>
    <row r="12985" spans="2:2">
      <c r="B12985" s="150"/>
    </row>
    <row r="12986" spans="2:2">
      <c r="B12986" s="150"/>
    </row>
    <row r="12987" spans="2:2">
      <c r="B12987" s="150"/>
    </row>
    <row r="12988" spans="2:2">
      <c r="B12988" s="150"/>
    </row>
    <row r="12989" spans="2:2">
      <c r="B12989" s="150"/>
    </row>
    <row r="12990" spans="2:2">
      <c r="B12990" s="150"/>
    </row>
    <row r="12991" spans="2:2">
      <c r="B12991" s="150"/>
    </row>
    <row r="12992" spans="2:2">
      <c r="B12992" s="150"/>
    </row>
    <row r="12993" spans="2:2">
      <c r="B12993" s="150"/>
    </row>
    <row r="12994" spans="2:2">
      <c r="B12994" s="150"/>
    </row>
    <row r="12995" spans="2:2">
      <c r="B12995" s="150"/>
    </row>
    <row r="12996" spans="2:2">
      <c r="B12996" s="150"/>
    </row>
    <row r="12997" spans="2:2">
      <c r="B12997" s="150"/>
    </row>
    <row r="12998" spans="2:2">
      <c r="B12998" s="150"/>
    </row>
    <row r="12999" spans="2:2">
      <c r="B12999" s="150"/>
    </row>
    <row r="13000" spans="2:2">
      <c r="B13000" s="150"/>
    </row>
    <row r="13001" spans="2:2">
      <c r="B13001" s="150"/>
    </row>
    <row r="13002" spans="2:2">
      <c r="B13002" s="150"/>
    </row>
    <row r="13003" spans="2:2">
      <c r="B13003" s="150"/>
    </row>
    <row r="13004" spans="2:2">
      <c r="B13004" s="150"/>
    </row>
    <row r="13005" spans="2:2">
      <c r="B13005" s="150"/>
    </row>
    <row r="13006" spans="2:2">
      <c r="B13006" s="150"/>
    </row>
    <row r="13007" spans="2:2">
      <c r="B13007" s="150"/>
    </row>
    <row r="13008" spans="2:2">
      <c r="B13008" s="150"/>
    </row>
    <row r="13009" spans="2:2">
      <c r="B13009" s="150"/>
    </row>
    <row r="13010" spans="2:2">
      <c r="B13010" s="150"/>
    </row>
    <row r="13011" spans="2:2">
      <c r="B13011" s="150"/>
    </row>
    <row r="13012" spans="2:2">
      <c r="B13012" s="150"/>
    </row>
    <row r="13013" spans="2:2">
      <c r="B13013" s="150"/>
    </row>
    <row r="13014" spans="2:2">
      <c r="B13014" s="150"/>
    </row>
    <row r="13015" spans="2:2">
      <c r="B13015" s="150"/>
    </row>
    <row r="13016" spans="2:2">
      <c r="B13016" s="150"/>
    </row>
    <row r="13017" spans="2:2">
      <c r="B13017" s="150"/>
    </row>
    <row r="13018" spans="2:2">
      <c r="B13018" s="150"/>
    </row>
    <row r="13019" spans="2:2">
      <c r="B13019" s="150"/>
    </row>
    <row r="13020" spans="2:2">
      <c r="B13020" s="150"/>
    </row>
    <row r="13021" spans="2:2">
      <c r="B13021" s="150"/>
    </row>
    <row r="13022" spans="2:2">
      <c r="B13022" s="150"/>
    </row>
    <row r="13023" spans="2:2">
      <c r="B13023" s="150"/>
    </row>
    <row r="13024" spans="2:2">
      <c r="B13024" s="150"/>
    </row>
    <row r="13025" spans="2:2">
      <c r="B13025" s="150"/>
    </row>
    <row r="13026" spans="2:2">
      <c r="B13026" s="150"/>
    </row>
    <row r="13027" spans="2:2">
      <c r="B13027" s="150"/>
    </row>
    <row r="13028" spans="2:2">
      <c r="B13028" s="150"/>
    </row>
    <row r="13029" spans="2:2">
      <c r="B13029" s="150"/>
    </row>
    <row r="13030" spans="2:2">
      <c r="B13030" s="150"/>
    </row>
    <row r="13031" spans="2:2">
      <c r="B13031" s="150"/>
    </row>
    <row r="13032" spans="2:2">
      <c r="B13032" s="150"/>
    </row>
    <row r="13033" spans="2:2">
      <c r="B13033" s="150"/>
    </row>
    <row r="13034" spans="2:2">
      <c r="B13034" s="150"/>
    </row>
    <row r="13035" spans="2:2">
      <c r="B13035" s="150"/>
    </row>
    <row r="13036" spans="2:2">
      <c r="B13036" s="150"/>
    </row>
    <row r="13037" spans="2:2">
      <c r="B13037" s="150"/>
    </row>
    <row r="13038" spans="2:2">
      <c r="B13038" s="150"/>
    </row>
    <row r="13039" spans="2:2">
      <c r="B13039" s="150"/>
    </row>
    <row r="13040" spans="2:2">
      <c r="B13040" s="150"/>
    </row>
    <row r="13041" spans="2:2">
      <c r="B13041" s="150"/>
    </row>
    <row r="13042" spans="2:2">
      <c r="B13042" s="150"/>
    </row>
    <row r="13043" spans="2:2">
      <c r="B13043" s="150"/>
    </row>
    <row r="13044" spans="2:2">
      <c r="B13044" s="150"/>
    </row>
    <row r="13045" spans="2:2">
      <c r="B13045" s="150"/>
    </row>
    <row r="13046" spans="2:2">
      <c r="B13046" s="150"/>
    </row>
    <row r="13047" spans="2:2">
      <c r="B13047" s="150"/>
    </row>
    <row r="13048" spans="2:2">
      <c r="B13048" s="150"/>
    </row>
    <row r="13049" spans="2:2">
      <c r="B13049" s="150"/>
    </row>
    <row r="13050" spans="2:2">
      <c r="B13050" s="150"/>
    </row>
    <row r="13051" spans="2:2">
      <c r="B13051" s="150"/>
    </row>
    <row r="13052" spans="2:2">
      <c r="B13052" s="150"/>
    </row>
    <row r="13053" spans="2:2">
      <c r="B13053" s="150"/>
    </row>
    <row r="13054" spans="2:2">
      <c r="B13054" s="150"/>
    </row>
    <row r="13055" spans="2:2">
      <c r="B13055" s="150"/>
    </row>
    <row r="13056" spans="2:2">
      <c r="B13056" s="150"/>
    </row>
    <row r="13057" spans="2:2">
      <c r="B13057" s="150"/>
    </row>
    <row r="13058" spans="2:2">
      <c r="B13058" s="150"/>
    </row>
    <row r="13059" spans="2:2">
      <c r="B13059" s="150"/>
    </row>
    <row r="13060" spans="2:2">
      <c r="B13060" s="150"/>
    </row>
    <row r="13061" spans="2:2">
      <c r="B13061" s="150"/>
    </row>
    <row r="13062" spans="2:2">
      <c r="B13062" s="150"/>
    </row>
    <row r="13063" spans="2:2">
      <c r="B13063" s="150"/>
    </row>
    <row r="13064" spans="2:2">
      <c r="B13064" s="150"/>
    </row>
    <row r="13065" spans="2:2">
      <c r="B13065" s="150"/>
    </row>
    <row r="13066" spans="2:2">
      <c r="B13066" s="150"/>
    </row>
    <row r="13067" spans="2:2">
      <c r="B13067" s="150"/>
    </row>
    <row r="13068" spans="2:2">
      <c r="B13068" s="150"/>
    </row>
    <row r="13069" spans="2:2">
      <c r="B13069" s="150"/>
    </row>
    <row r="13070" spans="2:2">
      <c r="B13070" s="150"/>
    </row>
    <row r="13071" spans="2:2">
      <c r="B13071" s="150"/>
    </row>
    <row r="13072" spans="2:2">
      <c r="B13072" s="150"/>
    </row>
    <row r="13073" spans="2:2">
      <c r="B13073" s="150"/>
    </row>
    <row r="13074" spans="2:2">
      <c r="B13074" s="150"/>
    </row>
    <row r="13075" spans="2:2">
      <c r="B13075" s="150"/>
    </row>
    <row r="13076" spans="2:2">
      <c r="B13076" s="150"/>
    </row>
    <row r="13077" spans="2:2">
      <c r="B13077" s="150"/>
    </row>
    <row r="13078" spans="2:2">
      <c r="B13078" s="150"/>
    </row>
    <row r="13079" spans="2:2">
      <c r="B13079" s="150"/>
    </row>
    <row r="13080" spans="2:2">
      <c r="B13080" s="150"/>
    </row>
    <row r="13081" spans="2:2">
      <c r="B13081" s="150"/>
    </row>
    <row r="13082" spans="2:2">
      <c r="B13082" s="150"/>
    </row>
    <row r="13083" spans="2:2">
      <c r="B13083" s="150"/>
    </row>
    <row r="13084" spans="2:2">
      <c r="B13084" s="150"/>
    </row>
    <row r="13085" spans="2:2">
      <c r="B13085" s="150"/>
    </row>
    <row r="13086" spans="2:2">
      <c r="B13086" s="150"/>
    </row>
    <row r="13087" spans="2:2">
      <c r="B13087" s="150"/>
    </row>
    <row r="13088" spans="2:2">
      <c r="B13088" s="150"/>
    </row>
    <row r="13089" spans="2:2">
      <c r="B13089" s="150"/>
    </row>
    <row r="13090" spans="2:2">
      <c r="B13090" s="150"/>
    </row>
    <row r="13091" spans="2:2">
      <c r="B13091" s="150"/>
    </row>
    <row r="13092" spans="2:2">
      <c r="B13092" s="150"/>
    </row>
    <row r="13093" spans="2:2">
      <c r="B13093" s="150"/>
    </row>
    <row r="13094" spans="2:2">
      <c r="B13094" s="150"/>
    </row>
    <row r="13095" spans="2:2">
      <c r="B13095" s="150"/>
    </row>
    <row r="13096" spans="2:2">
      <c r="B13096" s="150"/>
    </row>
    <row r="13097" spans="2:2">
      <c r="B13097" s="150"/>
    </row>
    <row r="13098" spans="2:2">
      <c r="B13098" s="150"/>
    </row>
    <row r="13099" spans="2:2">
      <c r="B13099" s="150"/>
    </row>
    <row r="13100" spans="2:2">
      <c r="B13100" s="150"/>
    </row>
    <row r="13101" spans="2:2">
      <c r="B13101" s="150"/>
    </row>
    <row r="13102" spans="2:2">
      <c r="B13102" s="150"/>
    </row>
    <row r="13103" spans="2:2">
      <c r="B13103" s="150"/>
    </row>
    <row r="13104" spans="2:2">
      <c r="B13104" s="150"/>
    </row>
    <row r="13105" spans="2:2">
      <c r="B13105" s="150"/>
    </row>
    <row r="13106" spans="2:2">
      <c r="B13106" s="150"/>
    </row>
    <row r="13107" spans="2:2">
      <c r="B13107" s="150"/>
    </row>
    <row r="13108" spans="2:2">
      <c r="B13108" s="150"/>
    </row>
    <row r="13109" spans="2:2">
      <c r="B13109" s="150"/>
    </row>
    <row r="13110" spans="2:2">
      <c r="B13110" s="150"/>
    </row>
    <row r="13111" spans="2:2">
      <c r="B13111" s="150"/>
    </row>
    <row r="13112" spans="2:2">
      <c r="B13112" s="150"/>
    </row>
    <row r="13113" spans="2:2">
      <c r="B13113" s="150"/>
    </row>
    <row r="13114" spans="2:2">
      <c r="B13114" s="150"/>
    </row>
    <row r="13115" spans="2:2">
      <c r="B13115" s="150"/>
    </row>
    <row r="13116" spans="2:2">
      <c r="B13116" s="150"/>
    </row>
    <row r="13117" spans="2:2">
      <c r="B13117" s="150"/>
    </row>
    <row r="13118" spans="2:2">
      <c r="B13118" s="150"/>
    </row>
    <row r="13119" spans="2:2">
      <c r="B13119" s="150"/>
    </row>
    <row r="13120" spans="2:2">
      <c r="B13120" s="150"/>
    </row>
    <row r="13121" spans="2:2">
      <c r="B13121" s="150"/>
    </row>
    <row r="13122" spans="2:2">
      <c r="B13122" s="150"/>
    </row>
    <row r="13123" spans="2:2">
      <c r="B13123" s="150"/>
    </row>
    <row r="13124" spans="2:2">
      <c r="B13124" s="150"/>
    </row>
    <row r="13125" spans="2:2">
      <c r="B13125" s="150"/>
    </row>
    <row r="13126" spans="2:2">
      <c r="B13126" s="150"/>
    </row>
    <row r="13127" spans="2:2">
      <c r="B13127" s="150"/>
    </row>
    <row r="13128" spans="2:2">
      <c r="B13128" s="150"/>
    </row>
    <row r="13129" spans="2:2">
      <c r="B13129" s="150"/>
    </row>
    <row r="13130" spans="2:2">
      <c r="B13130" s="150"/>
    </row>
    <row r="13131" spans="2:2">
      <c r="B13131" s="150"/>
    </row>
    <row r="13132" spans="2:2">
      <c r="B13132" s="150"/>
    </row>
    <row r="13133" spans="2:2">
      <c r="B13133" s="150"/>
    </row>
    <row r="13134" spans="2:2">
      <c r="B13134" s="150"/>
    </row>
    <row r="13135" spans="2:2">
      <c r="B13135" s="150"/>
    </row>
    <row r="13136" spans="2:2">
      <c r="B13136" s="150"/>
    </row>
    <row r="13137" spans="2:2">
      <c r="B13137" s="150"/>
    </row>
    <row r="13138" spans="2:2">
      <c r="B13138" s="150"/>
    </row>
    <row r="13139" spans="2:2">
      <c r="B13139" s="150"/>
    </row>
    <row r="13140" spans="2:2">
      <c r="B13140" s="150"/>
    </row>
    <row r="13141" spans="2:2">
      <c r="B13141" s="150"/>
    </row>
    <row r="13142" spans="2:2">
      <c r="B13142" s="150"/>
    </row>
    <row r="13143" spans="2:2">
      <c r="B13143" s="150"/>
    </row>
    <row r="13144" spans="2:2">
      <c r="B13144" s="150"/>
    </row>
    <row r="13145" spans="2:2">
      <c r="B13145" s="150"/>
    </row>
    <row r="13146" spans="2:2">
      <c r="B13146" s="150"/>
    </row>
    <row r="13147" spans="2:2">
      <c r="B13147" s="150"/>
    </row>
    <row r="13148" spans="2:2">
      <c r="B13148" s="150"/>
    </row>
    <row r="13149" spans="2:2">
      <c r="B13149" s="150"/>
    </row>
    <row r="13150" spans="2:2">
      <c r="B13150" s="150"/>
    </row>
    <row r="13151" spans="2:2">
      <c r="B13151" s="150"/>
    </row>
    <row r="13152" spans="2:2">
      <c r="B13152" s="150"/>
    </row>
    <row r="13153" spans="2:2">
      <c r="B13153" s="150"/>
    </row>
    <row r="13154" spans="2:2">
      <c r="B13154" s="150"/>
    </row>
    <row r="13155" spans="2:2">
      <c r="B13155" s="150"/>
    </row>
    <row r="13156" spans="2:2">
      <c r="B13156" s="150"/>
    </row>
    <row r="13157" spans="2:2">
      <c r="B13157" s="150"/>
    </row>
    <row r="13158" spans="2:2">
      <c r="B13158" s="150"/>
    </row>
    <row r="13159" spans="2:2">
      <c r="B13159" s="150"/>
    </row>
    <row r="13160" spans="2:2">
      <c r="B13160" s="150"/>
    </row>
    <row r="13161" spans="2:2">
      <c r="B13161" s="150"/>
    </row>
    <row r="13162" spans="2:2">
      <c r="B13162" s="150"/>
    </row>
    <row r="13163" spans="2:2">
      <c r="B13163" s="150"/>
    </row>
    <row r="13164" spans="2:2">
      <c r="B13164" s="150"/>
    </row>
    <row r="13165" spans="2:2">
      <c r="B13165" s="150"/>
    </row>
    <row r="13166" spans="2:2">
      <c r="B13166" s="150"/>
    </row>
    <row r="13167" spans="2:2">
      <c r="B13167" s="150"/>
    </row>
    <row r="13168" spans="2:2">
      <c r="B13168" s="150"/>
    </row>
    <row r="13169" spans="2:2">
      <c r="B13169" s="150"/>
    </row>
    <row r="13170" spans="2:2">
      <c r="B13170" s="150"/>
    </row>
    <row r="13171" spans="2:2">
      <c r="B13171" s="150"/>
    </row>
    <row r="13172" spans="2:2">
      <c r="B13172" s="150"/>
    </row>
    <row r="13173" spans="2:2">
      <c r="B13173" s="150"/>
    </row>
    <row r="13174" spans="2:2">
      <c r="B13174" s="150"/>
    </row>
    <row r="13175" spans="2:2">
      <c r="B13175" s="150"/>
    </row>
    <row r="13176" spans="2:2">
      <c r="B13176" s="150"/>
    </row>
    <row r="13177" spans="2:2">
      <c r="B13177" s="150"/>
    </row>
    <row r="13178" spans="2:2">
      <c r="B13178" s="150"/>
    </row>
    <row r="13179" spans="2:2">
      <c r="B13179" s="150"/>
    </row>
    <row r="13180" spans="2:2">
      <c r="B13180" s="150"/>
    </row>
    <row r="13181" spans="2:2">
      <c r="B13181" s="150"/>
    </row>
    <row r="13182" spans="2:2">
      <c r="B13182" s="150"/>
    </row>
    <row r="13183" spans="2:2">
      <c r="B13183" s="150"/>
    </row>
    <row r="13184" spans="2:2">
      <c r="B13184" s="150"/>
    </row>
    <row r="13185" spans="2:2">
      <c r="B13185" s="150"/>
    </row>
    <row r="13186" spans="2:2">
      <c r="B13186" s="150"/>
    </row>
    <row r="13187" spans="2:2">
      <c r="B13187" s="150"/>
    </row>
    <row r="13188" spans="2:2">
      <c r="B13188" s="150"/>
    </row>
    <row r="13189" spans="2:2">
      <c r="B13189" s="150"/>
    </row>
    <row r="13190" spans="2:2">
      <c r="B13190" s="150"/>
    </row>
    <row r="13191" spans="2:2">
      <c r="B13191" s="150"/>
    </row>
    <row r="13192" spans="2:2">
      <c r="B13192" s="150"/>
    </row>
    <row r="13193" spans="2:2">
      <c r="B13193" s="150"/>
    </row>
    <row r="13194" spans="2:2">
      <c r="B13194" s="150"/>
    </row>
    <row r="13195" spans="2:2">
      <c r="B13195" s="150"/>
    </row>
    <row r="13196" spans="2:2">
      <c r="B13196" s="150"/>
    </row>
    <row r="13197" spans="2:2">
      <c r="B13197" s="150"/>
    </row>
    <row r="13198" spans="2:2">
      <c r="B13198" s="150"/>
    </row>
    <row r="13199" spans="2:2">
      <c r="B13199" s="150"/>
    </row>
    <row r="13200" spans="2:2">
      <c r="B13200" s="150"/>
    </row>
    <row r="13201" spans="2:2">
      <c r="B13201" s="150"/>
    </row>
    <row r="13202" spans="2:2">
      <c r="B13202" s="150"/>
    </row>
    <row r="13203" spans="2:2">
      <c r="B13203" s="150"/>
    </row>
    <row r="13204" spans="2:2">
      <c r="B13204" s="150"/>
    </row>
    <row r="13205" spans="2:2">
      <c r="B13205" s="150"/>
    </row>
    <row r="13206" spans="2:2">
      <c r="B13206" s="150"/>
    </row>
    <row r="13207" spans="2:2">
      <c r="B13207" s="150"/>
    </row>
    <row r="13208" spans="2:2">
      <c r="B13208" s="150"/>
    </row>
    <row r="13209" spans="2:2">
      <c r="B13209" s="150"/>
    </row>
    <row r="13210" spans="2:2">
      <c r="B13210" s="150"/>
    </row>
    <row r="13211" spans="2:2">
      <c r="B13211" s="150"/>
    </row>
    <row r="13212" spans="2:2">
      <c r="B13212" s="150"/>
    </row>
    <row r="13213" spans="2:2">
      <c r="B13213" s="150"/>
    </row>
    <row r="13214" spans="2:2">
      <c r="B13214" s="150"/>
    </row>
    <row r="13215" spans="2:2">
      <c r="B13215" s="150"/>
    </row>
    <row r="13216" spans="2:2">
      <c r="B13216" s="150"/>
    </row>
    <row r="13217" spans="2:2">
      <c r="B13217" s="150"/>
    </row>
    <row r="13218" spans="2:2">
      <c r="B13218" s="150"/>
    </row>
    <row r="13219" spans="2:2">
      <c r="B13219" s="150"/>
    </row>
    <row r="13220" spans="2:2">
      <c r="B13220" s="150"/>
    </row>
    <row r="13221" spans="2:2">
      <c r="B13221" s="150"/>
    </row>
    <row r="13222" spans="2:2">
      <c r="B13222" s="150"/>
    </row>
    <row r="13223" spans="2:2">
      <c r="B13223" s="150"/>
    </row>
    <row r="13224" spans="2:2">
      <c r="B13224" s="150"/>
    </row>
    <row r="13225" spans="2:2">
      <c r="B13225" s="150"/>
    </row>
    <row r="13226" spans="2:2">
      <c r="B13226" s="150"/>
    </row>
    <row r="13227" spans="2:2">
      <c r="B13227" s="150"/>
    </row>
    <row r="13228" spans="2:2">
      <c r="B13228" s="150"/>
    </row>
    <row r="13229" spans="2:2">
      <c r="B13229" s="150"/>
    </row>
    <row r="13230" spans="2:2">
      <c r="B13230" s="150"/>
    </row>
    <row r="13231" spans="2:2">
      <c r="B13231" s="150"/>
    </row>
    <row r="13232" spans="2:2">
      <c r="B13232" s="150"/>
    </row>
    <row r="13233" spans="2:2">
      <c r="B13233" s="150"/>
    </row>
    <row r="13234" spans="2:2">
      <c r="B13234" s="150"/>
    </row>
    <row r="13235" spans="2:2">
      <c r="B13235" s="150"/>
    </row>
    <row r="13236" spans="2:2">
      <c r="B13236" s="150"/>
    </row>
    <row r="13237" spans="2:2">
      <c r="B13237" s="150"/>
    </row>
    <row r="13238" spans="2:2">
      <c r="B13238" s="150"/>
    </row>
    <row r="13239" spans="2:2">
      <c r="B13239" s="150"/>
    </row>
    <row r="13240" spans="2:2">
      <c r="B13240" s="150"/>
    </row>
    <row r="13241" spans="2:2">
      <c r="B13241" s="150"/>
    </row>
    <row r="13242" spans="2:2">
      <c r="B13242" s="150"/>
    </row>
    <row r="13243" spans="2:2">
      <c r="B13243" s="150"/>
    </row>
    <row r="13244" spans="2:2">
      <c r="B13244" s="150"/>
    </row>
    <row r="13245" spans="2:2">
      <c r="B13245" s="150"/>
    </row>
    <row r="13246" spans="2:2">
      <c r="B13246" s="150"/>
    </row>
    <row r="13247" spans="2:2">
      <c r="B13247" s="150"/>
    </row>
    <row r="13248" spans="2:2">
      <c r="B13248" s="150"/>
    </row>
    <row r="13249" spans="2:2">
      <c r="B13249" s="150"/>
    </row>
    <row r="13250" spans="2:2">
      <c r="B13250" s="150"/>
    </row>
    <row r="13251" spans="2:2">
      <c r="B13251" s="150"/>
    </row>
    <row r="13252" spans="2:2">
      <c r="B13252" s="150"/>
    </row>
    <row r="13253" spans="2:2">
      <c r="B13253" s="150"/>
    </row>
    <row r="13254" spans="2:2">
      <c r="B13254" s="150"/>
    </row>
    <row r="13255" spans="2:2">
      <c r="B13255" s="150"/>
    </row>
    <row r="13256" spans="2:2">
      <c r="B13256" s="150"/>
    </row>
    <row r="13257" spans="2:2">
      <c r="B13257" s="150"/>
    </row>
    <row r="13258" spans="2:2">
      <c r="B13258" s="150"/>
    </row>
    <row r="13259" spans="2:2">
      <c r="B13259" s="150"/>
    </row>
    <row r="13260" spans="2:2">
      <c r="B13260" s="150"/>
    </row>
    <row r="13261" spans="2:2">
      <c r="B13261" s="150"/>
    </row>
    <row r="13262" spans="2:2">
      <c r="B13262" s="150"/>
    </row>
    <row r="13263" spans="2:2">
      <c r="B13263" s="150"/>
    </row>
    <row r="13264" spans="2:2">
      <c r="B13264" s="150"/>
    </row>
    <row r="13265" spans="2:2">
      <c r="B13265" s="150"/>
    </row>
    <row r="13266" spans="2:2">
      <c r="B13266" s="150"/>
    </row>
    <row r="13267" spans="2:2">
      <c r="B13267" s="150"/>
    </row>
    <row r="13268" spans="2:2">
      <c r="B13268" s="150"/>
    </row>
    <row r="13269" spans="2:2">
      <c r="B13269" s="150"/>
    </row>
    <row r="13270" spans="2:2">
      <c r="B13270" s="150"/>
    </row>
    <row r="13271" spans="2:2">
      <c r="B13271" s="150"/>
    </row>
    <row r="13272" spans="2:2">
      <c r="B13272" s="150"/>
    </row>
    <row r="13273" spans="2:2">
      <c r="B13273" s="150"/>
    </row>
    <row r="13274" spans="2:2">
      <c r="B13274" s="150"/>
    </row>
    <row r="13275" spans="2:2">
      <c r="B13275" s="150"/>
    </row>
    <row r="13276" spans="2:2">
      <c r="B13276" s="150"/>
    </row>
    <row r="13277" spans="2:2">
      <c r="B13277" s="150"/>
    </row>
    <row r="13278" spans="2:2">
      <c r="B13278" s="150"/>
    </row>
    <row r="13279" spans="2:2">
      <c r="B13279" s="150"/>
    </row>
    <row r="13280" spans="2:2">
      <c r="B13280" s="150"/>
    </row>
    <row r="13281" spans="2:2">
      <c r="B13281" s="150"/>
    </row>
    <row r="13282" spans="2:2">
      <c r="B13282" s="150"/>
    </row>
    <row r="13283" spans="2:2">
      <c r="B13283" s="150"/>
    </row>
    <row r="13284" spans="2:2">
      <c r="B13284" s="150"/>
    </row>
    <row r="13285" spans="2:2">
      <c r="B13285" s="150"/>
    </row>
    <row r="13286" spans="2:2">
      <c r="B13286" s="150"/>
    </row>
    <row r="13287" spans="2:2">
      <c r="B13287" s="150"/>
    </row>
    <row r="13288" spans="2:2">
      <c r="B13288" s="150"/>
    </row>
    <row r="13289" spans="2:2">
      <c r="B13289" s="150"/>
    </row>
    <row r="13290" spans="2:2">
      <c r="B13290" s="150"/>
    </row>
    <row r="13291" spans="2:2">
      <c r="B13291" s="150"/>
    </row>
    <row r="13292" spans="2:2">
      <c r="B13292" s="150"/>
    </row>
    <row r="13293" spans="2:2">
      <c r="B13293" s="150"/>
    </row>
    <row r="13294" spans="2:2">
      <c r="B13294" s="150"/>
    </row>
    <row r="13295" spans="2:2">
      <c r="B13295" s="150"/>
    </row>
    <row r="13296" spans="2:2">
      <c r="B13296" s="150"/>
    </row>
    <row r="13297" spans="2:2">
      <c r="B13297" s="150"/>
    </row>
    <row r="13298" spans="2:2">
      <c r="B13298" s="150"/>
    </row>
    <row r="13299" spans="2:2">
      <c r="B13299" s="150"/>
    </row>
    <row r="13300" spans="2:2">
      <c r="B13300" s="150"/>
    </row>
    <row r="13301" spans="2:2">
      <c r="B13301" s="150"/>
    </row>
    <row r="13302" spans="2:2">
      <c r="B13302" s="150"/>
    </row>
    <row r="13303" spans="2:2">
      <c r="B13303" s="150"/>
    </row>
    <row r="13304" spans="2:2">
      <c r="B13304" s="150"/>
    </row>
    <row r="13305" spans="2:2">
      <c r="B13305" s="150"/>
    </row>
    <row r="13306" spans="2:2">
      <c r="B13306" s="150"/>
    </row>
    <row r="13307" spans="2:2">
      <c r="B13307" s="150"/>
    </row>
    <row r="13308" spans="2:2">
      <c r="B13308" s="150"/>
    </row>
    <row r="13309" spans="2:2">
      <c r="B13309" s="150"/>
    </row>
    <row r="13310" spans="2:2">
      <c r="B13310" s="150"/>
    </row>
    <row r="13311" spans="2:2">
      <c r="B13311" s="150"/>
    </row>
    <row r="13312" spans="2:2">
      <c r="B13312" s="150"/>
    </row>
    <row r="13313" spans="2:2">
      <c r="B13313" s="150"/>
    </row>
    <row r="13314" spans="2:2">
      <c r="B13314" s="150"/>
    </row>
    <row r="13315" spans="2:2">
      <c r="B13315" s="150"/>
    </row>
    <row r="13316" spans="2:2">
      <c r="B13316" s="150"/>
    </row>
    <row r="13317" spans="2:2">
      <c r="B13317" s="150"/>
    </row>
    <row r="13318" spans="2:2">
      <c r="B13318" s="150"/>
    </row>
    <row r="13319" spans="2:2">
      <c r="B13319" s="150"/>
    </row>
    <row r="13320" spans="2:2">
      <c r="B13320" s="150"/>
    </row>
    <row r="13321" spans="2:2">
      <c r="B13321" s="150"/>
    </row>
    <row r="13322" spans="2:2">
      <c r="B13322" s="150"/>
    </row>
    <row r="13323" spans="2:2">
      <c r="B13323" s="150"/>
    </row>
    <row r="13324" spans="2:2">
      <c r="B13324" s="150"/>
    </row>
    <row r="13325" spans="2:2">
      <c r="B13325" s="150"/>
    </row>
    <row r="13326" spans="2:2">
      <c r="B13326" s="150"/>
    </row>
    <row r="13327" spans="2:2">
      <c r="B13327" s="150"/>
    </row>
    <row r="13328" spans="2:2">
      <c r="B13328" s="150"/>
    </row>
    <row r="13329" spans="2:2">
      <c r="B13329" s="150"/>
    </row>
    <row r="13330" spans="2:2">
      <c r="B13330" s="150"/>
    </row>
    <row r="13331" spans="2:2">
      <c r="B13331" s="150"/>
    </row>
    <row r="13332" spans="2:2">
      <c r="B13332" s="150"/>
    </row>
    <row r="13333" spans="2:2">
      <c r="B13333" s="150"/>
    </row>
    <row r="13334" spans="2:2">
      <c r="B13334" s="150"/>
    </row>
    <row r="13335" spans="2:2">
      <c r="B13335" s="150"/>
    </row>
    <row r="13336" spans="2:2">
      <c r="B13336" s="150"/>
    </row>
    <row r="13337" spans="2:2">
      <c r="B13337" s="150"/>
    </row>
    <row r="13338" spans="2:2">
      <c r="B13338" s="150"/>
    </row>
    <row r="13339" spans="2:2">
      <c r="B13339" s="150"/>
    </row>
    <row r="13340" spans="2:2">
      <c r="B13340" s="150"/>
    </row>
    <row r="13341" spans="2:2">
      <c r="B13341" s="150"/>
    </row>
    <row r="13342" spans="2:2">
      <c r="B13342" s="150"/>
    </row>
    <row r="13343" spans="2:2">
      <c r="B13343" s="150"/>
    </row>
    <row r="13344" spans="2:2">
      <c r="B13344" s="150"/>
    </row>
    <row r="13345" spans="2:2">
      <c r="B13345" s="150"/>
    </row>
    <row r="13346" spans="2:2">
      <c r="B13346" s="150"/>
    </row>
    <row r="13347" spans="2:2">
      <c r="B13347" s="150"/>
    </row>
    <row r="13348" spans="2:2">
      <c r="B13348" s="150"/>
    </row>
    <row r="13349" spans="2:2">
      <c r="B13349" s="150"/>
    </row>
    <row r="13350" spans="2:2">
      <c r="B13350" s="150"/>
    </row>
    <row r="13351" spans="2:2">
      <c r="B13351" s="150"/>
    </row>
    <row r="13352" spans="2:2">
      <c r="B13352" s="150"/>
    </row>
    <row r="13353" spans="2:2">
      <c r="B13353" s="150"/>
    </row>
    <row r="13354" spans="2:2">
      <c r="B13354" s="150"/>
    </row>
    <row r="13355" spans="2:2">
      <c r="B13355" s="150"/>
    </row>
    <row r="13356" spans="2:2">
      <c r="B13356" s="150"/>
    </row>
    <row r="13357" spans="2:2">
      <c r="B13357" s="150"/>
    </row>
    <row r="13358" spans="2:2">
      <c r="B13358" s="150"/>
    </row>
    <row r="13359" spans="2:2">
      <c r="B13359" s="150"/>
    </row>
    <row r="13360" spans="2:2">
      <c r="B13360" s="150"/>
    </row>
    <row r="13361" spans="2:2">
      <c r="B13361" s="150"/>
    </row>
    <row r="13362" spans="2:2">
      <c r="B13362" s="150"/>
    </row>
    <row r="13363" spans="2:2">
      <c r="B13363" s="150"/>
    </row>
    <row r="13364" spans="2:2">
      <c r="B13364" s="150"/>
    </row>
    <row r="13365" spans="2:2">
      <c r="B13365" s="150"/>
    </row>
    <row r="13366" spans="2:2">
      <c r="B13366" s="150"/>
    </row>
    <row r="13367" spans="2:2">
      <c r="B13367" s="150"/>
    </row>
    <row r="13368" spans="2:2">
      <c r="B13368" s="150"/>
    </row>
    <row r="13369" spans="2:2">
      <c r="B13369" s="150"/>
    </row>
    <row r="13370" spans="2:2">
      <c r="B13370" s="150"/>
    </row>
    <row r="13371" spans="2:2">
      <c r="B13371" s="150"/>
    </row>
    <row r="13372" spans="2:2">
      <c r="B13372" s="150"/>
    </row>
    <row r="13373" spans="2:2">
      <c r="B13373" s="150"/>
    </row>
    <row r="13374" spans="2:2">
      <c r="B13374" s="150"/>
    </row>
    <row r="13375" spans="2:2">
      <c r="B13375" s="150"/>
    </row>
    <row r="13376" spans="2:2">
      <c r="B13376" s="150"/>
    </row>
    <row r="13377" spans="2:2">
      <c r="B13377" s="150"/>
    </row>
    <row r="13378" spans="2:2">
      <c r="B13378" s="150"/>
    </row>
    <row r="13379" spans="2:2">
      <c r="B13379" s="150"/>
    </row>
    <row r="13380" spans="2:2">
      <c r="B13380" s="150"/>
    </row>
    <row r="13381" spans="2:2">
      <c r="B13381" s="150"/>
    </row>
    <row r="13382" spans="2:2">
      <c r="B13382" s="150"/>
    </row>
    <row r="13383" spans="2:2">
      <c r="B13383" s="150"/>
    </row>
    <row r="13384" spans="2:2">
      <c r="B13384" s="150"/>
    </row>
    <row r="13385" spans="2:2">
      <c r="B13385" s="150"/>
    </row>
    <row r="13386" spans="2:2">
      <c r="B13386" s="150"/>
    </row>
    <row r="13387" spans="2:2">
      <c r="B13387" s="150"/>
    </row>
    <row r="13388" spans="2:2">
      <c r="B13388" s="150"/>
    </row>
    <row r="13389" spans="2:2">
      <c r="B13389" s="150"/>
    </row>
    <row r="13390" spans="2:2">
      <c r="B13390" s="150"/>
    </row>
    <row r="13391" spans="2:2">
      <c r="B13391" s="150"/>
    </row>
    <row r="13392" spans="2:2">
      <c r="B13392" s="150"/>
    </row>
    <row r="13393" spans="2:2">
      <c r="B13393" s="150"/>
    </row>
    <row r="13394" spans="2:2">
      <c r="B13394" s="150"/>
    </row>
    <row r="13395" spans="2:2">
      <c r="B13395" s="150"/>
    </row>
    <row r="13396" spans="2:2">
      <c r="B13396" s="150"/>
    </row>
    <row r="13397" spans="2:2">
      <c r="B13397" s="150"/>
    </row>
    <row r="13398" spans="2:2">
      <c r="B13398" s="150"/>
    </row>
    <row r="13399" spans="2:2">
      <c r="B13399" s="150"/>
    </row>
    <row r="13400" spans="2:2">
      <c r="B13400" s="150"/>
    </row>
    <row r="13401" spans="2:2">
      <c r="B13401" s="150"/>
    </row>
    <row r="13402" spans="2:2">
      <c r="B13402" s="150"/>
    </row>
    <row r="13403" spans="2:2">
      <c r="B13403" s="150"/>
    </row>
    <row r="13404" spans="2:2">
      <c r="B13404" s="150"/>
    </row>
    <row r="13405" spans="2:2">
      <c r="B13405" s="150"/>
    </row>
    <row r="13406" spans="2:2">
      <c r="B13406" s="150"/>
    </row>
    <row r="13407" spans="2:2">
      <c r="B13407" s="150"/>
    </row>
    <row r="13408" spans="2:2">
      <c r="B13408" s="150"/>
    </row>
    <row r="13409" spans="2:2">
      <c r="B13409" s="150"/>
    </row>
    <row r="13410" spans="2:2">
      <c r="B13410" s="150"/>
    </row>
    <row r="13411" spans="2:2">
      <c r="B13411" s="150"/>
    </row>
    <row r="13412" spans="2:2">
      <c r="B13412" s="150"/>
    </row>
    <row r="13413" spans="2:2">
      <c r="B13413" s="150"/>
    </row>
    <row r="13414" spans="2:2">
      <c r="B13414" s="150"/>
    </row>
    <row r="13415" spans="2:2">
      <c r="B13415" s="150"/>
    </row>
    <row r="13416" spans="2:2">
      <c r="B13416" s="150"/>
    </row>
    <row r="13417" spans="2:2">
      <c r="B13417" s="150"/>
    </row>
    <row r="13418" spans="2:2">
      <c r="B13418" s="150"/>
    </row>
    <row r="13419" spans="2:2">
      <c r="B13419" s="150"/>
    </row>
    <row r="13420" spans="2:2">
      <c r="B13420" s="150"/>
    </row>
    <row r="13421" spans="2:2">
      <c r="B13421" s="150"/>
    </row>
    <row r="13422" spans="2:2">
      <c r="B13422" s="150"/>
    </row>
    <row r="13423" spans="2:2">
      <c r="B13423" s="150"/>
    </row>
    <row r="13424" spans="2:2">
      <c r="B13424" s="150"/>
    </row>
    <row r="13425" spans="2:2">
      <c r="B13425" s="150"/>
    </row>
    <row r="13426" spans="2:2">
      <c r="B13426" s="150"/>
    </row>
    <row r="13427" spans="2:2">
      <c r="B13427" s="150"/>
    </row>
    <row r="13428" spans="2:2">
      <c r="B13428" s="150"/>
    </row>
    <row r="13429" spans="2:2">
      <c r="B13429" s="150"/>
    </row>
    <row r="13430" spans="2:2">
      <c r="B13430" s="150"/>
    </row>
    <row r="13431" spans="2:2">
      <c r="B13431" s="150"/>
    </row>
    <row r="13432" spans="2:2">
      <c r="B13432" s="150"/>
    </row>
    <row r="13433" spans="2:2">
      <c r="B13433" s="150"/>
    </row>
    <row r="13434" spans="2:2">
      <c r="B13434" s="150"/>
    </row>
    <row r="13435" spans="2:2">
      <c r="B13435" s="150"/>
    </row>
    <row r="13436" spans="2:2">
      <c r="B13436" s="150"/>
    </row>
    <row r="13437" spans="2:2">
      <c r="B13437" s="150"/>
    </row>
    <row r="13438" spans="2:2">
      <c r="B13438" s="150"/>
    </row>
    <row r="13439" spans="2:2">
      <c r="B13439" s="150"/>
    </row>
    <row r="13440" spans="2:2">
      <c r="B13440" s="150"/>
    </row>
    <row r="13441" spans="2:2">
      <c r="B13441" s="150"/>
    </row>
    <row r="13442" spans="2:2">
      <c r="B13442" s="150"/>
    </row>
    <row r="13443" spans="2:2">
      <c r="B13443" s="150"/>
    </row>
    <row r="13444" spans="2:2">
      <c r="B13444" s="150"/>
    </row>
    <row r="13445" spans="2:2">
      <c r="B13445" s="150"/>
    </row>
    <row r="13446" spans="2:2">
      <c r="B13446" s="150"/>
    </row>
    <row r="13447" spans="2:2">
      <c r="B13447" s="150"/>
    </row>
    <row r="13448" spans="2:2">
      <c r="B13448" s="150"/>
    </row>
    <row r="13449" spans="2:2">
      <c r="B13449" s="150"/>
    </row>
    <row r="13450" spans="2:2">
      <c r="B13450" s="150"/>
    </row>
    <row r="13451" spans="2:2">
      <c r="B13451" s="150"/>
    </row>
    <row r="13452" spans="2:2">
      <c r="B13452" s="150"/>
    </row>
    <row r="13453" spans="2:2">
      <c r="B13453" s="150"/>
    </row>
    <row r="13454" spans="2:2">
      <c r="B13454" s="150"/>
    </row>
    <row r="13455" spans="2:2">
      <c r="B13455" s="150"/>
    </row>
    <row r="13456" spans="2:2">
      <c r="B13456" s="150"/>
    </row>
    <row r="13457" spans="2:2">
      <c r="B13457" s="150"/>
    </row>
    <row r="13458" spans="2:2">
      <c r="B13458" s="150"/>
    </row>
    <row r="13459" spans="2:2">
      <c r="B13459" s="150"/>
    </row>
    <row r="13460" spans="2:2">
      <c r="B13460" s="150"/>
    </row>
    <row r="13461" spans="2:2">
      <c r="B13461" s="150"/>
    </row>
    <row r="13462" spans="2:2">
      <c r="B13462" s="150"/>
    </row>
    <row r="13463" spans="2:2">
      <c r="B13463" s="150"/>
    </row>
    <row r="13464" spans="2:2">
      <c r="B13464" s="150"/>
    </row>
    <row r="13465" spans="2:2">
      <c r="B13465" s="150"/>
    </row>
    <row r="13466" spans="2:2">
      <c r="B13466" s="150"/>
    </row>
    <row r="13467" spans="2:2">
      <c r="B13467" s="150"/>
    </row>
    <row r="13468" spans="2:2">
      <c r="B13468" s="150"/>
    </row>
    <row r="13469" spans="2:2">
      <c r="B13469" s="150"/>
    </row>
    <row r="13470" spans="2:2">
      <c r="B13470" s="150"/>
    </row>
    <row r="13471" spans="2:2">
      <c r="B13471" s="150"/>
    </row>
    <row r="13472" spans="2:2">
      <c r="B13472" s="150"/>
    </row>
    <row r="13473" spans="2:2">
      <c r="B13473" s="150"/>
    </row>
    <row r="13474" spans="2:2">
      <c r="B13474" s="150"/>
    </row>
    <row r="13475" spans="2:2">
      <c r="B13475" s="150"/>
    </row>
    <row r="13476" spans="2:2">
      <c r="B13476" s="150"/>
    </row>
    <row r="13477" spans="2:2">
      <c r="B13477" s="150"/>
    </row>
    <row r="13478" spans="2:2">
      <c r="B13478" s="150"/>
    </row>
    <row r="13479" spans="2:2">
      <c r="B13479" s="150"/>
    </row>
    <row r="13480" spans="2:2">
      <c r="B13480" s="150"/>
    </row>
    <row r="13481" spans="2:2">
      <c r="B13481" s="150"/>
    </row>
    <row r="13482" spans="2:2">
      <c r="B13482" s="150"/>
    </row>
    <row r="13483" spans="2:2">
      <c r="B13483" s="150"/>
    </row>
    <row r="13484" spans="2:2">
      <c r="B13484" s="150"/>
    </row>
    <row r="13485" spans="2:2">
      <c r="B13485" s="150"/>
    </row>
    <row r="13486" spans="2:2">
      <c r="B13486" s="150"/>
    </row>
    <row r="13487" spans="2:2">
      <c r="B13487" s="150"/>
    </row>
    <row r="13488" spans="2:2">
      <c r="B13488" s="150"/>
    </row>
    <row r="13489" spans="2:2">
      <c r="B13489" s="150"/>
    </row>
    <row r="13490" spans="2:2">
      <c r="B13490" s="150"/>
    </row>
    <row r="13491" spans="2:2">
      <c r="B13491" s="150"/>
    </row>
    <row r="13492" spans="2:2">
      <c r="B13492" s="150"/>
    </row>
    <row r="13493" spans="2:2">
      <c r="B13493" s="150"/>
    </row>
    <row r="13494" spans="2:2">
      <c r="B13494" s="150"/>
    </row>
    <row r="13495" spans="2:2">
      <c r="B13495" s="150"/>
    </row>
    <row r="13496" spans="2:2">
      <c r="B13496" s="150"/>
    </row>
    <row r="13497" spans="2:2">
      <c r="B13497" s="150"/>
    </row>
    <row r="13498" spans="2:2">
      <c r="B13498" s="150"/>
    </row>
    <row r="13499" spans="2:2">
      <c r="B13499" s="150"/>
    </row>
    <row r="13500" spans="2:2">
      <c r="B13500" s="150"/>
    </row>
    <row r="13501" spans="2:2">
      <c r="B13501" s="150"/>
    </row>
    <row r="13502" spans="2:2">
      <c r="B13502" s="150"/>
    </row>
    <row r="13503" spans="2:2">
      <c r="B13503" s="150"/>
    </row>
    <row r="13504" spans="2:2">
      <c r="B13504" s="150"/>
    </row>
    <row r="13505" spans="2:2">
      <c r="B13505" s="150"/>
    </row>
    <row r="13506" spans="2:2">
      <c r="B13506" s="150"/>
    </row>
    <row r="13507" spans="2:2">
      <c r="B13507" s="150"/>
    </row>
    <row r="13508" spans="2:2">
      <c r="B13508" s="150"/>
    </row>
    <row r="13509" spans="2:2">
      <c r="B13509" s="150"/>
    </row>
    <row r="13510" spans="2:2">
      <c r="B13510" s="150"/>
    </row>
    <row r="13511" spans="2:2">
      <c r="B13511" s="150"/>
    </row>
    <row r="13512" spans="2:2">
      <c r="B13512" s="150"/>
    </row>
    <row r="13513" spans="2:2">
      <c r="B13513" s="150"/>
    </row>
    <row r="13514" spans="2:2">
      <c r="B13514" s="150"/>
    </row>
    <row r="13515" spans="2:2">
      <c r="B13515" s="150"/>
    </row>
    <row r="13516" spans="2:2">
      <c r="B13516" s="150"/>
    </row>
    <row r="13517" spans="2:2">
      <c r="B13517" s="150"/>
    </row>
    <row r="13518" spans="2:2">
      <c r="B13518" s="150"/>
    </row>
    <row r="13519" spans="2:2">
      <c r="B13519" s="150"/>
    </row>
    <row r="13520" spans="2:2">
      <c r="B13520" s="150"/>
    </row>
    <row r="13521" spans="2:2">
      <c r="B13521" s="150"/>
    </row>
    <row r="13522" spans="2:2">
      <c r="B13522" s="150"/>
    </row>
    <row r="13523" spans="2:2">
      <c r="B13523" s="150"/>
    </row>
    <row r="13524" spans="2:2">
      <c r="B13524" s="150"/>
    </row>
    <row r="13525" spans="2:2">
      <c r="B13525" s="150"/>
    </row>
    <row r="13526" spans="2:2">
      <c r="B13526" s="150"/>
    </row>
    <row r="13527" spans="2:2">
      <c r="B13527" s="150"/>
    </row>
    <row r="13528" spans="2:2">
      <c r="B13528" s="150"/>
    </row>
    <row r="13529" spans="2:2">
      <c r="B13529" s="150"/>
    </row>
    <row r="13530" spans="2:2">
      <c r="B13530" s="150"/>
    </row>
    <row r="13531" spans="2:2">
      <c r="B13531" s="150"/>
    </row>
    <row r="13532" spans="2:2">
      <c r="B13532" s="150"/>
    </row>
    <row r="13533" spans="2:2">
      <c r="B13533" s="150"/>
    </row>
    <row r="13534" spans="2:2">
      <c r="B13534" s="150"/>
    </row>
    <row r="13535" spans="2:2">
      <c r="B13535" s="150"/>
    </row>
    <row r="13536" spans="2:2">
      <c r="B13536" s="150"/>
    </row>
    <row r="13537" spans="2:2">
      <c r="B13537" s="150"/>
    </row>
    <row r="13538" spans="2:2">
      <c r="B13538" s="150"/>
    </row>
    <row r="13539" spans="2:2">
      <c r="B13539" s="150"/>
    </row>
    <row r="13540" spans="2:2">
      <c r="B13540" s="150"/>
    </row>
    <row r="13541" spans="2:2">
      <c r="B13541" s="150"/>
    </row>
    <row r="13542" spans="2:2">
      <c r="B13542" s="150"/>
    </row>
    <row r="13543" spans="2:2">
      <c r="B13543" s="150"/>
    </row>
    <row r="13544" spans="2:2">
      <c r="B13544" s="150"/>
    </row>
    <row r="13545" spans="2:2">
      <c r="B13545" s="150"/>
    </row>
    <row r="13546" spans="2:2">
      <c r="B13546" s="150"/>
    </row>
    <row r="13547" spans="2:2">
      <c r="B13547" s="150"/>
    </row>
    <row r="13548" spans="2:2">
      <c r="B13548" s="150"/>
    </row>
    <row r="13549" spans="2:2">
      <c r="B13549" s="150"/>
    </row>
    <row r="13550" spans="2:2">
      <c r="B13550" s="150"/>
    </row>
    <row r="13551" spans="2:2">
      <c r="B13551" s="150"/>
    </row>
    <row r="13552" spans="2:2">
      <c r="B13552" s="150"/>
    </row>
    <row r="13553" spans="2:2">
      <c r="B13553" s="150"/>
    </row>
    <row r="13554" spans="2:2">
      <c r="B13554" s="150"/>
    </row>
    <row r="13555" spans="2:2">
      <c r="B13555" s="150"/>
    </row>
    <row r="13556" spans="2:2">
      <c r="B13556" s="150"/>
    </row>
    <row r="13557" spans="2:2">
      <c r="B13557" s="150"/>
    </row>
    <row r="13558" spans="2:2">
      <c r="B13558" s="150"/>
    </row>
    <row r="13559" spans="2:2">
      <c r="B13559" s="150"/>
    </row>
    <row r="13560" spans="2:2">
      <c r="B13560" s="150"/>
    </row>
    <row r="13561" spans="2:2">
      <c r="B13561" s="150"/>
    </row>
    <row r="13562" spans="2:2">
      <c r="B13562" s="150"/>
    </row>
    <row r="13563" spans="2:2">
      <c r="B13563" s="150"/>
    </row>
    <row r="13564" spans="2:2">
      <c r="B13564" s="150"/>
    </row>
    <row r="13565" spans="2:2">
      <c r="B13565" s="150"/>
    </row>
    <row r="13566" spans="2:2">
      <c r="B13566" s="150"/>
    </row>
    <row r="13567" spans="2:2">
      <c r="B13567" s="150"/>
    </row>
    <row r="13568" spans="2:2">
      <c r="B13568" s="150"/>
    </row>
    <row r="13569" spans="2:2">
      <c r="B13569" s="150"/>
    </row>
    <row r="13570" spans="2:2">
      <c r="B13570" s="150"/>
    </row>
    <row r="13571" spans="2:2">
      <c r="B13571" s="150"/>
    </row>
    <row r="13572" spans="2:2">
      <c r="B13572" s="150"/>
    </row>
    <row r="13573" spans="2:2">
      <c r="B13573" s="150"/>
    </row>
    <row r="13574" spans="2:2">
      <c r="B13574" s="150"/>
    </row>
    <row r="13575" spans="2:2">
      <c r="B13575" s="150"/>
    </row>
    <row r="13576" spans="2:2">
      <c r="B13576" s="150"/>
    </row>
    <row r="13577" spans="2:2">
      <c r="B13577" s="150"/>
    </row>
    <row r="13578" spans="2:2">
      <c r="B13578" s="150"/>
    </row>
    <row r="13579" spans="2:2">
      <c r="B13579" s="150"/>
    </row>
    <row r="13580" spans="2:2">
      <c r="B13580" s="150"/>
    </row>
    <row r="13581" spans="2:2">
      <c r="B13581" s="150"/>
    </row>
    <row r="13582" spans="2:2">
      <c r="B13582" s="150"/>
    </row>
    <row r="13583" spans="2:2">
      <c r="B13583" s="150"/>
    </row>
    <row r="13584" spans="2:2">
      <c r="B13584" s="150"/>
    </row>
    <row r="13585" spans="2:2">
      <c r="B13585" s="150"/>
    </row>
    <row r="13586" spans="2:2">
      <c r="B13586" s="150"/>
    </row>
    <row r="13587" spans="2:2">
      <c r="B13587" s="150"/>
    </row>
    <row r="13588" spans="2:2">
      <c r="B13588" s="150"/>
    </row>
    <row r="13589" spans="2:2">
      <c r="B13589" s="150"/>
    </row>
    <row r="13590" spans="2:2">
      <c r="B13590" s="150"/>
    </row>
    <row r="13591" spans="2:2">
      <c r="B13591" s="150"/>
    </row>
    <row r="13592" spans="2:2">
      <c r="B13592" s="150"/>
    </row>
    <row r="13593" spans="2:2">
      <c r="B13593" s="150"/>
    </row>
    <row r="13594" spans="2:2">
      <c r="B13594" s="150"/>
    </row>
    <row r="13595" spans="2:2">
      <c r="B13595" s="150"/>
    </row>
    <row r="13596" spans="2:2">
      <c r="B13596" s="150"/>
    </row>
    <row r="13597" spans="2:2">
      <c r="B13597" s="150"/>
    </row>
    <row r="13598" spans="2:2">
      <c r="B13598" s="150"/>
    </row>
    <row r="13599" spans="2:2">
      <c r="B13599" s="150"/>
    </row>
    <row r="13600" spans="2:2">
      <c r="B13600" s="150"/>
    </row>
    <row r="13601" spans="2:2">
      <c r="B13601" s="150"/>
    </row>
    <row r="13602" spans="2:2">
      <c r="B13602" s="150"/>
    </row>
    <row r="13603" spans="2:2">
      <c r="B13603" s="150"/>
    </row>
    <row r="13604" spans="2:2">
      <c r="B13604" s="150"/>
    </row>
    <row r="13605" spans="2:2">
      <c r="B13605" s="150"/>
    </row>
    <row r="13606" spans="2:2">
      <c r="B13606" s="150"/>
    </row>
    <row r="13607" spans="2:2">
      <c r="B13607" s="150"/>
    </row>
    <row r="13608" spans="2:2">
      <c r="B13608" s="150"/>
    </row>
    <row r="13609" spans="2:2">
      <c r="B13609" s="150"/>
    </row>
    <row r="13610" spans="2:2">
      <c r="B13610" s="150"/>
    </row>
    <row r="13611" spans="2:2">
      <c r="B13611" s="150"/>
    </row>
    <row r="13612" spans="2:2">
      <c r="B13612" s="150"/>
    </row>
    <row r="13613" spans="2:2">
      <c r="B13613" s="150"/>
    </row>
    <row r="13614" spans="2:2">
      <c r="B13614" s="150"/>
    </row>
    <row r="13615" spans="2:2">
      <c r="B13615" s="150"/>
    </row>
    <row r="13616" spans="2:2">
      <c r="B13616" s="150"/>
    </row>
    <row r="13617" spans="2:2">
      <c r="B13617" s="150"/>
    </row>
    <row r="13618" spans="2:2">
      <c r="B13618" s="150"/>
    </row>
    <row r="13619" spans="2:2">
      <c r="B13619" s="150"/>
    </row>
    <row r="13620" spans="2:2">
      <c r="B13620" s="150"/>
    </row>
    <row r="13621" spans="2:2">
      <c r="B13621" s="150"/>
    </row>
    <row r="13622" spans="2:2">
      <c r="B13622" s="150"/>
    </row>
    <row r="13623" spans="2:2">
      <c r="B13623" s="150"/>
    </row>
    <row r="13624" spans="2:2">
      <c r="B13624" s="150"/>
    </row>
    <row r="13625" spans="2:2">
      <c r="B13625" s="150"/>
    </row>
    <row r="13626" spans="2:2">
      <c r="B13626" s="150"/>
    </row>
    <row r="13627" spans="2:2">
      <c r="B13627" s="150"/>
    </row>
    <row r="13628" spans="2:2">
      <c r="B13628" s="150"/>
    </row>
    <row r="13629" spans="2:2">
      <c r="B13629" s="150"/>
    </row>
    <row r="13630" spans="2:2">
      <c r="B13630" s="150"/>
    </row>
    <row r="13631" spans="2:2">
      <c r="B13631" s="150"/>
    </row>
    <row r="13632" spans="2:2">
      <c r="B13632" s="150"/>
    </row>
    <row r="13633" spans="2:2">
      <c r="B13633" s="150"/>
    </row>
    <row r="13634" spans="2:2">
      <c r="B13634" s="150"/>
    </row>
    <row r="13635" spans="2:2">
      <c r="B13635" s="150"/>
    </row>
    <row r="13636" spans="2:2">
      <c r="B13636" s="150"/>
    </row>
    <row r="13637" spans="2:2">
      <c r="B13637" s="150"/>
    </row>
    <row r="13638" spans="2:2">
      <c r="B13638" s="150"/>
    </row>
    <row r="13639" spans="2:2">
      <c r="B13639" s="150"/>
    </row>
    <row r="13640" spans="2:2">
      <c r="B13640" s="150"/>
    </row>
    <row r="13641" spans="2:2">
      <c r="B13641" s="150"/>
    </row>
    <row r="13642" spans="2:2">
      <c r="B13642" s="150"/>
    </row>
    <row r="13643" spans="2:2">
      <c r="B13643" s="150"/>
    </row>
    <row r="13644" spans="2:2">
      <c r="B13644" s="150"/>
    </row>
    <row r="13645" spans="2:2">
      <c r="B13645" s="150"/>
    </row>
    <row r="13646" spans="2:2">
      <c r="B13646" s="150"/>
    </row>
    <row r="13647" spans="2:2">
      <c r="B13647" s="150"/>
    </row>
    <row r="13648" spans="2:2">
      <c r="B13648" s="150"/>
    </row>
    <row r="13649" spans="2:2">
      <c r="B13649" s="150"/>
    </row>
    <row r="13650" spans="2:2">
      <c r="B13650" s="150"/>
    </row>
    <row r="13651" spans="2:2">
      <c r="B13651" s="150"/>
    </row>
    <row r="13652" spans="2:2">
      <c r="B13652" s="150"/>
    </row>
    <row r="13653" spans="2:2">
      <c r="B13653" s="150"/>
    </row>
    <row r="13654" spans="2:2">
      <c r="B13654" s="150"/>
    </row>
    <row r="13655" spans="2:2">
      <c r="B13655" s="150"/>
    </row>
    <row r="13656" spans="2:2">
      <c r="B13656" s="150"/>
    </row>
    <row r="13657" spans="2:2">
      <c r="B13657" s="150"/>
    </row>
    <row r="13658" spans="2:2">
      <c r="B13658" s="150"/>
    </row>
    <row r="13659" spans="2:2">
      <c r="B13659" s="150"/>
    </row>
    <row r="13660" spans="2:2">
      <c r="B13660" s="150"/>
    </row>
    <row r="13661" spans="2:2">
      <c r="B13661" s="150"/>
    </row>
    <row r="13662" spans="2:2">
      <c r="B13662" s="150"/>
    </row>
    <row r="13663" spans="2:2">
      <c r="B13663" s="150"/>
    </row>
    <row r="13664" spans="2:2">
      <c r="B13664" s="150"/>
    </row>
    <row r="13665" spans="2:2">
      <c r="B13665" s="150"/>
    </row>
    <row r="13666" spans="2:2">
      <c r="B13666" s="150"/>
    </row>
    <row r="13667" spans="2:2">
      <c r="B13667" s="150"/>
    </row>
    <row r="13668" spans="2:2">
      <c r="B13668" s="150"/>
    </row>
    <row r="13669" spans="2:2">
      <c r="B13669" s="150"/>
    </row>
    <row r="13670" spans="2:2">
      <c r="B13670" s="150"/>
    </row>
    <row r="13671" spans="2:2">
      <c r="B13671" s="150"/>
    </row>
    <row r="13672" spans="2:2">
      <c r="B13672" s="150"/>
    </row>
    <row r="13673" spans="2:2">
      <c r="B13673" s="150"/>
    </row>
    <row r="13674" spans="2:2">
      <c r="B13674" s="150"/>
    </row>
    <row r="13675" spans="2:2">
      <c r="B13675" s="150"/>
    </row>
    <row r="13676" spans="2:2">
      <c r="B13676" s="150"/>
    </row>
    <row r="13677" spans="2:2">
      <c r="B13677" s="150"/>
    </row>
    <row r="13678" spans="2:2">
      <c r="B13678" s="150"/>
    </row>
    <row r="13679" spans="2:2">
      <c r="B13679" s="150"/>
    </row>
    <row r="13680" spans="2:2">
      <c r="B13680" s="150"/>
    </row>
    <row r="13681" spans="2:2">
      <c r="B13681" s="150"/>
    </row>
    <row r="13682" spans="2:2">
      <c r="B13682" s="150"/>
    </row>
    <row r="13683" spans="2:2">
      <c r="B13683" s="150"/>
    </row>
    <row r="13684" spans="2:2">
      <c r="B13684" s="150"/>
    </row>
    <row r="13685" spans="2:2">
      <c r="B13685" s="150"/>
    </row>
    <row r="13686" spans="2:2">
      <c r="B13686" s="150"/>
    </row>
    <row r="13687" spans="2:2">
      <c r="B13687" s="150"/>
    </row>
    <row r="13688" spans="2:2">
      <c r="B13688" s="150"/>
    </row>
    <row r="13689" spans="2:2">
      <c r="B13689" s="150"/>
    </row>
    <row r="13690" spans="2:2">
      <c r="B13690" s="150"/>
    </row>
    <row r="13691" spans="2:2">
      <c r="B13691" s="150"/>
    </row>
    <row r="13692" spans="2:2">
      <c r="B13692" s="150"/>
    </row>
    <row r="13693" spans="2:2">
      <c r="B13693" s="150"/>
    </row>
    <row r="13694" spans="2:2">
      <c r="B13694" s="150"/>
    </row>
    <row r="13695" spans="2:2">
      <c r="B13695" s="150"/>
    </row>
    <row r="13696" spans="2:2">
      <c r="B13696" s="150"/>
    </row>
    <row r="13697" spans="2:2">
      <c r="B13697" s="150"/>
    </row>
    <row r="13698" spans="2:2">
      <c r="B13698" s="150"/>
    </row>
    <row r="13699" spans="2:2">
      <c r="B13699" s="150"/>
    </row>
    <row r="13700" spans="2:2">
      <c r="B13700" s="150"/>
    </row>
    <row r="13701" spans="2:2">
      <c r="B13701" s="150"/>
    </row>
    <row r="13702" spans="2:2">
      <c r="B13702" s="150"/>
    </row>
    <row r="13703" spans="2:2">
      <c r="B13703" s="150"/>
    </row>
    <row r="13704" spans="2:2">
      <c r="B13704" s="150"/>
    </row>
    <row r="13705" spans="2:2">
      <c r="B13705" s="150"/>
    </row>
    <row r="13706" spans="2:2">
      <c r="B13706" s="150"/>
    </row>
    <row r="13707" spans="2:2">
      <c r="B13707" s="150"/>
    </row>
    <row r="13708" spans="2:2">
      <c r="B13708" s="150"/>
    </row>
    <row r="13709" spans="2:2">
      <c r="B13709" s="150"/>
    </row>
    <row r="13710" spans="2:2">
      <c r="B13710" s="150"/>
    </row>
    <row r="13711" spans="2:2">
      <c r="B13711" s="150"/>
    </row>
    <row r="13712" spans="2:2">
      <c r="B13712" s="150"/>
    </row>
    <row r="13713" spans="2:2">
      <c r="B13713" s="150"/>
    </row>
    <row r="13714" spans="2:2">
      <c r="B13714" s="150"/>
    </row>
    <row r="13715" spans="2:2">
      <c r="B13715" s="150"/>
    </row>
    <row r="13716" spans="2:2">
      <c r="B13716" s="150"/>
    </row>
    <row r="13717" spans="2:2">
      <c r="B13717" s="150"/>
    </row>
    <row r="13718" spans="2:2">
      <c r="B13718" s="150"/>
    </row>
    <row r="13719" spans="2:2">
      <c r="B13719" s="150"/>
    </row>
    <row r="13720" spans="2:2">
      <c r="B13720" s="150"/>
    </row>
    <row r="13721" spans="2:2">
      <c r="B13721" s="150"/>
    </row>
    <row r="13722" spans="2:2">
      <c r="B13722" s="150"/>
    </row>
    <row r="13723" spans="2:2">
      <c r="B13723" s="150"/>
    </row>
    <row r="13724" spans="2:2">
      <c r="B13724" s="150"/>
    </row>
    <row r="13725" spans="2:2">
      <c r="B13725" s="150"/>
    </row>
    <row r="13726" spans="2:2">
      <c r="B13726" s="150"/>
    </row>
    <row r="13727" spans="2:2">
      <c r="B13727" s="150"/>
    </row>
    <row r="13728" spans="2:2">
      <c r="B13728" s="150"/>
    </row>
    <row r="13729" spans="2:2">
      <c r="B13729" s="150"/>
    </row>
    <row r="13730" spans="2:2">
      <c r="B13730" s="150"/>
    </row>
    <row r="13731" spans="2:2">
      <c r="B13731" s="150"/>
    </row>
    <row r="13732" spans="2:2">
      <c r="B13732" s="150"/>
    </row>
    <row r="13733" spans="2:2">
      <c r="B13733" s="150"/>
    </row>
    <row r="13734" spans="2:2">
      <c r="B13734" s="150"/>
    </row>
    <row r="13735" spans="2:2">
      <c r="B13735" s="150"/>
    </row>
    <row r="13736" spans="2:2">
      <c r="B13736" s="150"/>
    </row>
    <row r="13737" spans="2:2">
      <c r="B13737" s="150"/>
    </row>
    <row r="13738" spans="2:2">
      <c r="B13738" s="150"/>
    </row>
    <row r="13739" spans="2:2">
      <c r="B13739" s="150"/>
    </row>
    <row r="13740" spans="2:2">
      <c r="B13740" s="150"/>
    </row>
    <row r="13741" spans="2:2">
      <c r="B13741" s="150"/>
    </row>
    <row r="13742" spans="2:2">
      <c r="B13742" s="150"/>
    </row>
    <row r="13743" spans="2:2">
      <c r="B13743" s="150"/>
    </row>
    <row r="13744" spans="2:2">
      <c r="B13744" s="150"/>
    </row>
    <row r="13745" spans="2:2">
      <c r="B13745" s="150"/>
    </row>
    <row r="13746" spans="2:2">
      <c r="B13746" s="150"/>
    </row>
    <row r="13747" spans="2:2">
      <c r="B13747" s="150"/>
    </row>
    <row r="13748" spans="2:2">
      <c r="B13748" s="150"/>
    </row>
    <row r="13749" spans="2:2">
      <c r="B13749" s="150"/>
    </row>
    <row r="13750" spans="2:2">
      <c r="B13750" s="150"/>
    </row>
    <row r="13751" spans="2:2">
      <c r="B13751" s="150"/>
    </row>
    <row r="13752" spans="2:2">
      <c r="B13752" s="150"/>
    </row>
    <row r="13753" spans="2:2">
      <c r="B13753" s="150"/>
    </row>
    <row r="13754" spans="2:2">
      <c r="B13754" s="150"/>
    </row>
    <row r="13755" spans="2:2">
      <c r="B13755" s="150"/>
    </row>
    <row r="13756" spans="2:2">
      <c r="B13756" s="150"/>
    </row>
    <row r="13757" spans="2:2">
      <c r="B13757" s="150"/>
    </row>
    <row r="13758" spans="2:2">
      <c r="B13758" s="150"/>
    </row>
    <row r="13759" spans="2:2">
      <c r="B13759" s="150"/>
    </row>
    <row r="13760" spans="2:2">
      <c r="B13760" s="150"/>
    </row>
    <row r="13761" spans="2:2">
      <c r="B13761" s="150"/>
    </row>
    <row r="13762" spans="2:2">
      <c r="B13762" s="150"/>
    </row>
    <row r="13763" spans="2:2">
      <c r="B13763" s="150"/>
    </row>
    <row r="13764" spans="2:2">
      <c r="B13764" s="150"/>
    </row>
    <row r="13765" spans="2:2">
      <c r="B13765" s="150"/>
    </row>
    <row r="13766" spans="2:2">
      <c r="B13766" s="150"/>
    </row>
    <row r="13767" spans="2:2">
      <c r="B13767" s="150"/>
    </row>
    <row r="13768" spans="2:2">
      <c r="B13768" s="150"/>
    </row>
    <row r="13769" spans="2:2">
      <c r="B13769" s="150"/>
    </row>
    <row r="13770" spans="2:2">
      <c r="B13770" s="150"/>
    </row>
    <row r="13771" spans="2:2">
      <c r="B13771" s="150"/>
    </row>
    <row r="13772" spans="2:2">
      <c r="B13772" s="150"/>
    </row>
    <row r="13773" spans="2:2">
      <c r="B13773" s="150"/>
    </row>
    <row r="13774" spans="2:2">
      <c r="B13774" s="150"/>
    </row>
    <row r="13775" spans="2:2">
      <c r="B13775" s="150"/>
    </row>
    <row r="13776" spans="2:2">
      <c r="B13776" s="150"/>
    </row>
    <row r="13777" spans="2:2">
      <c r="B13777" s="150"/>
    </row>
    <row r="13778" spans="2:2">
      <c r="B13778" s="150"/>
    </row>
    <row r="13779" spans="2:2">
      <c r="B13779" s="150"/>
    </row>
    <row r="13780" spans="2:2">
      <c r="B13780" s="150"/>
    </row>
    <row r="13781" spans="2:2">
      <c r="B13781" s="150"/>
    </row>
    <row r="13782" spans="2:2">
      <c r="B13782" s="150"/>
    </row>
    <row r="13783" spans="2:2">
      <c r="B13783" s="150"/>
    </row>
    <row r="13784" spans="2:2">
      <c r="B13784" s="150"/>
    </row>
    <row r="13785" spans="2:2">
      <c r="B13785" s="150"/>
    </row>
    <row r="13786" spans="2:2">
      <c r="B13786" s="150"/>
    </row>
    <row r="13787" spans="2:2">
      <c r="B13787" s="150"/>
    </row>
    <row r="13788" spans="2:2">
      <c r="B13788" s="150"/>
    </row>
    <row r="13789" spans="2:2">
      <c r="B13789" s="150"/>
    </row>
    <row r="13790" spans="2:2">
      <c r="B13790" s="150"/>
    </row>
    <row r="13791" spans="2:2">
      <c r="B13791" s="150"/>
    </row>
    <row r="13792" spans="2:2">
      <c r="B13792" s="150"/>
    </row>
    <row r="13793" spans="2:2">
      <c r="B13793" s="150"/>
    </row>
    <row r="13794" spans="2:2">
      <c r="B13794" s="150"/>
    </row>
    <row r="13795" spans="2:2">
      <c r="B13795" s="150"/>
    </row>
    <row r="13796" spans="2:2">
      <c r="B13796" s="150"/>
    </row>
    <row r="13797" spans="2:2">
      <c r="B13797" s="150"/>
    </row>
    <row r="13798" spans="2:2">
      <c r="B13798" s="150"/>
    </row>
    <row r="13799" spans="2:2">
      <c r="B13799" s="150"/>
    </row>
    <row r="13800" spans="2:2">
      <c r="B13800" s="150"/>
    </row>
    <row r="13801" spans="2:2">
      <c r="B13801" s="150"/>
    </row>
    <row r="13802" spans="2:2">
      <c r="B13802" s="150"/>
    </row>
    <row r="13803" spans="2:2">
      <c r="B13803" s="150"/>
    </row>
    <row r="13804" spans="2:2">
      <c r="B13804" s="150"/>
    </row>
    <row r="13805" spans="2:2">
      <c r="B13805" s="150"/>
    </row>
    <row r="13806" spans="2:2">
      <c r="B13806" s="150"/>
    </row>
    <row r="13807" spans="2:2">
      <c r="B13807" s="150"/>
    </row>
    <row r="13808" spans="2:2">
      <c r="B13808" s="150"/>
    </row>
    <row r="13809" spans="2:2">
      <c r="B13809" s="150"/>
    </row>
    <row r="13810" spans="2:2">
      <c r="B13810" s="150"/>
    </row>
    <row r="13811" spans="2:2">
      <c r="B13811" s="150"/>
    </row>
    <row r="13812" spans="2:2">
      <c r="B13812" s="150"/>
    </row>
    <row r="13813" spans="2:2">
      <c r="B13813" s="150"/>
    </row>
    <row r="13814" spans="2:2">
      <c r="B13814" s="150"/>
    </row>
    <row r="13815" spans="2:2">
      <c r="B13815" s="150"/>
    </row>
    <row r="13816" spans="2:2">
      <c r="B13816" s="150"/>
    </row>
    <row r="13817" spans="2:2">
      <c r="B13817" s="150"/>
    </row>
    <row r="13818" spans="2:2">
      <c r="B13818" s="150"/>
    </row>
    <row r="13819" spans="2:2">
      <c r="B13819" s="150"/>
    </row>
    <row r="13820" spans="2:2">
      <c r="B13820" s="150"/>
    </row>
    <row r="13821" spans="2:2">
      <c r="B13821" s="150"/>
    </row>
    <row r="13822" spans="2:2">
      <c r="B13822" s="150"/>
    </row>
    <row r="13823" spans="2:2">
      <c r="B13823" s="150"/>
    </row>
    <row r="13824" spans="2:2">
      <c r="B13824" s="150"/>
    </row>
    <row r="13825" spans="2:2">
      <c r="B13825" s="150"/>
    </row>
    <row r="13826" spans="2:2">
      <c r="B13826" s="150"/>
    </row>
    <row r="13827" spans="2:2">
      <c r="B13827" s="150"/>
    </row>
    <row r="13828" spans="2:2">
      <c r="B13828" s="150"/>
    </row>
    <row r="13829" spans="2:2">
      <c r="B13829" s="150"/>
    </row>
    <row r="13830" spans="2:2">
      <c r="B13830" s="150"/>
    </row>
    <row r="13831" spans="2:2">
      <c r="B13831" s="150"/>
    </row>
    <row r="13832" spans="2:2">
      <c r="B13832" s="150"/>
    </row>
    <row r="13833" spans="2:2">
      <c r="B13833" s="150"/>
    </row>
    <row r="13834" spans="2:2">
      <c r="B13834" s="150"/>
    </row>
    <row r="13835" spans="2:2">
      <c r="B13835" s="150"/>
    </row>
    <row r="13836" spans="2:2">
      <c r="B13836" s="150"/>
    </row>
    <row r="13837" spans="2:2">
      <c r="B13837" s="150"/>
    </row>
    <row r="13838" spans="2:2">
      <c r="B13838" s="150"/>
    </row>
    <row r="13839" spans="2:2">
      <c r="B13839" s="150"/>
    </row>
    <row r="13840" spans="2:2">
      <c r="B13840" s="150"/>
    </row>
    <row r="13841" spans="2:2">
      <c r="B13841" s="150"/>
    </row>
    <row r="13842" spans="2:2">
      <c r="B13842" s="150"/>
    </row>
    <row r="13843" spans="2:2">
      <c r="B13843" s="150"/>
    </row>
    <row r="13844" spans="2:2">
      <c r="B13844" s="150"/>
    </row>
    <row r="13845" spans="2:2">
      <c r="B13845" s="150"/>
    </row>
    <row r="13846" spans="2:2">
      <c r="B13846" s="150"/>
    </row>
    <row r="13847" spans="2:2">
      <c r="B13847" s="150"/>
    </row>
    <row r="13848" spans="2:2">
      <c r="B13848" s="150"/>
    </row>
    <row r="13849" spans="2:2">
      <c r="B13849" s="150"/>
    </row>
    <row r="13850" spans="2:2">
      <c r="B13850" s="150"/>
    </row>
    <row r="13851" spans="2:2">
      <c r="B13851" s="150"/>
    </row>
    <row r="13852" spans="2:2">
      <c r="B13852" s="150"/>
    </row>
    <row r="13853" spans="2:2">
      <c r="B13853" s="150"/>
    </row>
    <row r="13854" spans="2:2">
      <c r="B13854" s="150"/>
    </row>
    <row r="13855" spans="2:2">
      <c r="B13855" s="150"/>
    </row>
    <row r="13856" spans="2:2">
      <c r="B13856" s="150"/>
    </row>
    <row r="13857" spans="2:2">
      <c r="B13857" s="150"/>
    </row>
    <row r="13858" spans="2:2">
      <c r="B13858" s="150"/>
    </row>
    <row r="13859" spans="2:2">
      <c r="B13859" s="150"/>
    </row>
    <row r="13860" spans="2:2">
      <c r="B13860" s="150"/>
    </row>
    <row r="13861" spans="2:2">
      <c r="B13861" s="150"/>
    </row>
    <row r="13862" spans="2:2">
      <c r="B13862" s="150"/>
    </row>
    <row r="13863" spans="2:2">
      <c r="B13863" s="150"/>
    </row>
    <row r="13864" spans="2:2">
      <c r="B13864" s="150"/>
    </row>
    <row r="13865" spans="2:2">
      <c r="B13865" s="150"/>
    </row>
    <row r="13866" spans="2:2">
      <c r="B13866" s="150"/>
    </row>
    <row r="13867" spans="2:2">
      <c r="B13867" s="150"/>
    </row>
    <row r="13868" spans="2:2">
      <c r="B13868" s="150"/>
    </row>
    <row r="13869" spans="2:2">
      <c r="B13869" s="150"/>
    </row>
    <row r="13870" spans="2:2">
      <c r="B13870" s="150"/>
    </row>
    <row r="13871" spans="2:2">
      <c r="B13871" s="150"/>
    </row>
    <row r="13872" spans="2:2">
      <c r="B13872" s="150"/>
    </row>
    <row r="13873" spans="2:2">
      <c r="B13873" s="150"/>
    </row>
    <row r="13874" spans="2:2">
      <c r="B13874" s="150"/>
    </row>
    <row r="13875" spans="2:2">
      <c r="B13875" s="150"/>
    </row>
    <row r="13876" spans="2:2">
      <c r="B13876" s="150"/>
    </row>
    <row r="13877" spans="2:2">
      <c r="B13877" s="150"/>
    </row>
    <row r="13878" spans="2:2">
      <c r="B13878" s="150"/>
    </row>
    <row r="13879" spans="2:2">
      <c r="B13879" s="150"/>
    </row>
    <row r="13880" spans="2:2">
      <c r="B13880" s="150"/>
    </row>
    <row r="13881" spans="2:2">
      <c r="B13881" s="150"/>
    </row>
    <row r="13882" spans="2:2">
      <c r="B13882" s="150"/>
    </row>
    <row r="13883" spans="2:2">
      <c r="B13883" s="150"/>
    </row>
    <row r="13884" spans="2:2">
      <c r="B13884" s="150"/>
    </row>
    <row r="13885" spans="2:2">
      <c r="B13885" s="150"/>
    </row>
    <row r="13886" spans="2:2">
      <c r="B13886" s="150"/>
    </row>
    <row r="13887" spans="2:2">
      <c r="B13887" s="150"/>
    </row>
    <row r="13888" spans="2:2">
      <c r="B13888" s="150"/>
    </row>
    <row r="13889" spans="2:2">
      <c r="B13889" s="150"/>
    </row>
    <row r="13890" spans="2:2">
      <c r="B13890" s="150"/>
    </row>
    <row r="13891" spans="2:2">
      <c r="B13891" s="150"/>
    </row>
    <row r="13892" spans="2:2">
      <c r="B13892" s="150"/>
    </row>
    <row r="13893" spans="2:2">
      <c r="B13893" s="150"/>
    </row>
    <row r="13894" spans="2:2">
      <c r="B13894" s="150"/>
    </row>
    <row r="13895" spans="2:2">
      <c r="B13895" s="150"/>
    </row>
    <row r="13896" spans="2:2">
      <c r="B13896" s="150"/>
    </row>
    <row r="13897" spans="2:2">
      <c r="B13897" s="150"/>
    </row>
    <row r="13898" spans="2:2">
      <c r="B13898" s="150"/>
    </row>
    <row r="13899" spans="2:2">
      <c r="B13899" s="150"/>
    </row>
    <row r="13900" spans="2:2">
      <c r="B13900" s="150"/>
    </row>
    <row r="13901" spans="2:2">
      <c r="B13901" s="150"/>
    </row>
    <row r="13902" spans="2:2">
      <c r="B13902" s="150"/>
    </row>
    <row r="13903" spans="2:2">
      <c r="B13903" s="150"/>
    </row>
    <row r="13904" spans="2:2">
      <c r="B13904" s="150"/>
    </row>
    <row r="13905" spans="2:2">
      <c r="B13905" s="150"/>
    </row>
    <row r="13906" spans="2:2">
      <c r="B13906" s="150"/>
    </row>
    <row r="13907" spans="2:2">
      <c r="B13907" s="150"/>
    </row>
    <row r="13908" spans="2:2">
      <c r="B13908" s="150"/>
    </row>
    <row r="13909" spans="2:2">
      <c r="B13909" s="150"/>
    </row>
    <row r="13910" spans="2:2">
      <c r="B13910" s="150"/>
    </row>
    <row r="13911" spans="2:2">
      <c r="B13911" s="150"/>
    </row>
    <row r="13912" spans="2:2">
      <c r="B13912" s="150"/>
    </row>
    <row r="13913" spans="2:2">
      <c r="B13913" s="150"/>
    </row>
    <row r="13914" spans="2:2">
      <c r="B13914" s="150"/>
    </row>
    <row r="13915" spans="2:2">
      <c r="B13915" s="150"/>
    </row>
    <row r="13916" spans="2:2">
      <c r="B13916" s="150"/>
    </row>
    <row r="13917" spans="2:2">
      <c r="B13917" s="150"/>
    </row>
    <row r="13918" spans="2:2">
      <c r="B13918" s="150"/>
    </row>
    <row r="13919" spans="2:2">
      <c r="B13919" s="150"/>
    </row>
    <row r="13920" spans="2:2">
      <c r="B13920" s="150"/>
    </row>
    <row r="13921" spans="2:2">
      <c r="B13921" s="150"/>
    </row>
    <row r="13922" spans="2:2">
      <c r="B13922" s="150"/>
    </row>
    <row r="13923" spans="2:2">
      <c r="B13923" s="150"/>
    </row>
    <row r="13924" spans="2:2">
      <c r="B13924" s="150"/>
    </row>
    <row r="13925" spans="2:2">
      <c r="B13925" s="150"/>
    </row>
    <row r="13926" spans="2:2">
      <c r="B13926" s="150"/>
    </row>
    <row r="13927" spans="2:2">
      <c r="B13927" s="150"/>
    </row>
    <row r="13928" spans="2:2">
      <c r="B13928" s="150"/>
    </row>
    <row r="13929" spans="2:2">
      <c r="B13929" s="150"/>
    </row>
    <row r="13930" spans="2:2">
      <c r="B13930" s="150"/>
    </row>
    <row r="13931" spans="2:2">
      <c r="B13931" s="150"/>
    </row>
    <row r="13932" spans="2:2">
      <c r="B13932" s="150"/>
    </row>
    <row r="13933" spans="2:2">
      <c r="B13933" s="150"/>
    </row>
    <row r="13934" spans="2:2">
      <c r="B13934" s="150"/>
    </row>
    <row r="13935" spans="2:2">
      <c r="B13935" s="150"/>
    </row>
    <row r="13936" spans="2:2">
      <c r="B13936" s="150"/>
    </row>
    <row r="13937" spans="2:2">
      <c r="B13937" s="150"/>
    </row>
    <row r="13938" spans="2:2">
      <c r="B13938" s="150"/>
    </row>
    <row r="13939" spans="2:2">
      <c r="B13939" s="150"/>
    </row>
    <row r="13940" spans="2:2">
      <c r="B13940" s="150"/>
    </row>
    <row r="13941" spans="2:2">
      <c r="B13941" s="150"/>
    </row>
    <row r="13942" spans="2:2">
      <c r="B13942" s="150"/>
    </row>
    <row r="13943" spans="2:2">
      <c r="B13943" s="150"/>
    </row>
    <row r="13944" spans="2:2">
      <c r="B13944" s="150"/>
    </row>
    <row r="13945" spans="2:2">
      <c r="B13945" s="150"/>
    </row>
    <row r="13946" spans="2:2">
      <c r="B13946" s="150"/>
    </row>
    <row r="13947" spans="2:2">
      <c r="B13947" s="150"/>
    </row>
    <row r="13948" spans="2:2">
      <c r="B13948" s="150"/>
    </row>
    <row r="13949" spans="2:2">
      <c r="B13949" s="150"/>
    </row>
    <row r="13950" spans="2:2">
      <c r="B13950" s="150"/>
    </row>
    <row r="13951" spans="2:2">
      <c r="B13951" s="150"/>
    </row>
    <row r="13952" spans="2:2">
      <c r="B13952" s="150"/>
    </row>
    <row r="13953" spans="2:2">
      <c r="B13953" s="150"/>
    </row>
    <row r="13954" spans="2:2">
      <c r="B13954" s="150"/>
    </row>
    <row r="13955" spans="2:2">
      <c r="B13955" s="150"/>
    </row>
    <row r="13956" spans="2:2">
      <c r="B13956" s="150"/>
    </row>
    <row r="13957" spans="2:2">
      <c r="B13957" s="150"/>
    </row>
    <row r="13958" spans="2:2">
      <c r="B13958" s="150"/>
    </row>
    <row r="13959" spans="2:2">
      <c r="B13959" s="150"/>
    </row>
    <row r="13960" spans="2:2">
      <c r="B13960" s="150"/>
    </row>
    <row r="13961" spans="2:2">
      <c r="B13961" s="150"/>
    </row>
    <row r="13962" spans="2:2">
      <c r="B13962" s="150"/>
    </row>
    <row r="13963" spans="2:2">
      <c r="B13963" s="150"/>
    </row>
    <row r="13964" spans="2:2">
      <c r="B13964" s="150"/>
    </row>
    <row r="13965" spans="2:2">
      <c r="B13965" s="150"/>
    </row>
    <row r="13966" spans="2:2">
      <c r="B13966" s="150"/>
    </row>
    <row r="13967" spans="2:2">
      <c r="B13967" s="150"/>
    </row>
    <row r="13968" spans="2:2">
      <c r="B13968" s="150"/>
    </row>
    <row r="13969" spans="2:2">
      <c r="B13969" s="150"/>
    </row>
    <row r="13970" spans="2:2">
      <c r="B13970" s="150"/>
    </row>
    <row r="13971" spans="2:2">
      <c r="B13971" s="150"/>
    </row>
    <row r="13972" spans="2:2">
      <c r="B13972" s="150"/>
    </row>
    <row r="13973" spans="2:2">
      <c r="B13973" s="150"/>
    </row>
    <row r="13974" spans="2:2">
      <c r="B13974" s="150"/>
    </row>
    <row r="13975" spans="2:2">
      <c r="B13975" s="150"/>
    </row>
    <row r="13976" spans="2:2">
      <c r="B13976" s="150"/>
    </row>
    <row r="13977" spans="2:2">
      <c r="B13977" s="150"/>
    </row>
    <row r="13978" spans="2:2">
      <c r="B13978" s="150"/>
    </row>
    <row r="13979" spans="2:2">
      <c r="B13979" s="150"/>
    </row>
    <row r="13980" spans="2:2">
      <c r="B13980" s="150"/>
    </row>
    <row r="13981" spans="2:2">
      <c r="B13981" s="150"/>
    </row>
    <row r="13982" spans="2:2">
      <c r="B13982" s="150"/>
    </row>
    <row r="13983" spans="2:2">
      <c r="B13983" s="150"/>
    </row>
    <row r="13984" spans="2:2">
      <c r="B13984" s="150"/>
    </row>
    <row r="13985" spans="2:2">
      <c r="B13985" s="150"/>
    </row>
    <row r="13986" spans="2:2">
      <c r="B13986" s="150"/>
    </row>
    <row r="13987" spans="2:2">
      <c r="B13987" s="150"/>
    </row>
    <row r="13988" spans="2:2">
      <c r="B13988" s="150"/>
    </row>
    <row r="13989" spans="2:2">
      <c r="B13989" s="150"/>
    </row>
    <row r="13990" spans="2:2">
      <c r="B13990" s="150"/>
    </row>
    <row r="13991" spans="2:2">
      <c r="B13991" s="150"/>
    </row>
    <row r="13992" spans="2:2">
      <c r="B13992" s="150"/>
    </row>
    <row r="13993" spans="2:2">
      <c r="B13993" s="150"/>
    </row>
    <row r="13994" spans="2:2">
      <c r="B13994" s="150"/>
    </row>
    <row r="13995" spans="2:2">
      <c r="B13995" s="150"/>
    </row>
    <row r="13996" spans="2:2">
      <c r="B13996" s="150"/>
    </row>
    <row r="13997" spans="2:2">
      <c r="B13997" s="150"/>
    </row>
    <row r="13998" spans="2:2">
      <c r="B13998" s="150"/>
    </row>
    <row r="13999" spans="2:2">
      <c r="B13999" s="150"/>
    </row>
    <row r="14000" spans="2:2">
      <c r="B14000" s="150"/>
    </row>
    <row r="14001" spans="2:2">
      <c r="B14001" s="150"/>
    </row>
    <row r="14002" spans="2:2">
      <c r="B14002" s="150"/>
    </row>
    <row r="14003" spans="2:2">
      <c r="B14003" s="150"/>
    </row>
    <row r="14004" spans="2:2">
      <c r="B14004" s="150"/>
    </row>
    <row r="14005" spans="2:2">
      <c r="B14005" s="150"/>
    </row>
    <row r="14006" spans="2:2">
      <c r="B14006" s="150"/>
    </row>
    <row r="14007" spans="2:2">
      <c r="B14007" s="150"/>
    </row>
    <row r="14008" spans="2:2">
      <c r="B14008" s="150"/>
    </row>
    <row r="14009" spans="2:2">
      <c r="B14009" s="150"/>
    </row>
    <row r="14010" spans="2:2">
      <c r="B14010" s="150"/>
    </row>
    <row r="14011" spans="2:2">
      <c r="B14011" s="150"/>
    </row>
    <row r="14012" spans="2:2">
      <c r="B14012" s="150"/>
    </row>
    <row r="14013" spans="2:2">
      <c r="B14013" s="150"/>
    </row>
    <row r="14014" spans="2:2">
      <c r="B14014" s="150"/>
    </row>
    <row r="14015" spans="2:2">
      <c r="B14015" s="150"/>
    </row>
    <row r="14016" spans="2:2">
      <c r="B14016" s="150"/>
    </row>
    <row r="14017" spans="2:2">
      <c r="B14017" s="150"/>
    </row>
    <row r="14018" spans="2:2">
      <c r="B14018" s="150"/>
    </row>
    <row r="14019" spans="2:2">
      <c r="B14019" s="150"/>
    </row>
    <row r="14020" spans="2:2">
      <c r="B14020" s="150"/>
    </row>
    <row r="14021" spans="2:2">
      <c r="B14021" s="150"/>
    </row>
    <row r="14022" spans="2:2">
      <c r="B14022" s="150"/>
    </row>
    <row r="14023" spans="2:2">
      <c r="B14023" s="150"/>
    </row>
    <row r="14024" spans="2:2">
      <c r="B14024" s="150"/>
    </row>
    <row r="14025" spans="2:2">
      <c r="B14025" s="150"/>
    </row>
    <row r="14026" spans="2:2">
      <c r="B14026" s="150"/>
    </row>
    <row r="14027" spans="2:2">
      <c r="B14027" s="150"/>
    </row>
    <row r="14028" spans="2:2">
      <c r="B14028" s="150"/>
    </row>
    <row r="14029" spans="2:2">
      <c r="B14029" s="150"/>
    </row>
    <row r="14030" spans="2:2">
      <c r="B14030" s="150"/>
    </row>
    <row r="14031" spans="2:2">
      <c r="B14031" s="150"/>
    </row>
    <row r="14032" spans="2:2">
      <c r="B14032" s="150"/>
    </row>
    <row r="14033" spans="2:2">
      <c r="B14033" s="150"/>
    </row>
    <row r="14034" spans="2:2">
      <c r="B14034" s="150"/>
    </row>
    <row r="14035" spans="2:2">
      <c r="B14035" s="150"/>
    </row>
    <row r="14036" spans="2:2">
      <c r="B14036" s="150"/>
    </row>
    <row r="14037" spans="2:2">
      <c r="B14037" s="150"/>
    </row>
    <row r="14038" spans="2:2">
      <c r="B14038" s="150"/>
    </row>
    <row r="14039" spans="2:2">
      <c r="B14039" s="150"/>
    </row>
    <row r="14040" spans="2:2">
      <c r="B14040" s="150"/>
    </row>
    <row r="14041" spans="2:2">
      <c r="B14041" s="150"/>
    </row>
    <row r="14042" spans="2:2">
      <c r="B14042" s="150"/>
    </row>
    <row r="14043" spans="2:2">
      <c r="B14043" s="150"/>
    </row>
    <row r="14044" spans="2:2">
      <c r="B14044" s="150"/>
    </row>
    <row r="14045" spans="2:2">
      <c r="B14045" s="150"/>
    </row>
    <row r="14046" spans="2:2">
      <c r="B14046" s="150"/>
    </row>
    <row r="14047" spans="2:2">
      <c r="B14047" s="150"/>
    </row>
    <row r="14048" spans="2:2">
      <c r="B14048" s="150"/>
    </row>
    <row r="14049" spans="2:2">
      <c r="B14049" s="150"/>
    </row>
    <row r="14050" spans="2:2">
      <c r="B14050" s="150"/>
    </row>
    <row r="14051" spans="2:2">
      <c r="B14051" s="150"/>
    </row>
    <row r="14052" spans="2:2">
      <c r="B14052" s="150"/>
    </row>
    <row r="14053" spans="2:2">
      <c r="B14053" s="150"/>
    </row>
    <row r="14054" spans="2:2">
      <c r="B14054" s="150"/>
    </row>
    <row r="14055" spans="2:2">
      <c r="B14055" s="150"/>
    </row>
    <row r="14056" spans="2:2">
      <c r="B14056" s="150"/>
    </row>
    <row r="14057" spans="2:2">
      <c r="B14057" s="150"/>
    </row>
    <row r="14058" spans="2:2">
      <c r="B14058" s="150"/>
    </row>
    <row r="14059" spans="2:2">
      <c r="B14059" s="150"/>
    </row>
    <row r="14060" spans="2:2">
      <c r="B14060" s="150"/>
    </row>
    <row r="14061" spans="2:2">
      <c r="B14061" s="150"/>
    </row>
    <row r="14062" spans="2:2">
      <c r="B14062" s="150"/>
    </row>
    <row r="14063" spans="2:2">
      <c r="B14063" s="150"/>
    </row>
    <row r="14064" spans="2:2">
      <c r="B14064" s="150"/>
    </row>
    <row r="14065" spans="2:2">
      <c r="B14065" s="150"/>
    </row>
    <row r="14066" spans="2:2">
      <c r="B14066" s="150"/>
    </row>
    <row r="14067" spans="2:2">
      <c r="B14067" s="150"/>
    </row>
    <row r="14068" spans="2:2">
      <c r="B14068" s="150"/>
    </row>
    <row r="14069" spans="2:2">
      <c r="B14069" s="150"/>
    </row>
    <row r="14070" spans="2:2">
      <c r="B14070" s="150"/>
    </row>
    <row r="14071" spans="2:2">
      <c r="B14071" s="150"/>
    </row>
    <row r="14072" spans="2:2">
      <c r="B14072" s="150"/>
    </row>
    <row r="14073" spans="2:2">
      <c r="B14073" s="150"/>
    </row>
    <row r="14074" spans="2:2">
      <c r="B14074" s="150"/>
    </row>
    <row r="14075" spans="2:2">
      <c r="B14075" s="150"/>
    </row>
    <row r="14076" spans="2:2">
      <c r="B14076" s="150"/>
    </row>
    <row r="14077" spans="2:2">
      <c r="B14077" s="150"/>
    </row>
    <row r="14078" spans="2:2">
      <c r="B14078" s="150"/>
    </row>
    <row r="14079" spans="2:2">
      <c r="B14079" s="150"/>
    </row>
    <row r="14080" spans="2:2">
      <c r="B14080" s="150"/>
    </row>
    <row r="14081" spans="2:2">
      <c r="B14081" s="150"/>
    </row>
    <row r="14082" spans="2:2">
      <c r="B14082" s="150"/>
    </row>
    <row r="14083" spans="2:2">
      <c r="B14083" s="150"/>
    </row>
    <row r="14084" spans="2:2">
      <c r="B14084" s="150"/>
    </row>
    <row r="14085" spans="2:2">
      <c r="B14085" s="150"/>
    </row>
    <row r="14086" spans="2:2">
      <c r="B14086" s="150"/>
    </row>
    <row r="14087" spans="2:2">
      <c r="B14087" s="150"/>
    </row>
    <row r="14088" spans="2:2">
      <c r="B14088" s="150"/>
    </row>
    <row r="14089" spans="2:2">
      <c r="B14089" s="150"/>
    </row>
    <row r="14090" spans="2:2">
      <c r="B14090" s="150"/>
    </row>
    <row r="14091" spans="2:2">
      <c r="B14091" s="150"/>
    </row>
    <row r="14092" spans="2:2">
      <c r="B14092" s="150"/>
    </row>
    <row r="14093" spans="2:2">
      <c r="B14093" s="150"/>
    </row>
    <row r="14094" spans="2:2">
      <c r="B14094" s="150"/>
    </row>
    <row r="14095" spans="2:2">
      <c r="B14095" s="150"/>
    </row>
    <row r="14096" spans="2:2">
      <c r="B14096" s="150"/>
    </row>
    <row r="14097" spans="2:2">
      <c r="B14097" s="150"/>
    </row>
    <row r="14098" spans="2:2">
      <c r="B14098" s="150"/>
    </row>
    <row r="14099" spans="2:2">
      <c r="B14099" s="150"/>
    </row>
    <row r="14100" spans="2:2">
      <c r="B14100" s="150"/>
    </row>
    <row r="14101" spans="2:2">
      <c r="B14101" s="150"/>
    </row>
    <row r="14102" spans="2:2">
      <c r="B14102" s="150"/>
    </row>
    <row r="14103" spans="2:2">
      <c r="B14103" s="150"/>
    </row>
    <row r="14104" spans="2:2">
      <c r="B14104" s="150"/>
    </row>
    <row r="14105" spans="2:2">
      <c r="B14105" s="150"/>
    </row>
    <row r="14106" spans="2:2">
      <c r="B14106" s="150"/>
    </row>
    <row r="14107" spans="2:2">
      <c r="B14107" s="150"/>
    </row>
    <row r="14108" spans="2:2">
      <c r="B14108" s="150"/>
    </row>
    <row r="14109" spans="2:2">
      <c r="B14109" s="150"/>
    </row>
    <row r="14110" spans="2:2">
      <c r="B14110" s="150"/>
    </row>
    <row r="14111" spans="2:2">
      <c r="B14111" s="150"/>
    </row>
    <row r="14112" spans="2:2">
      <c r="B14112" s="150"/>
    </row>
    <row r="14113" spans="2:2">
      <c r="B14113" s="150"/>
    </row>
    <row r="14114" spans="2:2">
      <c r="B14114" s="150"/>
    </row>
    <row r="14115" spans="2:2">
      <c r="B14115" s="150"/>
    </row>
    <row r="14116" spans="2:2">
      <c r="B14116" s="150"/>
    </row>
    <row r="14117" spans="2:2">
      <c r="B14117" s="150"/>
    </row>
    <row r="14118" spans="2:2">
      <c r="B14118" s="150"/>
    </row>
    <row r="14119" spans="2:2">
      <c r="B14119" s="150"/>
    </row>
    <row r="14120" spans="2:2">
      <c r="B14120" s="150"/>
    </row>
    <row r="14121" spans="2:2">
      <c r="B14121" s="150"/>
    </row>
    <row r="14122" spans="2:2">
      <c r="B14122" s="150"/>
    </row>
    <row r="14123" spans="2:2">
      <c r="B14123" s="150"/>
    </row>
    <row r="14124" spans="2:2">
      <c r="B14124" s="150"/>
    </row>
    <row r="14125" spans="2:2">
      <c r="B14125" s="150"/>
    </row>
    <row r="14126" spans="2:2">
      <c r="B14126" s="150"/>
    </row>
    <row r="14127" spans="2:2">
      <c r="B14127" s="150"/>
    </row>
    <row r="14128" spans="2:2">
      <c r="B14128" s="150"/>
    </row>
    <row r="14129" spans="2:2">
      <c r="B14129" s="150"/>
    </row>
    <row r="14130" spans="2:2">
      <c r="B14130" s="150"/>
    </row>
    <row r="14131" spans="2:2">
      <c r="B14131" s="150"/>
    </row>
    <row r="14132" spans="2:2">
      <c r="B14132" s="150"/>
    </row>
    <row r="14133" spans="2:2">
      <c r="B14133" s="150"/>
    </row>
    <row r="14134" spans="2:2">
      <c r="B14134" s="150"/>
    </row>
    <row r="14135" spans="2:2">
      <c r="B14135" s="150"/>
    </row>
    <row r="14136" spans="2:2">
      <c r="B14136" s="150"/>
    </row>
    <row r="14137" spans="2:2">
      <c r="B14137" s="150"/>
    </row>
    <row r="14138" spans="2:2">
      <c r="B14138" s="150"/>
    </row>
    <row r="14139" spans="2:2">
      <c r="B14139" s="150"/>
    </row>
    <row r="14140" spans="2:2">
      <c r="B14140" s="150"/>
    </row>
    <row r="14141" spans="2:2">
      <c r="B14141" s="150"/>
    </row>
    <row r="14142" spans="2:2">
      <c r="B14142" s="150"/>
    </row>
    <row r="14143" spans="2:2">
      <c r="B14143" s="150"/>
    </row>
    <row r="14144" spans="2:2">
      <c r="B14144" s="150"/>
    </row>
    <row r="14145" spans="2:2">
      <c r="B14145" s="150"/>
    </row>
    <row r="14146" spans="2:2">
      <c r="B14146" s="150"/>
    </row>
    <row r="14147" spans="2:2">
      <c r="B14147" s="150"/>
    </row>
    <row r="14148" spans="2:2">
      <c r="B14148" s="150"/>
    </row>
    <row r="14149" spans="2:2">
      <c r="B14149" s="150"/>
    </row>
    <row r="14150" spans="2:2">
      <c r="B14150" s="150"/>
    </row>
    <row r="14151" spans="2:2">
      <c r="B14151" s="150"/>
    </row>
    <row r="14152" spans="2:2">
      <c r="B14152" s="150"/>
    </row>
    <row r="14153" spans="2:2">
      <c r="B14153" s="150"/>
    </row>
    <row r="14154" spans="2:2">
      <c r="B14154" s="150"/>
    </row>
    <row r="14155" spans="2:2">
      <c r="B14155" s="150"/>
    </row>
    <row r="14156" spans="2:2">
      <c r="B14156" s="150"/>
    </row>
    <row r="14157" spans="2:2">
      <c r="B14157" s="150"/>
    </row>
    <row r="14158" spans="2:2">
      <c r="B14158" s="150"/>
    </row>
    <row r="14159" spans="2:2">
      <c r="B14159" s="150"/>
    </row>
    <row r="14160" spans="2:2">
      <c r="B14160" s="150"/>
    </row>
    <row r="14161" spans="2:2">
      <c r="B14161" s="150"/>
    </row>
    <row r="14162" spans="2:2">
      <c r="B14162" s="150"/>
    </row>
    <row r="14163" spans="2:2">
      <c r="B14163" s="150"/>
    </row>
    <row r="14164" spans="2:2">
      <c r="B14164" s="150"/>
    </row>
    <row r="14165" spans="2:2">
      <c r="B14165" s="150"/>
    </row>
    <row r="14166" spans="2:2">
      <c r="B14166" s="150"/>
    </row>
    <row r="14167" spans="2:2">
      <c r="B14167" s="150"/>
    </row>
    <row r="14168" spans="2:2">
      <c r="B14168" s="150"/>
    </row>
    <row r="14169" spans="2:2">
      <c r="B14169" s="150"/>
    </row>
    <row r="14170" spans="2:2">
      <c r="B14170" s="150"/>
    </row>
    <row r="14171" spans="2:2">
      <c r="B14171" s="150"/>
    </row>
    <row r="14172" spans="2:2">
      <c r="B14172" s="150"/>
    </row>
    <row r="14173" spans="2:2">
      <c r="B14173" s="150"/>
    </row>
    <row r="14174" spans="2:2">
      <c r="B14174" s="150"/>
    </row>
    <row r="14175" spans="2:2">
      <c r="B14175" s="150"/>
    </row>
    <row r="14176" spans="2:2">
      <c r="B14176" s="150"/>
    </row>
    <row r="14177" spans="2:2">
      <c r="B14177" s="150"/>
    </row>
    <row r="14178" spans="2:2">
      <c r="B14178" s="150"/>
    </row>
    <row r="14179" spans="2:2">
      <c r="B14179" s="150"/>
    </row>
    <row r="14180" spans="2:2">
      <c r="B14180" s="150"/>
    </row>
    <row r="14181" spans="2:2">
      <c r="B14181" s="150"/>
    </row>
    <row r="14182" spans="2:2">
      <c r="B14182" s="150"/>
    </row>
    <row r="14183" spans="2:2">
      <c r="B14183" s="150"/>
    </row>
    <row r="14184" spans="2:2">
      <c r="B14184" s="150"/>
    </row>
    <row r="14185" spans="2:2">
      <c r="B14185" s="150"/>
    </row>
    <row r="14186" spans="2:2">
      <c r="B14186" s="150"/>
    </row>
    <row r="14187" spans="2:2">
      <c r="B14187" s="150"/>
    </row>
    <row r="14188" spans="2:2">
      <c r="B14188" s="150"/>
    </row>
    <row r="14189" spans="2:2">
      <c r="B14189" s="150"/>
    </row>
    <row r="14190" spans="2:2">
      <c r="B14190" s="150"/>
    </row>
    <row r="14191" spans="2:2">
      <c r="B14191" s="150"/>
    </row>
    <row r="14192" spans="2:2">
      <c r="B14192" s="150"/>
    </row>
    <row r="14193" spans="2:2">
      <c r="B14193" s="150"/>
    </row>
    <row r="14194" spans="2:2">
      <c r="B14194" s="150"/>
    </row>
    <row r="14195" spans="2:2">
      <c r="B14195" s="150"/>
    </row>
    <row r="14196" spans="2:2">
      <c r="B14196" s="150"/>
    </row>
    <row r="14197" spans="2:2">
      <c r="B14197" s="150"/>
    </row>
    <row r="14198" spans="2:2">
      <c r="B14198" s="150"/>
    </row>
    <row r="14199" spans="2:2">
      <c r="B14199" s="150"/>
    </row>
    <row r="14200" spans="2:2">
      <c r="B14200" s="150"/>
    </row>
    <row r="14201" spans="2:2">
      <c r="B14201" s="150"/>
    </row>
    <row r="14202" spans="2:2">
      <c r="B14202" s="150"/>
    </row>
    <row r="14203" spans="2:2">
      <c r="B14203" s="150"/>
    </row>
    <row r="14204" spans="2:2">
      <c r="B14204" s="150"/>
    </row>
    <row r="14205" spans="2:2">
      <c r="B14205" s="150"/>
    </row>
    <row r="14206" spans="2:2">
      <c r="B14206" s="150"/>
    </row>
    <row r="14207" spans="2:2">
      <c r="B14207" s="150"/>
    </row>
    <row r="14208" spans="2:2">
      <c r="B14208" s="150"/>
    </row>
    <row r="14209" spans="2:2">
      <c r="B14209" s="150"/>
    </row>
    <row r="14210" spans="2:2">
      <c r="B14210" s="150"/>
    </row>
    <row r="14211" spans="2:2">
      <c r="B14211" s="150"/>
    </row>
    <row r="14212" spans="2:2">
      <c r="B14212" s="150"/>
    </row>
    <row r="14213" spans="2:2">
      <c r="B14213" s="150"/>
    </row>
    <row r="14214" spans="2:2">
      <c r="B14214" s="150"/>
    </row>
    <row r="14215" spans="2:2">
      <c r="B14215" s="150"/>
    </row>
    <row r="14216" spans="2:2">
      <c r="B14216" s="150"/>
    </row>
    <row r="14217" spans="2:2">
      <c r="B14217" s="150"/>
    </row>
    <row r="14218" spans="2:2">
      <c r="B14218" s="150"/>
    </row>
    <row r="14219" spans="2:2">
      <c r="B14219" s="150"/>
    </row>
    <row r="14220" spans="2:2">
      <c r="B14220" s="150"/>
    </row>
    <row r="14221" spans="2:2">
      <c r="B14221" s="150"/>
    </row>
    <row r="14222" spans="2:2">
      <c r="B14222" s="150"/>
    </row>
    <row r="14223" spans="2:2">
      <c r="B14223" s="150"/>
    </row>
    <row r="14224" spans="2:2">
      <c r="B14224" s="150"/>
    </row>
    <row r="14225" spans="2:2">
      <c r="B14225" s="150"/>
    </row>
    <row r="14226" spans="2:2">
      <c r="B14226" s="150"/>
    </row>
    <row r="14227" spans="2:2">
      <c r="B14227" s="150"/>
    </row>
    <row r="14228" spans="2:2">
      <c r="B14228" s="150"/>
    </row>
    <row r="14229" spans="2:2">
      <c r="B14229" s="150"/>
    </row>
    <row r="14230" spans="2:2">
      <c r="B14230" s="150"/>
    </row>
    <row r="14231" spans="2:2">
      <c r="B14231" s="150"/>
    </row>
    <row r="14232" spans="2:2">
      <c r="B14232" s="150"/>
    </row>
    <row r="14233" spans="2:2">
      <c r="B14233" s="150"/>
    </row>
    <row r="14234" spans="2:2">
      <c r="B14234" s="150"/>
    </row>
    <row r="14235" spans="2:2">
      <c r="B14235" s="150"/>
    </row>
    <row r="14236" spans="2:2">
      <c r="B14236" s="150"/>
    </row>
    <row r="14237" spans="2:2">
      <c r="B14237" s="150"/>
    </row>
    <row r="14238" spans="2:2">
      <c r="B14238" s="150"/>
    </row>
    <row r="14239" spans="2:2">
      <c r="B14239" s="150"/>
    </row>
    <row r="14240" spans="2:2">
      <c r="B14240" s="150"/>
    </row>
    <row r="14241" spans="2:2">
      <c r="B14241" s="150"/>
    </row>
    <row r="14242" spans="2:2">
      <c r="B14242" s="150"/>
    </row>
    <row r="14243" spans="2:2">
      <c r="B14243" s="150"/>
    </row>
    <row r="14244" spans="2:2">
      <c r="B14244" s="150"/>
    </row>
    <row r="14245" spans="2:2">
      <c r="B14245" s="150"/>
    </row>
    <row r="14246" spans="2:2">
      <c r="B14246" s="150"/>
    </row>
    <row r="14247" spans="2:2">
      <c r="B14247" s="150"/>
    </row>
    <row r="14248" spans="2:2">
      <c r="B14248" s="150"/>
    </row>
    <row r="14249" spans="2:2">
      <c r="B14249" s="150"/>
    </row>
    <row r="14250" spans="2:2">
      <c r="B14250" s="150"/>
    </row>
    <row r="14251" spans="2:2">
      <c r="B14251" s="150"/>
    </row>
    <row r="14252" spans="2:2">
      <c r="B14252" s="150"/>
    </row>
    <row r="14253" spans="2:2">
      <c r="B14253" s="150"/>
    </row>
    <row r="14254" spans="2:2">
      <c r="B14254" s="150"/>
    </row>
    <row r="14255" spans="2:2">
      <c r="B14255" s="150"/>
    </row>
    <row r="14256" spans="2:2">
      <c r="B14256" s="150"/>
    </row>
    <row r="14257" spans="2:2">
      <c r="B14257" s="150"/>
    </row>
    <row r="14258" spans="2:2">
      <c r="B14258" s="150"/>
    </row>
    <row r="14259" spans="2:2">
      <c r="B14259" s="150"/>
    </row>
    <row r="14260" spans="2:2">
      <c r="B14260" s="150"/>
    </row>
    <row r="14261" spans="2:2">
      <c r="B14261" s="150"/>
    </row>
    <row r="14262" spans="2:2">
      <c r="B14262" s="150"/>
    </row>
    <row r="14263" spans="2:2">
      <c r="B14263" s="150"/>
    </row>
    <row r="14264" spans="2:2">
      <c r="B14264" s="150"/>
    </row>
    <row r="14265" spans="2:2">
      <c r="B14265" s="150"/>
    </row>
    <row r="14266" spans="2:2">
      <c r="B14266" s="150"/>
    </row>
    <row r="14267" spans="2:2">
      <c r="B14267" s="150"/>
    </row>
    <row r="14268" spans="2:2">
      <c r="B14268" s="150"/>
    </row>
    <row r="14269" spans="2:2">
      <c r="B14269" s="150"/>
    </row>
    <row r="14270" spans="2:2">
      <c r="B14270" s="150"/>
    </row>
    <row r="14271" spans="2:2">
      <c r="B14271" s="150"/>
    </row>
    <row r="14272" spans="2:2">
      <c r="B14272" s="150"/>
    </row>
    <row r="14273" spans="2:2">
      <c r="B14273" s="150"/>
    </row>
    <row r="14274" spans="2:2">
      <c r="B14274" s="150"/>
    </row>
    <row r="14275" spans="2:2">
      <c r="B14275" s="150"/>
    </row>
    <row r="14276" spans="2:2">
      <c r="B14276" s="150"/>
    </row>
    <row r="14277" spans="2:2">
      <c r="B14277" s="150"/>
    </row>
    <row r="14278" spans="2:2">
      <c r="B14278" s="150"/>
    </row>
    <row r="14279" spans="2:2">
      <c r="B14279" s="150"/>
    </row>
    <row r="14280" spans="2:2">
      <c r="B14280" s="150"/>
    </row>
    <row r="14281" spans="2:2">
      <c r="B14281" s="150"/>
    </row>
    <row r="14282" spans="2:2">
      <c r="B14282" s="150"/>
    </row>
    <row r="14283" spans="2:2">
      <c r="B14283" s="150"/>
    </row>
    <row r="14284" spans="2:2">
      <c r="B14284" s="150"/>
    </row>
    <row r="14285" spans="2:2">
      <c r="B14285" s="150"/>
    </row>
    <row r="14286" spans="2:2">
      <c r="B14286" s="150"/>
    </row>
    <row r="14287" spans="2:2">
      <c r="B14287" s="150"/>
    </row>
    <row r="14288" spans="2:2">
      <c r="B14288" s="150"/>
    </row>
    <row r="14289" spans="2:2">
      <c r="B14289" s="150"/>
    </row>
    <row r="14290" spans="2:2">
      <c r="B14290" s="150"/>
    </row>
    <row r="14291" spans="2:2">
      <c r="B14291" s="150"/>
    </row>
    <row r="14292" spans="2:2">
      <c r="B14292" s="150"/>
    </row>
    <row r="14293" spans="2:2">
      <c r="B14293" s="150"/>
    </row>
    <row r="14294" spans="2:2">
      <c r="B14294" s="150"/>
    </row>
    <row r="14295" spans="2:2">
      <c r="B14295" s="150"/>
    </row>
    <row r="14296" spans="2:2">
      <c r="B14296" s="150"/>
    </row>
    <row r="14297" spans="2:2">
      <c r="B14297" s="150"/>
    </row>
    <row r="14298" spans="2:2">
      <c r="B14298" s="150"/>
    </row>
    <row r="14299" spans="2:2">
      <c r="B14299" s="150"/>
    </row>
    <row r="14300" spans="2:2">
      <c r="B14300" s="150"/>
    </row>
    <row r="14301" spans="2:2">
      <c r="B14301" s="150"/>
    </row>
    <row r="14302" spans="2:2">
      <c r="B14302" s="150"/>
    </row>
    <row r="14303" spans="2:2">
      <c r="B14303" s="150"/>
    </row>
    <row r="14304" spans="2:2">
      <c r="B14304" s="150"/>
    </row>
    <row r="14305" spans="2:2">
      <c r="B14305" s="150"/>
    </row>
    <row r="14306" spans="2:2">
      <c r="B14306" s="150"/>
    </row>
    <row r="14307" spans="2:2">
      <c r="B14307" s="150"/>
    </row>
    <row r="14308" spans="2:2">
      <c r="B14308" s="150"/>
    </row>
    <row r="14309" spans="2:2">
      <c r="B14309" s="150"/>
    </row>
    <row r="14310" spans="2:2">
      <c r="B14310" s="150"/>
    </row>
    <row r="14311" spans="2:2">
      <c r="B14311" s="150"/>
    </row>
    <row r="14312" spans="2:2">
      <c r="B14312" s="150"/>
    </row>
    <row r="14313" spans="2:2">
      <c r="B14313" s="150"/>
    </row>
    <row r="14314" spans="2:2">
      <c r="B14314" s="150"/>
    </row>
    <row r="14315" spans="2:2">
      <c r="B14315" s="150"/>
    </row>
    <row r="14316" spans="2:2">
      <c r="B14316" s="150"/>
    </row>
    <row r="14317" spans="2:2">
      <c r="B14317" s="150"/>
    </row>
    <row r="14318" spans="2:2">
      <c r="B14318" s="150"/>
    </row>
    <row r="14319" spans="2:2">
      <c r="B14319" s="150"/>
    </row>
    <row r="14320" spans="2:2">
      <c r="B14320" s="150"/>
    </row>
    <row r="14321" spans="2:2">
      <c r="B14321" s="150"/>
    </row>
    <row r="14322" spans="2:2">
      <c r="B14322" s="150"/>
    </row>
    <row r="14323" spans="2:2">
      <c r="B14323" s="150"/>
    </row>
    <row r="14324" spans="2:2">
      <c r="B14324" s="150"/>
    </row>
    <row r="14325" spans="2:2">
      <c r="B14325" s="150"/>
    </row>
    <row r="14326" spans="2:2">
      <c r="B14326" s="150"/>
    </row>
    <row r="14327" spans="2:2">
      <c r="B14327" s="150"/>
    </row>
    <row r="14328" spans="2:2">
      <c r="B14328" s="150"/>
    </row>
    <row r="14329" spans="2:2">
      <c r="B14329" s="150"/>
    </row>
    <row r="14330" spans="2:2">
      <c r="B14330" s="150"/>
    </row>
    <row r="14331" spans="2:2">
      <c r="B14331" s="150"/>
    </row>
    <row r="14332" spans="2:2">
      <c r="B14332" s="150"/>
    </row>
    <row r="14333" spans="2:2">
      <c r="B14333" s="150"/>
    </row>
    <row r="14334" spans="2:2">
      <c r="B14334" s="150"/>
    </row>
    <row r="14335" spans="2:2">
      <c r="B14335" s="150"/>
    </row>
    <row r="14336" spans="2:2">
      <c r="B14336" s="150"/>
    </row>
    <row r="14337" spans="2:2">
      <c r="B14337" s="150"/>
    </row>
    <row r="14338" spans="2:2">
      <c r="B14338" s="150"/>
    </row>
    <row r="14339" spans="2:2">
      <c r="B14339" s="150"/>
    </row>
    <row r="14340" spans="2:2">
      <c r="B14340" s="150"/>
    </row>
    <row r="14341" spans="2:2">
      <c r="B14341" s="150"/>
    </row>
    <row r="14342" spans="2:2">
      <c r="B14342" s="150"/>
    </row>
    <row r="14343" spans="2:2">
      <c r="B14343" s="150"/>
    </row>
    <row r="14344" spans="2:2">
      <c r="B14344" s="150"/>
    </row>
    <row r="14345" spans="2:2">
      <c r="B14345" s="150"/>
    </row>
    <row r="14346" spans="2:2">
      <c r="B14346" s="150"/>
    </row>
    <row r="14347" spans="2:2">
      <c r="B14347" s="150"/>
    </row>
    <row r="14348" spans="2:2">
      <c r="B14348" s="150"/>
    </row>
    <row r="14349" spans="2:2">
      <c r="B14349" s="150"/>
    </row>
    <row r="14350" spans="2:2">
      <c r="B14350" s="150"/>
    </row>
    <row r="14351" spans="2:2">
      <c r="B14351" s="150"/>
    </row>
    <row r="14352" spans="2:2">
      <c r="B14352" s="150"/>
    </row>
    <row r="14353" spans="2:2">
      <c r="B14353" s="150"/>
    </row>
    <row r="14354" spans="2:2">
      <c r="B14354" s="150"/>
    </row>
    <row r="14355" spans="2:2">
      <c r="B14355" s="150"/>
    </row>
    <row r="14356" spans="2:2">
      <c r="B14356" s="150"/>
    </row>
    <row r="14357" spans="2:2">
      <c r="B14357" s="150"/>
    </row>
    <row r="14358" spans="2:2">
      <c r="B14358" s="150"/>
    </row>
    <row r="14359" spans="2:2">
      <c r="B14359" s="150"/>
    </row>
    <row r="14360" spans="2:2">
      <c r="B14360" s="150"/>
    </row>
    <row r="14361" spans="2:2">
      <c r="B14361" s="150"/>
    </row>
    <row r="14362" spans="2:2">
      <c r="B14362" s="150"/>
    </row>
    <row r="14363" spans="2:2">
      <c r="B14363" s="150"/>
    </row>
    <row r="14364" spans="2:2">
      <c r="B14364" s="150"/>
    </row>
    <row r="14365" spans="2:2">
      <c r="B14365" s="150"/>
    </row>
    <row r="14366" spans="2:2">
      <c r="B14366" s="150"/>
    </row>
    <row r="14367" spans="2:2">
      <c r="B14367" s="150"/>
    </row>
    <row r="14368" spans="2:2">
      <c r="B14368" s="150"/>
    </row>
    <row r="14369" spans="2:2">
      <c r="B14369" s="150"/>
    </row>
    <row r="14370" spans="2:2">
      <c r="B14370" s="150"/>
    </row>
    <row r="14371" spans="2:2">
      <c r="B14371" s="150"/>
    </row>
    <row r="14372" spans="2:2">
      <c r="B14372" s="150"/>
    </row>
    <row r="14373" spans="2:2">
      <c r="B14373" s="150"/>
    </row>
    <row r="14374" spans="2:2">
      <c r="B14374" s="150"/>
    </row>
    <row r="14375" spans="2:2">
      <c r="B14375" s="150"/>
    </row>
    <row r="14376" spans="2:2">
      <c r="B14376" s="150"/>
    </row>
    <row r="14377" spans="2:2">
      <c r="B14377" s="150"/>
    </row>
    <row r="14378" spans="2:2">
      <c r="B14378" s="150"/>
    </row>
    <row r="14379" spans="2:2">
      <c r="B14379" s="150"/>
    </row>
    <row r="14380" spans="2:2">
      <c r="B14380" s="150"/>
    </row>
    <row r="14381" spans="2:2">
      <c r="B14381" s="150"/>
    </row>
    <row r="14382" spans="2:2">
      <c r="B14382" s="150"/>
    </row>
    <row r="14383" spans="2:2">
      <c r="B14383" s="150"/>
    </row>
    <row r="14384" spans="2:2">
      <c r="B14384" s="150"/>
    </row>
    <row r="14385" spans="2:2">
      <c r="B14385" s="150"/>
    </row>
    <row r="14386" spans="2:2">
      <c r="B14386" s="150"/>
    </row>
    <row r="14387" spans="2:2">
      <c r="B14387" s="150"/>
    </row>
    <row r="14388" spans="2:2">
      <c r="B14388" s="150"/>
    </row>
    <row r="14389" spans="2:2">
      <c r="B14389" s="150"/>
    </row>
    <row r="14390" spans="2:2">
      <c r="B14390" s="150"/>
    </row>
    <row r="14391" spans="2:2">
      <c r="B14391" s="150"/>
    </row>
    <row r="14392" spans="2:2">
      <c r="B14392" s="150"/>
    </row>
    <row r="14393" spans="2:2">
      <c r="B14393" s="150"/>
    </row>
    <row r="14394" spans="2:2">
      <c r="B14394" s="150"/>
    </row>
    <row r="14395" spans="2:2">
      <c r="B14395" s="150"/>
    </row>
    <row r="14396" spans="2:2">
      <c r="B14396" s="150"/>
    </row>
    <row r="14397" spans="2:2">
      <c r="B14397" s="150"/>
    </row>
    <row r="14398" spans="2:2">
      <c r="B14398" s="150"/>
    </row>
    <row r="14399" spans="2:2">
      <c r="B14399" s="150"/>
    </row>
    <row r="14400" spans="2:2">
      <c r="B14400" s="150"/>
    </row>
    <row r="14401" spans="2:2">
      <c r="B14401" s="150"/>
    </row>
    <row r="14402" spans="2:2">
      <c r="B14402" s="150"/>
    </row>
    <row r="14403" spans="2:2">
      <c r="B14403" s="150"/>
    </row>
    <row r="14404" spans="2:2">
      <c r="B14404" s="150"/>
    </row>
    <row r="14405" spans="2:2">
      <c r="B14405" s="150"/>
    </row>
    <row r="14406" spans="2:2">
      <c r="B14406" s="150"/>
    </row>
    <row r="14407" spans="2:2">
      <c r="B14407" s="150"/>
    </row>
    <row r="14408" spans="2:2">
      <c r="B14408" s="150"/>
    </row>
    <row r="14409" spans="2:2">
      <c r="B14409" s="150"/>
    </row>
    <row r="14410" spans="2:2">
      <c r="B14410" s="150"/>
    </row>
    <row r="14411" spans="2:2">
      <c r="B14411" s="150"/>
    </row>
    <row r="14412" spans="2:2">
      <c r="B14412" s="150"/>
    </row>
    <row r="14413" spans="2:2">
      <c r="B14413" s="150"/>
    </row>
    <row r="14414" spans="2:2">
      <c r="B14414" s="150"/>
    </row>
    <row r="14415" spans="2:2">
      <c r="B14415" s="150"/>
    </row>
    <row r="14416" spans="2:2">
      <c r="B14416" s="150"/>
    </row>
    <row r="14417" spans="2:2">
      <c r="B14417" s="150"/>
    </row>
    <row r="14418" spans="2:2">
      <c r="B14418" s="150"/>
    </row>
    <row r="14419" spans="2:2">
      <c r="B14419" s="150"/>
    </row>
    <row r="14420" spans="2:2">
      <c r="B14420" s="150"/>
    </row>
    <row r="14421" spans="2:2">
      <c r="B14421" s="150"/>
    </row>
    <row r="14422" spans="2:2">
      <c r="B14422" s="150"/>
    </row>
    <row r="14423" spans="2:2">
      <c r="B14423" s="150"/>
    </row>
    <row r="14424" spans="2:2">
      <c r="B14424" s="150"/>
    </row>
    <row r="14425" spans="2:2">
      <c r="B14425" s="150"/>
    </row>
    <row r="14426" spans="2:2">
      <c r="B14426" s="150"/>
    </row>
    <row r="14427" spans="2:2">
      <c r="B14427" s="150"/>
    </row>
    <row r="14428" spans="2:2">
      <c r="B14428" s="150"/>
    </row>
    <row r="14429" spans="2:2">
      <c r="B14429" s="150"/>
    </row>
    <row r="14430" spans="2:2">
      <c r="B14430" s="150"/>
    </row>
    <row r="14431" spans="2:2">
      <c r="B14431" s="150"/>
    </row>
    <row r="14432" spans="2:2">
      <c r="B14432" s="150"/>
    </row>
    <row r="14433" spans="2:2">
      <c r="B14433" s="150"/>
    </row>
    <row r="14434" spans="2:2">
      <c r="B14434" s="150"/>
    </row>
    <row r="14435" spans="2:2">
      <c r="B14435" s="150"/>
    </row>
    <row r="14436" spans="2:2">
      <c r="B14436" s="150"/>
    </row>
    <row r="14437" spans="2:2">
      <c r="B14437" s="150"/>
    </row>
    <row r="14438" spans="2:2">
      <c r="B14438" s="150"/>
    </row>
    <row r="14439" spans="2:2">
      <c r="B14439" s="150"/>
    </row>
    <row r="14440" spans="2:2">
      <c r="B14440" s="150"/>
    </row>
    <row r="14441" spans="2:2">
      <c r="B14441" s="150"/>
    </row>
    <row r="14442" spans="2:2">
      <c r="B14442" s="150"/>
    </row>
    <row r="14443" spans="2:2">
      <c r="B14443" s="150"/>
    </row>
    <row r="14444" spans="2:2">
      <c r="B14444" s="150"/>
    </row>
    <row r="14445" spans="2:2">
      <c r="B14445" s="150"/>
    </row>
    <row r="14446" spans="2:2">
      <c r="B14446" s="150"/>
    </row>
    <row r="14447" spans="2:2">
      <c r="B14447" s="150"/>
    </row>
    <row r="14448" spans="2:2">
      <c r="B14448" s="150"/>
    </row>
    <row r="14449" spans="2:2">
      <c r="B14449" s="150"/>
    </row>
    <row r="14450" spans="2:2">
      <c r="B14450" s="150"/>
    </row>
    <row r="14451" spans="2:2">
      <c r="B14451" s="150"/>
    </row>
    <row r="14452" spans="2:2">
      <c r="B14452" s="150"/>
    </row>
    <row r="14453" spans="2:2">
      <c r="B14453" s="150"/>
    </row>
    <row r="14454" spans="2:2">
      <c r="B14454" s="150"/>
    </row>
    <row r="14455" spans="2:2">
      <c r="B14455" s="150"/>
    </row>
    <row r="14456" spans="2:2">
      <c r="B14456" s="150"/>
    </row>
    <row r="14457" spans="2:2">
      <c r="B14457" s="150"/>
    </row>
    <row r="14458" spans="2:2">
      <c r="B14458" s="150"/>
    </row>
    <row r="14459" spans="2:2">
      <c r="B14459" s="150"/>
    </row>
    <row r="14460" spans="2:2">
      <c r="B14460" s="150"/>
    </row>
    <row r="14461" spans="2:2">
      <c r="B14461" s="150"/>
    </row>
    <row r="14462" spans="2:2">
      <c r="B14462" s="150"/>
    </row>
    <row r="14463" spans="2:2">
      <c r="B14463" s="150"/>
    </row>
    <row r="14464" spans="2:2">
      <c r="B14464" s="150"/>
    </row>
    <row r="14465" spans="2:2">
      <c r="B14465" s="150"/>
    </row>
    <row r="14466" spans="2:2">
      <c r="B14466" s="150"/>
    </row>
    <row r="14467" spans="2:2">
      <c r="B14467" s="150"/>
    </row>
    <row r="14468" spans="2:2">
      <c r="B14468" s="150"/>
    </row>
    <row r="14469" spans="2:2">
      <c r="B14469" s="150"/>
    </row>
    <row r="14470" spans="2:2">
      <c r="B14470" s="150"/>
    </row>
    <row r="14471" spans="2:2">
      <c r="B14471" s="150"/>
    </row>
    <row r="14472" spans="2:2">
      <c r="B14472" s="150"/>
    </row>
    <row r="14473" spans="2:2">
      <c r="B14473" s="150"/>
    </row>
    <row r="14474" spans="2:2">
      <c r="B14474" s="150"/>
    </row>
    <row r="14475" spans="2:2">
      <c r="B14475" s="150"/>
    </row>
    <row r="14476" spans="2:2">
      <c r="B14476" s="150"/>
    </row>
    <row r="14477" spans="2:2">
      <c r="B14477" s="150"/>
    </row>
    <row r="14478" spans="2:2">
      <c r="B14478" s="150"/>
    </row>
    <row r="14479" spans="2:2">
      <c r="B14479" s="150"/>
    </row>
    <row r="14480" spans="2:2">
      <c r="B14480" s="150"/>
    </row>
    <row r="14481" spans="2:2">
      <c r="B14481" s="150"/>
    </row>
    <row r="14482" spans="2:2">
      <c r="B14482" s="150"/>
    </row>
    <row r="14483" spans="2:2">
      <c r="B14483" s="150"/>
    </row>
    <row r="14484" spans="2:2">
      <c r="B14484" s="150"/>
    </row>
    <row r="14485" spans="2:2">
      <c r="B14485" s="150"/>
    </row>
    <row r="14486" spans="2:2">
      <c r="B14486" s="150"/>
    </row>
    <row r="14487" spans="2:2">
      <c r="B14487" s="150"/>
    </row>
    <row r="14488" spans="2:2">
      <c r="B14488" s="150"/>
    </row>
    <row r="14489" spans="2:2">
      <c r="B14489" s="150"/>
    </row>
    <row r="14490" spans="2:2">
      <c r="B14490" s="150"/>
    </row>
    <row r="14491" spans="2:2">
      <c r="B14491" s="150"/>
    </row>
    <row r="14492" spans="2:2">
      <c r="B14492" s="150"/>
    </row>
    <row r="14493" spans="2:2">
      <c r="B14493" s="150"/>
    </row>
    <row r="14494" spans="2:2">
      <c r="B14494" s="150"/>
    </row>
    <row r="14495" spans="2:2">
      <c r="B14495" s="150"/>
    </row>
    <row r="14496" spans="2:2">
      <c r="B14496" s="150"/>
    </row>
    <row r="14497" spans="2:2">
      <c r="B14497" s="150"/>
    </row>
    <row r="14498" spans="2:2">
      <c r="B14498" s="150"/>
    </row>
    <row r="14499" spans="2:2">
      <c r="B14499" s="150"/>
    </row>
    <row r="14500" spans="2:2">
      <c r="B14500" s="150"/>
    </row>
    <row r="14501" spans="2:2">
      <c r="B14501" s="150"/>
    </row>
    <row r="14502" spans="2:2">
      <c r="B14502" s="150"/>
    </row>
    <row r="14503" spans="2:2">
      <c r="B14503" s="150"/>
    </row>
    <row r="14504" spans="2:2">
      <c r="B14504" s="150"/>
    </row>
    <row r="14505" spans="2:2">
      <c r="B14505" s="150"/>
    </row>
    <row r="14506" spans="2:2">
      <c r="B14506" s="150"/>
    </row>
    <row r="14507" spans="2:2">
      <c r="B14507" s="150"/>
    </row>
    <row r="14508" spans="2:2">
      <c r="B14508" s="150"/>
    </row>
    <row r="14509" spans="2:2">
      <c r="B14509" s="150"/>
    </row>
    <row r="14510" spans="2:2">
      <c r="B14510" s="150"/>
    </row>
    <row r="14511" spans="2:2">
      <c r="B14511" s="150"/>
    </row>
    <row r="14512" spans="2:2">
      <c r="B14512" s="150"/>
    </row>
    <row r="14513" spans="2:2">
      <c r="B14513" s="150"/>
    </row>
    <row r="14514" spans="2:2">
      <c r="B14514" s="150"/>
    </row>
    <row r="14515" spans="2:2">
      <c r="B14515" s="150"/>
    </row>
    <row r="14516" spans="2:2">
      <c r="B14516" s="150"/>
    </row>
    <row r="14517" spans="2:2">
      <c r="B14517" s="150"/>
    </row>
    <row r="14518" spans="2:2">
      <c r="B14518" s="150"/>
    </row>
    <row r="14519" spans="2:2">
      <c r="B14519" s="150"/>
    </row>
    <row r="14520" spans="2:2">
      <c r="B14520" s="150"/>
    </row>
    <row r="14521" spans="2:2">
      <c r="B14521" s="150"/>
    </row>
    <row r="14522" spans="2:2">
      <c r="B14522" s="150"/>
    </row>
    <row r="14523" spans="2:2">
      <c r="B14523" s="150"/>
    </row>
    <row r="14524" spans="2:2">
      <c r="B14524" s="150"/>
    </row>
    <row r="14525" spans="2:2">
      <c r="B14525" s="150"/>
    </row>
    <row r="14526" spans="2:2">
      <c r="B14526" s="150"/>
    </row>
    <row r="14527" spans="2:2">
      <c r="B14527" s="150"/>
    </row>
    <row r="14528" spans="2:2">
      <c r="B14528" s="150"/>
    </row>
    <row r="14529" spans="2:2">
      <c r="B14529" s="150"/>
    </row>
    <row r="14530" spans="2:2">
      <c r="B14530" s="150"/>
    </row>
    <row r="14531" spans="2:2">
      <c r="B14531" s="150"/>
    </row>
    <row r="14532" spans="2:2">
      <c r="B14532" s="150"/>
    </row>
    <row r="14533" spans="2:2">
      <c r="B14533" s="150"/>
    </row>
    <row r="14534" spans="2:2">
      <c r="B14534" s="150"/>
    </row>
    <row r="14535" spans="2:2">
      <c r="B14535" s="150"/>
    </row>
    <row r="14536" spans="2:2">
      <c r="B14536" s="150"/>
    </row>
    <row r="14537" spans="2:2">
      <c r="B14537" s="150"/>
    </row>
    <row r="14538" spans="2:2">
      <c r="B14538" s="150"/>
    </row>
    <row r="14539" spans="2:2">
      <c r="B14539" s="150"/>
    </row>
    <row r="14540" spans="2:2">
      <c r="B14540" s="150"/>
    </row>
    <row r="14541" spans="2:2">
      <c r="B14541" s="150"/>
    </row>
    <row r="14542" spans="2:2">
      <c r="B14542" s="150"/>
    </row>
    <row r="14543" spans="2:2">
      <c r="B14543" s="150"/>
    </row>
    <row r="14544" spans="2:2">
      <c r="B14544" s="150"/>
    </row>
    <row r="14545" spans="2:2">
      <c r="B14545" s="150"/>
    </row>
    <row r="14546" spans="2:2">
      <c r="B14546" s="150"/>
    </row>
    <row r="14547" spans="2:2">
      <c r="B14547" s="150"/>
    </row>
    <row r="14548" spans="2:2">
      <c r="B14548" s="150"/>
    </row>
    <row r="14549" spans="2:2">
      <c r="B14549" s="150"/>
    </row>
    <row r="14550" spans="2:2">
      <c r="B14550" s="150"/>
    </row>
    <row r="14551" spans="2:2">
      <c r="B14551" s="150"/>
    </row>
    <row r="14552" spans="2:2">
      <c r="B14552" s="150"/>
    </row>
    <row r="14553" spans="2:2">
      <c r="B14553" s="150"/>
    </row>
    <row r="14554" spans="2:2">
      <c r="B14554" s="150"/>
    </row>
    <row r="14555" spans="2:2">
      <c r="B14555" s="150"/>
    </row>
    <row r="14556" spans="2:2">
      <c r="B14556" s="150"/>
    </row>
    <row r="14557" spans="2:2">
      <c r="B14557" s="150"/>
    </row>
    <row r="14558" spans="2:2">
      <c r="B14558" s="150"/>
    </row>
    <row r="14559" spans="2:2">
      <c r="B14559" s="150"/>
    </row>
    <row r="14560" spans="2:2">
      <c r="B14560" s="150"/>
    </row>
    <row r="14561" spans="2:2">
      <c r="B14561" s="150"/>
    </row>
    <row r="14562" spans="2:2">
      <c r="B14562" s="150"/>
    </row>
    <row r="14563" spans="2:2">
      <c r="B14563" s="150"/>
    </row>
    <row r="14564" spans="2:2">
      <c r="B14564" s="150"/>
    </row>
    <row r="14565" spans="2:2">
      <c r="B14565" s="150"/>
    </row>
    <row r="14566" spans="2:2">
      <c r="B14566" s="150"/>
    </row>
    <row r="14567" spans="2:2">
      <c r="B14567" s="150"/>
    </row>
    <row r="14568" spans="2:2">
      <c r="B14568" s="150"/>
    </row>
    <row r="14569" spans="2:2">
      <c r="B14569" s="150"/>
    </row>
    <row r="14570" spans="2:2">
      <c r="B14570" s="150"/>
    </row>
    <row r="14571" spans="2:2">
      <c r="B14571" s="150"/>
    </row>
    <row r="14572" spans="2:2">
      <c r="B14572" s="150"/>
    </row>
    <row r="14573" spans="2:2">
      <c r="B14573" s="150"/>
    </row>
    <row r="14574" spans="2:2">
      <c r="B14574" s="150"/>
    </row>
    <row r="14575" spans="2:2">
      <c r="B14575" s="150"/>
    </row>
    <row r="14576" spans="2:2">
      <c r="B14576" s="150"/>
    </row>
    <row r="14577" spans="2:2">
      <c r="B14577" s="150"/>
    </row>
    <row r="14578" spans="2:2">
      <c r="B14578" s="150"/>
    </row>
    <row r="14579" spans="2:2">
      <c r="B14579" s="150"/>
    </row>
    <row r="14580" spans="2:2">
      <c r="B14580" s="150"/>
    </row>
    <row r="14581" spans="2:2">
      <c r="B14581" s="150"/>
    </row>
    <row r="14582" spans="2:2">
      <c r="B14582" s="150"/>
    </row>
    <row r="14583" spans="2:2">
      <c r="B14583" s="150"/>
    </row>
    <row r="14584" spans="2:2">
      <c r="B14584" s="150"/>
    </row>
    <row r="14585" spans="2:2">
      <c r="B14585" s="150"/>
    </row>
    <row r="14586" spans="2:2">
      <c r="B14586" s="150"/>
    </row>
    <row r="14587" spans="2:2">
      <c r="B14587" s="150"/>
    </row>
    <row r="14588" spans="2:2">
      <c r="B14588" s="150"/>
    </row>
    <row r="14589" spans="2:2">
      <c r="B14589" s="150"/>
    </row>
    <row r="14590" spans="2:2">
      <c r="B14590" s="150"/>
    </row>
    <row r="14591" spans="2:2">
      <c r="B14591" s="150"/>
    </row>
    <row r="14592" spans="2:2">
      <c r="B14592" s="150"/>
    </row>
    <row r="14593" spans="2:2">
      <c r="B14593" s="150"/>
    </row>
    <row r="14594" spans="2:2">
      <c r="B14594" s="150"/>
    </row>
    <row r="14595" spans="2:2">
      <c r="B14595" s="150"/>
    </row>
    <row r="14596" spans="2:2">
      <c r="B14596" s="150"/>
    </row>
    <row r="14597" spans="2:2">
      <c r="B14597" s="150"/>
    </row>
    <row r="14598" spans="2:2">
      <c r="B14598" s="150"/>
    </row>
    <row r="14599" spans="2:2">
      <c r="B14599" s="150"/>
    </row>
    <row r="14600" spans="2:2">
      <c r="B14600" s="150"/>
    </row>
    <row r="14601" spans="2:2">
      <c r="B14601" s="150"/>
    </row>
    <row r="14602" spans="2:2">
      <c r="B14602" s="150"/>
    </row>
    <row r="14603" spans="2:2">
      <c r="B14603" s="150"/>
    </row>
    <row r="14604" spans="2:2">
      <c r="B14604" s="150"/>
    </row>
    <row r="14605" spans="2:2">
      <c r="B14605" s="150"/>
    </row>
    <row r="14606" spans="2:2">
      <c r="B14606" s="150"/>
    </row>
    <row r="14607" spans="2:2">
      <c r="B14607" s="150"/>
    </row>
    <row r="14608" spans="2:2">
      <c r="B14608" s="150"/>
    </row>
    <row r="14609" spans="2:2">
      <c r="B14609" s="150"/>
    </row>
    <row r="14610" spans="2:2">
      <c r="B14610" s="150"/>
    </row>
    <row r="14611" spans="2:2">
      <c r="B14611" s="150"/>
    </row>
    <row r="14612" spans="2:2">
      <c r="B14612" s="150"/>
    </row>
    <row r="14613" spans="2:2">
      <c r="B14613" s="150"/>
    </row>
    <row r="14614" spans="2:2">
      <c r="B14614" s="150"/>
    </row>
    <row r="14615" spans="2:2">
      <c r="B14615" s="150"/>
    </row>
    <row r="14616" spans="2:2">
      <c r="B14616" s="150"/>
    </row>
    <row r="14617" spans="2:2">
      <c r="B14617" s="150"/>
    </row>
    <row r="14618" spans="2:2">
      <c r="B14618" s="150"/>
    </row>
    <row r="14619" spans="2:2">
      <c r="B14619" s="150"/>
    </row>
    <row r="14620" spans="2:2">
      <c r="B14620" s="150"/>
    </row>
    <row r="14621" spans="2:2">
      <c r="B14621" s="150"/>
    </row>
    <row r="14622" spans="2:2">
      <c r="B14622" s="150"/>
    </row>
    <row r="14623" spans="2:2">
      <c r="B14623" s="150"/>
    </row>
    <row r="14624" spans="2:2">
      <c r="B14624" s="150"/>
    </row>
    <row r="14625" spans="2:2">
      <c r="B14625" s="150"/>
    </row>
    <row r="14626" spans="2:2">
      <c r="B14626" s="150"/>
    </row>
    <row r="14627" spans="2:2">
      <c r="B14627" s="150"/>
    </row>
    <row r="14628" spans="2:2">
      <c r="B14628" s="150"/>
    </row>
    <row r="14629" spans="2:2">
      <c r="B14629" s="150"/>
    </row>
    <row r="14630" spans="2:2">
      <c r="B14630" s="150"/>
    </row>
    <row r="14631" spans="2:2">
      <c r="B14631" s="150"/>
    </row>
    <row r="14632" spans="2:2">
      <c r="B14632" s="150"/>
    </row>
    <row r="14633" spans="2:2">
      <c r="B14633" s="150"/>
    </row>
    <row r="14634" spans="2:2">
      <c r="B14634" s="150"/>
    </row>
    <row r="14635" spans="2:2">
      <c r="B14635" s="150"/>
    </row>
    <row r="14636" spans="2:2">
      <c r="B14636" s="150"/>
    </row>
    <row r="14637" spans="2:2">
      <c r="B14637" s="150"/>
    </row>
    <row r="14638" spans="2:2">
      <c r="B14638" s="150"/>
    </row>
    <row r="14639" spans="2:2">
      <c r="B14639" s="150"/>
    </row>
    <row r="14640" spans="2:2">
      <c r="B14640" s="150"/>
    </row>
    <row r="14641" spans="2:2">
      <c r="B14641" s="150"/>
    </row>
    <row r="14642" spans="2:2">
      <c r="B14642" s="150"/>
    </row>
    <row r="14643" spans="2:2">
      <c r="B14643" s="150"/>
    </row>
    <row r="14644" spans="2:2">
      <c r="B14644" s="150"/>
    </row>
    <row r="14645" spans="2:2">
      <c r="B14645" s="150"/>
    </row>
    <row r="14646" spans="2:2">
      <c r="B14646" s="150"/>
    </row>
    <row r="14647" spans="2:2">
      <c r="B14647" s="150"/>
    </row>
    <row r="14648" spans="2:2">
      <c r="B14648" s="150"/>
    </row>
    <row r="14649" spans="2:2">
      <c r="B14649" s="150"/>
    </row>
    <row r="14650" spans="2:2">
      <c r="B14650" s="150"/>
    </row>
    <row r="14651" spans="2:2">
      <c r="B14651" s="150"/>
    </row>
    <row r="14652" spans="2:2">
      <c r="B14652" s="150"/>
    </row>
    <row r="14653" spans="2:2">
      <c r="B14653" s="150"/>
    </row>
    <row r="14654" spans="2:2">
      <c r="B14654" s="150"/>
    </row>
    <row r="14655" spans="2:2">
      <c r="B14655" s="150"/>
    </row>
    <row r="14656" spans="2:2">
      <c r="B14656" s="150"/>
    </row>
    <row r="14657" spans="2:2">
      <c r="B14657" s="150"/>
    </row>
    <row r="14658" spans="2:2">
      <c r="B14658" s="150"/>
    </row>
    <row r="14659" spans="2:2">
      <c r="B14659" s="150"/>
    </row>
    <row r="14660" spans="2:2">
      <c r="B14660" s="150"/>
    </row>
    <row r="14661" spans="2:2">
      <c r="B14661" s="150"/>
    </row>
    <row r="14662" spans="2:2">
      <c r="B14662" s="150"/>
    </row>
    <row r="14663" spans="2:2">
      <c r="B14663" s="150"/>
    </row>
    <row r="14664" spans="2:2">
      <c r="B14664" s="150"/>
    </row>
    <row r="14665" spans="2:2">
      <c r="B14665" s="150"/>
    </row>
    <row r="14666" spans="2:2">
      <c r="B14666" s="150"/>
    </row>
    <row r="14667" spans="2:2">
      <c r="B14667" s="150"/>
    </row>
    <row r="14668" spans="2:2">
      <c r="B14668" s="150"/>
    </row>
    <row r="14669" spans="2:2">
      <c r="B14669" s="150"/>
    </row>
    <row r="14670" spans="2:2">
      <c r="B14670" s="150"/>
    </row>
    <row r="14671" spans="2:2">
      <c r="B14671" s="150"/>
    </row>
    <row r="14672" spans="2:2">
      <c r="B14672" s="150"/>
    </row>
    <row r="14673" spans="2:2">
      <c r="B14673" s="150"/>
    </row>
    <row r="14674" spans="2:2">
      <c r="B14674" s="150"/>
    </row>
    <row r="14675" spans="2:2">
      <c r="B14675" s="150"/>
    </row>
    <row r="14676" spans="2:2">
      <c r="B14676" s="150"/>
    </row>
    <row r="14677" spans="2:2">
      <c r="B14677" s="150"/>
    </row>
    <row r="14678" spans="2:2">
      <c r="B14678" s="150"/>
    </row>
    <row r="14679" spans="2:2">
      <c r="B14679" s="150"/>
    </row>
    <row r="14680" spans="2:2">
      <c r="B14680" s="150"/>
    </row>
    <row r="14681" spans="2:2">
      <c r="B14681" s="150"/>
    </row>
    <row r="14682" spans="2:2">
      <c r="B14682" s="150"/>
    </row>
    <row r="14683" spans="2:2">
      <c r="B14683" s="150"/>
    </row>
    <row r="14684" spans="2:2">
      <c r="B14684" s="150"/>
    </row>
    <row r="14685" spans="2:2">
      <c r="B14685" s="150"/>
    </row>
    <row r="14686" spans="2:2">
      <c r="B14686" s="150"/>
    </row>
    <row r="14687" spans="2:2">
      <c r="B14687" s="150"/>
    </row>
    <row r="14688" spans="2:2">
      <c r="B14688" s="150"/>
    </row>
    <row r="14689" spans="2:2">
      <c r="B14689" s="150"/>
    </row>
    <row r="14690" spans="2:2">
      <c r="B14690" s="150"/>
    </row>
    <row r="14691" spans="2:2">
      <c r="B14691" s="150"/>
    </row>
    <row r="14692" spans="2:2">
      <c r="B14692" s="150"/>
    </row>
    <row r="14693" spans="2:2">
      <c r="B14693" s="150"/>
    </row>
    <row r="14694" spans="2:2">
      <c r="B14694" s="150"/>
    </row>
    <row r="14695" spans="2:2">
      <c r="B14695" s="150"/>
    </row>
    <row r="14696" spans="2:2">
      <c r="B14696" s="150"/>
    </row>
    <row r="14697" spans="2:2">
      <c r="B14697" s="150"/>
    </row>
    <row r="14698" spans="2:2">
      <c r="B14698" s="150"/>
    </row>
    <row r="14699" spans="2:2">
      <c r="B14699" s="150"/>
    </row>
    <row r="14700" spans="2:2">
      <c r="B14700" s="150"/>
    </row>
    <row r="14701" spans="2:2">
      <c r="B14701" s="150"/>
    </row>
    <row r="14702" spans="2:2">
      <c r="B14702" s="150"/>
    </row>
    <row r="14703" spans="2:2">
      <c r="B14703" s="150"/>
    </row>
    <row r="14704" spans="2:2">
      <c r="B14704" s="150"/>
    </row>
    <row r="14705" spans="2:2">
      <c r="B14705" s="150"/>
    </row>
    <row r="14706" spans="2:2">
      <c r="B14706" s="150"/>
    </row>
    <row r="14707" spans="2:2">
      <c r="B14707" s="150"/>
    </row>
    <row r="14708" spans="2:2">
      <c r="B14708" s="150"/>
    </row>
    <row r="14709" spans="2:2">
      <c r="B14709" s="150"/>
    </row>
    <row r="14710" spans="2:2">
      <c r="B14710" s="150"/>
    </row>
    <row r="14711" spans="2:2">
      <c r="B14711" s="150"/>
    </row>
    <row r="14712" spans="2:2">
      <c r="B14712" s="150"/>
    </row>
    <row r="14713" spans="2:2">
      <c r="B14713" s="150"/>
    </row>
    <row r="14714" spans="2:2">
      <c r="B14714" s="150"/>
    </row>
    <row r="14715" spans="2:2">
      <c r="B14715" s="150"/>
    </row>
    <row r="14716" spans="2:2">
      <c r="B14716" s="150"/>
    </row>
    <row r="14717" spans="2:2">
      <c r="B14717" s="150"/>
    </row>
    <row r="14718" spans="2:2">
      <c r="B14718" s="150"/>
    </row>
    <row r="14719" spans="2:2">
      <c r="B14719" s="150"/>
    </row>
    <row r="14720" spans="2:2">
      <c r="B14720" s="150"/>
    </row>
    <row r="14721" spans="2:2">
      <c r="B14721" s="150"/>
    </row>
    <row r="14722" spans="2:2">
      <c r="B14722" s="150"/>
    </row>
    <row r="14723" spans="2:2">
      <c r="B14723" s="150"/>
    </row>
    <row r="14724" spans="2:2">
      <c r="B14724" s="150"/>
    </row>
    <row r="14725" spans="2:2">
      <c r="B14725" s="150"/>
    </row>
    <row r="14726" spans="2:2">
      <c r="B14726" s="150"/>
    </row>
    <row r="14727" spans="2:2">
      <c r="B14727" s="150"/>
    </row>
    <row r="14728" spans="2:2">
      <c r="B14728" s="150"/>
    </row>
    <row r="14729" spans="2:2">
      <c r="B14729" s="150"/>
    </row>
    <row r="14730" spans="2:2">
      <c r="B14730" s="150"/>
    </row>
    <row r="14731" spans="2:2">
      <c r="B14731" s="150"/>
    </row>
    <row r="14732" spans="2:2">
      <c r="B14732" s="150"/>
    </row>
    <row r="14733" spans="2:2">
      <c r="B14733" s="150"/>
    </row>
    <row r="14734" spans="2:2">
      <c r="B14734" s="150"/>
    </row>
    <row r="14735" spans="2:2">
      <c r="B14735" s="150"/>
    </row>
    <row r="14736" spans="2:2">
      <c r="B14736" s="150"/>
    </row>
    <row r="14737" spans="2:2">
      <c r="B14737" s="150"/>
    </row>
    <row r="14738" spans="2:2">
      <c r="B14738" s="150"/>
    </row>
    <row r="14739" spans="2:2">
      <c r="B14739" s="150"/>
    </row>
    <row r="14740" spans="2:2">
      <c r="B14740" s="150"/>
    </row>
    <row r="14741" spans="2:2">
      <c r="B14741" s="150"/>
    </row>
    <row r="14742" spans="2:2">
      <c r="B14742" s="150"/>
    </row>
    <row r="14743" spans="2:2">
      <c r="B14743" s="150"/>
    </row>
    <row r="14744" spans="2:2">
      <c r="B14744" s="150"/>
    </row>
    <row r="14745" spans="2:2">
      <c r="B14745" s="150"/>
    </row>
    <row r="14746" spans="2:2">
      <c r="B14746" s="150"/>
    </row>
    <row r="14747" spans="2:2">
      <c r="B14747" s="150"/>
    </row>
    <row r="14748" spans="2:2">
      <c r="B14748" s="150"/>
    </row>
    <row r="14749" spans="2:2">
      <c r="B14749" s="150"/>
    </row>
    <row r="14750" spans="2:2">
      <c r="B14750" s="150"/>
    </row>
    <row r="14751" spans="2:2">
      <c r="B14751" s="150"/>
    </row>
    <row r="14752" spans="2:2">
      <c r="B14752" s="150"/>
    </row>
    <row r="14753" spans="2:2">
      <c r="B14753" s="150"/>
    </row>
    <row r="14754" spans="2:2">
      <c r="B14754" s="150"/>
    </row>
    <row r="14755" spans="2:2">
      <c r="B14755" s="150"/>
    </row>
    <row r="14756" spans="2:2">
      <c r="B14756" s="150"/>
    </row>
    <row r="14757" spans="2:2">
      <c r="B14757" s="150"/>
    </row>
    <row r="14758" spans="2:2">
      <c r="B14758" s="150"/>
    </row>
    <row r="14759" spans="2:2">
      <c r="B14759" s="150"/>
    </row>
    <row r="14760" spans="2:2">
      <c r="B14760" s="150"/>
    </row>
    <row r="14761" spans="2:2">
      <c r="B14761" s="150"/>
    </row>
    <row r="14762" spans="2:2">
      <c r="B14762" s="150"/>
    </row>
    <row r="14763" spans="2:2">
      <c r="B14763" s="150"/>
    </row>
    <row r="14764" spans="2:2">
      <c r="B14764" s="150"/>
    </row>
    <row r="14765" spans="2:2">
      <c r="B14765" s="150"/>
    </row>
    <row r="14766" spans="2:2">
      <c r="B14766" s="150"/>
    </row>
    <row r="14767" spans="2:2">
      <c r="B14767" s="150"/>
    </row>
    <row r="14768" spans="2:2">
      <c r="B14768" s="150"/>
    </row>
    <row r="14769" spans="2:2">
      <c r="B14769" s="150"/>
    </row>
    <row r="14770" spans="2:2">
      <c r="B14770" s="150"/>
    </row>
    <row r="14771" spans="2:2">
      <c r="B14771" s="150"/>
    </row>
    <row r="14772" spans="2:2">
      <c r="B14772" s="150"/>
    </row>
    <row r="14773" spans="2:2">
      <c r="B14773" s="150"/>
    </row>
    <row r="14774" spans="2:2">
      <c r="B14774" s="150"/>
    </row>
    <row r="14775" spans="2:2">
      <c r="B14775" s="150"/>
    </row>
    <row r="14776" spans="2:2">
      <c r="B14776" s="150"/>
    </row>
    <row r="14777" spans="2:2">
      <c r="B14777" s="150"/>
    </row>
    <row r="14778" spans="2:2">
      <c r="B14778" s="150"/>
    </row>
    <row r="14779" spans="2:2">
      <c r="B14779" s="150"/>
    </row>
    <row r="14780" spans="2:2">
      <c r="B14780" s="150"/>
    </row>
    <row r="14781" spans="2:2">
      <c r="B14781" s="150"/>
    </row>
    <row r="14782" spans="2:2">
      <c r="B14782" s="150"/>
    </row>
    <row r="14783" spans="2:2">
      <c r="B14783" s="150"/>
    </row>
    <row r="14784" spans="2:2">
      <c r="B14784" s="150"/>
    </row>
    <row r="14785" spans="2:2">
      <c r="B14785" s="150"/>
    </row>
    <row r="14786" spans="2:2">
      <c r="B14786" s="150"/>
    </row>
    <row r="14787" spans="2:2">
      <c r="B14787" s="150"/>
    </row>
    <row r="14788" spans="2:2">
      <c r="B14788" s="150"/>
    </row>
    <row r="14789" spans="2:2">
      <c r="B14789" s="150"/>
    </row>
    <row r="14790" spans="2:2">
      <c r="B14790" s="150"/>
    </row>
    <row r="14791" spans="2:2">
      <c r="B14791" s="150"/>
    </row>
    <row r="14792" spans="2:2">
      <c r="B14792" s="150"/>
    </row>
    <row r="14793" spans="2:2">
      <c r="B14793" s="150"/>
    </row>
    <row r="14794" spans="2:2">
      <c r="B14794" s="150"/>
    </row>
    <row r="14795" spans="2:2">
      <c r="B14795" s="150"/>
    </row>
    <row r="14796" spans="2:2">
      <c r="B14796" s="150"/>
    </row>
    <row r="14797" spans="2:2">
      <c r="B14797" s="150"/>
    </row>
    <row r="14798" spans="2:2">
      <c r="B14798" s="150"/>
    </row>
    <row r="14799" spans="2:2">
      <c r="B14799" s="150"/>
    </row>
    <row r="14800" spans="2:2">
      <c r="B14800" s="150"/>
    </row>
    <row r="14801" spans="2:2">
      <c r="B14801" s="150"/>
    </row>
    <row r="14802" spans="2:2">
      <c r="B14802" s="150"/>
    </row>
    <row r="14803" spans="2:2">
      <c r="B14803" s="150"/>
    </row>
    <row r="14804" spans="2:2">
      <c r="B14804" s="150"/>
    </row>
    <row r="14805" spans="2:2">
      <c r="B14805" s="150"/>
    </row>
    <row r="14806" spans="2:2">
      <c r="B14806" s="150"/>
    </row>
    <row r="14807" spans="2:2">
      <c r="B14807" s="150"/>
    </row>
    <row r="14808" spans="2:2">
      <c r="B14808" s="150"/>
    </row>
    <row r="14809" spans="2:2">
      <c r="B14809" s="150"/>
    </row>
    <row r="14810" spans="2:2">
      <c r="B14810" s="150"/>
    </row>
    <row r="14811" spans="2:2">
      <c r="B14811" s="150"/>
    </row>
    <row r="14812" spans="2:2">
      <c r="B14812" s="150"/>
    </row>
    <row r="14813" spans="2:2">
      <c r="B14813" s="150"/>
    </row>
    <row r="14814" spans="2:2">
      <c r="B14814" s="150"/>
    </row>
    <row r="14815" spans="2:2">
      <c r="B14815" s="150"/>
    </row>
    <row r="14816" spans="2:2">
      <c r="B14816" s="150"/>
    </row>
    <row r="14817" spans="2:2">
      <c r="B14817" s="150"/>
    </row>
    <row r="14818" spans="2:2">
      <c r="B14818" s="150"/>
    </row>
    <row r="14819" spans="2:2">
      <c r="B14819" s="150"/>
    </row>
    <row r="14820" spans="2:2">
      <c r="B14820" s="150"/>
    </row>
    <row r="14821" spans="2:2">
      <c r="B14821" s="150"/>
    </row>
    <row r="14822" spans="2:2">
      <c r="B14822" s="150"/>
    </row>
    <row r="14823" spans="2:2">
      <c r="B14823" s="150"/>
    </row>
    <row r="14824" spans="2:2">
      <c r="B14824" s="150"/>
    </row>
    <row r="14825" spans="2:2">
      <c r="B14825" s="150"/>
    </row>
    <row r="14826" spans="2:2">
      <c r="B14826" s="150"/>
    </row>
    <row r="14827" spans="2:2">
      <c r="B14827" s="150"/>
    </row>
    <row r="14828" spans="2:2">
      <c r="B14828" s="150"/>
    </row>
    <row r="14829" spans="2:2">
      <c r="B14829" s="150"/>
    </row>
    <row r="14830" spans="2:2">
      <c r="B14830" s="150"/>
    </row>
    <row r="14831" spans="2:2">
      <c r="B14831" s="150"/>
    </row>
    <row r="14832" spans="2:2">
      <c r="B14832" s="150"/>
    </row>
    <row r="14833" spans="2:2">
      <c r="B14833" s="150"/>
    </row>
    <row r="14834" spans="2:2">
      <c r="B14834" s="150"/>
    </row>
    <row r="14835" spans="2:2">
      <c r="B14835" s="150"/>
    </row>
    <row r="14836" spans="2:2">
      <c r="B14836" s="150"/>
    </row>
    <row r="14837" spans="2:2">
      <c r="B14837" s="150"/>
    </row>
    <row r="14838" spans="2:2">
      <c r="B14838" s="150"/>
    </row>
    <row r="14839" spans="2:2">
      <c r="B14839" s="150"/>
    </row>
    <row r="14840" spans="2:2">
      <c r="B14840" s="150"/>
    </row>
    <row r="14841" spans="2:2">
      <c r="B14841" s="150"/>
    </row>
    <row r="14842" spans="2:2">
      <c r="B14842" s="150"/>
    </row>
    <row r="14843" spans="2:2">
      <c r="B14843" s="150"/>
    </row>
    <row r="14844" spans="2:2">
      <c r="B14844" s="150"/>
    </row>
    <row r="14845" spans="2:2">
      <c r="B14845" s="150"/>
    </row>
    <row r="14846" spans="2:2">
      <c r="B14846" s="150"/>
    </row>
    <row r="14847" spans="2:2">
      <c r="B14847" s="150"/>
    </row>
    <row r="14848" spans="2:2">
      <c r="B14848" s="150"/>
    </row>
    <row r="14849" spans="2:2">
      <c r="B14849" s="150"/>
    </row>
    <row r="14850" spans="2:2">
      <c r="B14850" s="150"/>
    </row>
    <row r="14851" spans="2:2">
      <c r="B14851" s="150"/>
    </row>
    <row r="14852" spans="2:2">
      <c r="B14852" s="150"/>
    </row>
    <row r="14853" spans="2:2">
      <c r="B14853" s="150"/>
    </row>
    <row r="14854" spans="2:2">
      <c r="B14854" s="150"/>
    </row>
    <row r="14855" spans="2:2">
      <c r="B14855" s="150"/>
    </row>
    <row r="14856" spans="2:2">
      <c r="B14856" s="150"/>
    </row>
    <row r="14857" spans="2:2">
      <c r="B14857" s="150"/>
    </row>
    <row r="14858" spans="2:2">
      <c r="B14858" s="150"/>
    </row>
    <row r="14859" spans="2:2">
      <c r="B14859" s="150"/>
    </row>
    <row r="14860" spans="2:2">
      <c r="B14860" s="150"/>
    </row>
    <row r="14861" spans="2:2">
      <c r="B14861" s="150"/>
    </row>
    <row r="14862" spans="2:2">
      <c r="B14862" s="150"/>
    </row>
    <row r="14863" spans="2:2">
      <c r="B14863" s="150"/>
    </row>
    <row r="14864" spans="2:2">
      <c r="B14864" s="150"/>
    </row>
    <row r="14865" spans="2:2">
      <c r="B14865" s="150"/>
    </row>
    <row r="14866" spans="2:2">
      <c r="B14866" s="150"/>
    </row>
    <row r="14867" spans="2:2">
      <c r="B14867" s="150"/>
    </row>
    <row r="14868" spans="2:2">
      <c r="B14868" s="150"/>
    </row>
    <row r="14869" spans="2:2">
      <c r="B14869" s="150"/>
    </row>
    <row r="14870" spans="2:2">
      <c r="B14870" s="150"/>
    </row>
    <row r="14871" spans="2:2">
      <c r="B14871" s="150"/>
    </row>
    <row r="14872" spans="2:2">
      <c r="B14872" s="150"/>
    </row>
    <row r="14873" spans="2:2">
      <c r="B14873" s="150"/>
    </row>
    <row r="14874" spans="2:2">
      <c r="B14874" s="150"/>
    </row>
    <row r="14875" spans="2:2">
      <c r="B14875" s="150"/>
    </row>
    <row r="14876" spans="2:2">
      <c r="B14876" s="150"/>
    </row>
    <row r="14877" spans="2:2">
      <c r="B14877" s="150"/>
    </row>
    <row r="14878" spans="2:2">
      <c r="B14878" s="150"/>
    </row>
    <row r="14879" spans="2:2">
      <c r="B14879" s="150"/>
    </row>
    <row r="14880" spans="2:2">
      <c r="B14880" s="150"/>
    </row>
    <row r="14881" spans="2:2">
      <c r="B14881" s="150"/>
    </row>
    <row r="14882" spans="2:2">
      <c r="B14882" s="150"/>
    </row>
    <row r="14883" spans="2:2">
      <c r="B14883" s="150"/>
    </row>
    <row r="14884" spans="2:2">
      <c r="B14884" s="150"/>
    </row>
    <row r="14885" spans="2:2">
      <c r="B14885" s="150"/>
    </row>
    <row r="14886" spans="2:2">
      <c r="B14886" s="150"/>
    </row>
    <row r="14887" spans="2:2">
      <c r="B14887" s="150"/>
    </row>
    <row r="14888" spans="2:2">
      <c r="B14888" s="150"/>
    </row>
    <row r="14889" spans="2:2">
      <c r="B14889" s="150"/>
    </row>
    <row r="14890" spans="2:2">
      <c r="B14890" s="150"/>
    </row>
    <row r="14891" spans="2:2">
      <c r="B14891" s="150"/>
    </row>
    <row r="14892" spans="2:2">
      <c r="B14892" s="150"/>
    </row>
    <row r="14893" spans="2:2">
      <c r="B14893" s="150"/>
    </row>
    <row r="14894" spans="2:2">
      <c r="B14894" s="150"/>
    </row>
    <row r="14895" spans="2:2">
      <c r="B14895" s="150"/>
    </row>
    <row r="14896" spans="2:2">
      <c r="B14896" s="150"/>
    </row>
    <row r="14897" spans="2:2">
      <c r="B14897" s="150"/>
    </row>
    <row r="14898" spans="2:2">
      <c r="B14898" s="150"/>
    </row>
    <row r="14899" spans="2:2">
      <c r="B14899" s="150"/>
    </row>
    <row r="14900" spans="2:2">
      <c r="B14900" s="150"/>
    </row>
    <row r="14901" spans="2:2">
      <c r="B14901" s="150"/>
    </row>
    <row r="14902" spans="2:2">
      <c r="B14902" s="150"/>
    </row>
    <row r="14903" spans="2:2">
      <c r="B14903" s="150"/>
    </row>
    <row r="14904" spans="2:2">
      <c r="B14904" s="150"/>
    </row>
    <row r="14905" spans="2:2">
      <c r="B14905" s="150"/>
    </row>
    <row r="14906" spans="2:2">
      <c r="B14906" s="150"/>
    </row>
    <row r="14907" spans="2:2">
      <c r="B14907" s="150"/>
    </row>
    <row r="14908" spans="2:2">
      <c r="B14908" s="150"/>
    </row>
    <row r="14909" spans="2:2">
      <c r="B14909" s="150"/>
    </row>
    <row r="14910" spans="2:2">
      <c r="B14910" s="150"/>
    </row>
    <row r="14911" spans="2:2">
      <c r="B14911" s="150"/>
    </row>
    <row r="14912" spans="2:2">
      <c r="B14912" s="150"/>
    </row>
    <row r="14913" spans="2:2">
      <c r="B14913" s="150"/>
    </row>
    <row r="14914" spans="2:2">
      <c r="B14914" s="150"/>
    </row>
    <row r="14915" spans="2:2">
      <c r="B14915" s="150"/>
    </row>
    <row r="14916" spans="2:2">
      <c r="B14916" s="150"/>
    </row>
    <row r="14917" spans="2:2">
      <c r="B14917" s="150"/>
    </row>
    <row r="14918" spans="2:2">
      <c r="B14918" s="150"/>
    </row>
    <row r="14919" spans="2:2">
      <c r="B14919" s="150"/>
    </row>
    <row r="14920" spans="2:2">
      <c r="B14920" s="150"/>
    </row>
    <row r="14921" spans="2:2">
      <c r="B14921" s="150"/>
    </row>
    <row r="14922" spans="2:2">
      <c r="B14922" s="150"/>
    </row>
    <row r="14923" spans="2:2">
      <c r="B14923" s="150"/>
    </row>
    <row r="14924" spans="2:2">
      <c r="B14924" s="150"/>
    </row>
    <row r="14925" spans="2:2">
      <c r="B14925" s="150"/>
    </row>
    <row r="14926" spans="2:2">
      <c r="B14926" s="150"/>
    </row>
    <row r="14927" spans="2:2">
      <c r="B14927" s="150"/>
    </row>
    <row r="14928" spans="2:2">
      <c r="B14928" s="150"/>
    </row>
    <row r="14929" spans="2:2">
      <c r="B14929" s="150"/>
    </row>
    <row r="14930" spans="2:2">
      <c r="B14930" s="150"/>
    </row>
    <row r="14931" spans="2:2">
      <c r="B14931" s="150"/>
    </row>
    <row r="14932" spans="2:2">
      <c r="B14932" s="150"/>
    </row>
    <row r="14933" spans="2:2">
      <c r="B14933" s="150"/>
    </row>
    <row r="14934" spans="2:2">
      <c r="B14934" s="150"/>
    </row>
    <row r="14935" spans="2:2">
      <c r="B14935" s="150"/>
    </row>
    <row r="14936" spans="2:2">
      <c r="B14936" s="150"/>
    </row>
    <row r="14937" spans="2:2">
      <c r="B14937" s="150"/>
    </row>
    <row r="14938" spans="2:2">
      <c r="B14938" s="150"/>
    </row>
    <row r="14939" spans="2:2">
      <c r="B14939" s="150"/>
    </row>
    <row r="14940" spans="2:2">
      <c r="B14940" s="150"/>
    </row>
    <row r="14941" spans="2:2">
      <c r="B14941" s="150"/>
    </row>
    <row r="14942" spans="2:2">
      <c r="B14942" s="150"/>
    </row>
    <row r="14943" spans="2:2">
      <c r="B14943" s="150"/>
    </row>
    <row r="14944" spans="2:2">
      <c r="B14944" s="150"/>
    </row>
    <row r="14945" spans="2:2">
      <c r="B14945" s="150"/>
    </row>
    <row r="14946" spans="2:2">
      <c r="B14946" s="150"/>
    </row>
    <row r="14947" spans="2:2">
      <c r="B14947" s="150"/>
    </row>
    <row r="14948" spans="2:2">
      <c r="B14948" s="150"/>
    </row>
    <row r="14949" spans="2:2">
      <c r="B14949" s="150"/>
    </row>
    <row r="14950" spans="2:2">
      <c r="B14950" s="150"/>
    </row>
    <row r="14951" spans="2:2">
      <c r="B14951" s="150"/>
    </row>
    <row r="14952" spans="2:2">
      <c r="B14952" s="150"/>
    </row>
    <row r="14953" spans="2:2">
      <c r="B14953" s="150"/>
    </row>
    <row r="14954" spans="2:2">
      <c r="B14954" s="150"/>
    </row>
    <row r="14955" spans="2:2">
      <c r="B14955" s="150"/>
    </row>
    <row r="14956" spans="2:2">
      <c r="B14956" s="150"/>
    </row>
    <row r="14957" spans="2:2">
      <c r="B14957" s="150"/>
    </row>
    <row r="14958" spans="2:2">
      <c r="B14958" s="150"/>
    </row>
    <row r="14959" spans="2:2">
      <c r="B14959" s="150"/>
    </row>
    <row r="14960" spans="2:2">
      <c r="B14960" s="150"/>
    </row>
    <row r="14961" spans="2:2">
      <c r="B14961" s="150"/>
    </row>
    <row r="14962" spans="2:2">
      <c r="B14962" s="150"/>
    </row>
    <row r="14963" spans="2:2">
      <c r="B14963" s="150"/>
    </row>
    <row r="14964" spans="2:2">
      <c r="B14964" s="150"/>
    </row>
    <row r="14965" spans="2:2">
      <c r="B14965" s="150"/>
    </row>
    <row r="14966" spans="2:2">
      <c r="B14966" s="150"/>
    </row>
    <row r="14967" spans="2:2">
      <c r="B14967" s="150"/>
    </row>
    <row r="14968" spans="2:2">
      <c r="B14968" s="150"/>
    </row>
    <row r="14969" spans="2:2">
      <c r="B14969" s="150"/>
    </row>
    <row r="14970" spans="2:2">
      <c r="B14970" s="150"/>
    </row>
    <row r="14971" spans="2:2">
      <c r="B14971" s="150"/>
    </row>
    <row r="14972" spans="2:2">
      <c r="B14972" s="150"/>
    </row>
    <row r="14973" spans="2:2">
      <c r="B14973" s="150"/>
    </row>
    <row r="14974" spans="2:2">
      <c r="B14974" s="150"/>
    </row>
    <row r="14975" spans="2:2">
      <c r="B14975" s="150"/>
    </row>
    <row r="14976" spans="2:2">
      <c r="B14976" s="150"/>
    </row>
    <row r="14977" spans="2:2">
      <c r="B14977" s="150"/>
    </row>
    <row r="14978" spans="2:2">
      <c r="B14978" s="150"/>
    </row>
    <row r="14979" spans="2:2">
      <c r="B14979" s="150"/>
    </row>
    <row r="14980" spans="2:2">
      <c r="B14980" s="150"/>
    </row>
    <row r="14981" spans="2:2">
      <c r="B14981" s="150"/>
    </row>
    <row r="14982" spans="2:2">
      <c r="B14982" s="150"/>
    </row>
    <row r="14983" spans="2:2">
      <c r="B14983" s="150"/>
    </row>
    <row r="14984" spans="2:2">
      <c r="B14984" s="150"/>
    </row>
    <row r="14985" spans="2:2">
      <c r="B14985" s="150"/>
    </row>
    <row r="14986" spans="2:2">
      <c r="B14986" s="150"/>
    </row>
    <row r="14987" spans="2:2">
      <c r="B14987" s="150"/>
    </row>
    <row r="14988" spans="2:2">
      <c r="B14988" s="150"/>
    </row>
    <row r="14989" spans="2:2">
      <c r="B14989" s="150"/>
    </row>
    <row r="14990" spans="2:2">
      <c r="B14990" s="150"/>
    </row>
    <row r="14991" spans="2:2">
      <c r="B14991" s="150"/>
    </row>
    <row r="14992" spans="2:2">
      <c r="B14992" s="150"/>
    </row>
    <row r="14993" spans="2:2">
      <c r="B14993" s="150"/>
    </row>
    <row r="14994" spans="2:2">
      <c r="B14994" s="150"/>
    </row>
    <row r="14995" spans="2:2">
      <c r="B14995" s="150"/>
    </row>
    <row r="14996" spans="2:2">
      <c r="B14996" s="150"/>
    </row>
    <row r="14997" spans="2:2">
      <c r="B14997" s="150"/>
    </row>
    <row r="14998" spans="2:2">
      <c r="B14998" s="150"/>
    </row>
    <row r="14999" spans="2:2">
      <c r="B14999" s="150"/>
    </row>
    <row r="15000" spans="2:2">
      <c r="B15000" s="150"/>
    </row>
    <row r="15001" spans="2:2">
      <c r="B15001" s="150"/>
    </row>
    <row r="15002" spans="2:2">
      <c r="B15002" s="150"/>
    </row>
    <row r="15003" spans="2:2">
      <c r="B15003" s="150"/>
    </row>
    <row r="15004" spans="2:2">
      <c r="B15004" s="150"/>
    </row>
    <row r="15005" spans="2:2">
      <c r="B15005" s="150"/>
    </row>
    <row r="15006" spans="2:2">
      <c r="B15006" s="150"/>
    </row>
    <row r="15007" spans="2:2">
      <c r="B15007" s="150"/>
    </row>
    <row r="15008" spans="2:2">
      <c r="B15008" s="150"/>
    </row>
    <row r="15009" spans="2:2">
      <c r="B15009" s="150"/>
    </row>
    <row r="15010" spans="2:2">
      <c r="B15010" s="150"/>
    </row>
    <row r="15011" spans="2:2">
      <c r="B15011" s="150"/>
    </row>
    <row r="15012" spans="2:2">
      <c r="B15012" s="150"/>
    </row>
    <row r="15013" spans="2:2">
      <c r="B15013" s="150"/>
    </row>
    <row r="15014" spans="2:2">
      <c r="B15014" s="150"/>
    </row>
    <row r="15015" spans="2:2">
      <c r="B15015" s="150"/>
    </row>
    <row r="15016" spans="2:2">
      <c r="B15016" s="150"/>
    </row>
    <row r="15017" spans="2:2">
      <c r="B15017" s="150"/>
    </row>
    <row r="15018" spans="2:2">
      <c r="B15018" s="150"/>
    </row>
    <row r="15019" spans="2:2">
      <c r="B15019" s="150"/>
    </row>
    <row r="15020" spans="2:2">
      <c r="B15020" s="150"/>
    </row>
    <row r="15021" spans="2:2">
      <c r="B15021" s="150"/>
    </row>
    <row r="15022" spans="2:2">
      <c r="B15022" s="150"/>
    </row>
    <row r="15023" spans="2:2">
      <c r="B15023" s="150"/>
    </row>
    <row r="15024" spans="2:2">
      <c r="B15024" s="150"/>
    </row>
    <row r="15025" spans="2:2">
      <c r="B15025" s="150"/>
    </row>
    <row r="15026" spans="2:2">
      <c r="B15026" s="150"/>
    </row>
    <row r="15027" spans="2:2">
      <c r="B15027" s="150"/>
    </row>
    <row r="15028" spans="2:2">
      <c r="B15028" s="150"/>
    </row>
    <row r="15029" spans="2:2">
      <c r="B15029" s="150"/>
    </row>
    <row r="15030" spans="2:2">
      <c r="B15030" s="150"/>
    </row>
    <row r="15031" spans="2:2">
      <c r="B15031" s="150"/>
    </row>
    <row r="15032" spans="2:2">
      <c r="B15032" s="150"/>
    </row>
    <row r="15033" spans="2:2">
      <c r="B15033" s="150"/>
    </row>
    <row r="15034" spans="2:2">
      <c r="B15034" s="150"/>
    </row>
    <row r="15035" spans="2:2">
      <c r="B15035" s="150"/>
    </row>
    <row r="15036" spans="2:2">
      <c r="B15036" s="150"/>
    </row>
    <row r="15037" spans="2:2">
      <c r="B15037" s="150"/>
    </row>
    <row r="15038" spans="2:2">
      <c r="B15038" s="150"/>
    </row>
    <row r="15039" spans="2:2">
      <c r="B15039" s="150"/>
    </row>
    <row r="15040" spans="2:2">
      <c r="B15040" s="150"/>
    </row>
    <row r="15041" spans="2:2">
      <c r="B15041" s="150"/>
    </row>
    <row r="15042" spans="2:2">
      <c r="B15042" s="150"/>
    </row>
    <row r="15043" spans="2:2">
      <c r="B15043" s="150"/>
    </row>
    <row r="15044" spans="2:2">
      <c r="B15044" s="150"/>
    </row>
    <row r="15045" spans="2:2">
      <c r="B15045" s="150"/>
    </row>
    <row r="15046" spans="2:2">
      <c r="B15046" s="150"/>
    </row>
    <row r="15047" spans="2:2">
      <c r="B15047" s="150"/>
    </row>
    <row r="15048" spans="2:2">
      <c r="B15048" s="150"/>
    </row>
    <row r="15049" spans="2:2">
      <c r="B15049" s="150"/>
    </row>
    <row r="15050" spans="2:2">
      <c r="B15050" s="150"/>
    </row>
    <row r="15051" spans="2:2">
      <c r="B15051" s="150"/>
    </row>
    <row r="15052" spans="2:2">
      <c r="B15052" s="150"/>
    </row>
    <row r="15053" spans="2:2">
      <c r="B15053" s="150"/>
    </row>
    <row r="15054" spans="2:2">
      <c r="B15054" s="150"/>
    </row>
    <row r="15055" spans="2:2">
      <c r="B15055" s="150"/>
    </row>
    <row r="15056" spans="2:2">
      <c r="B15056" s="150"/>
    </row>
    <row r="15057" spans="2:2">
      <c r="B15057" s="150"/>
    </row>
    <row r="15058" spans="2:2">
      <c r="B15058" s="150"/>
    </row>
    <row r="15059" spans="2:2">
      <c r="B15059" s="150"/>
    </row>
    <row r="15060" spans="2:2">
      <c r="B15060" s="150"/>
    </row>
    <row r="15061" spans="2:2">
      <c r="B15061" s="150"/>
    </row>
    <row r="15062" spans="2:2">
      <c r="B15062" s="150"/>
    </row>
    <row r="15063" spans="2:2">
      <c r="B15063" s="150"/>
    </row>
    <row r="15064" spans="2:2">
      <c r="B15064" s="150"/>
    </row>
    <row r="15065" spans="2:2">
      <c r="B15065" s="150"/>
    </row>
    <row r="15066" spans="2:2">
      <c r="B15066" s="150"/>
    </row>
    <row r="15067" spans="2:2">
      <c r="B15067" s="150"/>
    </row>
    <row r="15068" spans="2:2">
      <c r="B15068" s="150"/>
    </row>
    <row r="15069" spans="2:2">
      <c r="B15069" s="150"/>
    </row>
    <row r="15070" spans="2:2">
      <c r="B15070" s="150"/>
    </row>
    <row r="15071" spans="2:2">
      <c r="B15071" s="150"/>
    </row>
    <row r="15072" spans="2:2">
      <c r="B15072" s="150"/>
    </row>
    <row r="15073" spans="2:2">
      <c r="B15073" s="150"/>
    </row>
    <row r="15074" spans="2:2">
      <c r="B15074" s="150"/>
    </row>
    <row r="15075" spans="2:2">
      <c r="B15075" s="150"/>
    </row>
    <row r="15076" spans="2:2">
      <c r="B15076" s="150"/>
    </row>
    <row r="15077" spans="2:2">
      <c r="B15077" s="150"/>
    </row>
    <row r="15078" spans="2:2">
      <c r="B15078" s="150"/>
    </row>
    <row r="15079" spans="2:2">
      <c r="B15079" s="150"/>
    </row>
    <row r="15080" spans="2:2">
      <c r="B15080" s="150"/>
    </row>
    <row r="15081" spans="2:2">
      <c r="B15081" s="150"/>
    </row>
    <row r="15082" spans="2:2">
      <c r="B15082" s="150"/>
    </row>
    <row r="15083" spans="2:2">
      <c r="B15083" s="150"/>
    </row>
    <row r="15084" spans="2:2">
      <c r="B15084" s="150"/>
    </row>
    <row r="15085" spans="2:2">
      <c r="B15085" s="150"/>
    </row>
    <row r="15086" spans="2:2">
      <c r="B15086" s="150"/>
    </row>
    <row r="15087" spans="2:2">
      <c r="B15087" s="150"/>
    </row>
    <row r="15088" spans="2:2">
      <c r="B15088" s="150"/>
    </row>
    <row r="15089" spans="2:2">
      <c r="B15089" s="150"/>
    </row>
    <row r="15090" spans="2:2">
      <c r="B15090" s="150"/>
    </row>
    <row r="15091" spans="2:2">
      <c r="B15091" s="150"/>
    </row>
    <row r="15092" spans="2:2">
      <c r="B15092" s="150"/>
    </row>
    <row r="15093" spans="2:2">
      <c r="B15093" s="150"/>
    </row>
    <row r="15094" spans="2:2">
      <c r="B15094" s="150"/>
    </row>
    <row r="15095" spans="2:2">
      <c r="B15095" s="150"/>
    </row>
    <row r="15096" spans="2:2">
      <c r="B15096" s="150"/>
    </row>
    <row r="15097" spans="2:2">
      <c r="B15097" s="150"/>
    </row>
    <row r="15098" spans="2:2">
      <c r="B15098" s="150"/>
    </row>
    <row r="15099" spans="2:2">
      <c r="B15099" s="150"/>
    </row>
    <row r="15100" spans="2:2">
      <c r="B15100" s="150"/>
    </row>
    <row r="15101" spans="2:2">
      <c r="B15101" s="150"/>
    </row>
    <row r="15102" spans="2:2">
      <c r="B15102" s="150"/>
    </row>
    <row r="15103" spans="2:2">
      <c r="B15103" s="150"/>
    </row>
    <row r="15104" spans="2:2">
      <c r="B15104" s="150"/>
    </row>
    <row r="15105" spans="2:2">
      <c r="B15105" s="150"/>
    </row>
    <row r="15106" spans="2:2">
      <c r="B15106" s="150"/>
    </row>
    <row r="15107" spans="2:2">
      <c r="B15107" s="150"/>
    </row>
    <row r="15108" spans="2:2">
      <c r="B15108" s="150"/>
    </row>
    <row r="15109" spans="2:2">
      <c r="B15109" s="150"/>
    </row>
    <row r="15110" spans="2:2">
      <c r="B15110" s="150"/>
    </row>
    <row r="15111" spans="2:2">
      <c r="B15111" s="150"/>
    </row>
    <row r="15112" spans="2:2">
      <c r="B15112" s="150"/>
    </row>
    <row r="15113" spans="2:2">
      <c r="B15113" s="150"/>
    </row>
    <row r="15114" spans="2:2">
      <c r="B15114" s="150"/>
    </row>
    <row r="15115" spans="2:2">
      <c r="B15115" s="150"/>
    </row>
    <row r="15116" spans="2:2">
      <c r="B15116" s="150"/>
    </row>
    <row r="15117" spans="2:2">
      <c r="B15117" s="150"/>
    </row>
    <row r="15118" spans="2:2">
      <c r="B15118" s="150"/>
    </row>
    <row r="15119" spans="2:2">
      <c r="B15119" s="150"/>
    </row>
    <row r="15120" spans="2:2">
      <c r="B15120" s="150"/>
    </row>
    <row r="15121" spans="2:2">
      <c r="B15121" s="150"/>
    </row>
    <row r="15122" spans="2:2">
      <c r="B15122" s="150"/>
    </row>
    <row r="15123" spans="2:2">
      <c r="B15123" s="150"/>
    </row>
    <row r="15124" spans="2:2">
      <c r="B15124" s="150"/>
    </row>
    <row r="15125" spans="2:2">
      <c r="B15125" s="150"/>
    </row>
    <row r="15126" spans="2:2">
      <c r="B15126" s="150"/>
    </row>
    <row r="15127" spans="2:2">
      <c r="B15127" s="150"/>
    </row>
    <row r="15128" spans="2:2">
      <c r="B15128" s="150"/>
    </row>
    <row r="15129" spans="2:2">
      <c r="B15129" s="150"/>
    </row>
    <row r="15130" spans="2:2">
      <c r="B15130" s="150"/>
    </row>
    <row r="15131" spans="2:2">
      <c r="B15131" s="150"/>
    </row>
    <row r="15132" spans="2:2">
      <c r="B15132" s="150"/>
    </row>
    <row r="15133" spans="2:2">
      <c r="B15133" s="150"/>
    </row>
    <row r="15134" spans="2:2">
      <c r="B15134" s="150"/>
    </row>
    <row r="15135" spans="2:2">
      <c r="B15135" s="150"/>
    </row>
    <row r="15136" spans="2:2">
      <c r="B15136" s="150"/>
    </row>
    <row r="15137" spans="2:2">
      <c r="B15137" s="150"/>
    </row>
    <row r="15138" spans="2:2">
      <c r="B15138" s="150"/>
    </row>
    <row r="15139" spans="2:2">
      <c r="B15139" s="150"/>
    </row>
    <row r="15140" spans="2:2">
      <c r="B15140" s="150"/>
    </row>
    <row r="15141" spans="2:2">
      <c r="B15141" s="150"/>
    </row>
    <row r="15142" spans="2:2">
      <c r="B15142" s="150"/>
    </row>
    <row r="15143" spans="2:2">
      <c r="B15143" s="150"/>
    </row>
    <row r="15144" spans="2:2">
      <c r="B15144" s="150"/>
    </row>
    <row r="15145" spans="2:2">
      <c r="B15145" s="150"/>
    </row>
    <row r="15146" spans="2:2">
      <c r="B15146" s="150"/>
    </row>
    <row r="15147" spans="2:2">
      <c r="B15147" s="150"/>
    </row>
    <row r="15148" spans="2:2">
      <c r="B15148" s="150"/>
    </row>
    <row r="15149" spans="2:2">
      <c r="B15149" s="150"/>
    </row>
    <row r="15150" spans="2:2">
      <c r="B15150" s="150"/>
    </row>
    <row r="15151" spans="2:2">
      <c r="B15151" s="150"/>
    </row>
    <row r="15152" spans="2:2">
      <c r="B15152" s="150"/>
    </row>
    <row r="15153" spans="2:2">
      <c r="B15153" s="150"/>
    </row>
    <row r="15154" spans="2:2">
      <c r="B15154" s="150"/>
    </row>
    <row r="15155" spans="2:2">
      <c r="B15155" s="150"/>
    </row>
    <row r="15156" spans="2:2">
      <c r="B15156" s="150"/>
    </row>
    <row r="15157" spans="2:2">
      <c r="B15157" s="150"/>
    </row>
    <row r="15158" spans="2:2">
      <c r="B15158" s="150"/>
    </row>
    <row r="15159" spans="2:2">
      <c r="B15159" s="150"/>
    </row>
    <row r="15160" spans="2:2">
      <c r="B15160" s="150"/>
    </row>
    <row r="15161" spans="2:2">
      <c r="B15161" s="150"/>
    </row>
    <row r="15162" spans="2:2">
      <c r="B15162" s="150"/>
    </row>
    <row r="15163" spans="2:2">
      <c r="B15163" s="150"/>
    </row>
    <row r="15164" spans="2:2">
      <c r="B15164" s="150"/>
    </row>
    <row r="15165" spans="2:2">
      <c r="B15165" s="150"/>
    </row>
    <row r="15166" spans="2:2">
      <c r="B15166" s="150"/>
    </row>
    <row r="15167" spans="2:2">
      <c r="B15167" s="150"/>
    </row>
    <row r="15168" spans="2:2">
      <c r="B15168" s="150"/>
    </row>
    <row r="15169" spans="2:2">
      <c r="B15169" s="150"/>
    </row>
    <row r="15170" spans="2:2">
      <c r="B15170" s="150"/>
    </row>
    <row r="15171" spans="2:2">
      <c r="B15171" s="150"/>
    </row>
    <row r="15172" spans="2:2">
      <c r="B15172" s="150"/>
    </row>
    <row r="15173" spans="2:2">
      <c r="B15173" s="150"/>
    </row>
    <row r="15174" spans="2:2">
      <c r="B15174" s="150"/>
    </row>
    <row r="15175" spans="2:2">
      <c r="B15175" s="150"/>
    </row>
    <row r="15176" spans="2:2">
      <c r="B15176" s="150"/>
    </row>
    <row r="15177" spans="2:2">
      <c r="B15177" s="150"/>
    </row>
    <row r="15178" spans="2:2">
      <c r="B15178" s="150"/>
    </row>
    <row r="15179" spans="2:2">
      <c r="B15179" s="150"/>
    </row>
    <row r="15180" spans="2:2">
      <c r="B15180" s="150"/>
    </row>
    <row r="15181" spans="2:2">
      <c r="B15181" s="150"/>
    </row>
    <row r="15182" spans="2:2">
      <c r="B15182" s="150"/>
    </row>
    <row r="15183" spans="2:2">
      <c r="B15183" s="150"/>
    </row>
    <row r="15184" spans="2:2">
      <c r="B15184" s="150"/>
    </row>
    <row r="15185" spans="2:2">
      <c r="B15185" s="150"/>
    </row>
    <row r="15186" spans="2:2">
      <c r="B15186" s="150"/>
    </row>
    <row r="15187" spans="2:2">
      <c r="B15187" s="150"/>
    </row>
    <row r="15188" spans="2:2">
      <c r="B15188" s="150"/>
    </row>
    <row r="15189" spans="2:2">
      <c r="B15189" s="150"/>
    </row>
    <row r="15190" spans="2:2">
      <c r="B15190" s="150"/>
    </row>
    <row r="15191" spans="2:2">
      <c r="B15191" s="150"/>
    </row>
    <row r="15192" spans="2:2">
      <c r="B15192" s="150"/>
    </row>
    <row r="15193" spans="2:2">
      <c r="B15193" s="150"/>
    </row>
    <row r="15194" spans="2:2">
      <c r="B15194" s="150"/>
    </row>
    <row r="15195" spans="2:2">
      <c r="B15195" s="150"/>
    </row>
    <row r="15196" spans="2:2">
      <c r="B15196" s="150"/>
    </row>
    <row r="15197" spans="2:2">
      <c r="B15197" s="150"/>
    </row>
    <row r="15198" spans="2:2">
      <c r="B15198" s="150"/>
    </row>
    <row r="15199" spans="2:2">
      <c r="B15199" s="150"/>
    </row>
    <row r="15200" spans="2:2">
      <c r="B15200" s="150"/>
    </row>
    <row r="15201" spans="2:2">
      <c r="B15201" s="150"/>
    </row>
    <row r="15202" spans="2:2">
      <c r="B15202" s="150"/>
    </row>
    <row r="15203" spans="2:2">
      <c r="B15203" s="150"/>
    </row>
    <row r="15204" spans="2:2">
      <c r="B15204" s="150"/>
    </row>
    <row r="15205" spans="2:2">
      <c r="B15205" s="150"/>
    </row>
    <row r="15206" spans="2:2">
      <c r="B15206" s="150"/>
    </row>
    <row r="15207" spans="2:2">
      <c r="B15207" s="150"/>
    </row>
    <row r="15208" spans="2:2">
      <c r="B15208" s="150"/>
    </row>
    <row r="15209" spans="2:2">
      <c r="B15209" s="150"/>
    </row>
    <row r="15210" spans="2:2">
      <c r="B15210" s="150"/>
    </row>
    <row r="15211" spans="2:2">
      <c r="B15211" s="150"/>
    </row>
    <row r="15212" spans="2:2">
      <c r="B15212" s="150"/>
    </row>
    <row r="15213" spans="2:2">
      <c r="B15213" s="150"/>
    </row>
    <row r="15214" spans="2:2">
      <c r="B15214" s="150"/>
    </row>
    <row r="15215" spans="2:2">
      <c r="B15215" s="150"/>
    </row>
    <row r="15216" spans="2:2">
      <c r="B15216" s="150"/>
    </row>
    <row r="15217" spans="2:2">
      <c r="B15217" s="150"/>
    </row>
    <row r="15218" spans="2:2">
      <c r="B15218" s="150"/>
    </row>
    <row r="15219" spans="2:2">
      <c r="B15219" s="150"/>
    </row>
    <row r="15220" spans="2:2">
      <c r="B15220" s="150"/>
    </row>
    <row r="15221" spans="2:2">
      <c r="B15221" s="150"/>
    </row>
    <row r="15222" spans="2:2">
      <c r="B15222" s="150"/>
    </row>
    <row r="15223" spans="2:2">
      <c r="B15223" s="150"/>
    </row>
    <row r="15224" spans="2:2">
      <c r="B15224" s="150"/>
    </row>
    <row r="15225" spans="2:2">
      <c r="B15225" s="150"/>
    </row>
    <row r="15226" spans="2:2">
      <c r="B15226" s="150"/>
    </row>
    <row r="15227" spans="2:2">
      <c r="B15227" s="150"/>
    </row>
    <row r="15228" spans="2:2">
      <c r="B15228" s="150"/>
    </row>
    <row r="15229" spans="2:2">
      <c r="B15229" s="150"/>
    </row>
    <row r="15230" spans="2:2">
      <c r="B15230" s="150"/>
    </row>
    <row r="15231" spans="2:2">
      <c r="B15231" s="150"/>
    </row>
    <row r="15232" spans="2:2">
      <c r="B15232" s="150"/>
    </row>
    <row r="15233" spans="2:2">
      <c r="B15233" s="150"/>
    </row>
    <row r="15234" spans="2:2">
      <c r="B15234" s="150"/>
    </row>
    <row r="15235" spans="2:2">
      <c r="B15235" s="150"/>
    </row>
    <row r="15236" spans="2:2">
      <c r="B15236" s="150"/>
    </row>
    <row r="15237" spans="2:2">
      <c r="B15237" s="150"/>
    </row>
    <row r="15238" spans="2:2">
      <c r="B15238" s="150"/>
    </row>
    <row r="15239" spans="2:2">
      <c r="B15239" s="150"/>
    </row>
    <row r="15240" spans="2:2">
      <c r="B15240" s="150"/>
    </row>
    <row r="15241" spans="2:2">
      <c r="B15241" s="150"/>
    </row>
    <row r="15242" spans="2:2">
      <c r="B15242" s="150"/>
    </row>
    <row r="15243" spans="2:2">
      <c r="B15243" s="150"/>
    </row>
    <row r="15244" spans="2:2">
      <c r="B15244" s="150"/>
    </row>
    <row r="15245" spans="2:2">
      <c r="B15245" s="150"/>
    </row>
    <row r="15246" spans="2:2">
      <c r="B15246" s="150"/>
    </row>
    <row r="15247" spans="2:2">
      <c r="B15247" s="150"/>
    </row>
    <row r="15248" spans="2:2">
      <c r="B15248" s="150"/>
    </row>
    <row r="15249" spans="2:2">
      <c r="B15249" s="150"/>
    </row>
    <row r="15250" spans="2:2">
      <c r="B15250" s="150"/>
    </row>
    <row r="15251" spans="2:2">
      <c r="B15251" s="150"/>
    </row>
    <row r="15252" spans="2:2">
      <c r="B15252" s="150"/>
    </row>
    <row r="15253" spans="2:2">
      <c r="B15253" s="150"/>
    </row>
    <row r="15254" spans="2:2">
      <c r="B15254" s="150"/>
    </row>
    <row r="15255" spans="2:2">
      <c r="B15255" s="150"/>
    </row>
    <row r="15256" spans="2:2">
      <c r="B15256" s="150"/>
    </row>
    <row r="15257" spans="2:2">
      <c r="B15257" s="150"/>
    </row>
    <row r="15258" spans="2:2">
      <c r="B15258" s="150"/>
    </row>
    <row r="15259" spans="2:2">
      <c r="B15259" s="150"/>
    </row>
    <row r="15260" spans="2:2">
      <c r="B15260" s="150"/>
    </row>
    <row r="15261" spans="2:2">
      <c r="B15261" s="150"/>
    </row>
    <row r="15262" spans="2:2">
      <c r="B15262" s="150"/>
    </row>
    <row r="15263" spans="2:2">
      <c r="B15263" s="150"/>
    </row>
    <row r="15264" spans="2:2">
      <c r="B15264" s="150"/>
    </row>
    <row r="15265" spans="2:2">
      <c r="B15265" s="150"/>
    </row>
    <row r="15266" spans="2:2">
      <c r="B15266" s="150"/>
    </row>
    <row r="15267" spans="2:2">
      <c r="B15267" s="150"/>
    </row>
    <row r="15268" spans="2:2">
      <c r="B15268" s="150"/>
    </row>
    <row r="15269" spans="2:2">
      <c r="B15269" s="150"/>
    </row>
    <row r="15270" spans="2:2">
      <c r="B15270" s="150"/>
    </row>
    <row r="15271" spans="2:2">
      <c r="B15271" s="150"/>
    </row>
    <row r="15272" spans="2:2">
      <c r="B15272" s="150"/>
    </row>
    <row r="15273" spans="2:2">
      <c r="B15273" s="150"/>
    </row>
    <row r="15274" spans="2:2">
      <c r="B15274" s="150"/>
    </row>
    <row r="15275" spans="2:2">
      <c r="B15275" s="150"/>
    </row>
    <row r="15276" spans="2:2">
      <c r="B15276" s="150"/>
    </row>
    <row r="15277" spans="2:2">
      <c r="B15277" s="150"/>
    </row>
    <row r="15278" spans="2:2">
      <c r="B15278" s="150"/>
    </row>
    <row r="15279" spans="2:2">
      <c r="B15279" s="150"/>
    </row>
    <row r="15280" spans="2:2">
      <c r="B15280" s="150"/>
    </row>
    <row r="15281" spans="2:2">
      <c r="B15281" s="150"/>
    </row>
    <row r="15282" spans="2:2">
      <c r="B15282" s="150"/>
    </row>
    <row r="15283" spans="2:2">
      <c r="B15283" s="150"/>
    </row>
    <row r="15284" spans="2:2">
      <c r="B15284" s="150"/>
    </row>
    <row r="15285" spans="2:2">
      <c r="B15285" s="150"/>
    </row>
    <row r="15286" spans="2:2">
      <c r="B15286" s="150"/>
    </row>
    <row r="15287" spans="2:2">
      <c r="B15287" s="150"/>
    </row>
    <row r="15288" spans="2:2">
      <c r="B15288" s="150"/>
    </row>
    <row r="15289" spans="2:2">
      <c r="B15289" s="150"/>
    </row>
    <row r="15290" spans="2:2">
      <c r="B15290" s="150"/>
    </row>
    <row r="15291" spans="2:2">
      <c r="B15291" s="150"/>
    </row>
    <row r="15292" spans="2:2">
      <c r="B15292" s="150"/>
    </row>
    <row r="15293" spans="2:2">
      <c r="B15293" s="150"/>
    </row>
    <row r="15294" spans="2:2">
      <c r="B15294" s="150"/>
    </row>
    <row r="15295" spans="2:2">
      <c r="B15295" s="150"/>
    </row>
    <row r="15296" spans="2:2">
      <c r="B15296" s="150"/>
    </row>
    <row r="15297" spans="2:2">
      <c r="B15297" s="150"/>
    </row>
    <row r="15298" spans="2:2">
      <c r="B15298" s="150"/>
    </row>
    <row r="15299" spans="2:2">
      <c r="B15299" s="150"/>
    </row>
    <row r="15300" spans="2:2">
      <c r="B15300" s="150"/>
    </row>
    <row r="15301" spans="2:2">
      <c r="B15301" s="150"/>
    </row>
    <row r="15302" spans="2:2">
      <c r="B15302" s="150"/>
    </row>
    <row r="15303" spans="2:2">
      <c r="B15303" s="150"/>
    </row>
    <row r="15304" spans="2:2">
      <c r="B15304" s="150"/>
    </row>
    <row r="15305" spans="2:2">
      <c r="B15305" s="150"/>
    </row>
    <row r="15306" spans="2:2">
      <c r="B15306" s="150"/>
    </row>
    <row r="15307" spans="2:2">
      <c r="B15307" s="150"/>
    </row>
    <row r="15308" spans="2:2">
      <c r="B15308" s="150"/>
    </row>
    <row r="15309" spans="2:2">
      <c r="B15309" s="150"/>
    </row>
    <row r="15310" spans="2:2">
      <c r="B15310" s="150"/>
    </row>
    <row r="15311" spans="2:2">
      <c r="B15311" s="150"/>
    </row>
    <row r="15312" spans="2:2">
      <c r="B15312" s="150"/>
    </row>
    <row r="15313" spans="2:2">
      <c r="B15313" s="150"/>
    </row>
    <row r="15314" spans="2:2">
      <c r="B15314" s="150"/>
    </row>
    <row r="15315" spans="2:2">
      <c r="B15315" s="150"/>
    </row>
    <row r="15316" spans="2:2">
      <c r="B15316" s="150"/>
    </row>
    <row r="15317" spans="2:2">
      <c r="B15317" s="150"/>
    </row>
    <row r="15318" spans="2:2">
      <c r="B15318" s="150"/>
    </row>
    <row r="15319" spans="2:2">
      <c r="B15319" s="150"/>
    </row>
    <row r="15320" spans="2:2">
      <c r="B15320" s="150"/>
    </row>
    <row r="15321" spans="2:2">
      <c r="B15321" s="150"/>
    </row>
    <row r="15322" spans="2:2">
      <c r="B15322" s="150"/>
    </row>
    <row r="15323" spans="2:2">
      <c r="B15323" s="150"/>
    </row>
    <row r="15324" spans="2:2">
      <c r="B15324" s="150"/>
    </row>
    <row r="15325" spans="2:2">
      <c r="B15325" s="150"/>
    </row>
    <row r="15326" spans="2:2">
      <c r="B15326" s="150"/>
    </row>
    <row r="15327" spans="2:2">
      <c r="B15327" s="150"/>
    </row>
    <row r="15328" spans="2:2">
      <c r="B15328" s="150"/>
    </row>
    <row r="15329" spans="2:2">
      <c r="B15329" s="150"/>
    </row>
    <row r="15330" spans="2:2">
      <c r="B15330" s="150"/>
    </row>
    <row r="15331" spans="2:2">
      <c r="B15331" s="150"/>
    </row>
    <row r="15332" spans="2:2">
      <c r="B15332" s="150"/>
    </row>
    <row r="15333" spans="2:2">
      <c r="B15333" s="150"/>
    </row>
    <row r="15334" spans="2:2">
      <c r="B15334" s="150"/>
    </row>
    <row r="15335" spans="2:2">
      <c r="B15335" s="150"/>
    </row>
    <row r="15336" spans="2:2">
      <c r="B15336" s="150"/>
    </row>
    <row r="15337" spans="2:2">
      <c r="B15337" s="150"/>
    </row>
    <row r="15338" spans="2:2">
      <c r="B15338" s="150"/>
    </row>
    <row r="15339" spans="2:2">
      <c r="B15339" s="150"/>
    </row>
    <row r="15340" spans="2:2">
      <c r="B15340" s="150"/>
    </row>
    <row r="15341" spans="2:2">
      <c r="B15341" s="150"/>
    </row>
    <row r="15342" spans="2:2">
      <c r="B15342" s="150"/>
    </row>
    <row r="15343" spans="2:2">
      <c r="B15343" s="150"/>
    </row>
    <row r="15344" spans="2:2">
      <c r="B15344" s="150"/>
    </row>
    <row r="15345" spans="2:2">
      <c r="B15345" s="150"/>
    </row>
    <row r="15346" spans="2:2">
      <c r="B15346" s="150"/>
    </row>
    <row r="15347" spans="2:2">
      <c r="B15347" s="150"/>
    </row>
    <row r="15348" spans="2:2">
      <c r="B15348" s="150"/>
    </row>
    <row r="15349" spans="2:2">
      <c r="B15349" s="150"/>
    </row>
    <row r="15350" spans="2:2">
      <c r="B15350" s="150"/>
    </row>
    <row r="15351" spans="2:2">
      <c r="B15351" s="150"/>
    </row>
    <row r="15352" spans="2:2">
      <c r="B15352" s="150"/>
    </row>
    <row r="15353" spans="2:2">
      <c r="B15353" s="150"/>
    </row>
    <row r="15354" spans="2:2">
      <c r="B15354" s="150"/>
    </row>
    <row r="15355" spans="2:2">
      <c r="B15355" s="150"/>
    </row>
    <row r="15356" spans="2:2">
      <c r="B15356" s="150"/>
    </row>
    <row r="15357" spans="2:2">
      <c r="B15357" s="150"/>
    </row>
    <row r="15358" spans="2:2">
      <c r="B15358" s="150"/>
    </row>
    <row r="15359" spans="2:2">
      <c r="B15359" s="150"/>
    </row>
    <row r="15360" spans="2:2">
      <c r="B15360" s="150"/>
    </row>
    <row r="15361" spans="2:2">
      <c r="B15361" s="150"/>
    </row>
    <row r="15362" spans="2:2">
      <c r="B15362" s="150"/>
    </row>
    <row r="15363" spans="2:2">
      <c r="B15363" s="150"/>
    </row>
    <row r="15364" spans="2:2">
      <c r="B15364" s="150"/>
    </row>
    <row r="15365" spans="2:2">
      <c r="B15365" s="150"/>
    </row>
    <row r="15366" spans="2:2">
      <c r="B15366" s="150"/>
    </row>
    <row r="15367" spans="2:2">
      <c r="B15367" s="150"/>
    </row>
    <row r="15368" spans="2:2">
      <c r="B15368" s="150"/>
    </row>
    <row r="15369" spans="2:2">
      <c r="B15369" s="150"/>
    </row>
    <row r="15370" spans="2:2">
      <c r="B15370" s="150"/>
    </row>
    <row r="15371" spans="2:2">
      <c r="B15371" s="150"/>
    </row>
    <row r="15372" spans="2:2">
      <c r="B15372" s="150"/>
    </row>
    <row r="15373" spans="2:2">
      <c r="B15373" s="150"/>
    </row>
    <row r="15374" spans="2:2">
      <c r="B15374" s="150"/>
    </row>
    <row r="15375" spans="2:2">
      <c r="B15375" s="150"/>
    </row>
    <row r="15376" spans="2:2">
      <c r="B15376" s="150"/>
    </row>
    <row r="15377" spans="2:2">
      <c r="B15377" s="150"/>
    </row>
    <row r="15378" spans="2:2">
      <c r="B15378" s="150"/>
    </row>
    <row r="15379" spans="2:2">
      <c r="B15379" s="150"/>
    </row>
    <row r="15380" spans="2:2">
      <c r="B15380" s="150"/>
    </row>
    <row r="15381" spans="2:2">
      <c r="B15381" s="150"/>
    </row>
    <row r="15382" spans="2:2">
      <c r="B15382" s="150"/>
    </row>
    <row r="15383" spans="2:2">
      <c r="B15383" s="150"/>
    </row>
    <row r="15384" spans="2:2">
      <c r="B15384" s="150"/>
    </row>
    <row r="15385" spans="2:2">
      <c r="B15385" s="150"/>
    </row>
    <row r="15386" spans="2:2">
      <c r="B15386" s="150"/>
    </row>
    <row r="15387" spans="2:2">
      <c r="B15387" s="150"/>
    </row>
    <row r="15388" spans="2:2">
      <c r="B15388" s="150"/>
    </row>
    <row r="15389" spans="2:2">
      <c r="B15389" s="150"/>
    </row>
    <row r="15390" spans="2:2">
      <c r="B15390" s="150"/>
    </row>
    <row r="15391" spans="2:2">
      <c r="B15391" s="150"/>
    </row>
    <row r="15392" spans="2:2">
      <c r="B15392" s="150"/>
    </row>
    <row r="15393" spans="2:2">
      <c r="B15393" s="150"/>
    </row>
    <row r="15394" spans="2:2">
      <c r="B15394" s="150"/>
    </row>
    <row r="15395" spans="2:2">
      <c r="B15395" s="150"/>
    </row>
    <row r="15396" spans="2:2">
      <c r="B15396" s="150"/>
    </row>
    <row r="15397" spans="2:2">
      <c r="B15397" s="150"/>
    </row>
    <row r="15398" spans="2:2">
      <c r="B15398" s="150"/>
    </row>
    <row r="15399" spans="2:2">
      <c r="B15399" s="150"/>
    </row>
    <row r="15400" spans="2:2">
      <c r="B15400" s="150"/>
    </row>
    <row r="15401" spans="2:2">
      <c r="B15401" s="150"/>
    </row>
    <row r="15402" spans="2:2">
      <c r="B15402" s="150"/>
    </row>
    <row r="15403" spans="2:2">
      <c r="B15403" s="150"/>
    </row>
    <row r="15404" spans="2:2">
      <c r="B15404" s="150"/>
    </row>
    <row r="15405" spans="2:2">
      <c r="B15405" s="150"/>
    </row>
    <row r="15406" spans="2:2">
      <c r="B15406" s="150"/>
    </row>
    <row r="15407" spans="2:2">
      <c r="B15407" s="150"/>
    </row>
    <row r="15408" spans="2:2">
      <c r="B15408" s="150"/>
    </row>
    <row r="15409" spans="2:2">
      <c r="B15409" s="150"/>
    </row>
    <row r="15410" spans="2:2">
      <c r="B15410" s="150"/>
    </row>
    <row r="15411" spans="2:2">
      <c r="B15411" s="150"/>
    </row>
    <row r="15412" spans="2:2">
      <c r="B15412" s="150"/>
    </row>
    <row r="15413" spans="2:2">
      <c r="B15413" s="150"/>
    </row>
    <row r="15414" spans="2:2">
      <c r="B15414" s="150"/>
    </row>
    <row r="15415" spans="2:2">
      <c r="B15415" s="150"/>
    </row>
    <row r="15416" spans="2:2">
      <c r="B15416" s="150"/>
    </row>
    <row r="15417" spans="2:2">
      <c r="B15417" s="150"/>
    </row>
    <row r="15418" spans="2:2">
      <c r="B15418" s="150"/>
    </row>
    <row r="15419" spans="2:2">
      <c r="B15419" s="150"/>
    </row>
    <row r="15420" spans="2:2">
      <c r="B15420" s="150"/>
    </row>
    <row r="15421" spans="2:2">
      <c r="B15421" s="150"/>
    </row>
    <row r="15422" spans="2:2">
      <c r="B15422" s="150"/>
    </row>
    <row r="15423" spans="2:2">
      <c r="B15423" s="150"/>
    </row>
    <row r="15424" spans="2:2">
      <c r="B15424" s="150"/>
    </row>
    <row r="15425" spans="2:2">
      <c r="B15425" s="150"/>
    </row>
    <row r="15426" spans="2:2">
      <c r="B15426" s="150"/>
    </row>
    <row r="15427" spans="2:2">
      <c r="B15427" s="150"/>
    </row>
    <row r="15428" spans="2:2">
      <c r="B15428" s="150"/>
    </row>
    <row r="15429" spans="2:2">
      <c r="B15429" s="150"/>
    </row>
    <row r="15430" spans="2:2">
      <c r="B15430" s="150"/>
    </row>
    <row r="15431" spans="2:2">
      <c r="B15431" s="150"/>
    </row>
    <row r="15432" spans="2:2">
      <c r="B15432" s="150"/>
    </row>
    <row r="15433" spans="2:2">
      <c r="B15433" s="150"/>
    </row>
    <row r="15434" spans="2:2">
      <c r="B15434" s="150"/>
    </row>
    <row r="15435" spans="2:2">
      <c r="B15435" s="150"/>
    </row>
    <row r="15436" spans="2:2">
      <c r="B15436" s="150"/>
    </row>
    <row r="15437" spans="2:2">
      <c r="B15437" s="150"/>
    </row>
    <row r="15438" spans="2:2">
      <c r="B15438" s="150"/>
    </row>
    <row r="15439" spans="2:2">
      <c r="B15439" s="150"/>
    </row>
    <row r="15440" spans="2:2">
      <c r="B15440" s="150"/>
    </row>
    <row r="15441" spans="2:2">
      <c r="B15441" s="150"/>
    </row>
    <row r="15442" spans="2:2">
      <c r="B15442" s="150"/>
    </row>
    <row r="15443" spans="2:2">
      <c r="B15443" s="150"/>
    </row>
    <row r="15444" spans="2:2">
      <c r="B15444" s="150"/>
    </row>
    <row r="15445" spans="2:2">
      <c r="B15445" s="150"/>
    </row>
    <row r="15446" spans="2:2">
      <c r="B15446" s="150"/>
    </row>
    <row r="15447" spans="2:2">
      <c r="B15447" s="150"/>
    </row>
    <row r="15448" spans="2:2">
      <c r="B15448" s="150"/>
    </row>
    <row r="15449" spans="2:2">
      <c r="B15449" s="150"/>
    </row>
    <row r="15450" spans="2:2">
      <c r="B15450" s="150"/>
    </row>
    <row r="15451" spans="2:2">
      <c r="B15451" s="150"/>
    </row>
    <row r="15452" spans="2:2">
      <c r="B15452" s="150"/>
    </row>
    <row r="15453" spans="2:2">
      <c r="B15453" s="150"/>
    </row>
    <row r="15454" spans="2:2">
      <c r="B15454" s="150"/>
    </row>
    <row r="15455" spans="2:2">
      <c r="B15455" s="150"/>
    </row>
    <row r="15456" spans="2:2">
      <c r="B15456" s="150"/>
    </row>
    <row r="15457" spans="2:2">
      <c r="B15457" s="150"/>
    </row>
    <row r="15458" spans="2:2">
      <c r="B15458" s="150"/>
    </row>
    <row r="15459" spans="2:2">
      <c r="B15459" s="150"/>
    </row>
    <row r="15460" spans="2:2">
      <c r="B15460" s="150"/>
    </row>
    <row r="15461" spans="2:2">
      <c r="B15461" s="150"/>
    </row>
    <row r="15462" spans="2:2">
      <c r="B15462" s="150"/>
    </row>
    <row r="15463" spans="2:2">
      <c r="B15463" s="150"/>
    </row>
    <row r="15464" spans="2:2">
      <c r="B15464" s="150"/>
    </row>
    <row r="15465" spans="2:2">
      <c r="B15465" s="150"/>
    </row>
    <row r="15466" spans="2:2">
      <c r="B15466" s="150"/>
    </row>
    <row r="15467" spans="2:2">
      <c r="B15467" s="150"/>
    </row>
    <row r="15468" spans="2:2">
      <c r="B15468" s="150"/>
    </row>
    <row r="15469" spans="2:2">
      <c r="B15469" s="150"/>
    </row>
    <row r="15470" spans="2:2">
      <c r="B15470" s="150"/>
    </row>
    <row r="15471" spans="2:2">
      <c r="B15471" s="150"/>
    </row>
    <row r="15472" spans="2:2">
      <c r="B15472" s="150"/>
    </row>
    <row r="15473" spans="2:2">
      <c r="B15473" s="150"/>
    </row>
    <row r="15474" spans="2:2">
      <c r="B15474" s="150"/>
    </row>
    <row r="15475" spans="2:2">
      <c r="B15475" s="150"/>
    </row>
    <row r="15476" spans="2:2">
      <c r="B15476" s="150"/>
    </row>
    <row r="15477" spans="2:2">
      <c r="B15477" s="150"/>
    </row>
    <row r="15478" spans="2:2">
      <c r="B15478" s="150"/>
    </row>
    <row r="15479" spans="2:2">
      <c r="B15479" s="150"/>
    </row>
    <row r="15480" spans="2:2">
      <c r="B15480" s="150"/>
    </row>
    <row r="15481" spans="2:2">
      <c r="B15481" s="150"/>
    </row>
    <row r="15482" spans="2:2">
      <c r="B15482" s="150"/>
    </row>
    <row r="15483" spans="2:2">
      <c r="B15483" s="150"/>
    </row>
    <row r="15484" spans="2:2">
      <c r="B15484" s="150"/>
    </row>
    <row r="15485" spans="2:2">
      <c r="B15485" s="150"/>
    </row>
    <row r="15486" spans="2:2">
      <c r="B15486" s="150"/>
    </row>
    <row r="15487" spans="2:2">
      <c r="B15487" s="150"/>
    </row>
    <row r="15488" spans="2:2">
      <c r="B15488" s="150"/>
    </row>
    <row r="15489" spans="2:2">
      <c r="B15489" s="150"/>
    </row>
    <row r="15490" spans="2:2">
      <c r="B15490" s="150"/>
    </row>
    <row r="15491" spans="2:2">
      <c r="B15491" s="150"/>
    </row>
    <row r="15492" spans="2:2">
      <c r="B15492" s="150"/>
    </row>
    <row r="15493" spans="2:2">
      <c r="B15493" s="150"/>
    </row>
    <row r="15494" spans="2:2">
      <c r="B15494" s="150"/>
    </row>
    <row r="15495" spans="2:2">
      <c r="B15495" s="150"/>
    </row>
    <row r="15496" spans="2:2">
      <c r="B15496" s="150"/>
    </row>
    <row r="15497" spans="2:2">
      <c r="B15497" s="150"/>
    </row>
    <row r="15498" spans="2:2">
      <c r="B15498" s="150"/>
    </row>
    <row r="15499" spans="2:2">
      <c r="B15499" s="150"/>
    </row>
    <row r="15500" spans="2:2">
      <c r="B15500" s="150"/>
    </row>
    <row r="15501" spans="2:2">
      <c r="B15501" s="150"/>
    </row>
    <row r="15502" spans="2:2">
      <c r="B15502" s="150"/>
    </row>
    <row r="15503" spans="2:2">
      <c r="B15503" s="150"/>
    </row>
    <row r="15504" spans="2:2">
      <c r="B15504" s="150"/>
    </row>
    <row r="15505" spans="2:2">
      <c r="B15505" s="150"/>
    </row>
    <row r="15506" spans="2:2">
      <c r="B15506" s="150"/>
    </row>
    <row r="15507" spans="2:2">
      <c r="B15507" s="150"/>
    </row>
    <row r="15508" spans="2:2">
      <c r="B15508" s="150"/>
    </row>
    <row r="15509" spans="2:2">
      <c r="B15509" s="150"/>
    </row>
    <row r="15510" spans="2:2">
      <c r="B15510" s="150"/>
    </row>
    <row r="15511" spans="2:2">
      <c r="B15511" s="150"/>
    </row>
    <row r="15512" spans="2:2">
      <c r="B15512" s="150"/>
    </row>
    <row r="15513" spans="2:2">
      <c r="B15513" s="150"/>
    </row>
    <row r="15514" spans="2:2">
      <c r="B15514" s="150"/>
    </row>
    <row r="15515" spans="2:2">
      <c r="B15515" s="150"/>
    </row>
    <row r="15516" spans="2:2">
      <c r="B15516" s="150"/>
    </row>
    <row r="15517" spans="2:2">
      <c r="B15517" s="150"/>
    </row>
    <row r="15518" spans="2:2">
      <c r="B15518" s="150"/>
    </row>
    <row r="15519" spans="2:2">
      <c r="B15519" s="150"/>
    </row>
    <row r="15520" spans="2:2">
      <c r="B15520" s="150"/>
    </row>
    <row r="15521" spans="2:2">
      <c r="B15521" s="150"/>
    </row>
    <row r="15522" spans="2:2">
      <c r="B15522" s="150"/>
    </row>
    <row r="15523" spans="2:2">
      <c r="B15523" s="150"/>
    </row>
    <row r="15524" spans="2:2">
      <c r="B15524" s="150"/>
    </row>
    <row r="15525" spans="2:2">
      <c r="B15525" s="150"/>
    </row>
    <row r="15526" spans="2:2">
      <c r="B15526" s="150"/>
    </row>
    <row r="15527" spans="2:2">
      <c r="B15527" s="150"/>
    </row>
    <row r="15528" spans="2:2">
      <c r="B15528" s="150"/>
    </row>
    <row r="15529" spans="2:2">
      <c r="B15529" s="150"/>
    </row>
    <row r="15530" spans="2:2">
      <c r="B15530" s="150"/>
    </row>
    <row r="15531" spans="2:2">
      <c r="B15531" s="150"/>
    </row>
    <row r="15532" spans="2:2">
      <c r="B15532" s="150"/>
    </row>
    <row r="15533" spans="2:2">
      <c r="B15533" s="150"/>
    </row>
    <row r="15534" spans="2:2">
      <c r="B15534" s="150"/>
    </row>
    <row r="15535" spans="2:2">
      <c r="B15535" s="150"/>
    </row>
    <row r="15536" spans="2:2">
      <c r="B15536" s="150"/>
    </row>
    <row r="15537" spans="2:2">
      <c r="B15537" s="150"/>
    </row>
    <row r="15538" spans="2:2">
      <c r="B15538" s="150"/>
    </row>
    <row r="15539" spans="2:2">
      <c r="B15539" s="150"/>
    </row>
    <row r="15540" spans="2:2">
      <c r="B15540" s="150"/>
    </row>
    <row r="15541" spans="2:2">
      <c r="B15541" s="150"/>
    </row>
    <row r="15542" spans="2:2">
      <c r="B15542" s="150"/>
    </row>
    <row r="15543" spans="2:2">
      <c r="B15543" s="150"/>
    </row>
    <row r="15544" spans="2:2">
      <c r="B15544" s="150"/>
    </row>
    <row r="15545" spans="2:2">
      <c r="B15545" s="150"/>
    </row>
    <row r="15546" spans="2:2">
      <c r="B15546" s="150"/>
    </row>
    <row r="15547" spans="2:2">
      <c r="B15547" s="150"/>
    </row>
    <row r="15548" spans="2:2">
      <c r="B15548" s="150"/>
    </row>
    <row r="15549" spans="2:2">
      <c r="B15549" s="150"/>
    </row>
    <row r="15550" spans="2:2">
      <c r="B15550" s="150"/>
    </row>
    <row r="15551" spans="2:2">
      <c r="B15551" s="150"/>
    </row>
    <row r="15552" spans="2:2">
      <c r="B15552" s="150"/>
    </row>
    <row r="15553" spans="2:2">
      <c r="B15553" s="150"/>
    </row>
    <row r="15554" spans="2:2">
      <c r="B15554" s="150"/>
    </row>
    <row r="15555" spans="2:2">
      <c r="B15555" s="150"/>
    </row>
    <row r="15556" spans="2:2">
      <c r="B15556" s="150"/>
    </row>
    <row r="15557" spans="2:2">
      <c r="B15557" s="150"/>
    </row>
    <row r="15558" spans="2:2">
      <c r="B15558" s="150"/>
    </row>
    <row r="15559" spans="2:2">
      <c r="B15559" s="150"/>
    </row>
    <row r="15560" spans="2:2">
      <c r="B15560" s="150"/>
    </row>
    <row r="15561" spans="2:2">
      <c r="B15561" s="150"/>
    </row>
    <row r="15562" spans="2:2">
      <c r="B15562" s="150"/>
    </row>
    <row r="15563" spans="2:2">
      <c r="B15563" s="150"/>
    </row>
    <row r="15564" spans="2:2">
      <c r="B15564" s="150"/>
    </row>
    <row r="15565" spans="2:2">
      <c r="B15565" s="150"/>
    </row>
    <row r="15566" spans="2:2">
      <c r="B15566" s="150"/>
    </row>
    <row r="15567" spans="2:2">
      <c r="B15567" s="150"/>
    </row>
    <row r="15568" spans="2:2">
      <c r="B15568" s="150"/>
    </row>
    <row r="15569" spans="2:2">
      <c r="B15569" s="150"/>
    </row>
    <row r="15570" spans="2:2">
      <c r="B15570" s="150"/>
    </row>
    <row r="15571" spans="2:2">
      <c r="B15571" s="150"/>
    </row>
    <row r="15572" spans="2:2">
      <c r="B15572" s="150"/>
    </row>
    <row r="15573" spans="2:2">
      <c r="B15573" s="150"/>
    </row>
    <row r="15574" spans="2:2">
      <c r="B15574" s="150"/>
    </row>
    <row r="15575" spans="2:2">
      <c r="B15575" s="150"/>
    </row>
    <row r="15576" spans="2:2">
      <c r="B15576" s="150"/>
    </row>
    <row r="15577" spans="2:2">
      <c r="B15577" s="150"/>
    </row>
    <row r="15578" spans="2:2">
      <c r="B15578" s="150"/>
    </row>
    <row r="15579" spans="2:2">
      <c r="B15579" s="150"/>
    </row>
    <row r="15580" spans="2:2">
      <c r="B15580" s="150"/>
    </row>
    <row r="15581" spans="2:2">
      <c r="B15581" s="150"/>
    </row>
    <row r="15582" spans="2:2">
      <c r="B15582" s="150"/>
    </row>
    <row r="15583" spans="2:2">
      <c r="B15583" s="150"/>
    </row>
    <row r="15584" spans="2:2">
      <c r="B15584" s="150"/>
    </row>
    <row r="15585" spans="2:2">
      <c r="B15585" s="150"/>
    </row>
    <row r="15586" spans="2:2">
      <c r="B15586" s="150"/>
    </row>
    <row r="15587" spans="2:2">
      <c r="B15587" s="150"/>
    </row>
    <row r="15588" spans="2:2">
      <c r="B15588" s="150"/>
    </row>
    <row r="15589" spans="2:2">
      <c r="B15589" s="150"/>
    </row>
    <row r="15590" spans="2:2">
      <c r="B15590" s="150"/>
    </row>
    <row r="15591" spans="2:2">
      <c r="B15591" s="150"/>
    </row>
    <row r="15592" spans="2:2">
      <c r="B15592" s="150"/>
    </row>
    <row r="15593" spans="2:2">
      <c r="B15593" s="150"/>
    </row>
    <row r="15594" spans="2:2">
      <c r="B15594" s="150"/>
    </row>
    <row r="15595" spans="2:2">
      <c r="B15595" s="150"/>
    </row>
    <row r="15596" spans="2:2">
      <c r="B15596" s="150"/>
    </row>
    <row r="15597" spans="2:2">
      <c r="B15597" s="150"/>
    </row>
    <row r="15598" spans="2:2">
      <c r="B15598" s="150"/>
    </row>
    <row r="15599" spans="2:2">
      <c r="B15599" s="150"/>
    </row>
    <row r="15600" spans="2:2">
      <c r="B15600" s="150"/>
    </row>
    <row r="15601" spans="2:2">
      <c r="B15601" s="150"/>
    </row>
    <row r="15602" spans="2:2">
      <c r="B15602" s="150"/>
    </row>
    <row r="15603" spans="2:2">
      <c r="B15603" s="150"/>
    </row>
    <row r="15604" spans="2:2">
      <c r="B15604" s="150"/>
    </row>
    <row r="15605" spans="2:2">
      <c r="B15605" s="150"/>
    </row>
    <row r="15606" spans="2:2">
      <c r="B15606" s="150"/>
    </row>
    <row r="15607" spans="2:2">
      <c r="B15607" s="150"/>
    </row>
    <row r="15608" spans="2:2">
      <c r="B15608" s="150"/>
    </row>
    <row r="15609" spans="2:2">
      <c r="B15609" s="150"/>
    </row>
    <row r="15610" spans="2:2">
      <c r="B15610" s="150"/>
    </row>
    <row r="15611" spans="2:2">
      <c r="B15611" s="150"/>
    </row>
    <row r="15612" spans="2:2">
      <c r="B15612" s="150"/>
    </row>
    <row r="15613" spans="2:2">
      <c r="B15613" s="150"/>
    </row>
    <row r="15614" spans="2:2">
      <c r="B15614" s="150"/>
    </row>
    <row r="15615" spans="2:2">
      <c r="B15615" s="150"/>
    </row>
    <row r="15616" spans="2:2">
      <c r="B15616" s="150"/>
    </row>
    <row r="15617" spans="2:2">
      <c r="B15617" s="150"/>
    </row>
    <row r="15618" spans="2:2">
      <c r="B15618" s="150"/>
    </row>
    <row r="15619" spans="2:2">
      <c r="B15619" s="150"/>
    </row>
    <row r="15620" spans="2:2">
      <c r="B15620" s="150"/>
    </row>
    <row r="15621" spans="2:2">
      <c r="B15621" s="150"/>
    </row>
    <row r="15622" spans="2:2">
      <c r="B15622" s="150"/>
    </row>
    <row r="15623" spans="2:2">
      <c r="B15623" s="150"/>
    </row>
    <row r="15624" spans="2:2">
      <c r="B15624" s="150"/>
    </row>
    <row r="15625" spans="2:2">
      <c r="B15625" s="150"/>
    </row>
    <row r="15626" spans="2:2">
      <c r="B15626" s="150"/>
    </row>
    <row r="15627" spans="2:2">
      <c r="B15627" s="150"/>
    </row>
    <row r="15628" spans="2:2">
      <c r="B15628" s="150"/>
    </row>
    <row r="15629" spans="2:2">
      <c r="B15629" s="150"/>
    </row>
    <row r="15630" spans="2:2">
      <c r="B15630" s="150"/>
    </row>
    <row r="15631" spans="2:2">
      <c r="B15631" s="150"/>
    </row>
    <row r="15632" spans="2:2">
      <c r="B15632" s="150"/>
    </row>
    <row r="15633" spans="2:2">
      <c r="B15633" s="150"/>
    </row>
    <row r="15634" spans="2:2">
      <c r="B15634" s="150"/>
    </row>
    <row r="15635" spans="2:2">
      <c r="B15635" s="150"/>
    </row>
    <row r="15636" spans="2:2">
      <c r="B15636" s="150"/>
    </row>
    <row r="15637" spans="2:2">
      <c r="B15637" s="150"/>
    </row>
    <row r="15638" spans="2:2">
      <c r="B15638" s="150"/>
    </row>
    <row r="15639" spans="2:2">
      <c r="B15639" s="150"/>
    </row>
    <row r="15640" spans="2:2">
      <c r="B15640" s="150"/>
    </row>
    <row r="15641" spans="2:2">
      <c r="B15641" s="150"/>
    </row>
    <row r="15642" spans="2:2">
      <c r="B15642" s="150"/>
    </row>
    <row r="15643" spans="2:2">
      <c r="B15643" s="150"/>
    </row>
    <row r="15644" spans="2:2">
      <c r="B15644" s="150"/>
    </row>
    <row r="15645" spans="2:2">
      <c r="B15645" s="150"/>
    </row>
    <row r="15646" spans="2:2">
      <c r="B15646" s="150"/>
    </row>
    <row r="15647" spans="2:2">
      <c r="B15647" s="150"/>
    </row>
    <row r="15648" spans="2:2">
      <c r="B15648" s="150"/>
    </row>
    <row r="15649" spans="2:2">
      <c r="B15649" s="150"/>
    </row>
    <row r="15650" spans="2:2">
      <c r="B15650" s="150"/>
    </row>
    <row r="15651" spans="2:2">
      <c r="B15651" s="150"/>
    </row>
    <row r="15652" spans="2:2">
      <c r="B15652" s="150"/>
    </row>
    <row r="15653" spans="2:2">
      <c r="B15653" s="150"/>
    </row>
    <row r="15654" spans="2:2">
      <c r="B15654" s="150"/>
    </row>
    <row r="15655" spans="2:2">
      <c r="B15655" s="150"/>
    </row>
    <row r="15656" spans="2:2">
      <c r="B15656" s="150"/>
    </row>
    <row r="15657" spans="2:2">
      <c r="B15657" s="150"/>
    </row>
    <row r="15658" spans="2:2">
      <c r="B15658" s="150"/>
    </row>
    <row r="15659" spans="2:2">
      <c r="B15659" s="150"/>
    </row>
    <row r="15660" spans="2:2">
      <c r="B15660" s="150"/>
    </row>
    <row r="15661" spans="2:2">
      <c r="B15661" s="150"/>
    </row>
    <row r="15662" spans="2:2">
      <c r="B15662" s="150"/>
    </row>
    <row r="15663" spans="2:2">
      <c r="B15663" s="150"/>
    </row>
    <row r="15664" spans="2:2">
      <c r="B15664" s="150"/>
    </row>
    <row r="15665" spans="2:2">
      <c r="B15665" s="150"/>
    </row>
    <row r="15666" spans="2:2">
      <c r="B15666" s="150"/>
    </row>
    <row r="15667" spans="2:2">
      <c r="B15667" s="150"/>
    </row>
    <row r="15668" spans="2:2">
      <c r="B15668" s="150"/>
    </row>
    <row r="15669" spans="2:2">
      <c r="B15669" s="150"/>
    </row>
    <row r="15670" spans="2:2">
      <c r="B15670" s="150"/>
    </row>
    <row r="15671" spans="2:2">
      <c r="B15671" s="150"/>
    </row>
    <row r="15672" spans="2:2">
      <c r="B15672" s="150"/>
    </row>
    <row r="15673" spans="2:2">
      <c r="B15673" s="150"/>
    </row>
    <row r="15674" spans="2:2">
      <c r="B15674" s="150"/>
    </row>
    <row r="15675" spans="2:2">
      <c r="B15675" s="150"/>
    </row>
    <row r="15676" spans="2:2">
      <c r="B15676" s="150"/>
    </row>
    <row r="15677" spans="2:2">
      <c r="B15677" s="150"/>
    </row>
    <row r="15678" spans="2:2">
      <c r="B15678" s="150"/>
    </row>
    <row r="15679" spans="2:2">
      <c r="B15679" s="150"/>
    </row>
    <row r="15680" spans="2:2">
      <c r="B15680" s="150"/>
    </row>
    <row r="15681" spans="2:2">
      <c r="B15681" s="150"/>
    </row>
    <row r="15682" spans="2:2">
      <c r="B15682" s="150"/>
    </row>
    <row r="15683" spans="2:2">
      <c r="B15683" s="150"/>
    </row>
    <row r="15684" spans="2:2">
      <c r="B15684" s="150"/>
    </row>
    <row r="15685" spans="2:2">
      <c r="B15685" s="150"/>
    </row>
    <row r="15686" spans="2:2">
      <c r="B15686" s="150"/>
    </row>
    <row r="15687" spans="2:2">
      <c r="B15687" s="150"/>
    </row>
    <row r="15688" spans="2:2">
      <c r="B15688" s="150"/>
    </row>
    <row r="15689" spans="2:2">
      <c r="B15689" s="150"/>
    </row>
    <row r="15690" spans="2:2">
      <c r="B15690" s="150"/>
    </row>
    <row r="15691" spans="2:2">
      <c r="B15691" s="150"/>
    </row>
    <row r="15692" spans="2:2">
      <c r="B15692" s="150"/>
    </row>
    <row r="15693" spans="2:2">
      <c r="B15693" s="150"/>
    </row>
    <row r="15694" spans="2:2">
      <c r="B15694" s="150"/>
    </row>
    <row r="15695" spans="2:2">
      <c r="B15695" s="150"/>
    </row>
    <row r="15696" spans="2:2">
      <c r="B15696" s="150"/>
    </row>
    <row r="15697" spans="2:2">
      <c r="B15697" s="150"/>
    </row>
    <row r="15698" spans="2:2">
      <c r="B15698" s="150"/>
    </row>
    <row r="15699" spans="2:2">
      <c r="B15699" s="150"/>
    </row>
    <row r="15700" spans="2:2">
      <c r="B15700" s="150"/>
    </row>
    <row r="15701" spans="2:2">
      <c r="B15701" s="150"/>
    </row>
    <row r="15702" spans="2:2">
      <c r="B15702" s="150"/>
    </row>
    <row r="15703" spans="2:2">
      <c r="B15703" s="150"/>
    </row>
    <row r="15704" spans="2:2">
      <c r="B15704" s="150"/>
    </row>
    <row r="15705" spans="2:2">
      <c r="B15705" s="150"/>
    </row>
    <row r="15706" spans="2:2">
      <c r="B15706" s="150"/>
    </row>
    <row r="15707" spans="2:2">
      <c r="B15707" s="150"/>
    </row>
    <row r="15708" spans="2:2">
      <c r="B15708" s="150"/>
    </row>
    <row r="15709" spans="2:2">
      <c r="B15709" s="150"/>
    </row>
    <row r="15710" spans="2:2">
      <c r="B15710" s="150"/>
    </row>
    <row r="15711" spans="2:2">
      <c r="B15711" s="150"/>
    </row>
    <row r="15712" spans="2:2">
      <c r="B15712" s="150"/>
    </row>
    <row r="15713" spans="2:2">
      <c r="B15713" s="150"/>
    </row>
    <row r="15714" spans="2:2">
      <c r="B15714" s="150"/>
    </row>
    <row r="15715" spans="2:2">
      <c r="B15715" s="150"/>
    </row>
    <row r="15716" spans="2:2">
      <c r="B15716" s="150"/>
    </row>
    <row r="15717" spans="2:2">
      <c r="B15717" s="150"/>
    </row>
    <row r="15718" spans="2:2">
      <c r="B15718" s="150"/>
    </row>
    <row r="15719" spans="2:2">
      <c r="B15719" s="150"/>
    </row>
    <row r="15720" spans="2:2">
      <c r="B15720" s="150"/>
    </row>
    <row r="15721" spans="2:2">
      <c r="B15721" s="150"/>
    </row>
    <row r="15722" spans="2:2">
      <c r="B15722" s="150"/>
    </row>
    <row r="15723" spans="2:2">
      <c r="B15723" s="150"/>
    </row>
    <row r="15724" spans="2:2">
      <c r="B15724" s="150"/>
    </row>
    <row r="15725" spans="2:2">
      <c r="B15725" s="150"/>
    </row>
    <row r="15726" spans="2:2">
      <c r="B15726" s="150"/>
    </row>
    <row r="15727" spans="2:2">
      <c r="B15727" s="150"/>
    </row>
    <row r="15728" spans="2:2">
      <c r="B15728" s="150"/>
    </row>
    <row r="15729" spans="2:2">
      <c r="B15729" s="150"/>
    </row>
    <row r="15730" spans="2:2">
      <c r="B15730" s="150"/>
    </row>
    <row r="15731" spans="2:2">
      <c r="B15731" s="150"/>
    </row>
    <row r="15732" spans="2:2">
      <c r="B15732" s="150"/>
    </row>
    <row r="15733" spans="2:2">
      <c r="B15733" s="150"/>
    </row>
    <row r="15734" spans="2:2">
      <c r="B15734" s="150"/>
    </row>
    <row r="15735" spans="2:2">
      <c r="B15735" s="150"/>
    </row>
    <row r="15736" spans="2:2">
      <c r="B15736" s="150"/>
    </row>
    <row r="15737" spans="2:2">
      <c r="B15737" s="150"/>
    </row>
    <row r="15738" spans="2:2">
      <c r="B15738" s="150"/>
    </row>
    <row r="15739" spans="2:2">
      <c r="B15739" s="150"/>
    </row>
    <row r="15740" spans="2:2">
      <c r="B15740" s="150"/>
    </row>
    <row r="15741" spans="2:2">
      <c r="B15741" s="150"/>
    </row>
    <row r="15742" spans="2:2">
      <c r="B15742" s="150"/>
    </row>
    <row r="15743" spans="2:2">
      <c r="B15743" s="150"/>
    </row>
    <row r="15744" spans="2:2">
      <c r="B15744" s="150"/>
    </row>
    <row r="15745" spans="2:2">
      <c r="B15745" s="150"/>
    </row>
    <row r="15746" spans="2:2">
      <c r="B15746" s="150"/>
    </row>
    <row r="15747" spans="2:2">
      <c r="B15747" s="150"/>
    </row>
    <row r="15748" spans="2:2">
      <c r="B15748" s="150"/>
    </row>
    <row r="15749" spans="2:2">
      <c r="B15749" s="150"/>
    </row>
    <row r="15750" spans="2:2">
      <c r="B15750" s="150"/>
    </row>
    <row r="15751" spans="2:2">
      <c r="B15751" s="150"/>
    </row>
    <row r="15752" spans="2:2">
      <c r="B15752" s="150"/>
    </row>
    <row r="15753" spans="2:2">
      <c r="B15753" s="150"/>
    </row>
    <row r="15754" spans="2:2">
      <c r="B15754" s="150"/>
    </row>
    <row r="15755" spans="2:2">
      <c r="B15755" s="150"/>
    </row>
    <row r="15756" spans="2:2">
      <c r="B15756" s="150"/>
    </row>
    <row r="15757" spans="2:2">
      <c r="B15757" s="150"/>
    </row>
    <row r="15758" spans="2:2">
      <c r="B15758" s="150"/>
    </row>
    <row r="15759" spans="2:2">
      <c r="B15759" s="150"/>
    </row>
    <row r="15760" spans="2:2">
      <c r="B15760" s="150"/>
    </row>
    <row r="15761" spans="2:2">
      <c r="B15761" s="150"/>
    </row>
    <row r="15762" spans="2:2">
      <c r="B15762" s="150"/>
    </row>
    <row r="15763" spans="2:2">
      <c r="B15763" s="150"/>
    </row>
    <row r="15764" spans="2:2">
      <c r="B15764" s="150"/>
    </row>
    <row r="15765" spans="2:2">
      <c r="B15765" s="150"/>
    </row>
    <row r="15766" spans="2:2">
      <c r="B15766" s="150"/>
    </row>
    <row r="15767" spans="2:2">
      <c r="B15767" s="150"/>
    </row>
    <row r="15768" spans="2:2">
      <c r="B15768" s="150"/>
    </row>
    <row r="15769" spans="2:2">
      <c r="B15769" s="150"/>
    </row>
    <row r="15770" spans="2:2">
      <c r="B15770" s="150"/>
    </row>
    <row r="15771" spans="2:2">
      <c r="B15771" s="150"/>
    </row>
    <row r="15772" spans="2:2">
      <c r="B15772" s="150"/>
    </row>
    <row r="15773" spans="2:2">
      <c r="B15773" s="150"/>
    </row>
    <row r="15774" spans="2:2">
      <c r="B15774" s="150"/>
    </row>
    <row r="15775" spans="2:2">
      <c r="B15775" s="150"/>
    </row>
    <row r="15776" spans="2:2">
      <c r="B15776" s="150"/>
    </row>
    <row r="15777" spans="2:2">
      <c r="B15777" s="150"/>
    </row>
    <row r="15778" spans="2:2">
      <c r="B15778" s="150"/>
    </row>
    <row r="15779" spans="2:2">
      <c r="B15779" s="150"/>
    </row>
    <row r="15780" spans="2:2">
      <c r="B15780" s="150"/>
    </row>
    <row r="15781" spans="2:2">
      <c r="B15781" s="150"/>
    </row>
    <row r="15782" spans="2:2">
      <c r="B15782" s="150"/>
    </row>
    <row r="15783" spans="2:2">
      <c r="B15783" s="150"/>
    </row>
    <row r="15784" spans="2:2">
      <c r="B15784" s="150"/>
    </row>
    <row r="15785" spans="2:2">
      <c r="B15785" s="150"/>
    </row>
    <row r="15786" spans="2:2">
      <c r="B15786" s="150"/>
    </row>
    <row r="15787" spans="2:2">
      <c r="B15787" s="150"/>
    </row>
    <row r="15788" spans="2:2">
      <c r="B15788" s="150"/>
    </row>
    <row r="15789" spans="2:2">
      <c r="B15789" s="150"/>
    </row>
    <row r="15790" spans="2:2">
      <c r="B15790" s="150"/>
    </row>
    <row r="15791" spans="2:2">
      <c r="B15791" s="150"/>
    </row>
    <row r="15792" spans="2:2">
      <c r="B15792" s="150"/>
    </row>
    <row r="15793" spans="2:2">
      <c r="B15793" s="150"/>
    </row>
    <row r="15794" spans="2:2">
      <c r="B15794" s="150"/>
    </row>
    <row r="15795" spans="2:2">
      <c r="B15795" s="150"/>
    </row>
    <row r="15796" spans="2:2">
      <c r="B15796" s="150"/>
    </row>
    <row r="15797" spans="2:2">
      <c r="B15797" s="150"/>
    </row>
    <row r="15798" spans="2:2">
      <c r="B15798" s="150"/>
    </row>
    <row r="15799" spans="2:2">
      <c r="B15799" s="150"/>
    </row>
    <row r="15800" spans="2:2">
      <c r="B15800" s="150"/>
    </row>
    <row r="15801" spans="2:2">
      <c r="B15801" s="150"/>
    </row>
    <row r="15802" spans="2:2">
      <c r="B15802" s="150"/>
    </row>
    <row r="15803" spans="2:2">
      <c r="B15803" s="150"/>
    </row>
    <row r="15804" spans="2:2">
      <c r="B15804" s="150"/>
    </row>
    <row r="15805" spans="2:2">
      <c r="B15805" s="150"/>
    </row>
    <row r="15806" spans="2:2">
      <c r="B15806" s="150"/>
    </row>
    <row r="15807" spans="2:2">
      <c r="B15807" s="150"/>
    </row>
    <row r="15808" spans="2:2">
      <c r="B15808" s="150"/>
    </row>
    <row r="15809" spans="2:2">
      <c r="B15809" s="150"/>
    </row>
    <row r="15810" spans="2:2">
      <c r="B15810" s="150"/>
    </row>
    <row r="15811" spans="2:2">
      <c r="B15811" s="150"/>
    </row>
    <row r="15812" spans="2:2">
      <c r="B15812" s="150"/>
    </row>
    <row r="15813" spans="2:2">
      <c r="B15813" s="150"/>
    </row>
    <row r="15814" spans="2:2">
      <c r="B15814" s="150"/>
    </row>
    <row r="15815" spans="2:2">
      <c r="B15815" s="150"/>
    </row>
    <row r="15816" spans="2:2">
      <c r="B15816" s="150"/>
    </row>
    <row r="15817" spans="2:2">
      <c r="B15817" s="150"/>
    </row>
    <row r="15818" spans="2:2">
      <c r="B15818" s="150"/>
    </row>
    <row r="15819" spans="2:2">
      <c r="B15819" s="150"/>
    </row>
    <row r="15820" spans="2:2">
      <c r="B15820" s="150"/>
    </row>
    <row r="15821" spans="2:2">
      <c r="B15821" s="150"/>
    </row>
    <row r="15822" spans="2:2">
      <c r="B15822" s="150"/>
    </row>
    <row r="15823" spans="2:2">
      <c r="B15823" s="150"/>
    </row>
    <row r="15824" spans="2:2">
      <c r="B15824" s="150"/>
    </row>
    <row r="15825" spans="2:2">
      <c r="B15825" s="150"/>
    </row>
    <row r="15826" spans="2:2">
      <c r="B15826" s="150"/>
    </row>
    <row r="15827" spans="2:2">
      <c r="B15827" s="150"/>
    </row>
    <row r="15828" spans="2:2">
      <c r="B15828" s="150"/>
    </row>
    <row r="15829" spans="2:2">
      <c r="B15829" s="150"/>
    </row>
    <row r="15830" spans="2:2">
      <c r="B15830" s="150"/>
    </row>
    <row r="15831" spans="2:2">
      <c r="B15831" s="150"/>
    </row>
    <row r="15832" spans="2:2">
      <c r="B15832" s="150"/>
    </row>
    <row r="15833" spans="2:2">
      <c r="B15833" s="150"/>
    </row>
    <row r="15834" spans="2:2">
      <c r="B15834" s="150"/>
    </row>
    <row r="15835" spans="2:2">
      <c r="B15835" s="150"/>
    </row>
    <row r="15836" spans="2:2">
      <c r="B15836" s="150"/>
    </row>
    <row r="15837" spans="2:2">
      <c r="B15837" s="150"/>
    </row>
    <row r="15838" spans="2:2">
      <c r="B15838" s="150"/>
    </row>
    <row r="15839" spans="2:2">
      <c r="B15839" s="150"/>
    </row>
    <row r="15840" spans="2:2">
      <c r="B15840" s="150"/>
    </row>
    <row r="15841" spans="2:2">
      <c r="B15841" s="150"/>
    </row>
    <row r="15842" spans="2:2">
      <c r="B15842" s="150"/>
    </row>
    <row r="15843" spans="2:2">
      <c r="B15843" s="150"/>
    </row>
    <row r="15844" spans="2:2">
      <c r="B15844" s="150"/>
    </row>
    <row r="15845" spans="2:2">
      <c r="B15845" s="150"/>
    </row>
    <row r="15846" spans="2:2">
      <c r="B15846" s="150"/>
    </row>
    <row r="15847" spans="2:2">
      <c r="B15847" s="150"/>
    </row>
    <row r="15848" spans="2:2">
      <c r="B15848" s="150"/>
    </row>
    <row r="15849" spans="2:2">
      <c r="B15849" s="150"/>
    </row>
    <row r="15850" spans="2:2">
      <c r="B15850" s="150"/>
    </row>
    <row r="15851" spans="2:2">
      <c r="B15851" s="150"/>
    </row>
    <row r="15852" spans="2:2">
      <c r="B15852" s="150"/>
    </row>
    <row r="15853" spans="2:2">
      <c r="B15853" s="150"/>
    </row>
    <row r="15854" spans="2:2">
      <c r="B15854" s="150"/>
    </row>
    <row r="15855" spans="2:2">
      <c r="B15855" s="150"/>
    </row>
    <row r="15856" spans="2:2">
      <c r="B15856" s="150"/>
    </row>
    <row r="15857" spans="2:2">
      <c r="B15857" s="150"/>
    </row>
    <row r="15858" spans="2:2">
      <c r="B15858" s="150"/>
    </row>
    <row r="15859" spans="2:2">
      <c r="B15859" s="150"/>
    </row>
    <row r="15860" spans="2:2">
      <c r="B15860" s="150"/>
    </row>
    <row r="15861" spans="2:2">
      <c r="B15861" s="150"/>
    </row>
    <row r="15862" spans="2:2">
      <c r="B15862" s="150"/>
    </row>
    <row r="15863" spans="2:2">
      <c r="B15863" s="150"/>
    </row>
    <row r="15864" spans="2:2">
      <c r="B15864" s="150"/>
    </row>
    <row r="15865" spans="2:2">
      <c r="B15865" s="150"/>
    </row>
    <row r="15866" spans="2:2">
      <c r="B15866" s="150"/>
    </row>
    <row r="15867" spans="2:2">
      <c r="B15867" s="150"/>
    </row>
    <row r="15868" spans="2:2">
      <c r="B15868" s="150"/>
    </row>
    <row r="15869" spans="2:2">
      <c r="B15869" s="150"/>
    </row>
    <row r="15870" spans="2:2">
      <c r="B15870" s="150"/>
    </row>
    <row r="15871" spans="2:2">
      <c r="B15871" s="150"/>
    </row>
    <row r="15872" spans="2:2">
      <c r="B15872" s="150"/>
    </row>
    <row r="15873" spans="2:2">
      <c r="B15873" s="150"/>
    </row>
    <row r="15874" spans="2:2">
      <c r="B15874" s="150"/>
    </row>
    <row r="15875" spans="2:2">
      <c r="B15875" s="150"/>
    </row>
    <row r="15876" spans="2:2">
      <c r="B15876" s="150"/>
    </row>
    <row r="15877" spans="2:2">
      <c r="B15877" s="150"/>
    </row>
    <row r="15878" spans="2:2">
      <c r="B15878" s="150"/>
    </row>
    <row r="15879" spans="2:2">
      <c r="B15879" s="150"/>
    </row>
    <row r="15880" spans="2:2">
      <c r="B15880" s="150"/>
    </row>
    <row r="15881" spans="2:2">
      <c r="B15881" s="150"/>
    </row>
    <row r="15882" spans="2:2">
      <c r="B15882" s="150"/>
    </row>
    <row r="15883" spans="2:2">
      <c r="B15883" s="150"/>
    </row>
    <row r="15884" spans="2:2">
      <c r="B15884" s="150"/>
    </row>
    <row r="15885" spans="2:2">
      <c r="B15885" s="150"/>
    </row>
    <row r="15886" spans="2:2">
      <c r="B15886" s="150"/>
    </row>
    <row r="15887" spans="2:2">
      <c r="B15887" s="150"/>
    </row>
    <row r="15888" spans="2:2">
      <c r="B15888" s="150"/>
    </row>
    <row r="15889" spans="2:2">
      <c r="B15889" s="150"/>
    </row>
    <row r="15890" spans="2:2">
      <c r="B15890" s="150"/>
    </row>
    <row r="15891" spans="2:2">
      <c r="B15891" s="150"/>
    </row>
    <row r="15892" spans="2:2">
      <c r="B15892" s="150"/>
    </row>
    <row r="15893" spans="2:2">
      <c r="B15893" s="150"/>
    </row>
    <row r="15894" spans="2:2">
      <c r="B15894" s="150"/>
    </row>
    <row r="15895" spans="2:2">
      <c r="B15895" s="150"/>
    </row>
    <row r="15896" spans="2:2">
      <c r="B15896" s="150"/>
    </row>
    <row r="15897" spans="2:2">
      <c r="B15897" s="150"/>
    </row>
    <row r="15898" spans="2:2">
      <c r="B15898" s="150"/>
    </row>
    <row r="15899" spans="2:2">
      <c r="B15899" s="150"/>
    </row>
    <row r="15900" spans="2:2">
      <c r="B15900" s="150"/>
    </row>
    <row r="15901" spans="2:2">
      <c r="B15901" s="150"/>
    </row>
    <row r="15902" spans="2:2">
      <c r="B15902" s="150"/>
    </row>
    <row r="15903" spans="2:2">
      <c r="B15903" s="150"/>
    </row>
    <row r="15904" spans="2:2">
      <c r="B15904" s="150"/>
    </row>
    <row r="15905" spans="2:2">
      <c r="B15905" s="150"/>
    </row>
    <row r="15906" spans="2:2">
      <c r="B15906" s="150"/>
    </row>
    <row r="15907" spans="2:2">
      <c r="B15907" s="150"/>
    </row>
    <row r="15908" spans="2:2">
      <c r="B15908" s="150"/>
    </row>
    <row r="15909" spans="2:2">
      <c r="B15909" s="150"/>
    </row>
    <row r="15910" spans="2:2">
      <c r="B15910" s="150"/>
    </row>
    <row r="15911" spans="2:2">
      <c r="B15911" s="150"/>
    </row>
    <row r="15912" spans="2:2">
      <c r="B15912" s="150"/>
    </row>
    <row r="15913" spans="2:2">
      <c r="B15913" s="150"/>
    </row>
    <row r="15914" spans="2:2">
      <c r="B15914" s="150"/>
    </row>
    <row r="15915" spans="2:2">
      <c r="B15915" s="150"/>
    </row>
    <row r="15916" spans="2:2">
      <c r="B15916" s="150"/>
    </row>
    <row r="15917" spans="2:2">
      <c r="B15917" s="150"/>
    </row>
    <row r="15918" spans="2:2">
      <c r="B15918" s="150"/>
    </row>
    <row r="15919" spans="2:2">
      <c r="B15919" s="150"/>
    </row>
    <row r="15920" spans="2:2">
      <c r="B15920" s="150"/>
    </row>
    <row r="15921" spans="2:2">
      <c r="B15921" s="150"/>
    </row>
    <row r="15922" spans="2:2">
      <c r="B15922" s="150"/>
    </row>
    <row r="15923" spans="2:2">
      <c r="B15923" s="150"/>
    </row>
    <row r="15924" spans="2:2">
      <c r="B15924" s="150"/>
    </row>
    <row r="15925" spans="2:2">
      <c r="B15925" s="150"/>
    </row>
    <row r="15926" spans="2:2">
      <c r="B15926" s="150"/>
    </row>
    <row r="15927" spans="2:2">
      <c r="B15927" s="150"/>
    </row>
    <row r="15928" spans="2:2">
      <c r="B15928" s="150"/>
    </row>
    <row r="15929" spans="2:2">
      <c r="B15929" s="150"/>
    </row>
    <row r="15930" spans="2:2">
      <c r="B15930" s="150"/>
    </row>
    <row r="15931" spans="2:2">
      <c r="B15931" s="150"/>
    </row>
    <row r="15932" spans="2:2">
      <c r="B15932" s="150"/>
    </row>
    <row r="15933" spans="2:2">
      <c r="B15933" s="150"/>
    </row>
    <row r="15934" spans="2:2">
      <c r="B15934" s="150"/>
    </row>
    <row r="15935" spans="2:2">
      <c r="B15935" s="150"/>
    </row>
    <row r="15936" spans="2:2">
      <c r="B15936" s="150"/>
    </row>
    <row r="15937" spans="2:2">
      <c r="B15937" s="150"/>
    </row>
    <row r="15938" spans="2:2">
      <c r="B15938" s="150"/>
    </row>
    <row r="15939" spans="2:2">
      <c r="B15939" s="150"/>
    </row>
    <row r="15940" spans="2:2">
      <c r="B15940" s="150"/>
    </row>
    <row r="15941" spans="2:2">
      <c r="B15941" s="150"/>
    </row>
    <row r="15942" spans="2:2">
      <c r="B15942" s="150"/>
    </row>
    <row r="15943" spans="2:2">
      <c r="B15943" s="150"/>
    </row>
    <row r="15944" spans="2:2">
      <c r="B15944" s="150"/>
    </row>
    <row r="15945" spans="2:2">
      <c r="B15945" s="150"/>
    </row>
    <row r="15946" spans="2:2">
      <c r="B15946" s="150"/>
    </row>
    <row r="15947" spans="2:2">
      <c r="B15947" s="150"/>
    </row>
    <row r="15948" spans="2:2">
      <c r="B15948" s="150"/>
    </row>
    <row r="15949" spans="2:2">
      <c r="B15949" s="150"/>
    </row>
    <row r="15950" spans="2:2">
      <c r="B15950" s="150"/>
    </row>
    <row r="15951" spans="2:2">
      <c r="B15951" s="150"/>
    </row>
    <row r="15952" spans="2:2">
      <c r="B15952" s="150"/>
    </row>
    <row r="15953" spans="2:2">
      <c r="B15953" s="150"/>
    </row>
    <row r="15954" spans="2:2">
      <c r="B15954" s="150"/>
    </row>
    <row r="15955" spans="2:2">
      <c r="B15955" s="150"/>
    </row>
    <row r="15956" spans="2:2">
      <c r="B15956" s="150"/>
    </row>
    <row r="15957" spans="2:2">
      <c r="B15957" s="150"/>
    </row>
    <row r="15958" spans="2:2">
      <c r="B15958" s="150"/>
    </row>
    <row r="15959" spans="2:2">
      <c r="B15959" s="150"/>
    </row>
    <row r="15960" spans="2:2">
      <c r="B15960" s="150"/>
    </row>
    <row r="15961" spans="2:2">
      <c r="B15961" s="150"/>
    </row>
    <row r="15962" spans="2:2">
      <c r="B15962" s="150"/>
    </row>
    <row r="15963" spans="2:2">
      <c r="B15963" s="150"/>
    </row>
    <row r="15964" spans="2:2">
      <c r="B15964" s="150"/>
    </row>
    <row r="15965" spans="2:2">
      <c r="B15965" s="150"/>
    </row>
    <row r="15966" spans="2:2">
      <c r="B15966" s="150"/>
    </row>
    <row r="15967" spans="2:2">
      <c r="B15967" s="150"/>
    </row>
    <row r="15968" spans="2:2">
      <c r="B15968" s="150"/>
    </row>
    <row r="15969" spans="2:2">
      <c r="B15969" s="150"/>
    </row>
    <row r="15970" spans="2:2">
      <c r="B15970" s="150"/>
    </row>
    <row r="15971" spans="2:2">
      <c r="B15971" s="150"/>
    </row>
    <row r="15972" spans="2:2">
      <c r="B15972" s="150"/>
    </row>
    <row r="15973" spans="2:2">
      <c r="B15973" s="150"/>
    </row>
    <row r="15974" spans="2:2">
      <c r="B15974" s="150"/>
    </row>
    <row r="15975" spans="2:2">
      <c r="B15975" s="150"/>
    </row>
    <row r="15976" spans="2:2">
      <c r="B15976" s="150"/>
    </row>
    <row r="15977" spans="2:2">
      <c r="B15977" s="150"/>
    </row>
    <row r="15978" spans="2:2">
      <c r="B15978" s="150"/>
    </row>
    <row r="15979" spans="2:2">
      <c r="B15979" s="150"/>
    </row>
    <row r="15980" spans="2:2">
      <c r="B15980" s="150"/>
    </row>
    <row r="15981" spans="2:2">
      <c r="B15981" s="150"/>
    </row>
    <row r="15982" spans="2:2">
      <c r="B15982" s="150"/>
    </row>
    <row r="15983" spans="2:2">
      <c r="B15983" s="150"/>
    </row>
    <row r="15984" spans="2:2">
      <c r="B15984" s="150"/>
    </row>
    <row r="15985" spans="2:2">
      <c r="B15985" s="150"/>
    </row>
    <row r="15986" spans="2:2">
      <c r="B15986" s="150"/>
    </row>
    <row r="15987" spans="2:2">
      <c r="B15987" s="150"/>
    </row>
    <row r="15988" spans="2:2">
      <c r="B15988" s="150"/>
    </row>
    <row r="15989" spans="2:2">
      <c r="B15989" s="150"/>
    </row>
    <row r="15990" spans="2:2">
      <c r="B15990" s="150"/>
    </row>
    <row r="15991" spans="2:2">
      <c r="B15991" s="150"/>
    </row>
    <row r="15992" spans="2:2">
      <c r="B15992" s="150"/>
    </row>
    <row r="15993" spans="2:2">
      <c r="B15993" s="150"/>
    </row>
    <row r="15994" spans="2:2">
      <c r="B15994" s="150"/>
    </row>
    <row r="15995" spans="2:2">
      <c r="B15995" s="150"/>
    </row>
    <row r="15996" spans="2:2">
      <c r="B15996" s="150"/>
    </row>
    <row r="15997" spans="2:2">
      <c r="B15997" s="150"/>
    </row>
    <row r="15998" spans="2:2">
      <c r="B15998" s="150"/>
    </row>
    <row r="15999" spans="2:2">
      <c r="B15999" s="150"/>
    </row>
    <row r="16000" spans="2:2">
      <c r="B16000" s="150"/>
    </row>
    <row r="16001" spans="2:2">
      <c r="B16001" s="150"/>
    </row>
    <row r="16002" spans="2:2">
      <c r="B16002" s="150"/>
    </row>
    <row r="16003" spans="2:2">
      <c r="B16003" s="150"/>
    </row>
    <row r="16004" spans="2:2">
      <c r="B16004" s="150"/>
    </row>
    <row r="16005" spans="2:2">
      <c r="B16005" s="150"/>
    </row>
    <row r="16006" spans="2:2">
      <c r="B16006" s="150"/>
    </row>
    <row r="16007" spans="2:2">
      <c r="B16007" s="150"/>
    </row>
    <row r="16008" spans="2:2">
      <c r="B16008" s="150"/>
    </row>
    <row r="16009" spans="2:2">
      <c r="B16009" s="150"/>
    </row>
    <row r="16010" spans="2:2">
      <c r="B16010" s="150"/>
    </row>
    <row r="16011" spans="2:2">
      <c r="B16011" s="150"/>
    </row>
    <row r="16012" spans="2:2">
      <c r="B16012" s="150"/>
    </row>
    <row r="16013" spans="2:2">
      <c r="B16013" s="150"/>
    </row>
    <row r="16014" spans="2:2">
      <c r="B16014" s="150"/>
    </row>
    <row r="16015" spans="2:2">
      <c r="B16015" s="150"/>
    </row>
    <row r="16016" spans="2:2">
      <c r="B16016" s="150"/>
    </row>
    <row r="16017" spans="2:2">
      <c r="B16017" s="150"/>
    </row>
    <row r="16018" spans="2:2">
      <c r="B16018" s="150"/>
    </row>
    <row r="16019" spans="2:2">
      <c r="B16019" s="150"/>
    </row>
    <row r="16020" spans="2:2">
      <c r="B16020" s="150"/>
    </row>
    <row r="16021" spans="2:2">
      <c r="B16021" s="150"/>
    </row>
    <row r="16022" spans="2:2">
      <c r="B16022" s="150"/>
    </row>
    <row r="16023" spans="2:2">
      <c r="B16023" s="150"/>
    </row>
    <row r="16024" spans="2:2">
      <c r="B16024" s="150"/>
    </row>
    <row r="16025" spans="2:2">
      <c r="B16025" s="150"/>
    </row>
    <row r="16026" spans="2:2">
      <c r="B16026" s="150"/>
    </row>
    <row r="16027" spans="2:2">
      <c r="B16027" s="150"/>
    </row>
    <row r="16028" spans="2:2">
      <c r="B16028" s="150"/>
    </row>
    <row r="16029" spans="2:2">
      <c r="B16029" s="150"/>
    </row>
    <row r="16030" spans="2:2">
      <c r="B16030" s="150"/>
    </row>
    <row r="16031" spans="2:2">
      <c r="B16031" s="150"/>
    </row>
    <row r="16032" spans="2:2">
      <c r="B16032" s="150"/>
    </row>
    <row r="16033" spans="2:2">
      <c r="B16033" s="150"/>
    </row>
    <row r="16034" spans="2:2">
      <c r="B16034" s="150"/>
    </row>
    <row r="16035" spans="2:2">
      <c r="B16035" s="150"/>
    </row>
    <row r="16036" spans="2:2">
      <c r="B16036" s="150"/>
    </row>
    <row r="16037" spans="2:2">
      <c r="B16037" s="150"/>
    </row>
    <row r="16038" spans="2:2">
      <c r="B16038" s="150"/>
    </row>
    <row r="16039" spans="2:2">
      <c r="B16039" s="150"/>
    </row>
    <row r="16040" spans="2:2">
      <c r="B16040" s="150"/>
    </row>
    <row r="16041" spans="2:2">
      <c r="B16041" s="150"/>
    </row>
    <row r="16042" spans="2:2">
      <c r="B16042" s="150"/>
    </row>
    <row r="16043" spans="2:2">
      <c r="B16043" s="150"/>
    </row>
    <row r="16044" spans="2:2">
      <c r="B16044" s="150"/>
    </row>
    <row r="16045" spans="2:2">
      <c r="B16045" s="150"/>
    </row>
    <row r="16046" spans="2:2">
      <c r="B16046" s="150"/>
    </row>
    <row r="16047" spans="2:2">
      <c r="B16047" s="150"/>
    </row>
    <row r="16048" spans="2:2">
      <c r="B16048" s="150"/>
    </row>
    <row r="16049" spans="2:2">
      <c r="B16049" s="150"/>
    </row>
    <row r="16050" spans="2:2">
      <c r="B16050" s="150"/>
    </row>
    <row r="16051" spans="2:2">
      <c r="B16051" s="150"/>
    </row>
    <row r="16052" spans="2:2">
      <c r="B16052" s="150"/>
    </row>
    <row r="16053" spans="2:2">
      <c r="B16053" s="150"/>
    </row>
    <row r="16054" spans="2:2">
      <c r="B16054" s="150"/>
    </row>
    <row r="16055" spans="2:2">
      <c r="B16055" s="150"/>
    </row>
    <row r="16056" spans="2:2">
      <c r="B16056" s="150"/>
    </row>
    <row r="16057" spans="2:2">
      <c r="B16057" s="150"/>
    </row>
    <row r="16058" spans="2:2">
      <c r="B16058" s="150"/>
    </row>
    <row r="16059" spans="2:2">
      <c r="B16059" s="150"/>
    </row>
    <row r="16060" spans="2:2">
      <c r="B16060" s="150"/>
    </row>
    <row r="16061" spans="2:2">
      <c r="B16061" s="150"/>
    </row>
    <row r="16062" spans="2:2">
      <c r="B16062" s="150"/>
    </row>
    <row r="16063" spans="2:2">
      <c r="B16063" s="150"/>
    </row>
    <row r="16064" spans="2:2">
      <c r="B16064" s="150"/>
    </row>
    <row r="16065" spans="2:2">
      <c r="B16065" s="150"/>
    </row>
    <row r="16066" spans="2:2">
      <c r="B16066" s="150"/>
    </row>
    <row r="16067" spans="2:2">
      <c r="B16067" s="150"/>
    </row>
    <row r="16068" spans="2:2">
      <c r="B16068" s="150"/>
    </row>
    <row r="16069" spans="2:2">
      <c r="B16069" s="150"/>
    </row>
    <row r="16070" spans="2:2">
      <c r="B16070" s="150"/>
    </row>
    <row r="16071" spans="2:2">
      <c r="B16071" s="150"/>
    </row>
    <row r="16072" spans="2:2">
      <c r="B16072" s="150"/>
    </row>
    <row r="16073" spans="2:2">
      <c r="B16073" s="150"/>
    </row>
    <row r="16074" spans="2:2">
      <c r="B16074" s="150"/>
    </row>
    <row r="16075" spans="2:2">
      <c r="B16075" s="150"/>
    </row>
    <row r="16076" spans="2:2">
      <c r="B16076" s="150"/>
    </row>
    <row r="16077" spans="2:2">
      <c r="B16077" s="150"/>
    </row>
    <row r="16078" spans="2:2">
      <c r="B16078" s="150"/>
    </row>
    <row r="16079" spans="2:2">
      <c r="B16079" s="150"/>
    </row>
    <row r="16080" spans="2:2">
      <c r="B16080" s="150"/>
    </row>
    <row r="16081" spans="2:2">
      <c r="B16081" s="150"/>
    </row>
    <row r="16082" spans="2:2">
      <c r="B16082" s="150"/>
    </row>
    <row r="16083" spans="2:2">
      <c r="B16083" s="150"/>
    </row>
    <row r="16084" spans="2:2">
      <c r="B16084" s="150"/>
    </row>
    <row r="16085" spans="2:2">
      <c r="B16085" s="150"/>
    </row>
    <row r="16086" spans="2:2">
      <c r="B16086" s="150"/>
    </row>
    <row r="16087" spans="2:2">
      <c r="B16087" s="150"/>
    </row>
    <row r="16088" spans="2:2">
      <c r="B16088" s="150"/>
    </row>
    <row r="16089" spans="2:2">
      <c r="B16089" s="150"/>
    </row>
    <row r="16090" spans="2:2">
      <c r="B16090" s="150"/>
    </row>
    <row r="16091" spans="2:2">
      <c r="B16091" s="150"/>
    </row>
    <row r="16092" spans="2:2">
      <c r="B16092" s="150"/>
    </row>
    <row r="16093" spans="2:2">
      <c r="B16093" s="150"/>
    </row>
    <row r="16094" spans="2:2">
      <c r="B16094" s="150"/>
    </row>
    <row r="16095" spans="2:2">
      <c r="B16095" s="150"/>
    </row>
    <row r="16096" spans="2:2">
      <c r="B16096" s="150"/>
    </row>
    <row r="16097" spans="2:2">
      <c r="B16097" s="150"/>
    </row>
    <row r="16098" spans="2:2">
      <c r="B16098" s="150"/>
    </row>
    <row r="16099" spans="2:2">
      <c r="B16099" s="150"/>
    </row>
    <row r="16100" spans="2:2">
      <c r="B16100" s="150"/>
    </row>
    <row r="16101" spans="2:2">
      <c r="B16101" s="150"/>
    </row>
    <row r="16102" spans="2:2">
      <c r="B16102" s="150"/>
    </row>
    <row r="16103" spans="2:2">
      <c r="B16103" s="150"/>
    </row>
    <row r="16104" spans="2:2">
      <c r="B16104" s="150"/>
    </row>
    <row r="16105" spans="2:2">
      <c r="B16105" s="150"/>
    </row>
    <row r="16106" spans="2:2">
      <c r="B16106" s="150"/>
    </row>
    <row r="16107" spans="2:2">
      <c r="B16107" s="150"/>
    </row>
    <row r="16108" spans="2:2">
      <c r="B16108" s="150"/>
    </row>
    <row r="16109" spans="2:2">
      <c r="B16109" s="150"/>
    </row>
    <row r="16110" spans="2:2">
      <c r="B16110" s="150"/>
    </row>
    <row r="16111" spans="2:2">
      <c r="B16111" s="150"/>
    </row>
    <row r="16112" spans="2:2">
      <c r="B16112" s="150"/>
    </row>
    <row r="16113" spans="2:2">
      <c r="B16113" s="150"/>
    </row>
    <row r="16114" spans="2:2">
      <c r="B16114" s="150"/>
    </row>
    <row r="16115" spans="2:2">
      <c r="B16115" s="150"/>
    </row>
    <row r="16116" spans="2:2">
      <c r="B16116" s="150"/>
    </row>
    <row r="16117" spans="2:2">
      <c r="B16117" s="150"/>
    </row>
    <row r="16118" spans="2:2">
      <c r="B16118" s="150"/>
    </row>
    <row r="16119" spans="2:2">
      <c r="B16119" s="150"/>
    </row>
    <row r="16120" spans="2:2">
      <c r="B16120" s="150"/>
    </row>
    <row r="16121" spans="2:2">
      <c r="B16121" s="150"/>
    </row>
    <row r="16122" spans="2:2">
      <c r="B16122" s="150"/>
    </row>
    <row r="16123" spans="2:2">
      <c r="B16123" s="150"/>
    </row>
    <row r="16124" spans="2:2">
      <c r="B16124" s="150"/>
    </row>
    <row r="16125" spans="2:2">
      <c r="B16125" s="150"/>
    </row>
    <row r="16126" spans="2:2">
      <c r="B16126" s="150"/>
    </row>
    <row r="16127" spans="2:2">
      <c r="B16127" s="150"/>
    </row>
    <row r="16128" spans="2:2">
      <c r="B16128" s="150"/>
    </row>
    <row r="16129" spans="2:2">
      <c r="B16129" s="150"/>
    </row>
    <row r="16130" spans="2:2">
      <c r="B16130" s="150"/>
    </row>
    <row r="16131" spans="2:2">
      <c r="B16131" s="150"/>
    </row>
    <row r="16132" spans="2:2">
      <c r="B16132" s="150"/>
    </row>
    <row r="16133" spans="2:2">
      <c r="B16133" s="150"/>
    </row>
    <row r="16134" spans="2:2">
      <c r="B16134" s="150"/>
    </row>
    <row r="16135" spans="2:2">
      <c r="B16135" s="150"/>
    </row>
    <row r="16136" spans="2:2">
      <c r="B16136" s="150"/>
    </row>
    <row r="16137" spans="2:2">
      <c r="B16137" s="150"/>
    </row>
    <row r="16138" spans="2:2">
      <c r="B16138" s="150"/>
    </row>
    <row r="16139" spans="2:2">
      <c r="B16139" s="150"/>
    </row>
    <row r="16140" spans="2:2">
      <c r="B16140" s="150"/>
    </row>
    <row r="16141" spans="2:2">
      <c r="B16141" s="150"/>
    </row>
    <row r="16142" spans="2:2">
      <c r="B16142" s="150"/>
    </row>
    <row r="16143" spans="2:2">
      <c r="B16143" s="150"/>
    </row>
    <row r="16144" spans="2:2">
      <c r="B16144" s="150"/>
    </row>
    <row r="16145" spans="2:2">
      <c r="B16145" s="150"/>
    </row>
    <row r="16146" spans="2:2">
      <c r="B16146" s="150"/>
    </row>
    <row r="16147" spans="2:2">
      <c r="B16147" s="150"/>
    </row>
    <row r="16148" spans="2:2">
      <c r="B16148" s="150"/>
    </row>
    <row r="16149" spans="2:2">
      <c r="B16149" s="150"/>
    </row>
    <row r="16150" spans="2:2">
      <c r="B16150" s="150"/>
    </row>
    <row r="16151" spans="2:2">
      <c r="B16151" s="150"/>
    </row>
    <row r="16152" spans="2:2">
      <c r="B16152" s="150"/>
    </row>
    <row r="16153" spans="2:2">
      <c r="B16153" s="150"/>
    </row>
    <row r="16154" spans="2:2">
      <c r="B16154" s="150"/>
    </row>
    <row r="16155" spans="2:2">
      <c r="B16155" s="150"/>
    </row>
    <row r="16156" spans="2:2">
      <c r="B16156" s="150"/>
    </row>
    <row r="16157" spans="2:2">
      <c r="B16157" s="150"/>
    </row>
    <row r="16158" spans="2:2">
      <c r="B16158" s="150"/>
    </row>
    <row r="16159" spans="2:2">
      <c r="B16159" s="150"/>
    </row>
    <row r="16160" spans="2:2">
      <c r="B16160" s="150"/>
    </row>
    <row r="16161" spans="2:2">
      <c r="B16161" s="150"/>
    </row>
    <row r="16162" spans="2:2">
      <c r="B16162" s="150"/>
    </row>
    <row r="16163" spans="2:2">
      <c r="B16163" s="150"/>
    </row>
    <row r="16164" spans="2:2">
      <c r="B16164" s="150"/>
    </row>
    <row r="16165" spans="2:2">
      <c r="B16165" s="150"/>
    </row>
    <row r="16166" spans="2:2">
      <c r="B16166" s="150"/>
    </row>
    <row r="16167" spans="2:2">
      <c r="B16167" s="150"/>
    </row>
    <row r="16168" spans="2:2">
      <c r="B16168" s="150"/>
    </row>
    <row r="16169" spans="2:2">
      <c r="B16169" s="150"/>
    </row>
    <row r="16170" spans="2:2">
      <c r="B16170" s="150"/>
    </row>
    <row r="16171" spans="2:2">
      <c r="B16171" s="150"/>
    </row>
    <row r="16172" spans="2:2">
      <c r="B16172" s="150"/>
    </row>
    <row r="16173" spans="2:2">
      <c r="B16173" s="150"/>
    </row>
    <row r="16174" spans="2:2">
      <c r="B16174" s="150"/>
    </row>
    <row r="16175" spans="2:2">
      <c r="B16175" s="150"/>
    </row>
    <row r="16176" spans="2:2">
      <c r="B16176" s="150"/>
    </row>
    <row r="16177" spans="2:2">
      <c r="B16177" s="150"/>
    </row>
    <row r="16178" spans="2:2">
      <c r="B16178" s="150"/>
    </row>
    <row r="16179" spans="2:2">
      <c r="B16179" s="150"/>
    </row>
    <row r="16180" spans="2:2">
      <c r="B16180" s="150"/>
    </row>
    <row r="16181" spans="2:2">
      <c r="B16181" s="150"/>
    </row>
    <row r="16182" spans="2:2">
      <c r="B16182" s="150"/>
    </row>
    <row r="16183" spans="2:2">
      <c r="B16183" s="150"/>
    </row>
    <row r="16184" spans="2:2">
      <c r="B16184" s="150"/>
    </row>
    <row r="16185" spans="2:2">
      <c r="B16185" s="150"/>
    </row>
    <row r="16186" spans="2:2">
      <c r="B16186" s="150"/>
    </row>
    <row r="16187" spans="2:2">
      <c r="B16187" s="150"/>
    </row>
    <row r="16188" spans="2:2">
      <c r="B16188" s="150"/>
    </row>
    <row r="16189" spans="2:2">
      <c r="B16189" s="150"/>
    </row>
    <row r="16190" spans="2:2">
      <c r="B16190" s="150"/>
    </row>
    <row r="16191" spans="2:2">
      <c r="B16191" s="150"/>
    </row>
    <row r="16192" spans="2:2">
      <c r="B16192" s="150"/>
    </row>
    <row r="16193" spans="2:2">
      <c r="B16193" s="150"/>
    </row>
    <row r="16194" spans="2:2">
      <c r="B16194" s="150"/>
    </row>
    <row r="16195" spans="2:2">
      <c r="B16195" s="150"/>
    </row>
    <row r="16196" spans="2:2">
      <c r="B16196" s="150"/>
    </row>
    <row r="16197" spans="2:2">
      <c r="B16197" s="150"/>
    </row>
    <row r="16198" spans="2:2">
      <c r="B16198" s="150"/>
    </row>
    <row r="16199" spans="2:2">
      <c r="B16199" s="150"/>
    </row>
    <row r="16200" spans="2:2">
      <c r="B16200" s="150"/>
    </row>
    <row r="16201" spans="2:2">
      <c r="B16201" s="150"/>
    </row>
    <row r="16202" spans="2:2">
      <c r="B16202" s="150"/>
    </row>
    <row r="16203" spans="2:2">
      <c r="B16203" s="150"/>
    </row>
    <row r="16204" spans="2:2">
      <c r="B16204" s="150"/>
    </row>
    <row r="16205" spans="2:2">
      <c r="B16205" s="150"/>
    </row>
    <row r="16206" spans="2:2">
      <c r="B16206" s="150"/>
    </row>
    <row r="16207" spans="2:2">
      <c r="B16207" s="150"/>
    </row>
    <row r="16208" spans="2:2">
      <c r="B16208" s="150"/>
    </row>
    <row r="16209" spans="2:2">
      <c r="B16209" s="150"/>
    </row>
    <row r="16210" spans="2:2">
      <c r="B16210" s="150"/>
    </row>
    <row r="16211" spans="2:2">
      <c r="B16211" s="150"/>
    </row>
    <row r="16212" spans="2:2">
      <c r="B16212" s="150"/>
    </row>
    <row r="16213" spans="2:2">
      <c r="B16213" s="150"/>
    </row>
    <row r="16214" spans="2:2">
      <c r="B16214" s="150"/>
    </row>
    <row r="16215" spans="2:2">
      <c r="B16215" s="150"/>
    </row>
    <row r="16216" spans="2:2">
      <c r="B16216" s="150"/>
    </row>
    <row r="16217" spans="2:2">
      <c r="B16217" s="150"/>
    </row>
    <row r="16218" spans="2:2">
      <c r="B16218" s="150"/>
    </row>
    <row r="16219" spans="2:2">
      <c r="B16219" s="150"/>
    </row>
    <row r="16220" spans="2:2">
      <c r="B16220" s="150"/>
    </row>
    <row r="16221" spans="2:2">
      <c r="B16221" s="150"/>
    </row>
    <row r="16222" spans="2:2">
      <c r="B16222" s="150"/>
    </row>
    <row r="16223" spans="2:2">
      <c r="B16223" s="150"/>
    </row>
    <row r="16224" spans="2:2">
      <c r="B16224" s="150"/>
    </row>
    <row r="16225" spans="2:2">
      <c r="B16225" s="150"/>
    </row>
    <row r="16226" spans="2:2">
      <c r="B16226" s="150"/>
    </row>
    <row r="16227" spans="2:2">
      <c r="B16227" s="150"/>
    </row>
    <row r="16228" spans="2:2">
      <c r="B16228" s="150"/>
    </row>
    <row r="16229" spans="2:2">
      <c r="B16229" s="150"/>
    </row>
    <row r="16230" spans="2:2">
      <c r="B16230" s="150"/>
    </row>
    <row r="16231" spans="2:2">
      <c r="B16231" s="150"/>
    </row>
    <row r="16232" spans="2:2">
      <c r="B16232" s="150"/>
    </row>
    <row r="16233" spans="2:2">
      <c r="B16233" s="150"/>
    </row>
    <row r="16234" spans="2:2">
      <c r="B16234" s="150"/>
    </row>
    <row r="16235" spans="2:2">
      <c r="B16235" s="150"/>
    </row>
    <row r="16236" spans="2:2">
      <c r="B16236" s="150"/>
    </row>
    <row r="16237" spans="2:2">
      <c r="B16237" s="150"/>
    </row>
    <row r="16238" spans="2:2">
      <c r="B16238" s="150"/>
    </row>
    <row r="16239" spans="2:2">
      <c r="B16239" s="150"/>
    </row>
    <row r="16240" spans="2:2">
      <c r="B16240" s="150"/>
    </row>
    <row r="16241" spans="2:2">
      <c r="B16241" s="150"/>
    </row>
    <row r="16242" spans="2:2">
      <c r="B16242" s="150"/>
    </row>
    <row r="16243" spans="2:2">
      <c r="B16243" s="150"/>
    </row>
    <row r="16244" spans="2:2">
      <c r="B16244" s="150"/>
    </row>
    <row r="16245" spans="2:2">
      <c r="B16245" s="150"/>
    </row>
    <row r="16246" spans="2:2">
      <c r="B16246" s="150"/>
    </row>
    <row r="16247" spans="2:2">
      <c r="B16247" s="150"/>
    </row>
    <row r="16248" spans="2:2">
      <c r="B16248" s="150"/>
    </row>
    <row r="16249" spans="2:2">
      <c r="B16249" s="150"/>
    </row>
    <row r="16250" spans="2:2">
      <c r="B16250" s="150"/>
    </row>
    <row r="16251" spans="2:2">
      <c r="B16251" s="150"/>
    </row>
    <row r="16252" spans="2:2">
      <c r="B16252" s="150"/>
    </row>
    <row r="16253" spans="2:2">
      <c r="B16253" s="150"/>
    </row>
    <row r="16254" spans="2:2">
      <c r="B16254" s="150"/>
    </row>
    <row r="16255" spans="2:2">
      <c r="B16255" s="150"/>
    </row>
    <row r="16256" spans="2:2">
      <c r="B16256" s="150"/>
    </row>
    <row r="16257" spans="2:2">
      <c r="B16257" s="150"/>
    </row>
    <row r="16258" spans="2:2">
      <c r="B16258" s="150"/>
    </row>
    <row r="16259" spans="2:2">
      <c r="B16259" s="150"/>
    </row>
    <row r="16260" spans="2:2">
      <c r="B16260" s="150"/>
    </row>
    <row r="16261" spans="2:2">
      <c r="B16261" s="150"/>
    </row>
    <row r="16262" spans="2:2">
      <c r="B16262" s="150"/>
    </row>
    <row r="16263" spans="2:2">
      <c r="B16263" s="150"/>
    </row>
    <row r="16264" spans="2:2">
      <c r="B16264" s="150"/>
    </row>
    <row r="16265" spans="2:2">
      <c r="B16265" s="150"/>
    </row>
    <row r="16266" spans="2:2">
      <c r="B16266" s="150"/>
    </row>
    <row r="16267" spans="2:2">
      <c r="B16267" s="150"/>
    </row>
    <row r="16268" spans="2:2">
      <c r="B16268" s="150"/>
    </row>
    <row r="16269" spans="2:2">
      <c r="B16269" s="150"/>
    </row>
    <row r="16270" spans="2:2">
      <c r="B16270" s="150"/>
    </row>
    <row r="16271" spans="2:2">
      <c r="B16271" s="150"/>
    </row>
    <row r="16272" spans="2:2">
      <c r="B16272" s="150"/>
    </row>
    <row r="16273" spans="2:2">
      <c r="B16273" s="150"/>
    </row>
    <row r="16274" spans="2:2">
      <c r="B16274" s="150"/>
    </row>
    <row r="16275" spans="2:2">
      <c r="B16275" s="150"/>
    </row>
    <row r="16276" spans="2:2">
      <c r="B16276" s="150"/>
    </row>
    <row r="16277" spans="2:2">
      <c r="B16277" s="150"/>
    </row>
    <row r="16278" spans="2:2">
      <c r="B16278" s="150"/>
    </row>
    <row r="16279" spans="2:2">
      <c r="B16279" s="150"/>
    </row>
    <row r="16280" spans="2:2">
      <c r="B16280" s="150"/>
    </row>
    <row r="16281" spans="2:2">
      <c r="B16281" s="150"/>
    </row>
    <row r="16282" spans="2:2">
      <c r="B16282" s="150"/>
    </row>
    <row r="16283" spans="2:2">
      <c r="B16283" s="150"/>
    </row>
    <row r="16284" spans="2:2">
      <c r="B16284" s="150"/>
    </row>
    <row r="16285" spans="2:2">
      <c r="B16285" s="150"/>
    </row>
    <row r="16286" spans="2:2">
      <c r="B16286" s="150"/>
    </row>
    <row r="16287" spans="2:2">
      <c r="B16287" s="150"/>
    </row>
    <row r="16288" spans="2:2">
      <c r="B16288" s="150"/>
    </row>
    <row r="16289" spans="2:2">
      <c r="B16289" s="150"/>
    </row>
    <row r="16290" spans="2:2">
      <c r="B16290" s="150"/>
    </row>
    <row r="16291" spans="2:2">
      <c r="B16291" s="150"/>
    </row>
    <row r="16292" spans="2:2">
      <c r="B16292" s="150"/>
    </row>
    <row r="16293" spans="2:2">
      <c r="B16293" s="150"/>
    </row>
    <row r="16294" spans="2:2">
      <c r="B16294" s="150"/>
    </row>
    <row r="16295" spans="2:2">
      <c r="B16295" s="150"/>
    </row>
    <row r="16296" spans="2:2">
      <c r="B16296" s="150"/>
    </row>
    <row r="16297" spans="2:2">
      <c r="B16297" s="150"/>
    </row>
    <row r="16298" spans="2:2">
      <c r="B16298" s="150"/>
    </row>
    <row r="16299" spans="2:2">
      <c r="B16299" s="150"/>
    </row>
    <row r="16300" spans="2:2">
      <c r="B16300" s="150"/>
    </row>
    <row r="16301" spans="2:2">
      <c r="B16301" s="150"/>
    </row>
    <row r="16302" spans="2:2">
      <c r="B16302" s="150"/>
    </row>
    <row r="16303" spans="2:2">
      <c r="B16303" s="150"/>
    </row>
    <row r="16304" spans="2:2">
      <c r="B16304" s="150"/>
    </row>
    <row r="16305" spans="2:2">
      <c r="B16305" s="150"/>
    </row>
    <row r="16306" spans="2:2">
      <c r="B16306" s="150"/>
    </row>
    <row r="16307" spans="2:2">
      <c r="B16307" s="150"/>
    </row>
    <row r="16308" spans="2:2">
      <c r="B16308" s="150"/>
    </row>
    <row r="16309" spans="2:2">
      <c r="B16309" s="150"/>
    </row>
    <row r="16310" spans="2:2">
      <c r="B16310" s="150"/>
    </row>
    <row r="16311" spans="2:2">
      <c r="B16311" s="150"/>
    </row>
    <row r="16312" spans="2:2">
      <c r="B16312" s="150"/>
    </row>
    <row r="16313" spans="2:2">
      <c r="B16313" s="150"/>
    </row>
    <row r="16314" spans="2:2">
      <c r="B16314" s="150"/>
    </row>
    <row r="16315" spans="2:2">
      <c r="B16315" s="150"/>
    </row>
    <row r="16316" spans="2:2">
      <c r="B16316" s="150"/>
    </row>
    <row r="16317" spans="2:2">
      <c r="B16317" s="150"/>
    </row>
    <row r="16318" spans="2:2">
      <c r="B16318" s="150"/>
    </row>
    <row r="16319" spans="2:2">
      <c r="B16319" s="150"/>
    </row>
    <row r="16320" spans="2:2">
      <c r="B16320" s="150"/>
    </row>
    <row r="16321" spans="2:2">
      <c r="B16321" s="150"/>
    </row>
    <row r="16322" spans="2:2">
      <c r="B16322" s="150"/>
    </row>
    <row r="16323" spans="2:2">
      <c r="B16323" s="150"/>
    </row>
    <row r="16324" spans="2:2">
      <c r="B16324" s="150"/>
    </row>
    <row r="16325" spans="2:2">
      <c r="B16325" s="150"/>
    </row>
    <row r="16326" spans="2:2">
      <c r="B16326" s="150"/>
    </row>
    <row r="16327" spans="2:2">
      <c r="B16327" s="150"/>
    </row>
    <row r="16328" spans="2:2">
      <c r="B16328" s="150"/>
    </row>
    <row r="16329" spans="2:2">
      <c r="B16329" s="150"/>
    </row>
    <row r="16330" spans="2:2">
      <c r="B16330" s="150"/>
    </row>
    <row r="16331" spans="2:2">
      <c r="B16331" s="150"/>
    </row>
    <row r="16332" spans="2:2">
      <c r="B16332" s="150"/>
    </row>
    <row r="16333" spans="2:2">
      <c r="B16333" s="150"/>
    </row>
    <row r="16334" spans="2:2">
      <c r="B16334" s="150"/>
    </row>
    <row r="16335" spans="2:2">
      <c r="B16335" s="150"/>
    </row>
    <row r="16336" spans="2:2">
      <c r="B16336" s="150"/>
    </row>
    <row r="16337" spans="2:2">
      <c r="B16337" s="150"/>
    </row>
    <row r="16338" spans="2:2">
      <c r="B16338" s="150"/>
    </row>
    <row r="16339" spans="2:2">
      <c r="B16339" s="150"/>
    </row>
    <row r="16340" spans="2:2">
      <c r="B16340" s="150"/>
    </row>
    <row r="16341" spans="2:2">
      <c r="B16341" s="150"/>
    </row>
    <row r="16342" spans="2:2">
      <c r="B16342" s="150"/>
    </row>
    <row r="16343" spans="2:2">
      <c r="B16343" s="150"/>
    </row>
    <row r="16344" spans="2:2">
      <c r="B16344" s="150"/>
    </row>
    <row r="16345" spans="2:2">
      <c r="B16345" s="150"/>
    </row>
    <row r="16346" spans="2:2">
      <c r="B16346" s="150"/>
    </row>
    <row r="16347" spans="2:2">
      <c r="B16347" s="150"/>
    </row>
    <row r="16348" spans="2:2">
      <c r="B16348" s="150"/>
    </row>
    <row r="16349" spans="2:2">
      <c r="B16349" s="150"/>
    </row>
    <row r="16350" spans="2:2">
      <c r="B16350" s="150"/>
    </row>
    <row r="16351" spans="2:2">
      <c r="B16351" s="150"/>
    </row>
    <row r="16352" spans="2:2">
      <c r="B16352" s="150"/>
    </row>
    <row r="16353" spans="2:2">
      <c r="B16353" s="150"/>
    </row>
    <row r="16354" spans="2:2">
      <c r="B16354" s="150"/>
    </row>
    <row r="16355" spans="2:2">
      <c r="B16355" s="150"/>
    </row>
    <row r="16356" spans="2:2">
      <c r="B16356" s="150"/>
    </row>
    <row r="16357" spans="2:2">
      <c r="B16357" s="150"/>
    </row>
    <row r="16358" spans="2:2">
      <c r="B16358" s="150"/>
    </row>
    <row r="16359" spans="2:2">
      <c r="B16359" s="150"/>
    </row>
    <row r="16360" spans="2:2">
      <c r="B16360" s="150"/>
    </row>
    <row r="16361" spans="2:2">
      <c r="B16361" s="150"/>
    </row>
    <row r="16362" spans="2:2">
      <c r="B16362" s="150"/>
    </row>
    <row r="16363" spans="2:2">
      <c r="B16363" s="150"/>
    </row>
    <row r="16364" spans="2:2">
      <c r="B16364" s="150"/>
    </row>
    <row r="16365" spans="2:2">
      <c r="B16365" s="150"/>
    </row>
    <row r="16366" spans="2:2">
      <c r="B16366" s="150"/>
    </row>
    <row r="16367" spans="2:2">
      <c r="B16367" s="150"/>
    </row>
    <row r="16368" spans="2:2">
      <c r="B16368" s="150"/>
    </row>
    <row r="16369" spans="2:2">
      <c r="B16369" s="150"/>
    </row>
    <row r="16370" spans="2:2">
      <c r="B16370" s="150"/>
    </row>
    <row r="16371" spans="2:2">
      <c r="B16371" s="150"/>
    </row>
    <row r="16372" spans="2:2">
      <c r="B16372" s="150"/>
    </row>
    <row r="16373" spans="2:2">
      <c r="B16373" s="150"/>
    </row>
    <row r="16374" spans="2:2">
      <c r="B16374" s="150"/>
    </row>
    <row r="16375" spans="2:2">
      <c r="B16375" s="150"/>
    </row>
    <row r="16376" spans="2:2">
      <c r="B16376" s="150"/>
    </row>
    <row r="16377" spans="2:2">
      <c r="B16377" s="150"/>
    </row>
    <row r="16378" spans="2:2">
      <c r="B16378" s="150"/>
    </row>
    <row r="16379" spans="2:2">
      <c r="B16379" s="150"/>
    </row>
    <row r="16380" spans="2:2">
      <c r="B16380" s="150"/>
    </row>
    <row r="16381" spans="2:2">
      <c r="B16381" s="150"/>
    </row>
    <row r="16382" spans="2:2">
      <c r="B16382" s="150"/>
    </row>
    <row r="16383" spans="2:2">
      <c r="B16383" s="150"/>
    </row>
    <row r="16384" spans="2:2">
      <c r="B16384" s="150"/>
    </row>
    <row r="16385" spans="2:2">
      <c r="B16385" s="150"/>
    </row>
    <row r="16386" spans="2:2">
      <c r="B16386" s="150"/>
    </row>
    <row r="16387" spans="2:2">
      <c r="B16387" s="150"/>
    </row>
    <row r="16388" spans="2:2">
      <c r="B16388" s="150"/>
    </row>
    <row r="16389" spans="2:2">
      <c r="B16389" s="150"/>
    </row>
    <row r="16390" spans="2:2">
      <c r="B16390" s="150"/>
    </row>
    <row r="16391" spans="2:2">
      <c r="B16391" s="150"/>
    </row>
    <row r="16392" spans="2:2">
      <c r="B16392" s="150"/>
    </row>
    <row r="16393" spans="2:2">
      <c r="B16393" s="150"/>
    </row>
    <row r="16394" spans="2:2">
      <c r="B16394" s="150"/>
    </row>
    <row r="16395" spans="2:2">
      <c r="B16395" s="150"/>
    </row>
    <row r="16396" spans="2:2">
      <c r="B16396" s="150"/>
    </row>
    <row r="16397" spans="2:2">
      <c r="B16397" s="150"/>
    </row>
    <row r="16398" spans="2:2">
      <c r="B16398" s="150"/>
    </row>
    <row r="16399" spans="2:2">
      <c r="B16399" s="150"/>
    </row>
    <row r="16400" spans="2:2">
      <c r="B16400" s="150"/>
    </row>
    <row r="16401" spans="2:2">
      <c r="B16401" s="150"/>
    </row>
    <row r="16402" spans="2:2">
      <c r="B16402" s="150"/>
    </row>
    <row r="16403" spans="2:2">
      <c r="B16403" s="150"/>
    </row>
    <row r="16404" spans="2:2">
      <c r="B16404" s="150"/>
    </row>
    <row r="16405" spans="2:2">
      <c r="B16405" s="150"/>
    </row>
    <row r="16406" spans="2:2">
      <c r="B16406" s="150"/>
    </row>
    <row r="16407" spans="2:2">
      <c r="B16407" s="150"/>
    </row>
    <row r="16408" spans="2:2">
      <c r="B16408" s="150"/>
    </row>
    <row r="16409" spans="2:2">
      <c r="B16409" s="150"/>
    </row>
    <row r="16410" spans="2:2">
      <c r="B16410" s="150"/>
    </row>
    <row r="16411" spans="2:2">
      <c r="B16411" s="150"/>
    </row>
    <row r="16412" spans="2:2">
      <c r="B16412" s="150"/>
    </row>
    <row r="16413" spans="2:2">
      <c r="B16413" s="150"/>
    </row>
    <row r="16414" spans="2:2">
      <c r="B16414" s="150"/>
    </row>
    <row r="16415" spans="2:2">
      <c r="B16415" s="150"/>
    </row>
    <row r="16416" spans="2:2">
      <c r="B16416" s="150"/>
    </row>
    <row r="16417" spans="2:2">
      <c r="B16417" s="150"/>
    </row>
    <row r="16418" spans="2:2">
      <c r="B16418" s="150"/>
    </row>
    <row r="16419" spans="2:2">
      <c r="B16419" s="150"/>
    </row>
    <row r="16420" spans="2:2">
      <c r="B16420" s="150"/>
    </row>
    <row r="16421" spans="2:2">
      <c r="B16421" s="150"/>
    </row>
    <row r="16422" spans="2:2">
      <c r="B16422" s="150"/>
    </row>
    <row r="16423" spans="2:2">
      <c r="B16423" s="150"/>
    </row>
    <row r="16424" spans="2:2">
      <c r="B16424" s="150"/>
    </row>
    <row r="16425" spans="2:2">
      <c r="B16425" s="150"/>
    </row>
    <row r="16426" spans="2:2">
      <c r="B16426" s="150"/>
    </row>
    <row r="16427" spans="2:2">
      <c r="B16427" s="150"/>
    </row>
    <row r="16428" spans="2:2">
      <c r="B16428" s="150"/>
    </row>
    <row r="16429" spans="2:2">
      <c r="B16429" s="150"/>
    </row>
    <row r="16430" spans="2:2">
      <c r="B16430" s="150"/>
    </row>
    <row r="16431" spans="2:2">
      <c r="B16431" s="150"/>
    </row>
    <row r="16432" spans="2:2">
      <c r="B16432" s="150"/>
    </row>
    <row r="16433" spans="2:2">
      <c r="B16433" s="150"/>
    </row>
    <row r="16434" spans="2:2">
      <c r="B16434" s="150"/>
    </row>
    <row r="16435" spans="2:2">
      <c r="B16435" s="150"/>
    </row>
    <row r="16436" spans="2:2">
      <c r="B16436" s="150"/>
    </row>
    <row r="16437" spans="2:2">
      <c r="B16437" s="150"/>
    </row>
    <row r="16438" spans="2:2">
      <c r="B16438" s="150"/>
    </row>
    <row r="16439" spans="2:2">
      <c r="B16439" s="150"/>
    </row>
    <row r="16440" spans="2:2">
      <c r="B16440" s="150"/>
    </row>
    <row r="16441" spans="2:2">
      <c r="B16441" s="150"/>
    </row>
    <row r="16442" spans="2:2">
      <c r="B16442" s="150"/>
    </row>
    <row r="16443" spans="2:2">
      <c r="B16443" s="150"/>
    </row>
    <row r="16444" spans="2:2">
      <c r="B16444" s="150"/>
    </row>
    <row r="16445" spans="2:2">
      <c r="B16445" s="150"/>
    </row>
    <row r="16446" spans="2:2">
      <c r="B16446" s="150"/>
    </row>
    <row r="16447" spans="2:2">
      <c r="B16447" s="150"/>
    </row>
    <row r="16448" spans="2:2">
      <c r="B16448" s="150"/>
    </row>
    <row r="16449" spans="2:2">
      <c r="B16449" s="150"/>
    </row>
    <row r="16450" spans="2:2">
      <c r="B16450" s="150"/>
    </row>
    <row r="16451" spans="2:2">
      <c r="B16451" s="150"/>
    </row>
    <row r="16452" spans="2:2">
      <c r="B16452" s="150"/>
    </row>
    <row r="16453" spans="2:2">
      <c r="B16453" s="150"/>
    </row>
    <row r="16454" spans="2:2">
      <c r="B16454" s="150"/>
    </row>
    <row r="16455" spans="2:2">
      <c r="B16455" s="150"/>
    </row>
    <row r="16456" spans="2:2">
      <c r="B16456" s="150"/>
    </row>
    <row r="16457" spans="2:2">
      <c r="B16457" s="150"/>
    </row>
    <row r="16458" spans="2:2">
      <c r="B16458" s="150"/>
    </row>
    <row r="16459" spans="2:2">
      <c r="B16459" s="150"/>
    </row>
    <row r="16460" spans="2:2">
      <c r="B16460" s="150"/>
    </row>
    <row r="16461" spans="2:2">
      <c r="B16461" s="150"/>
    </row>
    <row r="16462" spans="2:2">
      <c r="B16462" s="150"/>
    </row>
    <row r="16463" spans="2:2">
      <c r="B16463" s="150"/>
    </row>
    <row r="16464" spans="2:2">
      <c r="B16464" s="150"/>
    </row>
    <row r="16465" spans="2:2">
      <c r="B16465" s="150"/>
    </row>
    <row r="16466" spans="2:2">
      <c r="B16466" s="150"/>
    </row>
    <row r="16467" spans="2:2">
      <c r="B16467" s="150"/>
    </row>
    <row r="16468" spans="2:2">
      <c r="B16468" s="150"/>
    </row>
    <row r="16469" spans="2:2">
      <c r="B16469" s="150"/>
    </row>
    <row r="16470" spans="2:2">
      <c r="B16470" s="150"/>
    </row>
    <row r="16471" spans="2:2">
      <c r="B16471" s="150"/>
    </row>
    <row r="16472" spans="2:2">
      <c r="B16472" s="150"/>
    </row>
    <row r="16473" spans="2:2">
      <c r="B16473" s="150"/>
    </row>
    <row r="16474" spans="2:2">
      <c r="B16474" s="150"/>
    </row>
    <row r="16475" spans="2:2">
      <c r="B16475" s="150"/>
    </row>
    <row r="16476" spans="2:2">
      <c r="B16476" s="150"/>
    </row>
    <row r="16477" spans="2:2">
      <c r="B16477" s="150"/>
    </row>
    <row r="16478" spans="2:2">
      <c r="B16478" s="150"/>
    </row>
    <row r="16479" spans="2:2">
      <c r="B16479" s="150"/>
    </row>
    <row r="16480" spans="2:2">
      <c r="B16480" s="150"/>
    </row>
    <row r="16481" spans="2:2">
      <c r="B16481" s="150"/>
    </row>
    <row r="16482" spans="2:2">
      <c r="B16482" s="150"/>
    </row>
    <row r="16483" spans="2:2">
      <c r="B16483" s="150"/>
    </row>
    <row r="16484" spans="2:2">
      <c r="B16484" s="150"/>
    </row>
    <row r="16485" spans="2:2">
      <c r="B16485" s="150"/>
    </row>
    <row r="16486" spans="2:2">
      <c r="B16486" s="150"/>
    </row>
    <row r="16487" spans="2:2">
      <c r="B16487" s="150"/>
    </row>
    <row r="16488" spans="2:2">
      <c r="B16488" s="150"/>
    </row>
    <row r="16489" spans="2:2">
      <c r="B16489" s="150"/>
    </row>
    <row r="16490" spans="2:2">
      <c r="B16490" s="150"/>
    </row>
    <row r="16491" spans="2:2">
      <c r="B16491" s="150"/>
    </row>
    <row r="16492" spans="2:2">
      <c r="B16492" s="150"/>
    </row>
    <row r="16493" spans="2:2">
      <c r="B16493" s="150"/>
    </row>
    <row r="16494" spans="2:2">
      <c r="B16494" s="150"/>
    </row>
    <row r="16495" spans="2:2">
      <c r="B16495" s="150"/>
    </row>
    <row r="16496" spans="2:2">
      <c r="B16496" s="150"/>
    </row>
    <row r="16497" spans="2:2">
      <c r="B16497" s="150"/>
    </row>
    <row r="16498" spans="2:2">
      <c r="B16498" s="150"/>
    </row>
    <row r="16499" spans="2:2">
      <c r="B16499" s="150"/>
    </row>
    <row r="16500" spans="2:2">
      <c r="B16500" s="150"/>
    </row>
    <row r="16501" spans="2:2">
      <c r="B16501" s="150"/>
    </row>
    <row r="16502" spans="2:2">
      <c r="B16502" s="150"/>
    </row>
    <row r="16503" spans="2:2">
      <c r="B16503" s="150"/>
    </row>
    <row r="16504" spans="2:2">
      <c r="B16504" s="150"/>
    </row>
    <row r="16505" spans="2:2">
      <c r="B16505" s="150"/>
    </row>
    <row r="16506" spans="2:2">
      <c r="B16506" s="150"/>
    </row>
    <row r="16507" spans="2:2">
      <c r="B16507" s="150"/>
    </row>
    <row r="16508" spans="2:2">
      <c r="B16508" s="150"/>
    </row>
    <row r="16509" spans="2:2">
      <c r="B16509" s="150"/>
    </row>
    <row r="16510" spans="2:2">
      <c r="B16510" s="150"/>
    </row>
    <row r="16511" spans="2:2">
      <c r="B16511" s="150"/>
    </row>
    <row r="16512" spans="2:2">
      <c r="B16512" s="150"/>
    </row>
    <row r="16513" spans="2:2">
      <c r="B16513" s="150"/>
    </row>
    <row r="16514" spans="2:2">
      <c r="B16514" s="150"/>
    </row>
    <row r="16515" spans="2:2">
      <c r="B16515" s="150"/>
    </row>
    <row r="16516" spans="2:2">
      <c r="B16516" s="150"/>
    </row>
    <row r="16517" spans="2:2">
      <c r="B16517" s="150"/>
    </row>
    <row r="16518" spans="2:2">
      <c r="B16518" s="150"/>
    </row>
    <row r="16519" spans="2:2">
      <c r="B16519" s="150"/>
    </row>
    <row r="16520" spans="2:2">
      <c r="B16520" s="150"/>
    </row>
    <row r="16521" spans="2:2">
      <c r="B16521" s="150"/>
    </row>
    <row r="16522" spans="2:2">
      <c r="B16522" s="150"/>
    </row>
    <row r="16523" spans="2:2">
      <c r="B16523" s="150"/>
    </row>
    <row r="16524" spans="2:2">
      <c r="B16524" s="150"/>
    </row>
    <row r="16525" spans="2:2">
      <c r="B16525" s="150"/>
    </row>
    <row r="16526" spans="2:2">
      <c r="B16526" s="150"/>
    </row>
    <row r="16527" spans="2:2">
      <c r="B16527" s="150"/>
    </row>
    <row r="16528" spans="2:2">
      <c r="B16528" s="150"/>
    </row>
    <row r="16529" spans="2:2">
      <c r="B16529" s="150"/>
    </row>
    <row r="16530" spans="2:2">
      <c r="B16530" s="150"/>
    </row>
    <row r="16531" spans="2:2">
      <c r="B16531" s="150"/>
    </row>
    <row r="16532" spans="2:2">
      <c r="B16532" s="150"/>
    </row>
    <row r="16533" spans="2:2">
      <c r="B16533" s="150"/>
    </row>
    <row r="16534" spans="2:2">
      <c r="B16534" s="150"/>
    </row>
    <row r="16535" spans="2:2">
      <c r="B16535" s="150"/>
    </row>
    <row r="16536" spans="2:2">
      <c r="B16536" s="150"/>
    </row>
    <row r="16537" spans="2:2">
      <c r="B16537" s="150"/>
    </row>
    <row r="16538" spans="2:2">
      <c r="B16538" s="150"/>
    </row>
    <row r="16539" spans="2:2">
      <c r="B16539" s="150"/>
    </row>
    <row r="16540" spans="2:2">
      <c r="B16540" s="150"/>
    </row>
    <row r="16541" spans="2:2">
      <c r="B16541" s="150"/>
    </row>
    <row r="16542" spans="2:2">
      <c r="B16542" s="150"/>
    </row>
    <row r="16543" spans="2:2">
      <c r="B16543" s="150"/>
    </row>
    <row r="16544" spans="2:2">
      <c r="B16544" s="150"/>
    </row>
    <row r="16545" spans="2:2">
      <c r="B16545" s="150"/>
    </row>
    <row r="16546" spans="2:2">
      <c r="B16546" s="150"/>
    </row>
    <row r="16547" spans="2:2">
      <c r="B16547" s="150"/>
    </row>
    <row r="16548" spans="2:2">
      <c r="B16548" s="150"/>
    </row>
    <row r="16549" spans="2:2">
      <c r="B16549" s="150"/>
    </row>
    <row r="16550" spans="2:2">
      <c r="B16550" s="150"/>
    </row>
    <row r="16551" spans="2:2">
      <c r="B16551" s="150"/>
    </row>
    <row r="16552" spans="2:2">
      <c r="B16552" s="150"/>
    </row>
    <row r="16553" spans="2:2">
      <c r="B16553" s="150"/>
    </row>
    <row r="16554" spans="2:2">
      <c r="B16554" s="150"/>
    </row>
    <row r="16555" spans="2:2">
      <c r="B16555" s="150"/>
    </row>
    <row r="16556" spans="2:2">
      <c r="B16556" s="150"/>
    </row>
    <row r="16557" spans="2:2">
      <c r="B16557" s="150"/>
    </row>
    <row r="16558" spans="2:2">
      <c r="B16558" s="150"/>
    </row>
    <row r="16559" spans="2:2">
      <c r="B16559" s="150"/>
    </row>
    <row r="16560" spans="2:2">
      <c r="B16560" s="150"/>
    </row>
    <row r="16561" spans="2:2">
      <c r="B16561" s="150"/>
    </row>
    <row r="16562" spans="2:2">
      <c r="B16562" s="150"/>
    </row>
    <row r="16563" spans="2:2">
      <c r="B16563" s="150"/>
    </row>
    <row r="16564" spans="2:2">
      <c r="B16564" s="150"/>
    </row>
    <row r="16565" spans="2:2">
      <c r="B16565" s="150"/>
    </row>
    <row r="16566" spans="2:2">
      <c r="B16566" s="150"/>
    </row>
    <row r="16567" spans="2:2">
      <c r="B16567" s="150"/>
    </row>
    <row r="16568" spans="2:2">
      <c r="B16568" s="150"/>
    </row>
    <row r="16569" spans="2:2">
      <c r="B16569" s="150"/>
    </row>
    <row r="16570" spans="2:2">
      <c r="B16570" s="150"/>
    </row>
    <row r="16571" spans="2:2">
      <c r="B16571" s="150"/>
    </row>
    <row r="16572" spans="2:2">
      <c r="B16572" s="150"/>
    </row>
    <row r="16573" spans="2:2">
      <c r="B16573" s="150"/>
    </row>
    <row r="16574" spans="2:2">
      <c r="B16574" s="150"/>
    </row>
    <row r="16575" spans="2:2">
      <c r="B16575" s="150"/>
    </row>
    <row r="16576" spans="2:2">
      <c r="B16576" s="150"/>
    </row>
    <row r="16577" spans="2:2">
      <c r="B16577" s="150"/>
    </row>
    <row r="16578" spans="2:2">
      <c r="B16578" s="150"/>
    </row>
    <row r="16579" spans="2:2">
      <c r="B16579" s="150"/>
    </row>
    <row r="16580" spans="2:2">
      <c r="B16580" s="150"/>
    </row>
    <row r="16581" spans="2:2">
      <c r="B16581" s="150"/>
    </row>
    <row r="16582" spans="2:2">
      <c r="B16582" s="150"/>
    </row>
    <row r="16583" spans="2:2">
      <c r="B16583" s="150"/>
    </row>
    <row r="16584" spans="2:2">
      <c r="B16584" s="150"/>
    </row>
    <row r="16585" spans="2:2">
      <c r="B16585" s="150"/>
    </row>
    <row r="16586" spans="2:2">
      <c r="B16586" s="150"/>
    </row>
    <row r="16587" spans="2:2">
      <c r="B16587" s="150"/>
    </row>
    <row r="16588" spans="2:2">
      <c r="B16588" s="150"/>
    </row>
    <row r="16589" spans="2:2">
      <c r="B16589" s="150"/>
    </row>
    <row r="16590" spans="2:2">
      <c r="B16590" s="150"/>
    </row>
    <row r="16591" spans="2:2">
      <c r="B16591" s="150"/>
    </row>
    <row r="16592" spans="2:2">
      <c r="B16592" s="150"/>
    </row>
    <row r="16593" spans="2:2">
      <c r="B16593" s="150"/>
    </row>
    <row r="16594" spans="2:2">
      <c r="B16594" s="150"/>
    </row>
    <row r="16595" spans="2:2">
      <c r="B16595" s="150"/>
    </row>
    <row r="16596" spans="2:2">
      <c r="B16596" s="150"/>
    </row>
    <row r="16597" spans="2:2">
      <c r="B16597" s="150"/>
    </row>
    <row r="16598" spans="2:2">
      <c r="B16598" s="150"/>
    </row>
    <row r="16599" spans="2:2">
      <c r="B16599" s="150"/>
    </row>
    <row r="16600" spans="2:2">
      <c r="B16600" s="150"/>
    </row>
    <row r="16601" spans="2:2">
      <c r="B16601" s="150"/>
    </row>
    <row r="16602" spans="2:2">
      <c r="B16602" s="150"/>
    </row>
    <row r="16603" spans="2:2">
      <c r="B16603" s="150"/>
    </row>
    <row r="16604" spans="2:2">
      <c r="B16604" s="150"/>
    </row>
    <row r="16605" spans="2:2">
      <c r="B16605" s="150"/>
    </row>
    <row r="16606" spans="2:2">
      <c r="B16606" s="150"/>
    </row>
    <row r="16607" spans="2:2">
      <c r="B16607" s="150"/>
    </row>
    <row r="16608" spans="2:2">
      <c r="B16608" s="150"/>
    </row>
    <row r="16609" spans="2:2">
      <c r="B16609" s="150"/>
    </row>
    <row r="16610" spans="2:2">
      <c r="B16610" s="150"/>
    </row>
    <row r="16611" spans="2:2">
      <c r="B16611" s="150"/>
    </row>
    <row r="16612" spans="2:2">
      <c r="B16612" s="150"/>
    </row>
    <row r="16613" spans="2:2">
      <c r="B16613" s="150"/>
    </row>
    <row r="16614" spans="2:2">
      <c r="B16614" s="150"/>
    </row>
    <row r="16615" spans="2:2">
      <c r="B16615" s="150"/>
    </row>
    <row r="16616" spans="2:2">
      <c r="B16616" s="150"/>
    </row>
    <row r="16617" spans="2:2">
      <c r="B16617" s="150"/>
    </row>
    <row r="16618" spans="2:2">
      <c r="B16618" s="150"/>
    </row>
    <row r="16619" spans="2:2">
      <c r="B16619" s="150"/>
    </row>
    <row r="16620" spans="2:2">
      <c r="B16620" s="150"/>
    </row>
    <row r="16621" spans="2:2">
      <c r="B16621" s="150"/>
    </row>
    <row r="16622" spans="2:2">
      <c r="B16622" s="150"/>
    </row>
    <row r="16623" spans="2:2">
      <c r="B16623" s="150"/>
    </row>
    <row r="16624" spans="2:2">
      <c r="B16624" s="150"/>
    </row>
    <row r="16625" spans="2:2">
      <c r="B16625" s="150"/>
    </row>
    <row r="16626" spans="2:2">
      <c r="B16626" s="150"/>
    </row>
    <row r="16627" spans="2:2">
      <c r="B16627" s="150"/>
    </row>
    <row r="16628" spans="2:2">
      <c r="B16628" s="150"/>
    </row>
    <row r="16629" spans="2:2">
      <c r="B16629" s="150"/>
    </row>
    <row r="16630" spans="2:2">
      <c r="B16630" s="150"/>
    </row>
    <row r="16631" spans="2:2">
      <c r="B16631" s="150"/>
    </row>
    <row r="16632" spans="2:2">
      <c r="B16632" s="150"/>
    </row>
    <row r="16633" spans="2:2">
      <c r="B16633" s="150"/>
    </row>
    <row r="16634" spans="2:2">
      <c r="B16634" s="150"/>
    </row>
    <row r="16635" spans="2:2">
      <c r="B16635" s="150"/>
    </row>
    <row r="16636" spans="2:2">
      <c r="B16636" s="150"/>
    </row>
    <row r="16637" spans="2:2">
      <c r="B16637" s="150"/>
    </row>
    <row r="16638" spans="2:2">
      <c r="B16638" s="150"/>
    </row>
    <row r="16639" spans="2:2">
      <c r="B16639" s="150"/>
    </row>
    <row r="16640" spans="2:2">
      <c r="B16640" s="150"/>
    </row>
    <row r="16641" spans="2:2">
      <c r="B16641" s="150"/>
    </row>
    <row r="16642" spans="2:2">
      <c r="B16642" s="150"/>
    </row>
    <row r="16643" spans="2:2">
      <c r="B16643" s="150"/>
    </row>
    <row r="16644" spans="2:2">
      <c r="B16644" s="150"/>
    </row>
    <row r="16645" spans="2:2">
      <c r="B16645" s="150"/>
    </row>
    <row r="16646" spans="2:2">
      <c r="B16646" s="150"/>
    </row>
    <row r="16647" spans="2:2">
      <c r="B16647" s="150"/>
    </row>
    <row r="16648" spans="2:2">
      <c r="B16648" s="150"/>
    </row>
    <row r="16649" spans="2:2">
      <c r="B16649" s="150"/>
    </row>
    <row r="16650" spans="2:2">
      <c r="B16650" s="150"/>
    </row>
    <row r="16651" spans="2:2">
      <c r="B16651" s="150"/>
    </row>
    <row r="16652" spans="2:2">
      <c r="B16652" s="150"/>
    </row>
    <row r="16653" spans="2:2">
      <c r="B16653" s="150"/>
    </row>
    <row r="16654" spans="2:2">
      <c r="B16654" s="150"/>
    </row>
    <row r="16655" spans="2:2">
      <c r="B16655" s="150"/>
    </row>
    <row r="16656" spans="2:2">
      <c r="B16656" s="150"/>
    </row>
    <row r="16657" spans="2:2">
      <c r="B16657" s="150"/>
    </row>
    <row r="16658" spans="2:2">
      <c r="B16658" s="150"/>
    </row>
    <row r="16659" spans="2:2">
      <c r="B16659" s="150"/>
    </row>
    <row r="16660" spans="2:2">
      <c r="B16660" s="150"/>
    </row>
    <row r="16661" spans="2:2">
      <c r="B16661" s="150"/>
    </row>
    <row r="16662" spans="2:2">
      <c r="B16662" s="150"/>
    </row>
    <row r="16663" spans="2:2">
      <c r="B16663" s="150"/>
    </row>
    <row r="16664" spans="2:2">
      <c r="B16664" s="150"/>
    </row>
    <row r="16665" spans="2:2">
      <c r="B16665" s="150"/>
    </row>
    <row r="16666" spans="2:2">
      <c r="B16666" s="150"/>
    </row>
    <row r="16667" spans="2:2">
      <c r="B16667" s="150"/>
    </row>
    <row r="16668" spans="2:2">
      <c r="B16668" s="150"/>
    </row>
    <row r="16669" spans="2:2">
      <c r="B16669" s="150"/>
    </row>
    <row r="16670" spans="2:2">
      <c r="B16670" s="150"/>
    </row>
    <row r="16671" spans="2:2">
      <c r="B16671" s="150"/>
    </row>
    <row r="16672" spans="2:2">
      <c r="B16672" s="150"/>
    </row>
    <row r="16673" spans="2:2">
      <c r="B16673" s="150"/>
    </row>
    <row r="16674" spans="2:2">
      <c r="B16674" s="150"/>
    </row>
    <row r="16675" spans="2:2">
      <c r="B16675" s="150"/>
    </row>
    <row r="16676" spans="2:2">
      <c r="B16676" s="150"/>
    </row>
    <row r="16677" spans="2:2">
      <c r="B16677" s="150"/>
    </row>
    <row r="16678" spans="2:2">
      <c r="B16678" s="150"/>
    </row>
    <row r="16679" spans="2:2">
      <c r="B16679" s="150"/>
    </row>
    <row r="16680" spans="2:2">
      <c r="B16680" s="150"/>
    </row>
    <row r="16681" spans="2:2">
      <c r="B16681" s="150"/>
    </row>
    <row r="16682" spans="2:2">
      <c r="B16682" s="150"/>
    </row>
    <row r="16683" spans="2:2">
      <c r="B16683" s="150"/>
    </row>
    <row r="16684" spans="2:2">
      <c r="B16684" s="150"/>
    </row>
    <row r="16685" spans="2:2">
      <c r="B16685" s="150"/>
    </row>
    <row r="16686" spans="2:2">
      <c r="B16686" s="150"/>
    </row>
    <row r="16687" spans="2:2">
      <c r="B16687" s="150"/>
    </row>
    <row r="16688" spans="2:2">
      <c r="B16688" s="150"/>
    </row>
    <row r="16689" spans="2:2">
      <c r="B16689" s="150"/>
    </row>
    <row r="16690" spans="2:2">
      <c r="B16690" s="150"/>
    </row>
    <row r="16691" spans="2:2">
      <c r="B16691" s="150"/>
    </row>
    <row r="16692" spans="2:2">
      <c r="B16692" s="150"/>
    </row>
    <row r="16693" spans="2:2">
      <c r="B16693" s="150"/>
    </row>
    <row r="16694" spans="2:2">
      <c r="B16694" s="150"/>
    </row>
    <row r="16695" spans="2:2">
      <c r="B16695" s="150"/>
    </row>
    <row r="16696" spans="2:2">
      <c r="B16696" s="150"/>
    </row>
    <row r="16697" spans="2:2">
      <c r="B16697" s="150"/>
    </row>
    <row r="16698" spans="2:2">
      <c r="B16698" s="150"/>
    </row>
    <row r="16699" spans="2:2">
      <c r="B16699" s="150"/>
    </row>
    <row r="16700" spans="2:2">
      <c r="B16700" s="150"/>
    </row>
    <row r="16701" spans="2:2">
      <c r="B16701" s="150"/>
    </row>
    <row r="16702" spans="2:2">
      <c r="B16702" s="150"/>
    </row>
    <row r="16703" spans="2:2">
      <c r="B16703" s="150"/>
    </row>
    <row r="16704" spans="2:2">
      <c r="B16704" s="150"/>
    </row>
    <row r="16705" spans="2:2">
      <c r="B16705" s="150"/>
    </row>
    <row r="16706" spans="2:2">
      <c r="B16706" s="150"/>
    </row>
    <row r="16707" spans="2:2">
      <c r="B16707" s="150"/>
    </row>
    <row r="16708" spans="2:2">
      <c r="B16708" s="150"/>
    </row>
    <row r="16709" spans="2:2">
      <c r="B16709" s="150"/>
    </row>
    <row r="16710" spans="2:2">
      <c r="B16710" s="150"/>
    </row>
    <row r="16711" spans="2:2">
      <c r="B16711" s="150"/>
    </row>
    <row r="16712" spans="2:2">
      <c r="B16712" s="150"/>
    </row>
    <row r="16713" spans="2:2">
      <c r="B16713" s="150"/>
    </row>
    <row r="16714" spans="2:2">
      <c r="B16714" s="150"/>
    </row>
    <row r="16715" spans="2:2">
      <c r="B16715" s="150"/>
    </row>
    <row r="16716" spans="2:2">
      <c r="B16716" s="150"/>
    </row>
    <row r="16717" spans="2:2">
      <c r="B16717" s="150"/>
    </row>
    <row r="16718" spans="2:2">
      <c r="B16718" s="150"/>
    </row>
    <row r="16719" spans="2:2">
      <c r="B16719" s="150"/>
    </row>
    <row r="16720" spans="2:2">
      <c r="B16720" s="150"/>
    </row>
    <row r="16721" spans="2:2">
      <c r="B16721" s="150"/>
    </row>
    <row r="16722" spans="2:2">
      <c r="B16722" s="150"/>
    </row>
    <row r="16723" spans="2:2">
      <c r="B16723" s="150"/>
    </row>
    <row r="16724" spans="2:2">
      <c r="B16724" s="150"/>
    </row>
    <row r="16725" spans="2:2">
      <c r="B16725" s="150"/>
    </row>
    <row r="16726" spans="2:2">
      <c r="B16726" s="150"/>
    </row>
    <row r="16727" spans="2:2">
      <c r="B16727" s="150"/>
    </row>
    <row r="16728" spans="2:2">
      <c r="B16728" s="150"/>
    </row>
    <row r="16729" spans="2:2">
      <c r="B16729" s="150"/>
    </row>
    <row r="16730" spans="2:2">
      <c r="B16730" s="150"/>
    </row>
    <row r="16731" spans="2:2">
      <c r="B16731" s="150"/>
    </row>
    <row r="16732" spans="2:2">
      <c r="B16732" s="150"/>
    </row>
    <row r="16733" spans="2:2">
      <c r="B16733" s="150"/>
    </row>
    <row r="16734" spans="2:2">
      <c r="B16734" s="150"/>
    </row>
    <row r="16735" spans="2:2">
      <c r="B16735" s="150"/>
    </row>
    <row r="16736" spans="2:2">
      <c r="B16736" s="150"/>
    </row>
    <row r="16737" spans="2:2">
      <c r="B16737" s="150"/>
    </row>
    <row r="16738" spans="2:2">
      <c r="B16738" s="150"/>
    </row>
    <row r="16739" spans="2:2">
      <c r="B16739" s="150"/>
    </row>
    <row r="16740" spans="2:2">
      <c r="B16740" s="150"/>
    </row>
    <row r="16741" spans="2:2">
      <c r="B16741" s="150"/>
    </row>
    <row r="16742" spans="2:2">
      <c r="B16742" s="150"/>
    </row>
    <row r="16743" spans="2:2">
      <c r="B16743" s="150"/>
    </row>
    <row r="16744" spans="2:2">
      <c r="B16744" s="150"/>
    </row>
    <row r="16745" spans="2:2">
      <c r="B16745" s="150"/>
    </row>
    <row r="16746" spans="2:2">
      <c r="B16746" s="150"/>
    </row>
    <row r="16747" spans="2:2">
      <c r="B16747" s="150"/>
    </row>
    <row r="16748" spans="2:2">
      <c r="B16748" s="150"/>
    </row>
    <row r="16749" spans="2:2">
      <c r="B16749" s="150"/>
    </row>
    <row r="16750" spans="2:2">
      <c r="B16750" s="150"/>
    </row>
    <row r="16751" spans="2:2">
      <c r="B16751" s="150"/>
    </row>
    <row r="16752" spans="2:2">
      <c r="B16752" s="150"/>
    </row>
    <row r="16753" spans="2:2">
      <c r="B16753" s="150"/>
    </row>
    <row r="16754" spans="2:2">
      <c r="B16754" s="150"/>
    </row>
    <row r="16755" spans="2:2">
      <c r="B16755" s="150"/>
    </row>
    <row r="16756" spans="2:2">
      <c r="B16756" s="150"/>
    </row>
    <row r="16757" spans="2:2">
      <c r="B16757" s="150"/>
    </row>
    <row r="16758" spans="2:2">
      <c r="B16758" s="150"/>
    </row>
    <row r="16759" spans="2:2">
      <c r="B16759" s="150"/>
    </row>
    <row r="16760" spans="2:2">
      <c r="B16760" s="150"/>
    </row>
    <row r="16761" spans="2:2">
      <c r="B16761" s="150"/>
    </row>
    <row r="16762" spans="2:2">
      <c r="B16762" s="150"/>
    </row>
    <row r="16763" spans="2:2">
      <c r="B16763" s="150"/>
    </row>
    <row r="16764" spans="2:2">
      <c r="B16764" s="150"/>
    </row>
    <row r="16765" spans="2:2">
      <c r="B16765" s="150"/>
    </row>
    <row r="16766" spans="2:2">
      <c r="B16766" s="150"/>
    </row>
    <row r="16767" spans="2:2">
      <c r="B16767" s="150"/>
    </row>
    <row r="16768" spans="2:2">
      <c r="B16768" s="150"/>
    </row>
    <row r="16769" spans="2:2">
      <c r="B16769" s="150"/>
    </row>
    <row r="16770" spans="2:2">
      <c r="B16770" s="150"/>
    </row>
    <row r="16771" spans="2:2">
      <c r="B16771" s="150"/>
    </row>
    <row r="16772" spans="2:2">
      <c r="B16772" s="150"/>
    </row>
    <row r="16773" spans="2:2">
      <c r="B16773" s="150"/>
    </row>
    <row r="16774" spans="2:2">
      <c r="B16774" s="150"/>
    </row>
    <row r="16775" spans="2:2">
      <c r="B16775" s="150"/>
    </row>
    <row r="16776" spans="2:2">
      <c r="B16776" s="150"/>
    </row>
    <row r="16777" spans="2:2">
      <c r="B16777" s="150"/>
    </row>
    <row r="16778" spans="2:2">
      <c r="B16778" s="150"/>
    </row>
    <row r="16779" spans="2:2">
      <c r="B16779" s="150"/>
    </row>
    <row r="16780" spans="2:2">
      <c r="B16780" s="150"/>
    </row>
    <row r="16781" spans="2:2">
      <c r="B16781" s="150"/>
    </row>
    <row r="16782" spans="2:2">
      <c r="B16782" s="150"/>
    </row>
    <row r="16783" spans="2:2">
      <c r="B16783" s="150"/>
    </row>
    <row r="16784" spans="2:2">
      <c r="B16784" s="150"/>
    </row>
    <row r="16785" spans="2:2">
      <c r="B16785" s="150"/>
    </row>
    <row r="16786" spans="2:2">
      <c r="B16786" s="150"/>
    </row>
    <row r="16787" spans="2:2">
      <c r="B16787" s="150"/>
    </row>
    <row r="16788" spans="2:2">
      <c r="B16788" s="150"/>
    </row>
    <row r="16789" spans="2:2">
      <c r="B16789" s="150"/>
    </row>
    <row r="16790" spans="2:2">
      <c r="B16790" s="150"/>
    </row>
    <row r="16791" spans="2:2">
      <c r="B16791" s="150"/>
    </row>
    <row r="16792" spans="2:2">
      <c r="B16792" s="150"/>
    </row>
    <row r="16793" spans="2:2">
      <c r="B16793" s="150"/>
    </row>
    <row r="16794" spans="2:2">
      <c r="B16794" s="150"/>
    </row>
    <row r="16795" spans="2:2">
      <c r="B16795" s="150"/>
    </row>
    <row r="16796" spans="2:2">
      <c r="B16796" s="150"/>
    </row>
    <row r="16797" spans="2:2">
      <c r="B16797" s="150"/>
    </row>
    <row r="16798" spans="2:2">
      <c r="B16798" s="150"/>
    </row>
    <row r="16799" spans="2:2">
      <c r="B16799" s="150"/>
    </row>
    <row r="16800" spans="2:2">
      <c r="B16800" s="150"/>
    </row>
    <row r="16801" spans="2:2">
      <c r="B16801" s="150"/>
    </row>
    <row r="16802" spans="2:2">
      <c r="B16802" s="150"/>
    </row>
    <row r="16803" spans="2:2">
      <c r="B16803" s="150"/>
    </row>
    <row r="16804" spans="2:2">
      <c r="B16804" s="150"/>
    </row>
    <row r="16805" spans="2:2">
      <c r="B16805" s="150"/>
    </row>
    <row r="16806" spans="2:2">
      <c r="B16806" s="150"/>
    </row>
    <row r="16807" spans="2:2">
      <c r="B16807" s="150"/>
    </row>
    <row r="16808" spans="2:2">
      <c r="B16808" s="150"/>
    </row>
    <row r="16809" spans="2:2">
      <c r="B16809" s="150"/>
    </row>
    <row r="16810" spans="2:2">
      <c r="B16810" s="150"/>
    </row>
    <row r="16811" spans="2:2">
      <c r="B16811" s="150"/>
    </row>
    <row r="16812" spans="2:2">
      <c r="B16812" s="150"/>
    </row>
    <row r="16813" spans="2:2">
      <c r="B16813" s="150"/>
    </row>
    <row r="16814" spans="2:2">
      <c r="B16814" s="150"/>
    </row>
    <row r="16815" spans="2:2">
      <c r="B16815" s="150"/>
    </row>
    <row r="16816" spans="2:2">
      <c r="B16816" s="150"/>
    </row>
    <row r="16817" spans="2:2">
      <c r="B16817" s="150"/>
    </row>
    <row r="16818" spans="2:2">
      <c r="B16818" s="150"/>
    </row>
    <row r="16819" spans="2:2">
      <c r="B16819" s="150"/>
    </row>
    <row r="16820" spans="2:2">
      <c r="B16820" s="150"/>
    </row>
    <row r="16821" spans="2:2">
      <c r="B16821" s="150"/>
    </row>
    <row r="16822" spans="2:2">
      <c r="B16822" s="150"/>
    </row>
    <row r="16823" spans="2:2">
      <c r="B16823" s="150"/>
    </row>
    <row r="16824" spans="2:2">
      <c r="B16824" s="150"/>
    </row>
    <row r="16825" spans="2:2">
      <c r="B16825" s="150"/>
    </row>
    <row r="16826" spans="2:2">
      <c r="B16826" s="150"/>
    </row>
    <row r="16827" spans="2:2">
      <c r="B16827" s="150"/>
    </row>
    <row r="16828" spans="2:2">
      <c r="B16828" s="150"/>
    </row>
    <row r="16829" spans="2:2">
      <c r="B16829" s="150"/>
    </row>
    <row r="16830" spans="2:2">
      <c r="B16830" s="150"/>
    </row>
    <row r="16831" spans="2:2">
      <c r="B16831" s="150"/>
    </row>
    <row r="16832" spans="2:2">
      <c r="B16832" s="150"/>
    </row>
    <row r="16833" spans="2:2">
      <c r="B16833" s="150"/>
    </row>
    <row r="16834" spans="2:2">
      <c r="B16834" s="150"/>
    </row>
    <row r="16835" spans="2:2">
      <c r="B16835" s="150"/>
    </row>
    <row r="16836" spans="2:2">
      <c r="B16836" s="150"/>
    </row>
    <row r="16837" spans="2:2">
      <c r="B16837" s="150"/>
    </row>
    <row r="16838" spans="2:2">
      <c r="B16838" s="150"/>
    </row>
    <row r="16839" spans="2:2">
      <c r="B16839" s="150"/>
    </row>
    <row r="16840" spans="2:2">
      <c r="B16840" s="150"/>
    </row>
    <row r="16841" spans="2:2">
      <c r="B16841" s="150"/>
    </row>
    <row r="16842" spans="2:2">
      <c r="B16842" s="150"/>
    </row>
    <row r="16843" spans="2:2">
      <c r="B16843" s="150"/>
    </row>
    <row r="16844" spans="2:2">
      <c r="B16844" s="150"/>
    </row>
    <row r="16845" spans="2:2">
      <c r="B16845" s="150"/>
    </row>
    <row r="16846" spans="2:2">
      <c r="B16846" s="150"/>
    </row>
    <row r="16847" spans="2:2">
      <c r="B16847" s="150"/>
    </row>
    <row r="16848" spans="2:2">
      <c r="B16848" s="150"/>
    </row>
    <row r="16849" spans="2:2">
      <c r="B16849" s="150"/>
    </row>
    <row r="16850" spans="2:2">
      <c r="B16850" s="150"/>
    </row>
    <row r="16851" spans="2:2">
      <c r="B16851" s="150"/>
    </row>
    <row r="16852" spans="2:2">
      <c r="B16852" s="150"/>
    </row>
    <row r="16853" spans="2:2">
      <c r="B16853" s="150"/>
    </row>
    <row r="16854" spans="2:2">
      <c r="B16854" s="150"/>
    </row>
    <row r="16855" spans="2:2">
      <c r="B16855" s="150"/>
    </row>
    <row r="16856" spans="2:2">
      <c r="B16856" s="150"/>
    </row>
    <row r="16857" spans="2:2">
      <c r="B16857" s="150"/>
    </row>
    <row r="16858" spans="2:2">
      <c r="B16858" s="150"/>
    </row>
    <row r="16859" spans="2:2">
      <c r="B16859" s="150"/>
    </row>
    <row r="16860" spans="2:2">
      <c r="B16860" s="150"/>
    </row>
    <row r="16861" spans="2:2">
      <c r="B16861" s="150"/>
    </row>
    <row r="16862" spans="2:2">
      <c r="B16862" s="150"/>
    </row>
    <row r="16863" spans="2:2">
      <c r="B16863" s="150"/>
    </row>
    <row r="16864" spans="2:2">
      <c r="B16864" s="150"/>
    </row>
    <row r="16865" spans="2:2">
      <c r="B16865" s="150"/>
    </row>
    <row r="16866" spans="2:2">
      <c r="B16866" s="150"/>
    </row>
    <row r="16867" spans="2:2">
      <c r="B16867" s="150"/>
    </row>
    <row r="16868" spans="2:2">
      <c r="B16868" s="150"/>
    </row>
    <row r="16869" spans="2:2">
      <c r="B16869" s="150"/>
    </row>
    <row r="16870" spans="2:2">
      <c r="B16870" s="150"/>
    </row>
    <row r="16871" spans="2:2">
      <c r="B16871" s="150"/>
    </row>
    <row r="16872" spans="2:2">
      <c r="B16872" s="150"/>
    </row>
    <row r="16873" spans="2:2">
      <c r="B16873" s="150"/>
    </row>
    <row r="16874" spans="2:2">
      <c r="B16874" s="150"/>
    </row>
    <row r="16875" spans="2:2">
      <c r="B16875" s="150"/>
    </row>
    <row r="16876" spans="2:2">
      <c r="B16876" s="150"/>
    </row>
    <row r="16877" spans="2:2">
      <c r="B16877" s="150"/>
    </row>
    <row r="16878" spans="2:2">
      <c r="B16878" s="150"/>
    </row>
    <row r="16879" spans="2:2">
      <c r="B16879" s="150"/>
    </row>
    <row r="16880" spans="2:2">
      <c r="B16880" s="150"/>
    </row>
    <row r="16881" spans="2:2">
      <c r="B16881" s="150"/>
    </row>
    <row r="16882" spans="2:2">
      <c r="B16882" s="150"/>
    </row>
    <row r="16883" spans="2:2">
      <c r="B16883" s="150"/>
    </row>
    <row r="16884" spans="2:2">
      <c r="B16884" s="150"/>
    </row>
    <row r="16885" spans="2:2">
      <c r="B16885" s="150"/>
    </row>
    <row r="16886" spans="2:2">
      <c r="B16886" s="150"/>
    </row>
    <row r="16887" spans="2:2">
      <c r="B16887" s="150"/>
    </row>
    <row r="16888" spans="2:2">
      <c r="B16888" s="150"/>
    </row>
    <row r="16889" spans="2:2">
      <c r="B16889" s="150"/>
    </row>
    <row r="16890" spans="2:2">
      <c r="B16890" s="150"/>
    </row>
    <row r="16891" spans="2:2">
      <c r="B16891" s="150"/>
    </row>
    <row r="16892" spans="2:2">
      <c r="B16892" s="150"/>
    </row>
    <row r="16893" spans="2:2">
      <c r="B16893" s="150"/>
    </row>
    <row r="16894" spans="2:2">
      <c r="B16894" s="150"/>
    </row>
    <row r="16895" spans="2:2">
      <c r="B16895" s="150"/>
    </row>
    <row r="16896" spans="2:2">
      <c r="B16896" s="150"/>
    </row>
    <row r="16897" spans="2:2">
      <c r="B16897" s="150"/>
    </row>
    <row r="16898" spans="2:2">
      <c r="B16898" s="150"/>
    </row>
    <row r="16899" spans="2:2">
      <c r="B16899" s="150"/>
    </row>
    <row r="16900" spans="2:2">
      <c r="B16900" s="150"/>
    </row>
    <row r="16901" spans="2:2">
      <c r="B16901" s="150"/>
    </row>
    <row r="16902" spans="2:2">
      <c r="B16902" s="150"/>
    </row>
    <row r="16903" spans="2:2">
      <c r="B16903" s="150"/>
    </row>
    <row r="16904" spans="2:2">
      <c r="B16904" s="150"/>
    </row>
    <row r="16905" spans="2:2">
      <c r="B16905" s="150"/>
    </row>
    <row r="16906" spans="2:2">
      <c r="B16906" s="150"/>
    </row>
    <row r="16907" spans="2:2">
      <c r="B16907" s="150"/>
    </row>
    <row r="16908" spans="2:2">
      <c r="B16908" s="150"/>
    </row>
    <row r="16909" spans="2:2">
      <c r="B16909" s="150"/>
    </row>
    <row r="16910" spans="2:2">
      <c r="B16910" s="150"/>
    </row>
    <row r="16911" spans="2:2">
      <c r="B16911" s="150"/>
    </row>
    <row r="16912" spans="2:2">
      <c r="B16912" s="150"/>
    </row>
    <row r="16913" spans="2:2">
      <c r="B16913" s="150"/>
    </row>
    <row r="16914" spans="2:2">
      <c r="B16914" s="150"/>
    </row>
    <row r="16915" spans="2:2">
      <c r="B16915" s="150"/>
    </row>
    <row r="16916" spans="2:2">
      <c r="B16916" s="150"/>
    </row>
    <row r="16917" spans="2:2">
      <c r="B16917" s="150"/>
    </row>
    <row r="16918" spans="2:2">
      <c r="B16918" s="150"/>
    </row>
    <row r="16919" spans="2:2">
      <c r="B16919" s="150"/>
    </row>
    <row r="16920" spans="2:2">
      <c r="B16920" s="150"/>
    </row>
    <row r="16921" spans="2:2">
      <c r="B16921" s="150"/>
    </row>
    <row r="16922" spans="2:2">
      <c r="B16922" s="150"/>
    </row>
    <row r="16923" spans="2:2">
      <c r="B16923" s="150"/>
    </row>
    <row r="16924" spans="2:2">
      <c r="B16924" s="150"/>
    </row>
    <row r="16925" spans="2:2">
      <c r="B16925" s="150"/>
    </row>
    <row r="16926" spans="2:2">
      <c r="B16926" s="150"/>
    </row>
    <row r="16927" spans="2:2">
      <c r="B16927" s="150"/>
    </row>
    <row r="16928" spans="2:2">
      <c r="B16928" s="150"/>
    </row>
    <row r="16929" spans="2:2">
      <c r="B16929" s="150"/>
    </row>
    <row r="16930" spans="2:2">
      <c r="B16930" s="150"/>
    </row>
    <row r="16931" spans="2:2">
      <c r="B16931" s="150"/>
    </row>
    <row r="16932" spans="2:2">
      <c r="B16932" s="150"/>
    </row>
    <row r="16933" spans="2:2">
      <c r="B16933" s="150"/>
    </row>
    <row r="16934" spans="2:2">
      <c r="B16934" s="150"/>
    </row>
    <row r="16935" spans="2:2">
      <c r="B16935" s="150"/>
    </row>
    <row r="16936" spans="2:2">
      <c r="B16936" s="150"/>
    </row>
    <row r="16937" spans="2:2">
      <c r="B16937" s="150"/>
    </row>
    <row r="16938" spans="2:2">
      <c r="B16938" s="150"/>
    </row>
    <row r="16939" spans="2:2">
      <c r="B16939" s="150"/>
    </row>
    <row r="16940" spans="2:2">
      <c r="B16940" s="150"/>
    </row>
    <row r="16941" spans="2:2">
      <c r="B16941" s="150"/>
    </row>
    <row r="16942" spans="2:2">
      <c r="B16942" s="150"/>
    </row>
    <row r="16943" spans="2:2">
      <c r="B16943" s="150"/>
    </row>
    <row r="16944" spans="2:2">
      <c r="B16944" s="150"/>
    </row>
    <row r="16945" spans="2:2">
      <c r="B16945" s="150"/>
    </row>
    <row r="16946" spans="2:2">
      <c r="B16946" s="150"/>
    </row>
    <row r="16947" spans="2:2">
      <c r="B16947" s="150"/>
    </row>
    <row r="16948" spans="2:2">
      <c r="B16948" s="150"/>
    </row>
    <row r="16949" spans="2:2">
      <c r="B16949" s="150"/>
    </row>
    <row r="16950" spans="2:2">
      <c r="B16950" s="150"/>
    </row>
    <row r="16951" spans="2:2">
      <c r="B16951" s="150"/>
    </row>
    <row r="16952" spans="2:2">
      <c r="B16952" s="150"/>
    </row>
    <row r="16953" spans="2:2">
      <c r="B16953" s="150"/>
    </row>
    <row r="16954" spans="2:2">
      <c r="B16954" s="150"/>
    </row>
    <row r="16955" spans="2:2">
      <c r="B16955" s="150"/>
    </row>
    <row r="16956" spans="2:2">
      <c r="B16956" s="150"/>
    </row>
    <row r="16957" spans="2:2">
      <c r="B16957" s="150"/>
    </row>
    <row r="16958" spans="2:2">
      <c r="B16958" s="150"/>
    </row>
    <row r="16959" spans="2:2">
      <c r="B16959" s="150"/>
    </row>
    <row r="16960" spans="2:2">
      <c r="B16960" s="150"/>
    </row>
    <row r="16961" spans="2:2">
      <c r="B16961" s="150"/>
    </row>
    <row r="16962" spans="2:2">
      <c r="B16962" s="150"/>
    </row>
    <row r="16963" spans="2:2">
      <c r="B16963" s="150"/>
    </row>
    <row r="16964" spans="2:2">
      <c r="B16964" s="150"/>
    </row>
    <row r="16965" spans="2:2">
      <c r="B16965" s="150"/>
    </row>
    <row r="16966" spans="2:2">
      <c r="B16966" s="150"/>
    </row>
    <row r="16967" spans="2:2">
      <c r="B16967" s="150"/>
    </row>
    <row r="16968" spans="2:2">
      <c r="B16968" s="150"/>
    </row>
    <row r="16969" spans="2:2">
      <c r="B16969" s="150"/>
    </row>
    <row r="16970" spans="2:2">
      <c r="B16970" s="150"/>
    </row>
    <row r="16971" spans="2:2">
      <c r="B16971" s="150"/>
    </row>
    <row r="16972" spans="2:2">
      <c r="B16972" s="150"/>
    </row>
    <row r="16973" spans="2:2">
      <c r="B16973" s="150"/>
    </row>
    <row r="16974" spans="2:2">
      <c r="B16974" s="150"/>
    </row>
    <row r="16975" spans="2:2">
      <c r="B16975" s="150"/>
    </row>
    <row r="16976" spans="2:2">
      <c r="B16976" s="150"/>
    </row>
    <row r="16977" spans="2:2">
      <c r="B16977" s="150"/>
    </row>
    <row r="16978" spans="2:2">
      <c r="B16978" s="150"/>
    </row>
    <row r="16979" spans="2:2">
      <c r="B16979" s="150"/>
    </row>
    <row r="16980" spans="2:2">
      <c r="B16980" s="150"/>
    </row>
    <row r="16981" spans="2:2">
      <c r="B16981" s="150"/>
    </row>
    <row r="16982" spans="2:2">
      <c r="B16982" s="150"/>
    </row>
    <row r="16983" spans="2:2">
      <c r="B16983" s="150"/>
    </row>
    <row r="16984" spans="2:2">
      <c r="B16984" s="150"/>
    </row>
    <row r="16985" spans="2:2">
      <c r="B16985" s="150"/>
    </row>
    <row r="16986" spans="2:2">
      <c r="B16986" s="150"/>
    </row>
    <row r="16987" spans="2:2">
      <c r="B16987" s="150"/>
    </row>
    <row r="16988" spans="2:2">
      <c r="B16988" s="150"/>
    </row>
    <row r="16989" spans="2:2">
      <c r="B16989" s="150"/>
    </row>
    <row r="16990" spans="2:2">
      <c r="B16990" s="150"/>
    </row>
    <row r="16991" spans="2:2">
      <c r="B16991" s="150"/>
    </row>
    <row r="16992" spans="2:2">
      <c r="B16992" s="150"/>
    </row>
    <row r="16993" spans="2:2">
      <c r="B16993" s="150"/>
    </row>
    <row r="16994" spans="2:2">
      <c r="B16994" s="150"/>
    </row>
    <row r="16995" spans="2:2">
      <c r="B16995" s="150"/>
    </row>
    <row r="16996" spans="2:2">
      <c r="B16996" s="150"/>
    </row>
    <row r="16997" spans="2:2">
      <c r="B16997" s="150"/>
    </row>
    <row r="16998" spans="2:2">
      <c r="B16998" s="150"/>
    </row>
    <row r="16999" spans="2:2">
      <c r="B16999" s="150"/>
    </row>
    <row r="17000" spans="2:2">
      <c r="B17000" s="150"/>
    </row>
    <row r="17001" spans="2:2">
      <c r="B17001" s="150"/>
    </row>
    <row r="17002" spans="2:2">
      <c r="B17002" s="150"/>
    </row>
    <row r="17003" spans="2:2">
      <c r="B17003" s="150"/>
    </row>
    <row r="17004" spans="2:2">
      <c r="B17004" s="150"/>
    </row>
    <row r="17005" spans="2:2">
      <c r="B17005" s="150"/>
    </row>
    <row r="17006" spans="2:2">
      <c r="B17006" s="150"/>
    </row>
    <row r="17007" spans="2:2">
      <c r="B17007" s="150"/>
    </row>
    <row r="17008" spans="2:2">
      <c r="B17008" s="150"/>
    </row>
    <row r="17009" spans="2:2">
      <c r="B17009" s="150"/>
    </row>
    <row r="17010" spans="2:2">
      <c r="B17010" s="150"/>
    </row>
    <row r="17011" spans="2:2">
      <c r="B17011" s="150"/>
    </row>
    <row r="17012" spans="2:2">
      <c r="B17012" s="150"/>
    </row>
    <row r="17013" spans="2:2">
      <c r="B17013" s="150"/>
    </row>
    <row r="17014" spans="2:2">
      <c r="B17014" s="150"/>
    </row>
    <row r="17015" spans="2:2">
      <c r="B17015" s="150"/>
    </row>
    <row r="17016" spans="2:2">
      <c r="B17016" s="150"/>
    </row>
    <row r="17017" spans="2:2">
      <c r="B17017" s="150"/>
    </row>
    <row r="17018" spans="2:2">
      <c r="B17018" s="150"/>
    </row>
    <row r="17019" spans="2:2">
      <c r="B17019" s="150"/>
    </row>
    <row r="17020" spans="2:2">
      <c r="B17020" s="150"/>
    </row>
    <row r="17021" spans="2:2">
      <c r="B17021" s="150"/>
    </row>
    <row r="17022" spans="2:2">
      <c r="B17022" s="150"/>
    </row>
    <row r="17023" spans="2:2">
      <c r="B17023" s="150"/>
    </row>
    <row r="17024" spans="2:2">
      <c r="B17024" s="150"/>
    </row>
    <row r="17025" spans="2:2">
      <c r="B17025" s="150"/>
    </row>
    <row r="17026" spans="2:2">
      <c r="B17026" s="150"/>
    </row>
    <row r="17027" spans="2:2">
      <c r="B17027" s="150"/>
    </row>
    <row r="17028" spans="2:2">
      <c r="B17028" s="150"/>
    </row>
    <row r="17029" spans="2:2">
      <c r="B17029" s="150"/>
    </row>
    <row r="17030" spans="2:2">
      <c r="B17030" s="150"/>
    </row>
    <row r="17031" spans="2:2">
      <c r="B17031" s="150"/>
    </row>
    <row r="17032" spans="2:2">
      <c r="B17032" s="150"/>
    </row>
    <row r="17033" spans="2:2">
      <c r="B17033" s="150"/>
    </row>
    <row r="17034" spans="2:2">
      <c r="B17034" s="150"/>
    </row>
    <row r="17035" spans="2:2">
      <c r="B17035" s="150"/>
    </row>
    <row r="17036" spans="2:2">
      <c r="B17036" s="150"/>
    </row>
    <row r="17037" spans="2:2">
      <c r="B17037" s="150"/>
    </row>
    <row r="17038" spans="2:2">
      <c r="B17038" s="150"/>
    </row>
    <row r="17039" spans="2:2">
      <c r="B17039" s="150"/>
    </row>
    <row r="17040" spans="2:2">
      <c r="B17040" s="150"/>
    </row>
    <row r="17041" spans="2:2">
      <c r="B17041" s="150"/>
    </row>
    <row r="17042" spans="2:2">
      <c r="B17042" s="150"/>
    </row>
    <row r="17043" spans="2:2">
      <c r="B17043" s="150"/>
    </row>
    <row r="17044" spans="2:2">
      <c r="B17044" s="150"/>
    </row>
    <row r="17045" spans="2:2">
      <c r="B17045" s="150"/>
    </row>
    <row r="17046" spans="2:2">
      <c r="B17046" s="150"/>
    </row>
    <row r="17047" spans="2:2">
      <c r="B17047" s="150"/>
    </row>
    <row r="17048" spans="2:2">
      <c r="B17048" s="150"/>
    </row>
    <row r="17049" spans="2:2">
      <c r="B17049" s="150"/>
    </row>
    <row r="17050" spans="2:2">
      <c r="B17050" s="150"/>
    </row>
    <row r="17051" spans="2:2">
      <c r="B17051" s="150"/>
    </row>
    <row r="17052" spans="2:2">
      <c r="B17052" s="150"/>
    </row>
    <row r="17053" spans="2:2">
      <c r="B17053" s="150"/>
    </row>
    <row r="17054" spans="2:2">
      <c r="B17054" s="150"/>
    </row>
    <row r="17055" spans="2:2">
      <c r="B17055" s="150"/>
    </row>
    <row r="17056" spans="2:2">
      <c r="B17056" s="150"/>
    </row>
    <row r="17057" spans="2:2">
      <c r="B17057" s="150"/>
    </row>
    <row r="17058" spans="2:2">
      <c r="B17058" s="150"/>
    </row>
    <row r="17059" spans="2:2">
      <c r="B17059" s="150"/>
    </row>
    <row r="17060" spans="2:2">
      <c r="B17060" s="150"/>
    </row>
    <row r="17061" spans="2:2">
      <c r="B17061" s="150"/>
    </row>
    <row r="17062" spans="2:2">
      <c r="B17062" s="150"/>
    </row>
    <row r="17063" spans="2:2">
      <c r="B17063" s="150"/>
    </row>
    <row r="17064" spans="2:2">
      <c r="B17064" s="150"/>
    </row>
    <row r="17065" spans="2:2">
      <c r="B17065" s="150"/>
    </row>
    <row r="17066" spans="2:2">
      <c r="B17066" s="150"/>
    </row>
    <row r="17067" spans="2:2">
      <c r="B17067" s="150"/>
    </row>
    <row r="17068" spans="2:2">
      <c r="B17068" s="150"/>
    </row>
    <row r="17069" spans="2:2">
      <c r="B17069" s="150"/>
    </row>
    <row r="17070" spans="2:2">
      <c r="B17070" s="150"/>
    </row>
    <row r="17071" spans="2:2">
      <c r="B17071" s="150"/>
    </row>
    <row r="17072" spans="2:2">
      <c r="B17072" s="150"/>
    </row>
    <row r="17073" spans="2:2">
      <c r="B17073" s="150"/>
    </row>
    <row r="17074" spans="2:2">
      <c r="B17074" s="150"/>
    </row>
    <row r="17075" spans="2:2">
      <c r="B17075" s="150"/>
    </row>
    <row r="17076" spans="2:2">
      <c r="B17076" s="150"/>
    </row>
    <row r="17077" spans="2:2">
      <c r="B17077" s="150"/>
    </row>
    <row r="17078" spans="2:2">
      <c r="B17078" s="150"/>
    </row>
    <row r="17079" spans="2:2">
      <c r="B17079" s="150"/>
    </row>
    <row r="17080" spans="2:2">
      <c r="B17080" s="150"/>
    </row>
    <row r="17081" spans="2:2">
      <c r="B17081" s="150"/>
    </row>
    <row r="17082" spans="2:2">
      <c r="B17082" s="150"/>
    </row>
    <row r="17083" spans="2:2">
      <c r="B17083" s="150"/>
    </row>
    <row r="17084" spans="2:2">
      <c r="B17084" s="150"/>
    </row>
    <row r="17085" spans="2:2">
      <c r="B17085" s="150"/>
    </row>
    <row r="17086" spans="2:2">
      <c r="B17086" s="150"/>
    </row>
    <row r="17087" spans="2:2">
      <c r="B17087" s="150"/>
    </row>
    <row r="17088" spans="2:2">
      <c r="B17088" s="150"/>
    </row>
    <row r="17089" spans="2:2">
      <c r="B17089" s="150"/>
    </row>
    <row r="17090" spans="2:2">
      <c r="B17090" s="150"/>
    </row>
    <row r="17091" spans="2:2">
      <c r="B17091" s="150"/>
    </row>
    <row r="17092" spans="2:2">
      <c r="B17092" s="150"/>
    </row>
    <row r="17093" spans="2:2">
      <c r="B17093" s="150"/>
    </row>
    <row r="17094" spans="2:2">
      <c r="B17094" s="150"/>
    </row>
    <row r="17095" spans="2:2">
      <c r="B17095" s="150"/>
    </row>
    <row r="17096" spans="2:2">
      <c r="B17096" s="150"/>
    </row>
    <row r="17097" spans="2:2">
      <c r="B17097" s="150"/>
    </row>
    <row r="17098" spans="2:2">
      <c r="B17098" s="150"/>
    </row>
    <row r="17099" spans="2:2">
      <c r="B17099" s="150"/>
    </row>
    <row r="17100" spans="2:2">
      <c r="B17100" s="150"/>
    </row>
    <row r="17101" spans="2:2">
      <c r="B17101" s="150"/>
    </row>
    <row r="17102" spans="2:2">
      <c r="B17102" s="150"/>
    </row>
    <row r="17103" spans="2:2">
      <c r="B17103" s="150"/>
    </row>
    <row r="17104" spans="2:2">
      <c r="B17104" s="150"/>
    </row>
    <row r="17105" spans="2:2">
      <c r="B17105" s="150"/>
    </row>
    <row r="17106" spans="2:2">
      <c r="B17106" s="150"/>
    </row>
    <row r="17107" spans="2:2">
      <c r="B17107" s="150"/>
    </row>
    <row r="17108" spans="2:2">
      <c r="B17108" s="150"/>
    </row>
    <row r="17109" spans="2:2">
      <c r="B17109" s="150"/>
    </row>
    <row r="17110" spans="2:2">
      <c r="B17110" s="150"/>
    </row>
    <row r="17111" spans="2:2">
      <c r="B17111" s="150"/>
    </row>
    <row r="17112" spans="2:2">
      <c r="B17112" s="150"/>
    </row>
    <row r="17113" spans="2:2">
      <c r="B17113" s="150"/>
    </row>
    <row r="17114" spans="2:2">
      <c r="B17114" s="150"/>
    </row>
    <row r="17115" spans="2:2">
      <c r="B17115" s="150"/>
    </row>
    <row r="17116" spans="2:2">
      <c r="B17116" s="150"/>
    </row>
    <row r="17117" spans="2:2">
      <c r="B17117" s="150"/>
    </row>
    <row r="17118" spans="2:2">
      <c r="B17118" s="150"/>
    </row>
    <row r="17119" spans="2:2">
      <c r="B17119" s="150"/>
    </row>
    <row r="17120" spans="2:2">
      <c r="B17120" s="150"/>
    </row>
    <row r="17121" spans="2:2">
      <c r="B17121" s="150"/>
    </row>
    <row r="17122" spans="2:2">
      <c r="B17122" s="150"/>
    </row>
    <row r="17123" spans="2:2">
      <c r="B17123" s="150"/>
    </row>
    <row r="17124" spans="2:2">
      <c r="B17124" s="150"/>
    </row>
    <row r="17125" spans="2:2">
      <c r="B17125" s="150"/>
    </row>
    <row r="17126" spans="2:2">
      <c r="B17126" s="150"/>
    </row>
    <row r="17127" spans="2:2">
      <c r="B17127" s="150"/>
    </row>
    <row r="17128" spans="2:2">
      <c r="B17128" s="150"/>
    </row>
    <row r="17129" spans="2:2">
      <c r="B17129" s="150"/>
    </row>
    <row r="17130" spans="2:2">
      <c r="B17130" s="150"/>
    </row>
    <row r="17131" spans="2:2">
      <c r="B17131" s="150"/>
    </row>
    <row r="17132" spans="2:2">
      <c r="B17132" s="150"/>
    </row>
    <row r="17133" spans="2:2">
      <c r="B17133" s="150"/>
    </row>
    <row r="17134" spans="2:2">
      <c r="B17134" s="150"/>
    </row>
    <row r="17135" spans="2:2">
      <c r="B17135" s="150"/>
    </row>
    <row r="17136" spans="2:2">
      <c r="B17136" s="150"/>
    </row>
    <row r="17137" spans="2:2">
      <c r="B17137" s="150"/>
    </row>
    <row r="17138" spans="2:2">
      <c r="B17138" s="150"/>
    </row>
    <row r="17139" spans="2:2">
      <c r="B17139" s="150"/>
    </row>
    <row r="17140" spans="2:2">
      <c r="B17140" s="150"/>
    </row>
    <row r="17141" spans="2:2">
      <c r="B17141" s="150"/>
    </row>
    <row r="17142" spans="2:2">
      <c r="B17142" s="150"/>
    </row>
    <row r="17143" spans="2:2">
      <c r="B17143" s="150"/>
    </row>
    <row r="17144" spans="2:2">
      <c r="B17144" s="150"/>
    </row>
    <row r="17145" spans="2:2">
      <c r="B17145" s="150"/>
    </row>
    <row r="17146" spans="2:2">
      <c r="B17146" s="150"/>
    </row>
    <row r="17147" spans="2:2">
      <c r="B17147" s="150"/>
    </row>
    <row r="17148" spans="2:2">
      <c r="B17148" s="150"/>
    </row>
    <row r="17149" spans="2:2">
      <c r="B17149" s="150"/>
    </row>
    <row r="17150" spans="2:2">
      <c r="B17150" s="150"/>
    </row>
    <row r="17151" spans="2:2">
      <c r="B17151" s="150"/>
    </row>
    <row r="17152" spans="2:2">
      <c r="B17152" s="150"/>
    </row>
    <row r="17153" spans="2:2">
      <c r="B17153" s="150"/>
    </row>
    <row r="17154" spans="2:2">
      <c r="B17154" s="150"/>
    </row>
    <row r="17155" spans="2:2">
      <c r="B17155" s="150"/>
    </row>
    <row r="17156" spans="2:2">
      <c r="B17156" s="150"/>
    </row>
    <row r="17157" spans="2:2">
      <c r="B17157" s="150"/>
    </row>
    <row r="17158" spans="2:2">
      <c r="B17158" s="150"/>
    </row>
    <row r="17159" spans="2:2">
      <c r="B17159" s="150"/>
    </row>
    <row r="17160" spans="2:2">
      <c r="B17160" s="150"/>
    </row>
    <row r="17161" spans="2:2">
      <c r="B17161" s="150"/>
    </row>
    <row r="17162" spans="2:2">
      <c r="B17162" s="150"/>
    </row>
    <row r="17163" spans="2:2">
      <c r="B17163" s="150"/>
    </row>
    <row r="17164" spans="2:2">
      <c r="B17164" s="150"/>
    </row>
    <row r="17165" spans="2:2">
      <c r="B17165" s="150"/>
    </row>
    <row r="17166" spans="2:2">
      <c r="B17166" s="150"/>
    </row>
    <row r="17167" spans="2:2">
      <c r="B17167" s="150"/>
    </row>
    <row r="17168" spans="2:2">
      <c r="B17168" s="150"/>
    </row>
    <row r="17169" spans="2:2">
      <c r="B17169" s="150"/>
    </row>
    <row r="17170" spans="2:2">
      <c r="B17170" s="150"/>
    </row>
    <row r="17171" spans="2:2">
      <c r="B17171" s="150"/>
    </row>
    <row r="17172" spans="2:2">
      <c r="B17172" s="150"/>
    </row>
    <row r="17173" spans="2:2">
      <c r="B17173" s="150"/>
    </row>
    <row r="17174" spans="2:2">
      <c r="B17174" s="150"/>
    </row>
    <row r="17175" spans="2:2">
      <c r="B17175" s="150"/>
    </row>
    <row r="17176" spans="2:2">
      <c r="B17176" s="150"/>
    </row>
    <row r="17177" spans="2:2">
      <c r="B17177" s="150"/>
    </row>
    <row r="17178" spans="2:2">
      <c r="B17178" s="150"/>
    </row>
    <row r="17179" spans="2:2">
      <c r="B17179" s="150"/>
    </row>
    <row r="17180" spans="2:2">
      <c r="B17180" s="150"/>
    </row>
    <row r="17181" spans="2:2">
      <c r="B17181" s="150"/>
    </row>
    <row r="17182" spans="2:2">
      <c r="B17182" s="150"/>
    </row>
    <row r="17183" spans="2:2">
      <c r="B17183" s="150"/>
    </row>
    <row r="17184" spans="2:2">
      <c r="B17184" s="150"/>
    </row>
    <row r="17185" spans="2:2">
      <c r="B17185" s="150"/>
    </row>
    <row r="17186" spans="2:2">
      <c r="B17186" s="150"/>
    </row>
    <row r="17187" spans="2:2">
      <c r="B17187" s="150"/>
    </row>
    <row r="17188" spans="2:2">
      <c r="B17188" s="150"/>
    </row>
    <row r="17189" spans="2:2">
      <c r="B17189" s="150"/>
    </row>
    <row r="17190" spans="2:2">
      <c r="B17190" s="150"/>
    </row>
    <row r="17191" spans="2:2">
      <c r="B17191" s="150"/>
    </row>
    <row r="17192" spans="2:2">
      <c r="B17192" s="150"/>
    </row>
    <row r="17193" spans="2:2">
      <c r="B17193" s="150"/>
    </row>
    <row r="17194" spans="2:2">
      <c r="B17194" s="150"/>
    </row>
    <row r="17195" spans="2:2">
      <c r="B17195" s="150"/>
    </row>
    <row r="17196" spans="2:2">
      <c r="B17196" s="150"/>
    </row>
    <row r="17197" spans="2:2">
      <c r="B17197" s="150"/>
    </row>
    <row r="17198" spans="2:2">
      <c r="B17198" s="150"/>
    </row>
    <row r="17199" spans="2:2">
      <c r="B17199" s="150"/>
    </row>
    <row r="17200" spans="2:2">
      <c r="B17200" s="150"/>
    </row>
    <row r="17201" spans="2:2">
      <c r="B17201" s="150"/>
    </row>
    <row r="17202" spans="2:2">
      <c r="B17202" s="150"/>
    </row>
    <row r="17203" spans="2:2">
      <c r="B17203" s="150"/>
    </row>
    <row r="17204" spans="2:2">
      <c r="B17204" s="150"/>
    </row>
    <row r="17205" spans="2:2">
      <c r="B17205" s="150"/>
    </row>
    <row r="17206" spans="2:2">
      <c r="B17206" s="150"/>
    </row>
    <row r="17207" spans="2:2">
      <c r="B17207" s="150"/>
    </row>
    <row r="17208" spans="2:2">
      <c r="B17208" s="150"/>
    </row>
    <row r="17209" spans="2:2">
      <c r="B17209" s="150"/>
    </row>
    <row r="17210" spans="2:2">
      <c r="B17210" s="150"/>
    </row>
    <row r="17211" spans="2:2">
      <c r="B17211" s="150"/>
    </row>
    <row r="17212" spans="2:2">
      <c r="B17212" s="150"/>
    </row>
    <row r="17213" spans="2:2">
      <c r="B17213" s="150"/>
    </row>
    <row r="17214" spans="2:2">
      <c r="B17214" s="150"/>
    </row>
    <row r="17215" spans="2:2">
      <c r="B17215" s="150"/>
    </row>
    <row r="17216" spans="2:2">
      <c r="B17216" s="150"/>
    </row>
    <row r="17217" spans="2:2">
      <c r="B17217" s="150"/>
    </row>
    <row r="17218" spans="2:2">
      <c r="B17218" s="150"/>
    </row>
    <row r="17219" spans="2:2">
      <c r="B17219" s="150"/>
    </row>
    <row r="17220" spans="2:2">
      <c r="B17220" s="150"/>
    </row>
    <row r="17221" spans="2:2">
      <c r="B17221" s="150"/>
    </row>
    <row r="17222" spans="2:2">
      <c r="B17222" s="150"/>
    </row>
    <row r="17223" spans="2:2">
      <c r="B17223" s="150"/>
    </row>
    <row r="17224" spans="2:2">
      <c r="B17224" s="150"/>
    </row>
    <row r="17225" spans="2:2">
      <c r="B17225" s="150"/>
    </row>
    <row r="17226" spans="2:2">
      <c r="B17226" s="150"/>
    </row>
    <row r="17227" spans="2:2">
      <c r="B17227" s="150"/>
    </row>
    <row r="17228" spans="2:2">
      <c r="B17228" s="150"/>
    </row>
    <row r="17229" spans="2:2">
      <c r="B17229" s="150"/>
    </row>
    <row r="17230" spans="2:2">
      <c r="B17230" s="150"/>
    </row>
    <row r="17231" spans="2:2">
      <c r="B17231" s="150"/>
    </row>
    <row r="17232" spans="2:2">
      <c r="B17232" s="150"/>
    </row>
    <row r="17233" spans="2:2">
      <c r="B17233" s="150"/>
    </row>
    <row r="17234" spans="2:2">
      <c r="B17234" s="150"/>
    </row>
    <row r="17235" spans="2:2">
      <c r="B17235" s="150"/>
    </row>
    <row r="17236" spans="2:2">
      <c r="B17236" s="150"/>
    </row>
    <row r="17237" spans="2:2">
      <c r="B17237" s="150"/>
    </row>
    <row r="17238" spans="2:2">
      <c r="B17238" s="150"/>
    </row>
    <row r="17239" spans="2:2">
      <c r="B17239" s="150"/>
    </row>
    <row r="17240" spans="2:2">
      <c r="B17240" s="150"/>
    </row>
    <row r="17241" spans="2:2">
      <c r="B17241" s="150"/>
    </row>
    <row r="17242" spans="2:2">
      <c r="B17242" s="150"/>
    </row>
    <row r="17243" spans="2:2">
      <c r="B17243" s="150"/>
    </row>
    <row r="17244" spans="2:2">
      <c r="B17244" s="150"/>
    </row>
    <row r="17245" spans="2:2">
      <c r="B17245" s="150"/>
    </row>
    <row r="17246" spans="2:2">
      <c r="B17246" s="150"/>
    </row>
    <row r="17247" spans="2:2">
      <c r="B17247" s="150"/>
    </row>
    <row r="17248" spans="2:2">
      <c r="B17248" s="150"/>
    </row>
    <row r="17249" spans="2:2">
      <c r="B17249" s="150"/>
    </row>
    <row r="17250" spans="2:2">
      <c r="B17250" s="150"/>
    </row>
    <row r="17251" spans="2:2">
      <c r="B17251" s="150"/>
    </row>
    <row r="17252" spans="2:2">
      <c r="B17252" s="150"/>
    </row>
    <row r="17253" spans="2:2">
      <c r="B17253" s="150"/>
    </row>
    <row r="17254" spans="2:2">
      <c r="B17254" s="150"/>
    </row>
    <row r="17255" spans="2:2">
      <c r="B17255" s="150"/>
    </row>
    <row r="17256" spans="2:2">
      <c r="B17256" s="150"/>
    </row>
    <row r="17257" spans="2:2">
      <c r="B17257" s="150"/>
    </row>
    <row r="17258" spans="2:2">
      <c r="B17258" s="150"/>
    </row>
    <row r="17259" spans="2:2">
      <c r="B17259" s="150"/>
    </row>
    <row r="17260" spans="2:2">
      <c r="B17260" s="150"/>
    </row>
    <row r="17261" spans="2:2">
      <c r="B17261" s="150"/>
    </row>
    <row r="17262" spans="2:2">
      <c r="B17262" s="150"/>
    </row>
    <row r="17263" spans="2:2">
      <c r="B17263" s="150"/>
    </row>
    <row r="17264" spans="2:2">
      <c r="B17264" s="150"/>
    </row>
    <row r="17265" spans="2:2">
      <c r="B17265" s="150"/>
    </row>
    <row r="17266" spans="2:2">
      <c r="B17266" s="150"/>
    </row>
    <row r="17267" spans="2:2">
      <c r="B17267" s="150"/>
    </row>
    <row r="17268" spans="2:2">
      <c r="B17268" s="150"/>
    </row>
    <row r="17269" spans="2:2">
      <c r="B17269" s="150"/>
    </row>
    <row r="17270" spans="2:2">
      <c r="B17270" s="150"/>
    </row>
    <row r="17271" spans="2:2">
      <c r="B17271" s="150"/>
    </row>
    <row r="17272" spans="2:2">
      <c r="B17272" s="150"/>
    </row>
    <row r="17273" spans="2:2">
      <c r="B17273" s="150"/>
    </row>
    <row r="17274" spans="2:2">
      <c r="B17274" s="150"/>
    </row>
    <row r="17275" spans="2:2">
      <c r="B17275" s="150"/>
    </row>
    <row r="17276" spans="2:2">
      <c r="B17276" s="150"/>
    </row>
    <row r="17277" spans="2:2">
      <c r="B17277" s="150"/>
    </row>
    <row r="17278" spans="2:2">
      <c r="B17278" s="150"/>
    </row>
    <row r="17279" spans="2:2">
      <c r="B17279" s="150"/>
    </row>
    <row r="17280" spans="2:2">
      <c r="B17280" s="150"/>
    </row>
    <row r="17281" spans="2:2">
      <c r="B17281" s="150"/>
    </row>
    <row r="17282" spans="2:2">
      <c r="B17282" s="150"/>
    </row>
    <row r="17283" spans="2:2">
      <c r="B17283" s="150"/>
    </row>
    <row r="17284" spans="2:2">
      <c r="B17284" s="150"/>
    </row>
    <row r="17285" spans="2:2">
      <c r="B17285" s="150"/>
    </row>
    <row r="17286" spans="2:2">
      <c r="B17286" s="150"/>
    </row>
    <row r="17287" spans="2:2">
      <c r="B17287" s="150"/>
    </row>
    <row r="17288" spans="2:2">
      <c r="B17288" s="150"/>
    </row>
    <row r="17289" spans="2:2">
      <c r="B17289" s="150"/>
    </row>
    <row r="17290" spans="2:2">
      <c r="B17290" s="150"/>
    </row>
    <row r="17291" spans="2:2">
      <c r="B17291" s="150"/>
    </row>
    <row r="17292" spans="2:2">
      <c r="B17292" s="150"/>
    </row>
    <row r="17293" spans="2:2">
      <c r="B17293" s="150"/>
    </row>
    <row r="17294" spans="2:2">
      <c r="B17294" s="150"/>
    </row>
    <row r="17295" spans="2:2">
      <c r="B17295" s="150"/>
    </row>
    <row r="17296" spans="2:2">
      <c r="B17296" s="150"/>
    </row>
    <row r="17297" spans="2:2">
      <c r="B17297" s="150"/>
    </row>
    <row r="17298" spans="2:2">
      <c r="B17298" s="150"/>
    </row>
    <row r="17299" spans="2:2">
      <c r="B17299" s="150"/>
    </row>
    <row r="17300" spans="2:2">
      <c r="B17300" s="150"/>
    </row>
    <row r="17301" spans="2:2">
      <c r="B17301" s="150"/>
    </row>
    <row r="17302" spans="2:2">
      <c r="B17302" s="150"/>
    </row>
    <row r="17303" spans="2:2">
      <c r="B17303" s="150"/>
    </row>
    <row r="17304" spans="2:2">
      <c r="B17304" s="150"/>
    </row>
    <row r="17305" spans="2:2">
      <c r="B17305" s="150"/>
    </row>
    <row r="17306" spans="2:2">
      <c r="B17306" s="150"/>
    </row>
    <row r="17307" spans="2:2">
      <c r="B17307" s="150"/>
    </row>
    <row r="17308" spans="2:2">
      <c r="B17308" s="150"/>
    </row>
    <row r="17309" spans="2:2">
      <c r="B17309" s="150"/>
    </row>
    <row r="17310" spans="2:2">
      <c r="B17310" s="150"/>
    </row>
    <row r="17311" spans="2:2">
      <c r="B17311" s="150"/>
    </row>
    <row r="17312" spans="2:2">
      <c r="B17312" s="150"/>
    </row>
    <row r="17313" spans="2:2">
      <c r="B17313" s="150"/>
    </row>
    <row r="17314" spans="2:2">
      <c r="B17314" s="150"/>
    </row>
    <row r="17315" spans="2:2">
      <c r="B17315" s="150"/>
    </row>
    <row r="17316" spans="2:2">
      <c r="B17316" s="150"/>
    </row>
    <row r="17317" spans="2:2">
      <c r="B17317" s="150"/>
    </row>
    <row r="17318" spans="2:2">
      <c r="B17318" s="150"/>
    </row>
    <row r="17319" spans="2:2">
      <c r="B17319" s="150"/>
    </row>
    <row r="17320" spans="2:2">
      <c r="B17320" s="150"/>
    </row>
    <row r="17321" spans="2:2">
      <c r="B17321" s="150"/>
    </row>
    <row r="17322" spans="2:2">
      <c r="B17322" s="150"/>
    </row>
    <row r="17323" spans="2:2">
      <c r="B17323" s="150"/>
    </row>
    <row r="17324" spans="2:2">
      <c r="B17324" s="150"/>
    </row>
    <row r="17325" spans="2:2">
      <c r="B17325" s="150"/>
    </row>
    <row r="17326" spans="2:2">
      <c r="B17326" s="150"/>
    </row>
    <row r="17327" spans="2:2">
      <c r="B17327" s="150"/>
    </row>
    <row r="17328" spans="2:2">
      <c r="B17328" s="150"/>
    </row>
    <row r="17329" spans="2:2">
      <c r="B17329" s="150"/>
    </row>
    <row r="17330" spans="2:2">
      <c r="B17330" s="150"/>
    </row>
    <row r="17331" spans="2:2">
      <c r="B17331" s="150"/>
    </row>
    <row r="17332" spans="2:2">
      <c r="B17332" s="150"/>
    </row>
    <row r="17333" spans="2:2">
      <c r="B17333" s="150"/>
    </row>
    <row r="17334" spans="2:2">
      <c r="B17334" s="150"/>
    </row>
    <row r="17335" spans="2:2">
      <c r="B17335" s="150"/>
    </row>
    <row r="17336" spans="2:2">
      <c r="B17336" s="150"/>
    </row>
    <row r="17337" spans="2:2">
      <c r="B17337" s="150"/>
    </row>
    <row r="17338" spans="2:2">
      <c r="B17338" s="150"/>
    </row>
    <row r="17339" spans="2:2">
      <c r="B17339" s="150"/>
    </row>
    <row r="17340" spans="2:2">
      <c r="B17340" s="150"/>
    </row>
    <row r="17341" spans="2:2">
      <c r="B17341" s="150"/>
    </row>
    <row r="17342" spans="2:2">
      <c r="B17342" s="150"/>
    </row>
    <row r="17343" spans="2:2">
      <c r="B17343" s="150"/>
    </row>
    <row r="17344" spans="2:2">
      <c r="B17344" s="150"/>
    </row>
    <row r="17345" spans="2:2">
      <c r="B17345" s="150"/>
    </row>
    <row r="17346" spans="2:2">
      <c r="B17346" s="150"/>
    </row>
    <row r="17347" spans="2:2">
      <c r="B17347" s="150"/>
    </row>
    <row r="17348" spans="2:2">
      <c r="B17348" s="150"/>
    </row>
    <row r="17349" spans="2:2">
      <c r="B17349" s="150"/>
    </row>
    <row r="17350" spans="2:2">
      <c r="B17350" s="150"/>
    </row>
    <row r="17351" spans="2:2">
      <c r="B17351" s="150"/>
    </row>
    <row r="17352" spans="2:2">
      <c r="B17352" s="150"/>
    </row>
    <row r="17353" spans="2:2">
      <c r="B17353" s="150"/>
    </row>
    <row r="17354" spans="2:2">
      <c r="B17354" s="150"/>
    </row>
    <row r="17355" spans="2:2">
      <c r="B17355" s="150"/>
    </row>
    <row r="17356" spans="2:2">
      <c r="B17356" s="150"/>
    </row>
    <row r="17357" spans="2:2">
      <c r="B17357" s="150"/>
    </row>
    <row r="17358" spans="2:2">
      <c r="B17358" s="150"/>
    </row>
    <row r="17359" spans="2:2">
      <c r="B17359" s="150"/>
    </row>
    <row r="17360" spans="2:2">
      <c r="B17360" s="150"/>
    </row>
    <row r="17361" spans="2:2">
      <c r="B17361" s="150"/>
    </row>
    <row r="17362" spans="2:2">
      <c r="B17362" s="150"/>
    </row>
    <row r="17363" spans="2:2">
      <c r="B17363" s="150"/>
    </row>
    <row r="17364" spans="2:2">
      <c r="B17364" s="150"/>
    </row>
    <row r="17365" spans="2:2">
      <c r="B17365" s="150"/>
    </row>
    <row r="17366" spans="2:2">
      <c r="B17366" s="150"/>
    </row>
    <row r="17367" spans="2:2">
      <c r="B17367" s="150"/>
    </row>
    <row r="17368" spans="2:2">
      <c r="B17368" s="150"/>
    </row>
    <row r="17369" spans="2:2">
      <c r="B17369" s="150"/>
    </row>
    <row r="17370" spans="2:2">
      <c r="B17370" s="150"/>
    </row>
    <row r="17371" spans="2:2">
      <c r="B17371" s="150"/>
    </row>
    <row r="17372" spans="2:2">
      <c r="B17372" s="150"/>
    </row>
    <row r="17373" spans="2:2">
      <c r="B17373" s="150"/>
    </row>
    <row r="17374" spans="2:2">
      <c r="B17374" s="150"/>
    </row>
    <row r="17375" spans="2:2">
      <c r="B17375" s="150"/>
    </row>
    <row r="17376" spans="2:2">
      <c r="B17376" s="150"/>
    </row>
    <row r="17377" spans="2:2">
      <c r="B17377" s="150"/>
    </row>
    <row r="17378" spans="2:2">
      <c r="B17378" s="150"/>
    </row>
    <row r="17379" spans="2:2">
      <c r="B17379" s="150"/>
    </row>
    <row r="17380" spans="2:2">
      <c r="B17380" s="150"/>
    </row>
    <row r="17381" spans="2:2">
      <c r="B17381" s="150"/>
    </row>
    <row r="17382" spans="2:2">
      <c r="B17382" s="150"/>
    </row>
    <row r="17383" spans="2:2">
      <c r="B17383" s="150"/>
    </row>
    <row r="17384" spans="2:2">
      <c r="B17384" s="150"/>
    </row>
    <row r="17385" spans="2:2">
      <c r="B17385" s="150"/>
    </row>
    <row r="17386" spans="2:2">
      <c r="B17386" s="150"/>
    </row>
    <row r="17387" spans="2:2">
      <c r="B17387" s="150"/>
    </row>
    <row r="17388" spans="2:2">
      <c r="B17388" s="150"/>
    </row>
    <row r="17389" spans="2:2">
      <c r="B17389" s="150"/>
    </row>
    <row r="17390" spans="2:2">
      <c r="B17390" s="150"/>
    </row>
    <row r="17391" spans="2:2">
      <c r="B17391" s="150"/>
    </row>
    <row r="17392" spans="2:2">
      <c r="B17392" s="150"/>
    </row>
    <row r="17393" spans="2:2">
      <c r="B17393" s="150"/>
    </row>
    <row r="17394" spans="2:2">
      <c r="B17394" s="150"/>
    </row>
    <row r="17395" spans="2:2">
      <c r="B17395" s="150"/>
    </row>
    <row r="17396" spans="2:2">
      <c r="B17396" s="150"/>
    </row>
    <row r="17397" spans="2:2">
      <c r="B17397" s="150"/>
    </row>
    <row r="17398" spans="2:2">
      <c r="B17398" s="150"/>
    </row>
    <row r="17399" spans="2:2">
      <c r="B17399" s="150"/>
    </row>
    <row r="17400" spans="2:2">
      <c r="B17400" s="150"/>
    </row>
    <row r="17401" spans="2:2">
      <c r="B17401" s="150"/>
    </row>
    <row r="17402" spans="2:2">
      <c r="B17402" s="150"/>
    </row>
    <row r="17403" spans="2:2">
      <c r="B17403" s="150"/>
    </row>
    <row r="17404" spans="2:2">
      <c r="B17404" s="150"/>
    </row>
    <row r="17405" spans="2:2">
      <c r="B17405" s="150"/>
    </row>
    <row r="17406" spans="2:2">
      <c r="B17406" s="150"/>
    </row>
    <row r="17407" spans="2:2">
      <c r="B17407" s="150"/>
    </row>
    <row r="17408" spans="2:2">
      <c r="B17408" s="150"/>
    </row>
    <row r="17409" spans="2:2">
      <c r="B17409" s="150"/>
    </row>
    <row r="17410" spans="2:2">
      <c r="B17410" s="150"/>
    </row>
    <row r="17411" spans="2:2">
      <c r="B17411" s="150"/>
    </row>
    <row r="17412" spans="2:2">
      <c r="B17412" s="150"/>
    </row>
    <row r="17413" spans="2:2">
      <c r="B17413" s="150"/>
    </row>
    <row r="17414" spans="2:2">
      <c r="B17414" s="150"/>
    </row>
    <row r="17415" spans="2:2">
      <c r="B17415" s="150"/>
    </row>
    <row r="17416" spans="2:2">
      <c r="B17416" s="150"/>
    </row>
    <row r="17417" spans="2:2">
      <c r="B17417" s="150"/>
    </row>
    <row r="17418" spans="2:2">
      <c r="B17418" s="150"/>
    </row>
    <row r="17419" spans="2:2">
      <c r="B17419" s="150"/>
    </row>
    <row r="17420" spans="2:2">
      <c r="B17420" s="150"/>
    </row>
    <row r="17421" spans="2:2">
      <c r="B17421" s="150"/>
    </row>
    <row r="17422" spans="2:2">
      <c r="B17422" s="150"/>
    </row>
    <row r="17423" spans="2:2">
      <c r="B17423" s="150"/>
    </row>
    <row r="17424" spans="2:2">
      <c r="B17424" s="150"/>
    </row>
    <row r="17425" spans="2:2">
      <c r="B17425" s="150"/>
    </row>
    <row r="17426" spans="2:2">
      <c r="B17426" s="150"/>
    </row>
    <row r="17427" spans="2:2">
      <c r="B17427" s="150"/>
    </row>
    <row r="17428" spans="2:2">
      <c r="B17428" s="150"/>
    </row>
    <row r="17429" spans="2:2">
      <c r="B17429" s="150"/>
    </row>
    <row r="17430" spans="2:2">
      <c r="B17430" s="150"/>
    </row>
    <row r="17431" spans="2:2">
      <c r="B17431" s="150"/>
    </row>
    <row r="17432" spans="2:2">
      <c r="B17432" s="150"/>
    </row>
    <row r="17433" spans="2:2">
      <c r="B17433" s="150"/>
    </row>
    <row r="17434" spans="2:2">
      <c r="B17434" s="150"/>
    </row>
    <row r="17435" spans="2:2">
      <c r="B17435" s="150"/>
    </row>
    <row r="17436" spans="2:2">
      <c r="B17436" s="150"/>
    </row>
    <row r="17437" spans="2:2">
      <c r="B17437" s="150"/>
    </row>
    <row r="17438" spans="2:2">
      <c r="B17438" s="150"/>
    </row>
    <row r="17439" spans="2:2">
      <c r="B17439" s="150"/>
    </row>
    <row r="17440" spans="2:2">
      <c r="B17440" s="150"/>
    </row>
    <row r="17441" spans="2:2">
      <c r="B17441" s="150"/>
    </row>
    <row r="17442" spans="2:2">
      <c r="B17442" s="150"/>
    </row>
    <row r="17443" spans="2:2">
      <c r="B17443" s="150"/>
    </row>
    <row r="17444" spans="2:2">
      <c r="B17444" s="150"/>
    </row>
    <row r="17445" spans="2:2">
      <c r="B17445" s="150"/>
    </row>
    <row r="17446" spans="2:2">
      <c r="B17446" s="150"/>
    </row>
    <row r="17447" spans="2:2">
      <c r="B17447" s="150"/>
    </row>
    <row r="17448" spans="2:2">
      <c r="B17448" s="150"/>
    </row>
    <row r="17449" spans="2:2">
      <c r="B17449" s="150"/>
    </row>
    <row r="17450" spans="2:2">
      <c r="B17450" s="150"/>
    </row>
    <row r="17451" spans="2:2">
      <c r="B17451" s="150"/>
    </row>
    <row r="17452" spans="2:2">
      <c r="B17452" s="150"/>
    </row>
    <row r="17453" spans="2:2">
      <c r="B17453" s="150"/>
    </row>
    <row r="17454" spans="2:2">
      <c r="B17454" s="150"/>
    </row>
    <row r="17455" spans="2:2">
      <c r="B17455" s="150"/>
    </row>
    <row r="17456" spans="2:2">
      <c r="B17456" s="150"/>
    </row>
    <row r="17457" spans="2:2">
      <c r="B17457" s="150"/>
    </row>
    <row r="17458" spans="2:2">
      <c r="B17458" s="150"/>
    </row>
    <row r="17459" spans="2:2">
      <c r="B17459" s="150"/>
    </row>
    <row r="17460" spans="2:2">
      <c r="B17460" s="150"/>
    </row>
    <row r="17461" spans="2:2">
      <c r="B17461" s="150"/>
    </row>
    <row r="17462" spans="2:2">
      <c r="B17462" s="150"/>
    </row>
    <row r="17463" spans="2:2">
      <c r="B17463" s="150"/>
    </row>
    <row r="17464" spans="2:2">
      <c r="B17464" s="150"/>
    </row>
    <row r="17465" spans="2:2">
      <c r="B17465" s="150"/>
    </row>
    <row r="17466" spans="2:2">
      <c r="B17466" s="150"/>
    </row>
    <row r="17467" spans="2:2">
      <c r="B17467" s="150"/>
    </row>
    <row r="17468" spans="2:2">
      <c r="B17468" s="150"/>
    </row>
    <row r="17469" spans="2:2">
      <c r="B17469" s="150"/>
    </row>
    <row r="17470" spans="2:2">
      <c r="B17470" s="150"/>
    </row>
    <row r="17471" spans="2:2">
      <c r="B17471" s="150"/>
    </row>
    <row r="17472" spans="2:2">
      <c r="B17472" s="150"/>
    </row>
    <row r="17473" spans="2:2">
      <c r="B17473" s="150"/>
    </row>
    <row r="17474" spans="2:2">
      <c r="B17474" s="150"/>
    </row>
    <row r="17475" spans="2:2">
      <c r="B17475" s="150"/>
    </row>
    <row r="17476" spans="2:2">
      <c r="B17476" s="150"/>
    </row>
    <row r="17477" spans="2:2">
      <c r="B17477" s="150"/>
    </row>
    <row r="17478" spans="2:2">
      <c r="B17478" s="150"/>
    </row>
    <row r="17479" spans="2:2">
      <c r="B17479" s="150"/>
    </row>
    <row r="17480" spans="2:2">
      <c r="B17480" s="150"/>
    </row>
    <row r="17481" spans="2:2">
      <c r="B17481" s="150"/>
    </row>
    <row r="17482" spans="2:2">
      <c r="B17482" s="150"/>
    </row>
    <row r="17483" spans="2:2">
      <c r="B17483" s="150"/>
    </row>
    <row r="17484" spans="2:2">
      <c r="B17484" s="150"/>
    </row>
    <row r="17485" spans="2:2">
      <c r="B17485" s="150"/>
    </row>
    <row r="17486" spans="2:2">
      <c r="B17486" s="150"/>
    </row>
    <row r="17487" spans="2:2">
      <c r="B17487" s="150"/>
    </row>
    <row r="17488" spans="2:2">
      <c r="B17488" s="150"/>
    </row>
    <row r="17489" spans="2:2">
      <c r="B17489" s="150"/>
    </row>
    <row r="17490" spans="2:2">
      <c r="B17490" s="150"/>
    </row>
    <row r="17491" spans="2:2">
      <c r="B17491" s="150"/>
    </row>
    <row r="17492" spans="2:2">
      <c r="B17492" s="150"/>
    </row>
    <row r="17493" spans="2:2">
      <c r="B17493" s="150"/>
    </row>
    <row r="17494" spans="2:2">
      <c r="B17494" s="150"/>
    </row>
    <row r="17495" spans="2:2">
      <c r="B17495" s="150"/>
    </row>
    <row r="17496" spans="2:2">
      <c r="B17496" s="150"/>
    </row>
    <row r="17497" spans="2:2">
      <c r="B17497" s="150"/>
    </row>
    <row r="17498" spans="2:2">
      <c r="B17498" s="150"/>
    </row>
    <row r="17499" spans="2:2">
      <c r="B17499" s="150"/>
    </row>
    <row r="17500" spans="2:2">
      <c r="B17500" s="150"/>
    </row>
    <row r="17501" spans="2:2">
      <c r="B17501" s="150"/>
    </row>
    <row r="17502" spans="2:2">
      <c r="B17502" s="150"/>
    </row>
    <row r="17503" spans="2:2">
      <c r="B17503" s="150"/>
    </row>
    <row r="17504" spans="2:2">
      <c r="B17504" s="150"/>
    </row>
    <row r="17505" spans="2:2">
      <c r="B17505" s="150"/>
    </row>
    <row r="17506" spans="2:2">
      <c r="B17506" s="150"/>
    </row>
    <row r="17507" spans="2:2">
      <c r="B17507" s="150"/>
    </row>
    <row r="17508" spans="2:2">
      <c r="B17508" s="150"/>
    </row>
    <row r="17509" spans="2:2">
      <c r="B17509" s="150"/>
    </row>
    <row r="17510" spans="2:2">
      <c r="B17510" s="150"/>
    </row>
    <row r="17511" spans="2:2">
      <c r="B17511" s="150"/>
    </row>
    <row r="17512" spans="2:2">
      <c r="B17512" s="150"/>
    </row>
    <row r="17513" spans="2:2">
      <c r="B17513" s="150"/>
    </row>
    <row r="17514" spans="2:2">
      <c r="B17514" s="150"/>
    </row>
    <row r="17515" spans="2:2">
      <c r="B17515" s="150"/>
    </row>
    <row r="17516" spans="2:2">
      <c r="B17516" s="150"/>
    </row>
    <row r="17517" spans="2:2">
      <c r="B17517" s="150"/>
    </row>
    <row r="17518" spans="2:2">
      <c r="B17518" s="150"/>
    </row>
    <row r="17519" spans="2:2">
      <c r="B17519" s="150"/>
    </row>
    <row r="17520" spans="2:2">
      <c r="B17520" s="150"/>
    </row>
    <row r="17521" spans="2:2">
      <c r="B17521" s="150"/>
    </row>
    <row r="17522" spans="2:2">
      <c r="B17522" s="150"/>
    </row>
    <row r="17523" spans="2:2">
      <c r="B17523" s="150"/>
    </row>
    <row r="17524" spans="2:2">
      <c r="B17524" s="150"/>
    </row>
    <row r="17525" spans="2:2">
      <c r="B17525" s="150"/>
    </row>
    <row r="17526" spans="2:2">
      <c r="B17526" s="150"/>
    </row>
    <row r="17527" spans="2:2">
      <c r="B17527" s="150"/>
    </row>
    <row r="17528" spans="2:2">
      <c r="B17528" s="150"/>
    </row>
    <row r="17529" spans="2:2">
      <c r="B17529" s="150"/>
    </row>
    <row r="17530" spans="2:2">
      <c r="B17530" s="150"/>
    </row>
    <row r="17531" spans="2:2">
      <c r="B17531" s="150"/>
    </row>
    <row r="17532" spans="2:2">
      <c r="B17532" s="150"/>
    </row>
    <row r="17533" spans="2:2">
      <c r="B17533" s="150"/>
    </row>
    <row r="17534" spans="2:2">
      <c r="B17534" s="150"/>
    </row>
    <row r="17535" spans="2:2">
      <c r="B17535" s="150"/>
    </row>
    <row r="17536" spans="2:2">
      <c r="B17536" s="150"/>
    </row>
    <row r="17537" spans="2:2">
      <c r="B17537" s="150"/>
    </row>
    <row r="17538" spans="2:2">
      <c r="B17538" s="150"/>
    </row>
    <row r="17539" spans="2:2">
      <c r="B17539" s="150"/>
    </row>
    <row r="17540" spans="2:2">
      <c r="B17540" s="150"/>
    </row>
    <row r="17541" spans="2:2">
      <c r="B17541" s="150"/>
    </row>
    <row r="17542" spans="2:2">
      <c r="B17542" s="150"/>
    </row>
    <row r="17543" spans="2:2">
      <c r="B17543" s="150"/>
    </row>
    <row r="17544" spans="2:2">
      <c r="B17544" s="150"/>
    </row>
    <row r="17545" spans="2:2">
      <c r="B17545" s="150"/>
    </row>
    <row r="17546" spans="2:2">
      <c r="B17546" s="150"/>
    </row>
    <row r="17547" spans="2:2">
      <c r="B17547" s="150"/>
    </row>
    <row r="17548" spans="2:2">
      <c r="B17548" s="150"/>
    </row>
    <row r="17549" spans="2:2">
      <c r="B17549" s="150"/>
    </row>
    <row r="17550" spans="2:2">
      <c r="B17550" s="150"/>
    </row>
    <row r="17551" spans="2:2">
      <c r="B17551" s="150"/>
    </row>
    <row r="17552" spans="2:2">
      <c r="B17552" s="150"/>
    </row>
    <row r="17553" spans="2:2">
      <c r="B17553" s="150"/>
    </row>
    <row r="17554" spans="2:2">
      <c r="B17554" s="150"/>
    </row>
    <row r="17555" spans="2:2">
      <c r="B17555" s="150"/>
    </row>
    <row r="17556" spans="2:2">
      <c r="B17556" s="150"/>
    </row>
    <row r="17557" spans="2:2">
      <c r="B17557" s="150"/>
    </row>
    <row r="17558" spans="2:2">
      <c r="B17558" s="150"/>
    </row>
    <row r="17559" spans="2:2">
      <c r="B17559" s="150"/>
    </row>
    <row r="17560" spans="2:2">
      <c r="B17560" s="150"/>
    </row>
    <row r="17561" spans="2:2">
      <c r="B17561" s="150"/>
    </row>
    <row r="17562" spans="2:2">
      <c r="B17562" s="150"/>
    </row>
    <row r="17563" spans="2:2">
      <c r="B17563" s="150"/>
    </row>
    <row r="17564" spans="2:2">
      <c r="B17564" s="150"/>
    </row>
    <row r="17565" spans="2:2">
      <c r="B17565" s="150"/>
    </row>
    <row r="17566" spans="2:2">
      <c r="B17566" s="150"/>
    </row>
    <row r="17567" spans="2:2">
      <c r="B17567" s="150"/>
    </row>
    <row r="17568" spans="2:2">
      <c r="B17568" s="150"/>
    </row>
    <row r="17569" spans="2:2">
      <c r="B17569" s="150"/>
    </row>
    <row r="17570" spans="2:2">
      <c r="B17570" s="150"/>
    </row>
    <row r="17571" spans="2:2">
      <c r="B17571" s="150"/>
    </row>
    <row r="17572" spans="2:2">
      <c r="B17572" s="150"/>
    </row>
    <row r="17573" spans="2:2">
      <c r="B17573" s="150"/>
    </row>
    <row r="17574" spans="2:2">
      <c r="B17574" s="150"/>
    </row>
    <row r="17575" spans="2:2">
      <c r="B17575" s="150"/>
    </row>
    <row r="17576" spans="2:2">
      <c r="B17576" s="150"/>
    </row>
    <row r="17577" spans="2:2">
      <c r="B17577" s="150"/>
    </row>
    <row r="17578" spans="2:2">
      <c r="B17578" s="150"/>
    </row>
    <row r="17579" spans="2:2">
      <c r="B17579" s="150"/>
    </row>
    <row r="17580" spans="2:2">
      <c r="B17580" s="150"/>
    </row>
    <row r="17581" spans="2:2">
      <c r="B17581" s="150"/>
    </row>
    <row r="17582" spans="2:2">
      <c r="B17582" s="150"/>
    </row>
    <row r="17583" spans="2:2">
      <c r="B17583" s="150"/>
    </row>
    <row r="17584" spans="2:2">
      <c r="B17584" s="150"/>
    </row>
    <row r="17585" spans="2:2">
      <c r="B17585" s="150"/>
    </row>
    <row r="17586" spans="2:2">
      <c r="B17586" s="150"/>
    </row>
    <row r="17587" spans="2:2">
      <c r="B17587" s="150"/>
    </row>
    <row r="17588" spans="2:2">
      <c r="B17588" s="150"/>
    </row>
    <row r="17589" spans="2:2">
      <c r="B17589" s="150"/>
    </row>
    <row r="17590" spans="2:2">
      <c r="B17590" s="150"/>
    </row>
    <row r="17591" spans="2:2">
      <c r="B17591" s="150"/>
    </row>
    <row r="17592" spans="2:2">
      <c r="B17592" s="150"/>
    </row>
    <row r="17593" spans="2:2">
      <c r="B17593" s="150"/>
    </row>
    <row r="17594" spans="2:2">
      <c r="B17594" s="150"/>
    </row>
    <row r="17595" spans="2:2">
      <c r="B17595" s="150"/>
    </row>
    <row r="17596" spans="2:2">
      <c r="B17596" s="150"/>
    </row>
    <row r="17597" spans="2:2">
      <c r="B17597" s="150"/>
    </row>
    <row r="17598" spans="2:2">
      <c r="B17598" s="150"/>
    </row>
    <row r="17599" spans="2:2">
      <c r="B17599" s="150"/>
    </row>
    <row r="17600" spans="2:2">
      <c r="B17600" s="150"/>
    </row>
    <row r="17601" spans="2:2">
      <c r="B17601" s="150"/>
    </row>
    <row r="17602" spans="2:2">
      <c r="B17602" s="150"/>
    </row>
    <row r="17603" spans="2:2">
      <c r="B17603" s="150"/>
    </row>
    <row r="17604" spans="2:2">
      <c r="B17604" s="150"/>
    </row>
    <row r="17605" spans="2:2">
      <c r="B17605" s="150"/>
    </row>
    <row r="17606" spans="2:2">
      <c r="B17606" s="150"/>
    </row>
    <row r="17607" spans="2:2">
      <c r="B17607" s="150"/>
    </row>
    <row r="17608" spans="2:2">
      <c r="B17608" s="150"/>
    </row>
    <row r="17609" spans="2:2">
      <c r="B17609" s="150"/>
    </row>
    <row r="17610" spans="2:2">
      <c r="B17610" s="150"/>
    </row>
    <row r="17611" spans="2:2">
      <c r="B17611" s="150"/>
    </row>
    <row r="17612" spans="2:2">
      <c r="B17612" s="150"/>
    </row>
    <row r="17613" spans="2:2">
      <c r="B17613" s="150"/>
    </row>
    <row r="17614" spans="2:2">
      <c r="B17614" s="150"/>
    </row>
    <row r="17615" spans="2:2">
      <c r="B17615" s="150"/>
    </row>
    <row r="17616" spans="2:2">
      <c r="B17616" s="150"/>
    </row>
    <row r="17617" spans="2:2">
      <c r="B17617" s="150"/>
    </row>
    <row r="17618" spans="2:2">
      <c r="B17618" s="150"/>
    </row>
    <row r="17619" spans="2:2">
      <c r="B17619" s="150"/>
    </row>
    <row r="17620" spans="2:2">
      <c r="B17620" s="150"/>
    </row>
    <row r="17621" spans="2:2">
      <c r="B17621" s="150"/>
    </row>
    <row r="17622" spans="2:2">
      <c r="B17622" s="150"/>
    </row>
    <row r="17623" spans="2:2">
      <c r="B17623" s="150"/>
    </row>
    <row r="17624" spans="2:2">
      <c r="B17624" s="150"/>
    </row>
    <row r="17625" spans="2:2">
      <c r="B17625" s="150"/>
    </row>
    <row r="17626" spans="2:2">
      <c r="B17626" s="150"/>
    </row>
    <row r="17627" spans="2:2">
      <c r="B17627" s="150"/>
    </row>
    <row r="17628" spans="2:2">
      <c r="B17628" s="150"/>
    </row>
    <row r="17629" spans="2:2">
      <c r="B17629" s="150"/>
    </row>
    <row r="17630" spans="2:2">
      <c r="B17630" s="150"/>
    </row>
    <row r="17631" spans="2:2">
      <c r="B17631" s="150"/>
    </row>
    <row r="17632" spans="2:2">
      <c r="B17632" s="150"/>
    </row>
    <row r="17633" spans="2:2">
      <c r="B17633" s="150"/>
    </row>
    <row r="17634" spans="2:2">
      <c r="B17634" s="150"/>
    </row>
    <row r="17635" spans="2:2">
      <c r="B17635" s="150"/>
    </row>
    <row r="17636" spans="2:2">
      <c r="B17636" s="150"/>
    </row>
    <row r="17637" spans="2:2">
      <c r="B17637" s="150"/>
    </row>
    <row r="17638" spans="2:2">
      <c r="B17638" s="150"/>
    </row>
    <row r="17639" spans="2:2">
      <c r="B17639" s="150"/>
    </row>
    <row r="17640" spans="2:2">
      <c r="B17640" s="150"/>
    </row>
    <row r="17641" spans="2:2">
      <c r="B17641" s="150"/>
    </row>
    <row r="17642" spans="2:2">
      <c r="B17642" s="150"/>
    </row>
    <row r="17643" spans="2:2">
      <c r="B17643" s="150"/>
    </row>
    <row r="17644" spans="2:2">
      <c r="B17644" s="150"/>
    </row>
    <row r="17645" spans="2:2">
      <c r="B17645" s="150"/>
    </row>
    <row r="17646" spans="2:2">
      <c r="B17646" s="150"/>
    </row>
    <row r="17647" spans="2:2">
      <c r="B17647" s="150"/>
    </row>
    <row r="17648" spans="2:2">
      <c r="B17648" s="150"/>
    </row>
    <row r="17649" spans="2:2">
      <c r="B17649" s="150"/>
    </row>
    <row r="17650" spans="2:2">
      <c r="B17650" s="150"/>
    </row>
    <row r="17651" spans="2:2">
      <c r="B17651" s="150"/>
    </row>
    <row r="17652" spans="2:2">
      <c r="B17652" s="150"/>
    </row>
    <row r="17653" spans="2:2">
      <c r="B17653" s="150"/>
    </row>
    <row r="17654" spans="2:2">
      <c r="B17654" s="150"/>
    </row>
    <row r="17655" spans="2:2">
      <c r="B17655" s="150"/>
    </row>
    <row r="17656" spans="2:2">
      <c r="B17656" s="150"/>
    </row>
    <row r="17657" spans="2:2">
      <c r="B17657" s="150"/>
    </row>
    <row r="17658" spans="2:2">
      <c r="B17658" s="150"/>
    </row>
    <row r="17659" spans="2:2">
      <c r="B17659" s="150"/>
    </row>
    <row r="17660" spans="2:2">
      <c r="B17660" s="150"/>
    </row>
    <row r="17661" spans="2:2">
      <c r="B17661" s="150"/>
    </row>
    <row r="17662" spans="2:2">
      <c r="B17662" s="150"/>
    </row>
    <row r="17663" spans="2:2">
      <c r="B17663" s="150"/>
    </row>
    <row r="17664" spans="2:2">
      <c r="B17664" s="150"/>
    </row>
    <row r="17665" spans="2:2">
      <c r="B17665" s="150"/>
    </row>
    <row r="17666" spans="2:2">
      <c r="B17666" s="150"/>
    </row>
    <row r="17667" spans="2:2">
      <c r="B17667" s="150"/>
    </row>
    <row r="17668" spans="2:2">
      <c r="B17668" s="150"/>
    </row>
    <row r="17669" spans="2:2">
      <c r="B17669" s="150"/>
    </row>
    <row r="17670" spans="2:2">
      <c r="B17670" s="150"/>
    </row>
    <row r="17671" spans="2:2">
      <c r="B17671" s="150"/>
    </row>
    <row r="17672" spans="2:2">
      <c r="B17672" s="150"/>
    </row>
    <row r="17673" spans="2:2">
      <c r="B17673" s="150"/>
    </row>
    <row r="17674" spans="2:2">
      <c r="B17674" s="150"/>
    </row>
    <row r="17675" spans="2:2">
      <c r="B17675" s="150"/>
    </row>
    <row r="17676" spans="2:2">
      <c r="B17676" s="150"/>
    </row>
    <row r="17677" spans="2:2">
      <c r="B17677" s="150"/>
    </row>
    <row r="17678" spans="2:2">
      <c r="B17678" s="150"/>
    </row>
    <row r="17679" spans="2:2">
      <c r="B17679" s="150"/>
    </row>
    <row r="17680" spans="2:2">
      <c r="B17680" s="150"/>
    </row>
    <row r="17681" spans="2:2">
      <c r="B17681" s="150"/>
    </row>
    <row r="17682" spans="2:2">
      <c r="B17682" s="150"/>
    </row>
    <row r="17683" spans="2:2">
      <c r="B17683" s="150"/>
    </row>
    <row r="17684" spans="2:2">
      <c r="B17684" s="150"/>
    </row>
    <row r="17685" spans="2:2">
      <c r="B17685" s="150"/>
    </row>
    <row r="17686" spans="2:2">
      <c r="B17686" s="150"/>
    </row>
    <row r="17687" spans="2:2">
      <c r="B17687" s="150"/>
    </row>
    <row r="17688" spans="2:2">
      <c r="B17688" s="150"/>
    </row>
    <row r="17689" spans="2:2">
      <c r="B17689" s="150"/>
    </row>
    <row r="17690" spans="2:2">
      <c r="B17690" s="150"/>
    </row>
    <row r="17691" spans="2:2">
      <c r="B17691" s="150"/>
    </row>
    <row r="17692" spans="2:2">
      <c r="B17692" s="150"/>
    </row>
    <row r="17693" spans="2:2">
      <c r="B17693" s="150"/>
    </row>
    <row r="17694" spans="2:2">
      <c r="B17694" s="150"/>
    </row>
    <row r="17695" spans="2:2">
      <c r="B17695" s="150"/>
    </row>
    <row r="17696" spans="2:2">
      <c r="B17696" s="150"/>
    </row>
    <row r="17697" spans="2:2">
      <c r="B17697" s="150"/>
    </row>
    <row r="17698" spans="2:2">
      <c r="B17698" s="150"/>
    </row>
    <row r="17699" spans="2:2">
      <c r="B17699" s="150"/>
    </row>
    <row r="17700" spans="2:2">
      <c r="B17700" s="150"/>
    </row>
    <row r="17701" spans="2:2">
      <c r="B17701" s="150"/>
    </row>
    <row r="17702" spans="2:2">
      <c r="B17702" s="150"/>
    </row>
    <row r="17703" spans="2:2">
      <c r="B17703" s="150"/>
    </row>
    <row r="17704" spans="2:2">
      <c r="B17704" s="150"/>
    </row>
    <row r="17705" spans="2:2">
      <c r="B17705" s="150"/>
    </row>
    <row r="17706" spans="2:2">
      <c r="B17706" s="150"/>
    </row>
    <row r="17707" spans="2:2">
      <c r="B17707" s="150"/>
    </row>
    <row r="17708" spans="2:2">
      <c r="B17708" s="150"/>
    </row>
    <row r="17709" spans="2:2">
      <c r="B17709" s="150"/>
    </row>
    <row r="17710" spans="2:2">
      <c r="B17710" s="150"/>
    </row>
    <row r="17711" spans="2:2">
      <c r="B17711" s="150"/>
    </row>
    <row r="17712" spans="2:2">
      <c r="B17712" s="150"/>
    </row>
    <row r="17713" spans="2:2">
      <c r="B17713" s="150"/>
    </row>
    <row r="17714" spans="2:2">
      <c r="B17714" s="150"/>
    </row>
    <row r="17715" spans="2:2">
      <c r="B17715" s="150"/>
    </row>
    <row r="17716" spans="2:2">
      <c r="B17716" s="150"/>
    </row>
    <row r="17717" spans="2:2">
      <c r="B17717" s="150"/>
    </row>
    <row r="17718" spans="2:2">
      <c r="B17718" s="150"/>
    </row>
    <row r="17719" spans="2:2">
      <c r="B17719" s="150"/>
    </row>
    <row r="17720" spans="2:2">
      <c r="B17720" s="150"/>
    </row>
    <row r="17721" spans="2:2">
      <c r="B17721" s="150"/>
    </row>
    <row r="17722" spans="2:2">
      <c r="B17722" s="150"/>
    </row>
    <row r="17723" spans="2:2">
      <c r="B17723" s="150"/>
    </row>
    <row r="17724" spans="2:2">
      <c r="B17724" s="150"/>
    </row>
    <row r="17725" spans="2:2">
      <c r="B17725" s="150"/>
    </row>
    <row r="17726" spans="2:2">
      <c r="B17726" s="150"/>
    </row>
    <row r="17727" spans="2:2">
      <c r="B17727" s="150"/>
    </row>
    <row r="17728" spans="2:2">
      <c r="B17728" s="150"/>
    </row>
    <row r="17729" spans="2:2">
      <c r="B17729" s="150"/>
    </row>
    <row r="17730" spans="2:2">
      <c r="B17730" s="150"/>
    </row>
    <row r="17731" spans="2:2">
      <c r="B17731" s="150"/>
    </row>
    <row r="17732" spans="2:2">
      <c r="B17732" s="150"/>
    </row>
    <row r="17733" spans="2:2">
      <c r="B17733" s="150"/>
    </row>
    <row r="17734" spans="2:2">
      <c r="B17734" s="150"/>
    </row>
    <row r="17735" spans="2:2">
      <c r="B17735" s="150"/>
    </row>
    <row r="17736" spans="2:2">
      <c r="B17736" s="150"/>
    </row>
    <row r="17737" spans="2:2">
      <c r="B17737" s="150"/>
    </row>
    <row r="17738" spans="2:2">
      <c r="B17738" s="150"/>
    </row>
    <row r="17739" spans="2:2">
      <c r="B17739" s="150"/>
    </row>
    <row r="17740" spans="2:2">
      <c r="B17740" s="150"/>
    </row>
    <row r="17741" spans="2:2">
      <c r="B17741" s="150"/>
    </row>
    <row r="17742" spans="2:2">
      <c r="B17742" s="150"/>
    </row>
    <row r="17743" spans="2:2">
      <c r="B17743" s="150"/>
    </row>
    <row r="17744" spans="2:2">
      <c r="B17744" s="150"/>
    </row>
    <row r="17745" spans="2:2">
      <c r="B17745" s="150"/>
    </row>
    <row r="17746" spans="2:2">
      <c r="B17746" s="150"/>
    </row>
    <row r="17747" spans="2:2">
      <c r="B17747" s="150"/>
    </row>
    <row r="17748" spans="2:2">
      <c r="B17748" s="150"/>
    </row>
    <row r="17749" spans="2:2">
      <c r="B17749" s="150"/>
    </row>
    <row r="17750" spans="2:2">
      <c r="B17750" s="150"/>
    </row>
    <row r="17751" spans="2:2">
      <c r="B17751" s="150"/>
    </row>
    <row r="17752" spans="2:2">
      <c r="B17752" s="150"/>
    </row>
    <row r="17753" spans="2:2">
      <c r="B17753" s="150"/>
    </row>
    <row r="17754" spans="2:2">
      <c r="B17754" s="150"/>
    </row>
    <row r="17755" spans="2:2">
      <c r="B17755" s="150"/>
    </row>
    <row r="17756" spans="2:2">
      <c r="B17756" s="150"/>
    </row>
    <row r="17757" spans="2:2">
      <c r="B17757" s="150"/>
    </row>
    <row r="17758" spans="2:2">
      <c r="B17758" s="150"/>
    </row>
    <row r="17759" spans="2:2">
      <c r="B17759" s="150"/>
    </row>
    <row r="17760" spans="2:2">
      <c r="B17760" s="150"/>
    </row>
    <row r="17761" spans="2:2">
      <c r="B17761" s="150"/>
    </row>
    <row r="17762" spans="2:2">
      <c r="B17762" s="150"/>
    </row>
    <row r="17763" spans="2:2">
      <c r="B17763" s="150"/>
    </row>
    <row r="17764" spans="2:2">
      <c r="B17764" s="150"/>
    </row>
    <row r="17765" spans="2:2">
      <c r="B17765" s="150"/>
    </row>
    <row r="17766" spans="2:2">
      <c r="B17766" s="150"/>
    </row>
    <row r="17767" spans="2:2">
      <c r="B17767" s="150"/>
    </row>
    <row r="17768" spans="2:2">
      <c r="B17768" s="150"/>
    </row>
    <row r="17769" spans="2:2">
      <c r="B17769" s="150"/>
    </row>
    <row r="17770" spans="2:2">
      <c r="B17770" s="150"/>
    </row>
    <row r="17771" spans="2:2">
      <c r="B17771" s="150"/>
    </row>
    <row r="17772" spans="2:2">
      <c r="B17772" s="150"/>
    </row>
    <row r="17773" spans="2:2">
      <c r="B17773" s="150"/>
    </row>
    <row r="17774" spans="2:2">
      <c r="B17774" s="150"/>
    </row>
    <row r="17775" spans="2:2">
      <c r="B17775" s="150"/>
    </row>
    <row r="17776" spans="2:2">
      <c r="B17776" s="150"/>
    </row>
    <row r="17777" spans="2:2">
      <c r="B17777" s="150"/>
    </row>
    <row r="17778" spans="2:2">
      <c r="B17778" s="150"/>
    </row>
    <row r="17779" spans="2:2">
      <c r="B17779" s="150"/>
    </row>
    <row r="17780" spans="2:2">
      <c r="B17780" s="150"/>
    </row>
    <row r="17781" spans="2:2">
      <c r="B17781" s="150"/>
    </row>
    <row r="17782" spans="2:2">
      <c r="B17782" s="150"/>
    </row>
    <row r="17783" spans="2:2">
      <c r="B17783" s="150"/>
    </row>
    <row r="17784" spans="2:2">
      <c r="B17784" s="150"/>
    </row>
    <row r="17785" spans="2:2">
      <c r="B17785" s="150"/>
    </row>
    <row r="17786" spans="2:2">
      <c r="B17786" s="150"/>
    </row>
    <row r="17787" spans="2:2">
      <c r="B17787" s="150"/>
    </row>
    <row r="17788" spans="2:2">
      <c r="B17788" s="150"/>
    </row>
    <row r="17789" spans="2:2">
      <c r="B17789" s="150"/>
    </row>
    <row r="17790" spans="2:2">
      <c r="B17790" s="150"/>
    </row>
    <row r="17791" spans="2:2">
      <c r="B17791" s="150"/>
    </row>
    <row r="17792" spans="2:2">
      <c r="B17792" s="150"/>
    </row>
    <row r="17793" spans="2:2">
      <c r="B17793" s="150"/>
    </row>
    <row r="17794" spans="2:2">
      <c r="B17794" s="150"/>
    </row>
    <row r="17795" spans="2:2">
      <c r="B17795" s="150"/>
    </row>
    <row r="17796" spans="2:2">
      <c r="B17796" s="150"/>
    </row>
    <row r="17797" spans="2:2">
      <c r="B17797" s="150"/>
    </row>
    <row r="17798" spans="2:2">
      <c r="B17798" s="150"/>
    </row>
    <row r="17799" spans="2:2">
      <c r="B17799" s="150"/>
    </row>
    <row r="17800" spans="2:2">
      <c r="B17800" s="150"/>
    </row>
    <row r="17801" spans="2:2">
      <c r="B17801" s="150"/>
    </row>
    <row r="17802" spans="2:2">
      <c r="B17802" s="150"/>
    </row>
    <row r="17803" spans="2:2">
      <c r="B17803" s="150"/>
    </row>
    <row r="17804" spans="2:2">
      <c r="B17804" s="150"/>
    </row>
    <row r="17805" spans="2:2">
      <c r="B17805" s="150"/>
    </row>
    <row r="17806" spans="2:2">
      <c r="B17806" s="150"/>
    </row>
    <row r="17807" spans="2:2">
      <c r="B17807" s="150"/>
    </row>
    <row r="17808" spans="2:2">
      <c r="B17808" s="150"/>
    </row>
    <row r="17809" spans="2:2">
      <c r="B17809" s="150"/>
    </row>
    <row r="17810" spans="2:2">
      <c r="B17810" s="150"/>
    </row>
    <row r="17811" spans="2:2">
      <c r="B17811" s="150"/>
    </row>
    <row r="17812" spans="2:2">
      <c r="B17812" s="150"/>
    </row>
    <row r="17813" spans="2:2">
      <c r="B17813" s="150"/>
    </row>
    <row r="17814" spans="2:2">
      <c r="B17814" s="150"/>
    </row>
    <row r="17815" spans="2:2">
      <c r="B17815" s="150"/>
    </row>
    <row r="17816" spans="2:2">
      <c r="B17816" s="150"/>
    </row>
    <row r="17817" spans="2:2">
      <c r="B17817" s="150"/>
    </row>
    <row r="17818" spans="2:2">
      <c r="B17818" s="150"/>
    </row>
    <row r="17819" spans="2:2">
      <c r="B17819" s="150"/>
    </row>
    <row r="17820" spans="2:2">
      <c r="B17820" s="150"/>
    </row>
    <row r="17821" spans="2:2">
      <c r="B17821" s="150"/>
    </row>
    <row r="17822" spans="2:2">
      <c r="B17822" s="150"/>
    </row>
    <row r="17823" spans="2:2">
      <c r="B17823" s="150"/>
    </row>
    <row r="17824" spans="2:2">
      <c r="B17824" s="150"/>
    </row>
    <row r="17825" spans="2:2">
      <c r="B17825" s="150"/>
    </row>
    <row r="17826" spans="2:2">
      <c r="B17826" s="150"/>
    </row>
    <row r="17827" spans="2:2">
      <c r="B17827" s="150"/>
    </row>
    <row r="17828" spans="2:2">
      <c r="B17828" s="150"/>
    </row>
    <row r="17829" spans="2:2">
      <c r="B17829" s="150"/>
    </row>
    <row r="17830" spans="2:2">
      <c r="B17830" s="150"/>
    </row>
    <row r="17831" spans="2:2">
      <c r="B17831" s="150"/>
    </row>
    <row r="17832" spans="2:2">
      <c r="B17832" s="150"/>
    </row>
    <row r="17833" spans="2:2">
      <c r="B17833" s="150"/>
    </row>
    <row r="17834" spans="2:2">
      <c r="B17834" s="150"/>
    </row>
    <row r="17835" spans="2:2">
      <c r="B17835" s="150"/>
    </row>
    <row r="17836" spans="2:2">
      <c r="B17836" s="150"/>
    </row>
    <row r="17837" spans="2:2">
      <c r="B17837" s="150"/>
    </row>
    <row r="17838" spans="2:2">
      <c r="B17838" s="150"/>
    </row>
    <row r="17839" spans="2:2">
      <c r="B17839" s="150"/>
    </row>
    <row r="17840" spans="2:2">
      <c r="B17840" s="150"/>
    </row>
    <row r="17841" spans="2:2">
      <c r="B17841" s="150"/>
    </row>
    <row r="17842" spans="2:2">
      <c r="B17842" s="150"/>
    </row>
    <row r="17843" spans="2:2">
      <c r="B17843" s="150"/>
    </row>
    <row r="17844" spans="2:2">
      <c r="B17844" s="150"/>
    </row>
    <row r="17845" spans="2:2">
      <c r="B17845" s="150"/>
    </row>
    <row r="17846" spans="2:2">
      <c r="B17846" s="150"/>
    </row>
    <row r="17847" spans="2:2">
      <c r="B17847" s="150"/>
    </row>
    <row r="17848" spans="2:2">
      <c r="B17848" s="150"/>
    </row>
    <row r="17849" spans="2:2">
      <c r="B17849" s="150"/>
    </row>
    <row r="17850" spans="2:2">
      <c r="B17850" s="150"/>
    </row>
    <row r="17851" spans="2:2">
      <c r="B17851" s="150"/>
    </row>
    <row r="17852" spans="2:2">
      <c r="B17852" s="150"/>
    </row>
    <row r="17853" spans="2:2">
      <c r="B17853" s="150"/>
    </row>
    <row r="17854" spans="2:2">
      <c r="B17854" s="150"/>
    </row>
    <row r="17855" spans="2:2">
      <c r="B17855" s="150"/>
    </row>
    <row r="17856" spans="2:2">
      <c r="B17856" s="150"/>
    </row>
    <row r="17857" spans="2:2">
      <c r="B17857" s="150"/>
    </row>
    <row r="17858" spans="2:2">
      <c r="B17858" s="150"/>
    </row>
    <row r="17859" spans="2:2">
      <c r="B17859" s="150"/>
    </row>
    <row r="17860" spans="2:2">
      <c r="B17860" s="150"/>
    </row>
    <row r="17861" spans="2:2">
      <c r="B17861" s="150"/>
    </row>
    <row r="17862" spans="2:2">
      <c r="B17862" s="150"/>
    </row>
    <row r="17863" spans="2:2">
      <c r="B17863" s="150"/>
    </row>
    <row r="17864" spans="2:2">
      <c r="B17864" s="150"/>
    </row>
    <row r="17865" spans="2:2">
      <c r="B17865" s="150"/>
    </row>
    <row r="17866" spans="2:2">
      <c r="B17866" s="150"/>
    </row>
    <row r="17867" spans="2:2">
      <c r="B17867" s="150"/>
    </row>
    <row r="17868" spans="2:2">
      <c r="B17868" s="150"/>
    </row>
    <row r="17869" spans="2:2">
      <c r="B17869" s="150"/>
    </row>
    <row r="17870" spans="2:2">
      <c r="B17870" s="150"/>
    </row>
    <row r="17871" spans="2:2">
      <c r="B17871" s="150"/>
    </row>
    <row r="17872" spans="2:2">
      <c r="B17872" s="150"/>
    </row>
    <row r="17873" spans="2:2">
      <c r="B17873" s="150"/>
    </row>
    <row r="17874" spans="2:2">
      <c r="B17874" s="150"/>
    </row>
    <row r="17875" spans="2:2">
      <c r="B17875" s="150"/>
    </row>
    <row r="17876" spans="2:2">
      <c r="B17876" s="150"/>
    </row>
    <row r="17877" spans="2:2">
      <c r="B17877" s="150"/>
    </row>
    <row r="17878" spans="2:2">
      <c r="B17878" s="150"/>
    </row>
    <row r="17879" spans="2:2">
      <c r="B17879" s="150"/>
    </row>
    <row r="17880" spans="2:2">
      <c r="B17880" s="150"/>
    </row>
    <row r="17881" spans="2:2">
      <c r="B17881" s="150"/>
    </row>
    <row r="17882" spans="2:2">
      <c r="B17882" s="150"/>
    </row>
    <row r="17883" spans="2:2">
      <c r="B17883" s="150"/>
    </row>
    <row r="17884" spans="2:2">
      <c r="B17884" s="150"/>
    </row>
    <row r="17885" spans="2:2">
      <c r="B17885" s="150"/>
    </row>
    <row r="17886" spans="2:2">
      <c r="B17886" s="150"/>
    </row>
    <row r="17887" spans="2:2">
      <c r="B17887" s="150"/>
    </row>
    <row r="17888" spans="2:2">
      <c r="B17888" s="150"/>
    </row>
    <row r="17889" spans="2:2">
      <c r="B17889" s="150"/>
    </row>
    <row r="17890" spans="2:2">
      <c r="B17890" s="150"/>
    </row>
    <row r="17891" spans="2:2">
      <c r="B17891" s="150"/>
    </row>
    <row r="17892" spans="2:2">
      <c r="B17892" s="150"/>
    </row>
    <row r="17893" spans="2:2">
      <c r="B17893" s="150"/>
    </row>
    <row r="17894" spans="2:2">
      <c r="B17894" s="150"/>
    </row>
    <row r="17895" spans="2:2">
      <c r="B17895" s="150"/>
    </row>
    <row r="17896" spans="2:2">
      <c r="B17896" s="150"/>
    </row>
    <row r="17897" spans="2:2">
      <c r="B17897" s="150"/>
    </row>
    <row r="17898" spans="2:2">
      <c r="B17898" s="150"/>
    </row>
    <row r="17899" spans="2:2">
      <c r="B17899" s="150"/>
    </row>
    <row r="17900" spans="2:2">
      <c r="B17900" s="150"/>
    </row>
    <row r="17901" spans="2:2">
      <c r="B17901" s="150"/>
    </row>
    <row r="17902" spans="2:2">
      <c r="B17902" s="150"/>
    </row>
    <row r="17903" spans="2:2">
      <c r="B17903" s="150"/>
    </row>
    <row r="17904" spans="2:2">
      <c r="B17904" s="150"/>
    </row>
    <row r="17905" spans="2:2">
      <c r="B17905" s="150"/>
    </row>
    <row r="17906" spans="2:2">
      <c r="B17906" s="150"/>
    </row>
    <row r="17907" spans="2:2">
      <c r="B17907" s="150"/>
    </row>
    <row r="17908" spans="2:2">
      <c r="B17908" s="150"/>
    </row>
    <row r="17909" spans="2:2">
      <c r="B17909" s="150"/>
    </row>
    <row r="17910" spans="2:2">
      <c r="B17910" s="150"/>
    </row>
    <row r="17911" spans="2:2">
      <c r="B17911" s="150"/>
    </row>
    <row r="17912" spans="2:2">
      <c r="B17912" s="150"/>
    </row>
    <row r="17913" spans="2:2">
      <c r="B17913" s="150"/>
    </row>
    <row r="17914" spans="2:2">
      <c r="B17914" s="150"/>
    </row>
    <row r="17915" spans="2:2">
      <c r="B17915" s="150"/>
    </row>
    <row r="17916" spans="2:2">
      <c r="B17916" s="150"/>
    </row>
    <row r="17917" spans="2:2">
      <c r="B17917" s="150"/>
    </row>
    <row r="17918" spans="2:2">
      <c r="B17918" s="150"/>
    </row>
    <row r="17919" spans="2:2">
      <c r="B17919" s="150"/>
    </row>
    <row r="17920" spans="2:2">
      <c r="B17920" s="150"/>
    </row>
    <row r="17921" spans="2:2">
      <c r="B17921" s="150"/>
    </row>
    <row r="17922" spans="2:2">
      <c r="B17922" s="150"/>
    </row>
    <row r="17923" spans="2:2">
      <c r="B17923" s="150"/>
    </row>
    <row r="17924" spans="2:2">
      <c r="B17924" s="150"/>
    </row>
    <row r="17925" spans="2:2">
      <c r="B17925" s="150"/>
    </row>
    <row r="17926" spans="2:2">
      <c r="B17926" s="150"/>
    </row>
    <row r="17927" spans="2:2">
      <c r="B17927" s="150"/>
    </row>
    <row r="17928" spans="2:2">
      <c r="B17928" s="150"/>
    </row>
    <row r="17929" spans="2:2">
      <c r="B17929" s="150"/>
    </row>
    <row r="17930" spans="2:2">
      <c r="B17930" s="150"/>
    </row>
    <row r="17931" spans="2:2">
      <c r="B17931" s="150"/>
    </row>
    <row r="17932" spans="2:2">
      <c r="B17932" s="150"/>
    </row>
    <row r="17933" spans="2:2">
      <c r="B17933" s="150"/>
    </row>
    <row r="17934" spans="2:2">
      <c r="B17934" s="150"/>
    </row>
    <row r="17935" spans="2:2">
      <c r="B17935" s="150"/>
    </row>
    <row r="17936" spans="2:2">
      <c r="B17936" s="150"/>
    </row>
    <row r="17937" spans="2:2">
      <c r="B17937" s="150"/>
    </row>
    <row r="17938" spans="2:2">
      <c r="B17938" s="150"/>
    </row>
    <row r="17939" spans="2:2">
      <c r="B17939" s="150"/>
    </row>
    <row r="17940" spans="2:2">
      <c r="B17940" s="150"/>
    </row>
    <row r="17941" spans="2:2">
      <c r="B17941" s="150"/>
    </row>
    <row r="17942" spans="2:2">
      <c r="B17942" s="150"/>
    </row>
    <row r="17943" spans="2:2">
      <c r="B17943" s="150"/>
    </row>
    <row r="17944" spans="2:2">
      <c r="B17944" s="150"/>
    </row>
    <row r="17945" spans="2:2">
      <c r="B17945" s="150"/>
    </row>
    <row r="17946" spans="2:2">
      <c r="B17946" s="150"/>
    </row>
    <row r="17947" spans="2:2">
      <c r="B17947" s="150"/>
    </row>
    <row r="17948" spans="2:2">
      <c r="B17948" s="150"/>
    </row>
    <row r="17949" spans="2:2">
      <c r="B17949" s="150"/>
    </row>
    <row r="17950" spans="2:2">
      <c r="B17950" s="150"/>
    </row>
    <row r="17951" spans="2:2">
      <c r="B17951" s="150"/>
    </row>
    <row r="17952" spans="2:2">
      <c r="B17952" s="150"/>
    </row>
    <row r="17953" spans="2:2">
      <c r="B17953" s="150"/>
    </row>
    <row r="17954" spans="2:2">
      <c r="B17954" s="150"/>
    </row>
    <row r="17955" spans="2:2">
      <c r="B17955" s="150"/>
    </row>
    <row r="17956" spans="2:2">
      <c r="B17956" s="150"/>
    </row>
    <row r="17957" spans="2:2">
      <c r="B17957" s="150"/>
    </row>
    <row r="17958" spans="2:2">
      <c r="B17958" s="150"/>
    </row>
    <row r="17959" spans="2:2">
      <c r="B17959" s="150"/>
    </row>
    <row r="17960" spans="2:2">
      <c r="B17960" s="150"/>
    </row>
    <row r="17961" spans="2:2">
      <c r="B17961" s="150"/>
    </row>
    <row r="17962" spans="2:2">
      <c r="B17962" s="150"/>
    </row>
    <row r="17963" spans="2:2">
      <c r="B17963" s="150"/>
    </row>
    <row r="17964" spans="2:2">
      <c r="B17964" s="150"/>
    </row>
    <row r="17965" spans="2:2">
      <c r="B17965" s="150"/>
    </row>
    <row r="17966" spans="2:2">
      <c r="B17966" s="150"/>
    </row>
    <row r="17967" spans="2:2">
      <c r="B17967" s="150"/>
    </row>
    <row r="17968" spans="2:2">
      <c r="B17968" s="150"/>
    </row>
    <row r="17969" spans="2:2">
      <c r="B17969" s="150"/>
    </row>
    <row r="17970" spans="2:2">
      <c r="B17970" s="150"/>
    </row>
    <row r="17971" spans="2:2">
      <c r="B17971" s="150"/>
    </row>
    <row r="17972" spans="2:2">
      <c r="B17972" s="150"/>
    </row>
    <row r="17973" spans="2:2">
      <c r="B17973" s="150"/>
    </row>
    <row r="17974" spans="2:2">
      <c r="B17974" s="150"/>
    </row>
    <row r="17975" spans="2:2">
      <c r="B17975" s="150"/>
    </row>
    <row r="17976" spans="2:2">
      <c r="B17976" s="150"/>
    </row>
    <row r="17977" spans="2:2">
      <c r="B17977" s="150"/>
    </row>
    <row r="17978" spans="2:2">
      <c r="B17978" s="150"/>
    </row>
    <row r="17979" spans="2:2">
      <c r="B17979" s="150"/>
    </row>
    <row r="17980" spans="2:2">
      <c r="B17980" s="150"/>
    </row>
    <row r="17981" spans="2:2">
      <c r="B17981" s="150"/>
    </row>
    <row r="17982" spans="2:2">
      <c r="B17982" s="150"/>
    </row>
    <row r="17983" spans="2:2">
      <c r="B17983" s="150"/>
    </row>
    <row r="17984" spans="2:2">
      <c r="B17984" s="150"/>
    </row>
    <row r="17985" spans="2:2">
      <c r="B17985" s="150"/>
    </row>
    <row r="17986" spans="2:2">
      <c r="B17986" s="150"/>
    </row>
    <row r="17987" spans="2:2">
      <c r="B17987" s="150"/>
    </row>
    <row r="17988" spans="2:2">
      <c r="B17988" s="150"/>
    </row>
    <row r="17989" spans="2:2">
      <c r="B17989" s="150"/>
    </row>
    <row r="17990" spans="2:2">
      <c r="B17990" s="150"/>
    </row>
    <row r="17991" spans="2:2">
      <c r="B17991" s="150"/>
    </row>
    <row r="17992" spans="2:2">
      <c r="B17992" s="150"/>
    </row>
    <row r="17993" spans="2:2">
      <c r="B17993" s="150"/>
    </row>
    <row r="17994" spans="2:2">
      <c r="B17994" s="150"/>
    </row>
    <row r="17995" spans="2:2">
      <c r="B17995" s="150"/>
    </row>
    <row r="17996" spans="2:2">
      <c r="B17996" s="150"/>
    </row>
    <row r="17997" spans="2:2">
      <c r="B17997" s="150"/>
    </row>
    <row r="17998" spans="2:2">
      <c r="B17998" s="150"/>
    </row>
    <row r="17999" spans="2:2">
      <c r="B17999" s="150"/>
    </row>
    <row r="18000" spans="2:2">
      <c r="B18000" s="150"/>
    </row>
    <row r="18001" spans="2:2">
      <c r="B18001" s="150"/>
    </row>
    <row r="18002" spans="2:2">
      <c r="B18002" s="150"/>
    </row>
    <row r="18003" spans="2:2">
      <c r="B18003" s="150"/>
    </row>
    <row r="18004" spans="2:2">
      <c r="B18004" s="150"/>
    </row>
    <row r="18005" spans="2:2">
      <c r="B18005" s="150"/>
    </row>
    <row r="18006" spans="2:2">
      <c r="B18006" s="150"/>
    </row>
    <row r="18007" spans="2:2">
      <c r="B18007" s="150"/>
    </row>
    <row r="18008" spans="2:2">
      <c r="B18008" s="150"/>
    </row>
    <row r="18009" spans="2:2">
      <c r="B18009" s="150"/>
    </row>
    <row r="18010" spans="2:2">
      <c r="B18010" s="150"/>
    </row>
    <row r="18011" spans="2:2">
      <c r="B18011" s="150"/>
    </row>
    <row r="18012" spans="2:2">
      <c r="B18012" s="150"/>
    </row>
    <row r="18013" spans="2:2">
      <c r="B18013" s="150"/>
    </row>
    <row r="18014" spans="2:2">
      <c r="B18014" s="150"/>
    </row>
    <row r="18015" spans="2:2">
      <c r="B18015" s="150"/>
    </row>
    <row r="18016" spans="2:2">
      <c r="B18016" s="150"/>
    </row>
    <row r="18017" spans="2:2">
      <c r="B18017" s="150"/>
    </row>
    <row r="18018" spans="2:2">
      <c r="B18018" s="150"/>
    </row>
    <row r="18019" spans="2:2">
      <c r="B18019" s="150"/>
    </row>
    <row r="18020" spans="2:2">
      <c r="B18020" s="150"/>
    </row>
    <row r="18021" spans="2:2">
      <c r="B18021" s="150"/>
    </row>
    <row r="18022" spans="2:2">
      <c r="B18022" s="150"/>
    </row>
    <row r="18023" spans="2:2">
      <c r="B18023" s="150"/>
    </row>
    <row r="18024" spans="2:2">
      <c r="B18024" s="150"/>
    </row>
    <row r="18025" spans="2:2">
      <c r="B18025" s="150"/>
    </row>
    <row r="18026" spans="2:2">
      <c r="B18026" s="150"/>
    </row>
    <row r="18027" spans="2:2">
      <c r="B18027" s="150"/>
    </row>
    <row r="18028" spans="2:2">
      <c r="B18028" s="150"/>
    </row>
    <row r="18029" spans="2:2">
      <c r="B18029" s="150"/>
    </row>
    <row r="18030" spans="2:2">
      <c r="B18030" s="150"/>
    </row>
    <row r="18031" spans="2:2">
      <c r="B18031" s="150"/>
    </row>
    <row r="18032" spans="2:2">
      <c r="B18032" s="150"/>
    </row>
    <row r="18033" spans="2:2">
      <c r="B18033" s="150"/>
    </row>
    <row r="18034" spans="2:2">
      <c r="B18034" s="150"/>
    </row>
    <row r="18035" spans="2:2">
      <c r="B18035" s="150"/>
    </row>
    <row r="18036" spans="2:2">
      <c r="B18036" s="150"/>
    </row>
    <row r="18037" spans="2:2">
      <c r="B18037" s="150"/>
    </row>
    <row r="18038" spans="2:2">
      <c r="B18038" s="150"/>
    </row>
    <row r="18039" spans="2:2">
      <c r="B18039" s="150"/>
    </row>
    <row r="18040" spans="2:2">
      <c r="B18040" s="150"/>
    </row>
    <row r="18041" spans="2:2">
      <c r="B18041" s="150"/>
    </row>
    <row r="18042" spans="2:2">
      <c r="B18042" s="150"/>
    </row>
    <row r="18043" spans="2:2">
      <c r="B18043" s="150"/>
    </row>
    <row r="18044" spans="2:2">
      <c r="B18044" s="150"/>
    </row>
    <row r="18045" spans="2:2">
      <c r="B18045" s="150"/>
    </row>
    <row r="18046" spans="2:2">
      <c r="B18046" s="150"/>
    </row>
    <row r="18047" spans="2:2">
      <c r="B18047" s="150"/>
    </row>
    <row r="18048" spans="2:2">
      <c r="B18048" s="150"/>
    </row>
    <row r="18049" spans="2:2">
      <c r="B18049" s="150"/>
    </row>
    <row r="18050" spans="2:2">
      <c r="B18050" s="150"/>
    </row>
    <row r="18051" spans="2:2">
      <c r="B18051" s="150"/>
    </row>
    <row r="18052" spans="2:2">
      <c r="B18052" s="150"/>
    </row>
    <row r="18053" spans="2:2">
      <c r="B18053" s="150"/>
    </row>
    <row r="18054" spans="2:2">
      <c r="B18054" s="150"/>
    </row>
    <row r="18055" spans="2:2">
      <c r="B18055" s="150"/>
    </row>
    <row r="18056" spans="2:2">
      <c r="B18056" s="150"/>
    </row>
    <row r="18057" spans="2:2">
      <c r="B18057" s="150"/>
    </row>
    <row r="18058" spans="2:2">
      <c r="B18058" s="150"/>
    </row>
    <row r="18059" spans="2:2">
      <c r="B18059" s="150"/>
    </row>
    <row r="18060" spans="2:2">
      <c r="B18060" s="150"/>
    </row>
    <row r="18061" spans="2:2">
      <c r="B18061" s="150"/>
    </row>
    <row r="18062" spans="2:2">
      <c r="B18062" s="150"/>
    </row>
    <row r="18063" spans="2:2">
      <c r="B18063" s="150"/>
    </row>
    <row r="18064" spans="2:2">
      <c r="B18064" s="150"/>
    </row>
    <row r="18065" spans="2:2">
      <c r="B18065" s="150"/>
    </row>
    <row r="18066" spans="2:2">
      <c r="B18066" s="150"/>
    </row>
    <row r="18067" spans="2:2">
      <c r="B18067" s="150"/>
    </row>
    <row r="18068" spans="2:2">
      <c r="B18068" s="150"/>
    </row>
    <row r="18069" spans="2:2">
      <c r="B18069" s="150"/>
    </row>
    <row r="18070" spans="2:2">
      <c r="B18070" s="150"/>
    </row>
    <row r="18071" spans="2:2">
      <c r="B18071" s="150"/>
    </row>
    <row r="18072" spans="2:2">
      <c r="B18072" s="150"/>
    </row>
    <row r="18073" spans="2:2">
      <c r="B18073" s="150"/>
    </row>
    <row r="18074" spans="2:2">
      <c r="B18074" s="150"/>
    </row>
    <row r="18075" spans="2:2">
      <c r="B18075" s="150"/>
    </row>
    <row r="18076" spans="2:2">
      <c r="B18076" s="150"/>
    </row>
    <row r="18077" spans="2:2">
      <c r="B18077" s="150"/>
    </row>
    <row r="18078" spans="2:2">
      <c r="B18078" s="150"/>
    </row>
    <row r="18079" spans="2:2">
      <c r="B18079" s="150"/>
    </row>
    <row r="18080" spans="2:2">
      <c r="B18080" s="150"/>
    </row>
    <row r="18081" spans="2:2">
      <c r="B18081" s="150"/>
    </row>
    <row r="18082" spans="2:2">
      <c r="B18082" s="150"/>
    </row>
    <row r="18083" spans="2:2">
      <c r="B18083" s="150"/>
    </row>
    <row r="18084" spans="2:2">
      <c r="B18084" s="150"/>
    </row>
    <row r="18085" spans="2:2">
      <c r="B18085" s="150"/>
    </row>
    <row r="18086" spans="2:2">
      <c r="B18086" s="150"/>
    </row>
    <row r="18087" spans="2:2">
      <c r="B18087" s="150"/>
    </row>
    <row r="18088" spans="2:2">
      <c r="B18088" s="150"/>
    </row>
    <row r="18089" spans="2:2">
      <c r="B18089" s="150"/>
    </row>
    <row r="18090" spans="2:2">
      <c r="B18090" s="150"/>
    </row>
    <row r="18091" spans="2:2">
      <c r="B18091" s="150"/>
    </row>
    <row r="18092" spans="2:2">
      <c r="B18092" s="150"/>
    </row>
    <row r="18093" spans="2:2">
      <c r="B18093" s="150"/>
    </row>
    <row r="18094" spans="2:2">
      <c r="B18094" s="150"/>
    </row>
    <row r="18095" spans="2:2">
      <c r="B18095" s="150"/>
    </row>
    <row r="18096" spans="2:2">
      <c r="B18096" s="150"/>
    </row>
    <row r="18097" spans="2:2">
      <c r="B18097" s="150"/>
    </row>
    <row r="18098" spans="2:2">
      <c r="B18098" s="150"/>
    </row>
    <row r="18099" spans="2:2">
      <c r="B18099" s="150"/>
    </row>
    <row r="18100" spans="2:2">
      <c r="B18100" s="150"/>
    </row>
    <row r="18101" spans="2:2">
      <c r="B18101" s="150"/>
    </row>
    <row r="18102" spans="2:2">
      <c r="B18102" s="150"/>
    </row>
    <row r="18103" spans="2:2">
      <c r="B18103" s="150"/>
    </row>
    <row r="18104" spans="2:2">
      <c r="B18104" s="150"/>
    </row>
    <row r="18105" spans="2:2">
      <c r="B18105" s="150"/>
    </row>
    <row r="18106" spans="2:2">
      <c r="B18106" s="150"/>
    </row>
    <row r="18107" spans="2:2">
      <c r="B18107" s="150"/>
    </row>
    <row r="18108" spans="2:2">
      <c r="B18108" s="150"/>
    </row>
    <row r="18109" spans="2:2">
      <c r="B18109" s="150"/>
    </row>
    <row r="18110" spans="2:2">
      <c r="B18110" s="150"/>
    </row>
    <row r="18111" spans="2:2">
      <c r="B18111" s="150"/>
    </row>
    <row r="18112" spans="2:2">
      <c r="B18112" s="150"/>
    </row>
    <row r="18113" spans="2:2">
      <c r="B18113" s="150"/>
    </row>
    <row r="18114" spans="2:2">
      <c r="B18114" s="150"/>
    </row>
    <row r="18115" spans="2:2">
      <c r="B18115" s="150"/>
    </row>
    <row r="18116" spans="2:2">
      <c r="B18116" s="150"/>
    </row>
    <row r="18117" spans="2:2">
      <c r="B18117" s="150"/>
    </row>
    <row r="18118" spans="2:2">
      <c r="B18118" s="150"/>
    </row>
    <row r="18119" spans="2:2">
      <c r="B18119" s="150"/>
    </row>
    <row r="18120" spans="2:2">
      <c r="B18120" s="150"/>
    </row>
    <row r="18121" spans="2:2">
      <c r="B18121" s="150"/>
    </row>
    <row r="18122" spans="2:2">
      <c r="B18122" s="150"/>
    </row>
    <row r="18123" spans="2:2">
      <c r="B18123" s="150"/>
    </row>
    <row r="18124" spans="2:2">
      <c r="B18124" s="150"/>
    </row>
    <row r="18125" spans="2:2">
      <c r="B18125" s="150"/>
    </row>
    <row r="18126" spans="2:2">
      <c r="B18126" s="150"/>
    </row>
    <row r="18127" spans="2:2">
      <c r="B18127" s="150"/>
    </row>
    <row r="18128" spans="2:2">
      <c r="B18128" s="150"/>
    </row>
    <row r="18129" spans="2:2">
      <c r="B18129" s="150"/>
    </row>
    <row r="18130" spans="2:2">
      <c r="B18130" s="150"/>
    </row>
    <row r="18131" spans="2:2">
      <c r="B18131" s="150"/>
    </row>
    <row r="18132" spans="2:2">
      <c r="B18132" s="150"/>
    </row>
    <row r="18133" spans="2:2">
      <c r="B18133" s="150"/>
    </row>
    <row r="18134" spans="2:2">
      <c r="B18134" s="150"/>
    </row>
    <row r="18135" spans="2:2">
      <c r="B18135" s="150"/>
    </row>
    <row r="18136" spans="2:2">
      <c r="B18136" s="150"/>
    </row>
    <row r="18137" spans="2:2">
      <c r="B18137" s="150"/>
    </row>
    <row r="18138" spans="2:2">
      <c r="B18138" s="150"/>
    </row>
    <row r="18139" spans="2:2">
      <c r="B18139" s="150"/>
    </row>
    <row r="18140" spans="2:2">
      <c r="B18140" s="150"/>
    </row>
    <row r="18141" spans="2:2">
      <c r="B18141" s="150"/>
    </row>
    <row r="18142" spans="2:2">
      <c r="B18142" s="150"/>
    </row>
    <row r="18143" spans="2:2">
      <c r="B18143" s="150"/>
    </row>
    <row r="18144" spans="2:2">
      <c r="B18144" s="150"/>
    </row>
    <row r="18145" spans="2:2">
      <c r="B18145" s="150"/>
    </row>
    <row r="18146" spans="2:2">
      <c r="B18146" s="150"/>
    </row>
    <row r="18147" spans="2:2">
      <c r="B18147" s="150"/>
    </row>
    <row r="18148" spans="2:2">
      <c r="B18148" s="150"/>
    </row>
    <row r="18149" spans="2:2">
      <c r="B18149" s="150"/>
    </row>
    <row r="18150" spans="2:2">
      <c r="B18150" s="150"/>
    </row>
    <row r="18151" spans="2:2">
      <c r="B18151" s="150"/>
    </row>
    <row r="18152" spans="2:2">
      <c r="B18152" s="150"/>
    </row>
    <row r="18153" spans="2:2">
      <c r="B18153" s="150"/>
    </row>
    <row r="18154" spans="2:2">
      <c r="B18154" s="150"/>
    </row>
    <row r="18155" spans="2:2">
      <c r="B18155" s="150"/>
    </row>
    <row r="18156" spans="2:2">
      <c r="B18156" s="150"/>
    </row>
    <row r="18157" spans="2:2">
      <c r="B18157" s="150"/>
    </row>
    <row r="18158" spans="2:2">
      <c r="B18158" s="150"/>
    </row>
    <row r="18159" spans="2:2">
      <c r="B18159" s="150"/>
    </row>
    <row r="18160" spans="2:2">
      <c r="B18160" s="150"/>
    </row>
    <row r="18161" spans="2:2">
      <c r="B18161" s="150"/>
    </row>
    <row r="18162" spans="2:2">
      <c r="B18162" s="150"/>
    </row>
    <row r="18163" spans="2:2">
      <c r="B18163" s="150"/>
    </row>
    <row r="18164" spans="2:2">
      <c r="B18164" s="150"/>
    </row>
    <row r="18165" spans="2:2">
      <c r="B18165" s="150"/>
    </row>
    <row r="18166" spans="2:2">
      <c r="B18166" s="150"/>
    </row>
    <row r="18167" spans="2:2">
      <c r="B18167" s="150"/>
    </row>
    <row r="18168" spans="2:2">
      <c r="B18168" s="150"/>
    </row>
    <row r="18169" spans="2:2">
      <c r="B18169" s="150"/>
    </row>
    <row r="18170" spans="2:2">
      <c r="B18170" s="150"/>
    </row>
    <row r="18171" spans="2:2">
      <c r="B18171" s="150"/>
    </row>
    <row r="18172" spans="2:2">
      <c r="B18172" s="150"/>
    </row>
    <row r="18173" spans="2:2">
      <c r="B18173" s="150"/>
    </row>
    <row r="18174" spans="2:2">
      <c r="B18174" s="150"/>
    </row>
    <row r="18175" spans="2:2">
      <c r="B18175" s="150"/>
    </row>
    <row r="18176" spans="2:2">
      <c r="B18176" s="150"/>
    </row>
    <row r="18177" spans="2:2">
      <c r="B18177" s="150"/>
    </row>
    <row r="18178" spans="2:2">
      <c r="B18178" s="150"/>
    </row>
    <row r="18179" spans="2:2">
      <c r="B18179" s="150"/>
    </row>
    <row r="18180" spans="2:2">
      <c r="B18180" s="150"/>
    </row>
    <row r="18181" spans="2:2">
      <c r="B18181" s="150"/>
    </row>
    <row r="18182" spans="2:2">
      <c r="B18182" s="150"/>
    </row>
    <row r="18183" spans="2:2">
      <c r="B18183" s="150"/>
    </row>
    <row r="18184" spans="2:2">
      <c r="B18184" s="150"/>
    </row>
    <row r="18185" spans="2:2">
      <c r="B18185" s="150"/>
    </row>
    <row r="18186" spans="2:2">
      <c r="B18186" s="150"/>
    </row>
    <row r="18187" spans="2:2">
      <c r="B18187" s="150"/>
    </row>
    <row r="18188" spans="2:2">
      <c r="B18188" s="150"/>
    </row>
    <row r="18189" spans="2:2">
      <c r="B18189" s="150"/>
    </row>
    <row r="18190" spans="2:2">
      <c r="B18190" s="150"/>
    </row>
    <row r="18191" spans="2:2">
      <c r="B18191" s="150"/>
    </row>
    <row r="18192" spans="2:2">
      <c r="B18192" s="150"/>
    </row>
    <row r="18193" spans="2:2">
      <c r="B18193" s="150"/>
    </row>
    <row r="18194" spans="2:2">
      <c r="B18194" s="150"/>
    </row>
    <row r="18195" spans="2:2">
      <c r="B18195" s="150"/>
    </row>
    <row r="18196" spans="2:2">
      <c r="B18196" s="150"/>
    </row>
    <row r="18197" spans="2:2">
      <c r="B18197" s="150"/>
    </row>
    <row r="18198" spans="2:2">
      <c r="B18198" s="150"/>
    </row>
    <row r="18199" spans="2:2">
      <c r="B18199" s="150"/>
    </row>
    <row r="18200" spans="2:2">
      <c r="B18200" s="150"/>
    </row>
    <row r="18201" spans="2:2">
      <c r="B18201" s="150"/>
    </row>
    <row r="18202" spans="2:2">
      <c r="B18202" s="150"/>
    </row>
    <row r="18203" spans="2:2">
      <c r="B18203" s="150"/>
    </row>
    <row r="18204" spans="2:2">
      <c r="B18204" s="150"/>
    </row>
    <row r="18205" spans="2:2">
      <c r="B18205" s="150"/>
    </row>
    <row r="18206" spans="2:2">
      <c r="B18206" s="150"/>
    </row>
    <row r="18207" spans="2:2">
      <c r="B18207" s="150"/>
    </row>
    <row r="18208" spans="2:2">
      <c r="B18208" s="150"/>
    </row>
    <row r="18209" spans="2:2">
      <c r="B18209" s="150"/>
    </row>
    <row r="18210" spans="2:2">
      <c r="B18210" s="150"/>
    </row>
    <row r="18211" spans="2:2">
      <c r="B18211" s="150"/>
    </row>
    <row r="18212" spans="2:2">
      <c r="B18212" s="150"/>
    </row>
    <row r="18213" spans="2:2">
      <c r="B18213" s="150"/>
    </row>
    <row r="18214" spans="2:2">
      <c r="B18214" s="150"/>
    </row>
    <row r="18215" spans="2:2">
      <c r="B18215" s="150"/>
    </row>
    <row r="18216" spans="2:2">
      <c r="B18216" s="150"/>
    </row>
    <row r="18217" spans="2:2">
      <c r="B18217" s="150"/>
    </row>
    <row r="18218" spans="2:2">
      <c r="B18218" s="150"/>
    </row>
    <row r="18219" spans="2:2">
      <c r="B18219" s="150"/>
    </row>
    <row r="18220" spans="2:2">
      <c r="B18220" s="150"/>
    </row>
    <row r="18221" spans="2:2">
      <c r="B18221" s="150"/>
    </row>
    <row r="18222" spans="2:2">
      <c r="B18222" s="150"/>
    </row>
    <row r="18223" spans="2:2">
      <c r="B18223" s="150"/>
    </row>
    <row r="18224" spans="2:2">
      <c r="B18224" s="150"/>
    </row>
    <row r="18225" spans="2:2">
      <c r="B18225" s="150"/>
    </row>
    <row r="18226" spans="2:2">
      <c r="B18226" s="150"/>
    </row>
    <row r="18227" spans="2:2">
      <c r="B18227" s="150"/>
    </row>
    <row r="18228" spans="2:2">
      <c r="B18228" s="150"/>
    </row>
    <row r="18229" spans="2:2">
      <c r="B18229" s="150"/>
    </row>
    <row r="18230" spans="2:2">
      <c r="B18230" s="150"/>
    </row>
    <row r="18231" spans="2:2">
      <c r="B18231" s="150"/>
    </row>
    <row r="18232" spans="2:2">
      <c r="B18232" s="150"/>
    </row>
    <row r="18233" spans="2:2">
      <c r="B18233" s="150"/>
    </row>
    <row r="18234" spans="2:2">
      <c r="B18234" s="150"/>
    </row>
    <row r="18235" spans="2:2">
      <c r="B18235" s="150"/>
    </row>
    <row r="18236" spans="2:2">
      <c r="B18236" s="150"/>
    </row>
    <row r="18237" spans="2:2">
      <c r="B18237" s="150"/>
    </row>
    <row r="18238" spans="2:2">
      <c r="B18238" s="150"/>
    </row>
    <row r="18239" spans="2:2">
      <c r="B18239" s="150"/>
    </row>
    <row r="18240" spans="2:2">
      <c r="B18240" s="150"/>
    </row>
    <row r="18241" spans="2:2">
      <c r="B18241" s="150"/>
    </row>
    <row r="18242" spans="2:2">
      <c r="B18242" s="150"/>
    </row>
    <row r="18243" spans="2:2">
      <c r="B18243" s="150"/>
    </row>
    <row r="18244" spans="2:2">
      <c r="B18244" s="150"/>
    </row>
    <row r="18245" spans="2:2">
      <c r="B18245" s="150"/>
    </row>
    <row r="18246" spans="2:2">
      <c r="B18246" s="150"/>
    </row>
    <row r="18247" spans="2:2">
      <c r="B18247" s="150"/>
    </row>
    <row r="18248" spans="2:2">
      <c r="B18248" s="150"/>
    </row>
    <row r="18249" spans="2:2">
      <c r="B18249" s="150"/>
    </row>
    <row r="18250" spans="2:2">
      <c r="B18250" s="150"/>
    </row>
    <row r="18251" spans="2:2">
      <c r="B18251" s="150"/>
    </row>
    <row r="18252" spans="2:2">
      <c r="B18252" s="150"/>
    </row>
    <row r="18253" spans="2:2">
      <c r="B18253" s="150"/>
    </row>
    <row r="18254" spans="2:2">
      <c r="B18254" s="150"/>
    </row>
    <row r="18255" spans="2:2">
      <c r="B18255" s="150"/>
    </row>
    <row r="18256" spans="2:2">
      <c r="B18256" s="150"/>
    </row>
    <row r="18257" spans="2:2">
      <c r="B18257" s="150"/>
    </row>
    <row r="18258" spans="2:2">
      <c r="B18258" s="150"/>
    </row>
    <row r="18259" spans="2:2">
      <c r="B18259" s="150"/>
    </row>
    <row r="18260" spans="2:2">
      <c r="B18260" s="150"/>
    </row>
    <row r="18261" spans="2:2">
      <c r="B18261" s="150"/>
    </row>
    <row r="18262" spans="2:2">
      <c r="B18262" s="150"/>
    </row>
    <row r="18263" spans="2:2">
      <c r="B18263" s="150"/>
    </row>
    <row r="18264" spans="2:2">
      <c r="B18264" s="150"/>
    </row>
    <row r="18265" spans="2:2">
      <c r="B18265" s="150"/>
    </row>
    <row r="18266" spans="2:2">
      <c r="B18266" s="150"/>
    </row>
    <row r="18267" spans="2:2">
      <c r="B18267" s="150"/>
    </row>
    <row r="18268" spans="2:2">
      <c r="B18268" s="150"/>
    </row>
    <row r="18269" spans="2:2">
      <c r="B18269" s="150"/>
    </row>
    <row r="18270" spans="2:2">
      <c r="B18270" s="150"/>
    </row>
    <row r="18271" spans="2:2">
      <c r="B18271" s="150"/>
    </row>
    <row r="18272" spans="2:2">
      <c r="B18272" s="150"/>
    </row>
    <row r="18273" spans="2:2">
      <c r="B18273" s="150"/>
    </row>
    <row r="18274" spans="2:2">
      <c r="B18274" s="150"/>
    </row>
    <row r="18275" spans="2:2">
      <c r="B18275" s="150"/>
    </row>
    <row r="18276" spans="2:2">
      <c r="B18276" s="150"/>
    </row>
    <row r="18277" spans="2:2">
      <c r="B18277" s="150"/>
    </row>
    <row r="18278" spans="2:2">
      <c r="B18278" s="150"/>
    </row>
    <row r="18279" spans="2:2">
      <c r="B18279" s="150"/>
    </row>
    <row r="18280" spans="2:2">
      <c r="B18280" s="150"/>
    </row>
    <row r="18281" spans="2:2">
      <c r="B18281" s="150"/>
    </row>
    <row r="18282" spans="2:2">
      <c r="B18282" s="150"/>
    </row>
    <row r="18283" spans="2:2">
      <c r="B18283" s="150"/>
    </row>
    <row r="18284" spans="2:2">
      <c r="B18284" s="150"/>
    </row>
    <row r="18285" spans="2:2">
      <c r="B18285" s="150"/>
    </row>
    <row r="18286" spans="2:2">
      <c r="B18286" s="150"/>
    </row>
    <row r="18287" spans="2:2">
      <c r="B18287" s="150"/>
    </row>
    <row r="18288" spans="2:2">
      <c r="B18288" s="150"/>
    </row>
    <row r="18289" spans="2:2">
      <c r="B18289" s="150"/>
    </row>
    <row r="18290" spans="2:2">
      <c r="B18290" s="150"/>
    </row>
    <row r="18291" spans="2:2">
      <c r="B18291" s="150"/>
    </row>
    <row r="18292" spans="2:2">
      <c r="B18292" s="150"/>
    </row>
    <row r="18293" spans="2:2">
      <c r="B18293" s="150"/>
    </row>
    <row r="18294" spans="2:2">
      <c r="B18294" s="150"/>
    </row>
    <row r="18295" spans="2:2">
      <c r="B18295" s="150"/>
    </row>
    <row r="18296" spans="2:2">
      <c r="B18296" s="150"/>
    </row>
    <row r="18297" spans="2:2">
      <c r="B18297" s="150"/>
    </row>
    <row r="18298" spans="2:2">
      <c r="B18298" s="150"/>
    </row>
    <row r="18299" spans="2:2">
      <c r="B18299" s="150"/>
    </row>
    <row r="18300" spans="2:2">
      <c r="B18300" s="150"/>
    </row>
    <row r="18301" spans="2:2">
      <c r="B18301" s="150"/>
    </row>
    <row r="18302" spans="2:2">
      <c r="B18302" s="150"/>
    </row>
    <row r="18303" spans="2:2">
      <c r="B18303" s="150"/>
    </row>
    <row r="18304" spans="2:2">
      <c r="B18304" s="150"/>
    </row>
    <row r="18305" spans="2:2">
      <c r="B18305" s="150"/>
    </row>
    <row r="18306" spans="2:2">
      <c r="B18306" s="150"/>
    </row>
    <row r="18307" spans="2:2">
      <c r="B18307" s="150"/>
    </row>
    <row r="18308" spans="2:2">
      <c r="B18308" s="150"/>
    </row>
    <row r="18309" spans="2:2">
      <c r="B18309" s="150"/>
    </row>
    <row r="18310" spans="2:2">
      <c r="B18310" s="150"/>
    </row>
    <row r="18311" spans="2:2">
      <c r="B18311" s="150"/>
    </row>
    <row r="18312" spans="2:2">
      <c r="B18312" s="150"/>
    </row>
    <row r="18313" spans="2:2">
      <c r="B18313" s="150"/>
    </row>
    <row r="18314" spans="2:2">
      <c r="B18314" s="150"/>
    </row>
    <row r="18315" spans="2:2">
      <c r="B18315" s="150"/>
    </row>
    <row r="18316" spans="2:2">
      <c r="B18316" s="150"/>
    </row>
    <row r="18317" spans="2:2">
      <c r="B18317" s="150"/>
    </row>
    <row r="18318" spans="2:2">
      <c r="B18318" s="150"/>
    </row>
    <row r="18319" spans="2:2">
      <c r="B18319" s="150"/>
    </row>
    <row r="18320" spans="2:2">
      <c r="B18320" s="150"/>
    </row>
    <row r="18321" spans="2:2">
      <c r="B18321" s="150"/>
    </row>
    <row r="18322" spans="2:2">
      <c r="B18322" s="150"/>
    </row>
    <row r="18323" spans="2:2">
      <c r="B18323" s="150"/>
    </row>
    <row r="18324" spans="2:2">
      <c r="B18324" s="150"/>
    </row>
    <row r="18325" spans="2:2">
      <c r="B18325" s="150"/>
    </row>
    <row r="18326" spans="2:2">
      <c r="B18326" s="150"/>
    </row>
    <row r="18327" spans="2:2">
      <c r="B18327" s="150"/>
    </row>
    <row r="18328" spans="2:2">
      <c r="B18328" s="150"/>
    </row>
    <row r="18329" spans="2:2">
      <c r="B18329" s="150"/>
    </row>
    <row r="18330" spans="2:2">
      <c r="B18330" s="150"/>
    </row>
    <row r="18331" spans="2:2">
      <c r="B18331" s="150"/>
    </row>
    <row r="18332" spans="2:2">
      <c r="B18332" s="150"/>
    </row>
    <row r="18333" spans="2:2">
      <c r="B18333" s="150"/>
    </row>
    <row r="18334" spans="2:2">
      <c r="B18334" s="150"/>
    </row>
    <row r="18335" spans="2:2">
      <c r="B18335" s="150"/>
    </row>
    <row r="18336" spans="2:2">
      <c r="B18336" s="150"/>
    </row>
    <row r="18337" spans="2:2">
      <c r="B18337" s="150"/>
    </row>
    <row r="18338" spans="2:2">
      <c r="B18338" s="150"/>
    </row>
    <row r="18339" spans="2:2">
      <c r="B18339" s="150"/>
    </row>
    <row r="18340" spans="2:2">
      <c r="B18340" s="150"/>
    </row>
    <row r="18341" spans="2:2">
      <c r="B18341" s="150"/>
    </row>
    <row r="18342" spans="2:2">
      <c r="B18342" s="150"/>
    </row>
    <row r="18343" spans="2:2">
      <c r="B18343" s="150"/>
    </row>
    <row r="18344" spans="2:2">
      <c r="B18344" s="150"/>
    </row>
    <row r="18345" spans="2:2">
      <c r="B18345" s="150"/>
    </row>
    <row r="18346" spans="2:2">
      <c r="B18346" s="150"/>
    </row>
    <row r="18347" spans="2:2">
      <c r="B18347" s="150"/>
    </row>
    <row r="18348" spans="2:2">
      <c r="B18348" s="150"/>
    </row>
    <row r="18349" spans="2:2">
      <c r="B18349" s="150"/>
    </row>
    <row r="18350" spans="2:2">
      <c r="B18350" s="150"/>
    </row>
    <row r="18351" spans="2:2">
      <c r="B18351" s="150"/>
    </row>
    <row r="18352" spans="2:2">
      <c r="B18352" s="150"/>
    </row>
    <row r="18353" spans="2:2">
      <c r="B18353" s="150"/>
    </row>
    <row r="18354" spans="2:2">
      <c r="B18354" s="150"/>
    </row>
    <row r="18355" spans="2:2">
      <c r="B18355" s="150"/>
    </row>
    <row r="18356" spans="2:2">
      <c r="B18356" s="150"/>
    </row>
    <row r="18357" spans="2:2">
      <c r="B18357" s="150"/>
    </row>
    <row r="18358" spans="2:2">
      <c r="B18358" s="150"/>
    </row>
    <row r="18359" spans="2:2">
      <c r="B18359" s="150"/>
    </row>
    <row r="18360" spans="2:2">
      <c r="B18360" s="150"/>
    </row>
    <row r="18361" spans="2:2">
      <c r="B18361" s="150"/>
    </row>
    <row r="18362" spans="2:2">
      <c r="B18362" s="150"/>
    </row>
    <row r="18363" spans="2:2">
      <c r="B18363" s="150"/>
    </row>
    <row r="18364" spans="2:2">
      <c r="B18364" s="150"/>
    </row>
    <row r="18365" spans="2:2">
      <c r="B18365" s="150"/>
    </row>
    <row r="18366" spans="2:2">
      <c r="B18366" s="150"/>
    </row>
    <row r="18367" spans="2:2">
      <c r="B18367" s="150"/>
    </row>
    <row r="18368" spans="2:2">
      <c r="B18368" s="150"/>
    </row>
    <row r="18369" spans="2:2">
      <c r="B18369" s="150"/>
    </row>
    <row r="18370" spans="2:2">
      <c r="B18370" s="150"/>
    </row>
    <row r="18371" spans="2:2">
      <c r="B18371" s="150"/>
    </row>
    <row r="18372" spans="2:2">
      <c r="B18372" s="150"/>
    </row>
    <row r="18373" spans="2:2">
      <c r="B18373" s="150"/>
    </row>
    <row r="18374" spans="2:2">
      <c r="B18374" s="150"/>
    </row>
    <row r="18375" spans="2:2">
      <c r="B18375" s="150"/>
    </row>
    <row r="18376" spans="2:2">
      <c r="B18376" s="150"/>
    </row>
    <row r="18377" spans="2:2">
      <c r="B18377" s="150"/>
    </row>
    <row r="18378" spans="2:2">
      <c r="B18378" s="150"/>
    </row>
    <row r="18379" spans="2:2">
      <c r="B18379" s="150"/>
    </row>
    <row r="18380" spans="2:2">
      <c r="B18380" s="150"/>
    </row>
    <row r="18381" spans="2:2">
      <c r="B18381" s="150"/>
    </row>
    <row r="18382" spans="2:2">
      <c r="B18382" s="150"/>
    </row>
    <row r="18383" spans="2:2">
      <c r="B18383" s="150"/>
    </row>
    <row r="18384" spans="2:2">
      <c r="B18384" s="150"/>
    </row>
    <row r="18385" spans="2:2">
      <c r="B18385" s="150"/>
    </row>
    <row r="18386" spans="2:2">
      <c r="B18386" s="150"/>
    </row>
    <row r="18387" spans="2:2">
      <c r="B18387" s="150"/>
    </row>
    <row r="18388" spans="2:2">
      <c r="B18388" s="150"/>
    </row>
    <row r="18389" spans="2:2">
      <c r="B18389" s="150"/>
    </row>
    <row r="18390" spans="2:2">
      <c r="B18390" s="150"/>
    </row>
    <row r="18391" spans="2:2">
      <c r="B18391" s="150"/>
    </row>
    <row r="18392" spans="2:2">
      <c r="B18392" s="150"/>
    </row>
    <row r="18393" spans="2:2">
      <c r="B18393" s="150"/>
    </row>
    <row r="18394" spans="2:2">
      <c r="B18394" s="150"/>
    </row>
    <row r="18395" spans="2:2">
      <c r="B18395" s="150"/>
    </row>
    <row r="18396" spans="2:2">
      <c r="B18396" s="150"/>
    </row>
    <row r="18397" spans="2:2">
      <c r="B18397" s="150"/>
    </row>
    <row r="18398" spans="2:2">
      <c r="B18398" s="150"/>
    </row>
    <row r="18399" spans="2:2">
      <c r="B18399" s="150"/>
    </row>
    <row r="18400" spans="2:2">
      <c r="B18400" s="150"/>
    </row>
    <row r="18401" spans="2:2">
      <c r="B18401" s="150"/>
    </row>
    <row r="18402" spans="2:2">
      <c r="B18402" s="150"/>
    </row>
    <row r="18403" spans="2:2">
      <c r="B18403" s="150"/>
    </row>
    <row r="18404" spans="2:2">
      <c r="B18404" s="150"/>
    </row>
    <row r="18405" spans="2:2">
      <c r="B18405" s="150"/>
    </row>
    <row r="18406" spans="2:2">
      <c r="B18406" s="150"/>
    </row>
    <row r="18407" spans="2:2">
      <c r="B18407" s="150"/>
    </row>
    <row r="18408" spans="2:2">
      <c r="B18408" s="150"/>
    </row>
    <row r="18409" spans="2:2">
      <c r="B18409" s="150"/>
    </row>
    <row r="18410" spans="2:2">
      <c r="B18410" s="150"/>
    </row>
    <row r="18411" spans="2:2">
      <c r="B18411" s="150"/>
    </row>
    <row r="18412" spans="2:2">
      <c r="B18412" s="150"/>
    </row>
    <row r="18413" spans="2:2">
      <c r="B18413" s="150"/>
    </row>
    <row r="18414" spans="2:2">
      <c r="B18414" s="150"/>
    </row>
    <row r="18415" spans="2:2">
      <c r="B18415" s="150"/>
    </row>
    <row r="18416" spans="2:2">
      <c r="B18416" s="150"/>
    </row>
    <row r="18417" spans="2:2">
      <c r="B18417" s="150"/>
    </row>
    <row r="18418" spans="2:2">
      <c r="B18418" s="150"/>
    </row>
    <row r="18419" spans="2:2">
      <c r="B18419" s="150"/>
    </row>
    <row r="18420" spans="2:2">
      <c r="B18420" s="150"/>
    </row>
    <row r="18421" spans="2:2">
      <c r="B18421" s="150"/>
    </row>
    <row r="18422" spans="2:2">
      <c r="B18422" s="150"/>
    </row>
    <row r="18423" spans="2:2">
      <c r="B18423" s="150"/>
    </row>
    <row r="18424" spans="2:2">
      <c r="B18424" s="150"/>
    </row>
    <row r="18425" spans="2:2">
      <c r="B18425" s="150"/>
    </row>
    <row r="18426" spans="2:2">
      <c r="B18426" s="150"/>
    </row>
    <row r="18427" spans="2:2">
      <c r="B18427" s="150"/>
    </row>
    <row r="18428" spans="2:2">
      <c r="B18428" s="150"/>
    </row>
    <row r="18429" spans="2:2">
      <c r="B18429" s="150"/>
    </row>
    <row r="18430" spans="2:2">
      <c r="B18430" s="150"/>
    </row>
    <row r="18431" spans="2:2">
      <c r="B18431" s="150"/>
    </row>
    <row r="18432" spans="2:2">
      <c r="B18432" s="150"/>
    </row>
    <row r="18433" spans="2:2">
      <c r="B18433" s="150"/>
    </row>
    <row r="18434" spans="2:2">
      <c r="B18434" s="150"/>
    </row>
    <row r="18435" spans="2:2">
      <c r="B18435" s="150"/>
    </row>
    <row r="18436" spans="2:2">
      <c r="B18436" s="150"/>
    </row>
    <row r="18437" spans="2:2">
      <c r="B18437" s="150"/>
    </row>
    <row r="18438" spans="2:2">
      <c r="B18438" s="150"/>
    </row>
    <row r="18439" spans="2:2">
      <c r="B18439" s="150"/>
    </row>
    <row r="18440" spans="2:2">
      <c r="B18440" s="150"/>
    </row>
    <row r="18441" spans="2:2">
      <c r="B18441" s="150"/>
    </row>
    <row r="18442" spans="2:2">
      <c r="B18442" s="150"/>
    </row>
    <row r="18443" spans="2:2">
      <c r="B18443" s="150"/>
    </row>
    <row r="18444" spans="2:2">
      <c r="B18444" s="150"/>
    </row>
    <row r="18445" spans="2:2">
      <c r="B18445" s="150"/>
    </row>
    <row r="18446" spans="2:2">
      <c r="B18446" s="150"/>
    </row>
    <row r="18447" spans="2:2">
      <c r="B18447" s="150"/>
    </row>
    <row r="18448" spans="2:2">
      <c r="B18448" s="150"/>
    </row>
    <row r="18449" spans="2:2">
      <c r="B18449" s="150"/>
    </row>
    <row r="18450" spans="2:2">
      <c r="B18450" s="150"/>
    </row>
    <row r="18451" spans="2:2">
      <c r="B18451" s="150"/>
    </row>
    <row r="18452" spans="2:2">
      <c r="B18452" s="150"/>
    </row>
    <row r="18453" spans="2:2">
      <c r="B18453" s="150"/>
    </row>
    <row r="18454" spans="2:2">
      <c r="B18454" s="150"/>
    </row>
    <row r="18455" spans="2:2">
      <c r="B18455" s="150"/>
    </row>
    <row r="18456" spans="2:2">
      <c r="B18456" s="150"/>
    </row>
    <row r="18457" spans="2:2">
      <c r="B18457" s="150"/>
    </row>
    <row r="18458" spans="2:2">
      <c r="B18458" s="150"/>
    </row>
    <row r="18459" spans="2:2">
      <c r="B18459" s="150"/>
    </row>
    <row r="18460" spans="2:2">
      <c r="B18460" s="150"/>
    </row>
    <row r="18461" spans="2:2">
      <c r="B18461" s="150"/>
    </row>
    <row r="18462" spans="2:2">
      <c r="B18462" s="150"/>
    </row>
    <row r="18463" spans="2:2">
      <c r="B18463" s="150"/>
    </row>
    <row r="18464" spans="2:2">
      <c r="B18464" s="150"/>
    </row>
    <row r="18465" spans="2:2">
      <c r="B18465" s="150"/>
    </row>
    <row r="18466" spans="2:2">
      <c r="B18466" s="150"/>
    </row>
    <row r="18467" spans="2:2">
      <c r="B18467" s="150"/>
    </row>
    <row r="18468" spans="2:2">
      <c r="B18468" s="150"/>
    </row>
    <row r="18469" spans="2:2">
      <c r="B18469" s="150"/>
    </row>
    <row r="18470" spans="2:2">
      <c r="B18470" s="150"/>
    </row>
    <row r="18471" spans="2:2">
      <c r="B18471" s="150"/>
    </row>
    <row r="18472" spans="2:2">
      <c r="B18472" s="150"/>
    </row>
    <row r="18473" spans="2:2">
      <c r="B18473" s="150"/>
    </row>
    <row r="18474" spans="2:2">
      <c r="B18474" s="150"/>
    </row>
    <row r="18475" spans="2:2">
      <c r="B18475" s="150"/>
    </row>
    <row r="18476" spans="2:2">
      <c r="B18476" s="150"/>
    </row>
    <row r="18477" spans="2:2">
      <c r="B18477" s="150"/>
    </row>
    <row r="18478" spans="2:2">
      <c r="B18478" s="150"/>
    </row>
    <row r="18479" spans="2:2">
      <c r="B18479" s="150"/>
    </row>
    <row r="18480" spans="2:2">
      <c r="B18480" s="150"/>
    </row>
    <row r="18481" spans="2:2">
      <c r="B18481" s="150"/>
    </row>
    <row r="18482" spans="2:2">
      <c r="B18482" s="150"/>
    </row>
    <row r="18483" spans="2:2">
      <c r="B18483" s="150"/>
    </row>
    <row r="18484" spans="2:2">
      <c r="B18484" s="150"/>
    </row>
    <row r="18485" spans="2:2">
      <c r="B18485" s="150"/>
    </row>
    <row r="18486" spans="2:2">
      <c r="B18486" s="150"/>
    </row>
    <row r="18487" spans="2:2">
      <c r="B18487" s="150"/>
    </row>
    <row r="18488" spans="2:2">
      <c r="B18488" s="150"/>
    </row>
    <row r="18489" spans="2:2">
      <c r="B18489" s="150"/>
    </row>
    <row r="18490" spans="2:2">
      <c r="B18490" s="150"/>
    </row>
    <row r="18491" spans="2:2">
      <c r="B18491" s="150"/>
    </row>
    <row r="18492" spans="2:2">
      <c r="B18492" s="150"/>
    </row>
    <row r="18493" spans="2:2">
      <c r="B18493" s="150"/>
    </row>
    <row r="18494" spans="2:2">
      <c r="B18494" s="150"/>
    </row>
    <row r="18495" spans="2:2">
      <c r="B18495" s="150"/>
    </row>
    <row r="18496" spans="2:2">
      <c r="B18496" s="150"/>
    </row>
    <row r="18497" spans="2:2">
      <c r="B18497" s="150"/>
    </row>
    <row r="18498" spans="2:2">
      <c r="B18498" s="150"/>
    </row>
    <row r="18499" spans="2:2">
      <c r="B18499" s="150"/>
    </row>
    <row r="18500" spans="2:2">
      <c r="B18500" s="150"/>
    </row>
    <row r="18501" spans="2:2">
      <c r="B18501" s="150"/>
    </row>
    <row r="18502" spans="2:2">
      <c r="B18502" s="150"/>
    </row>
    <row r="18503" spans="2:2">
      <c r="B18503" s="150"/>
    </row>
    <row r="18504" spans="2:2">
      <c r="B18504" s="150"/>
    </row>
    <row r="18505" spans="2:2">
      <c r="B18505" s="150"/>
    </row>
    <row r="18506" spans="2:2">
      <c r="B18506" s="150"/>
    </row>
    <row r="18507" spans="2:2">
      <c r="B18507" s="150"/>
    </row>
    <row r="18508" spans="2:2">
      <c r="B18508" s="150"/>
    </row>
    <row r="18509" spans="2:2">
      <c r="B18509" s="150"/>
    </row>
    <row r="18510" spans="2:2">
      <c r="B18510" s="150"/>
    </row>
    <row r="18511" spans="2:2">
      <c r="B18511" s="150"/>
    </row>
    <row r="18512" spans="2:2">
      <c r="B18512" s="150"/>
    </row>
    <row r="18513" spans="2:2">
      <c r="B18513" s="150"/>
    </row>
    <row r="18514" spans="2:2">
      <c r="B18514" s="150"/>
    </row>
    <row r="18515" spans="2:2">
      <c r="B18515" s="150"/>
    </row>
    <row r="18516" spans="2:2">
      <c r="B18516" s="150"/>
    </row>
    <row r="18517" spans="2:2">
      <c r="B18517" s="150"/>
    </row>
    <row r="18518" spans="2:2">
      <c r="B18518" s="150"/>
    </row>
    <row r="18519" spans="2:2">
      <c r="B18519" s="150"/>
    </row>
    <row r="18520" spans="2:2">
      <c r="B18520" s="150"/>
    </row>
    <row r="18521" spans="2:2">
      <c r="B18521" s="150"/>
    </row>
    <row r="18522" spans="2:2">
      <c r="B18522" s="150"/>
    </row>
    <row r="18523" spans="2:2">
      <c r="B18523" s="150"/>
    </row>
    <row r="18524" spans="2:2">
      <c r="B18524" s="150"/>
    </row>
    <row r="18525" spans="2:2">
      <c r="B18525" s="150"/>
    </row>
    <row r="18526" spans="2:2">
      <c r="B18526" s="150"/>
    </row>
    <row r="18527" spans="2:2">
      <c r="B18527" s="150"/>
    </row>
    <row r="18528" spans="2:2">
      <c r="B18528" s="150"/>
    </row>
    <row r="18529" spans="2:2">
      <c r="B18529" s="150"/>
    </row>
    <row r="18530" spans="2:2">
      <c r="B18530" s="150"/>
    </row>
    <row r="18531" spans="2:2">
      <c r="B18531" s="150"/>
    </row>
    <row r="18532" spans="2:2">
      <c r="B18532" s="150"/>
    </row>
    <row r="18533" spans="2:2">
      <c r="B18533" s="150"/>
    </row>
    <row r="18534" spans="2:2">
      <c r="B18534" s="150"/>
    </row>
    <row r="18535" spans="2:2">
      <c r="B18535" s="150"/>
    </row>
    <row r="18536" spans="2:2">
      <c r="B18536" s="150"/>
    </row>
    <row r="18537" spans="2:2">
      <c r="B18537" s="150"/>
    </row>
    <row r="18538" spans="2:2">
      <c r="B18538" s="150"/>
    </row>
    <row r="18539" spans="2:2">
      <c r="B18539" s="150"/>
    </row>
    <row r="18540" spans="2:2">
      <c r="B18540" s="150"/>
    </row>
    <row r="18541" spans="2:2">
      <c r="B18541" s="150"/>
    </row>
    <row r="18542" spans="2:2">
      <c r="B18542" s="150"/>
    </row>
    <row r="18543" spans="2:2">
      <c r="B18543" s="150"/>
    </row>
    <row r="18544" spans="2:2">
      <c r="B18544" s="150"/>
    </row>
    <row r="18545" spans="2:2">
      <c r="B18545" s="150"/>
    </row>
    <row r="18546" spans="2:2">
      <c r="B18546" s="150"/>
    </row>
    <row r="18547" spans="2:2">
      <c r="B18547" s="150"/>
    </row>
    <row r="18548" spans="2:2">
      <c r="B18548" s="150"/>
    </row>
    <row r="18549" spans="2:2">
      <c r="B18549" s="150"/>
    </row>
    <row r="18550" spans="2:2">
      <c r="B18550" s="150"/>
    </row>
    <row r="18551" spans="2:2">
      <c r="B18551" s="150"/>
    </row>
    <row r="18552" spans="2:2">
      <c r="B18552" s="150"/>
    </row>
    <row r="18553" spans="2:2">
      <c r="B18553" s="150"/>
    </row>
    <row r="18554" spans="2:2">
      <c r="B18554" s="150"/>
    </row>
    <row r="18555" spans="2:2">
      <c r="B18555" s="150"/>
    </row>
    <row r="18556" spans="2:2">
      <c r="B18556" s="150"/>
    </row>
    <row r="18557" spans="2:2">
      <c r="B18557" s="150"/>
    </row>
    <row r="18558" spans="2:2">
      <c r="B18558" s="150"/>
    </row>
    <row r="18559" spans="2:2">
      <c r="B18559" s="150"/>
    </row>
    <row r="18560" spans="2:2">
      <c r="B18560" s="150"/>
    </row>
    <row r="18561" spans="2:2">
      <c r="B18561" s="150"/>
    </row>
    <row r="18562" spans="2:2">
      <c r="B18562" s="150"/>
    </row>
    <row r="18563" spans="2:2">
      <c r="B18563" s="150"/>
    </row>
    <row r="18564" spans="2:2">
      <c r="B18564" s="150"/>
    </row>
    <row r="18565" spans="2:2">
      <c r="B18565" s="150"/>
    </row>
    <row r="18566" spans="2:2">
      <c r="B18566" s="150"/>
    </row>
    <row r="18567" spans="2:2">
      <c r="B18567" s="150"/>
    </row>
    <row r="18568" spans="2:2">
      <c r="B18568" s="150"/>
    </row>
    <row r="18569" spans="2:2">
      <c r="B18569" s="150"/>
    </row>
    <row r="18570" spans="2:2">
      <c r="B18570" s="150"/>
    </row>
    <row r="18571" spans="2:2">
      <c r="B18571" s="150"/>
    </row>
    <row r="18572" spans="2:2">
      <c r="B18572" s="150"/>
    </row>
    <row r="18573" spans="2:2">
      <c r="B18573" s="150"/>
    </row>
    <row r="18574" spans="2:2">
      <c r="B18574" s="150"/>
    </row>
    <row r="18575" spans="2:2">
      <c r="B18575" s="150"/>
    </row>
    <row r="18576" spans="2:2">
      <c r="B18576" s="150"/>
    </row>
    <row r="18577" spans="2:2">
      <c r="B18577" s="150"/>
    </row>
    <row r="18578" spans="2:2">
      <c r="B18578" s="150"/>
    </row>
    <row r="18579" spans="2:2">
      <c r="B18579" s="150"/>
    </row>
    <row r="18580" spans="2:2">
      <c r="B18580" s="150"/>
    </row>
    <row r="18581" spans="2:2">
      <c r="B18581" s="150"/>
    </row>
    <row r="18582" spans="2:2">
      <c r="B18582" s="150"/>
    </row>
    <row r="18583" spans="2:2">
      <c r="B18583" s="150"/>
    </row>
    <row r="18584" spans="2:2">
      <c r="B18584" s="150"/>
    </row>
    <row r="18585" spans="2:2">
      <c r="B18585" s="150"/>
    </row>
    <row r="18586" spans="2:2">
      <c r="B18586" s="150"/>
    </row>
    <row r="18587" spans="2:2">
      <c r="B18587" s="150"/>
    </row>
    <row r="18588" spans="2:2">
      <c r="B18588" s="150"/>
    </row>
    <row r="18589" spans="2:2">
      <c r="B18589" s="150"/>
    </row>
    <row r="18590" spans="2:2">
      <c r="B18590" s="150"/>
    </row>
    <row r="18591" spans="2:2">
      <c r="B18591" s="150"/>
    </row>
    <row r="18592" spans="2:2">
      <c r="B18592" s="150"/>
    </row>
    <row r="18593" spans="2:2">
      <c r="B18593" s="150"/>
    </row>
    <row r="18594" spans="2:2">
      <c r="B18594" s="150"/>
    </row>
    <row r="18595" spans="2:2">
      <c r="B18595" s="150"/>
    </row>
    <row r="18596" spans="2:2">
      <c r="B18596" s="150"/>
    </row>
    <row r="18597" spans="2:2">
      <c r="B18597" s="150"/>
    </row>
    <row r="18598" spans="2:2">
      <c r="B18598" s="150"/>
    </row>
    <row r="18599" spans="2:2">
      <c r="B18599" s="150"/>
    </row>
    <row r="18600" spans="2:2">
      <c r="B18600" s="150"/>
    </row>
    <row r="18601" spans="2:2">
      <c r="B18601" s="150"/>
    </row>
    <row r="18602" spans="2:2">
      <c r="B18602" s="150"/>
    </row>
    <row r="18603" spans="2:2">
      <c r="B18603" s="150"/>
    </row>
    <row r="18604" spans="2:2">
      <c r="B18604" s="150"/>
    </row>
    <row r="18605" spans="2:2">
      <c r="B18605" s="150"/>
    </row>
    <row r="18606" spans="2:2">
      <c r="B18606" s="150"/>
    </row>
    <row r="18607" spans="2:2">
      <c r="B18607" s="150"/>
    </row>
    <row r="18608" spans="2:2">
      <c r="B18608" s="150"/>
    </row>
    <row r="18609" spans="2:2">
      <c r="B18609" s="150"/>
    </row>
    <row r="18610" spans="2:2">
      <c r="B18610" s="150"/>
    </row>
    <row r="18611" spans="2:2">
      <c r="B18611" s="150"/>
    </row>
    <row r="18612" spans="2:2">
      <c r="B18612" s="150"/>
    </row>
    <row r="18613" spans="2:2">
      <c r="B18613" s="150"/>
    </row>
    <row r="18614" spans="2:2">
      <c r="B18614" s="150"/>
    </row>
    <row r="18615" spans="2:2">
      <c r="B18615" s="150"/>
    </row>
    <row r="18616" spans="2:2">
      <c r="B18616" s="150"/>
    </row>
    <row r="18617" spans="2:2">
      <c r="B18617" s="150"/>
    </row>
    <row r="18618" spans="2:2">
      <c r="B18618" s="150"/>
    </row>
    <row r="18619" spans="2:2">
      <c r="B18619" s="150"/>
    </row>
    <row r="18620" spans="2:2">
      <c r="B18620" s="150"/>
    </row>
    <row r="18621" spans="2:2">
      <c r="B18621" s="150"/>
    </row>
    <row r="18622" spans="2:2">
      <c r="B18622" s="150"/>
    </row>
    <row r="18623" spans="2:2">
      <c r="B18623" s="150"/>
    </row>
    <row r="18624" spans="2:2">
      <c r="B18624" s="150"/>
    </row>
    <row r="18625" spans="2:2">
      <c r="B18625" s="150"/>
    </row>
    <row r="18626" spans="2:2">
      <c r="B18626" s="150"/>
    </row>
    <row r="18627" spans="2:2">
      <c r="B18627" s="150"/>
    </row>
    <row r="18628" spans="2:2">
      <c r="B18628" s="150"/>
    </row>
    <row r="18629" spans="2:2">
      <c r="B18629" s="150"/>
    </row>
    <row r="18630" spans="2:2">
      <c r="B18630" s="150"/>
    </row>
    <row r="18631" spans="2:2">
      <c r="B18631" s="150"/>
    </row>
    <row r="18632" spans="2:2">
      <c r="B18632" s="150"/>
    </row>
    <row r="18633" spans="2:2">
      <c r="B18633" s="150"/>
    </row>
    <row r="18634" spans="2:2">
      <c r="B18634" s="150"/>
    </row>
    <row r="18635" spans="2:2">
      <c r="B18635" s="150"/>
    </row>
    <row r="18636" spans="2:2">
      <c r="B18636" s="150"/>
    </row>
    <row r="18637" spans="2:2">
      <c r="B18637" s="150"/>
    </row>
    <row r="18638" spans="2:2">
      <c r="B18638" s="150"/>
    </row>
    <row r="18639" spans="2:2">
      <c r="B18639" s="150"/>
    </row>
    <row r="18640" spans="2:2">
      <c r="B18640" s="150"/>
    </row>
    <row r="18641" spans="2:2">
      <c r="B18641" s="150"/>
    </row>
    <row r="18642" spans="2:2">
      <c r="B18642" s="150"/>
    </row>
    <row r="18643" spans="2:2">
      <c r="B18643" s="150"/>
    </row>
    <row r="18644" spans="2:2">
      <c r="B18644" s="150"/>
    </row>
    <row r="18645" spans="2:2">
      <c r="B18645" s="150"/>
    </row>
    <row r="18646" spans="2:2">
      <c r="B18646" s="150"/>
    </row>
    <row r="18647" spans="2:2">
      <c r="B18647" s="150"/>
    </row>
    <row r="18648" spans="2:2">
      <c r="B18648" s="150"/>
    </row>
    <row r="18649" spans="2:2">
      <c r="B18649" s="150"/>
    </row>
    <row r="18650" spans="2:2">
      <c r="B18650" s="150"/>
    </row>
    <row r="18651" spans="2:2">
      <c r="B18651" s="150"/>
    </row>
    <row r="18652" spans="2:2">
      <c r="B18652" s="150"/>
    </row>
    <row r="18653" spans="2:2">
      <c r="B18653" s="150"/>
    </row>
    <row r="18654" spans="2:2">
      <c r="B18654" s="150"/>
    </row>
    <row r="18655" spans="2:2">
      <c r="B18655" s="150"/>
    </row>
    <row r="18656" spans="2:2">
      <c r="B18656" s="150"/>
    </row>
    <row r="18657" spans="2:2">
      <c r="B18657" s="150"/>
    </row>
    <row r="18658" spans="2:2">
      <c r="B18658" s="150"/>
    </row>
    <row r="18659" spans="2:2">
      <c r="B18659" s="150"/>
    </row>
    <row r="18660" spans="2:2">
      <c r="B18660" s="150"/>
    </row>
    <row r="18661" spans="2:2">
      <c r="B18661" s="150"/>
    </row>
    <row r="18662" spans="2:2">
      <c r="B18662" s="150"/>
    </row>
    <row r="18663" spans="2:2">
      <c r="B18663" s="150"/>
    </row>
    <row r="18664" spans="2:2">
      <c r="B18664" s="150"/>
    </row>
    <row r="18665" spans="2:2">
      <c r="B18665" s="150"/>
    </row>
    <row r="18666" spans="2:2">
      <c r="B18666" s="150"/>
    </row>
    <row r="18667" spans="2:2">
      <c r="B18667" s="150"/>
    </row>
    <row r="18668" spans="2:2">
      <c r="B18668" s="150"/>
    </row>
    <row r="18669" spans="2:2">
      <c r="B18669" s="150"/>
    </row>
    <row r="18670" spans="2:2">
      <c r="B18670" s="150"/>
    </row>
    <row r="18671" spans="2:2">
      <c r="B18671" s="150"/>
    </row>
    <row r="18672" spans="2:2">
      <c r="B18672" s="150"/>
    </row>
    <row r="18673" spans="2:2">
      <c r="B18673" s="150"/>
    </row>
    <row r="18674" spans="2:2">
      <c r="B18674" s="150"/>
    </row>
    <row r="18675" spans="2:2">
      <c r="B18675" s="150"/>
    </row>
    <row r="18676" spans="2:2">
      <c r="B18676" s="150"/>
    </row>
    <row r="18677" spans="2:2">
      <c r="B18677" s="150"/>
    </row>
    <row r="18678" spans="2:2">
      <c r="B18678" s="150"/>
    </row>
    <row r="18679" spans="2:2">
      <c r="B18679" s="150"/>
    </row>
    <row r="18680" spans="2:2">
      <c r="B18680" s="150"/>
    </row>
    <row r="18681" spans="2:2">
      <c r="B18681" s="150"/>
    </row>
    <row r="18682" spans="2:2">
      <c r="B18682" s="150"/>
    </row>
    <row r="18683" spans="2:2">
      <c r="B18683" s="150"/>
    </row>
    <row r="18684" spans="2:2">
      <c r="B18684" s="150"/>
    </row>
    <row r="18685" spans="2:2">
      <c r="B18685" s="150"/>
    </row>
    <row r="18686" spans="2:2">
      <c r="B18686" s="150"/>
    </row>
    <row r="18687" spans="2:2">
      <c r="B18687" s="150"/>
    </row>
    <row r="18688" spans="2:2">
      <c r="B18688" s="150"/>
    </row>
    <row r="18689" spans="2:2">
      <c r="B18689" s="150"/>
    </row>
    <row r="18690" spans="2:2">
      <c r="B18690" s="150"/>
    </row>
    <row r="18691" spans="2:2">
      <c r="B18691" s="150"/>
    </row>
    <row r="18692" spans="2:2">
      <c r="B18692" s="150"/>
    </row>
    <row r="18693" spans="2:2">
      <c r="B18693" s="150"/>
    </row>
    <row r="18694" spans="2:2">
      <c r="B18694" s="150"/>
    </row>
    <row r="18695" spans="2:2">
      <c r="B18695" s="150"/>
    </row>
    <row r="18696" spans="2:2">
      <c r="B18696" s="150"/>
    </row>
    <row r="18697" spans="2:2">
      <c r="B18697" s="150"/>
    </row>
    <row r="18698" spans="2:2">
      <c r="B18698" s="150"/>
    </row>
    <row r="18699" spans="2:2">
      <c r="B18699" s="150"/>
    </row>
    <row r="18700" spans="2:2">
      <c r="B18700" s="150"/>
    </row>
    <row r="18701" spans="2:2">
      <c r="B18701" s="150"/>
    </row>
    <row r="18702" spans="2:2">
      <c r="B18702" s="150"/>
    </row>
    <row r="18703" spans="2:2">
      <c r="B18703" s="150"/>
    </row>
    <row r="18704" spans="2:2">
      <c r="B18704" s="150"/>
    </row>
    <row r="18705" spans="2:2">
      <c r="B18705" s="150"/>
    </row>
    <row r="18706" spans="2:2">
      <c r="B18706" s="150"/>
    </row>
    <row r="18707" spans="2:2">
      <c r="B18707" s="150"/>
    </row>
    <row r="18708" spans="2:2">
      <c r="B18708" s="150"/>
    </row>
    <row r="18709" spans="2:2">
      <c r="B18709" s="150"/>
    </row>
    <row r="18710" spans="2:2">
      <c r="B18710" s="150"/>
    </row>
    <row r="18711" spans="2:2">
      <c r="B18711" s="150"/>
    </row>
    <row r="18712" spans="2:2">
      <c r="B18712" s="150"/>
    </row>
    <row r="18713" spans="2:2">
      <c r="B18713" s="150"/>
    </row>
    <row r="18714" spans="2:2">
      <c r="B18714" s="150"/>
    </row>
    <row r="18715" spans="2:2">
      <c r="B18715" s="150"/>
    </row>
    <row r="18716" spans="2:2">
      <c r="B18716" s="150"/>
    </row>
    <row r="18717" spans="2:2">
      <c r="B18717" s="150"/>
    </row>
    <row r="18718" spans="2:2">
      <c r="B18718" s="150"/>
    </row>
    <row r="18719" spans="2:2">
      <c r="B18719" s="150"/>
    </row>
    <row r="18720" spans="2:2">
      <c r="B18720" s="150"/>
    </row>
    <row r="18721" spans="2:2">
      <c r="B18721" s="150"/>
    </row>
    <row r="18722" spans="2:2">
      <c r="B18722" s="150"/>
    </row>
    <row r="18723" spans="2:2">
      <c r="B18723" s="150"/>
    </row>
    <row r="18724" spans="2:2">
      <c r="B18724" s="150"/>
    </row>
    <row r="18725" spans="2:2">
      <c r="B18725" s="150"/>
    </row>
    <row r="18726" spans="2:2">
      <c r="B18726" s="150"/>
    </row>
    <row r="18727" spans="2:2">
      <c r="B18727" s="150"/>
    </row>
    <row r="18728" spans="2:2">
      <c r="B18728" s="150"/>
    </row>
    <row r="18729" spans="2:2">
      <c r="B18729" s="150"/>
    </row>
    <row r="18730" spans="2:2">
      <c r="B18730" s="150"/>
    </row>
    <row r="18731" spans="2:2">
      <c r="B18731" s="150"/>
    </row>
    <row r="18732" spans="2:2">
      <c r="B18732" s="150"/>
    </row>
    <row r="18733" spans="2:2">
      <c r="B18733" s="150"/>
    </row>
    <row r="18734" spans="2:2">
      <c r="B18734" s="150"/>
    </row>
    <row r="18735" spans="2:2">
      <c r="B18735" s="150"/>
    </row>
    <row r="18736" spans="2:2">
      <c r="B18736" s="150"/>
    </row>
    <row r="18737" spans="2:2">
      <c r="B18737" s="150"/>
    </row>
    <row r="18738" spans="2:2">
      <c r="B18738" s="150"/>
    </row>
    <row r="18739" spans="2:2">
      <c r="B18739" s="150"/>
    </row>
    <row r="18740" spans="2:2">
      <c r="B18740" s="150"/>
    </row>
    <row r="18741" spans="2:2">
      <c r="B18741" s="150"/>
    </row>
    <row r="18742" spans="2:2">
      <c r="B18742" s="150"/>
    </row>
    <row r="18743" spans="2:2">
      <c r="B18743" s="150"/>
    </row>
    <row r="18744" spans="2:2">
      <c r="B18744" s="150"/>
    </row>
    <row r="18745" spans="2:2">
      <c r="B18745" s="150"/>
    </row>
    <row r="18746" spans="2:2">
      <c r="B18746" s="150"/>
    </row>
    <row r="18747" spans="2:2">
      <c r="B18747" s="150"/>
    </row>
    <row r="18748" spans="2:2">
      <c r="B18748" s="150"/>
    </row>
    <row r="18749" spans="2:2">
      <c r="B18749" s="150"/>
    </row>
    <row r="18750" spans="2:2">
      <c r="B18750" s="150"/>
    </row>
    <row r="18751" spans="2:2">
      <c r="B18751" s="150"/>
    </row>
    <row r="18752" spans="2:2">
      <c r="B18752" s="150"/>
    </row>
    <row r="18753" spans="2:2">
      <c r="B18753" s="150"/>
    </row>
    <row r="18754" spans="2:2">
      <c r="B18754" s="150"/>
    </row>
    <row r="18755" spans="2:2">
      <c r="B18755" s="150"/>
    </row>
    <row r="18756" spans="2:2">
      <c r="B18756" s="150"/>
    </row>
    <row r="18757" spans="2:2">
      <c r="B18757" s="150"/>
    </row>
    <row r="18758" spans="2:2">
      <c r="B18758" s="150"/>
    </row>
    <row r="18759" spans="2:2">
      <c r="B18759" s="150"/>
    </row>
    <row r="18760" spans="2:2">
      <c r="B18760" s="150"/>
    </row>
    <row r="18761" spans="2:2">
      <c r="B18761" s="150"/>
    </row>
    <row r="18762" spans="2:2">
      <c r="B18762" s="150"/>
    </row>
    <row r="18763" spans="2:2">
      <c r="B18763" s="150"/>
    </row>
    <row r="18764" spans="2:2">
      <c r="B18764" s="150"/>
    </row>
    <row r="18765" spans="2:2">
      <c r="B18765" s="150"/>
    </row>
    <row r="18766" spans="2:2">
      <c r="B18766" s="150"/>
    </row>
    <row r="18767" spans="2:2">
      <c r="B18767" s="150"/>
    </row>
    <row r="18768" spans="2:2">
      <c r="B18768" s="150"/>
    </row>
    <row r="18769" spans="2:2">
      <c r="B18769" s="150"/>
    </row>
    <row r="18770" spans="2:2">
      <c r="B18770" s="150"/>
    </row>
    <row r="18771" spans="2:2">
      <c r="B18771" s="150"/>
    </row>
    <row r="18772" spans="2:2">
      <c r="B18772" s="150"/>
    </row>
    <row r="18773" spans="2:2">
      <c r="B18773" s="150"/>
    </row>
    <row r="18774" spans="2:2">
      <c r="B18774" s="150"/>
    </row>
    <row r="18775" spans="2:2">
      <c r="B18775" s="150"/>
    </row>
    <row r="18776" spans="2:2">
      <c r="B18776" s="150"/>
    </row>
    <row r="18777" spans="2:2">
      <c r="B18777" s="150"/>
    </row>
    <row r="18778" spans="2:2">
      <c r="B18778" s="150"/>
    </row>
    <row r="18779" spans="2:2">
      <c r="B18779" s="150"/>
    </row>
    <row r="18780" spans="2:2">
      <c r="B18780" s="150"/>
    </row>
    <row r="18781" spans="2:2">
      <c r="B18781" s="150"/>
    </row>
    <row r="18782" spans="2:2">
      <c r="B18782" s="150"/>
    </row>
    <row r="18783" spans="2:2">
      <c r="B18783" s="150"/>
    </row>
    <row r="18784" spans="2:2">
      <c r="B18784" s="150"/>
    </row>
    <row r="18785" spans="2:2">
      <c r="B18785" s="150"/>
    </row>
    <row r="18786" spans="2:2">
      <c r="B18786" s="150"/>
    </row>
    <row r="18787" spans="2:2">
      <c r="B18787" s="150"/>
    </row>
    <row r="18788" spans="2:2">
      <c r="B18788" s="150"/>
    </row>
    <row r="18789" spans="2:2">
      <c r="B18789" s="150"/>
    </row>
    <row r="18790" spans="2:2">
      <c r="B18790" s="150"/>
    </row>
    <row r="18791" spans="2:2">
      <c r="B18791" s="150"/>
    </row>
    <row r="18792" spans="2:2">
      <c r="B18792" s="150"/>
    </row>
    <row r="18793" spans="2:2">
      <c r="B18793" s="150"/>
    </row>
    <row r="18794" spans="2:2">
      <c r="B18794" s="150"/>
    </row>
    <row r="18795" spans="2:2">
      <c r="B18795" s="150"/>
    </row>
    <row r="18796" spans="2:2">
      <c r="B18796" s="150"/>
    </row>
    <row r="18797" spans="2:2">
      <c r="B18797" s="150"/>
    </row>
    <row r="18798" spans="2:2">
      <c r="B18798" s="150"/>
    </row>
    <row r="18799" spans="2:2">
      <c r="B18799" s="150"/>
    </row>
    <row r="18800" spans="2:2">
      <c r="B18800" s="150"/>
    </row>
    <row r="18801" spans="2:2">
      <c r="B18801" s="150"/>
    </row>
    <row r="18802" spans="2:2">
      <c r="B18802" s="150"/>
    </row>
    <row r="18803" spans="2:2">
      <c r="B18803" s="150"/>
    </row>
    <row r="18804" spans="2:2">
      <c r="B18804" s="150"/>
    </row>
    <row r="18805" spans="2:2">
      <c r="B18805" s="150"/>
    </row>
    <row r="18806" spans="2:2">
      <c r="B18806" s="150"/>
    </row>
    <row r="18807" spans="2:2">
      <c r="B18807" s="150"/>
    </row>
    <row r="18808" spans="2:2">
      <c r="B18808" s="150"/>
    </row>
    <row r="18809" spans="2:2">
      <c r="B18809" s="150"/>
    </row>
    <row r="18810" spans="2:2">
      <c r="B18810" s="150"/>
    </row>
    <row r="18811" spans="2:2">
      <c r="B18811" s="150"/>
    </row>
    <row r="18812" spans="2:2">
      <c r="B18812" s="150"/>
    </row>
    <row r="18813" spans="2:2">
      <c r="B18813" s="150"/>
    </row>
    <row r="18814" spans="2:2">
      <c r="B18814" s="150"/>
    </row>
    <row r="18815" spans="2:2">
      <c r="B18815" s="150"/>
    </row>
    <row r="18816" spans="2:2">
      <c r="B18816" s="150"/>
    </row>
    <row r="18817" spans="2:2">
      <c r="B18817" s="150"/>
    </row>
    <row r="18818" spans="2:2">
      <c r="B18818" s="150"/>
    </row>
    <row r="18819" spans="2:2">
      <c r="B18819" s="150"/>
    </row>
    <row r="18820" spans="2:2">
      <c r="B18820" s="150"/>
    </row>
    <row r="18821" spans="2:2">
      <c r="B18821" s="150"/>
    </row>
    <row r="18822" spans="2:2">
      <c r="B18822" s="150"/>
    </row>
    <row r="18823" spans="2:2">
      <c r="B18823" s="150"/>
    </row>
    <row r="18824" spans="2:2">
      <c r="B18824" s="150"/>
    </row>
    <row r="18825" spans="2:2">
      <c r="B18825" s="150"/>
    </row>
    <row r="18826" spans="2:2">
      <c r="B18826" s="150"/>
    </row>
    <row r="18827" spans="2:2">
      <c r="B18827" s="150"/>
    </row>
    <row r="18828" spans="2:2">
      <c r="B18828" s="150"/>
    </row>
    <row r="18829" spans="2:2">
      <c r="B18829" s="150"/>
    </row>
    <row r="18830" spans="2:2">
      <c r="B18830" s="150"/>
    </row>
    <row r="18831" spans="2:2">
      <c r="B18831" s="150"/>
    </row>
    <row r="18832" spans="2:2">
      <c r="B18832" s="150"/>
    </row>
    <row r="18833" spans="2:2">
      <c r="B18833" s="150"/>
    </row>
    <row r="18834" spans="2:2">
      <c r="B18834" s="150"/>
    </row>
    <row r="18835" spans="2:2">
      <c r="B18835" s="150"/>
    </row>
    <row r="18836" spans="2:2">
      <c r="B18836" s="150"/>
    </row>
    <row r="18837" spans="2:2">
      <c r="B18837" s="150"/>
    </row>
    <row r="18838" spans="2:2">
      <c r="B18838" s="150"/>
    </row>
    <row r="18839" spans="2:2">
      <c r="B18839" s="150"/>
    </row>
    <row r="18840" spans="2:2">
      <c r="B18840" s="150"/>
    </row>
    <row r="18841" spans="2:2">
      <c r="B18841" s="150"/>
    </row>
    <row r="18842" spans="2:2">
      <c r="B18842" s="150"/>
    </row>
    <row r="18843" spans="2:2">
      <c r="B18843" s="150"/>
    </row>
    <row r="18844" spans="2:2">
      <c r="B18844" s="150"/>
    </row>
    <row r="18845" spans="2:2">
      <c r="B18845" s="150"/>
    </row>
    <row r="18846" spans="2:2">
      <c r="B18846" s="150"/>
    </row>
    <row r="18847" spans="2:2">
      <c r="B18847" s="150"/>
    </row>
    <row r="18848" spans="2:2">
      <c r="B18848" s="150"/>
    </row>
    <row r="18849" spans="2:2">
      <c r="B18849" s="150"/>
    </row>
    <row r="18850" spans="2:2">
      <c r="B18850" s="150"/>
    </row>
    <row r="18851" spans="2:2">
      <c r="B18851" s="150"/>
    </row>
    <row r="18852" spans="2:2">
      <c r="B18852" s="150"/>
    </row>
    <row r="18853" spans="2:2">
      <c r="B18853" s="150"/>
    </row>
    <row r="18854" spans="2:2">
      <c r="B18854" s="150"/>
    </row>
    <row r="18855" spans="2:2">
      <c r="B18855" s="150"/>
    </row>
    <row r="18856" spans="2:2">
      <c r="B18856" s="150"/>
    </row>
    <row r="18857" spans="2:2">
      <c r="B18857" s="150"/>
    </row>
    <row r="18858" spans="2:2">
      <c r="B18858" s="150"/>
    </row>
    <row r="18859" spans="2:2">
      <c r="B18859" s="150"/>
    </row>
    <row r="18860" spans="2:2">
      <c r="B18860" s="150"/>
    </row>
    <row r="18861" spans="2:2">
      <c r="B18861" s="150"/>
    </row>
    <row r="18862" spans="2:2">
      <c r="B18862" s="150"/>
    </row>
    <row r="18863" spans="2:2">
      <c r="B18863" s="150"/>
    </row>
    <row r="18864" spans="2:2">
      <c r="B18864" s="150"/>
    </row>
    <row r="18865" spans="2:2">
      <c r="B18865" s="150"/>
    </row>
    <row r="18866" spans="2:2">
      <c r="B18866" s="150"/>
    </row>
    <row r="18867" spans="2:2">
      <c r="B18867" s="150"/>
    </row>
    <row r="18868" spans="2:2">
      <c r="B18868" s="150"/>
    </row>
    <row r="18869" spans="2:2">
      <c r="B18869" s="150"/>
    </row>
    <row r="18870" spans="2:2">
      <c r="B18870" s="150"/>
    </row>
    <row r="18871" spans="2:2">
      <c r="B18871" s="150"/>
    </row>
    <row r="18872" spans="2:2">
      <c r="B18872" s="150"/>
    </row>
    <row r="18873" spans="2:2">
      <c r="B18873" s="150"/>
    </row>
    <row r="18874" spans="2:2">
      <c r="B18874" s="150"/>
    </row>
    <row r="18875" spans="2:2">
      <c r="B18875" s="150"/>
    </row>
    <row r="18876" spans="2:2">
      <c r="B18876" s="150"/>
    </row>
    <row r="18877" spans="2:2">
      <c r="B18877" s="150"/>
    </row>
    <row r="18878" spans="2:2">
      <c r="B18878" s="150"/>
    </row>
    <row r="18879" spans="2:2">
      <c r="B18879" s="150"/>
    </row>
    <row r="18880" spans="2:2">
      <c r="B18880" s="150"/>
    </row>
    <row r="18881" spans="2:2">
      <c r="B18881" s="150"/>
    </row>
    <row r="18882" spans="2:2">
      <c r="B18882" s="150"/>
    </row>
    <row r="18883" spans="2:2">
      <c r="B18883" s="150"/>
    </row>
    <row r="18884" spans="2:2">
      <c r="B18884" s="150"/>
    </row>
    <row r="18885" spans="2:2">
      <c r="B18885" s="150"/>
    </row>
    <row r="18886" spans="2:2">
      <c r="B18886" s="150"/>
    </row>
    <row r="18887" spans="2:2">
      <c r="B18887" s="150"/>
    </row>
    <row r="18888" spans="2:2">
      <c r="B18888" s="150"/>
    </row>
    <row r="18889" spans="2:2">
      <c r="B18889" s="150"/>
    </row>
    <row r="18890" spans="2:2">
      <c r="B18890" s="150"/>
    </row>
    <row r="18891" spans="2:2">
      <c r="B18891" s="150"/>
    </row>
    <row r="18892" spans="2:2">
      <c r="B18892" s="150"/>
    </row>
    <row r="18893" spans="2:2">
      <c r="B18893" s="150"/>
    </row>
    <row r="18894" spans="2:2">
      <c r="B18894" s="150"/>
    </row>
    <row r="18895" spans="2:2">
      <c r="B18895" s="150"/>
    </row>
    <row r="18896" spans="2:2">
      <c r="B18896" s="150"/>
    </row>
    <row r="18897" spans="2:2">
      <c r="B18897" s="150"/>
    </row>
    <row r="18898" spans="2:2">
      <c r="B18898" s="150"/>
    </row>
    <row r="18899" spans="2:2">
      <c r="B18899" s="150"/>
    </row>
    <row r="18900" spans="2:2">
      <c r="B18900" s="150"/>
    </row>
    <row r="18901" spans="2:2">
      <c r="B18901" s="150"/>
    </row>
    <row r="18902" spans="2:2">
      <c r="B18902" s="150"/>
    </row>
    <row r="18903" spans="2:2">
      <c r="B18903" s="150"/>
    </row>
    <row r="18904" spans="2:2">
      <c r="B18904" s="150"/>
    </row>
    <row r="18905" spans="2:2">
      <c r="B18905" s="150"/>
    </row>
    <row r="18906" spans="2:2">
      <c r="B18906" s="150"/>
    </row>
    <row r="18907" spans="2:2">
      <c r="B18907" s="150"/>
    </row>
    <row r="18908" spans="2:2">
      <c r="B18908" s="150"/>
    </row>
    <row r="18909" spans="2:2">
      <c r="B18909" s="150"/>
    </row>
    <row r="18910" spans="2:2">
      <c r="B18910" s="150"/>
    </row>
    <row r="18911" spans="2:2">
      <c r="B18911" s="150"/>
    </row>
    <row r="18912" spans="2:2">
      <c r="B18912" s="150"/>
    </row>
    <row r="18913" spans="2:2">
      <c r="B18913" s="150"/>
    </row>
    <row r="18914" spans="2:2">
      <c r="B18914" s="150"/>
    </row>
    <row r="18915" spans="2:2">
      <c r="B18915" s="150"/>
    </row>
    <row r="18916" spans="2:2">
      <c r="B18916" s="150"/>
    </row>
    <row r="18917" spans="2:2">
      <c r="B18917" s="150"/>
    </row>
    <row r="18918" spans="2:2">
      <c r="B18918" s="150"/>
    </row>
    <row r="18919" spans="2:2">
      <c r="B18919" s="150"/>
    </row>
    <row r="18920" spans="2:2">
      <c r="B18920" s="150"/>
    </row>
    <row r="18921" spans="2:2">
      <c r="B18921" s="150"/>
    </row>
    <row r="18922" spans="2:2">
      <c r="B18922" s="150"/>
    </row>
    <row r="18923" spans="2:2">
      <c r="B18923" s="150"/>
    </row>
    <row r="18924" spans="2:2">
      <c r="B18924" s="150"/>
    </row>
    <row r="18925" spans="2:2">
      <c r="B18925" s="150"/>
    </row>
    <row r="18926" spans="2:2">
      <c r="B18926" s="150"/>
    </row>
    <row r="18927" spans="2:2">
      <c r="B18927" s="150"/>
    </row>
    <row r="18928" spans="2:2">
      <c r="B18928" s="150"/>
    </row>
    <row r="18929" spans="2:2">
      <c r="B18929" s="150"/>
    </row>
    <row r="18930" spans="2:2">
      <c r="B18930" s="150"/>
    </row>
    <row r="18931" spans="2:2">
      <c r="B18931" s="150"/>
    </row>
    <row r="18932" spans="2:2">
      <c r="B18932" s="150"/>
    </row>
    <row r="18933" spans="2:2">
      <c r="B18933" s="150"/>
    </row>
    <row r="18934" spans="2:2">
      <c r="B18934" s="150"/>
    </row>
    <row r="18935" spans="2:2">
      <c r="B18935" s="150"/>
    </row>
    <row r="18936" spans="2:2">
      <c r="B18936" s="150"/>
    </row>
    <row r="18937" spans="2:2">
      <c r="B18937" s="150"/>
    </row>
    <row r="18938" spans="2:2">
      <c r="B18938" s="150"/>
    </row>
    <row r="18939" spans="2:2">
      <c r="B18939" s="150"/>
    </row>
    <row r="18940" spans="2:2">
      <c r="B18940" s="150"/>
    </row>
    <row r="18941" spans="2:2">
      <c r="B18941" s="150"/>
    </row>
    <row r="18942" spans="2:2">
      <c r="B18942" s="150"/>
    </row>
    <row r="18943" spans="2:2">
      <c r="B18943" s="150"/>
    </row>
    <row r="18944" spans="2:2">
      <c r="B18944" s="150"/>
    </row>
    <row r="18945" spans="2:2">
      <c r="B18945" s="150"/>
    </row>
    <row r="18946" spans="2:2">
      <c r="B18946" s="150"/>
    </row>
    <row r="18947" spans="2:2">
      <c r="B18947" s="150"/>
    </row>
    <row r="18948" spans="2:2">
      <c r="B18948" s="150"/>
    </row>
    <row r="18949" spans="2:2">
      <c r="B18949" s="150"/>
    </row>
    <row r="18950" spans="2:2">
      <c r="B18950" s="150"/>
    </row>
    <row r="18951" spans="2:2">
      <c r="B18951" s="150"/>
    </row>
    <row r="18952" spans="2:2">
      <c r="B18952" s="150"/>
    </row>
    <row r="18953" spans="2:2">
      <c r="B18953" s="150"/>
    </row>
    <row r="18954" spans="2:2">
      <c r="B18954" s="150"/>
    </row>
    <row r="18955" spans="2:2">
      <c r="B18955" s="150"/>
    </row>
    <row r="18956" spans="2:2">
      <c r="B18956" s="150"/>
    </row>
    <row r="18957" spans="2:2">
      <c r="B18957" s="150"/>
    </row>
    <row r="18958" spans="2:2">
      <c r="B18958" s="150"/>
    </row>
    <row r="18959" spans="2:2">
      <c r="B18959" s="150"/>
    </row>
    <row r="18960" spans="2:2">
      <c r="B18960" s="150"/>
    </row>
    <row r="18961" spans="2:2">
      <c r="B18961" s="150"/>
    </row>
    <row r="18962" spans="2:2">
      <c r="B18962" s="150"/>
    </row>
    <row r="18963" spans="2:2">
      <c r="B18963" s="150"/>
    </row>
    <row r="18964" spans="2:2">
      <c r="B18964" s="150"/>
    </row>
    <row r="18965" spans="2:2">
      <c r="B18965" s="150"/>
    </row>
    <row r="18966" spans="2:2">
      <c r="B18966" s="150"/>
    </row>
    <row r="18967" spans="2:2">
      <c r="B18967" s="150"/>
    </row>
    <row r="18968" spans="2:2">
      <c r="B18968" s="150"/>
    </row>
    <row r="18969" spans="2:2">
      <c r="B18969" s="150"/>
    </row>
    <row r="18970" spans="2:2">
      <c r="B18970" s="150"/>
    </row>
    <row r="18971" spans="2:2">
      <c r="B18971" s="150"/>
    </row>
    <row r="18972" spans="2:2">
      <c r="B18972" s="150"/>
    </row>
    <row r="18973" spans="2:2">
      <c r="B18973" s="150"/>
    </row>
    <row r="18974" spans="2:2">
      <c r="B18974" s="150"/>
    </row>
    <row r="18975" spans="2:2">
      <c r="B18975" s="150"/>
    </row>
    <row r="18976" spans="2:2">
      <c r="B18976" s="150"/>
    </row>
    <row r="18977" spans="2:2">
      <c r="B18977" s="150"/>
    </row>
    <row r="18978" spans="2:2">
      <c r="B18978" s="150"/>
    </row>
    <row r="18979" spans="2:2">
      <c r="B18979" s="150"/>
    </row>
    <row r="18980" spans="2:2">
      <c r="B18980" s="150"/>
    </row>
    <row r="18981" spans="2:2">
      <c r="B18981" s="150"/>
    </row>
    <row r="18982" spans="2:2">
      <c r="B18982" s="150"/>
    </row>
    <row r="18983" spans="2:2">
      <c r="B18983" s="150"/>
    </row>
    <row r="18984" spans="2:2">
      <c r="B18984" s="150"/>
    </row>
    <row r="18985" spans="2:2">
      <c r="B18985" s="150"/>
    </row>
    <row r="18986" spans="2:2">
      <c r="B18986" s="150"/>
    </row>
    <row r="18987" spans="2:2">
      <c r="B18987" s="150"/>
    </row>
    <row r="18988" spans="2:2">
      <c r="B18988" s="150"/>
    </row>
    <row r="18989" spans="2:2">
      <c r="B18989" s="150"/>
    </row>
    <row r="18990" spans="2:2">
      <c r="B18990" s="150"/>
    </row>
    <row r="18991" spans="2:2">
      <c r="B18991" s="150"/>
    </row>
    <row r="18992" spans="2:2">
      <c r="B18992" s="150"/>
    </row>
    <row r="18993" spans="2:2">
      <c r="B18993" s="150"/>
    </row>
    <row r="18994" spans="2:2">
      <c r="B18994" s="150"/>
    </row>
    <row r="18995" spans="2:2">
      <c r="B18995" s="150"/>
    </row>
    <row r="18996" spans="2:2">
      <c r="B18996" s="150"/>
    </row>
    <row r="18997" spans="2:2">
      <c r="B18997" s="150"/>
    </row>
    <row r="18998" spans="2:2">
      <c r="B18998" s="150"/>
    </row>
    <row r="18999" spans="2:2">
      <c r="B18999" s="150"/>
    </row>
    <row r="19000" spans="2:2">
      <c r="B19000" s="150"/>
    </row>
    <row r="19001" spans="2:2">
      <c r="B19001" s="150"/>
    </row>
    <row r="19002" spans="2:2">
      <c r="B19002" s="150"/>
    </row>
    <row r="19003" spans="2:2">
      <c r="B19003" s="150"/>
    </row>
    <row r="19004" spans="2:2">
      <c r="B19004" s="150"/>
    </row>
    <row r="19005" spans="2:2">
      <c r="B19005" s="150"/>
    </row>
    <row r="19006" spans="2:2">
      <c r="B19006" s="150"/>
    </row>
    <row r="19007" spans="2:2">
      <c r="B19007" s="150"/>
    </row>
    <row r="19008" spans="2:2">
      <c r="B19008" s="150"/>
    </row>
    <row r="19009" spans="2:2">
      <c r="B19009" s="150"/>
    </row>
    <row r="19010" spans="2:2">
      <c r="B19010" s="150"/>
    </row>
    <row r="19011" spans="2:2">
      <c r="B19011" s="150"/>
    </row>
    <row r="19012" spans="2:2">
      <c r="B19012" s="150"/>
    </row>
    <row r="19013" spans="2:2">
      <c r="B19013" s="150"/>
    </row>
    <row r="19014" spans="2:2">
      <c r="B19014" s="150"/>
    </row>
    <row r="19015" spans="2:2">
      <c r="B19015" s="150"/>
    </row>
    <row r="19016" spans="2:2">
      <c r="B19016" s="150"/>
    </row>
    <row r="19017" spans="2:2">
      <c r="B19017" s="150"/>
    </row>
    <row r="19018" spans="2:2">
      <c r="B19018" s="150"/>
    </row>
    <row r="19019" spans="2:2">
      <c r="B19019" s="150"/>
    </row>
    <row r="19020" spans="2:2">
      <c r="B19020" s="150"/>
    </row>
    <row r="19021" spans="2:2">
      <c r="B19021" s="150"/>
    </row>
    <row r="19022" spans="2:2">
      <c r="B19022" s="150"/>
    </row>
    <row r="19023" spans="2:2">
      <c r="B19023" s="150"/>
    </row>
    <row r="19024" spans="2:2">
      <c r="B19024" s="150"/>
    </row>
    <row r="19025" spans="2:2">
      <c r="B19025" s="150"/>
    </row>
    <row r="19026" spans="2:2">
      <c r="B19026" s="150"/>
    </row>
    <row r="19027" spans="2:2">
      <c r="B19027" s="150"/>
    </row>
    <row r="19028" spans="2:2">
      <c r="B19028" s="150"/>
    </row>
    <row r="19029" spans="2:2">
      <c r="B19029" s="150"/>
    </row>
    <row r="19030" spans="2:2">
      <c r="B19030" s="150"/>
    </row>
    <row r="19031" spans="2:2">
      <c r="B19031" s="150"/>
    </row>
    <row r="19032" spans="2:2">
      <c r="B19032" s="150"/>
    </row>
    <row r="19033" spans="2:2">
      <c r="B19033" s="150"/>
    </row>
    <row r="19034" spans="2:2">
      <c r="B19034" s="150"/>
    </row>
    <row r="19035" spans="2:2">
      <c r="B19035" s="150"/>
    </row>
    <row r="19036" spans="2:2">
      <c r="B19036" s="150"/>
    </row>
    <row r="19037" spans="2:2">
      <c r="B19037" s="150"/>
    </row>
    <row r="19038" spans="2:2">
      <c r="B19038" s="150"/>
    </row>
    <row r="19039" spans="2:2">
      <c r="B19039" s="150"/>
    </row>
    <row r="19040" spans="2:2">
      <c r="B19040" s="150"/>
    </row>
    <row r="19041" spans="2:2">
      <c r="B19041" s="150"/>
    </row>
    <row r="19042" spans="2:2">
      <c r="B19042" s="150"/>
    </row>
    <row r="19043" spans="2:2">
      <c r="B19043" s="150"/>
    </row>
    <row r="19044" spans="2:2">
      <c r="B19044" s="150"/>
    </row>
    <row r="19045" spans="2:2">
      <c r="B19045" s="150"/>
    </row>
    <row r="19046" spans="2:2">
      <c r="B19046" s="150"/>
    </row>
    <row r="19047" spans="2:2">
      <c r="B19047" s="150"/>
    </row>
    <row r="19048" spans="2:2">
      <c r="B19048" s="150"/>
    </row>
    <row r="19049" spans="2:2">
      <c r="B19049" s="150"/>
    </row>
    <row r="19050" spans="2:2">
      <c r="B19050" s="150"/>
    </row>
    <row r="19051" spans="2:2">
      <c r="B19051" s="150"/>
    </row>
    <row r="19052" spans="2:2">
      <c r="B19052" s="150"/>
    </row>
    <row r="19053" spans="2:2">
      <c r="B19053" s="150"/>
    </row>
    <row r="19054" spans="2:2">
      <c r="B19054" s="150"/>
    </row>
    <row r="19055" spans="2:2">
      <c r="B19055" s="150"/>
    </row>
    <row r="19056" spans="2:2">
      <c r="B19056" s="150"/>
    </row>
    <row r="19057" spans="2:2">
      <c r="B19057" s="150"/>
    </row>
    <row r="19058" spans="2:2">
      <c r="B19058" s="150"/>
    </row>
    <row r="19059" spans="2:2">
      <c r="B19059" s="150"/>
    </row>
    <row r="19060" spans="2:2">
      <c r="B19060" s="150"/>
    </row>
    <row r="19061" spans="2:2">
      <c r="B19061" s="150"/>
    </row>
    <row r="19062" spans="2:2">
      <c r="B19062" s="150"/>
    </row>
    <row r="19063" spans="2:2">
      <c r="B19063" s="150"/>
    </row>
    <row r="19064" spans="2:2">
      <c r="B19064" s="150"/>
    </row>
    <row r="19065" spans="2:2">
      <c r="B19065" s="150"/>
    </row>
    <row r="19066" spans="2:2">
      <c r="B19066" s="150"/>
    </row>
    <row r="19067" spans="2:2">
      <c r="B19067" s="150"/>
    </row>
    <row r="19068" spans="2:2">
      <c r="B19068" s="150"/>
    </row>
    <row r="19069" spans="2:2">
      <c r="B19069" s="150"/>
    </row>
    <row r="19070" spans="2:2">
      <c r="B19070" s="150"/>
    </row>
    <row r="19071" spans="2:2">
      <c r="B19071" s="150"/>
    </row>
    <row r="19072" spans="2:2">
      <c r="B19072" s="150"/>
    </row>
    <row r="19073" spans="2:2">
      <c r="B19073" s="150"/>
    </row>
    <row r="19074" spans="2:2">
      <c r="B19074" s="150"/>
    </row>
    <row r="19075" spans="2:2">
      <c r="B19075" s="150"/>
    </row>
    <row r="19076" spans="2:2">
      <c r="B19076" s="150"/>
    </row>
    <row r="19077" spans="2:2">
      <c r="B19077" s="150"/>
    </row>
    <row r="19078" spans="2:2">
      <c r="B19078" s="150"/>
    </row>
    <row r="19079" spans="2:2">
      <c r="B19079" s="150"/>
    </row>
    <row r="19080" spans="2:2">
      <c r="B19080" s="150"/>
    </row>
    <row r="19081" spans="2:2">
      <c r="B19081" s="150"/>
    </row>
    <row r="19082" spans="2:2">
      <c r="B19082" s="150"/>
    </row>
    <row r="19083" spans="2:2">
      <c r="B19083" s="150"/>
    </row>
    <row r="19084" spans="2:2">
      <c r="B19084" s="150"/>
    </row>
    <row r="19085" spans="2:2">
      <c r="B19085" s="150"/>
    </row>
    <row r="19086" spans="2:2">
      <c r="B19086" s="150"/>
    </row>
    <row r="19087" spans="2:2">
      <c r="B19087" s="150"/>
    </row>
    <row r="19088" spans="2:2">
      <c r="B19088" s="150"/>
    </row>
    <row r="19089" spans="2:2">
      <c r="B19089" s="150"/>
    </row>
    <row r="19090" spans="2:2">
      <c r="B19090" s="150"/>
    </row>
    <row r="19091" spans="2:2">
      <c r="B19091" s="150"/>
    </row>
    <row r="19092" spans="2:2">
      <c r="B19092" s="150"/>
    </row>
    <row r="19093" spans="2:2">
      <c r="B19093" s="150"/>
    </row>
    <row r="19094" spans="2:2">
      <c r="B19094" s="150"/>
    </row>
    <row r="19095" spans="2:2">
      <c r="B19095" s="150"/>
    </row>
    <row r="19096" spans="2:2">
      <c r="B19096" s="150"/>
    </row>
    <row r="19097" spans="2:2">
      <c r="B19097" s="150"/>
    </row>
    <row r="19098" spans="2:2">
      <c r="B19098" s="150"/>
    </row>
    <row r="19099" spans="2:2">
      <c r="B19099" s="150"/>
    </row>
    <row r="19100" spans="2:2">
      <c r="B19100" s="150"/>
    </row>
    <row r="19101" spans="2:2">
      <c r="B19101" s="150"/>
    </row>
    <row r="19102" spans="2:2">
      <c r="B19102" s="150"/>
    </row>
    <row r="19103" spans="2:2">
      <c r="B19103" s="150"/>
    </row>
    <row r="19104" spans="2:2">
      <c r="B19104" s="150"/>
    </row>
    <row r="19105" spans="2:2">
      <c r="B19105" s="150"/>
    </row>
    <row r="19106" spans="2:2">
      <c r="B19106" s="150"/>
    </row>
    <row r="19107" spans="2:2">
      <c r="B19107" s="150"/>
    </row>
    <row r="19108" spans="2:2">
      <c r="B19108" s="150"/>
    </row>
    <row r="19109" spans="2:2">
      <c r="B19109" s="150"/>
    </row>
    <row r="19110" spans="2:2">
      <c r="B19110" s="150"/>
    </row>
    <row r="19111" spans="2:2">
      <c r="B19111" s="150"/>
    </row>
    <row r="19112" spans="2:2">
      <c r="B19112" s="150"/>
    </row>
    <row r="19113" spans="2:2">
      <c r="B19113" s="150"/>
    </row>
    <row r="19114" spans="2:2">
      <c r="B19114" s="150"/>
    </row>
    <row r="19115" spans="2:2">
      <c r="B19115" s="150"/>
    </row>
    <row r="19116" spans="2:2">
      <c r="B19116" s="150"/>
    </row>
    <row r="19117" spans="2:2">
      <c r="B19117" s="150"/>
    </row>
    <row r="19118" spans="2:2">
      <c r="B19118" s="150"/>
    </row>
    <row r="19119" spans="2:2">
      <c r="B19119" s="150"/>
    </row>
    <row r="19120" spans="2:2">
      <c r="B19120" s="150"/>
    </row>
    <row r="19121" spans="2:2">
      <c r="B19121" s="150"/>
    </row>
    <row r="19122" spans="2:2">
      <c r="B19122" s="150"/>
    </row>
    <row r="19123" spans="2:2">
      <c r="B19123" s="150"/>
    </row>
    <row r="19124" spans="2:2">
      <c r="B19124" s="150"/>
    </row>
    <row r="19125" spans="2:2">
      <c r="B19125" s="150"/>
    </row>
    <row r="19126" spans="2:2">
      <c r="B19126" s="150"/>
    </row>
    <row r="19127" spans="2:2">
      <c r="B19127" s="150"/>
    </row>
    <row r="19128" spans="2:2">
      <c r="B19128" s="150"/>
    </row>
    <row r="19129" spans="2:2">
      <c r="B19129" s="150"/>
    </row>
    <row r="19130" spans="2:2">
      <c r="B19130" s="150"/>
    </row>
    <row r="19131" spans="2:2">
      <c r="B19131" s="150"/>
    </row>
    <row r="19132" spans="2:2">
      <c r="B19132" s="150"/>
    </row>
    <row r="19133" spans="2:2">
      <c r="B19133" s="150"/>
    </row>
    <row r="19134" spans="2:2">
      <c r="B19134" s="150"/>
    </row>
    <row r="19135" spans="2:2">
      <c r="B19135" s="150"/>
    </row>
    <row r="19136" spans="2:2">
      <c r="B19136" s="150"/>
    </row>
    <row r="19137" spans="2:2">
      <c r="B19137" s="150"/>
    </row>
    <row r="19138" spans="2:2">
      <c r="B19138" s="150"/>
    </row>
    <row r="19139" spans="2:2">
      <c r="B19139" s="150"/>
    </row>
    <row r="19140" spans="2:2">
      <c r="B19140" s="150"/>
    </row>
    <row r="19141" spans="2:2">
      <c r="B19141" s="150"/>
    </row>
    <row r="19142" spans="2:2">
      <c r="B19142" s="150"/>
    </row>
    <row r="19143" spans="2:2">
      <c r="B19143" s="150"/>
    </row>
    <row r="19144" spans="2:2">
      <c r="B19144" s="150"/>
    </row>
    <row r="19145" spans="2:2">
      <c r="B19145" s="150"/>
    </row>
    <row r="19146" spans="2:2">
      <c r="B19146" s="150"/>
    </row>
    <row r="19147" spans="2:2">
      <c r="B19147" s="150"/>
    </row>
    <row r="19148" spans="2:2">
      <c r="B19148" s="150"/>
    </row>
    <row r="19149" spans="2:2">
      <c r="B19149" s="150"/>
    </row>
    <row r="19150" spans="2:2">
      <c r="B19150" s="150"/>
    </row>
    <row r="19151" spans="2:2">
      <c r="B19151" s="150"/>
    </row>
    <row r="19152" spans="2:2">
      <c r="B19152" s="150"/>
    </row>
    <row r="19153" spans="2:2">
      <c r="B19153" s="150"/>
    </row>
    <row r="19154" spans="2:2">
      <c r="B19154" s="150"/>
    </row>
    <row r="19155" spans="2:2">
      <c r="B19155" s="150"/>
    </row>
    <row r="19156" spans="2:2">
      <c r="B19156" s="150"/>
    </row>
    <row r="19157" spans="2:2">
      <c r="B19157" s="150"/>
    </row>
    <row r="19158" spans="2:2">
      <c r="B19158" s="150"/>
    </row>
    <row r="19159" spans="2:2">
      <c r="B19159" s="150"/>
    </row>
    <row r="19160" spans="2:2">
      <c r="B19160" s="150"/>
    </row>
    <row r="19161" spans="2:2">
      <c r="B19161" s="150"/>
    </row>
    <row r="19162" spans="2:2">
      <c r="B19162" s="150"/>
    </row>
    <row r="19163" spans="2:2">
      <c r="B19163" s="150"/>
    </row>
    <row r="19164" spans="2:2">
      <c r="B19164" s="150"/>
    </row>
    <row r="19165" spans="2:2">
      <c r="B19165" s="150"/>
    </row>
    <row r="19166" spans="2:2">
      <c r="B19166" s="150"/>
    </row>
    <row r="19167" spans="2:2">
      <c r="B19167" s="150"/>
    </row>
    <row r="19168" spans="2:2">
      <c r="B19168" s="150"/>
    </row>
    <row r="19169" spans="2:2">
      <c r="B19169" s="150"/>
    </row>
    <row r="19170" spans="2:2">
      <c r="B19170" s="150"/>
    </row>
    <row r="19171" spans="2:2">
      <c r="B19171" s="150"/>
    </row>
    <row r="19172" spans="2:2">
      <c r="B19172" s="150"/>
    </row>
    <row r="19173" spans="2:2">
      <c r="B19173" s="150"/>
    </row>
    <row r="19174" spans="2:2">
      <c r="B19174" s="150"/>
    </row>
    <row r="19175" spans="2:2">
      <c r="B19175" s="150"/>
    </row>
    <row r="19176" spans="2:2">
      <c r="B19176" s="150"/>
    </row>
    <row r="19177" spans="2:2">
      <c r="B19177" s="150"/>
    </row>
    <row r="19178" spans="2:2">
      <c r="B19178" s="150"/>
    </row>
    <row r="19179" spans="2:2">
      <c r="B19179" s="150"/>
    </row>
    <row r="19180" spans="2:2">
      <c r="B19180" s="150"/>
    </row>
    <row r="19181" spans="2:2">
      <c r="B19181" s="150"/>
    </row>
    <row r="19182" spans="2:2">
      <c r="B19182" s="150"/>
    </row>
    <row r="19183" spans="2:2">
      <c r="B19183" s="150"/>
    </row>
    <row r="19184" spans="2:2">
      <c r="B19184" s="150"/>
    </row>
    <row r="19185" spans="2:2">
      <c r="B19185" s="150"/>
    </row>
    <row r="19186" spans="2:2">
      <c r="B19186" s="150"/>
    </row>
    <row r="19187" spans="2:2">
      <c r="B19187" s="150"/>
    </row>
    <row r="19188" spans="2:2">
      <c r="B19188" s="150"/>
    </row>
    <row r="19189" spans="2:2">
      <c r="B19189" s="150"/>
    </row>
    <row r="19190" spans="2:2">
      <c r="B19190" s="150"/>
    </row>
    <row r="19191" spans="2:2">
      <c r="B19191" s="150"/>
    </row>
    <row r="19192" spans="2:2">
      <c r="B19192" s="150"/>
    </row>
    <row r="19193" spans="2:2">
      <c r="B19193" s="150"/>
    </row>
    <row r="19194" spans="2:2">
      <c r="B19194" s="150"/>
    </row>
    <row r="19195" spans="2:2">
      <c r="B19195" s="150"/>
    </row>
    <row r="19196" spans="2:2">
      <c r="B19196" s="150"/>
    </row>
    <row r="19197" spans="2:2">
      <c r="B19197" s="150"/>
    </row>
    <row r="19198" spans="2:2">
      <c r="B19198" s="150"/>
    </row>
    <row r="19199" spans="2:2">
      <c r="B19199" s="150"/>
    </row>
    <row r="19200" spans="2:2">
      <c r="B19200" s="150"/>
    </row>
    <row r="19201" spans="2:2">
      <c r="B19201" s="150"/>
    </row>
    <row r="19202" spans="2:2">
      <c r="B19202" s="150"/>
    </row>
    <row r="19203" spans="2:2">
      <c r="B19203" s="150"/>
    </row>
    <row r="19204" spans="2:2">
      <c r="B19204" s="150"/>
    </row>
    <row r="19205" spans="2:2">
      <c r="B19205" s="150"/>
    </row>
    <row r="19206" spans="2:2">
      <c r="B19206" s="150"/>
    </row>
    <row r="19207" spans="2:2">
      <c r="B19207" s="150"/>
    </row>
    <row r="19208" spans="2:2">
      <c r="B19208" s="150"/>
    </row>
    <row r="19209" spans="2:2">
      <c r="B19209" s="150"/>
    </row>
    <row r="19210" spans="2:2">
      <c r="B19210" s="150"/>
    </row>
    <row r="19211" spans="2:2">
      <c r="B19211" s="150"/>
    </row>
    <row r="19212" spans="2:2">
      <c r="B19212" s="150"/>
    </row>
    <row r="19213" spans="2:2">
      <c r="B19213" s="150"/>
    </row>
    <row r="19214" spans="2:2">
      <c r="B19214" s="150"/>
    </row>
    <row r="19215" spans="2:2">
      <c r="B19215" s="150"/>
    </row>
    <row r="19216" spans="2:2">
      <c r="B19216" s="150"/>
    </row>
    <row r="19217" spans="2:2">
      <c r="B19217" s="150"/>
    </row>
    <row r="19218" spans="2:2">
      <c r="B19218" s="150"/>
    </row>
    <row r="19219" spans="2:2">
      <c r="B19219" s="150"/>
    </row>
    <row r="19220" spans="2:2">
      <c r="B19220" s="150"/>
    </row>
    <row r="19221" spans="2:2">
      <c r="B19221" s="150"/>
    </row>
    <row r="19222" spans="2:2">
      <c r="B19222" s="150"/>
    </row>
    <row r="19223" spans="2:2">
      <c r="B19223" s="150"/>
    </row>
    <row r="19224" spans="2:2">
      <c r="B19224" s="150"/>
    </row>
    <row r="19225" spans="2:2">
      <c r="B19225" s="150"/>
    </row>
    <row r="19226" spans="2:2">
      <c r="B19226" s="150"/>
    </row>
    <row r="19227" spans="2:2">
      <c r="B19227" s="150"/>
    </row>
    <row r="19228" spans="2:2">
      <c r="B19228" s="150"/>
    </row>
    <row r="19229" spans="2:2">
      <c r="B19229" s="150"/>
    </row>
    <row r="19230" spans="2:2">
      <c r="B19230" s="150"/>
    </row>
    <row r="19231" spans="2:2">
      <c r="B19231" s="150"/>
    </row>
    <row r="19232" spans="2:2">
      <c r="B19232" s="150"/>
    </row>
    <row r="19233" spans="2:2">
      <c r="B19233" s="150"/>
    </row>
    <row r="19234" spans="2:2">
      <c r="B19234" s="150"/>
    </row>
    <row r="19235" spans="2:2">
      <c r="B19235" s="150"/>
    </row>
    <row r="19236" spans="2:2">
      <c r="B19236" s="150"/>
    </row>
    <row r="19237" spans="2:2">
      <c r="B19237" s="150"/>
    </row>
    <row r="19238" spans="2:2">
      <c r="B19238" s="150"/>
    </row>
    <row r="19239" spans="2:2">
      <c r="B19239" s="150"/>
    </row>
    <row r="19240" spans="2:2">
      <c r="B19240" s="150"/>
    </row>
    <row r="19241" spans="2:2">
      <c r="B19241" s="150"/>
    </row>
    <row r="19242" spans="2:2">
      <c r="B19242" s="150"/>
    </row>
    <row r="19243" spans="2:2">
      <c r="B19243" s="150"/>
    </row>
    <row r="19244" spans="2:2">
      <c r="B19244" s="150"/>
    </row>
    <row r="19245" spans="2:2">
      <c r="B19245" s="150"/>
    </row>
    <row r="19246" spans="2:2">
      <c r="B19246" s="150"/>
    </row>
    <row r="19247" spans="2:2">
      <c r="B19247" s="150"/>
    </row>
    <row r="19248" spans="2:2">
      <c r="B19248" s="150"/>
    </row>
    <row r="19249" spans="2:2">
      <c r="B19249" s="150"/>
    </row>
    <row r="19250" spans="2:2">
      <c r="B19250" s="150"/>
    </row>
    <row r="19251" spans="2:2">
      <c r="B19251" s="150"/>
    </row>
    <row r="19252" spans="2:2">
      <c r="B19252" s="150"/>
    </row>
    <row r="19253" spans="2:2">
      <c r="B19253" s="150"/>
    </row>
    <row r="19254" spans="2:2">
      <c r="B19254" s="150"/>
    </row>
    <row r="19255" spans="2:2">
      <c r="B19255" s="150"/>
    </row>
    <row r="19256" spans="2:2">
      <c r="B19256" s="150"/>
    </row>
    <row r="19257" spans="2:2">
      <c r="B19257" s="150"/>
    </row>
    <row r="19258" spans="2:2">
      <c r="B19258" s="150"/>
    </row>
    <row r="19259" spans="2:2">
      <c r="B19259" s="150"/>
    </row>
    <row r="19260" spans="2:2">
      <c r="B19260" s="150"/>
    </row>
    <row r="19261" spans="2:2">
      <c r="B19261" s="150"/>
    </row>
    <row r="19262" spans="2:2">
      <c r="B19262" s="150"/>
    </row>
    <row r="19263" spans="2:2">
      <c r="B19263" s="150"/>
    </row>
    <row r="19264" spans="2:2">
      <c r="B19264" s="150"/>
    </row>
    <row r="19265" spans="2:2">
      <c r="B19265" s="150"/>
    </row>
    <row r="19266" spans="2:2">
      <c r="B19266" s="150"/>
    </row>
    <row r="19267" spans="2:2">
      <c r="B19267" s="150"/>
    </row>
    <row r="19268" spans="2:2">
      <c r="B19268" s="150"/>
    </row>
    <row r="19269" spans="2:2">
      <c r="B19269" s="150"/>
    </row>
    <row r="19270" spans="2:2">
      <c r="B19270" s="150"/>
    </row>
    <row r="19271" spans="2:2">
      <c r="B19271" s="150"/>
    </row>
    <row r="19272" spans="2:2">
      <c r="B19272" s="150"/>
    </row>
    <row r="19273" spans="2:2">
      <c r="B19273" s="150"/>
    </row>
    <row r="19274" spans="2:2">
      <c r="B19274" s="150"/>
    </row>
    <row r="19275" spans="2:2">
      <c r="B19275" s="150"/>
    </row>
    <row r="19276" spans="2:2">
      <c r="B19276" s="150"/>
    </row>
    <row r="19277" spans="2:2">
      <c r="B19277" s="150"/>
    </row>
    <row r="19278" spans="2:2">
      <c r="B19278" s="150"/>
    </row>
    <row r="19279" spans="2:2">
      <c r="B19279" s="150"/>
    </row>
    <row r="19280" spans="2:2">
      <c r="B19280" s="150"/>
    </row>
    <row r="19281" spans="2:2">
      <c r="B19281" s="150"/>
    </row>
    <row r="19282" spans="2:2">
      <c r="B19282" s="150"/>
    </row>
    <row r="19283" spans="2:2">
      <c r="B19283" s="150"/>
    </row>
    <row r="19284" spans="2:2">
      <c r="B19284" s="150"/>
    </row>
    <row r="19285" spans="2:2">
      <c r="B19285" s="150"/>
    </row>
    <row r="19286" spans="2:2">
      <c r="B19286" s="150"/>
    </row>
    <row r="19287" spans="2:2">
      <c r="B19287" s="150"/>
    </row>
    <row r="19288" spans="2:2">
      <c r="B19288" s="150"/>
    </row>
    <row r="19289" spans="2:2">
      <c r="B19289" s="150"/>
    </row>
    <row r="19290" spans="2:2">
      <c r="B19290" s="150"/>
    </row>
    <row r="19291" spans="2:2">
      <c r="B19291" s="150"/>
    </row>
    <row r="19292" spans="2:2">
      <c r="B19292" s="150"/>
    </row>
    <row r="19293" spans="2:2">
      <c r="B19293" s="150"/>
    </row>
    <row r="19294" spans="2:2">
      <c r="B19294" s="150"/>
    </row>
    <row r="19295" spans="2:2">
      <c r="B19295" s="150"/>
    </row>
    <row r="19296" spans="2:2">
      <c r="B19296" s="150"/>
    </row>
    <row r="19297" spans="2:2">
      <c r="B19297" s="150"/>
    </row>
    <row r="19298" spans="2:2">
      <c r="B19298" s="150"/>
    </row>
    <row r="19299" spans="2:2">
      <c r="B19299" s="150"/>
    </row>
    <row r="19300" spans="2:2">
      <c r="B19300" s="150"/>
    </row>
    <row r="19301" spans="2:2">
      <c r="B19301" s="150"/>
    </row>
    <row r="19302" spans="2:2">
      <c r="B19302" s="150"/>
    </row>
    <row r="19303" spans="2:2">
      <c r="B19303" s="150"/>
    </row>
    <row r="19304" spans="2:2">
      <c r="B19304" s="150"/>
    </row>
    <row r="19305" spans="2:2">
      <c r="B19305" s="150"/>
    </row>
    <row r="19306" spans="2:2">
      <c r="B19306" s="150"/>
    </row>
    <row r="19307" spans="2:2">
      <c r="B19307" s="150"/>
    </row>
    <row r="19308" spans="2:2">
      <c r="B19308" s="150"/>
    </row>
    <row r="19309" spans="2:2">
      <c r="B19309" s="150"/>
    </row>
    <row r="19310" spans="2:2">
      <c r="B19310" s="150"/>
    </row>
    <row r="19311" spans="2:2">
      <c r="B19311" s="150"/>
    </row>
    <row r="19312" spans="2:2">
      <c r="B19312" s="150"/>
    </row>
    <row r="19313" spans="2:2">
      <c r="B19313" s="150"/>
    </row>
    <row r="19314" spans="2:2">
      <c r="B19314" s="150"/>
    </row>
    <row r="19315" spans="2:2">
      <c r="B19315" s="150"/>
    </row>
    <row r="19316" spans="2:2">
      <c r="B19316" s="150"/>
    </row>
    <row r="19317" spans="2:2">
      <c r="B19317" s="150"/>
    </row>
    <row r="19318" spans="2:2">
      <c r="B19318" s="150"/>
    </row>
    <row r="19319" spans="2:2">
      <c r="B19319" s="150"/>
    </row>
    <row r="19320" spans="2:2">
      <c r="B19320" s="150"/>
    </row>
    <row r="19321" spans="2:2">
      <c r="B19321" s="150"/>
    </row>
    <row r="19322" spans="2:2">
      <c r="B19322" s="150"/>
    </row>
    <row r="19323" spans="2:2">
      <c r="B19323" s="150"/>
    </row>
    <row r="19324" spans="2:2">
      <c r="B19324" s="150"/>
    </row>
    <row r="19325" spans="2:2">
      <c r="B19325" s="150"/>
    </row>
    <row r="19326" spans="2:2">
      <c r="B19326" s="150"/>
    </row>
    <row r="19327" spans="2:2">
      <c r="B19327" s="150"/>
    </row>
    <row r="19328" spans="2:2">
      <c r="B19328" s="150"/>
    </row>
    <row r="19329" spans="2:2">
      <c r="B19329" s="150"/>
    </row>
    <row r="19330" spans="2:2">
      <c r="B19330" s="150"/>
    </row>
    <row r="19331" spans="2:2">
      <c r="B19331" s="150"/>
    </row>
    <row r="19332" spans="2:2">
      <c r="B19332" s="150"/>
    </row>
    <row r="19333" spans="2:2">
      <c r="B19333" s="150"/>
    </row>
    <row r="19334" spans="2:2">
      <c r="B19334" s="150"/>
    </row>
    <row r="19335" spans="2:2">
      <c r="B19335" s="150"/>
    </row>
    <row r="19336" spans="2:2">
      <c r="B19336" s="150"/>
    </row>
    <row r="19337" spans="2:2">
      <c r="B19337" s="150"/>
    </row>
    <row r="19338" spans="2:2">
      <c r="B19338" s="150"/>
    </row>
    <row r="19339" spans="2:2">
      <c r="B19339" s="150"/>
    </row>
    <row r="19340" spans="2:2">
      <c r="B19340" s="150"/>
    </row>
    <row r="19341" spans="2:2">
      <c r="B19341" s="150"/>
    </row>
    <row r="19342" spans="2:2">
      <c r="B19342" s="150"/>
    </row>
    <row r="19343" spans="2:2">
      <c r="B19343" s="150"/>
    </row>
    <row r="19344" spans="2:2">
      <c r="B19344" s="150"/>
    </row>
    <row r="19345" spans="2:2">
      <c r="B19345" s="150"/>
    </row>
    <row r="19346" spans="2:2">
      <c r="B19346" s="150"/>
    </row>
    <row r="19347" spans="2:2">
      <c r="B19347" s="150"/>
    </row>
    <row r="19348" spans="2:2">
      <c r="B19348" s="150"/>
    </row>
    <row r="19349" spans="2:2">
      <c r="B19349" s="150"/>
    </row>
    <row r="19350" spans="2:2">
      <c r="B19350" s="150"/>
    </row>
    <row r="19351" spans="2:2">
      <c r="B19351" s="150"/>
    </row>
    <row r="19352" spans="2:2">
      <c r="B19352" s="150"/>
    </row>
    <row r="19353" spans="2:2">
      <c r="B19353" s="150"/>
    </row>
    <row r="19354" spans="2:2">
      <c r="B19354" s="150"/>
    </row>
    <row r="19355" spans="2:2">
      <c r="B19355" s="150"/>
    </row>
    <row r="19356" spans="2:2">
      <c r="B19356" s="150"/>
    </row>
    <row r="19357" spans="2:2">
      <c r="B19357" s="150"/>
    </row>
    <row r="19358" spans="2:2">
      <c r="B19358" s="150"/>
    </row>
    <row r="19359" spans="2:2">
      <c r="B19359" s="150"/>
    </row>
    <row r="19360" spans="2:2">
      <c r="B19360" s="150"/>
    </row>
    <row r="19361" spans="2:2">
      <c r="B19361" s="150"/>
    </row>
    <row r="19362" spans="2:2">
      <c r="B19362" s="150"/>
    </row>
    <row r="19363" spans="2:2">
      <c r="B19363" s="150"/>
    </row>
    <row r="19364" spans="2:2">
      <c r="B19364" s="150"/>
    </row>
    <row r="19365" spans="2:2">
      <c r="B19365" s="150"/>
    </row>
    <row r="19366" spans="2:2">
      <c r="B19366" s="150"/>
    </row>
    <row r="19367" spans="2:2">
      <c r="B19367" s="150"/>
    </row>
    <row r="19368" spans="2:2">
      <c r="B19368" s="150"/>
    </row>
    <row r="19369" spans="2:2">
      <c r="B19369" s="150"/>
    </row>
    <row r="19370" spans="2:2">
      <c r="B19370" s="150"/>
    </row>
    <row r="19371" spans="2:2">
      <c r="B19371" s="150"/>
    </row>
    <row r="19372" spans="2:2">
      <c r="B19372" s="150"/>
    </row>
    <row r="19373" spans="2:2">
      <c r="B19373" s="150"/>
    </row>
    <row r="19374" spans="2:2">
      <c r="B19374" s="150"/>
    </row>
    <row r="19375" spans="2:2">
      <c r="B19375" s="150"/>
    </row>
    <row r="19376" spans="2:2">
      <c r="B19376" s="150"/>
    </row>
    <row r="19377" spans="2:2">
      <c r="B19377" s="150"/>
    </row>
    <row r="19378" spans="2:2">
      <c r="B19378" s="150"/>
    </row>
    <row r="19379" spans="2:2">
      <c r="B19379" s="150"/>
    </row>
    <row r="19380" spans="2:2">
      <c r="B19380" s="150"/>
    </row>
    <row r="19381" spans="2:2">
      <c r="B19381" s="150"/>
    </row>
    <row r="19382" spans="2:2">
      <c r="B19382" s="150"/>
    </row>
    <row r="19383" spans="2:2">
      <c r="B19383" s="150"/>
    </row>
    <row r="19384" spans="2:2">
      <c r="B19384" s="150"/>
    </row>
    <row r="19385" spans="2:2">
      <c r="B19385" s="150"/>
    </row>
    <row r="19386" spans="2:2">
      <c r="B19386" s="150"/>
    </row>
    <row r="19387" spans="2:2">
      <c r="B19387" s="150"/>
    </row>
    <row r="19388" spans="2:2">
      <c r="B19388" s="150"/>
    </row>
    <row r="19389" spans="2:2">
      <c r="B19389" s="150"/>
    </row>
    <row r="19390" spans="2:2">
      <c r="B19390" s="150"/>
    </row>
    <row r="19391" spans="2:2">
      <c r="B19391" s="150"/>
    </row>
    <row r="19392" spans="2:2">
      <c r="B19392" s="150"/>
    </row>
    <row r="19393" spans="2:2">
      <c r="B19393" s="150"/>
    </row>
    <row r="19394" spans="2:2">
      <c r="B19394" s="150"/>
    </row>
    <row r="19395" spans="2:2">
      <c r="B19395" s="150"/>
    </row>
    <row r="19396" spans="2:2">
      <c r="B19396" s="150"/>
    </row>
    <row r="19397" spans="2:2">
      <c r="B19397" s="150"/>
    </row>
    <row r="19398" spans="2:2">
      <c r="B19398" s="150"/>
    </row>
    <row r="19399" spans="2:2">
      <c r="B19399" s="150"/>
    </row>
    <row r="19400" spans="2:2">
      <c r="B19400" s="150"/>
    </row>
    <row r="19401" spans="2:2">
      <c r="B19401" s="150"/>
    </row>
    <row r="19402" spans="2:2">
      <c r="B19402" s="150"/>
    </row>
    <row r="19403" spans="2:2">
      <c r="B19403" s="150"/>
    </row>
    <row r="19404" spans="2:2">
      <c r="B19404" s="150"/>
    </row>
    <row r="19405" spans="2:2">
      <c r="B19405" s="150"/>
    </row>
    <row r="19406" spans="2:2">
      <c r="B19406" s="150"/>
    </row>
    <row r="19407" spans="2:2">
      <c r="B19407" s="150"/>
    </row>
    <row r="19408" spans="2:2">
      <c r="B19408" s="150"/>
    </row>
    <row r="19409" spans="2:2">
      <c r="B19409" s="150"/>
    </row>
    <row r="19410" spans="2:2">
      <c r="B19410" s="150"/>
    </row>
    <row r="19411" spans="2:2">
      <c r="B19411" s="150"/>
    </row>
    <row r="19412" spans="2:2">
      <c r="B19412" s="150"/>
    </row>
    <row r="19413" spans="2:2">
      <c r="B19413" s="150"/>
    </row>
    <row r="19414" spans="2:2">
      <c r="B19414" s="150"/>
    </row>
    <row r="19415" spans="2:2">
      <c r="B19415" s="150"/>
    </row>
    <row r="19416" spans="2:2">
      <c r="B19416" s="150"/>
    </row>
    <row r="19417" spans="2:2">
      <c r="B19417" s="150"/>
    </row>
    <row r="19418" spans="2:2">
      <c r="B19418" s="150"/>
    </row>
    <row r="19419" spans="2:2">
      <c r="B19419" s="150"/>
    </row>
    <row r="19420" spans="2:2">
      <c r="B19420" s="150"/>
    </row>
    <row r="19421" spans="2:2">
      <c r="B19421" s="150"/>
    </row>
    <row r="19422" spans="2:2">
      <c r="B19422" s="150"/>
    </row>
    <row r="19423" spans="2:2">
      <c r="B19423" s="150"/>
    </row>
    <row r="19424" spans="2:2">
      <c r="B19424" s="150"/>
    </row>
    <row r="19425" spans="2:2">
      <c r="B19425" s="150"/>
    </row>
    <row r="19426" spans="2:2">
      <c r="B19426" s="150"/>
    </row>
    <row r="19427" spans="2:2">
      <c r="B19427" s="150"/>
    </row>
    <row r="19428" spans="2:2">
      <c r="B19428" s="150"/>
    </row>
    <row r="19429" spans="2:2">
      <c r="B19429" s="150"/>
    </row>
    <row r="19430" spans="2:2">
      <c r="B19430" s="150"/>
    </row>
    <row r="19431" spans="2:2">
      <c r="B19431" s="150"/>
    </row>
    <row r="19432" spans="2:2">
      <c r="B19432" s="150"/>
    </row>
    <row r="19433" spans="2:2">
      <c r="B19433" s="150"/>
    </row>
    <row r="19434" spans="2:2">
      <c r="B19434" s="150"/>
    </row>
    <row r="19435" spans="2:2">
      <c r="B19435" s="150"/>
    </row>
    <row r="19436" spans="2:2">
      <c r="B19436" s="150"/>
    </row>
    <row r="19437" spans="2:2">
      <c r="B19437" s="150"/>
    </row>
    <row r="19438" spans="2:2">
      <c r="B19438" s="150"/>
    </row>
    <row r="19439" spans="2:2">
      <c r="B19439" s="150"/>
    </row>
    <row r="19440" spans="2:2">
      <c r="B19440" s="150"/>
    </row>
    <row r="19441" spans="2:2">
      <c r="B19441" s="150"/>
    </row>
    <row r="19442" spans="2:2">
      <c r="B19442" s="150"/>
    </row>
    <row r="19443" spans="2:2">
      <c r="B19443" s="150"/>
    </row>
    <row r="19444" spans="2:2">
      <c r="B19444" s="150"/>
    </row>
    <row r="19445" spans="2:2">
      <c r="B19445" s="150"/>
    </row>
    <row r="19446" spans="2:2">
      <c r="B19446" s="150"/>
    </row>
    <row r="19447" spans="2:2">
      <c r="B19447" s="150"/>
    </row>
    <row r="19448" spans="2:2">
      <c r="B19448" s="150"/>
    </row>
    <row r="19449" spans="2:2">
      <c r="B19449" s="150"/>
    </row>
    <row r="19450" spans="2:2">
      <c r="B19450" s="150"/>
    </row>
    <row r="19451" spans="2:2">
      <c r="B19451" s="150"/>
    </row>
    <row r="19452" spans="2:2">
      <c r="B19452" s="150"/>
    </row>
    <row r="19453" spans="2:2">
      <c r="B19453" s="150"/>
    </row>
    <row r="19454" spans="2:2">
      <c r="B19454" s="150"/>
    </row>
    <row r="19455" spans="2:2">
      <c r="B19455" s="150"/>
    </row>
    <row r="19456" spans="2:2">
      <c r="B19456" s="150"/>
    </row>
    <row r="19457" spans="2:2">
      <c r="B19457" s="150"/>
    </row>
    <row r="19458" spans="2:2">
      <c r="B19458" s="150"/>
    </row>
    <row r="19459" spans="2:2">
      <c r="B19459" s="150"/>
    </row>
    <row r="19460" spans="2:2">
      <c r="B19460" s="150"/>
    </row>
    <row r="19461" spans="2:2">
      <c r="B19461" s="150"/>
    </row>
    <row r="19462" spans="2:2">
      <c r="B19462" s="150"/>
    </row>
    <row r="19463" spans="2:2">
      <c r="B19463" s="150"/>
    </row>
    <row r="19464" spans="2:2">
      <c r="B19464" s="150"/>
    </row>
    <row r="19465" spans="2:2">
      <c r="B19465" s="150"/>
    </row>
    <row r="19466" spans="2:2">
      <c r="B19466" s="150"/>
    </row>
    <row r="19467" spans="2:2">
      <c r="B19467" s="150"/>
    </row>
    <row r="19468" spans="2:2">
      <c r="B19468" s="150"/>
    </row>
    <row r="19469" spans="2:2">
      <c r="B19469" s="150"/>
    </row>
    <row r="19470" spans="2:2">
      <c r="B19470" s="150"/>
    </row>
    <row r="19471" spans="2:2">
      <c r="B19471" s="150"/>
    </row>
    <row r="19472" spans="2:2">
      <c r="B19472" s="150"/>
    </row>
    <row r="19473" spans="2:2">
      <c r="B19473" s="150"/>
    </row>
    <row r="19474" spans="2:2">
      <c r="B19474" s="150"/>
    </row>
    <row r="19475" spans="2:2">
      <c r="B19475" s="150"/>
    </row>
    <row r="19476" spans="2:2">
      <c r="B19476" s="150"/>
    </row>
    <row r="19477" spans="2:2">
      <c r="B19477" s="150"/>
    </row>
    <row r="19478" spans="2:2">
      <c r="B19478" s="150"/>
    </row>
    <row r="19479" spans="2:2">
      <c r="B19479" s="150"/>
    </row>
    <row r="19480" spans="2:2">
      <c r="B19480" s="150"/>
    </row>
    <row r="19481" spans="2:2">
      <c r="B19481" s="150"/>
    </row>
    <row r="19482" spans="2:2">
      <c r="B19482" s="150"/>
    </row>
    <row r="19483" spans="2:2">
      <c r="B19483" s="150"/>
    </row>
    <row r="19484" spans="2:2">
      <c r="B19484" s="150"/>
    </row>
    <row r="19485" spans="2:2">
      <c r="B19485" s="150"/>
    </row>
    <row r="19486" spans="2:2">
      <c r="B19486" s="150"/>
    </row>
    <row r="19487" spans="2:2">
      <c r="B19487" s="150"/>
    </row>
    <row r="19488" spans="2:2">
      <c r="B19488" s="150"/>
    </row>
    <row r="19489" spans="2:2">
      <c r="B19489" s="150"/>
    </row>
    <row r="19490" spans="2:2">
      <c r="B19490" s="150"/>
    </row>
    <row r="19491" spans="2:2">
      <c r="B19491" s="150"/>
    </row>
    <row r="19492" spans="2:2">
      <c r="B19492" s="150"/>
    </row>
    <row r="19493" spans="2:2">
      <c r="B19493" s="150"/>
    </row>
    <row r="19494" spans="2:2">
      <c r="B19494" s="150"/>
    </row>
    <row r="19495" spans="2:2">
      <c r="B19495" s="150"/>
    </row>
    <row r="19496" spans="2:2">
      <c r="B19496" s="150"/>
    </row>
    <row r="19497" spans="2:2">
      <c r="B19497" s="150"/>
    </row>
    <row r="19498" spans="2:2">
      <c r="B19498" s="150"/>
    </row>
    <row r="19499" spans="2:2">
      <c r="B19499" s="150"/>
    </row>
    <row r="19500" spans="2:2">
      <c r="B19500" s="150"/>
    </row>
    <row r="19501" spans="2:2">
      <c r="B19501" s="150"/>
    </row>
    <row r="19502" spans="2:2">
      <c r="B19502" s="150"/>
    </row>
    <row r="19503" spans="2:2">
      <c r="B19503" s="150"/>
    </row>
    <row r="19504" spans="2:2">
      <c r="B19504" s="150"/>
    </row>
    <row r="19505" spans="2:2">
      <c r="B19505" s="150"/>
    </row>
    <row r="19506" spans="2:2">
      <c r="B19506" s="150"/>
    </row>
    <row r="19507" spans="2:2">
      <c r="B19507" s="150"/>
    </row>
    <row r="19508" spans="2:2">
      <c r="B19508" s="150"/>
    </row>
    <row r="19509" spans="2:2">
      <c r="B19509" s="150"/>
    </row>
    <row r="19510" spans="2:2">
      <c r="B19510" s="150"/>
    </row>
    <row r="19511" spans="2:2">
      <c r="B19511" s="150"/>
    </row>
    <row r="19512" spans="2:2">
      <c r="B19512" s="150"/>
    </row>
    <row r="19513" spans="2:2">
      <c r="B19513" s="150"/>
    </row>
    <row r="19514" spans="2:2">
      <c r="B19514" s="150"/>
    </row>
    <row r="19515" spans="2:2">
      <c r="B19515" s="150"/>
    </row>
    <row r="19516" spans="2:2">
      <c r="B19516" s="150"/>
    </row>
    <row r="19517" spans="2:2">
      <c r="B19517" s="150"/>
    </row>
    <row r="19518" spans="2:2">
      <c r="B19518" s="150"/>
    </row>
    <row r="19519" spans="2:2">
      <c r="B19519" s="150"/>
    </row>
    <row r="19520" spans="2:2">
      <c r="B19520" s="150"/>
    </row>
    <row r="19521" spans="2:2">
      <c r="B19521" s="150"/>
    </row>
    <row r="19522" spans="2:2">
      <c r="B19522" s="150"/>
    </row>
    <row r="19523" spans="2:2">
      <c r="B19523" s="150"/>
    </row>
    <row r="19524" spans="2:2">
      <c r="B19524" s="150"/>
    </row>
    <row r="19525" spans="2:2">
      <c r="B19525" s="150"/>
    </row>
    <row r="19526" spans="2:2">
      <c r="B19526" s="150"/>
    </row>
    <row r="19527" spans="2:2">
      <c r="B19527" s="150"/>
    </row>
    <row r="19528" spans="2:2">
      <c r="B19528" s="150"/>
    </row>
    <row r="19529" spans="2:2">
      <c r="B19529" s="150"/>
    </row>
    <row r="19530" spans="2:2">
      <c r="B19530" s="150"/>
    </row>
    <row r="19531" spans="2:2">
      <c r="B19531" s="150"/>
    </row>
    <row r="19532" spans="2:2">
      <c r="B19532" s="150"/>
    </row>
    <row r="19533" spans="2:2">
      <c r="B19533" s="150"/>
    </row>
    <row r="19534" spans="2:2">
      <c r="B19534" s="150"/>
    </row>
    <row r="19535" spans="2:2">
      <c r="B19535" s="150"/>
    </row>
    <row r="19536" spans="2:2">
      <c r="B19536" s="150"/>
    </row>
    <row r="19537" spans="2:2">
      <c r="B19537" s="150"/>
    </row>
    <row r="19538" spans="2:2">
      <c r="B19538" s="150"/>
    </row>
    <row r="19539" spans="2:2">
      <c r="B19539" s="150"/>
    </row>
    <row r="19540" spans="2:2">
      <c r="B19540" s="150"/>
    </row>
    <row r="19541" spans="2:2">
      <c r="B19541" s="150"/>
    </row>
    <row r="19542" spans="2:2">
      <c r="B19542" s="150"/>
    </row>
    <row r="19543" spans="2:2">
      <c r="B19543" s="150"/>
    </row>
    <row r="19544" spans="2:2">
      <c r="B19544" s="150"/>
    </row>
    <row r="19545" spans="2:2">
      <c r="B19545" s="150"/>
    </row>
    <row r="19546" spans="2:2">
      <c r="B19546" s="150"/>
    </row>
    <row r="19547" spans="2:2">
      <c r="B19547" s="150"/>
    </row>
    <row r="19548" spans="2:2">
      <c r="B19548" s="150"/>
    </row>
    <row r="19549" spans="2:2">
      <c r="B19549" s="150"/>
    </row>
    <row r="19550" spans="2:2">
      <c r="B19550" s="150"/>
    </row>
    <row r="19551" spans="2:2">
      <c r="B19551" s="150"/>
    </row>
    <row r="19552" spans="2:2">
      <c r="B19552" s="150"/>
    </row>
    <row r="19553" spans="2:2">
      <c r="B19553" s="150"/>
    </row>
    <row r="19554" spans="2:2">
      <c r="B19554" s="150"/>
    </row>
    <row r="19555" spans="2:2">
      <c r="B19555" s="150"/>
    </row>
    <row r="19556" spans="2:2">
      <c r="B19556" s="150"/>
    </row>
    <row r="19557" spans="2:2">
      <c r="B19557" s="150"/>
    </row>
    <row r="19558" spans="2:2">
      <c r="B19558" s="150"/>
    </row>
    <row r="19559" spans="2:2">
      <c r="B19559" s="150"/>
    </row>
    <row r="19560" spans="2:2">
      <c r="B19560" s="150"/>
    </row>
    <row r="19561" spans="2:2">
      <c r="B19561" s="150"/>
    </row>
    <row r="19562" spans="2:2">
      <c r="B19562" s="150"/>
    </row>
    <row r="19563" spans="2:2">
      <c r="B19563" s="150"/>
    </row>
    <row r="19564" spans="2:2">
      <c r="B19564" s="150"/>
    </row>
    <row r="19565" spans="2:2">
      <c r="B19565" s="150"/>
    </row>
    <row r="19566" spans="2:2">
      <c r="B19566" s="150"/>
    </row>
    <row r="19567" spans="2:2">
      <c r="B19567" s="150"/>
    </row>
    <row r="19568" spans="2:2">
      <c r="B19568" s="150"/>
    </row>
    <row r="19569" spans="2:2">
      <c r="B19569" s="150"/>
    </row>
    <row r="19570" spans="2:2">
      <c r="B19570" s="150"/>
    </row>
    <row r="19571" spans="2:2">
      <c r="B19571" s="150"/>
    </row>
    <row r="19572" spans="2:2">
      <c r="B19572" s="150"/>
    </row>
    <row r="19573" spans="2:2">
      <c r="B19573" s="150"/>
    </row>
    <row r="19574" spans="2:2">
      <c r="B19574" s="150"/>
    </row>
    <row r="19575" spans="2:2">
      <c r="B19575" s="150"/>
    </row>
    <row r="19576" spans="2:2">
      <c r="B19576" s="150"/>
    </row>
    <row r="19577" spans="2:2">
      <c r="B19577" s="150"/>
    </row>
    <row r="19578" spans="2:2">
      <c r="B19578" s="150"/>
    </row>
    <row r="19579" spans="2:2">
      <c r="B19579" s="150"/>
    </row>
    <row r="19580" spans="2:2">
      <c r="B19580" s="150"/>
    </row>
    <row r="19581" spans="2:2">
      <c r="B19581" s="150"/>
    </row>
    <row r="19582" spans="2:2">
      <c r="B19582" s="150"/>
    </row>
    <row r="19583" spans="2:2">
      <c r="B19583" s="150"/>
    </row>
    <row r="19584" spans="2:2">
      <c r="B19584" s="150"/>
    </row>
    <row r="19585" spans="2:2">
      <c r="B19585" s="150"/>
    </row>
    <row r="19586" spans="2:2">
      <c r="B19586" s="150"/>
    </row>
    <row r="19587" spans="2:2">
      <c r="B19587" s="150"/>
    </row>
    <row r="19588" spans="2:2">
      <c r="B19588" s="150"/>
    </row>
    <row r="19589" spans="2:2">
      <c r="B19589" s="150"/>
    </row>
    <row r="19590" spans="2:2">
      <c r="B19590" s="150"/>
    </row>
    <row r="19591" spans="2:2">
      <c r="B19591" s="150"/>
    </row>
    <row r="19592" spans="2:2">
      <c r="B19592" s="150"/>
    </row>
    <row r="19593" spans="2:2">
      <c r="B19593" s="150"/>
    </row>
    <row r="19594" spans="2:2">
      <c r="B19594" s="150"/>
    </row>
    <row r="19595" spans="2:2">
      <c r="B19595" s="150"/>
    </row>
    <row r="19596" spans="2:2">
      <c r="B19596" s="150"/>
    </row>
    <row r="19597" spans="2:2">
      <c r="B19597" s="150"/>
    </row>
    <row r="19598" spans="2:2">
      <c r="B19598" s="150"/>
    </row>
    <row r="19599" spans="2:2">
      <c r="B19599" s="150"/>
    </row>
    <row r="19600" spans="2:2">
      <c r="B19600" s="150"/>
    </row>
    <row r="19601" spans="2:2">
      <c r="B19601" s="150"/>
    </row>
    <row r="19602" spans="2:2">
      <c r="B19602" s="150"/>
    </row>
    <row r="19603" spans="2:2">
      <c r="B19603" s="150"/>
    </row>
    <row r="19604" spans="2:2">
      <c r="B19604" s="150"/>
    </row>
    <row r="19605" spans="2:2">
      <c r="B19605" s="150"/>
    </row>
    <row r="19606" spans="2:2">
      <c r="B19606" s="150"/>
    </row>
    <row r="19607" spans="2:2">
      <c r="B19607" s="150"/>
    </row>
    <row r="19608" spans="2:2">
      <c r="B19608" s="150"/>
    </row>
    <row r="19609" spans="2:2">
      <c r="B19609" s="150"/>
    </row>
    <row r="19610" spans="2:2">
      <c r="B19610" s="150"/>
    </row>
    <row r="19611" spans="2:2">
      <c r="B19611" s="150"/>
    </row>
    <row r="19612" spans="2:2">
      <c r="B19612" s="150"/>
    </row>
    <row r="19613" spans="2:2">
      <c r="B19613" s="150"/>
    </row>
    <row r="19614" spans="2:2">
      <c r="B19614" s="150"/>
    </row>
    <row r="19615" spans="2:2">
      <c r="B19615" s="150"/>
    </row>
    <row r="19616" spans="2:2">
      <c r="B19616" s="150"/>
    </row>
    <row r="19617" spans="2:2">
      <c r="B19617" s="150"/>
    </row>
    <row r="19618" spans="2:2">
      <c r="B19618" s="150"/>
    </row>
    <row r="19619" spans="2:2">
      <c r="B19619" s="150"/>
    </row>
    <row r="19620" spans="2:2">
      <c r="B19620" s="150"/>
    </row>
    <row r="19621" spans="2:2">
      <c r="B19621" s="150"/>
    </row>
    <row r="19622" spans="2:2">
      <c r="B19622" s="150"/>
    </row>
    <row r="19623" spans="2:2">
      <c r="B19623" s="150"/>
    </row>
    <row r="19624" spans="2:2">
      <c r="B19624" s="150"/>
    </row>
    <row r="19625" spans="2:2">
      <c r="B19625" s="150"/>
    </row>
    <row r="19626" spans="2:2">
      <c r="B19626" s="150"/>
    </row>
    <row r="19627" spans="2:2">
      <c r="B19627" s="150"/>
    </row>
    <row r="19628" spans="2:2">
      <c r="B19628" s="150"/>
    </row>
    <row r="19629" spans="2:2">
      <c r="B19629" s="150"/>
    </row>
    <row r="19630" spans="2:2">
      <c r="B19630" s="150"/>
    </row>
    <row r="19631" spans="2:2">
      <c r="B19631" s="150"/>
    </row>
    <row r="19632" spans="2:2">
      <c r="B19632" s="150"/>
    </row>
    <row r="19633" spans="2:2">
      <c r="B19633" s="150"/>
    </row>
    <row r="19634" spans="2:2">
      <c r="B19634" s="150"/>
    </row>
    <row r="19635" spans="2:2">
      <c r="B19635" s="150"/>
    </row>
    <row r="19636" spans="2:2">
      <c r="B19636" s="150"/>
    </row>
    <row r="19637" spans="2:2">
      <c r="B19637" s="150"/>
    </row>
    <row r="19638" spans="2:2">
      <c r="B19638" s="150"/>
    </row>
    <row r="19639" spans="2:2">
      <c r="B19639" s="150"/>
    </row>
    <row r="19640" spans="2:2">
      <c r="B19640" s="150"/>
    </row>
    <row r="19641" spans="2:2">
      <c r="B19641" s="150"/>
    </row>
    <row r="19642" spans="2:2">
      <c r="B19642" s="150"/>
    </row>
    <row r="19643" spans="2:2">
      <c r="B19643" s="150"/>
    </row>
    <row r="19644" spans="2:2">
      <c r="B19644" s="150"/>
    </row>
    <row r="19645" spans="2:2">
      <c r="B19645" s="150"/>
    </row>
    <row r="19646" spans="2:2">
      <c r="B19646" s="150"/>
    </row>
    <row r="19647" spans="2:2">
      <c r="B19647" s="150"/>
    </row>
    <row r="19648" spans="2:2">
      <c r="B19648" s="150"/>
    </row>
    <row r="19649" spans="2:2">
      <c r="B19649" s="150"/>
    </row>
    <row r="19650" spans="2:2">
      <c r="B19650" s="150"/>
    </row>
    <row r="19651" spans="2:2">
      <c r="B19651" s="150"/>
    </row>
    <row r="19652" spans="2:2">
      <c r="B19652" s="150"/>
    </row>
    <row r="19653" spans="2:2">
      <c r="B19653" s="150"/>
    </row>
    <row r="19654" spans="2:2">
      <c r="B19654" s="150"/>
    </row>
    <row r="19655" spans="2:2">
      <c r="B19655" s="150"/>
    </row>
    <row r="19656" spans="2:2">
      <c r="B19656" s="150"/>
    </row>
    <row r="19657" spans="2:2">
      <c r="B19657" s="150"/>
    </row>
    <row r="19658" spans="2:2">
      <c r="B19658" s="150"/>
    </row>
    <row r="19659" spans="2:2">
      <c r="B19659" s="150"/>
    </row>
    <row r="19660" spans="2:2">
      <c r="B19660" s="150"/>
    </row>
    <row r="19661" spans="2:2">
      <c r="B19661" s="150"/>
    </row>
    <row r="19662" spans="2:2">
      <c r="B19662" s="150"/>
    </row>
    <row r="19663" spans="2:2">
      <c r="B19663" s="150"/>
    </row>
    <row r="19664" spans="2:2">
      <c r="B19664" s="150"/>
    </row>
    <row r="19665" spans="2:2">
      <c r="B19665" s="150"/>
    </row>
    <row r="19666" spans="2:2">
      <c r="B19666" s="150"/>
    </row>
    <row r="19667" spans="2:2">
      <c r="B19667" s="150"/>
    </row>
    <row r="19668" spans="2:2">
      <c r="B19668" s="150"/>
    </row>
    <row r="19669" spans="2:2">
      <c r="B19669" s="150"/>
    </row>
    <row r="19670" spans="2:2">
      <c r="B19670" s="150"/>
    </row>
    <row r="19671" spans="2:2">
      <c r="B19671" s="150"/>
    </row>
    <row r="19672" spans="2:2">
      <c r="B19672" s="150"/>
    </row>
    <row r="19673" spans="2:2">
      <c r="B19673" s="150"/>
    </row>
    <row r="19674" spans="2:2">
      <c r="B19674" s="150"/>
    </row>
    <row r="19675" spans="2:2">
      <c r="B19675" s="150"/>
    </row>
    <row r="19676" spans="2:2">
      <c r="B19676" s="150"/>
    </row>
    <row r="19677" spans="2:2">
      <c r="B19677" s="150"/>
    </row>
    <row r="19678" spans="2:2">
      <c r="B19678" s="150"/>
    </row>
    <row r="19679" spans="2:2">
      <c r="B19679" s="150"/>
    </row>
    <row r="19680" spans="2:2">
      <c r="B19680" s="150"/>
    </row>
    <row r="19681" spans="2:2">
      <c r="B19681" s="150"/>
    </row>
    <row r="19682" spans="2:2">
      <c r="B19682" s="150"/>
    </row>
    <row r="19683" spans="2:2">
      <c r="B19683" s="150"/>
    </row>
    <row r="19684" spans="2:2">
      <c r="B19684" s="150"/>
    </row>
    <row r="19685" spans="2:2">
      <c r="B19685" s="150"/>
    </row>
    <row r="19686" spans="2:2">
      <c r="B19686" s="150"/>
    </row>
    <row r="19687" spans="2:2">
      <c r="B19687" s="150"/>
    </row>
    <row r="19688" spans="2:2">
      <c r="B19688" s="150"/>
    </row>
    <row r="19689" spans="2:2">
      <c r="B19689" s="150"/>
    </row>
    <row r="19690" spans="2:2">
      <c r="B19690" s="150"/>
    </row>
    <row r="19691" spans="2:2">
      <c r="B19691" s="150"/>
    </row>
    <row r="19692" spans="2:2">
      <c r="B19692" s="150"/>
    </row>
    <row r="19693" spans="2:2">
      <c r="B19693" s="150"/>
    </row>
    <row r="19694" spans="2:2">
      <c r="B19694" s="150"/>
    </row>
    <row r="19695" spans="2:2">
      <c r="B19695" s="150"/>
    </row>
    <row r="19696" spans="2:2">
      <c r="B19696" s="150"/>
    </row>
    <row r="19697" spans="2:2">
      <c r="B19697" s="150"/>
    </row>
    <row r="19698" spans="2:2">
      <c r="B19698" s="150"/>
    </row>
    <row r="19699" spans="2:2">
      <c r="B19699" s="150"/>
    </row>
    <row r="19700" spans="2:2">
      <c r="B19700" s="150"/>
    </row>
    <row r="19701" spans="2:2">
      <c r="B19701" s="150"/>
    </row>
    <row r="19702" spans="2:2">
      <c r="B19702" s="150"/>
    </row>
    <row r="19703" spans="2:2">
      <c r="B19703" s="150"/>
    </row>
    <row r="19704" spans="2:2">
      <c r="B19704" s="150"/>
    </row>
    <row r="19705" spans="2:2">
      <c r="B19705" s="150"/>
    </row>
    <row r="19706" spans="2:2">
      <c r="B19706" s="150"/>
    </row>
    <row r="19707" spans="2:2">
      <c r="B19707" s="150"/>
    </row>
    <row r="19708" spans="2:2">
      <c r="B19708" s="150"/>
    </row>
    <row r="19709" spans="2:2">
      <c r="B19709" s="150"/>
    </row>
    <row r="19710" spans="2:2">
      <c r="B19710" s="150"/>
    </row>
    <row r="19711" spans="2:2">
      <c r="B19711" s="150"/>
    </row>
    <row r="19712" spans="2:2">
      <c r="B19712" s="150"/>
    </row>
    <row r="19713" spans="2:2">
      <c r="B19713" s="150"/>
    </row>
    <row r="19714" spans="2:2">
      <c r="B19714" s="150"/>
    </row>
    <row r="19715" spans="2:2">
      <c r="B19715" s="150"/>
    </row>
    <row r="19716" spans="2:2">
      <c r="B19716" s="150"/>
    </row>
    <row r="19717" spans="2:2">
      <c r="B19717" s="150"/>
    </row>
    <row r="19718" spans="2:2">
      <c r="B19718" s="150"/>
    </row>
    <row r="19719" spans="2:2">
      <c r="B19719" s="150"/>
    </row>
    <row r="19720" spans="2:2">
      <c r="B19720" s="150"/>
    </row>
    <row r="19721" spans="2:2">
      <c r="B19721" s="150"/>
    </row>
    <row r="19722" spans="2:2">
      <c r="B19722" s="150"/>
    </row>
    <row r="19723" spans="2:2">
      <c r="B19723" s="150"/>
    </row>
    <row r="19724" spans="2:2">
      <c r="B19724" s="150"/>
    </row>
    <row r="19725" spans="2:2">
      <c r="B19725" s="150"/>
    </row>
    <row r="19726" spans="2:2">
      <c r="B19726" s="150"/>
    </row>
    <row r="19727" spans="2:2">
      <c r="B19727" s="150"/>
    </row>
    <row r="19728" spans="2:2">
      <c r="B19728" s="150"/>
    </row>
    <row r="19729" spans="2:2">
      <c r="B19729" s="150"/>
    </row>
    <row r="19730" spans="2:2">
      <c r="B19730" s="150"/>
    </row>
    <row r="19731" spans="2:2">
      <c r="B19731" s="150"/>
    </row>
    <row r="19732" spans="2:2">
      <c r="B19732" s="150"/>
    </row>
    <row r="19733" spans="2:2">
      <c r="B19733" s="150"/>
    </row>
    <row r="19734" spans="2:2">
      <c r="B19734" s="150"/>
    </row>
    <row r="19735" spans="2:2">
      <c r="B19735" s="150"/>
    </row>
    <row r="19736" spans="2:2">
      <c r="B19736" s="150"/>
    </row>
    <row r="19737" spans="2:2">
      <c r="B19737" s="150"/>
    </row>
    <row r="19738" spans="2:2">
      <c r="B19738" s="150"/>
    </row>
    <row r="19739" spans="2:2">
      <c r="B19739" s="150"/>
    </row>
    <row r="19740" spans="2:2">
      <c r="B19740" s="150"/>
    </row>
    <row r="19741" spans="2:2">
      <c r="B19741" s="150"/>
    </row>
    <row r="19742" spans="2:2">
      <c r="B19742" s="150"/>
    </row>
    <row r="19743" spans="2:2">
      <c r="B19743" s="150"/>
    </row>
    <row r="19744" spans="2:2">
      <c r="B19744" s="150"/>
    </row>
    <row r="19745" spans="2:2">
      <c r="B19745" s="150"/>
    </row>
    <row r="19746" spans="2:2">
      <c r="B19746" s="150"/>
    </row>
    <row r="19747" spans="2:2">
      <c r="B19747" s="150"/>
    </row>
    <row r="19748" spans="2:2">
      <c r="B19748" s="150"/>
    </row>
    <row r="19749" spans="2:2">
      <c r="B19749" s="150"/>
    </row>
    <row r="19750" spans="2:2">
      <c r="B19750" s="150"/>
    </row>
    <row r="19751" spans="2:2">
      <c r="B19751" s="150"/>
    </row>
    <row r="19752" spans="2:2">
      <c r="B19752" s="150"/>
    </row>
    <row r="19753" spans="2:2">
      <c r="B19753" s="150"/>
    </row>
    <row r="19754" spans="2:2">
      <c r="B19754" s="150"/>
    </row>
    <row r="19755" spans="2:2">
      <c r="B19755" s="150"/>
    </row>
    <row r="19756" spans="2:2">
      <c r="B19756" s="150"/>
    </row>
    <row r="19757" spans="2:2">
      <c r="B19757" s="150"/>
    </row>
    <row r="19758" spans="2:2">
      <c r="B19758" s="150"/>
    </row>
    <row r="19759" spans="2:2">
      <c r="B19759" s="150"/>
    </row>
    <row r="19760" spans="2:2">
      <c r="B19760" s="150"/>
    </row>
    <row r="19761" spans="2:2">
      <c r="B19761" s="150"/>
    </row>
    <row r="19762" spans="2:2">
      <c r="B19762" s="150"/>
    </row>
    <row r="19763" spans="2:2">
      <c r="B19763" s="150"/>
    </row>
    <row r="19764" spans="2:2">
      <c r="B19764" s="150"/>
    </row>
    <row r="19765" spans="2:2">
      <c r="B19765" s="150"/>
    </row>
    <row r="19766" spans="2:2">
      <c r="B19766" s="150"/>
    </row>
    <row r="19767" spans="2:2">
      <c r="B19767" s="150"/>
    </row>
    <row r="19768" spans="2:2">
      <c r="B19768" s="150"/>
    </row>
    <row r="19769" spans="2:2">
      <c r="B19769" s="150"/>
    </row>
    <row r="19770" spans="2:2">
      <c r="B19770" s="150"/>
    </row>
    <row r="19771" spans="2:2">
      <c r="B19771" s="150"/>
    </row>
    <row r="19772" spans="2:2">
      <c r="B19772" s="150"/>
    </row>
    <row r="19773" spans="2:2">
      <c r="B19773" s="150"/>
    </row>
    <row r="19774" spans="2:2">
      <c r="B19774" s="150"/>
    </row>
    <row r="19775" spans="2:2">
      <c r="B19775" s="150"/>
    </row>
    <row r="19776" spans="2:2">
      <c r="B19776" s="150"/>
    </row>
    <row r="19777" spans="2:2">
      <c r="B19777" s="150"/>
    </row>
    <row r="19778" spans="2:2">
      <c r="B19778" s="150"/>
    </row>
    <row r="19779" spans="2:2">
      <c r="B19779" s="150"/>
    </row>
    <row r="19780" spans="2:2">
      <c r="B19780" s="150"/>
    </row>
    <row r="19781" spans="2:2">
      <c r="B19781" s="150"/>
    </row>
    <row r="19782" spans="2:2">
      <c r="B19782" s="150"/>
    </row>
    <row r="19783" spans="2:2">
      <c r="B19783" s="150"/>
    </row>
    <row r="19784" spans="2:2">
      <c r="B19784" s="150"/>
    </row>
    <row r="19785" spans="2:2">
      <c r="B19785" s="150"/>
    </row>
    <row r="19786" spans="2:2">
      <c r="B19786" s="150"/>
    </row>
    <row r="19787" spans="2:2">
      <c r="B19787" s="150"/>
    </row>
    <row r="19788" spans="2:2">
      <c r="B19788" s="150"/>
    </row>
    <row r="19789" spans="2:2">
      <c r="B19789" s="150"/>
    </row>
    <row r="19790" spans="2:2">
      <c r="B19790" s="150"/>
    </row>
    <row r="19791" spans="2:2">
      <c r="B19791" s="150"/>
    </row>
    <row r="19792" spans="2:2">
      <c r="B19792" s="150"/>
    </row>
    <row r="19793" spans="2:2">
      <c r="B19793" s="150"/>
    </row>
    <row r="19794" spans="2:2">
      <c r="B19794" s="150"/>
    </row>
    <row r="19795" spans="2:2">
      <c r="B19795" s="150"/>
    </row>
    <row r="19796" spans="2:2">
      <c r="B19796" s="150"/>
    </row>
    <row r="19797" spans="2:2">
      <c r="B19797" s="150"/>
    </row>
    <row r="19798" spans="2:2">
      <c r="B19798" s="150"/>
    </row>
    <row r="19799" spans="2:2">
      <c r="B19799" s="150"/>
    </row>
    <row r="19800" spans="2:2">
      <c r="B19800" s="150"/>
    </row>
    <row r="19801" spans="2:2">
      <c r="B19801" s="150"/>
    </row>
    <row r="19802" spans="2:2">
      <c r="B19802" s="150"/>
    </row>
    <row r="19803" spans="2:2">
      <c r="B19803" s="150"/>
    </row>
    <row r="19804" spans="2:2">
      <c r="B19804" s="150"/>
    </row>
    <row r="19805" spans="2:2">
      <c r="B19805" s="150"/>
    </row>
    <row r="19806" spans="2:2">
      <c r="B19806" s="150"/>
    </row>
    <row r="19807" spans="2:2">
      <c r="B19807" s="150"/>
    </row>
    <row r="19808" spans="2:2">
      <c r="B19808" s="150"/>
    </row>
    <row r="19809" spans="2:2">
      <c r="B19809" s="150"/>
    </row>
    <row r="19810" spans="2:2">
      <c r="B19810" s="150"/>
    </row>
    <row r="19811" spans="2:2">
      <c r="B19811" s="150"/>
    </row>
    <row r="19812" spans="2:2">
      <c r="B19812" s="150"/>
    </row>
    <row r="19813" spans="2:2">
      <c r="B19813" s="150"/>
    </row>
    <row r="19814" spans="2:2">
      <c r="B19814" s="150"/>
    </row>
    <row r="19815" spans="2:2">
      <c r="B19815" s="150"/>
    </row>
    <row r="19816" spans="2:2">
      <c r="B19816" s="150"/>
    </row>
    <row r="19817" spans="2:2">
      <c r="B19817" s="150"/>
    </row>
    <row r="19818" spans="2:2">
      <c r="B19818" s="150"/>
    </row>
    <row r="19819" spans="2:2">
      <c r="B19819" s="150"/>
    </row>
    <row r="19820" spans="2:2">
      <c r="B19820" s="150"/>
    </row>
    <row r="19821" spans="2:2">
      <c r="B19821" s="150"/>
    </row>
    <row r="19822" spans="2:2">
      <c r="B19822" s="150"/>
    </row>
    <row r="19823" spans="2:2">
      <c r="B19823" s="150"/>
    </row>
    <row r="19824" spans="2:2">
      <c r="B19824" s="150"/>
    </row>
    <row r="19825" spans="2:2">
      <c r="B19825" s="150"/>
    </row>
    <row r="19826" spans="2:2">
      <c r="B19826" s="150"/>
    </row>
    <row r="19827" spans="2:2">
      <c r="B19827" s="150"/>
    </row>
    <row r="19828" spans="2:2">
      <c r="B19828" s="150"/>
    </row>
    <row r="19829" spans="2:2">
      <c r="B19829" s="150"/>
    </row>
    <row r="19830" spans="2:2">
      <c r="B19830" s="150"/>
    </row>
    <row r="19831" spans="2:2">
      <c r="B19831" s="150"/>
    </row>
    <row r="19832" spans="2:2">
      <c r="B19832" s="150"/>
    </row>
    <row r="19833" spans="2:2">
      <c r="B19833" s="150"/>
    </row>
    <row r="19834" spans="2:2">
      <c r="B19834" s="150"/>
    </row>
    <row r="19835" spans="2:2">
      <c r="B19835" s="150"/>
    </row>
    <row r="19836" spans="2:2">
      <c r="B19836" s="150"/>
    </row>
    <row r="19837" spans="2:2">
      <c r="B19837" s="150"/>
    </row>
    <row r="19838" spans="2:2">
      <c r="B19838" s="150"/>
    </row>
    <row r="19839" spans="2:2">
      <c r="B19839" s="150"/>
    </row>
    <row r="19840" spans="2:2">
      <c r="B19840" s="150"/>
    </row>
    <row r="19841" spans="2:2">
      <c r="B19841" s="150"/>
    </row>
    <row r="19842" spans="2:2">
      <c r="B19842" s="150"/>
    </row>
    <row r="19843" spans="2:2">
      <c r="B19843" s="150"/>
    </row>
    <row r="19844" spans="2:2">
      <c r="B19844" s="150"/>
    </row>
    <row r="19845" spans="2:2">
      <c r="B19845" s="150"/>
    </row>
    <row r="19846" spans="2:2">
      <c r="B19846" s="150"/>
    </row>
    <row r="19847" spans="2:2">
      <c r="B19847" s="150"/>
    </row>
    <row r="19848" spans="2:2">
      <c r="B19848" s="150"/>
    </row>
    <row r="19849" spans="2:2">
      <c r="B19849" s="150"/>
    </row>
    <row r="19850" spans="2:2">
      <c r="B19850" s="150"/>
    </row>
    <row r="19851" spans="2:2">
      <c r="B19851" s="150"/>
    </row>
    <row r="19852" spans="2:2">
      <c r="B19852" s="150"/>
    </row>
    <row r="19853" spans="2:2">
      <c r="B19853" s="150"/>
    </row>
    <row r="19854" spans="2:2">
      <c r="B19854" s="150"/>
    </row>
    <row r="19855" spans="2:2">
      <c r="B19855" s="150"/>
    </row>
    <row r="19856" spans="2:2">
      <c r="B19856" s="150"/>
    </row>
    <row r="19857" spans="2:2">
      <c r="B19857" s="150"/>
    </row>
    <row r="19858" spans="2:2">
      <c r="B19858" s="150"/>
    </row>
    <row r="19859" spans="2:2">
      <c r="B19859" s="150"/>
    </row>
    <row r="19860" spans="2:2">
      <c r="B19860" s="150"/>
    </row>
    <row r="19861" spans="2:2">
      <c r="B19861" s="150"/>
    </row>
    <row r="19862" spans="2:2">
      <c r="B19862" s="150"/>
    </row>
    <row r="19863" spans="2:2">
      <c r="B19863" s="150"/>
    </row>
    <row r="19864" spans="2:2">
      <c r="B19864" s="150"/>
    </row>
    <row r="19865" spans="2:2">
      <c r="B19865" s="150"/>
    </row>
    <row r="19866" spans="2:2">
      <c r="B19866" s="150"/>
    </row>
    <row r="19867" spans="2:2">
      <c r="B19867" s="150"/>
    </row>
    <row r="19868" spans="2:2">
      <c r="B19868" s="150"/>
    </row>
    <row r="19869" spans="2:2">
      <c r="B19869" s="150"/>
    </row>
    <row r="19870" spans="2:2">
      <c r="B19870" s="150"/>
    </row>
    <row r="19871" spans="2:2">
      <c r="B19871" s="150"/>
    </row>
    <row r="19872" spans="2:2">
      <c r="B19872" s="150"/>
    </row>
    <row r="19873" spans="2:2">
      <c r="B19873" s="150"/>
    </row>
    <row r="19874" spans="2:2">
      <c r="B19874" s="150"/>
    </row>
    <row r="19875" spans="2:2">
      <c r="B19875" s="150"/>
    </row>
    <row r="19876" spans="2:2">
      <c r="B19876" s="150"/>
    </row>
    <row r="19877" spans="2:2">
      <c r="B19877" s="150"/>
    </row>
    <row r="19878" spans="2:2">
      <c r="B19878" s="150"/>
    </row>
    <row r="19879" spans="2:2">
      <c r="B19879" s="150"/>
    </row>
    <row r="19880" spans="2:2">
      <c r="B19880" s="150"/>
    </row>
    <row r="19881" spans="2:2">
      <c r="B19881" s="150"/>
    </row>
    <row r="19882" spans="2:2">
      <c r="B19882" s="150"/>
    </row>
    <row r="19883" spans="2:2">
      <c r="B19883" s="150"/>
    </row>
    <row r="19884" spans="2:2">
      <c r="B19884" s="150"/>
    </row>
    <row r="19885" spans="2:2">
      <c r="B19885" s="150"/>
    </row>
    <row r="19886" spans="2:2">
      <c r="B19886" s="150"/>
    </row>
    <row r="19887" spans="2:2">
      <c r="B19887" s="150"/>
    </row>
    <row r="19888" spans="2:2">
      <c r="B19888" s="150"/>
    </row>
    <row r="19889" spans="2:2">
      <c r="B19889" s="150"/>
    </row>
    <row r="19890" spans="2:2">
      <c r="B19890" s="150"/>
    </row>
    <row r="19891" spans="2:2">
      <c r="B19891" s="150"/>
    </row>
    <row r="19892" spans="2:2">
      <c r="B19892" s="150"/>
    </row>
    <row r="19893" spans="2:2">
      <c r="B19893" s="150"/>
    </row>
    <row r="19894" spans="2:2">
      <c r="B19894" s="150"/>
    </row>
    <row r="19895" spans="2:2">
      <c r="B19895" s="150"/>
    </row>
    <row r="19896" spans="2:2">
      <c r="B19896" s="150"/>
    </row>
    <row r="19897" spans="2:2">
      <c r="B19897" s="150"/>
    </row>
    <row r="19898" spans="2:2">
      <c r="B19898" s="150"/>
    </row>
    <row r="19899" spans="2:2">
      <c r="B19899" s="150"/>
    </row>
    <row r="19900" spans="2:2">
      <c r="B19900" s="150"/>
    </row>
    <row r="19901" spans="2:2">
      <c r="B19901" s="150"/>
    </row>
    <row r="19902" spans="2:2">
      <c r="B19902" s="150"/>
    </row>
    <row r="19903" spans="2:2">
      <c r="B19903" s="150"/>
    </row>
    <row r="19904" spans="2:2">
      <c r="B19904" s="150"/>
    </row>
    <row r="19905" spans="2:2">
      <c r="B19905" s="150"/>
    </row>
    <row r="19906" spans="2:2">
      <c r="B19906" s="150"/>
    </row>
    <row r="19907" spans="2:2">
      <c r="B19907" s="150"/>
    </row>
    <row r="19908" spans="2:2">
      <c r="B19908" s="150"/>
    </row>
    <row r="19909" spans="2:2">
      <c r="B19909" s="150"/>
    </row>
    <row r="19910" spans="2:2">
      <c r="B19910" s="150"/>
    </row>
    <row r="19911" spans="2:2">
      <c r="B19911" s="150"/>
    </row>
    <row r="19912" spans="2:2">
      <c r="B19912" s="150"/>
    </row>
    <row r="19913" spans="2:2">
      <c r="B19913" s="150"/>
    </row>
    <row r="19914" spans="2:2">
      <c r="B19914" s="150"/>
    </row>
    <row r="19915" spans="2:2">
      <c r="B19915" s="150"/>
    </row>
    <row r="19916" spans="2:2">
      <c r="B19916" s="150"/>
    </row>
    <row r="19917" spans="2:2">
      <c r="B19917" s="150"/>
    </row>
    <row r="19918" spans="2:2">
      <c r="B19918" s="150"/>
    </row>
    <row r="19919" spans="2:2">
      <c r="B19919" s="150"/>
    </row>
    <row r="19920" spans="2:2">
      <c r="B19920" s="150"/>
    </row>
    <row r="19921" spans="2:2">
      <c r="B19921" s="150"/>
    </row>
    <row r="19922" spans="2:2">
      <c r="B19922" s="150"/>
    </row>
    <row r="19923" spans="2:2">
      <c r="B19923" s="150"/>
    </row>
    <row r="19924" spans="2:2">
      <c r="B19924" s="150"/>
    </row>
    <row r="19925" spans="2:2">
      <c r="B19925" s="150"/>
    </row>
    <row r="19926" spans="2:2">
      <c r="B19926" s="150"/>
    </row>
    <row r="19927" spans="2:2">
      <c r="B19927" s="150"/>
    </row>
    <row r="19928" spans="2:2">
      <c r="B19928" s="150"/>
    </row>
    <row r="19929" spans="2:2">
      <c r="B19929" s="150"/>
    </row>
    <row r="19930" spans="2:2">
      <c r="B19930" s="150"/>
    </row>
    <row r="19931" spans="2:2">
      <c r="B19931" s="150"/>
    </row>
    <row r="19932" spans="2:2">
      <c r="B19932" s="150"/>
    </row>
    <row r="19933" spans="2:2">
      <c r="B19933" s="150"/>
    </row>
    <row r="19934" spans="2:2">
      <c r="B19934" s="150"/>
    </row>
    <row r="19935" spans="2:2">
      <c r="B19935" s="150"/>
    </row>
    <row r="19936" spans="2:2">
      <c r="B19936" s="150"/>
    </row>
    <row r="19937" spans="2:2">
      <c r="B19937" s="150"/>
    </row>
    <row r="19938" spans="2:2">
      <c r="B19938" s="150"/>
    </row>
    <row r="19939" spans="2:2">
      <c r="B19939" s="150"/>
    </row>
    <row r="19940" spans="2:2">
      <c r="B19940" s="150"/>
    </row>
    <row r="19941" spans="2:2">
      <c r="B19941" s="150"/>
    </row>
    <row r="19942" spans="2:2">
      <c r="B19942" s="150"/>
    </row>
    <row r="19943" spans="2:2">
      <c r="B19943" s="150"/>
    </row>
    <row r="19944" spans="2:2">
      <c r="B19944" s="150"/>
    </row>
    <row r="19945" spans="2:2">
      <c r="B19945" s="150"/>
    </row>
    <row r="19946" spans="2:2">
      <c r="B19946" s="150"/>
    </row>
    <row r="19947" spans="2:2">
      <c r="B19947" s="150"/>
    </row>
    <row r="19948" spans="2:2">
      <c r="B19948" s="150"/>
    </row>
    <row r="19949" spans="2:2">
      <c r="B19949" s="150"/>
    </row>
    <row r="19950" spans="2:2">
      <c r="B19950" s="150"/>
    </row>
    <row r="19951" spans="2:2">
      <c r="B19951" s="150"/>
    </row>
    <row r="19952" spans="2:2">
      <c r="B19952" s="150"/>
    </row>
    <row r="19953" spans="2:2">
      <c r="B19953" s="150"/>
    </row>
    <row r="19954" spans="2:2">
      <c r="B19954" s="150"/>
    </row>
    <row r="19955" spans="2:2">
      <c r="B19955" s="150"/>
    </row>
    <row r="19956" spans="2:2">
      <c r="B19956" s="150"/>
    </row>
    <row r="19957" spans="2:2">
      <c r="B19957" s="150"/>
    </row>
    <row r="19958" spans="2:2">
      <c r="B19958" s="150"/>
    </row>
    <row r="19959" spans="2:2">
      <c r="B19959" s="150"/>
    </row>
    <row r="19960" spans="2:2">
      <c r="B19960" s="150"/>
    </row>
    <row r="19961" spans="2:2">
      <c r="B19961" s="150"/>
    </row>
    <row r="19962" spans="2:2">
      <c r="B19962" s="150"/>
    </row>
    <row r="19963" spans="2:2">
      <c r="B19963" s="150"/>
    </row>
    <row r="19964" spans="2:2">
      <c r="B19964" s="150"/>
    </row>
    <row r="19965" spans="2:2">
      <c r="B19965" s="150"/>
    </row>
    <row r="19966" spans="2:2">
      <c r="B19966" s="150"/>
    </row>
    <row r="19967" spans="2:2">
      <c r="B19967" s="150"/>
    </row>
    <row r="19968" spans="2:2">
      <c r="B19968" s="150"/>
    </row>
    <row r="19969" spans="2:2">
      <c r="B19969" s="150"/>
    </row>
    <row r="19970" spans="2:2">
      <c r="B19970" s="150"/>
    </row>
    <row r="19971" spans="2:2">
      <c r="B19971" s="150"/>
    </row>
    <row r="19972" spans="2:2">
      <c r="B19972" s="150"/>
    </row>
    <row r="19973" spans="2:2">
      <c r="B19973" s="150"/>
    </row>
    <row r="19974" spans="2:2">
      <c r="B19974" s="150"/>
    </row>
    <row r="19975" spans="2:2">
      <c r="B19975" s="150"/>
    </row>
    <row r="19976" spans="2:2">
      <c r="B19976" s="150"/>
    </row>
    <row r="19977" spans="2:2">
      <c r="B19977" s="150"/>
    </row>
    <row r="19978" spans="2:2">
      <c r="B19978" s="150"/>
    </row>
    <row r="19979" spans="2:2">
      <c r="B19979" s="150"/>
    </row>
    <row r="19980" spans="2:2">
      <c r="B19980" s="150"/>
    </row>
    <row r="19981" spans="2:2">
      <c r="B19981" s="150"/>
    </row>
    <row r="19982" spans="2:2">
      <c r="B19982" s="150"/>
    </row>
    <row r="19983" spans="2:2">
      <c r="B19983" s="150"/>
    </row>
    <row r="19984" spans="2:2">
      <c r="B19984" s="150"/>
    </row>
    <row r="19985" spans="2:2">
      <c r="B19985" s="150"/>
    </row>
    <row r="19986" spans="2:2">
      <c r="B19986" s="150"/>
    </row>
    <row r="19987" spans="2:2">
      <c r="B19987" s="150"/>
    </row>
    <row r="19988" spans="2:2">
      <c r="B19988" s="150"/>
    </row>
    <row r="19989" spans="2:2">
      <c r="B19989" s="150"/>
    </row>
    <row r="19990" spans="2:2">
      <c r="B19990" s="150"/>
    </row>
    <row r="19991" spans="2:2">
      <c r="B19991" s="150"/>
    </row>
    <row r="19992" spans="2:2">
      <c r="B19992" s="150"/>
    </row>
    <row r="19993" spans="2:2">
      <c r="B19993" s="150"/>
    </row>
    <row r="19994" spans="2:2">
      <c r="B19994" s="150"/>
    </row>
    <row r="19995" spans="2:2">
      <c r="B19995" s="150"/>
    </row>
    <row r="19996" spans="2:2">
      <c r="B19996" s="150"/>
    </row>
    <row r="19997" spans="2:2">
      <c r="B19997" s="150"/>
    </row>
    <row r="19998" spans="2:2">
      <c r="B19998" s="150"/>
    </row>
    <row r="19999" spans="2:2">
      <c r="B19999" s="150"/>
    </row>
    <row r="20000" spans="2:2">
      <c r="B20000" s="150"/>
    </row>
    <row r="20001" spans="2:2">
      <c r="B20001" s="150"/>
    </row>
    <row r="20002" spans="2:2">
      <c r="B20002" s="150"/>
    </row>
    <row r="20003" spans="2:2">
      <c r="B20003" s="150"/>
    </row>
    <row r="20004" spans="2:2">
      <c r="B20004" s="150"/>
    </row>
    <row r="20005" spans="2:2">
      <c r="B20005" s="150"/>
    </row>
    <row r="20006" spans="2:2">
      <c r="B20006" s="150"/>
    </row>
    <row r="20007" spans="2:2">
      <c r="B20007" s="150"/>
    </row>
    <row r="20008" spans="2:2">
      <c r="B20008" s="150"/>
    </row>
    <row r="20009" spans="2:2">
      <c r="B20009" s="150"/>
    </row>
    <row r="20010" spans="2:2">
      <c r="B20010" s="150"/>
    </row>
    <row r="20011" spans="2:2">
      <c r="B20011" s="150"/>
    </row>
    <row r="20012" spans="2:2">
      <c r="B20012" s="150"/>
    </row>
    <row r="20013" spans="2:2">
      <c r="B20013" s="150"/>
    </row>
    <row r="20014" spans="2:2">
      <c r="B20014" s="150"/>
    </row>
    <row r="20015" spans="2:2">
      <c r="B20015" s="150"/>
    </row>
    <row r="20016" spans="2:2">
      <c r="B20016" s="150"/>
    </row>
    <row r="20017" spans="2:2">
      <c r="B20017" s="150"/>
    </row>
    <row r="20018" spans="2:2">
      <c r="B20018" s="150"/>
    </row>
    <row r="20019" spans="2:2">
      <c r="B20019" s="150"/>
    </row>
    <row r="20020" spans="2:2">
      <c r="B20020" s="150"/>
    </row>
    <row r="20021" spans="2:2">
      <c r="B20021" s="150"/>
    </row>
    <row r="20022" spans="2:2">
      <c r="B20022" s="150"/>
    </row>
    <row r="20023" spans="2:2">
      <c r="B20023" s="150"/>
    </row>
    <row r="20024" spans="2:2">
      <c r="B20024" s="150"/>
    </row>
    <row r="20025" spans="2:2">
      <c r="B20025" s="150"/>
    </row>
    <row r="20026" spans="2:2">
      <c r="B20026" s="150"/>
    </row>
    <row r="20027" spans="2:2">
      <c r="B20027" s="150"/>
    </row>
    <row r="20028" spans="2:2">
      <c r="B20028" s="150"/>
    </row>
    <row r="20029" spans="2:2">
      <c r="B20029" s="150"/>
    </row>
    <row r="20030" spans="2:2">
      <c r="B20030" s="150"/>
    </row>
    <row r="20031" spans="2:2">
      <c r="B20031" s="150"/>
    </row>
    <row r="20032" spans="2:2">
      <c r="B20032" s="150"/>
    </row>
    <row r="20033" spans="2:2">
      <c r="B20033" s="150"/>
    </row>
    <row r="20034" spans="2:2">
      <c r="B20034" s="150"/>
    </row>
    <row r="20035" spans="2:2">
      <c r="B20035" s="150"/>
    </row>
    <row r="20036" spans="2:2">
      <c r="B20036" s="150"/>
    </row>
    <row r="20037" spans="2:2">
      <c r="B20037" s="150"/>
    </row>
    <row r="20038" spans="2:2">
      <c r="B20038" s="150"/>
    </row>
    <row r="20039" spans="2:2">
      <c r="B20039" s="150"/>
    </row>
    <row r="20040" spans="2:2">
      <c r="B20040" s="150"/>
    </row>
    <row r="20041" spans="2:2">
      <c r="B20041" s="150"/>
    </row>
    <row r="20042" spans="2:2">
      <c r="B20042" s="150"/>
    </row>
    <row r="20043" spans="2:2">
      <c r="B20043" s="150"/>
    </row>
    <row r="20044" spans="2:2">
      <c r="B20044" s="150"/>
    </row>
    <row r="20045" spans="2:2">
      <c r="B20045" s="150"/>
    </row>
    <row r="20046" spans="2:2">
      <c r="B20046" s="150"/>
    </row>
    <row r="20047" spans="2:2">
      <c r="B20047" s="150"/>
    </row>
    <row r="20048" spans="2:2">
      <c r="B20048" s="150"/>
    </row>
    <row r="20049" spans="2:2">
      <c r="B20049" s="150"/>
    </row>
    <row r="20050" spans="2:2">
      <c r="B20050" s="150"/>
    </row>
    <row r="20051" spans="2:2">
      <c r="B20051" s="150"/>
    </row>
    <row r="20052" spans="2:2">
      <c r="B20052" s="150"/>
    </row>
    <row r="20053" spans="2:2">
      <c r="B20053" s="150"/>
    </row>
    <row r="20054" spans="2:2">
      <c r="B20054" s="150"/>
    </row>
    <row r="20055" spans="2:2">
      <c r="B20055" s="150"/>
    </row>
    <row r="20056" spans="2:2">
      <c r="B20056" s="150"/>
    </row>
    <row r="20057" spans="2:2">
      <c r="B20057" s="150"/>
    </row>
    <row r="20058" spans="2:2">
      <c r="B20058" s="150"/>
    </row>
    <row r="20059" spans="2:2">
      <c r="B20059" s="150"/>
    </row>
    <row r="20060" spans="2:2">
      <c r="B20060" s="150"/>
    </row>
    <row r="20061" spans="2:2">
      <c r="B20061" s="150"/>
    </row>
    <row r="20062" spans="2:2">
      <c r="B20062" s="150"/>
    </row>
    <row r="20063" spans="2:2">
      <c r="B20063" s="150"/>
    </row>
    <row r="20064" spans="2:2">
      <c r="B20064" s="150"/>
    </row>
    <row r="20065" spans="2:2">
      <c r="B20065" s="150"/>
    </row>
    <row r="20066" spans="2:2">
      <c r="B20066" s="150"/>
    </row>
    <row r="20067" spans="2:2">
      <c r="B20067" s="150"/>
    </row>
    <row r="20068" spans="2:2">
      <c r="B20068" s="150"/>
    </row>
    <row r="20069" spans="2:2">
      <c r="B20069" s="150"/>
    </row>
    <row r="20070" spans="2:2">
      <c r="B20070" s="150"/>
    </row>
    <row r="20071" spans="2:2">
      <c r="B20071" s="150"/>
    </row>
    <row r="20072" spans="2:2">
      <c r="B20072" s="150"/>
    </row>
    <row r="20073" spans="2:2">
      <c r="B20073" s="150"/>
    </row>
    <row r="20074" spans="2:2">
      <c r="B20074" s="150"/>
    </row>
    <row r="20075" spans="2:2">
      <c r="B20075" s="150"/>
    </row>
    <row r="20076" spans="2:2">
      <c r="B20076" s="150"/>
    </row>
    <row r="20077" spans="2:2">
      <c r="B20077" s="150"/>
    </row>
    <row r="20078" spans="2:2">
      <c r="B20078" s="150"/>
    </row>
    <row r="20079" spans="2:2">
      <c r="B20079" s="150"/>
    </row>
    <row r="20080" spans="2:2">
      <c r="B20080" s="150"/>
    </row>
    <row r="20081" spans="2:2">
      <c r="B20081" s="150"/>
    </row>
    <row r="20082" spans="2:2">
      <c r="B20082" s="150"/>
    </row>
    <row r="20083" spans="2:2">
      <c r="B20083" s="150"/>
    </row>
    <row r="20084" spans="2:2">
      <c r="B20084" s="150"/>
    </row>
    <row r="20085" spans="2:2">
      <c r="B20085" s="150"/>
    </row>
    <row r="20086" spans="2:2">
      <c r="B20086" s="150"/>
    </row>
    <row r="20087" spans="2:2">
      <c r="B20087" s="150"/>
    </row>
    <row r="20088" spans="2:2">
      <c r="B20088" s="150"/>
    </row>
    <row r="20089" spans="2:2">
      <c r="B20089" s="150"/>
    </row>
    <row r="20090" spans="2:2">
      <c r="B20090" s="150"/>
    </row>
    <row r="20091" spans="2:2">
      <c r="B20091" s="150"/>
    </row>
    <row r="20092" spans="2:2">
      <c r="B20092" s="150"/>
    </row>
    <row r="20093" spans="2:2">
      <c r="B20093" s="150"/>
    </row>
    <row r="20094" spans="2:2">
      <c r="B20094" s="150"/>
    </row>
    <row r="20095" spans="2:2">
      <c r="B20095" s="150"/>
    </row>
    <row r="20096" spans="2:2">
      <c r="B20096" s="150"/>
    </row>
    <row r="20097" spans="2:2">
      <c r="B20097" s="150"/>
    </row>
    <row r="20098" spans="2:2">
      <c r="B20098" s="150"/>
    </row>
    <row r="20099" spans="2:2">
      <c r="B20099" s="150"/>
    </row>
    <row r="20100" spans="2:2">
      <c r="B20100" s="150"/>
    </row>
    <row r="20101" spans="2:2">
      <c r="B20101" s="150"/>
    </row>
    <row r="20102" spans="2:2">
      <c r="B20102" s="150"/>
    </row>
    <row r="20103" spans="2:2">
      <c r="B20103" s="150"/>
    </row>
    <row r="20104" spans="2:2">
      <c r="B20104" s="150"/>
    </row>
    <row r="20105" spans="2:2">
      <c r="B20105" s="150"/>
    </row>
    <row r="20106" spans="2:2">
      <c r="B20106" s="150"/>
    </row>
    <row r="20107" spans="2:2">
      <c r="B20107" s="150"/>
    </row>
    <row r="20108" spans="2:2">
      <c r="B20108" s="150"/>
    </row>
    <row r="20109" spans="2:2">
      <c r="B20109" s="150"/>
    </row>
    <row r="20110" spans="2:2">
      <c r="B20110" s="150"/>
    </row>
    <row r="20111" spans="2:2">
      <c r="B20111" s="150"/>
    </row>
    <row r="20112" spans="2:2">
      <c r="B20112" s="150"/>
    </row>
    <row r="20113" spans="2:2">
      <c r="B20113" s="150"/>
    </row>
    <row r="20114" spans="2:2">
      <c r="B20114" s="150"/>
    </row>
    <row r="20115" spans="2:2">
      <c r="B20115" s="150"/>
    </row>
    <row r="20116" spans="2:2">
      <c r="B20116" s="150"/>
    </row>
    <row r="20117" spans="2:2">
      <c r="B20117" s="150"/>
    </row>
    <row r="20118" spans="2:2">
      <c r="B20118" s="150"/>
    </row>
    <row r="20119" spans="2:2">
      <c r="B20119" s="150"/>
    </row>
    <row r="20120" spans="2:2">
      <c r="B20120" s="150"/>
    </row>
    <row r="20121" spans="2:2">
      <c r="B20121" s="150"/>
    </row>
    <row r="20122" spans="2:2">
      <c r="B20122" s="150"/>
    </row>
    <row r="20123" spans="2:2">
      <c r="B20123" s="150"/>
    </row>
    <row r="20124" spans="2:2">
      <c r="B20124" s="150"/>
    </row>
    <row r="20125" spans="2:2">
      <c r="B20125" s="150"/>
    </row>
    <row r="20126" spans="2:2">
      <c r="B20126" s="150"/>
    </row>
    <row r="20127" spans="2:2">
      <c r="B20127" s="150"/>
    </row>
    <row r="20128" spans="2:2">
      <c r="B20128" s="150"/>
    </row>
    <row r="20129" spans="2:2">
      <c r="B20129" s="150"/>
    </row>
    <row r="20130" spans="2:2">
      <c r="B20130" s="150"/>
    </row>
    <row r="20131" spans="2:2">
      <c r="B20131" s="150"/>
    </row>
    <row r="20132" spans="2:2">
      <c r="B20132" s="150"/>
    </row>
    <row r="20133" spans="2:2">
      <c r="B20133" s="150"/>
    </row>
    <row r="20134" spans="2:2">
      <c r="B20134" s="150"/>
    </row>
    <row r="20135" spans="2:2">
      <c r="B20135" s="150"/>
    </row>
    <row r="20136" spans="2:2">
      <c r="B20136" s="150"/>
    </row>
    <row r="20137" spans="2:2">
      <c r="B20137" s="150"/>
    </row>
    <row r="20138" spans="2:2">
      <c r="B20138" s="150"/>
    </row>
    <row r="20139" spans="2:2">
      <c r="B20139" s="150"/>
    </row>
    <row r="20140" spans="2:2">
      <c r="B20140" s="150"/>
    </row>
    <row r="20141" spans="2:2">
      <c r="B20141" s="150"/>
    </row>
    <row r="20142" spans="2:2">
      <c r="B20142" s="150"/>
    </row>
    <row r="20143" spans="2:2">
      <c r="B20143" s="150"/>
    </row>
    <row r="20144" spans="2:2">
      <c r="B20144" s="150"/>
    </row>
    <row r="20145" spans="2:2">
      <c r="B20145" s="150"/>
    </row>
    <row r="20146" spans="2:2">
      <c r="B20146" s="150"/>
    </row>
    <row r="20147" spans="2:2">
      <c r="B20147" s="150"/>
    </row>
    <row r="20148" spans="2:2">
      <c r="B20148" s="150"/>
    </row>
    <row r="20149" spans="2:2">
      <c r="B20149" s="150"/>
    </row>
    <row r="20150" spans="2:2">
      <c r="B20150" s="150"/>
    </row>
    <row r="20151" spans="2:2">
      <c r="B20151" s="150"/>
    </row>
    <row r="20152" spans="2:2">
      <c r="B20152" s="150"/>
    </row>
    <row r="20153" spans="2:2">
      <c r="B20153" s="150"/>
    </row>
    <row r="20154" spans="2:2">
      <c r="B20154" s="150"/>
    </row>
    <row r="20155" spans="2:2">
      <c r="B20155" s="150"/>
    </row>
    <row r="20156" spans="2:2">
      <c r="B20156" s="150"/>
    </row>
    <row r="20157" spans="2:2">
      <c r="B20157" s="150"/>
    </row>
    <row r="20158" spans="2:2">
      <c r="B20158" s="150"/>
    </row>
    <row r="20159" spans="2:2">
      <c r="B20159" s="150"/>
    </row>
    <row r="20160" spans="2:2">
      <c r="B20160" s="150"/>
    </row>
    <row r="20161" spans="2:2">
      <c r="B20161" s="150"/>
    </row>
    <row r="20162" spans="2:2">
      <c r="B20162" s="150"/>
    </row>
    <row r="20163" spans="2:2">
      <c r="B20163" s="150"/>
    </row>
    <row r="20164" spans="2:2">
      <c r="B20164" s="150"/>
    </row>
    <row r="20165" spans="2:2">
      <c r="B20165" s="150"/>
    </row>
    <row r="20166" spans="2:2">
      <c r="B20166" s="150"/>
    </row>
    <row r="20167" spans="2:2">
      <c r="B20167" s="150"/>
    </row>
    <row r="20168" spans="2:2">
      <c r="B20168" s="150"/>
    </row>
    <row r="20169" spans="2:2">
      <c r="B20169" s="150"/>
    </row>
    <row r="20170" spans="2:2">
      <c r="B20170" s="150"/>
    </row>
    <row r="20171" spans="2:2">
      <c r="B20171" s="150"/>
    </row>
    <row r="20172" spans="2:2">
      <c r="B20172" s="150"/>
    </row>
    <row r="20173" spans="2:2">
      <c r="B20173" s="150"/>
    </row>
    <row r="20174" spans="2:2">
      <c r="B20174" s="150"/>
    </row>
    <row r="20175" spans="2:2">
      <c r="B20175" s="150"/>
    </row>
    <row r="20176" spans="2:2">
      <c r="B20176" s="150"/>
    </row>
    <row r="20177" spans="2:2">
      <c r="B20177" s="150"/>
    </row>
    <row r="20178" spans="2:2">
      <c r="B20178" s="150"/>
    </row>
    <row r="20179" spans="2:2">
      <c r="B20179" s="150"/>
    </row>
    <row r="20180" spans="2:2">
      <c r="B20180" s="150"/>
    </row>
    <row r="20181" spans="2:2">
      <c r="B20181" s="150"/>
    </row>
    <row r="20182" spans="2:2">
      <c r="B20182" s="150"/>
    </row>
    <row r="20183" spans="2:2">
      <c r="B20183" s="150"/>
    </row>
    <row r="20184" spans="2:2">
      <c r="B20184" s="150"/>
    </row>
    <row r="20185" spans="2:2">
      <c r="B20185" s="150"/>
    </row>
    <row r="20186" spans="2:2">
      <c r="B20186" s="150"/>
    </row>
    <row r="20187" spans="2:2">
      <c r="B20187" s="150"/>
    </row>
    <row r="20188" spans="2:2">
      <c r="B20188" s="150"/>
    </row>
    <row r="20189" spans="2:2">
      <c r="B20189" s="150"/>
    </row>
    <row r="20190" spans="2:2">
      <c r="B20190" s="150"/>
    </row>
    <row r="20191" spans="2:2">
      <c r="B20191" s="150"/>
    </row>
    <row r="20192" spans="2:2">
      <c r="B20192" s="150"/>
    </row>
    <row r="20193" spans="2:2">
      <c r="B20193" s="150"/>
    </row>
    <row r="20194" spans="2:2">
      <c r="B20194" s="150"/>
    </row>
    <row r="20195" spans="2:2">
      <c r="B20195" s="150"/>
    </row>
    <row r="20196" spans="2:2">
      <c r="B20196" s="150"/>
    </row>
    <row r="20197" spans="2:2">
      <c r="B20197" s="150"/>
    </row>
    <row r="20198" spans="2:2">
      <c r="B20198" s="150"/>
    </row>
    <row r="20199" spans="2:2">
      <c r="B20199" s="150"/>
    </row>
    <row r="20200" spans="2:2">
      <c r="B20200" s="150"/>
    </row>
    <row r="20201" spans="2:2">
      <c r="B20201" s="150"/>
    </row>
    <row r="20202" spans="2:2">
      <c r="B20202" s="150"/>
    </row>
    <row r="20203" spans="2:2">
      <c r="B20203" s="150"/>
    </row>
    <row r="20204" spans="2:2">
      <c r="B20204" s="150"/>
    </row>
    <row r="20205" spans="2:2">
      <c r="B20205" s="150"/>
    </row>
    <row r="20206" spans="2:2">
      <c r="B20206" s="150"/>
    </row>
    <row r="20207" spans="2:2">
      <c r="B20207" s="150"/>
    </row>
    <row r="20208" spans="2:2">
      <c r="B20208" s="150"/>
    </row>
    <row r="20209" spans="2:2">
      <c r="B20209" s="150"/>
    </row>
    <row r="20210" spans="2:2">
      <c r="B20210" s="150"/>
    </row>
    <row r="20211" spans="2:2">
      <c r="B20211" s="150"/>
    </row>
    <row r="20212" spans="2:2">
      <c r="B20212" s="150"/>
    </row>
    <row r="20213" spans="2:2">
      <c r="B20213" s="150"/>
    </row>
    <row r="20214" spans="2:2">
      <c r="B20214" s="150"/>
    </row>
    <row r="20215" spans="2:2">
      <c r="B20215" s="150"/>
    </row>
    <row r="20216" spans="2:2">
      <c r="B20216" s="150"/>
    </row>
    <row r="20217" spans="2:2">
      <c r="B20217" s="150"/>
    </row>
    <row r="20218" spans="2:2">
      <c r="B20218" s="150"/>
    </row>
    <row r="20219" spans="2:2">
      <c r="B20219" s="150"/>
    </row>
    <row r="20220" spans="2:2">
      <c r="B20220" s="150"/>
    </row>
    <row r="20221" spans="2:2">
      <c r="B20221" s="150"/>
    </row>
    <row r="20222" spans="2:2">
      <c r="B20222" s="150"/>
    </row>
    <row r="20223" spans="2:2">
      <c r="B20223" s="150"/>
    </row>
    <row r="20224" spans="2:2">
      <c r="B20224" s="150"/>
    </row>
    <row r="20225" spans="2:2">
      <c r="B20225" s="150"/>
    </row>
    <row r="20226" spans="2:2">
      <c r="B20226" s="150"/>
    </row>
    <row r="20227" spans="2:2">
      <c r="B20227" s="150"/>
    </row>
    <row r="20228" spans="2:2">
      <c r="B20228" s="150"/>
    </row>
    <row r="20229" spans="2:2">
      <c r="B20229" s="150"/>
    </row>
    <row r="20230" spans="2:2">
      <c r="B20230" s="150"/>
    </row>
    <row r="20231" spans="2:2">
      <c r="B20231" s="150"/>
    </row>
    <row r="20232" spans="2:2">
      <c r="B20232" s="150"/>
    </row>
    <row r="20233" spans="2:2">
      <c r="B20233" s="150"/>
    </row>
    <row r="20234" spans="2:2">
      <c r="B20234" s="150"/>
    </row>
    <row r="20235" spans="2:2">
      <c r="B20235" s="150"/>
    </row>
    <row r="20236" spans="2:2">
      <c r="B20236" s="150"/>
    </row>
    <row r="20237" spans="2:2">
      <c r="B20237" s="150"/>
    </row>
    <row r="20238" spans="2:2">
      <c r="B20238" s="150"/>
    </row>
    <row r="20239" spans="2:2">
      <c r="B20239" s="150"/>
    </row>
    <row r="20240" spans="2:2">
      <c r="B20240" s="150"/>
    </row>
    <row r="20241" spans="2:2">
      <c r="B20241" s="150"/>
    </row>
    <row r="20242" spans="2:2">
      <c r="B20242" s="150"/>
    </row>
    <row r="20243" spans="2:2">
      <c r="B20243" s="150"/>
    </row>
    <row r="20244" spans="2:2">
      <c r="B20244" s="150"/>
    </row>
    <row r="20245" spans="2:2">
      <c r="B20245" s="150"/>
    </row>
    <row r="20246" spans="2:2">
      <c r="B20246" s="150"/>
    </row>
    <row r="20247" spans="2:2">
      <c r="B20247" s="150"/>
    </row>
    <row r="20248" spans="2:2">
      <c r="B20248" s="150"/>
    </row>
    <row r="20249" spans="2:2">
      <c r="B20249" s="150"/>
    </row>
    <row r="20250" spans="2:2">
      <c r="B20250" s="150"/>
    </row>
    <row r="20251" spans="2:2">
      <c r="B20251" s="150"/>
    </row>
    <row r="20252" spans="2:2">
      <c r="B20252" s="150"/>
    </row>
    <row r="20253" spans="2:2">
      <c r="B20253" s="150"/>
    </row>
    <row r="20254" spans="2:2">
      <c r="B20254" s="150"/>
    </row>
    <row r="20255" spans="2:2">
      <c r="B20255" s="150"/>
    </row>
    <row r="20256" spans="2:2">
      <c r="B20256" s="150"/>
    </row>
    <row r="20257" spans="2:2">
      <c r="B20257" s="150"/>
    </row>
    <row r="20258" spans="2:2">
      <c r="B20258" s="150"/>
    </row>
    <row r="20259" spans="2:2">
      <c r="B20259" s="150"/>
    </row>
    <row r="20260" spans="2:2">
      <c r="B20260" s="150"/>
    </row>
    <row r="20261" spans="2:2">
      <c r="B20261" s="150"/>
    </row>
    <row r="20262" spans="2:2">
      <c r="B20262" s="150"/>
    </row>
    <row r="20263" spans="2:2">
      <c r="B20263" s="150"/>
    </row>
    <row r="20264" spans="2:2">
      <c r="B20264" s="150"/>
    </row>
    <row r="20265" spans="2:2">
      <c r="B20265" s="150"/>
    </row>
    <row r="20266" spans="2:2">
      <c r="B20266" s="150"/>
    </row>
    <row r="20267" spans="2:2">
      <c r="B20267" s="150"/>
    </row>
    <row r="20268" spans="2:2">
      <c r="B20268" s="150"/>
    </row>
    <row r="20269" spans="2:2">
      <c r="B20269" s="150"/>
    </row>
    <row r="20270" spans="2:2">
      <c r="B20270" s="150"/>
    </row>
    <row r="20271" spans="2:2">
      <c r="B20271" s="150"/>
    </row>
    <row r="20272" spans="2:2">
      <c r="B20272" s="150"/>
    </row>
    <row r="20273" spans="2:2">
      <c r="B20273" s="150"/>
    </row>
    <row r="20274" spans="2:2">
      <c r="B20274" s="150"/>
    </row>
    <row r="20275" spans="2:2">
      <c r="B20275" s="150"/>
    </row>
    <row r="20276" spans="2:2">
      <c r="B20276" s="150"/>
    </row>
    <row r="20277" spans="2:2">
      <c r="B20277" s="150"/>
    </row>
    <row r="20278" spans="2:2">
      <c r="B20278" s="150"/>
    </row>
    <row r="20279" spans="2:2">
      <c r="B20279" s="150"/>
    </row>
    <row r="20280" spans="2:2">
      <c r="B20280" s="150"/>
    </row>
    <row r="20281" spans="2:2">
      <c r="B20281" s="150"/>
    </row>
    <row r="20282" spans="2:2">
      <c r="B20282" s="150"/>
    </row>
    <row r="20283" spans="2:2">
      <c r="B20283" s="150"/>
    </row>
    <row r="20284" spans="2:2">
      <c r="B20284" s="150"/>
    </row>
    <row r="20285" spans="2:2">
      <c r="B20285" s="150"/>
    </row>
    <row r="20286" spans="2:2">
      <c r="B20286" s="150"/>
    </row>
    <row r="20287" spans="2:2">
      <c r="B20287" s="150"/>
    </row>
    <row r="20288" spans="2:2">
      <c r="B20288" s="150"/>
    </row>
    <row r="20289" spans="2:2">
      <c r="B20289" s="150"/>
    </row>
    <row r="20290" spans="2:2">
      <c r="B20290" s="150"/>
    </row>
    <row r="20291" spans="2:2">
      <c r="B20291" s="150"/>
    </row>
    <row r="20292" spans="2:2">
      <c r="B20292" s="150"/>
    </row>
    <row r="20293" spans="2:2">
      <c r="B20293" s="150"/>
    </row>
    <row r="20294" spans="2:2">
      <c r="B20294" s="150"/>
    </row>
    <row r="20295" spans="2:2">
      <c r="B20295" s="150"/>
    </row>
    <row r="20296" spans="2:2">
      <c r="B20296" s="150"/>
    </row>
    <row r="20297" spans="2:2">
      <c r="B20297" s="150"/>
    </row>
    <row r="20298" spans="2:2">
      <c r="B20298" s="150"/>
    </row>
    <row r="20299" spans="2:2">
      <c r="B20299" s="150"/>
    </row>
    <row r="20300" spans="2:2">
      <c r="B20300" s="150"/>
    </row>
    <row r="20301" spans="2:2">
      <c r="B20301" s="150"/>
    </row>
    <row r="20302" spans="2:2">
      <c r="B20302" s="150"/>
    </row>
    <row r="20303" spans="2:2">
      <c r="B20303" s="150"/>
    </row>
    <row r="20304" spans="2:2">
      <c r="B20304" s="150"/>
    </row>
    <row r="20305" spans="2:2">
      <c r="B20305" s="150"/>
    </row>
    <row r="20306" spans="2:2">
      <c r="B20306" s="150"/>
    </row>
    <row r="20307" spans="2:2">
      <c r="B20307" s="150"/>
    </row>
    <row r="20308" spans="2:2">
      <c r="B20308" s="150"/>
    </row>
    <row r="20309" spans="2:2">
      <c r="B20309" s="150"/>
    </row>
    <row r="20310" spans="2:2">
      <c r="B20310" s="150"/>
    </row>
    <row r="20311" spans="2:2">
      <c r="B20311" s="150"/>
    </row>
    <row r="20312" spans="2:2">
      <c r="B20312" s="150"/>
    </row>
    <row r="20313" spans="2:2">
      <c r="B20313" s="150"/>
    </row>
    <row r="20314" spans="2:2">
      <c r="B20314" s="150"/>
    </row>
    <row r="20315" spans="2:2">
      <c r="B20315" s="150"/>
    </row>
    <row r="20316" spans="2:2">
      <c r="B20316" s="150"/>
    </row>
    <row r="20317" spans="2:2">
      <c r="B20317" s="150"/>
    </row>
    <row r="20318" spans="2:2">
      <c r="B20318" s="150"/>
    </row>
    <row r="20319" spans="2:2">
      <c r="B20319" s="150"/>
    </row>
    <row r="20320" spans="2:2">
      <c r="B20320" s="150"/>
    </row>
    <row r="20321" spans="2:2">
      <c r="B20321" s="150"/>
    </row>
    <row r="20322" spans="2:2">
      <c r="B20322" s="150"/>
    </row>
    <row r="20323" spans="2:2">
      <c r="B20323" s="150"/>
    </row>
    <row r="20324" spans="2:2">
      <c r="B20324" s="150"/>
    </row>
    <row r="20325" spans="2:2">
      <c r="B20325" s="150"/>
    </row>
    <row r="20326" spans="2:2">
      <c r="B20326" s="150"/>
    </row>
    <row r="20327" spans="2:2">
      <c r="B20327" s="150"/>
    </row>
    <row r="20328" spans="2:2">
      <c r="B20328" s="150"/>
    </row>
    <row r="20329" spans="2:2">
      <c r="B20329" s="150"/>
    </row>
    <row r="20330" spans="2:2">
      <c r="B20330" s="150"/>
    </row>
    <row r="20331" spans="2:2">
      <c r="B20331" s="150"/>
    </row>
    <row r="20332" spans="2:2">
      <c r="B20332" s="150"/>
    </row>
    <row r="20333" spans="2:2">
      <c r="B20333" s="150"/>
    </row>
    <row r="20334" spans="2:2">
      <c r="B20334" s="150"/>
    </row>
    <row r="20335" spans="2:2">
      <c r="B20335" s="150"/>
    </row>
    <row r="20336" spans="2:2">
      <c r="B20336" s="150"/>
    </row>
    <row r="20337" spans="2:2">
      <c r="B20337" s="150"/>
    </row>
    <row r="20338" spans="2:2">
      <c r="B20338" s="150"/>
    </row>
    <row r="20339" spans="2:2">
      <c r="B20339" s="150"/>
    </row>
    <row r="20340" spans="2:2">
      <c r="B20340" s="150"/>
    </row>
    <row r="20341" spans="2:2">
      <c r="B20341" s="150"/>
    </row>
    <row r="20342" spans="2:2">
      <c r="B20342" s="150"/>
    </row>
    <row r="20343" spans="2:2">
      <c r="B20343" s="150"/>
    </row>
    <row r="20344" spans="2:2">
      <c r="B20344" s="150"/>
    </row>
    <row r="20345" spans="2:2">
      <c r="B20345" s="150"/>
    </row>
    <row r="20346" spans="2:2">
      <c r="B20346" s="150"/>
    </row>
    <row r="20347" spans="2:2">
      <c r="B20347" s="150"/>
    </row>
    <row r="20348" spans="2:2">
      <c r="B20348" s="150"/>
    </row>
    <row r="20349" spans="2:2">
      <c r="B20349" s="150"/>
    </row>
    <row r="20350" spans="2:2">
      <c r="B20350" s="150"/>
    </row>
    <row r="20351" spans="2:2">
      <c r="B20351" s="150"/>
    </row>
    <row r="20352" spans="2:2">
      <c r="B20352" s="150"/>
    </row>
    <row r="20353" spans="2:2">
      <c r="B20353" s="150"/>
    </row>
    <row r="20354" spans="2:2">
      <c r="B20354" s="150"/>
    </row>
    <row r="20355" spans="2:2">
      <c r="B20355" s="150"/>
    </row>
    <row r="20356" spans="2:2">
      <c r="B20356" s="150"/>
    </row>
    <row r="20357" spans="2:2">
      <c r="B20357" s="150"/>
    </row>
    <row r="20358" spans="2:2">
      <c r="B20358" s="150"/>
    </row>
    <row r="20359" spans="2:2">
      <c r="B20359" s="150"/>
    </row>
    <row r="20360" spans="2:2">
      <c r="B20360" s="150"/>
    </row>
    <row r="20361" spans="2:2">
      <c r="B20361" s="150"/>
    </row>
    <row r="20362" spans="2:2">
      <c r="B20362" s="150"/>
    </row>
    <row r="20363" spans="2:2">
      <c r="B20363" s="150"/>
    </row>
    <row r="20364" spans="2:2">
      <c r="B20364" s="150"/>
    </row>
    <row r="20365" spans="2:2">
      <c r="B20365" s="150"/>
    </row>
    <row r="20366" spans="2:2">
      <c r="B20366" s="150"/>
    </row>
    <row r="20367" spans="2:2">
      <c r="B20367" s="150"/>
    </row>
    <row r="20368" spans="2:2">
      <c r="B20368" s="150"/>
    </row>
    <row r="20369" spans="2:2">
      <c r="B20369" s="150"/>
    </row>
    <row r="20370" spans="2:2">
      <c r="B20370" s="150"/>
    </row>
    <row r="20371" spans="2:2">
      <c r="B20371" s="150"/>
    </row>
    <row r="20372" spans="2:2">
      <c r="B20372" s="150"/>
    </row>
    <row r="20373" spans="2:2">
      <c r="B20373" s="150"/>
    </row>
    <row r="20374" spans="2:2">
      <c r="B20374" s="150"/>
    </row>
    <row r="20375" spans="2:2">
      <c r="B20375" s="150"/>
    </row>
    <row r="20376" spans="2:2">
      <c r="B20376" s="150"/>
    </row>
    <row r="20377" spans="2:2">
      <c r="B20377" s="150"/>
    </row>
    <row r="20378" spans="2:2">
      <c r="B20378" s="150"/>
    </row>
    <row r="20379" spans="2:2">
      <c r="B20379" s="150"/>
    </row>
    <row r="20380" spans="2:2">
      <c r="B20380" s="150"/>
    </row>
    <row r="20381" spans="2:2">
      <c r="B20381" s="150"/>
    </row>
    <row r="20382" spans="2:2">
      <c r="B20382" s="150"/>
    </row>
    <row r="20383" spans="2:2">
      <c r="B20383" s="150"/>
    </row>
    <row r="20384" spans="2:2">
      <c r="B20384" s="150"/>
    </row>
    <row r="20385" spans="2:2">
      <c r="B20385" s="150"/>
    </row>
    <row r="20386" spans="2:2">
      <c r="B20386" s="150"/>
    </row>
    <row r="20387" spans="2:2">
      <c r="B20387" s="150"/>
    </row>
    <row r="20388" spans="2:2">
      <c r="B20388" s="150"/>
    </row>
    <row r="20389" spans="2:2">
      <c r="B20389" s="150"/>
    </row>
    <row r="20390" spans="2:2">
      <c r="B20390" s="150"/>
    </row>
    <row r="20391" spans="2:2">
      <c r="B20391" s="150"/>
    </row>
    <row r="20392" spans="2:2">
      <c r="B20392" s="150"/>
    </row>
    <row r="20393" spans="2:2">
      <c r="B20393" s="150"/>
    </row>
    <row r="20394" spans="2:2">
      <c r="B20394" s="150"/>
    </row>
    <row r="20395" spans="2:2">
      <c r="B20395" s="150"/>
    </row>
    <row r="20396" spans="2:2">
      <c r="B20396" s="150"/>
    </row>
    <row r="20397" spans="2:2">
      <c r="B20397" s="150"/>
    </row>
    <row r="20398" spans="2:2">
      <c r="B20398" s="150"/>
    </row>
    <row r="20399" spans="2:2">
      <c r="B20399" s="150"/>
    </row>
    <row r="20400" spans="2:2">
      <c r="B20400" s="150"/>
    </row>
    <row r="20401" spans="2:2">
      <c r="B20401" s="150"/>
    </row>
    <row r="20402" spans="2:2">
      <c r="B20402" s="150"/>
    </row>
    <row r="20403" spans="2:2">
      <c r="B20403" s="150"/>
    </row>
    <row r="20404" spans="2:2">
      <c r="B20404" s="150"/>
    </row>
    <row r="20405" spans="2:2">
      <c r="B20405" s="150"/>
    </row>
    <row r="20406" spans="2:2">
      <c r="B20406" s="150"/>
    </row>
    <row r="20407" spans="2:2">
      <c r="B20407" s="150"/>
    </row>
    <row r="20408" spans="2:2">
      <c r="B20408" s="150"/>
    </row>
    <row r="20409" spans="2:2">
      <c r="B20409" s="150"/>
    </row>
    <row r="20410" spans="2:2">
      <c r="B20410" s="150"/>
    </row>
    <row r="20411" spans="2:2">
      <c r="B20411" s="150"/>
    </row>
    <row r="20412" spans="2:2">
      <c r="B20412" s="150"/>
    </row>
    <row r="20413" spans="2:2">
      <c r="B20413" s="150"/>
    </row>
    <row r="20414" spans="2:2">
      <c r="B20414" s="150"/>
    </row>
    <row r="20415" spans="2:2">
      <c r="B20415" s="150"/>
    </row>
    <row r="20416" spans="2:2">
      <c r="B20416" s="150"/>
    </row>
    <row r="20417" spans="2:2">
      <c r="B20417" s="150"/>
    </row>
    <row r="20418" spans="2:2">
      <c r="B20418" s="150"/>
    </row>
    <row r="20419" spans="2:2">
      <c r="B20419" s="150"/>
    </row>
    <row r="20420" spans="2:2">
      <c r="B20420" s="150"/>
    </row>
    <row r="20421" spans="2:2">
      <c r="B20421" s="150"/>
    </row>
    <row r="20422" spans="2:2">
      <c r="B20422" s="150"/>
    </row>
    <row r="20423" spans="2:2">
      <c r="B20423" s="150"/>
    </row>
    <row r="20424" spans="2:2">
      <c r="B20424" s="150"/>
    </row>
    <row r="20425" spans="2:2">
      <c r="B20425" s="150"/>
    </row>
    <row r="20426" spans="2:2">
      <c r="B20426" s="150"/>
    </row>
    <row r="20427" spans="2:2">
      <c r="B20427" s="150"/>
    </row>
    <row r="20428" spans="2:2">
      <c r="B20428" s="150"/>
    </row>
    <row r="20429" spans="2:2">
      <c r="B20429" s="150"/>
    </row>
    <row r="20430" spans="2:2">
      <c r="B20430" s="150"/>
    </row>
    <row r="20431" spans="2:2">
      <c r="B20431" s="150"/>
    </row>
    <row r="20432" spans="2:2">
      <c r="B20432" s="150"/>
    </row>
    <row r="20433" spans="2:2">
      <c r="B20433" s="150"/>
    </row>
    <row r="20434" spans="2:2">
      <c r="B20434" s="150"/>
    </row>
    <row r="20435" spans="2:2">
      <c r="B20435" s="150"/>
    </row>
    <row r="20436" spans="2:2">
      <c r="B20436" s="150"/>
    </row>
    <row r="20437" spans="2:2">
      <c r="B20437" s="150"/>
    </row>
    <row r="20438" spans="2:2">
      <c r="B20438" s="150"/>
    </row>
    <row r="20439" spans="2:2">
      <c r="B20439" s="150"/>
    </row>
    <row r="20440" spans="2:2">
      <c r="B20440" s="150"/>
    </row>
    <row r="20441" spans="2:2">
      <c r="B20441" s="150"/>
    </row>
    <row r="20442" spans="2:2">
      <c r="B20442" s="150"/>
    </row>
    <row r="20443" spans="2:2">
      <c r="B20443" s="150"/>
    </row>
    <row r="20444" spans="2:2">
      <c r="B20444" s="150"/>
    </row>
    <row r="20445" spans="2:2">
      <c r="B20445" s="150"/>
    </row>
    <row r="20446" spans="2:2">
      <c r="B20446" s="150"/>
    </row>
    <row r="20447" spans="2:2">
      <c r="B20447" s="150"/>
    </row>
    <row r="20448" spans="2:2">
      <c r="B20448" s="150"/>
    </row>
    <row r="20449" spans="2:2">
      <c r="B20449" s="150"/>
    </row>
    <row r="20450" spans="2:2">
      <c r="B20450" s="150"/>
    </row>
    <row r="20451" spans="2:2">
      <c r="B20451" s="150"/>
    </row>
    <row r="20452" spans="2:2">
      <c r="B20452" s="150"/>
    </row>
    <row r="20453" spans="2:2">
      <c r="B20453" s="150"/>
    </row>
    <row r="20454" spans="2:2">
      <c r="B20454" s="150"/>
    </row>
    <row r="20455" spans="2:2">
      <c r="B20455" s="150"/>
    </row>
    <row r="20456" spans="2:2">
      <c r="B20456" s="150"/>
    </row>
    <row r="20457" spans="2:2">
      <c r="B20457" s="150"/>
    </row>
    <row r="20458" spans="2:2">
      <c r="B20458" s="150"/>
    </row>
    <row r="20459" spans="2:2">
      <c r="B20459" s="150"/>
    </row>
    <row r="20460" spans="2:2">
      <c r="B20460" s="150"/>
    </row>
    <row r="20461" spans="2:2">
      <c r="B20461" s="150"/>
    </row>
    <row r="20462" spans="2:2">
      <c r="B20462" s="150"/>
    </row>
    <row r="20463" spans="2:2">
      <c r="B20463" s="150"/>
    </row>
    <row r="20464" spans="2:2">
      <c r="B20464" s="150"/>
    </row>
    <row r="20465" spans="2:2">
      <c r="B20465" s="150"/>
    </row>
    <row r="20466" spans="2:2">
      <c r="B20466" s="150"/>
    </row>
    <row r="20467" spans="2:2">
      <c r="B20467" s="150"/>
    </row>
    <row r="20468" spans="2:2">
      <c r="B20468" s="150"/>
    </row>
    <row r="20469" spans="2:2">
      <c r="B20469" s="150"/>
    </row>
    <row r="20470" spans="2:2">
      <c r="B20470" s="150"/>
    </row>
    <row r="20471" spans="2:2">
      <c r="B20471" s="150"/>
    </row>
    <row r="20472" spans="2:2">
      <c r="B20472" s="150"/>
    </row>
    <row r="20473" spans="2:2">
      <c r="B20473" s="150"/>
    </row>
    <row r="20474" spans="2:2">
      <c r="B20474" s="150"/>
    </row>
    <row r="20475" spans="2:2">
      <c r="B20475" s="150"/>
    </row>
    <row r="20476" spans="2:2">
      <c r="B20476" s="150"/>
    </row>
    <row r="20477" spans="2:2">
      <c r="B20477" s="150"/>
    </row>
    <row r="20478" spans="2:2">
      <c r="B20478" s="150"/>
    </row>
    <row r="20479" spans="2:2">
      <c r="B20479" s="150"/>
    </row>
    <row r="20480" spans="2:2">
      <c r="B20480" s="150"/>
    </row>
    <row r="20481" spans="2:2">
      <c r="B20481" s="150"/>
    </row>
    <row r="20482" spans="2:2">
      <c r="B20482" s="150"/>
    </row>
    <row r="20483" spans="2:2">
      <c r="B20483" s="150"/>
    </row>
    <row r="20484" spans="2:2">
      <c r="B20484" s="150"/>
    </row>
    <row r="20485" spans="2:2">
      <c r="B20485" s="150"/>
    </row>
    <row r="20486" spans="2:2">
      <c r="B20486" s="150"/>
    </row>
    <row r="20487" spans="2:2">
      <c r="B20487" s="150"/>
    </row>
    <row r="20488" spans="2:2">
      <c r="B20488" s="150"/>
    </row>
    <row r="20489" spans="2:2">
      <c r="B20489" s="150"/>
    </row>
    <row r="20490" spans="2:2">
      <c r="B20490" s="150"/>
    </row>
    <row r="20491" spans="2:2">
      <c r="B20491" s="150"/>
    </row>
    <row r="20492" spans="2:2">
      <c r="B20492" s="150"/>
    </row>
    <row r="20493" spans="2:2">
      <c r="B20493" s="150"/>
    </row>
    <row r="20494" spans="2:2">
      <c r="B20494" s="150"/>
    </row>
    <row r="20495" spans="2:2">
      <c r="B20495" s="150"/>
    </row>
    <row r="20496" spans="2:2">
      <c r="B20496" s="150"/>
    </row>
    <row r="20497" spans="2:2">
      <c r="B20497" s="150"/>
    </row>
    <row r="20498" spans="2:2">
      <c r="B20498" s="150"/>
    </row>
    <row r="20499" spans="2:2">
      <c r="B20499" s="150"/>
    </row>
    <row r="20500" spans="2:2">
      <c r="B20500" s="150"/>
    </row>
    <row r="20501" spans="2:2">
      <c r="B20501" s="150"/>
    </row>
    <row r="20502" spans="2:2">
      <c r="B20502" s="150"/>
    </row>
    <row r="20503" spans="2:2">
      <c r="B20503" s="150"/>
    </row>
    <row r="20504" spans="2:2">
      <c r="B20504" s="150"/>
    </row>
    <row r="20505" spans="2:2">
      <c r="B20505" s="150"/>
    </row>
    <row r="20506" spans="2:2">
      <c r="B20506" s="150"/>
    </row>
    <row r="20507" spans="2:2">
      <c r="B20507" s="150"/>
    </row>
    <row r="20508" spans="2:2">
      <c r="B20508" s="150"/>
    </row>
    <row r="20509" spans="2:2">
      <c r="B20509" s="150"/>
    </row>
    <row r="20510" spans="2:2">
      <c r="B20510" s="150"/>
    </row>
    <row r="20511" spans="2:2">
      <c r="B20511" s="150"/>
    </row>
    <row r="20512" spans="2:2">
      <c r="B20512" s="150"/>
    </row>
    <row r="20513" spans="2:2">
      <c r="B20513" s="150"/>
    </row>
    <row r="20514" spans="2:2">
      <c r="B20514" s="150"/>
    </row>
    <row r="20515" spans="2:2">
      <c r="B20515" s="150"/>
    </row>
    <row r="20516" spans="2:2">
      <c r="B20516" s="150"/>
    </row>
    <row r="20517" spans="2:2">
      <c r="B20517" s="150"/>
    </row>
    <row r="20518" spans="2:2">
      <c r="B20518" s="150"/>
    </row>
    <row r="20519" spans="2:2">
      <c r="B20519" s="150"/>
    </row>
    <row r="20520" spans="2:2">
      <c r="B20520" s="150"/>
    </row>
    <row r="20521" spans="2:2">
      <c r="B20521" s="150"/>
    </row>
    <row r="20522" spans="2:2">
      <c r="B20522" s="150"/>
    </row>
    <row r="20523" spans="2:2">
      <c r="B20523" s="150"/>
    </row>
    <row r="20524" spans="2:2">
      <c r="B20524" s="150"/>
    </row>
    <row r="20525" spans="2:2">
      <c r="B20525" s="150"/>
    </row>
    <row r="20526" spans="2:2">
      <c r="B20526" s="150"/>
    </row>
    <row r="20527" spans="2:2">
      <c r="B20527" s="150"/>
    </row>
    <row r="20528" spans="2:2">
      <c r="B20528" s="150"/>
    </row>
    <row r="20529" spans="2:2">
      <c r="B20529" s="150"/>
    </row>
    <row r="20530" spans="2:2">
      <c r="B20530" s="150"/>
    </row>
    <row r="20531" spans="2:2">
      <c r="B20531" s="150"/>
    </row>
    <row r="20532" spans="2:2">
      <c r="B20532" s="150"/>
    </row>
    <row r="20533" spans="2:2">
      <c r="B20533" s="150"/>
    </row>
    <row r="20534" spans="2:2">
      <c r="B20534" s="150"/>
    </row>
    <row r="20535" spans="2:2">
      <c r="B20535" s="150"/>
    </row>
    <row r="20536" spans="2:2">
      <c r="B20536" s="150"/>
    </row>
    <row r="20537" spans="2:2">
      <c r="B20537" s="150"/>
    </row>
    <row r="20538" spans="2:2">
      <c r="B20538" s="150"/>
    </row>
    <row r="20539" spans="2:2">
      <c r="B20539" s="150"/>
    </row>
    <row r="20540" spans="2:2">
      <c r="B20540" s="150"/>
    </row>
    <row r="20541" spans="2:2">
      <c r="B20541" s="150"/>
    </row>
    <row r="20542" spans="2:2">
      <c r="B20542" s="150"/>
    </row>
    <row r="20543" spans="2:2">
      <c r="B20543" s="150"/>
    </row>
    <row r="20544" spans="2:2">
      <c r="B20544" s="150"/>
    </row>
    <row r="20545" spans="2:2">
      <c r="B20545" s="150"/>
    </row>
    <row r="20546" spans="2:2">
      <c r="B20546" s="150"/>
    </row>
    <row r="20547" spans="2:2">
      <c r="B20547" s="150"/>
    </row>
    <row r="20548" spans="2:2">
      <c r="B20548" s="150"/>
    </row>
    <row r="20549" spans="2:2">
      <c r="B20549" s="150"/>
    </row>
    <row r="20550" spans="2:2">
      <c r="B20550" s="150"/>
    </row>
    <row r="20551" spans="2:2">
      <c r="B20551" s="150"/>
    </row>
    <row r="20552" spans="2:2">
      <c r="B20552" s="150"/>
    </row>
    <row r="20553" spans="2:2">
      <c r="B20553" s="150"/>
    </row>
    <row r="20554" spans="2:2">
      <c r="B20554" s="150"/>
    </row>
    <row r="20555" spans="2:2">
      <c r="B20555" s="150"/>
    </row>
    <row r="20556" spans="2:2">
      <c r="B20556" s="150"/>
    </row>
    <row r="20557" spans="2:2">
      <c r="B20557" s="150"/>
    </row>
    <row r="20558" spans="2:2">
      <c r="B20558" s="150"/>
    </row>
    <row r="20559" spans="2:2">
      <c r="B20559" s="150"/>
    </row>
    <row r="20560" spans="2:2">
      <c r="B20560" s="150"/>
    </row>
    <row r="20561" spans="2:2">
      <c r="B20561" s="150"/>
    </row>
    <row r="20562" spans="2:2">
      <c r="B20562" s="150"/>
    </row>
    <row r="20563" spans="2:2">
      <c r="B20563" s="150"/>
    </row>
    <row r="20564" spans="2:2">
      <c r="B20564" s="150"/>
    </row>
    <row r="20565" spans="2:2">
      <c r="B20565" s="150"/>
    </row>
    <row r="20566" spans="2:2">
      <c r="B20566" s="150"/>
    </row>
    <row r="20567" spans="2:2">
      <c r="B20567" s="150"/>
    </row>
    <row r="20568" spans="2:2">
      <c r="B20568" s="150"/>
    </row>
    <row r="20569" spans="2:2">
      <c r="B20569" s="150"/>
    </row>
    <row r="20570" spans="2:2">
      <c r="B20570" s="150"/>
    </row>
    <row r="20571" spans="2:2">
      <c r="B20571" s="150"/>
    </row>
    <row r="20572" spans="2:2">
      <c r="B20572" s="150"/>
    </row>
    <row r="20573" spans="2:2">
      <c r="B20573" s="150"/>
    </row>
    <row r="20574" spans="2:2">
      <c r="B20574" s="150"/>
    </row>
    <row r="20575" spans="2:2">
      <c r="B20575" s="150"/>
    </row>
    <row r="20576" spans="2:2">
      <c r="B20576" s="150"/>
    </row>
    <row r="20577" spans="2:2">
      <c r="B20577" s="150"/>
    </row>
    <row r="20578" spans="2:2">
      <c r="B20578" s="150"/>
    </row>
    <row r="20579" spans="2:2">
      <c r="B20579" s="150"/>
    </row>
    <row r="20580" spans="2:2">
      <c r="B20580" s="150"/>
    </row>
    <row r="20581" spans="2:2">
      <c r="B20581" s="150"/>
    </row>
    <row r="20582" spans="2:2">
      <c r="B20582" s="150"/>
    </row>
    <row r="20583" spans="2:2">
      <c r="B20583" s="150"/>
    </row>
    <row r="20584" spans="2:2">
      <c r="B20584" s="150"/>
    </row>
    <row r="20585" spans="2:2">
      <c r="B20585" s="150"/>
    </row>
    <row r="20586" spans="2:2">
      <c r="B20586" s="150"/>
    </row>
    <row r="20587" spans="2:2">
      <c r="B20587" s="150"/>
    </row>
    <row r="20588" spans="2:2">
      <c r="B20588" s="150"/>
    </row>
    <row r="20589" spans="2:2">
      <c r="B20589" s="150"/>
    </row>
    <row r="20590" spans="2:2">
      <c r="B20590" s="150"/>
    </row>
    <row r="20591" spans="2:2">
      <c r="B20591" s="150"/>
    </row>
    <row r="20592" spans="2:2">
      <c r="B20592" s="150"/>
    </row>
    <row r="20593" spans="2:2">
      <c r="B20593" s="150"/>
    </row>
    <row r="20594" spans="2:2">
      <c r="B20594" s="150"/>
    </row>
    <row r="20595" spans="2:2">
      <c r="B20595" s="150"/>
    </row>
    <row r="20596" spans="2:2">
      <c r="B20596" s="150"/>
    </row>
    <row r="20597" spans="2:2">
      <c r="B20597" s="150"/>
    </row>
    <row r="20598" spans="2:2">
      <c r="B20598" s="150"/>
    </row>
    <row r="20599" spans="2:2">
      <c r="B20599" s="150"/>
    </row>
    <row r="20600" spans="2:2">
      <c r="B20600" s="150"/>
    </row>
    <row r="20601" spans="2:2">
      <c r="B20601" s="150"/>
    </row>
    <row r="20602" spans="2:2">
      <c r="B20602" s="150"/>
    </row>
    <row r="20603" spans="2:2">
      <c r="B20603" s="150"/>
    </row>
    <row r="20604" spans="2:2">
      <c r="B20604" s="150"/>
    </row>
    <row r="20605" spans="2:2">
      <c r="B20605" s="150"/>
    </row>
    <row r="20606" spans="2:2">
      <c r="B20606" s="150"/>
    </row>
    <row r="20607" spans="2:2">
      <c r="B20607" s="150"/>
    </row>
    <row r="20608" spans="2:2">
      <c r="B20608" s="150"/>
    </row>
    <row r="20609" spans="2:2">
      <c r="B20609" s="150"/>
    </row>
    <row r="20610" spans="2:2">
      <c r="B20610" s="150"/>
    </row>
    <row r="20611" spans="2:2">
      <c r="B20611" s="150"/>
    </row>
    <row r="20612" spans="2:2">
      <c r="B20612" s="150"/>
    </row>
    <row r="20613" spans="2:2">
      <c r="B20613" s="150"/>
    </row>
    <row r="20614" spans="2:2">
      <c r="B20614" s="150"/>
    </row>
    <row r="20615" spans="2:2">
      <c r="B20615" s="150"/>
    </row>
    <row r="20616" spans="2:2">
      <c r="B20616" s="150"/>
    </row>
    <row r="20617" spans="2:2">
      <c r="B20617" s="150"/>
    </row>
    <row r="20618" spans="2:2">
      <c r="B20618" s="150"/>
    </row>
    <row r="20619" spans="2:2">
      <c r="B20619" s="150"/>
    </row>
    <row r="20620" spans="2:2">
      <c r="B20620" s="150"/>
    </row>
    <row r="20621" spans="2:2">
      <c r="B20621" s="150"/>
    </row>
    <row r="20622" spans="2:2">
      <c r="B20622" s="150"/>
    </row>
    <row r="20623" spans="2:2">
      <c r="B20623" s="150"/>
    </row>
    <row r="20624" spans="2:2">
      <c r="B20624" s="150"/>
    </row>
    <row r="20625" spans="2:2">
      <c r="B20625" s="150"/>
    </row>
    <row r="20626" spans="2:2">
      <c r="B20626" s="150"/>
    </row>
    <row r="20627" spans="2:2">
      <c r="B20627" s="150"/>
    </row>
    <row r="20628" spans="2:2">
      <c r="B20628" s="150"/>
    </row>
    <row r="20629" spans="2:2">
      <c r="B20629" s="150"/>
    </row>
    <row r="20630" spans="2:2">
      <c r="B20630" s="150"/>
    </row>
    <row r="20631" spans="2:2">
      <c r="B20631" s="150"/>
    </row>
    <row r="20632" spans="2:2">
      <c r="B20632" s="150"/>
    </row>
    <row r="20633" spans="2:2">
      <c r="B20633" s="150"/>
    </row>
    <row r="20634" spans="2:2">
      <c r="B20634" s="150"/>
    </row>
    <row r="20635" spans="2:2">
      <c r="B20635" s="150"/>
    </row>
    <row r="20636" spans="2:2">
      <c r="B20636" s="150"/>
    </row>
    <row r="20637" spans="2:2">
      <c r="B20637" s="150"/>
    </row>
    <row r="20638" spans="2:2">
      <c r="B20638" s="150"/>
    </row>
    <row r="20639" spans="2:2">
      <c r="B20639" s="150"/>
    </row>
    <row r="20640" spans="2:2">
      <c r="B20640" s="150"/>
    </row>
    <row r="20641" spans="2:2">
      <c r="B20641" s="150"/>
    </row>
    <row r="20642" spans="2:2">
      <c r="B20642" s="150"/>
    </row>
    <row r="20643" spans="2:2">
      <c r="B20643" s="150"/>
    </row>
    <row r="20644" spans="2:2">
      <c r="B20644" s="150"/>
    </row>
    <row r="20645" spans="2:2">
      <c r="B20645" s="150"/>
    </row>
    <row r="20646" spans="2:2">
      <c r="B20646" s="150"/>
    </row>
    <row r="20647" spans="2:2">
      <c r="B20647" s="150"/>
    </row>
    <row r="20648" spans="2:2">
      <c r="B20648" s="150"/>
    </row>
    <row r="20649" spans="2:2">
      <c r="B20649" s="150"/>
    </row>
    <row r="20650" spans="2:2">
      <c r="B20650" s="150"/>
    </row>
    <row r="20651" spans="2:2">
      <c r="B20651" s="150"/>
    </row>
    <row r="20652" spans="2:2">
      <c r="B20652" s="150"/>
    </row>
    <row r="20653" spans="2:2">
      <c r="B20653" s="150"/>
    </row>
    <row r="20654" spans="2:2">
      <c r="B20654" s="150"/>
    </row>
    <row r="20655" spans="2:2">
      <c r="B20655" s="150"/>
    </row>
    <row r="20656" spans="2:2">
      <c r="B20656" s="150"/>
    </row>
    <row r="20657" spans="2:2">
      <c r="B20657" s="150"/>
    </row>
    <row r="20658" spans="2:2">
      <c r="B20658" s="150"/>
    </row>
    <row r="20659" spans="2:2">
      <c r="B20659" s="150"/>
    </row>
    <row r="20660" spans="2:2">
      <c r="B20660" s="150"/>
    </row>
    <row r="20661" spans="2:2">
      <c r="B20661" s="150"/>
    </row>
    <row r="20662" spans="2:2">
      <c r="B20662" s="150"/>
    </row>
    <row r="20663" spans="2:2">
      <c r="B20663" s="150"/>
    </row>
    <row r="20664" spans="2:2">
      <c r="B20664" s="150"/>
    </row>
    <row r="20665" spans="2:2">
      <c r="B20665" s="150"/>
    </row>
    <row r="20666" spans="2:2">
      <c r="B20666" s="150"/>
    </row>
    <row r="20667" spans="2:2">
      <c r="B20667" s="150"/>
    </row>
    <row r="20668" spans="2:2">
      <c r="B20668" s="150"/>
    </row>
    <row r="20669" spans="2:2">
      <c r="B20669" s="150"/>
    </row>
    <row r="20670" spans="2:2">
      <c r="B20670" s="150"/>
    </row>
    <row r="20671" spans="2:2">
      <c r="B20671" s="150"/>
    </row>
    <row r="20672" spans="2:2">
      <c r="B20672" s="150"/>
    </row>
    <row r="20673" spans="2:2">
      <c r="B20673" s="150"/>
    </row>
    <row r="20674" spans="2:2">
      <c r="B20674" s="150"/>
    </row>
    <row r="20675" spans="2:2">
      <c r="B20675" s="150"/>
    </row>
    <row r="20676" spans="2:2">
      <c r="B20676" s="150"/>
    </row>
    <row r="20677" spans="2:2">
      <c r="B20677" s="150"/>
    </row>
    <row r="20678" spans="2:2">
      <c r="B20678" s="150"/>
    </row>
    <row r="20679" spans="2:2">
      <c r="B20679" s="150"/>
    </row>
    <row r="20680" spans="2:2">
      <c r="B20680" s="150"/>
    </row>
    <row r="20681" spans="2:2">
      <c r="B20681" s="150"/>
    </row>
    <row r="20682" spans="2:2">
      <c r="B20682" s="150"/>
    </row>
    <row r="20683" spans="2:2">
      <c r="B20683" s="150"/>
    </row>
    <row r="20684" spans="2:2">
      <c r="B20684" s="150"/>
    </row>
    <row r="20685" spans="2:2">
      <c r="B20685" s="150"/>
    </row>
    <row r="20686" spans="2:2">
      <c r="B20686" s="150"/>
    </row>
    <row r="20687" spans="2:2">
      <c r="B20687" s="150"/>
    </row>
    <row r="20688" spans="2:2">
      <c r="B20688" s="150"/>
    </row>
    <row r="20689" spans="2:2">
      <c r="B20689" s="150"/>
    </row>
    <row r="20690" spans="2:2">
      <c r="B20690" s="150"/>
    </row>
    <row r="20691" spans="2:2">
      <c r="B20691" s="150"/>
    </row>
    <row r="20692" spans="2:2">
      <c r="B20692" s="150"/>
    </row>
    <row r="20693" spans="2:2">
      <c r="B20693" s="150"/>
    </row>
    <row r="20694" spans="2:2">
      <c r="B20694" s="150"/>
    </row>
    <row r="20695" spans="2:2">
      <c r="B20695" s="150"/>
    </row>
    <row r="20696" spans="2:2">
      <c r="B20696" s="150"/>
    </row>
    <row r="20697" spans="2:2">
      <c r="B20697" s="150"/>
    </row>
    <row r="20698" spans="2:2">
      <c r="B20698" s="150"/>
    </row>
    <row r="20699" spans="2:2">
      <c r="B20699" s="150"/>
    </row>
    <row r="20700" spans="2:2">
      <c r="B20700" s="150"/>
    </row>
    <row r="20701" spans="2:2">
      <c r="B20701" s="150"/>
    </row>
    <row r="20702" spans="2:2">
      <c r="B20702" s="150"/>
    </row>
    <row r="20703" spans="2:2">
      <c r="B20703" s="150"/>
    </row>
    <row r="20704" spans="2:2">
      <c r="B20704" s="150"/>
    </row>
    <row r="20705" spans="2:2">
      <c r="B20705" s="150"/>
    </row>
    <row r="20706" spans="2:2">
      <c r="B20706" s="150"/>
    </row>
    <row r="20707" spans="2:2">
      <c r="B20707" s="150"/>
    </row>
    <row r="20708" spans="2:2">
      <c r="B20708" s="150"/>
    </row>
    <row r="20709" spans="2:2">
      <c r="B20709" s="150"/>
    </row>
    <row r="20710" spans="2:2">
      <c r="B20710" s="150"/>
    </row>
    <row r="20711" spans="2:2">
      <c r="B20711" s="150"/>
    </row>
    <row r="20712" spans="2:2">
      <c r="B20712" s="150"/>
    </row>
    <row r="20713" spans="2:2">
      <c r="B20713" s="150"/>
    </row>
    <row r="20714" spans="2:2">
      <c r="B20714" s="150"/>
    </row>
    <row r="20715" spans="2:2">
      <c r="B20715" s="150"/>
    </row>
    <row r="20716" spans="2:2">
      <c r="B20716" s="150"/>
    </row>
    <row r="20717" spans="2:2">
      <c r="B20717" s="150"/>
    </row>
    <row r="20718" spans="2:2">
      <c r="B20718" s="150"/>
    </row>
    <row r="20719" spans="2:2">
      <c r="B20719" s="150"/>
    </row>
    <row r="20720" spans="2:2">
      <c r="B20720" s="150"/>
    </row>
    <row r="20721" spans="2:2">
      <c r="B20721" s="150"/>
    </row>
    <row r="20722" spans="2:2">
      <c r="B20722" s="150"/>
    </row>
    <row r="20723" spans="2:2">
      <c r="B20723" s="150"/>
    </row>
    <row r="20724" spans="2:2">
      <c r="B20724" s="150"/>
    </row>
    <row r="20725" spans="2:2">
      <c r="B20725" s="150"/>
    </row>
    <row r="20726" spans="2:2">
      <c r="B20726" s="150"/>
    </row>
    <row r="20727" spans="2:2">
      <c r="B20727" s="150"/>
    </row>
    <row r="20728" spans="2:2">
      <c r="B20728" s="150"/>
    </row>
    <row r="20729" spans="2:2">
      <c r="B20729" s="150"/>
    </row>
    <row r="20730" spans="2:2">
      <c r="B20730" s="150"/>
    </row>
    <row r="20731" spans="2:2">
      <c r="B20731" s="150"/>
    </row>
    <row r="20732" spans="2:2">
      <c r="B20732" s="150"/>
    </row>
    <row r="20733" spans="2:2">
      <c r="B20733" s="150"/>
    </row>
    <row r="20734" spans="2:2">
      <c r="B20734" s="150"/>
    </row>
    <row r="20735" spans="2:2">
      <c r="B20735" s="150"/>
    </row>
    <row r="20736" spans="2:2">
      <c r="B20736" s="150"/>
    </row>
    <row r="20737" spans="2:2">
      <c r="B20737" s="150"/>
    </row>
    <row r="20738" spans="2:2">
      <c r="B20738" s="150"/>
    </row>
    <row r="20739" spans="2:2">
      <c r="B20739" s="150"/>
    </row>
    <row r="20740" spans="2:2">
      <c r="B20740" s="150"/>
    </row>
    <row r="20741" spans="2:2">
      <c r="B20741" s="150"/>
    </row>
    <row r="20742" spans="2:2">
      <c r="B20742" s="150"/>
    </row>
    <row r="20743" spans="2:2">
      <c r="B20743" s="150"/>
    </row>
    <row r="20744" spans="2:2">
      <c r="B20744" s="150"/>
    </row>
    <row r="20745" spans="2:2">
      <c r="B20745" s="150"/>
    </row>
    <row r="20746" spans="2:2">
      <c r="B20746" s="150"/>
    </row>
    <row r="20747" spans="2:2">
      <c r="B20747" s="150"/>
    </row>
    <row r="20748" spans="2:2">
      <c r="B20748" s="150"/>
    </row>
    <row r="20749" spans="2:2">
      <c r="B20749" s="150"/>
    </row>
    <row r="20750" spans="2:2">
      <c r="B20750" s="150"/>
    </row>
    <row r="20751" spans="2:2">
      <c r="B20751" s="150"/>
    </row>
    <row r="20752" spans="2:2">
      <c r="B20752" s="150"/>
    </row>
    <row r="20753" spans="2:2">
      <c r="B20753" s="150"/>
    </row>
    <row r="20754" spans="2:2">
      <c r="B20754" s="150"/>
    </row>
    <row r="20755" spans="2:2">
      <c r="B20755" s="150"/>
    </row>
    <row r="20756" spans="2:2">
      <c r="B20756" s="150"/>
    </row>
    <row r="20757" spans="2:2">
      <c r="B20757" s="150"/>
    </row>
    <row r="20758" spans="2:2">
      <c r="B20758" s="150"/>
    </row>
    <row r="20759" spans="2:2">
      <c r="B20759" s="150"/>
    </row>
    <row r="20760" spans="2:2">
      <c r="B20760" s="150"/>
    </row>
    <row r="20761" spans="2:2">
      <c r="B20761" s="150"/>
    </row>
    <row r="20762" spans="2:2">
      <c r="B20762" s="150"/>
    </row>
    <row r="20763" spans="2:2">
      <c r="B20763" s="150"/>
    </row>
    <row r="20764" spans="2:2">
      <c r="B20764" s="150"/>
    </row>
    <row r="20765" spans="2:2">
      <c r="B20765" s="150"/>
    </row>
    <row r="20766" spans="2:2">
      <c r="B20766" s="150"/>
    </row>
    <row r="20767" spans="2:2">
      <c r="B20767" s="150"/>
    </row>
    <row r="20768" spans="2:2">
      <c r="B20768" s="150"/>
    </row>
    <row r="20769" spans="2:2">
      <c r="B20769" s="150"/>
    </row>
    <row r="20770" spans="2:2">
      <c r="B20770" s="150"/>
    </row>
    <row r="20771" spans="2:2">
      <c r="B20771" s="150"/>
    </row>
    <row r="20772" spans="2:2">
      <c r="B20772" s="150"/>
    </row>
    <row r="20773" spans="2:2">
      <c r="B20773" s="150"/>
    </row>
    <row r="20774" spans="2:2">
      <c r="B20774" s="150"/>
    </row>
    <row r="20775" spans="2:2">
      <c r="B20775" s="150"/>
    </row>
    <row r="20776" spans="2:2">
      <c r="B20776" s="150"/>
    </row>
    <row r="20777" spans="2:2">
      <c r="B20777" s="150"/>
    </row>
    <row r="20778" spans="2:2">
      <c r="B20778" s="150"/>
    </row>
    <row r="20779" spans="2:2">
      <c r="B20779" s="150"/>
    </row>
    <row r="20780" spans="2:2">
      <c r="B20780" s="150"/>
    </row>
    <row r="20781" spans="2:2">
      <c r="B20781" s="150"/>
    </row>
    <row r="20782" spans="2:2">
      <c r="B20782" s="150"/>
    </row>
    <row r="20783" spans="2:2">
      <c r="B20783" s="150"/>
    </row>
    <row r="20784" spans="2:2">
      <c r="B20784" s="150"/>
    </row>
    <row r="20785" spans="2:2">
      <c r="B20785" s="150"/>
    </row>
    <row r="20786" spans="2:2">
      <c r="B20786" s="150"/>
    </row>
    <row r="20787" spans="2:2">
      <c r="B20787" s="150"/>
    </row>
    <row r="20788" spans="2:2">
      <c r="B20788" s="150"/>
    </row>
    <row r="20789" spans="2:2">
      <c r="B20789" s="150"/>
    </row>
    <row r="20790" spans="2:2">
      <c r="B20790" s="150"/>
    </row>
    <row r="20791" spans="2:2">
      <c r="B20791" s="150"/>
    </row>
    <row r="20792" spans="2:2">
      <c r="B20792" s="150"/>
    </row>
    <row r="20793" spans="2:2">
      <c r="B20793" s="150"/>
    </row>
    <row r="20794" spans="2:2">
      <c r="B20794" s="150"/>
    </row>
    <row r="20795" spans="2:2">
      <c r="B20795" s="150"/>
    </row>
    <row r="20796" spans="2:2">
      <c r="B20796" s="150"/>
    </row>
    <row r="20797" spans="2:2">
      <c r="B20797" s="150"/>
    </row>
    <row r="20798" spans="2:2">
      <c r="B20798" s="150"/>
    </row>
    <row r="20799" spans="2:2">
      <c r="B20799" s="150"/>
    </row>
    <row r="20800" spans="2:2">
      <c r="B20800" s="150"/>
    </row>
    <row r="20801" spans="2:2">
      <c r="B20801" s="150"/>
    </row>
    <row r="20802" spans="2:2">
      <c r="B20802" s="150"/>
    </row>
    <row r="20803" spans="2:2">
      <c r="B20803" s="150"/>
    </row>
    <row r="20804" spans="2:2">
      <c r="B20804" s="150"/>
    </row>
    <row r="20805" spans="2:2">
      <c r="B20805" s="150"/>
    </row>
    <row r="20806" spans="2:2">
      <c r="B20806" s="150"/>
    </row>
    <row r="20807" spans="2:2">
      <c r="B20807" s="150"/>
    </row>
    <row r="20808" spans="2:2">
      <c r="B20808" s="150"/>
    </row>
    <row r="20809" spans="2:2">
      <c r="B20809" s="150"/>
    </row>
    <row r="20810" spans="2:2">
      <c r="B20810" s="150"/>
    </row>
    <row r="20811" spans="2:2">
      <c r="B20811" s="150"/>
    </row>
    <row r="20812" spans="2:2">
      <c r="B20812" s="150"/>
    </row>
    <row r="20813" spans="2:2">
      <c r="B20813" s="150"/>
    </row>
    <row r="20814" spans="2:2">
      <c r="B20814" s="150"/>
    </row>
    <row r="20815" spans="2:2">
      <c r="B20815" s="150"/>
    </row>
    <row r="20816" spans="2:2">
      <c r="B20816" s="150"/>
    </row>
    <row r="20817" spans="2:2">
      <c r="B20817" s="150"/>
    </row>
    <row r="20818" spans="2:2">
      <c r="B20818" s="150"/>
    </row>
    <row r="20819" spans="2:2">
      <c r="B20819" s="150"/>
    </row>
    <row r="20820" spans="2:2">
      <c r="B20820" s="150"/>
    </row>
    <row r="20821" spans="2:2">
      <c r="B20821" s="150"/>
    </row>
    <row r="20822" spans="2:2">
      <c r="B20822" s="150"/>
    </row>
    <row r="20823" spans="2:2">
      <c r="B20823" s="150"/>
    </row>
    <row r="20824" spans="2:2">
      <c r="B20824" s="150"/>
    </row>
    <row r="20825" spans="2:2">
      <c r="B20825" s="150"/>
    </row>
    <row r="20826" spans="2:2">
      <c r="B20826" s="150"/>
    </row>
    <row r="20827" spans="2:2">
      <c r="B20827" s="150"/>
    </row>
    <row r="20828" spans="2:2">
      <c r="B20828" s="150"/>
    </row>
    <row r="20829" spans="2:2">
      <c r="B20829" s="150"/>
    </row>
    <row r="20830" spans="2:2">
      <c r="B20830" s="150"/>
    </row>
    <row r="20831" spans="2:2">
      <c r="B20831" s="150"/>
    </row>
    <row r="20832" spans="2:2">
      <c r="B20832" s="150"/>
    </row>
    <row r="20833" spans="2:2">
      <c r="B20833" s="150"/>
    </row>
    <row r="20834" spans="2:2">
      <c r="B20834" s="150"/>
    </row>
    <row r="20835" spans="2:2">
      <c r="B20835" s="150"/>
    </row>
    <row r="20836" spans="2:2">
      <c r="B20836" s="150"/>
    </row>
    <row r="20837" spans="2:2">
      <c r="B20837" s="150"/>
    </row>
    <row r="20838" spans="2:2">
      <c r="B20838" s="150"/>
    </row>
    <row r="20839" spans="2:2">
      <c r="B20839" s="150"/>
    </row>
    <row r="20840" spans="2:2">
      <c r="B20840" s="150"/>
    </row>
    <row r="20841" spans="2:2">
      <c r="B20841" s="150"/>
    </row>
    <row r="20842" spans="2:2">
      <c r="B20842" s="150"/>
    </row>
    <row r="20843" spans="2:2">
      <c r="B20843" s="150"/>
    </row>
    <row r="20844" spans="2:2">
      <c r="B20844" s="150"/>
    </row>
    <row r="20845" spans="2:2">
      <c r="B20845" s="150"/>
    </row>
    <row r="20846" spans="2:2">
      <c r="B20846" s="150"/>
    </row>
    <row r="20847" spans="2:2">
      <c r="B20847" s="150"/>
    </row>
    <row r="20848" spans="2:2">
      <c r="B20848" s="150"/>
    </row>
    <row r="20849" spans="2:2">
      <c r="B20849" s="150"/>
    </row>
    <row r="20850" spans="2:2">
      <c r="B20850" s="150"/>
    </row>
    <row r="20851" spans="2:2">
      <c r="B20851" s="150"/>
    </row>
    <row r="20852" spans="2:2">
      <c r="B20852" s="150"/>
    </row>
    <row r="20853" spans="2:2">
      <c r="B20853" s="150"/>
    </row>
    <row r="20854" spans="2:2">
      <c r="B20854" s="150"/>
    </row>
    <row r="20855" spans="2:2">
      <c r="B20855" s="150"/>
    </row>
    <row r="20856" spans="2:2">
      <c r="B20856" s="150"/>
    </row>
    <row r="20857" spans="2:2">
      <c r="B20857" s="150"/>
    </row>
    <row r="20858" spans="2:2">
      <c r="B20858" s="150"/>
    </row>
    <row r="20859" spans="2:2">
      <c r="B20859" s="150"/>
    </row>
    <row r="20860" spans="2:2">
      <c r="B20860" s="150"/>
    </row>
    <row r="20861" spans="2:2">
      <c r="B20861" s="150"/>
    </row>
    <row r="20862" spans="2:2">
      <c r="B20862" s="150"/>
    </row>
    <row r="20863" spans="2:2">
      <c r="B20863" s="150"/>
    </row>
    <row r="20864" spans="2:2">
      <c r="B20864" s="150"/>
    </row>
    <row r="20865" spans="2:2">
      <c r="B20865" s="150"/>
    </row>
    <row r="20866" spans="2:2">
      <c r="B20866" s="150"/>
    </row>
    <row r="20867" spans="2:2">
      <c r="B20867" s="150"/>
    </row>
    <row r="20868" spans="2:2">
      <c r="B20868" s="150"/>
    </row>
    <row r="20869" spans="2:2">
      <c r="B20869" s="150"/>
    </row>
    <row r="20870" spans="2:2">
      <c r="B20870" s="150"/>
    </row>
    <row r="20871" spans="2:2">
      <c r="B20871" s="150"/>
    </row>
    <row r="20872" spans="2:2">
      <c r="B20872" s="150"/>
    </row>
    <row r="20873" spans="2:2">
      <c r="B20873" s="150"/>
    </row>
    <row r="20874" spans="2:2">
      <c r="B20874" s="150"/>
    </row>
    <row r="20875" spans="2:2">
      <c r="B20875" s="150"/>
    </row>
    <row r="20876" spans="2:2">
      <c r="B20876" s="150"/>
    </row>
    <row r="20877" spans="2:2">
      <c r="B20877" s="150"/>
    </row>
    <row r="20878" spans="2:2">
      <c r="B20878" s="150"/>
    </row>
    <row r="20879" spans="2:2">
      <c r="B20879" s="150"/>
    </row>
    <row r="20880" spans="2:2">
      <c r="B20880" s="150"/>
    </row>
    <row r="20881" spans="2:2">
      <c r="B20881" s="150"/>
    </row>
    <row r="20882" spans="2:2">
      <c r="B20882" s="150"/>
    </row>
    <row r="20883" spans="2:2">
      <c r="B20883" s="150"/>
    </row>
    <row r="20884" spans="2:2">
      <c r="B20884" s="150"/>
    </row>
    <row r="20885" spans="2:2">
      <c r="B20885" s="150"/>
    </row>
    <row r="20886" spans="2:2">
      <c r="B20886" s="150"/>
    </row>
    <row r="20887" spans="2:2">
      <c r="B20887" s="150"/>
    </row>
    <row r="20888" spans="2:2">
      <c r="B20888" s="150"/>
    </row>
    <row r="20889" spans="2:2">
      <c r="B20889" s="150"/>
    </row>
    <row r="20890" spans="2:2">
      <c r="B20890" s="150"/>
    </row>
    <row r="20891" spans="2:2">
      <c r="B20891" s="150"/>
    </row>
    <row r="20892" spans="2:2">
      <c r="B20892" s="150"/>
    </row>
    <row r="20893" spans="2:2">
      <c r="B20893" s="150"/>
    </row>
    <row r="20894" spans="2:2">
      <c r="B20894" s="150"/>
    </row>
    <row r="20895" spans="2:2">
      <c r="B20895" s="150"/>
    </row>
    <row r="20896" spans="2:2">
      <c r="B20896" s="150"/>
    </row>
    <row r="20897" spans="2:2">
      <c r="B20897" s="150"/>
    </row>
    <row r="20898" spans="2:2">
      <c r="B20898" s="150"/>
    </row>
    <row r="20899" spans="2:2">
      <c r="B20899" s="150"/>
    </row>
    <row r="20900" spans="2:2">
      <c r="B20900" s="150"/>
    </row>
    <row r="20901" spans="2:2">
      <c r="B20901" s="150"/>
    </row>
    <row r="20902" spans="2:2">
      <c r="B20902" s="150"/>
    </row>
    <row r="20903" spans="2:2">
      <c r="B20903" s="150"/>
    </row>
    <row r="20904" spans="2:2">
      <c r="B20904" s="150"/>
    </row>
    <row r="20905" spans="2:2">
      <c r="B20905" s="150"/>
    </row>
    <row r="20906" spans="2:2">
      <c r="B20906" s="150"/>
    </row>
    <row r="20907" spans="2:2">
      <c r="B20907" s="150"/>
    </row>
    <row r="20908" spans="2:2">
      <c r="B20908" s="150"/>
    </row>
    <row r="20909" spans="2:2">
      <c r="B20909" s="150"/>
    </row>
    <row r="20910" spans="2:2">
      <c r="B20910" s="150"/>
    </row>
    <row r="20911" spans="2:2">
      <c r="B20911" s="150"/>
    </row>
    <row r="20912" spans="2:2">
      <c r="B20912" s="150"/>
    </row>
    <row r="20913" spans="2:2">
      <c r="B20913" s="150"/>
    </row>
    <row r="20914" spans="2:2">
      <c r="B20914" s="150"/>
    </row>
    <row r="20915" spans="2:2">
      <c r="B20915" s="150"/>
    </row>
    <row r="20916" spans="2:2">
      <c r="B20916" s="150"/>
    </row>
    <row r="20917" spans="2:2">
      <c r="B20917" s="150"/>
    </row>
    <row r="20918" spans="2:2">
      <c r="B20918" s="150"/>
    </row>
    <row r="20919" spans="2:2">
      <c r="B20919" s="150"/>
    </row>
    <row r="20920" spans="2:2">
      <c r="B20920" s="150"/>
    </row>
    <row r="20921" spans="2:2">
      <c r="B20921" s="150"/>
    </row>
    <row r="20922" spans="2:2">
      <c r="B20922" s="150"/>
    </row>
    <row r="20923" spans="2:2">
      <c r="B20923" s="150"/>
    </row>
    <row r="20924" spans="2:2">
      <c r="B20924" s="150"/>
    </row>
    <row r="20925" spans="2:2">
      <c r="B20925" s="150"/>
    </row>
    <row r="20926" spans="2:2">
      <c r="B20926" s="150"/>
    </row>
    <row r="20927" spans="2:2">
      <c r="B20927" s="150"/>
    </row>
    <row r="20928" spans="2:2">
      <c r="B20928" s="150"/>
    </row>
    <row r="20929" spans="2:2">
      <c r="B20929" s="150"/>
    </row>
    <row r="20930" spans="2:2">
      <c r="B20930" s="150"/>
    </row>
    <row r="20931" spans="2:2">
      <c r="B20931" s="150"/>
    </row>
    <row r="20932" spans="2:2">
      <c r="B20932" s="150"/>
    </row>
    <row r="20933" spans="2:2">
      <c r="B20933" s="150"/>
    </row>
    <row r="20934" spans="2:2">
      <c r="B20934" s="150"/>
    </row>
    <row r="20935" spans="2:2">
      <c r="B20935" s="150"/>
    </row>
    <row r="20936" spans="2:2">
      <c r="B20936" s="150"/>
    </row>
    <row r="20937" spans="2:2">
      <c r="B20937" s="150"/>
    </row>
    <row r="20938" spans="2:2">
      <c r="B20938" s="150"/>
    </row>
    <row r="20939" spans="2:2">
      <c r="B20939" s="150"/>
    </row>
    <row r="20940" spans="2:2">
      <c r="B20940" s="150"/>
    </row>
    <row r="20941" spans="2:2">
      <c r="B20941" s="150"/>
    </row>
    <row r="20942" spans="2:2">
      <c r="B20942" s="150"/>
    </row>
    <row r="20943" spans="2:2">
      <c r="B20943" s="150"/>
    </row>
    <row r="20944" spans="2:2">
      <c r="B20944" s="150"/>
    </row>
    <row r="20945" spans="2:2">
      <c r="B20945" s="150"/>
    </row>
    <row r="20946" spans="2:2">
      <c r="B20946" s="150"/>
    </row>
    <row r="20947" spans="2:2">
      <c r="B20947" s="150"/>
    </row>
    <row r="20948" spans="2:2">
      <c r="B20948" s="150"/>
    </row>
    <row r="20949" spans="2:2">
      <c r="B20949" s="150"/>
    </row>
    <row r="20950" spans="2:2">
      <c r="B20950" s="150"/>
    </row>
    <row r="20951" spans="2:2">
      <c r="B20951" s="150"/>
    </row>
    <row r="20952" spans="2:2">
      <c r="B20952" s="150"/>
    </row>
    <row r="20953" spans="2:2">
      <c r="B20953" s="150"/>
    </row>
    <row r="20954" spans="2:2">
      <c r="B20954" s="150"/>
    </row>
    <row r="20955" spans="2:2">
      <c r="B20955" s="150"/>
    </row>
    <row r="20956" spans="2:2">
      <c r="B20956" s="150"/>
    </row>
    <row r="20957" spans="2:2">
      <c r="B20957" s="150"/>
    </row>
    <row r="20958" spans="2:2">
      <c r="B20958" s="150"/>
    </row>
    <row r="20959" spans="2:2">
      <c r="B20959" s="150"/>
    </row>
    <row r="20960" spans="2:2">
      <c r="B20960" s="150"/>
    </row>
    <row r="20961" spans="2:2">
      <c r="B20961" s="150"/>
    </row>
    <row r="20962" spans="2:2">
      <c r="B20962" s="150"/>
    </row>
    <row r="20963" spans="2:2">
      <c r="B20963" s="150"/>
    </row>
    <row r="20964" spans="2:2">
      <c r="B20964" s="150"/>
    </row>
    <row r="20965" spans="2:2">
      <c r="B20965" s="150"/>
    </row>
    <row r="20966" spans="2:2">
      <c r="B20966" s="150"/>
    </row>
    <row r="20967" spans="2:2">
      <c r="B20967" s="150"/>
    </row>
    <row r="20968" spans="2:2">
      <c r="B20968" s="150"/>
    </row>
    <row r="20969" spans="2:2">
      <c r="B20969" s="150"/>
    </row>
    <row r="20970" spans="2:2">
      <c r="B20970" s="150"/>
    </row>
    <row r="20971" spans="2:2">
      <c r="B20971" s="150"/>
    </row>
    <row r="20972" spans="2:2">
      <c r="B20972" s="150"/>
    </row>
    <row r="20973" spans="2:2">
      <c r="B20973" s="150"/>
    </row>
    <row r="20974" spans="2:2">
      <c r="B20974" s="150"/>
    </row>
    <row r="20975" spans="2:2">
      <c r="B20975" s="150"/>
    </row>
    <row r="20976" spans="2:2">
      <c r="B20976" s="150"/>
    </row>
    <row r="20977" spans="2:2">
      <c r="B20977" s="150"/>
    </row>
    <row r="20978" spans="2:2">
      <c r="B20978" s="150"/>
    </row>
    <row r="20979" spans="2:2">
      <c r="B20979" s="150"/>
    </row>
    <row r="20980" spans="2:2">
      <c r="B20980" s="150"/>
    </row>
    <row r="20981" spans="2:2">
      <c r="B20981" s="150"/>
    </row>
    <row r="20982" spans="2:2">
      <c r="B20982" s="150"/>
    </row>
    <row r="20983" spans="2:2">
      <c r="B20983" s="150"/>
    </row>
    <row r="20984" spans="2:2">
      <c r="B20984" s="150"/>
    </row>
    <row r="20985" spans="2:2">
      <c r="B20985" s="150"/>
    </row>
    <row r="20986" spans="2:2">
      <c r="B20986" s="150"/>
    </row>
    <row r="20987" spans="2:2">
      <c r="B20987" s="150"/>
    </row>
    <row r="20988" spans="2:2">
      <c r="B20988" s="150"/>
    </row>
    <row r="20989" spans="2:2">
      <c r="B20989" s="150"/>
    </row>
    <row r="20990" spans="2:2">
      <c r="B20990" s="150"/>
    </row>
    <row r="20991" spans="2:2">
      <c r="B20991" s="150"/>
    </row>
    <row r="20992" spans="2:2">
      <c r="B20992" s="150"/>
    </row>
    <row r="20993" spans="2:2">
      <c r="B20993" s="150"/>
    </row>
    <row r="20994" spans="2:2">
      <c r="B20994" s="150"/>
    </row>
    <row r="20995" spans="2:2">
      <c r="B20995" s="150"/>
    </row>
    <row r="20996" spans="2:2">
      <c r="B20996" s="150"/>
    </row>
    <row r="20997" spans="2:2">
      <c r="B20997" s="150"/>
    </row>
    <row r="20998" spans="2:2">
      <c r="B20998" s="150"/>
    </row>
    <row r="20999" spans="2:2">
      <c r="B20999" s="150"/>
    </row>
    <row r="21000" spans="2:2">
      <c r="B21000" s="150"/>
    </row>
    <row r="21001" spans="2:2">
      <c r="B21001" s="150"/>
    </row>
    <row r="21002" spans="2:2">
      <c r="B21002" s="150"/>
    </row>
    <row r="21003" spans="2:2">
      <c r="B21003" s="150"/>
    </row>
    <row r="21004" spans="2:2">
      <c r="B21004" s="150"/>
    </row>
    <row r="21005" spans="2:2">
      <c r="B21005" s="150"/>
    </row>
    <row r="21006" spans="2:2">
      <c r="B21006" s="150"/>
    </row>
    <row r="21007" spans="2:2">
      <c r="B21007" s="150"/>
    </row>
    <row r="21008" spans="2:2">
      <c r="B21008" s="150"/>
    </row>
    <row r="21009" spans="2:2">
      <c r="B21009" s="150"/>
    </row>
    <row r="21010" spans="2:2">
      <c r="B21010" s="150"/>
    </row>
    <row r="21011" spans="2:2">
      <c r="B21011" s="150"/>
    </row>
    <row r="21012" spans="2:2">
      <c r="B21012" s="150"/>
    </row>
    <row r="21013" spans="2:2">
      <c r="B21013" s="150"/>
    </row>
    <row r="21014" spans="2:2">
      <c r="B21014" s="150"/>
    </row>
    <row r="21015" spans="2:2">
      <c r="B21015" s="150"/>
    </row>
    <row r="21016" spans="2:2">
      <c r="B21016" s="150"/>
    </row>
    <row r="21017" spans="2:2">
      <c r="B21017" s="150"/>
    </row>
    <row r="21018" spans="2:2">
      <c r="B21018" s="150"/>
    </row>
    <row r="21019" spans="2:2">
      <c r="B21019" s="150"/>
    </row>
    <row r="21020" spans="2:2">
      <c r="B21020" s="150"/>
    </row>
    <row r="21021" spans="2:2">
      <c r="B21021" s="150"/>
    </row>
    <row r="21022" spans="2:2">
      <c r="B21022" s="150"/>
    </row>
    <row r="21023" spans="2:2">
      <c r="B21023" s="150"/>
    </row>
    <row r="21024" spans="2:2">
      <c r="B21024" s="150"/>
    </row>
    <row r="21025" spans="2:2">
      <c r="B21025" s="150"/>
    </row>
    <row r="21026" spans="2:2">
      <c r="B21026" s="150"/>
    </row>
    <row r="21027" spans="2:2">
      <c r="B21027" s="150"/>
    </row>
    <row r="21028" spans="2:2">
      <c r="B21028" s="150"/>
    </row>
    <row r="21029" spans="2:2">
      <c r="B21029" s="150"/>
    </row>
    <row r="21030" spans="2:2">
      <c r="B21030" s="150"/>
    </row>
    <row r="21031" spans="2:2">
      <c r="B21031" s="150"/>
    </row>
    <row r="21032" spans="2:2">
      <c r="B21032" s="150"/>
    </row>
    <row r="21033" spans="2:2">
      <c r="B21033" s="150"/>
    </row>
    <row r="21034" spans="2:2">
      <c r="B21034" s="150"/>
    </row>
    <row r="21035" spans="2:2">
      <c r="B21035" s="150"/>
    </row>
    <row r="21036" spans="2:2">
      <c r="B21036" s="150"/>
    </row>
    <row r="21037" spans="2:2">
      <c r="B21037" s="150"/>
    </row>
    <row r="21038" spans="2:2">
      <c r="B21038" s="150"/>
    </row>
    <row r="21039" spans="2:2">
      <c r="B21039" s="150"/>
    </row>
    <row r="21040" spans="2:2">
      <c r="B21040" s="150"/>
    </row>
    <row r="21041" spans="2:2">
      <c r="B21041" s="150"/>
    </row>
    <row r="21042" spans="2:2">
      <c r="B21042" s="150"/>
    </row>
    <row r="21043" spans="2:2">
      <c r="B21043" s="150"/>
    </row>
    <row r="21044" spans="2:2">
      <c r="B21044" s="150"/>
    </row>
    <row r="21045" spans="2:2">
      <c r="B21045" s="150"/>
    </row>
    <row r="21046" spans="2:2">
      <c r="B21046" s="150"/>
    </row>
    <row r="21047" spans="2:2">
      <c r="B21047" s="150"/>
    </row>
    <row r="21048" spans="2:2">
      <c r="B21048" s="150"/>
    </row>
    <row r="21049" spans="2:2">
      <c r="B21049" s="150"/>
    </row>
    <row r="21050" spans="2:2">
      <c r="B21050" s="150"/>
    </row>
    <row r="21051" spans="2:2">
      <c r="B21051" s="150"/>
    </row>
    <row r="21052" spans="2:2">
      <c r="B21052" s="150"/>
    </row>
    <row r="21053" spans="2:2">
      <c r="B21053" s="150"/>
    </row>
    <row r="21054" spans="2:2">
      <c r="B21054" s="150"/>
    </row>
    <row r="21055" spans="2:2">
      <c r="B21055" s="150"/>
    </row>
    <row r="21056" spans="2:2">
      <c r="B21056" s="150"/>
    </row>
    <row r="21057" spans="2:2">
      <c r="B21057" s="150"/>
    </row>
    <row r="21058" spans="2:2">
      <c r="B21058" s="150"/>
    </row>
    <row r="21059" spans="2:2">
      <c r="B21059" s="150"/>
    </row>
    <row r="21060" spans="2:2">
      <c r="B21060" s="150"/>
    </row>
    <row r="21061" spans="2:2">
      <c r="B21061" s="150"/>
    </row>
    <row r="21062" spans="2:2">
      <c r="B21062" s="150"/>
    </row>
    <row r="21063" spans="2:2">
      <c r="B21063" s="150"/>
    </row>
    <row r="21064" spans="2:2">
      <c r="B21064" s="150"/>
    </row>
    <row r="21065" spans="2:2">
      <c r="B21065" s="150"/>
    </row>
    <row r="21066" spans="2:2">
      <c r="B21066" s="150"/>
    </row>
    <row r="21067" spans="2:2">
      <c r="B21067" s="150"/>
    </row>
    <row r="21068" spans="2:2">
      <c r="B21068" s="150"/>
    </row>
    <row r="21069" spans="2:2">
      <c r="B21069" s="150"/>
    </row>
    <row r="21070" spans="2:2">
      <c r="B21070" s="150"/>
    </row>
    <row r="21071" spans="2:2">
      <c r="B21071" s="150"/>
    </row>
    <row r="21072" spans="2:2">
      <c r="B21072" s="150"/>
    </row>
    <row r="21073" spans="2:2">
      <c r="B21073" s="150"/>
    </row>
    <row r="21074" spans="2:2">
      <c r="B21074" s="150"/>
    </row>
    <row r="21075" spans="2:2">
      <c r="B21075" s="150"/>
    </row>
    <row r="21076" spans="2:2">
      <c r="B21076" s="150"/>
    </row>
    <row r="21077" spans="2:2">
      <c r="B21077" s="150"/>
    </row>
    <row r="21078" spans="2:2">
      <c r="B21078" s="150"/>
    </row>
    <row r="21079" spans="2:2">
      <c r="B21079" s="150"/>
    </row>
    <row r="21080" spans="2:2">
      <c r="B21080" s="150"/>
    </row>
    <row r="21081" spans="2:2">
      <c r="B21081" s="150"/>
    </row>
    <row r="21082" spans="2:2">
      <c r="B21082" s="150"/>
    </row>
    <row r="21083" spans="2:2">
      <c r="B21083" s="150"/>
    </row>
    <row r="21084" spans="2:2">
      <c r="B21084" s="150"/>
    </row>
    <row r="21085" spans="2:2">
      <c r="B21085" s="150"/>
    </row>
    <row r="21086" spans="2:2">
      <c r="B21086" s="150"/>
    </row>
    <row r="21087" spans="2:2">
      <c r="B21087" s="150"/>
    </row>
    <row r="21088" spans="2:2">
      <c r="B21088" s="150"/>
    </row>
    <row r="21089" spans="2:2">
      <c r="B21089" s="150"/>
    </row>
    <row r="21090" spans="2:2">
      <c r="B21090" s="150"/>
    </row>
    <row r="21091" spans="2:2">
      <c r="B21091" s="150"/>
    </row>
    <row r="21092" spans="2:2">
      <c r="B21092" s="150"/>
    </row>
    <row r="21093" spans="2:2">
      <c r="B21093" s="150"/>
    </row>
    <row r="21094" spans="2:2">
      <c r="B21094" s="150"/>
    </row>
    <row r="21095" spans="2:2">
      <c r="B21095" s="150"/>
    </row>
    <row r="21096" spans="2:2">
      <c r="B21096" s="150"/>
    </row>
    <row r="21097" spans="2:2">
      <c r="B21097" s="150"/>
    </row>
    <row r="21098" spans="2:2">
      <c r="B21098" s="150"/>
    </row>
    <row r="21099" spans="2:2">
      <c r="B21099" s="150"/>
    </row>
    <row r="21100" spans="2:2">
      <c r="B21100" s="150"/>
    </row>
    <row r="21101" spans="2:2">
      <c r="B21101" s="150"/>
    </row>
    <row r="21102" spans="2:2">
      <c r="B21102" s="150"/>
    </row>
    <row r="21103" spans="2:2">
      <c r="B21103" s="150"/>
    </row>
    <row r="21104" spans="2:2">
      <c r="B21104" s="150"/>
    </row>
    <row r="21105" spans="2:2">
      <c r="B21105" s="150"/>
    </row>
    <row r="21106" spans="2:2">
      <c r="B21106" s="150"/>
    </row>
    <row r="21107" spans="2:2">
      <c r="B21107" s="150"/>
    </row>
    <row r="21108" spans="2:2">
      <c r="B21108" s="150"/>
    </row>
    <row r="21109" spans="2:2">
      <c r="B21109" s="150"/>
    </row>
    <row r="21110" spans="2:2">
      <c r="B21110" s="150"/>
    </row>
    <row r="21111" spans="2:2">
      <c r="B21111" s="150"/>
    </row>
    <row r="21112" spans="2:2">
      <c r="B21112" s="150"/>
    </row>
    <row r="21113" spans="2:2">
      <c r="B21113" s="150"/>
    </row>
    <row r="21114" spans="2:2">
      <c r="B21114" s="150"/>
    </row>
    <row r="21115" spans="2:2">
      <c r="B21115" s="150"/>
    </row>
    <row r="21116" spans="2:2">
      <c r="B21116" s="150"/>
    </row>
    <row r="21117" spans="2:2">
      <c r="B21117" s="150"/>
    </row>
    <row r="21118" spans="2:2">
      <c r="B21118" s="150"/>
    </row>
    <row r="21119" spans="2:2">
      <c r="B21119" s="150"/>
    </row>
    <row r="21120" spans="2:2">
      <c r="B21120" s="150"/>
    </row>
    <row r="21121" spans="2:2">
      <c r="B21121" s="150"/>
    </row>
    <row r="21122" spans="2:2">
      <c r="B21122" s="150"/>
    </row>
    <row r="21123" spans="2:2">
      <c r="B21123" s="150"/>
    </row>
    <row r="21124" spans="2:2">
      <c r="B21124" s="150"/>
    </row>
    <row r="21125" spans="2:2">
      <c r="B21125" s="150"/>
    </row>
    <row r="21126" spans="2:2">
      <c r="B21126" s="150"/>
    </row>
    <row r="21127" spans="2:2">
      <c r="B21127" s="150"/>
    </row>
    <row r="21128" spans="2:2">
      <c r="B21128" s="150"/>
    </row>
    <row r="21129" spans="2:2">
      <c r="B21129" s="150"/>
    </row>
    <row r="21130" spans="2:2">
      <c r="B21130" s="150"/>
    </row>
    <row r="21131" spans="2:2">
      <c r="B21131" s="150"/>
    </row>
    <row r="21132" spans="2:2">
      <c r="B21132" s="150"/>
    </row>
    <row r="21133" spans="2:2">
      <c r="B21133" s="150"/>
    </row>
    <row r="21134" spans="2:2">
      <c r="B21134" s="150"/>
    </row>
    <row r="21135" spans="2:2">
      <c r="B21135" s="150"/>
    </row>
    <row r="21136" spans="2:2">
      <c r="B21136" s="150"/>
    </row>
    <row r="21137" spans="2:2">
      <c r="B21137" s="150"/>
    </row>
    <row r="21138" spans="2:2">
      <c r="B21138" s="150"/>
    </row>
    <row r="21139" spans="2:2">
      <c r="B21139" s="150"/>
    </row>
    <row r="21140" spans="2:2">
      <c r="B21140" s="150"/>
    </row>
    <row r="21141" spans="2:2">
      <c r="B21141" s="150"/>
    </row>
    <row r="21142" spans="2:2">
      <c r="B21142" s="150"/>
    </row>
    <row r="21143" spans="2:2">
      <c r="B21143" s="150"/>
    </row>
    <row r="21144" spans="2:2">
      <c r="B21144" s="150"/>
    </row>
    <row r="21145" spans="2:2">
      <c r="B21145" s="150"/>
    </row>
    <row r="21146" spans="2:2">
      <c r="B21146" s="150"/>
    </row>
    <row r="21147" spans="2:2">
      <c r="B21147" s="150"/>
    </row>
    <row r="21148" spans="2:2">
      <c r="B21148" s="150"/>
    </row>
    <row r="21149" spans="2:2">
      <c r="B21149" s="150"/>
    </row>
    <row r="21150" spans="2:2">
      <c r="B21150" s="150"/>
    </row>
    <row r="21151" spans="2:2">
      <c r="B21151" s="150"/>
    </row>
    <row r="21152" spans="2:2">
      <c r="B21152" s="150"/>
    </row>
    <row r="21153" spans="2:2">
      <c r="B21153" s="150"/>
    </row>
    <row r="21154" spans="2:2">
      <c r="B21154" s="150"/>
    </row>
    <row r="21155" spans="2:2">
      <c r="B21155" s="150"/>
    </row>
    <row r="21156" spans="2:2">
      <c r="B21156" s="150"/>
    </row>
    <row r="21157" spans="2:2">
      <c r="B21157" s="150"/>
    </row>
    <row r="21158" spans="2:2">
      <c r="B21158" s="150"/>
    </row>
    <row r="21159" spans="2:2">
      <c r="B21159" s="150"/>
    </row>
    <row r="21160" spans="2:2">
      <c r="B21160" s="150"/>
    </row>
    <row r="21161" spans="2:2">
      <c r="B21161" s="150"/>
    </row>
    <row r="21162" spans="2:2">
      <c r="B21162" s="150"/>
    </row>
    <row r="21163" spans="2:2">
      <c r="B21163" s="150"/>
    </row>
    <row r="21164" spans="2:2">
      <c r="B21164" s="150"/>
    </row>
    <row r="21165" spans="2:2">
      <c r="B21165" s="150"/>
    </row>
    <row r="21166" spans="2:2">
      <c r="B21166" s="150"/>
    </row>
    <row r="21167" spans="2:2">
      <c r="B21167" s="150"/>
    </row>
    <row r="21168" spans="2:2">
      <c r="B21168" s="150"/>
    </row>
    <row r="21169" spans="2:2">
      <c r="B21169" s="150"/>
    </row>
    <row r="21170" spans="2:2">
      <c r="B21170" s="150"/>
    </row>
    <row r="21171" spans="2:2">
      <c r="B21171" s="150"/>
    </row>
    <row r="21172" spans="2:2">
      <c r="B21172" s="150"/>
    </row>
    <row r="21173" spans="2:2">
      <c r="B21173" s="150"/>
    </row>
    <row r="21174" spans="2:2">
      <c r="B21174" s="150"/>
    </row>
    <row r="21175" spans="2:2">
      <c r="B21175" s="150"/>
    </row>
    <row r="21176" spans="2:2">
      <c r="B21176" s="150"/>
    </row>
    <row r="21177" spans="2:2">
      <c r="B21177" s="150"/>
    </row>
    <row r="21178" spans="2:2">
      <c r="B21178" s="150"/>
    </row>
    <row r="21179" spans="2:2">
      <c r="B21179" s="150"/>
    </row>
    <row r="21180" spans="2:2">
      <c r="B21180" s="150"/>
    </row>
    <row r="21181" spans="2:2">
      <c r="B21181" s="150"/>
    </row>
    <row r="21182" spans="2:2">
      <c r="B21182" s="150"/>
    </row>
    <row r="21183" spans="2:2">
      <c r="B21183" s="150"/>
    </row>
    <row r="21184" spans="2:2">
      <c r="B21184" s="150"/>
    </row>
    <row r="21185" spans="2:2">
      <c r="B21185" s="150"/>
    </row>
    <row r="21186" spans="2:2">
      <c r="B21186" s="150"/>
    </row>
    <row r="21187" spans="2:2">
      <c r="B21187" s="150"/>
    </row>
    <row r="21188" spans="2:2">
      <c r="B21188" s="150"/>
    </row>
    <row r="21189" spans="2:2">
      <c r="B21189" s="150"/>
    </row>
    <row r="21190" spans="2:2">
      <c r="B21190" s="150"/>
    </row>
    <row r="21191" spans="2:2">
      <c r="B21191" s="150"/>
    </row>
    <row r="21192" spans="2:2">
      <c r="B21192" s="150"/>
    </row>
    <row r="21193" spans="2:2">
      <c r="B21193" s="150"/>
    </row>
    <row r="21194" spans="2:2">
      <c r="B21194" s="150"/>
    </row>
    <row r="21195" spans="2:2">
      <c r="B21195" s="150"/>
    </row>
    <row r="21196" spans="2:2">
      <c r="B21196" s="150"/>
    </row>
    <row r="21197" spans="2:2">
      <c r="B21197" s="150"/>
    </row>
    <row r="21198" spans="2:2">
      <c r="B21198" s="150"/>
    </row>
    <row r="21199" spans="2:2">
      <c r="B21199" s="150"/>
    </row>
    <row r="21200" spans="2:2">
      <c r="B21200" s="150"/>
    </row>
    <row r="21201" spans="2:2">
      <c r="B21201" s="150"/>
    </row>
    <row r="21202" spans="2:2">
      <c r="B21202" s="150"/>
    </row>
    <row r="21203" spans="2:2">
      <c r="B21203" s="150"/>
    </row>
    <row r="21204" spans="2:2">
      <c r="B21204" s="150"/>
    </row>
    <row r="21205" spans="2:2">
      <c r="B21205" s="150"/>
    </row>
    <row r="21206" spans="2:2">
      <c r="B21206" s="150"/>
    </row>
    <row r="21207" spans="2:2">
      <c r="B21207" s="150"/>
    </row>
    <row r="21208" spans="2:2">
      <c r="B21208" s="150"/>
    </row>
    <row r="21209" spans="2:2">
      <c r="B21209" s="150"/>
    </row>
    <row r="21210" spans="2:2">
      <c r="B21210" s="150"/>
    </row>
    <row r="21211" spans="2:2">
      <c r="B21211" s="150"/>
    </row>
    <row r="21212" spans="2:2">
      <c r="B21212" s="150"/>
    </row>
    <row r="21213" spans="2:2">
      <c r="B21213" s="150"/>
    </row>
    <row r="21214" spans="2:2">
      <c r="B21214" s="150"/>
    </row>
    <row r="21215" spans="2:2">
      <c r="B21215" s="150"/>
    </row>
    <row r="21216" spans="2:2">
      <c r="B21216" s="150"/>
    </row>
    <row r="21217" spans="2:2">
      <c r="B21217" s="150"/>
    </row>
    <row r="21218" spans="2:2">
      <c r="B21218" s="150"/>
    </row>
    <row r="21219" spans="2:2">
      <c r="B21219" s="150"/>
    </row>
    <row r="21220" spans="2:2">
      <c r="B21220" s="150"/>
    </row>
    <row r="21221" spans="2:2">
      <c r="B21221" s="150"/>
    </row>
    <row r="21222" spans="2:2">
      <c r="B21222" s="150"/>
    </row>
    <row r="21223" spans="2:2">
      <c r="B21223" s="150"/>
    </row>
    <row r="21224" spans="2:2">
      <c r="B21224" s="150"/>
    </row>
    <row r="21225" spans="2:2">
      <c r="B21225" s="150"/>
    </row>
    <row r="21226" spans="2:2">
      <c r="B21226" s="150"/>
    </row>
    <row r="21227" spans="2:2">
      <c r="B21227" s="150"/>
    </row>
    <row r="21228" spans="2:2">
      <c r="B21228" s="150"/>
    </row>
    <row r="21229" spans="2:2">
      <c r="B21229" s="150"/>
    </row>
    <row r="21230" spans="2:2">
      <c r="B21230" s="150"/>
    </row>
    <row r="21231" spans="2:2">
      <c r="B21231" s="150"/>
    </row>
    <row r="21232" spans="2:2">
      <c r="B21232" s="150"/>
    </row>
    <row r="21233" spans="2:2">
      <c r="B21233" s="150"/>
    </row>
    <row r="21234" spans="2:2">
      <c r="B21234" s="150"/>
    </row>
    <row r="21235" spans="2:2">
      <c r="B21235" s="150"/>
    </row>
    <row r="21236" spans="2:2">
      <c r="B21236" s="150"/>
    </row>
    <row r="21237" spans="2:2">
      <c r="B21237" s="150"/>
    </row>
    <row r="21238" spans="2:2">
      <c r="B21238" s="150"/>
    </row>
    <row r="21239" spans="2:2">
      <c r="B21239" s="150"/>
    </row>
    <row r="21240" spans="2:2">
      <c r="B21240" s="150"/>
    </row>
    <row r="21241" spans="2:2">
      <c r="B21241" s="150"/>
    </row>
    <row r="21242" spans="2:2">
      <c r="B21242" s="150"/>
    </row>
    <row r="21243" spans="2:2">
      <c r="B21243" s="150"/>
    </row>
    <row r="21244" spans="2:2">
      <c r="B21244" s="150"/>
    </row>
    <row r="21245" spans="2:2">
      <c r="B21245" s="150"/>
    </row>
    <row r="21246" spans="2:2">
      <c r="B21246" s="150"/>
    </row>
    <row r="21247" spans="2:2">
      <c r="B21247" s="150"/>
    </row>
    <row r="21248" spans="2:2">
      <c r="B21248" s="150"/>
    </row>
    <row r="21249" spans="2:2">
      <c r="B21249" s="150"/>
    </row>
    <row r="21250" spans="2:2">
      <c r="B21250" s="150"/>
    </row>
    <row r="21251" spans="2:2">
      <c r="B21251" s="150"/>
    </row>
    <row r="21252" spans="2:2">
      <c r="B21252" s="150"/>
    </row>
    <row r="21253" spans="2:2">
      <c r="B21253" s="150"/>
    </row>
    <row r="21254" spans="2:2">
      <c r="B21254" s="150"/>
    </row>
    <row r="21255" spans="2:2">
      <c r="B21255" s="150"/>
    </row>
    <row r="21256" spans="2:2">
      <c r="B21256" s="150"/>
    </row>
    <row r="21257" spans="2:2">
      <c r="B21257" s="150"/>
    </row>
    <row r="21258" spans="2:2">
      <c r="B21258" s="150"/>
    </row>
    <row r="21259" spans="2:2">
      <c r="B21259" s="150"/>
    </row>
    <row r="21260" spans="2:2">
      <c r="B21260" s="150"/>
    </row>
    <row r="21261" spans="2:2">
      <c r="B21261" s="150"/>
    </row>
    <row r="21262" spans="2:2">
      <c r="B21262" s="150"/>
    </row>
    <row r="21263" spans="2:2">
      <c r="B21263" s="150"/>
    </row>
    <row r="21264" spans="2:2">
      <c r="B21264" s="150"/>
    </row>
    <row r="21265" spans="2:2">
      <c r="B21265" s="150"/>
    </row>
    <row r="21266" spans="2:2">
      <c r="B21266" s="150"/>
    </row>
    <row r="21267" spans="2:2">
      <c r="B21267" s="150"/>
    </row>
    <row r="21268" spans="2:2">
      <c r="B21268" s="150"/>
    </row>
    <row r="21269" spans="2:2">
      <c r="B21269" s="150"/>
    </row>
    <row r="21270" spans="2:2">
      <c r="B21270" s="150"/>
    </row>
    <row r="21271" spans="2:2">
      <c r="B21271" s="150"/>
    </row>
    <row r="21272" spans="2:2">
      <c r="B21272" s="150"/>
    </row>
    <row r="21273" spans="2:2">
      <c r="B21273" s="150"/>
    </row>
    <row r="21274" spans="2:2">
      <c r="B21274" s="150"/>
    </row>
    <row r="21275" spans="2:2">
      <c r="B21275" s="150"/>
    </row>
    <row r="21276" spans="2:2">
      <c r="B21276" s="150"/>
    </row>
    <row r="21277" spans="2:2">
      <c r="B21277" s="150"/>
    </row>
    <row r="21278" spans="2:2">
      <c r="B21278" s="150"/>
    </row>
    <row r="21279" spans="2:2">
      <c r="B21279" s="150"/>
    </row>
    <row r="21280" spans="2:2">
      <c r="B21280" s="150"/>
    </row>
    <row r="21281" spans="2:2">
      <c r="B21281" s="150"/>
    </row>
    <row r="21282" spans="2:2">
      <c r="B21282" s="150"/>
    </row>
    <row r="21283" spans="2:2">
      <c r="B21283" s="150"/>
    </row>
    <row r="21284" spans="2:2">
      <c r="B21284" s="150"/>
    </row>
    <row r="21285" spans="2:2">
      <c r="B21285" s="150"/>
    </row>
    <row r="21286" spans="2:2">
      <c r="B21286" s="150"/>
    </row>
    <row r="21287" spans="2:2">
      <c r="B21287" s="150"/>
    </row>
    <row r="21288" spans="2:2">
      <c r="B21288" s="150"/>
    </row>
    <row r="21289" spans="2:2">
      <c r="B21289" s="150"/>
    </row>
    <row r="21290" spans="2:2">
      <c r="B21290" s="150"/>
    </row>
    <row r="21291" spans="2:2">
      <c r="B21291" s="150"/>
    </row>
    <row r="21292" spans="2:2">
      <c r="B21292" s="150"/>
    </row>
    <row r="21293" spans="2:2">
      <c r="B21293" s="150"/>
    </row>
    <row r="21294" spans="2:2">
      <c r="B21294" s="150"/>
    </row>
    <row r="21295" spans="2:2">
      <c r="B21295" s="150"/>
    </row>
    <row r="21296" spans="2:2">
      <c r="B21296" s="150"/>
    </row>
    <row r="21297" spans="2:2">
      <c r="B21297" s="150"/>
    </row>
    <row r="21298" spans="2:2">
      <c r="B21298" s="150"/>
    </row>
    <row r="21299" spans="2:2">
      <c r="B21299" s="150"/>
    </row>
    <row r="21300" spans="2:2">
      <c r="B21300" s="150"/>
    </row>
    <row r="21301" spans="2:2">
      <c r="B21301" s="150"/>
    </row>
    <row r="21302" spans="2:2">
      <c r="B21302" s="150"/>
    </row>
    <row r="21303" spans="2:2">
      <c r="B21303" s="150"/>
    </row>
    <row r="21304" spans="2:2">
      <c r="B21304" s="150"/>
    </row>
    <row r="21305" spans="2:2">
      <c r="B21305" s="150"/>
    </row>
    <row r="21306" spans="2:2">
      <c r="B21306" s="150"/>
    </row>
    <row r="21307" spans="2:2">
      <c r="B21307" s="150"/>
    </row>
    <row r="21308" spans="2:2">
      <c r="B21308" s="150"/>
    </row>
    <row r="21309" spans="2:2">
      <c r="B21309" s="150"/>
    </row>
    <row r="21310" spans="2:2">
      <c r="B21310" s="150"/>
    </row>
    <row r="21311" spans="2:2">
      <c r="B21311" s="150"/>
    </row>
    <row r="21312" spans="2:2">
      <c r="B21312" s="150"/>
    </row>
    <row r="21313" spans="2:2">
      <c r="B21313" s="150"/>
    </row>
    <row r="21314" spans="2:2">
      <c r="B21314" s="150"/>
    </row>
    <row r="21315" spans="2:2">
      <c r="B21315" s="150"/>
    </row>
    <row r="21316" spans="2:2">
      <c r="B21316" s="150"/>
    </row>
    <row r="21317" spans="2:2">
      <c r="B21317" s="150"/>
    </row>
    <row r="21318" spans="2:2">
      <c r="B21318" s="150"/>
    </row>
    <row r="21319" spans="2:2">
      <c r="B21319" s="150"/>
    </row>
    <row r="21320" spans="2:2">
      <c r="B21320" s="150"/>
    </row>
    <row r="21321" spans="2:2">
      <c r="B21321" s="150"/>
    </row>
    <row r="21322" spans="2:2">
      <c r="B21322" s="150"/>
    </row>
    <row r="21323" spans="2:2">
      <c r="B21323" s="150"/>
    </row>
    <row r="21324" spans="2:2">
      <c r="B21324" s="150"/>
    </row>
    <row r="21325" spans="2:2">
      <c r="B21325" s="150"/>
    </row>
    <row r="21326" spans="2:2">
      <c r="B21326" s="150"/>
    </row>
    <row r="21327" spans="2:2">
      <c r="B21327" s="150"/>
    </row>
    <row r="21328" spans="2:2">
      <c r="B21328" s="150"/>
    </row>
    <row r="21329" spans="2:2">
      <c r="B21329" s="150"/>
    </row>
    <row r="21330" spans="2:2">
      <c r="B21330" s="150"/>
    </row>
    <row r="21331" spans="2:2">
      <c r="B21331" s="150"/>
    </row>
    <row r="21332" spans="2:2">
      <c r="B21332" s="150"/>
    </row>
    <row r="21333" spans="2:2">
      <c r="B21333" s="150"/>
    </row>
    <row r="21334" spans="2:2">
      <c r="B21334" s="150"/>
    </row>
    <row r="21335" spans="2:2">
      <c r="B21335" s="150"/>
    </row>
    <row r="21336" spans="2:2">
      <c r="B21336" s="150"/>
    </row>
    <row r="21337" spans="2:2">
      <c r="B21337" s="150"/>
    </row>
    <row r="21338" spans="2:2">
      <c r="B21338" s="150"/>
    </row>
    <row r="21339" spans="2:2">
      <c r="B21339" s="150"/>
    </row>
    <row r="21340" spans="2:2">
      <c r="B21340" s="150"/>
    </row>
    <row r="21341" spans="2:2">
      <c r="B21341" s="150"/>
    </row>
    <row r="21342" spans="2:2">
      <c r="B21342" s="150"/>
    </row>
    <row r="21343" spans="2:2">
      <c r="B21343" s="150"/>
    </row>
    <row r="21344" spans="2:2">
      <c r="B21344" s="150"/>
    </row>
    <row r="21345" spans="2:2">
      <c r="B21345" s="150"/>
    </row>
    <row r="21346" spans="2:2">
      <c r="B21346" s="150"/>
    </row>
    <row r="21347" spans="2:2">
      <c r="B21347" s="150"/>
    </row>
    <row r="21348" spans="2:2">
      <c r="B21348" s="150"/>
    </row>
    <row r="21349" spans="2:2">
      <c r="B21349" s="150"/>
    </row>
    <row r="21350" spans="2:2">
      <c r="B21350" s="150"/>
    </row>
    <row r="21351" spans="2:2">
      <c r="B21351" s="150"/>
    </row>
    <row r="21352" spans="2:2">
      <c r="B21352" s="150"/>
    </row>
    <row r="21353" spans="2:2">
      <c r="B21353" s="150"/>
    </row>
    <row r="21354" spans="2:2">
      <c r="B21354" s="150"/>
    </row>
    <row r="21355" spans="2:2">
      <c r="B21355" s="150"/>
    </row>
    <row r="21356" spans="2:2">
      <c r="B21356" s="150"/>
    </row>
    <row r="21357" spans="2:2">
      <c r="B21357" s="150"/>
    </row>
    <row r="21358" spans="2:2">
      <c r="B21358" s="150"/>
    </row>
    <row r="21359" spans="2:2">
      <c r="B21359" s="150"/>
    </row>
    <row r="21360" spans="2:2">
      <c r="B21360" s="150"/>
    </row>
    <row r="21361" spans="2:2">
      <c r="B21361" s="150"/>
    </row>
    <row r="21362" spans="2:2">
      <c r="B21362" s="150"/>
    </row>
    <row r="21363" spans="2:2">
      <c r="B21363" s="150"/>
    </row>
    <row r="21364" spans="2:2">
      <c r="B21364" s="150"/>
    </row>
    <row r="21365" spans="2:2">
      <c r="B21365" s="150"/>
    </row>
    <row r="21366" spans="2:2">
      <c r="B21366" s="150"/>
    </row>
    <row r="21367" spans="2:2">
      <c r="B21367" s="150"/>
    </row>
    <row r="21368" spans="2:2">
      <c r="B21368" s="150"/>
    </row>
    <row r="21369" spans="2:2">
      <c r="B21369" s="150"/>
    </row>
    <row r="21370" spans="2:2">
      <c r="B21370" s="150"/>
    </row>
    <row r="21371" spans="2:2">
      <c r="B21371" s="150"/>
    </row>
    <row r="21372" spans="2:2">
      <c r="B21372" s="150"/>
    </row>
    <row r="21373" spans="2:2">
      <c r="B21373" s="150"/>
    </row>
    <row r="21374" spans="2:2">
      <c r="B21374" s="150"/>
    </row>
    <row r="21375" spans="2:2">
      <c r="B21375" s="150"/>
    </row>
    <row r="21376" spans="2:2">
      <c r="B21376" s="150"/>
    </row>
    <row r="21377" spans="2:2">
      <c r="B21377" s="150"/>
    </row>
    <row r="21378" spans="2:2">
      <c r="B21378" s="150"/>
    </row>
    <row r="21379" spans="2:2">
      <c r="B21379" s="150"/>
    </row>
    <row r="21380" spans="2:2">
      <c r="B21380" s="150"/>
    </row>
    <row r="21381" spans="2:2">
      <c r="B21381" s="150"/>
    </row>
    <row r="21382" spans="2:2">
      <c r="B21382" s="150"/>
    </row>
    <row r="21383" spans="2:2">
      <c r="B21383" s="150"/>
    </row>
    <row r="21384" spans="2:2">
      <c r="B21384" s="150"/>
    </row>
    <row r="21385" spans="2:2">
      <c r="B21385" s="150"/>
    </row>
    <row r="21386" spans="2:2">
      <c r="B21386" s="150"/>
    </row>
    <row r="21387" spans="2:2">
      <c r="B21387" s="150"/>
    </row>
    <row r="21388" spans="2:2">
      <c r="B21388" s="150"/>
    </row>
    <row r="21389" spans="2:2">
      <c r="B21389" s="150"/>
    </row>
    <row r="21390" spans="2:2">
      <c r="B21390" s="150"/>
    </row>
    <row r="21391" spans="2:2">
      <c r="B21391" s="150"/>
    </row>
    <row r="21392" spans="2:2">
      <c r="B21392" s="150"/>
    </row>
    <row r="21393" spans="2:2">
      <c r="B21393" s="150"/>
    </row>
    <row r="21394" spans="2:2">
      <c r="B21394" s="150"/>
    </row>
    <row r="21395" spans="2:2">
      <c r="B21395" s="150"/>
    </row>
    <row r="21396" spans="2:2">
      <c r="B21396" s="150"/>
    </row>
    <row r="21397" spans="2:2">
      <c r="B21397" s="150"/>
    </row>
    <row r="21398" spans="2:2">
      <c r="B21398" s="150"/>
    </row>
    <row r="21399" spans="2:2">
      <c r="B21399" s="150"/>
    </row>
    <row r="21400" spans="2:2">
      <c r="B21400" s="150"/>
    </row>
    <row r="21401" spans="2:2">
      <c r="B21401" s="150"/>
    </row>
    <row r="21402" spans="2:2">
      <c r="B21402" s="150"/>
    </row>
    <row r="21403" spans="2:2">
      <c r="B21403" s="150"/>
    </row>
    <row r="21404" spans="2:2">
      <c r="B21404" s="150"/>
    </row>
    <row r="21405" spans="2:2">
      <c r="B21405" s="150"/>
    </row>
    <row r="21406" spans="2:2">
      <c r="B21406" s="150"/>
    </row>
    <row r="21407" spans="2:2">
      <c r="B21407" s="150"/>
    </row>
    <row r="21408" spans="2:2">
      <c r="B21408" s="150"/>
    </row>
    <row r="21409" spans="2:2">
      <c r="B21409" s="150"/>
    </row>
    <row r="21410" spans="2:2">
      <c r="B21410" s="150"/>
    </row>
    <row r="21411" spans="2:2">
      <c r="B21411" s="150"/>
    </row>
    <row r="21412" spans="2:2">
      <c r="B21412" s="150"/>
    </row>
    <row r="21413" spans="2:2">
      <c r="B21413" s="150"/>
    </row>
    <row r="21414" spans="2:2">
      <c r="B21414" s="150"/>
    </row>
    <row r="21415" spans="2:2">
      <c r="B21415" s="150"/>
    </row>
    <row r="21416" spans="2:2">
      <c r="B21416" s="150"/>
    </row>
    <row r="21417" spans="2:2">
      <c r="B21417" s="150"/>
    </row>
    <row r="21418" spans="2:2">
      <c r="B21418" s="150"/>
    </row>
    <row r="21419" spans="2:2">
      <c r="B21419" s="150"/>
    </row>
    <row r="21420" spans="2:2">
      <c r="B21420" s="150"/>
    </row>
    <row r="21421" spans="2:2">
      <c r="B21421" s="150"/>
    </row>
    <row r="21422" spans="2:2">
      <c r="B21422" s="150"/>
    </row>
    <row r="21423" spans="2:2">
      <c r="B21423" s="150"/>
    </row>
    <row r="21424" spans="2:2">
      <c r="B21424" s="150"/>
    </row>
    <row r="21425" spans="2:2">
      <c r="B21425" s="150"/>
    </row>
    <row r="21426" spans="2:2">
      <c r="B21426" s="150"/>
    </row>
    <row r="21427" spans="2:2">
      <c r="B21427" s="150"/>
    </row>
    <row r="21428" spans="2:2">
      <c r="B21428" s="150"/>
    </row>
    <row r="21429" spans="2:2">
      <c r="B21429" s="150"/>
    </row>
    <row r="21430" spans="2:2">
      <c r="B21430" s="150"/>
    </row>
    <row r="21431" spans="2:2">
      <c r="B21431" s="150"/>
    </row>
    <row r="21432" spans="2:2">
      <c r="B21432" s="150"/>
    </row>
    <row r="21433" spans="2:2">
      <c r="B21433" s="150"/>
    </row>
    <row r="21434" spans="2:2">
      <c r="B21434" s="150"/>
    </row>
    <row r="21435" spans="2:2">
      <c r="B21435" s="150"/>
    </row>
    <row r="21436" spans="2:2">
      <c r="B21436" s="150"/>
    </row>
    <row r="21437" spans="2:2">
      <c r="B21437" s="150"/>
    </row>
    <row r="21438" spans="2:2">
      <c r="B21438" s="150"/>
    </row>
    <row r="21439" spans="2:2">
      <c r="B21439" s="150"/>
    </row>
    <row r="21440" spans="2:2">
      <c r="B21440" s="150"/>
    </row>
    <row r="21441" spans="2:2">
      <c r="B21441" s="150"/>
    </row>
    <row r="21442" spans="2:2">
      <c r="B21442" s="150"/>
    </row>
    <row r="21443" spans="2:2">
      <c r="B21443" s="150"/>
    </row>
    <row r="21444" spans="2:2">
      <c r="B21444" s="150"/>
    </row>
    <row r="21445" spans="2:2">
      <c r="B21445" s="150"/>
    </row>
    <row r="21446" spans="2:2">
      <c r="B21446" s="150"/>
    </row>
    <row r="21447" spans="2:2">
      <c r="B21447" s="150"/>
    </row>
    <row r="21448" spans="2:2">
      <c r="B21448" s="150"/>
    </row>
    <row r="21449" spans="2:2">
      <c r="B21449" s="150"/>
    </row>
    <row r="21450" spans="2:2">
      <c r="B21450" s="150"/>
    </row>
    <row r="21451" spans="2:2">
      <c r="B21451" s="150"/>
    </row>
    <row r="21452" spans="2:2">
      <c r="B21452" s="150"/>
    </row>
    <row r="21453" spans="2:2">
      <c r="B21453" s="150"/>
    </row>
    <row r="21454" spans="2:2">
      <c r="B21454" s="150"/>
    </row>
    <row r="21455" spans="2:2">
      <c r="B21455" s="150"/>
    </row>
    <row r="21456" spans="2:2">
      <c r="B21456" s="150"/>
    </row>
    <row r="21457" spans="2:2">
      <c r="B21457" s="150"/>
    </row>
    <row r="21458" spans="2:2">
      <c r="B21458" s="150"/>
    </row>
    <row r="21459" spans="2:2">
      <c r="B21459" s="150"/>
    </row>
    <row r="21460" spans="2:2">
      <c r="B21460" s="150"/>
    </row>
    <row r="21461" spans="2:2">
      <c r="B21461" s="150"/>
    </row>
    <row r="21462" spans="2:2">
      <c r="B21462" s="150"/>
    </row>
    <row r="21463" spans="2:2">
      <c r="B21463" s="150"/>
    </row>
    <row r="21464" spans="2:2">
      <c r="B21464" s="150"/>
    </row>
    <row r="21465" spans="2:2">
      <c r="B21465" s="150"/>
    </row>
    <row r="21466" spans="2:2">
      <c r="B21466" s="150"/>
    </row>
    <row r="21467" spans="2:2">
      <c r="B21467" s="150"/>
    </row>
    <row r="21468" spans="2:2">
      <c r="B21468" s="150"/>
    </row>
    <row r="21469" spans="2:2">
      <c r="B21469" s="150"/>
    </row>
    <row r="21470" spans="2:2">
      <c r="B21470" s="150"/>
    </row>
    <row r="21471" spans="2:2">
      <c r="B21471" s="150"/>
    </row>
    <row r="21472" spans="2:2">
      <c r="B21472" s="150"/>
    </row>
    <row r="21473" spans="2:2">
      <c r="B21473" s="150"/>
    </row>
    <row r="21474" spans="2:2">
      <c r="B21474" s="150"/>
    </row>
    <row r="21475" spans="2:2">
      <c r="B21475" s="150"/>
    </row>
    <row r="21476" spans="2:2">
      <c r="B21476" s="150"/>
    </row>
    <row r="21477" spans="2:2">
      <c r="B21477" s="150"/>
    </row>
    <row r="21478" spans="2:2">
      <c r="B21478" s="150"/>
    </row>
    <row r="21479" spans="2:2">
      <c r="B21479" s="150"/>
    </row>
    <row r="21480" spans="2:2">
      <c r="B21480" s="150"/>
    </row>
    <row r="21481" spans="2:2">
      <c r="B21481" s="150"/>
    </row>
    <row r="21482" spans="2:2">
      <c r="B21482" s="150"/>
    </row>
    <row r="21483" spans="2:2">
      <c r="B21483" s="150"/>
    </row>
    <row r="21484" spans="2:2">
      <c r="B21484" s="150"/>
    </row>
    <row r="21485" spans="2:2">
      <c r="B21485" s="150"/>
    </row>
    <row r="21486" spans="2:2">
      <c r="B21486" s="150"/>
    </row>
    <row r="21487" spans="2:2">
      <c r="B21487" s="150"/>
    </row>
    <row r="21488" spans="2:2">
      <c r="B21488" s="150"/>
    </row>
    <row r="21489" spans="2:2">
      <c r="B21489" s="150"/>
    </row>
    <row r="21490" spans="2:2">
      <c r="B21490" s="150"/>
    </row>
    <row r="21491" spans="2:2">
      <c r="B21491" s="150"/>
    </row>
    <row r="21492" spans="2:2">
      <c r="B21492" s="150"/>
    </row>
    <row r="21493" spans="2:2">
      <c r="B21493" s="150"/>
    </row>
    <row r="21494" spans="2:2">
      <c r="B21494" s="150"/>
    </row>
    <row r="21495" spans="2:2">
      <c r="B21495" s="150"/>
    </row>
    <row r="21496" spans="2:2">
      <c r="B21496" s="150"/>
    </row>
    <row r="21497" spans="2:2">
      <c r="B21497" s="150"/>
    </row>
    <row r="21498" spans="2:2">
      <c r="B21498" s="150"/>
    </row>
    <row r="21499" spans="2:2">
      <c r="B21499" s="150"/>
    </row>
    <row r="21500" spans="2:2">
      <c r="B21500" s="150"/>
    </row>
    <row r="21501" spans="2:2">
      <c r="B21501" s="150"/>
    </row>
    <row r="21502" spans="2:2">
      <c r="B21502" s="150"/>
    </row>
    <row r="21503" spans="2:2">
      <c r="B21503" s="150"/>
    </row>
    <row r="21504" spans="2:2">
      <c r="B21504" s="150"/>
    </row>
    <row r="21505" spans="2:2">
      <c r="B21505" s="150"/>
    </row>
    <row r="21506" spans="2:2">
      <c r="B21506" s="150"/>
    </row>
    <row r="21507" spans="2:2">
      <c r="B21507" s="150"/>
    </row>
    <row r="21508" spans="2:2">
      <c r="B21508" s="150"/>
    </row>
    <row r="21509" spans="2:2">
      <c r="B21509" s="150"/>
    </row>
    <row r="21510" spans="2:2">
      <c r="B21510" s="150"/>
    </row>
    <row r="21511" spans="2:2">
      <c r="B21511" s="150"/>
    </row>
    <row r="21512" spans="2:2">
      <c r="B21512" s="150"/>
    </row>
    <row r="21513" spans="2:2">
      <c r="B21513" s="150"/>
    </row>
    <row r="21514" spans="2:2">
      <c r="B21514" s="150"/>
    </row>
    <row r="21515" spans="2:2">
      <c r="B21515" s="150"/>
    </row>
    <row r="21516" spans="2:2">
      <c r="B21516" s="150"/>
    </row>
    <row r="21517" spans="2:2">
      <c r="B21517" s="150"/>
    </row>
    <row r="21518" spans="2:2">
      <c r="B21518" s="150"/>
    </row>
    <row r="21519" spans="2:2">
      <c r="B21519" s="150"/>
    </row>
    <row r="21520" spans="2:2">
      <c r="B21520" s="150"/>
    </row>
    <row r="21521" spans="2:2">
      <c r="B21521" s="150"/>
    </row>
    <row r="21522" spans="2:2">
      <c r="B21522" s="150"/>
    </row>
    <row r="21523" spans="2:2">
      <c r="B21523" s="150"/>
    </row>
    <row r="21524" spans="2:2">
      <c r="B21524" s="150"/>
    </row>
    <row r="21525" spans="2:2">
      <c r="B21525" s="150"/>
    </row>
    <row r="21526" spans="2:2">
      <c r="B21526" s="150"/>
    </row>
    <row r="21527" spans="2:2">
      <c r="B21527" s="150"/>
    </row>
    <row r="21528" spans="2:2">
      <c r="B21528" s="150"/>
    </row>
    <row r="21529" spans="2:2">
      <c r="B21529" s="150"/>
    </row>
    <row r="21530" spans="2:2">
      <c r="B21530" s="150"/>
    </row>
    <row r="21531" spans="2:2">
      <c r="B21531" s="150"/>
    </row>
    <row r="21532" spans="2:2">
      <c r="B21532" s="150"/>
    </row>
    <row r="21533" spans="2:2">
      <c r="B21533" s="150"/>
    </row>
    <row r="21534" spans="2:2">
      <c r="B21534" s="150"/>
    </row>
    <row r="21535" spans="2:2">
      <c r="B21535" s="150"/>
    </row>
    <row r="21536" spans="2:2">
      <c r="B21536" s="150"/>
    </row>
    <row r="21537" spans="2:2">
      <c r="B21537" s="150"/>
    </row>
    <row r="21538" spans="2:2">
      <c r="B21538" s="150"/>
    </row>
    <row r="21539" spans="2:2">
      <c r="B21539" s="150"/>
    </row>
    <row r="21540" spans="2:2">
      <c r="B21540" s="150"/>
    </row>
    <row r="21541" spans="2:2">
      <c r="B21541" s="150"/>
    </row>
    <row r="21542" spans="2:2">
      <c r="B21542" s="150"/>
    </row>
    <row r="21543" spans="2:2">
      <c r="B21543" s="150"/>
    </row>
    <row r="21544" spans="2:2">
      <c r="B21544" s="150"/>
    </row>
    <row r="21545" spans="2:2">
      <c r="B21545" s="150"/>
    </row>
    <row r="21546" spans="2:2">
      <c r="B21546" s="150"/>
    </row>
    <row r="21547" spans="2:2">
      <c r="B21547" s="150"/>
    </row>
    <row r="21548" spans="2:2">
      <c r="B21548" s="150"/>
    </row>
    <row r="21549" spans="2:2">
      <c r="B21549" s="150"/>
    </row>
    <row r="21550" spans="2:2">
      <c r="B21550" s="150"/>
    </row>
    <row r="21551" spans="2:2">
      <c r="B21551" s="150"/>
    </row>
    <row r="21552" spans="2:2">
      <c r="B21552" s="150"/>
    </row>
    <row r="21553" spans="2:2">
      <c r="B21553" s="150"/>
    </row>
    <row r="21554" spans="2:2">
      <c r="B21554" s="150"/>
    </row>
    <row r="21555" spans="2:2">
      <c r="B21555" s="150"/>
    </row>
    <row r="21556" spans="2:2">
      <c r="B21556" s="150"/>
    </row>
    <row r="21557" spans="2:2">
      <c r="B21557" s="150"/>
    </row>
    <row r="21558" spans="2:2">
      <c r="B21558" s="150"/>
    </row>
    <row r="21559" spans="2:2">
      <c r="B21559" s="150"/>
    </row>
    <row r="21560" spans="2:2">
      <c r="B21560" s="150"/>
    </row>
    <row r="21561" spans="2:2">
      <c r="B21561" s="150"/>
    </row>
    <row r="21562" spans="2:2">
      <c r="B21562" s="150"/>
    </row>
    <row r="21563" spans="2:2">
      <c r="B21563" s="150"/>
    </row>
    <row r="21564" spans="2:2">
      <c r="B21564" s="150"/>
    </row>
    <row r="21565" spans="2:2">
      <c r="B21565" s="150"/>
    </row>
    <row r="21566" spans="2:2">
      <c r="B21566" s="150"/>
    </row>
    <row r="21567" spans="2:2">
      <c r="B21567" s="150"/>
    </row>
    <row r="21568" spans="2:2">
      <c r="B21568" s="150"/>
    </row>
    <row r="21569" spans="2:2">
      <c r="B21569" s="150"/>
    </row>
    <row r="21570" spans="2:2">
      <c r="B21570" s="150"/>
    </row>
    <row r="21571" spans="2:2">
      <c r="B21571" s="150"/>
    </row>
    <row r="21572" spans="2:2">
      <c r="B21572" s="150"/>
    </row>
    <row r="21573" spans="2:2">
      <c r="B21573" s="150"/>
    </row>
    <row r="21574" spans="2:2">
      <c r="B21574" s="150"/>
    </row>
    <row r="21575" spans="2:2">
      <c r="B21575" s="150"/>
    </row>
    <row r="21576" spans="2:2">
      <c r="B21576" s="150"/>
    </row>
    <row r="21577" spans="2:2">
      <c r="B21577" s="150"/>
    </row>
    <row r="21578" spans="2:2">
      <c r="B21578" s="150"/>
    </row>
    <row r="21579" spans="2:2">
      <c r="B21579" s="150"/>
    </row>
    <row r="21580" spans="2:2">
      <c r="B21580" s="150"/>
    </row>
    <row r="21581" spans="2:2">
      <c r="B21581" s="150"/>
    </row>
    <row r="21582" spans="2:2">
      <c r="B21582" s="150"/>
    </row>
    <row r="21583" spans="2:2">
      <c r="B21583" s="150"/>
    </row>
    <row r="21584" spans="2:2">
      <c r="B21584" s="150"/>
    </row>
    <row r="21585" spans="2:2">
      <c r="B21585" s="150"/>
    </row>
    <row r="21586" spans="2:2">
      <c r="B21586" s="150"/>
    </row>
    <row r="21587" spans="2:2">
      <c r="B21587" s="150"/>
    </row>
    <row r="21588" spans="2:2">
      <c r="B21588" s="150"/>
    </row>
    <row r="21589" spans="2:2">
      <c r="B21589" s="150"/>
    </row>
    <row r="21590" spans="2:2">
      <c r="B21590" s="150"/>
    </row>
    <row r="21591" spans="2:2">
      <c r="B21591" s="150"/>
    </row>
    <row r="21592" spans="2:2">
      <c r="B21592" s="150"/>
    </row>
    <row r="21593" spans="2:2">
      <c r="B21593" s="150"/>
    </row>
    <row r="21594" spans="2:2">
      <c r="B21594" s="150"/>
    </row>
    <row r="21595" spans="2:2">
      <c r="B21595" s="150"/>
    </row>
    <row r="21596" spans="2:2">
      <c r="B21596" s="150"/>
    </row>
    <row r="21597" spans="2:2">
      <c r="B21597" s="150"/>
    </row>
    <row r="21598" spans="2:2">
      <c r="B21598" s="150"/>
    </row>
    <row r="21599" spans="2:2">
      <c r="B21599" s="150"/>
    </row>
    <row r="21600" spans="2:2">
      <c r="B21600" s="150"/>
    </row>
    <row r="21601" spans="2:2">
      <c r="B21601" s="150"/>
    </row>
    <row r="21602" spans="2:2">
      <c r="B21602" s="150"/>
    </row>
    <row r="21603" spans="2:2">
      <c r="B21603" s="150"/>
    </row>
    <row r="21604" spans="2:2">
      <c r="B21604" s="150"/>
    </row>
    <row r="21605" spans="2:2">
      <c r="B21605" s="150"/>
    </row>
    <row r="21606" spans="2:2">
      <c r="B21606" s="150"/>
    </row>
    <row r="21607" spans="2:2">
      <c r="B21607" s="150"/>
    </row>
    <row r="21608" spans="2:2">
      <c r="B21608" s="150"/>
    </row>
    <row r="21609" spans="2:2">
      <c r="B21609" s="150"/>
    </row>
    <row r="21610" spans="2:2">
      <c r="B21610" s="150"/>
    </row>
    <row r="21611" spans="2:2">
      <c r="B21611" s="150"/>
    </row>
    <row r="21612" spans="2:2">
      <c r="B21612" s="150"/>
    </row>
    <row r="21613" spans="2:2">
      <c r="B21613" s="150"/>
    </row>
    <row r="21614" spans="2:2">
      <c r="B21614" s="150"/>
    </row>
    <row r="21615" spans="2:2">
      <c r="B21615" s="150"/>
    </row>
    <row r="21616" spans="2:2">
      <c r="B21616" s="150"/>
    </row>
    <row r="21617" spans="2:2">
      <c r="B21617" s="150"/>
    </row>
    <row r="21618" spans="2:2">
      <c r="B21618" s="150"/>
    </row>
    <row r="21619" spans="2:2">
      <c r="B21619" s="150"/>
    </row>
    <row r="21620" spans="2:2">
      <c r="B21620" s="150"/>
    </row>
    <row r="21621" spans="2:2">
      <c r="B21621" s="150"/>
    </row>
    <row r="21622" spans="2:2">
      <c r="B21622" s="150"/>
    </row>
    <row r="21623" spans="2:2">
      <c r="B21623" s="150"/>
    </row>
    <row r="21624" spans="2:2">
      <c r="B21624" s="150"/>
    </row>
    <row r="21625" spans="2:2">
      <c r="B21625" s="150"/>
    </row>
    <row r="21626" spans="2:2">
      <c r="B21626" s="150"/>
    </row>
    <row r="21627" spans="2:2">
      <c r="B21627" s="150"/>
    </row>
    <row r="21628" spans="2:2">
      <c r="B21628" s="150"/>
    </row>
    <row r="21629" spans="2:2">
      <c r="B21629" s="150"/>
    </row>
    <row r="21630" spans="2:2">
      <c r="B21630" s="150"/>
    </row>
    <row r="21631" spans="2:2">
      <c r="B21631" s="150"/>
    </row>
    <row r="21632" spans="2:2">
      <c r="B21632" s="150"/>
    </row>
    <row r="21633" spans="2:2">
      <c r="B21633" s="150"/>
    </row>
    <row r="21634" spans="2:2">
      <c r="B21634" s="150"/>
    </row>
    <row r="21635" spans="2:2">
      <c r="B21635" s="150"/>
    </row>
    <row r="21636" spans="2:2">
      <c r="B21636" s="150"/>
    </row>
    <row r="21637" spans="2:2">
      <c r="B21637" s="150"/>
    </row>
    <row r="21638" spans="2:2">
      <c r="B21638" s="150"/>
    </row>
    <row r="21639" spans="2:2">
      <c r="B21639" s="150"/>
    </row>
    <row r="21640" spans="2:2">
      <c r="B21640" s="150"/>
    </row>
    <row r="21641" spans="2:2">
      <c r="B21641" s="150"/>
    </row>
    <row r="21642" spans="2:2">
      <c r="B21642" s="150"/>
    </row>
    <row r="21643" spans="2:2">
      <c r="B21643" s="150"/>
    </row>
    <row r="21644" spans="2:2">
      <c r="B21644" s="150"/>
    </row>
    <row r="21645" spans="2:2">
      <c r="B21645" s="150"/>
    </row>
    <row r="21646" spans="2:2">
      <c r="B21646" s="150"/>
    </row>
    <row r="21647" spans="2:2">
      <c r="B21647" s="150"/>
    </row>
    <row r="21648" spans="2:2">
      <c r="B21648" s="150"/>
    </row>
    <row r="21649" spans="2:2">
      <c r="B21649" s="150"/>
    </row>
    <row r="21650" spans="2:2">
      <c r="B21650" s="150"/>
    </row>
    <row r="21651" spans="2:2">
      <c r="B21651" s="150"/>
    </row>
    <row r="21652" spans="2:2">
      <c r="B21652" s="150"/>
    </row>
    <row r="21653" spans="2:2">
      <c r="B21653" s="150"/>
    </row>
    <row r="21654" spans="2:2">
      <c r="B21654" s="150"/>
    </row>
    <row r="21655" spans="2:2">
      <c r="B21655" s="150"/>
    </row>
    <row r="21656" spans="2:2">
      <c r="B21656" s="150"/>
    </row>
    <row r="21657" spans="2:2">
      <c r="B21657" s="150"/>
    </row>
    <row r="21658" spans="2:2">
      <c r="B21658" s="150"/>
    </row>
    <row r="21659" spans="2:2">
      <c r="B21659" s="150"/>
    </row>
    <row r="21660" spans="2:2">
      <c r="B21660" s="150"/>
    </row>
    <row r="21661" spans="2:2">
      <c r="B21661" s="150"/>
    </row>
    <row r="21662" spans="2:2">
      <c r="B21662" s="150"/>
    </row>
    <row r="21663" spans="2:2">
      <c r="B21663" s="150"/>
    </row>
    <row r="21664" spans="2:2">
      <c r="B21664" s="150"/>
    </row>
    <row r="21665" spans="2:2">
      <c r="B21665" s="150"/>
    </row>
    <row r="21666" spans="2:2">
      <c r="B21666" s="150"/>
    </row>
    <row r="21667" spans="2:2">
      <c r="B21667" s="150"/>
    </row>
    <row r="21668" spans="2:2">
      <c r="B21668" s="150"/>
    </row>
    <row r="21669" spans="2:2">
      <c r="B21669" s="150"/>
    </row>
    <row r="21670" spans="2:2">
      <c r="B21670" s="150"/>
    </row>
    <row r="21671" spans="2:2">
      <c r="B21671" s="150"/>
    </row>
    <row r="21672" spans="2:2">
      <c r="B21672" s="150"/>
    </row>
    <row r="21673" spans="2:2">
      <c r="B21673" s="150"/>
    </row>
    <row r="21674" spans="2:2">
      <c r="B21674" s="150"/>
    </row>
    <row r="21675" spans="2:2">
      <c r="B21675" s="150"/>
    </row>
    <row r="21676" spans="2:2">
      <c r="B21676" s="150"/>
    </row>
    <row r="21677" spans="2:2">
      <c r="B21677" s="150"/>
    </row>
    <row r="21678" spans="2:2">
      <c r="B21678" s="150"/>
    </row>
    <row r="21679" spans="2:2">
      <c r="B21679" s="150"/>
    </row>
    <row r="21680" spans="2:2">
      <c r="B21680" s="150"/>
    </row>
    <row r="21681" spans="2:2">
      <c r="B21681" s="150"/>
    </row>
    <row r="21682" spans="2:2">
      <c r="B21682" s="150"/>
    </row>
    <row r="21683" spans="2:2">
      <c r="B21683" s="150"/>
    </row>
    <row r="21684" spans="2:2">
      <c r="B21684" s="150"/>
    </row>
    <row r="21685" spans="2:2">
      <c r="B21685" s="150"/>
    </row>
    <row r="21686" spans="2:2">
      <c r="B21686" s="150"/>
    </row>
    <row r="21687" spans="2:2">
      <c r="B21687" s="150"/>
    </row>
    <row r="21688" spans="2:2">
      <c r="B21688" s="150"/>
    </row>
    <row r="21689" spans="2:2">
      <c r="B21689" s="150"/>
    </row>
    <row r="21690" spans="2:2">
      <c r="B21690" s="150"/>
    </row>
    <row r="21691" spans="2:2">
      <c r="B21691" s="150"/>
    </row>
    <row r="21692" spans="2:2">
      <c r="B21692" s="150"/>
    </row>
    <row r="21693" spans="2:2">
      <c r="B21693" s="150"/>
    </row>
    <row r="21694" spans="2:2">
      <c r="B21694" s="150"/>
    </row>
    <row r="21695" spans="2:2">
      <c r="B21695" s="150"/>
    </row>
    <row r="21696" spans="2:2">
      <c r="B21696" s="150"/>
    </row>
    <row r="21697" spans="2:2">
      <c r="B21697" s="150"/>
    </row>
    <row r="21698" spans="2:2">
      <c r="B21698" s="150"/>
    </row>
    <row r="21699" spans="2:2">
      <c r="B21699" s="150"/>
    </row>
    <row r="21700" spans="2:2">
      <c r="B21700" s="150"/>
    </row>
    <row r="21701" spans="2:2">
      <c r="B21701" s="150"/>
    </row>
    <row r="21702" spans="2:2">
      <c r="B21702" s="150"/>
    </row>
    <row r="21703" spans="2:2">
      <c r="B21703" s="150"/>
    </row>
    <row r="21704" spans="2:2">
      <c r="B21704" s="150"/>
    </row>
    <row r="21705" spans="2:2">
      <c r="B21705" s="150"/>
    </row>
    <row r="21706" spans="2:2">
      <c r="B21706" s="150"/>
    </row>
    <row r="21707" spans="2:2">
      <c r="B21707" s="150"/>
    </row>
    <row r="21708" spans="2:2">
      <c r="B21708" s="150"/>
    </row>
    <row r="21709" spans="2:2">
      <c r="B21709" s="150"/>
    </row>
    <row r="21710" spans="2:2">
      <c r="B21710" s="150"/>
    </row>
    <row r="21711" spans="2:2">
      <c r="B21711" s="150"/>
    </row>
    <row r="21712" spans="2:2">
      <c r="B21712" s="150"/>
    </row>
    <row r="21713" spans="2:2">
      <c r="B21713" s="150"/>
    </row>
    <row r="21714" spans="2:2">
      <c r="B21714" s="150"/>
    </row>
    <row r="21715" spans="2:2">
      <c r="B21715" s="150"/>
    </row>
    <row r="21716" spans="2:2">
      <c r="B21716" s="150"/>
    </row>
    <row r="21717" spans="2:2">
      <c r="B21717" s="150"/>
    </row>
    <row r="21718" spans="2:2">
      <c r="B21718" s="150"/>
    </row>
    <row r="21719" spans="2:2">
      <c r="B21719" s="150"/>
    </row>
    <row r="21720" spans="2:2">
      <c r="B21720" s="150"/>
    </row>
    <row r="21721" spans="2:2">
      <c r="B21721" s="150"/>
    </row>
    <row r="21722" spans="2:2">
      <c r="B21722" s="150"/>
    </row>
    <row r="21723" spans="2:2">
      <c r="B21723" s="150"/>
    </row>
    <row r="21724" spans="2:2">
      <c r="B21724" s="150"/>
    </row>
    <row r="21725" spans="2:2">
      <c r="B21725" s="150"/>
    </row>
    <row r="21726" spans="2:2">
      <c r="B21726" s="150"/>
    </row>
    <row r="21727" spans="2:2">
      <c r="B21727" s="150"/>
    </row>
    <row r="21728" spans="2:2">
      <c r="B21728" s="150"/>
    </row>
    <row r="21729" spans="2:2">
      <c r="B21729" s="150"/>
    </row>
    <row r="21730" spans="2:2">
      <c r="B21730" s="150"/>
    </row>
    <row r="21731" spans="2:2">
      <c r="B21731" s="150"/>
    </row>
    <row r="21732" spans="2:2">
      <c r="B21732" s="150"/>
    </row>
    <row r="21733" spans="2:2">
      <c r="B21733" s="150"/>
    </row>
    <row r="21734" spans="2:2">
      <c r="B21734" s="150"/>
    </row>
    <row r="21735" spans="2:2">
      <c r="B21735" s="150"/>
    </row>
    <row r="21736" spans="2:2">
      <c r="B21736" s="150"/>
    </row>
    <row r="21737" spans="2:2">
      <c r="B21737" s="150"/>
    </row>
    <row r="21738" spans="2:2">
      <c r="B21738" s="150"/>
    </row>
    <row r="21739" spans="2:2">
      <c r="B21739" s="150"/>
    </row>
    <row r="21740" spans="2:2">
      <c r="B21740" s="150"/>
    </row>
    <row r="21741" spans="2:2">
      <c r="B21741" s="150"/>
    </row>
    <row r="21742" spans="2:2">
      <c r="B21742" s="150"/>
    </row>
    <row r="21743" spans="2:2">
      <c r="B21743" s="150"/>
    </row>
    <row r="21744" spans="2:2">
      <c r="B21744" s="150"/>
    </row>
    <row r="21745" spans="2:2">
      <c r="B21745" s="150"/>
    </row>
    <row r="21746" spans="2:2">
      <c r="B21746" s="150"/>
    </row>
    <row r="21747" spans="2:2">
      <c r="B21747" s="150"/>
    </row>
    <row r="21748" spans="2:2">
      <c r="B21748" s="150"/>
    </row>
    <row r="21749" spans="2:2">
      <c r="B21749" s="150"/>
    </row>
    <row r="21750" spans="2:2">
      <c r="B21750" s="150"/>
    </row>
    <row r="21751" spans="2:2">
      <c r="B21751" s="150"/>
    </row>
    <row r="21752" spans="2:2">
      <c r="B21752" s="150"/>
    </row>
    <row r="21753" spans="2:2">
      <c r="B21753" s="150"/>
    </row>
    <row r="21754" spans="2:2">
      <c r="B21754" s="150"/>
    </row>
    <row r="21755" spans="2:2">
      <c r="B21755" s="150"/>
    </row>
    <row r="21756" spans="2:2">
      <c r="B21756" s="150"/>
    </row>
    <row r="21757" spans="2:2">
      <c r="B21757" s="150"/>
    </row>
    <row r="21758" spans="2:2">
      <c r="B21758" s="150"/>
    </row>
    <row r="21759" spans="2:2">
      <c r="B21759" s="150"/>
    </row>
    <row r="21760" spans="2:2">
      <c r="B21760" s="150"/>
    </row>
    <row r="21761" spans="2:2">
      <c r="B21761" s="150"/>
    </row>
    <row r="21762" spans="2:2">
      <c r="B21762" s="150"/>
    </row>
    <row r="21763" spans="2:2">
      <c r="B21763" s="150"/>
    </row>
    <row r="21764" spans="2:2">
      <c r="B21764" s="150"/>
    </row>
    <row r="21765" spans="2:2">
      <c r="B21765" s="150"/>
    </row>
    <row r="21766" spans="2:2">
      <c r="B21766" s="150"/>
    </row>
    <row r="21767" spans="2:2">
      <c r="B21767" s="150"/>
    </row>
    <row r="21768" spans="2:2">
      <c r="B21768" s="150"/>
    </row>
    <row r="21769" spans="2:2">
      <c r="B21769" s="150"/>
    </row>
    <row r="21770" spans="2:2">
      <c r="B21770" s="150"/>
    </row>
    <row r="21771" spans="2:2">
      <c r="B21771" s="150"/>
    </row>
    <row r="21772" spans="2:2">
      <c r="B21772" s="150"/>
    </row>
    <row r="21773" spans="2:2">
      <c r="B21773" s="150"/>
    </row>
    <row r="21774" spans="2:2">
      <c r="B21774" s="150"/>
    </row>
    <row r="21775" spans="2:2">
      <c r="B21775" s="150"/>
    </row>
    <row r="21776" spans="2:2">
      <c r="B21776" s="150"/>
    </row>
    <row r="21777" spans="2:2">
      <c r="B21777" s="150"/>
    </row>
    <row r="21778" spans="2:2">
      <c r="B21778" s="150"/>
    </row>
    <row r="21779" spans="2:2">
      <c r="B21779" s="150"/>
    </row>
    <row r="21780" spans="2:2">
      <c r="B21780" s="150"/>
    </row>
    <row r="21781" spans="2:2">
      <c r="B21781" s="150"/>
    </row>
    <row r="21782" spans="2:2">
      <c r="B21782" s="150"/>
    </row>
    <row r="21783" spans="2:2">
      <c r="B21783" s="150"/>
    </row>
    <row r="21784" spans="2:2">
      <c r="B21784" s="150"/>
    </row>
    <row r="21785" spans="2:2">
      <c r="B21785" s="150"/>
    </row>
    <row r="21786" spans="2:2">
      <c r="B21786" s="150"/>
    </row>
    <row r="21787" spans="2:2">
      <c r="B21787" s="150"/>
    </row>
    <row r="21788" spans="2:2">
      <c r="B21788" s="150"/>
    </row>
    <row r="21789" spans="2:2">
      <c r="B21789" s="150"/>
    </row>
    <row r="21790" spans="2:2">
      <c r="B21790" s="150"/>
    </row>
    <row r="21791" spans="2:2">
      <c r="B21791" s="150"/>
    </row>
    <row r="21792" spans="2:2">
      <c r="B21792" s="150"/>
    </row>
    <row r="21793" spans="2:2">
      <c r="B21793" s="150"/>
    </row>
    <row r="21794" spans="2:2">
      <c r="B21794" s="150"/>
    </row>
    <row r="21795" spans="2:2">
      <c r="B21795" s="150"/>
    </row>
    <row r="21796" spans="2:2">
      <c r="B21796" s="150"/>
    </row>
    <row r="21797" spans="2:2">
      <c r="B21797" s="150"/>
    </row>
    <row r="21798" spans="2:2">
      <c r="B21798" s="150"/>
    </row>
    <row r="21799" spans="2:2">
      <c r="B21799" s="150"/>
    </row>
    <row r="21800" spans="2:2">
      <c r="B21800" s="150"/>
    </row>
    <row r="21801" spans="2:2">
      <c r="B21801" s="150"/>
    </row>
    <row r="21802" spans="2:2">
      <c r="B21802" s="150"/>
    </row>
    <row r="21803" spans="2:2">
      <c r="B21803" s="150"/>
    </row>
    <row r="21804" spans="2:2">
      <c r="B21804" s="150"/>
    </row>
    <row r="21805" spans="2:2">
      <c r="B21805" s="150"/>
    </row>
    <row r="21806" spans="2:2">
      <c r="B21806" s="150"/>
    </row>
    <row r="21807" spans="2:2">
      <c r="B21807" s="150"/>
    </row>
    <row r="21808" spans="2:2">
      <c r="B21808" s="150"/>
    </row>
    <row r="21809" spans="2:2">
      <c r="B21809" s="150"/>
    </row>
    <row r="21810" spans="2:2">
      <c r="B21810" s="150"/>
    </row>
    <row r="21811" spans="2:2">
      <c r="B21811" s="150"/>
    </row>
    <row r="21812" spans="2:2">
      <c r="B21812" s="150"/>
    </row>
    <row r="21813" spans="2:2">
      <c r="B21813" s="150"/>
    </row>
    <row r="21814" spans="2:2">
      <c r="B21814" s="150"/>
    </row>
    <row r="21815" spans="2:2">
      <c r="B21815" s="150"/>
    </row>
    <row r="21816" spans="2:2">
      <c r="B21816" s="150"/>
    </row>
    <row r="21817" spans="2:2">
      <c r="B21817" s="150"/>
    </row>
    <row r="21818" spans="2:2">
      <c r="B21818" s="150"/>
    </row>
    <row r="21819" spans="2:2">
      <c r="B21819" s="150"/>
    </row>
    <row r="21820" spans="2:2">
      <c r="B21820" s="150"/>
    </row>
    <row r="21821" spans="2:2">
      <c r="B21821" s="150"/>
    </row>
    <row r="21822" spans="2:2">
      <c r="B21822" s="150"/>
    </row>
    <row r="21823" spans="2:2">
      <c r="B21823" s="150"/>
    </row>
    <row r="21824" spans="2:2">
      <c r="B21824" s="150"/>
    </row>
    <row r="21825" spans="2:2">
      <c r="B21825" s="150"/>
    </row>
    <row r="21826" spans="2:2">
      <c r="B21826" s="150"/>
    </row>
    <row r="21827" spans="2:2">
      <c r="B21827" s="150"/>
    </row>
    <row r="21828" spans="2:2">
      <c r="B21828" s="150"/>
    </row>
    <row r="21829" spans="2:2">
      <c r="B21829" s="150"/>
    </row>
    <row r="21830" spans="2:2">
      <c r="B21830" s="150"/>
    </row>
    <row r="21831" spans="2:2">
      <c r="B21831" s="150"/>
    </row>
    <row r="21832" spans="2:2">
      <c r="B21832" s="150"/>
    </row>
    <row r="21833" spans="2:2">
      <c r="B21833" s="150"/>
    </row>
    <row r="21834" spans="2:2">
      <c r="B21834" s="150"/>
    </row>
    <row r="21835" spans="2:2">
      <c r="B21835" s="150"/>
    </row>
    <row r="21836" spans="2:2">
      <c r="B21836" s="150"/>
    </row>
    <row r="21837" spans="2:2">
      <c r="B21837" s="150"/>
    </row>
    <row r="21838" spans="2:2">
      <c r="B21838" s="150"/>
    </row>
    <row r="21839" spans="2:2">
      <c r="B21839" s="150"/>
    </row>
    <row r="21840" spans="2:2">
      <c r="B21840" s="150"/>
    </row>
    <row r="21841" spans="2:2">
      <c r="B21841" s="150"/>
    </row>
    <row r="21842" spans="2:2">
      <c r="B21842" s="150"/>
    </row>
    <row r="21843" spans="2:2">
      <c r="B21843" s="150"/>
    </row>
    <row r="21844" spans="2:2">
      <c r="B21844" s="150"/>
    </row>
    <row r="21845" spans="2:2">
      <c r="B21845" s="150"/>
    </row>
    <row r="21846" spans="2:2">
      <c r="B21846" s="150"/>
    </row>
    <row r="21847" spans="2:2">
      <c r="B21847" s="150"/>
    </row>
    <row r="21848" spans="2:2">
      <c r="B21848" s="150"/>
    </row>
    <row r="21849" spans="2:2">
      <c r="B21849" s="150"/>
    </row>
    <row r="21850" spans="2:2">
      <c r="B21850" s="150"/>
    </row>
    <row r="21851" spans="2:2">
      <c r="B21851" s="150"/>
    </row>
    <row r="21852" spans="2:2">
      <c r="B21852" s="150"/>
    </row>
    <row r="21853" spans="2:2">
      <c r="B21853" s="150"/>
    </row>
    <row r="21854" spans="2:2">
      <c r="B21854" s="150"/>
    </row>
    <row r="21855" spans="2:2">
      <c r="B21855" s="150"/>
    </row>
    <row r="21856" spans="2:2">
      <c r="B21856" s="150"/>
    </row>
    <row r="21857" spans="2:2">
      <c r="B21857" s="150"/>
    </row>
    <row r="21858" spans="2:2">
      <c r="B21858" s="150"/>
    </row>
    <row r="21859" spans="2:2">
      <c r="B21859" s="150"/>
    </row>
    <row r="21860" spans="2:2">
      <c r="B21860" s="150"/>
    </row>
    <row r="21861" spans="2:2">
      <c r="B21861" s="150"/>
    </row>
    <row r="21862" spans="2:2">
      <c r="B21862" s="150"/>
    </row>
    <row r="21863" spans="2:2">
      <c r="B21863" s="150"/>
    </row>
    <row r="21864" spans="2:2">
      <c r="B21864" s="150"/>
    </row>
    <row r="21865" spans="2:2">
      <c r="B21865" s="150"/>
    </row>
    <row r="21866" spans="2:2">
      <c r="B21866" s="150"/>
    </row>
    <row r="21867" spans="2:2">
      <c r="B21867" s="150"/>
    </row>
    <row r="21868" spans="2:2">
      <c r="B21868" s="150"/>
    </row>
    <row r="21869" spans="2:2">
      <c r="B21869" s="150"/>
    </row>
    <row r="21870" spans="2:2">
      <c r="B21870" s="150"/>
    </row>
    <row r="21871" spans="2:2">
      <c r="B21871" s="150"/>
    </row>
    <row r="21872" spans="2:2">
      <c r="B21872" s="150"/>
    </row>
    <row r="21873" spans="2:2">
      <c r="B21873" s="150"/>
    </row>
    <row r="21874" spans="2:2">
      <c r="B21874" s="150"/>
    </row>
    <row r="21875" spans="2:2">
      <c r="B21875" s="150"/>
    </row>
    <row r="21876" spans="2:2">
      <c r="B21876" s="150"/>
    </row>
    <row r="21877" spans="2:2">
      <c r="B21877" s="150"/>
    </row>
    <row r="21878" spans="2:2">
      <c r="B21878" s="150"/>
    </row>
    <row r="21879" spans="2:2">
      <c r="B21879" s="150"/>
    </row>
    <row r="21880" spans="2:2">
      <c r="B21880" s="150"/>
    </row>
    <row r="21881" spans="2:2">
      <c r="B21881" s="150"/>
    </row>
    <row r="21882" spans="2:2">
      <c r="B21882" s="150"/>
    </row>
    <row r="21883" spans="2:2">
      <c r="B21883" s="150"/>
    </row>
    <row r="21884" spans="2:2">
      <c r="B21884" s="150"/>
    </row>
    <row r="21885" spans="2:2">
      <c r="B21885" s="150"/>
    </row>
    <row r="21886" spans="2:2">
      <c r="B21886" s="150"/>
    </row>
    <row r="21887" spans="2:2">
      <c r="B21887" s="150"/>
    </row>
    <row r="21888" spans="2:2">
      <c r="B21888" s="150"/>
    </row>
    <row r="21889" spans="2:2">
      <c r="B21889" s="150"/>
    </row>
    <row r="21890" spans="2:2">
      <c r="B21890" s="150"/>
    </row>
    <row r="21891" spans="2:2">
      <c r="B21891" s="150"/>
    </row>
    <row r="21892" spans="2:2">
      <c r="B21892" s="150"/>
    </row>
    <row r="21893" spans="2:2">
      <c r="B21893" s="150"/>
    </row>
    <row r="21894" spans="2:2">
      <c r="B21894" s="150"/>
    </row>
    <row r="21895" spans="2:2">
      <c r="B21895" s="150"/>
    </row>
    <row r="21896" spans="2:2">
      <c r="B21896" s="150"/>
    </row>
    <row r="21897" spans="2:2">
      <c r="B21897" s="150"/>
    </row>
    <row r="21898" spans="2:2">
      <c r="B21898" s="150"/>
    </row>
    <row r="21899" spans="2:2">
      <c r="B21899" s="150"/>
    </row>
    <row r="21900" spans="2:2">
      <c r="B21900" s="150"/>
    </row>
    <row r="21901" spans="2:2">
      <c r="B21901" s="150"/>
    </row>
    <row r="21902" spans="2:2">
      <c r="B21902" s="150"/>
    </row>
    <row r="21903" spans="2:2">
      <c r="B21903" s="150"/>
    </row>
    <row r="21904" spans="2:2">
      <c r="B21904" s="150"/>
    </row>
    <row r="21905" spans="2:2">
      <c r="B21905" s="150"/>
    </row>
    <row r="21906" spans="2:2">
      <c r="B21906" s="150"/>
    </row>
    <row r="21907" spans="2:2">
      <c r="B21907" s="150"/>
    </row>
    <row r="21908" spans="2:2">
      <c r="B21908" s="150"/>
    </row>
    <row r="21909" spans="2:2">
      <c r="B21909" s="150"/>
    </row>
    <row r="21910" spans="2:2">
      <c r="B21910" s="150"/>
    </row>
    <row r="21911" spans="2:2">
      <c r="B21911" s="150"/>
    </row>
    <row r="21912" spans="2:2">
      <c r="B21912" s="150"/>
    </row>
    <row r="21913" spans="2:2">
      <c r="B21913" s="150"/>
    </row>
    <row r="21914" spans="2:2">
      <c r="B21914" s="150"/>
    </row>
    <row r="21915" spans="2:2">
      <c r="B21915" s="150"/>
    </row>
    <row r="21916" spans="2:2">
      <c r="B21916" s="150"/>
    </row>
    <row r="21917" spans="2:2">
      <c r="B21917" s="150"/>
    </row>
    <row r="21918" spans="2:2">
      <c r="B21918" s="150"/>
    </row>
    <row r="21919" spans="2:2">
      <c r="B21919" s="150"/>
    </row>
    <row r="21920" spans="2:2">
      <c r="B21920" s="150"/>
    </row>
    <row r="21921" spans="2:2">
      <c r="B21921" s="150"/>
    </row>
    <row r="21922" spans="2:2">
      <c r="B21922" s="150"/>
    </row>
    <row r="21923" spans="2:2">
      <c r="B21923" s="150"/>
    </row>
    <row r="21924" spans="2:2">
      <c r="B21924" s="150"/>
    </row>
    <row r="21925" spans="2:2">
      <c r="B21925" s="150"/>
    </row>
    <row r="21926" spans="2:2">
      <c r="B21926" s="150"/>
    </row>
    <row r="21927" spans="2:2">
      <c r="B21927" s="150"/>
    </row>
    <row r="21928" spans="2:2">
      <c r="B21928" s="150"/>
    </row>
    <row r="21929" spans="2:2">
      <c r="B21929" s="150"/>
    </row>
    <row r="21930" spans="2:2">
      <c r="B21930" s="150"/>
    </row>
    <row r="21931" spans="2:2">
      <c r="B21931" s="150"/>
    </row>
    <row r="21932" spans="2:2">
      <c r="B21932" s="150"/>
    </row>
    <row r="21933" spans="2:2">
      <c r="B21933" s="150"/>
    </row>
    <row r="21934" spans="2:2">
      <c r="B21934" s="150"/>
    </row>
    <row r="21935" spans="2:2">
      <c r="B21935" s="150"/>
    </row>
    <row r="21936" spans="2:2">
      <c r="B21936" s="150"/>
    </row>
    <row r="21937" spans="2:2">
      <c r="B21937" s="150"/>
    </row>
    <row r="21938" spans="2:2">
      <c r="B21938" s="150"/>
    </row>
    <row r="21939" spans="2:2">
      <c r="B21939" s="150"/>
    </row>
    <row r="21940" spans="2:2">
      <c r="B21940" s="150"/>
    </row>
    <row r="21941" spans="2:2">
      <c r="B21941" s="150"/>
    </row>
    <row r="21942" spans="2:2">
      <c r="B21942" s="150"/>
    </row>
    <row r="21943" spans="2:2">
      <c r="B21943" s="150"/>
    </row>
    <row r="21944" spans="2:2">
      <c r="B21944" s="150"/>
    </row>
    <row r="21945" spans="2:2">
      <c r="B21945" s="150"/>
    </row>
    <row r="21946" spans="2:2">
      <c r="B21946" s="150"/>
    </row>
    <row r="21947" spans="2:2">
      <c r="B21947" s="150"/>
    </row>
    <row r="21948" spans="2:2">
      <c r="B21948" s="150"/>
    </row>
    <row r="21949" spans="2:2">
      <c r="B21949" s="150"/>
    </row>
    <row r="21950" spans="2:2">
      <c r="B21950" s="150"/>
    </row>
    <row r="21951" spans="2:2">
      <c r="B21951" s="150"/>
    </row>
    <row r="21952" spans="2:2">
      <c r="B21952" s="150"/>
    </row>
    <row r="21953" spans="2:2">
      <c r="B21953" s="150"/>
    </row>
    <row r="21954" spans="2:2">
      <c r="B21954" s="150"/>
    </row>
    <row r="21955" spans="2:2">
      <c r="B21955" s="150"/>
    </row>
    <row r="21956" spans="2:2">
      <c r="B21956" s="150"/>
    </row>
    <row r="21957" spans="2:2">
      <c r="B21957" s="150"/>
    </row>
    <row r="21958" spans="2:2">
      <c r="B21958" s="150"/>
    </row>
    <row r="21959" spans="2:2">
      <c r="B21959" s="150"/>
    </row>
    <row r="21960" spans="2:2">
      <c r="B21960" s="150"/>
    </row>
    <row r="21961" spans="2:2">
      <c r="B21961" s="150"/>
    </row>
    <row r="21962" spans="2:2">
      <c r="B21962" s="150"/>
    </row>
    <row r="21963" spans="2:2">
      <c r="B21963" s="150"/>
    </row>
    <row r="21964" spans="2:2">
      <c r="B21964" s="150"/>
    </row>
    <row r="21965" spans="2:2">
      <c r="B21965" s="150"/>
    </row>
    <row r="21966" spans="2:2">
      <c r="B21966" s="150"/>
    </row>
    <row r="21967" spans="2:2">
      <c r="B21967" s="150"/>
    </row>
    <row r="21968" spans="2:2">
      <c r="B21968" s="150"/>
    </row>
    <row r="21969" spans="2:2">
      <c r="B21969" s="150"/>
    </row>
    <row r="21970" spans="2:2">
      <c r="B21970" s="150"/>
    </row>
    <row r="21971" spans="2:2">
      <c r="B21971" s="150"/>
    </row>
    <row r="21972" spans="2:2">
      <c r="B21972" s="150"/>
    </row>
    <row r="21973" spans="2:2">
      <c r="B21973" s="150"/>
    </row>
    <row r="21974" spans="2:2">
      <c r="B21974" s="150"/>
    </row>
    <row r="21975" spans="2:2">
      <c r="B21975" s="150"/>
    </row>
    <row r="21976" spans="2:2">
      <c r="B21976" s="150"/>
    </row>
    <row r="21977" spans="2:2">
      <c r="B21977" s="150"/>
    </row>
    <row r="21978" spans="2:2">
      <c r="B21978" s="150"/>
    </row>
    <row r="21979" spans="2:2">
      <c r="B21979" s="150"/>
    </row>
    <row r="21980" spans="2:2">
      <c r="B21980" s="150"/>
    </row>
    <row r="21981" spans="2:2">
      <c r="B21981" s="150"/>
    </row>
    <row r="21982" spans="2:2">
      <c r="B21982" s="150"/>
    </row>
    <row r="21983" spans="2:2">
      <c r="B21983" s="150"/>
    </row>
    <row r="21984" spans="2:2">
      <c r="B21984" s="150"/>
    </row>
    <row r="21985" spans="2:2">
      <c r="B21985" s="150"/>
    </row>
    <row r="21986" spans="2:2">
      <c r="B21986" s="150"/>
    </row>
    <row r="21987" spans="2:2">
      <c r="B21987" s="150"/>
    </row>
    <row r="21988" spans="2:2">
      <c r="B21988" s="150"/>
    </row>
    <row r="21989" spans="2:2">
      <c r="B21989" s="150"/>
    </row>
    <row r="21990" spans="2:2">
      <c r="B21990" s="150"/>
    </row>
    <row r="21991" spans="2:2">
      <c r="B21991" s="150"/>
    </row>
    <row r="21992" spans="2:2">
      <c r="B21992" s="150"/>
    </row>
    <row r="21993" spans="2:2">
      <c r="B21993" s="150"/>
    </row>
    <row r="21994" spans="2:2">
      <c r="B21994" s="150"/>
    </row>
    <row r="21995" spans="2:2">
      <c r="B21995" s="150"/>
    </row>
    <row r="21996" spans="2:2">
      <c r="B21996" s="150"/>
    </row>
    <row r="21997" spans="2:2">
      <c r="B21997" s="150"/>
    </row>
    <row r="21998" spans="2:2">
      <c r="B21998" s="150"/>
    </row>
    <row r="21999" spans="2:2">
      <c r="B21999" s="150"/>
    </row>
    <row r="22000" spans="2:2">
      <c r="B22000" s="150"/>
    </row>
    <row r="22001" spans="2:2">
      <c r="B22001" s="150"/>
    </row>
    <row r="22002" spans="2:2">
      <c r="B22002" s="150"/>
    </row>
    <row r="22003" spans="2:2">
      <c r="B22003" s="150"/>
    </row>
    <row r="22004" spans="2:2">
      <c r="B22004" s="150"/>
    </row>
    <row r="22005" spans="2:2">
      <c r="B22005" s="150"/>
    </row>
    <row r="22006" spans="2:2">
      <c r="B22006" s="150"/>
    </row>
    <row r="22007" spans="2:2">
      <c r="B22007" s="150"/>
    </row>
    <row r="22008" spans="2:2">
      <c r="B22008" s="150"/>
    </row>
    <row r="22009" spans="2:2">
      <c r="B22009" s="150"/>
    </row>
    <row r="22010" spans="2:2">
      <c r="B22010" s="150"/>
    </row>
    <row r="22011" spans="2:2">
      <c r="B22011" s="150"/>
    </row>
    <row r="22012" spans="2:2">
      <c r="B22012" s="150"/>
    </row>
    <row r="22013" spans="2:2">
      <c r="B22013" s="150"/>
    </row>
    <row r="22014" spans="2:2">
      <c r="B22014" s="150"/>
    </row>
    <row r="22015" spans="2:2">
      <c r="B22015" s="150"/>
    </row>
    <row r="22016" spans="2:2">
      <c r="B22016" s="150"/>
    </row>
    <row r="22017" spans="2:2">
      <c r="B22017" s="150"/>
    </row>
    <row r="22018" spans="2:2">
      <c r="B22018" s="150"/>
    </row>
    <row r="22019" spans="2:2">
      <c r="B22019" s="150"/>
    </row>
    <row r="22020" spans="2:2">
      <c r="B22020" s="150"/>
    </row>
    <row r="22021" spans="2:2">
      <c r="B22021" s="150"/>
    </row>
    <row r="22022" spans="2:2">
      <c r="B22022" s="150"/>
    </row>
    <row r="22023" spans="2:2">
      <c r="B22023" s="150"/>
    </row>
    <row r="22024" spans="2:2">
      <c r="B22024" s="150"/>
    </row>
    <row r="22025" spans="2:2">
      <c r="B22025" s="150"/>
    </row>
    <row r="22026" spans="2:2">
      <c r="B22026" s="150"/>
    </row>
    <row r="22027" spans="2:2">
      <c r="B22027" s="150"/>
    </row>
    <row r="22028" spans="2:2">
      <c r="B22028" s="150"/>
    </row>
    <row r="22029" spans="2:2">
      <c r="B22029" s="150"/>
    </row>
    <row r="22030" spans="2:2">
      <c r="B22030" s="150"/>
    </row>
    <row r="22031" spans="2:2">
      <c r="B22031" s="150"/>
    </row>
    <row r="22032" spans="2:2">
      <c r="B22032" s="150"/>
    </row>
    <row r="22033" spans="2:2">
      <c r="B22033" s="150"/>
    </row>
    <row r="22034" spans="2:2">
      <c r="B22034" s="150"/>
    </row>
    <row r="22035" spans="2:2">
      <c r="B22035" s="150"/>
    </row>
    <row r="22036" spans="2:2">
      <c r="B22036" s="150"/>
    </row>
    <row r="22037" spans="2:2">
      <c r="B22037" s="150"/>
    </row>
    <row r="22038" spans="2:2">
      <c r="B22038" s="150"/>
    </row>
    <row r="22039" spans="2:2">
      <c r="B22039" s="150"/>
    </row>
    <row r="22040" spans="2:2">
      <c r="B22040" s="150"/>
    </row>
    <row r="22041" spans="2:2">
      <c r="B22041" s="150"/>
    </row>
    <row r="22042" spans="2:2">
      <c r="B22042" s="150"/>
    </row>
    <row r="22043" spans="2:2">
      <c r="B22043" s="150"/>
    </row>
    <row r="22044" spans="2:2">
      <c r="B22044" s="150"/>
    </row>
    <row r="22045" spans="2:2">
      <c r="B22045" s="150"/>
    </row>
    <row r="22046" spans="2:2">
      <c r="B22046" s="150"/>
    </row>
    <row r="22047" spans="2:2">
      <c r="B22047" s="150"/>
    </row>
    <row r="22048" spans="2:2">
      <c r="B22048" s="150"/>
    </row>
    <row r="22049" spans="2:2">
      <c r="B22049" s="150"/>
    </row>
    <row r="22050" spans="2:2">
      <c r="B22050" s="150"/>
    </row>
    <row r="22051" spans="2:2">
      <c r="B22051" s="150"/>
    </row>
    <row r="22052" spans="2:2">
      <c r="B22052" s="150"/>
    </row>
    <row r="22053" spans="2:2">
      <c r="B22053" s="150"/>
    </row>
    <row r="22054" spans="2:2">
      <c r="B22054" s="150"/>
    </row>
    <row r="22055" spans="2:2">
      <c r="B22055" s="150"/>
    </row>
    <row r="22056" spans="2:2">
      <c r="B22056" s="150"/>
    </row>
    <row r="22057" spans="2:2">
      <c r="B22057" s="150"/>
    </row>
    <row r="22058" spans="2:2">
      <c r="B22058" s="150"/>
    </row>
    <row r="22059" spans="2:2">
      <c r="B22059" s="150"/>
    </row>
    <row r="22060" spans="2:2">
      <c r="B22060" s="150"/>
    </row>
    <row r="22061" spans="2:2">
      <c r="B22061" s="150"/>
    </row>
    <row r="22062" spans="2:2">
      <c r="B22062" s="150"/>
    </row>
    <row r="22063" spans="2:2">
      <c r="B22063" s="150"/>
    </row>
    <row r="22064" spans="2:2">
      <c r="B22064" s="150"/>
    </row>
    <row r="22065" spans="2:2">
      <c r="B22065" s="150"/>
    </row>
    <row r="22066" spans="2:2">
      <c r="B22066" s="150"/>
    </row>
    <row r="22067" spans="2:2">
      <c r="B22067" s="150"/>
    </row>
    <row r="22068" spans="2:2">
      <c r="B22068" s="150"/>
    </row>
    <row r="22069" spans="2:2">
      <c r="B22069" s="150"/>
    </row>
    <row r="22070" spans="2:2">
      <c r="B22070" s="150"/>
    </row>
    <row r="22071" spans="2:2">
      <c r="B22071" s="150"/>
    </row>
    <row r="22072" spans="2:2">
      <c r="B22072" s="150"/>
    </row>
    <row r="22073" spans="2:2">
      <c r="B22073" s="150"/>
    </row>
    <row r="22074" spans="2:2">
      <c r="B22074" s="150"/>
    </row>
    <row r="22075" spans="2:2">
      <c r="B22075" s="150"/>
    </row>
    <row r="22076" spans="2:2">
      <c r="B22076" s="150"/>
    </row>
    <row r="22077" spans="2:2">
      <c r="B22077" s="150"/>
    </row>
    <row r="22078" spans="2:2">
      <c r="B22078" s="150"/>
    </row>
    <row r="22079" spans="2:2">
      <c r="B22079" s="150"/>
    </row>
    <row r="22080" spans="2:2">
      <c r="B22080" s="150"/>
    </row>
    <row r="22081" spans="2:2">
      <c r="B22081" s="150"/>
    </row>
    <row r="22082" spans="2:2">
      <c r="B22082" s="150"/>
    </row>
    <row r="22083" spans="2:2">
      <c r="B22083" s="150"/>
    </row>
    <row r="22084" spans="2:2">
      <c r="B22084" s="150"/>
    </row>
    <row r="22085" spans="2:2">
      <c r="B22085" s="150"/>
    </row>
    <row r="22086" spans="2:2">
      <c r="B22086" s="150"/>
    </row>
    <row r="22087" spans="2:2">
      <c r="B22087" s="150"/>
    </row>
    <row r="22088" spans="2:2">
      <c r="B22088" s="150"/>
    </row>
    <row r="22089" spans="2:2">
      <c r="B22089" s="150"/>
    </row>
    <row r="22090" spans="2:2">
      <c r="B22090" s="150"/>
    </row>
    <row r="22091" spans="2:2">
      <c r="B22091" s="150"/>
    </row>
    <row r="22092" spans="2:2">
      <c r="B22092" s="150"/>
    </row>
    <row r="22093" spans="2:2">
      <c r="B22093" s="150"/>
    </row>
    <row r="22094" spans="2:2">
      <c r="B22094" s="150"/>
    </row>
    <row r="22095" spans="2:2">
      <c r="B22095" s="150"/>
    </row>
    <row r="22096" spans="2:2">
      <c r="B22096" s="150"/>
    </row>
    <row r="22097" spans="2:2">
      <c r="B22097" s="150"/>
    </row>
    <row r="22098" spans="2:2">
      <c r="B22098" s="150"/>
    </row>
    <row r="22099" spans="2:2">
      <c r="B22099" s="150"/>
    </row>
    <row r="22100" spans="2:2">
      <c r="B22100" s="150"/>
    </row>
    <row r="22101" spans="2:2">
      <c r="B22101" s="150"/>
    </row>
    <row r="22102" spans="2:2">
      <c r="B22102" s="150"/>
    </row>
    <row r="22103" spans="2:2">
      <c r="B22103" s="150"/>
    </row>
    <row r="22104" spans="2:2">
      <c r="B22104" s="150"/>
    </row>
    <row r="22105" spans="2:2">
      <c r="B22105" s="150"/>
    </row>
    <row r="22106" spans="2:2">
      <c r="B22106" s="150"/>
    </row>
    <row r="22107" spans="2:2">
      <c r="B22107" s="150"/>
    </row>
    <row r="22108" spans="2:2">
      <c r="B22108" s="150"/>
    </row>
    <row r="22109" spans="2:2">
      <c r="B22109" s="150"/>
    </row>
    <row r="22110" spans="2:2">
      <c r="B22110" s="150"/>
    </row>
    <row r="22111" spans="2:2">
      <c r="B22111" s="150"/>
    </row>
    <row r="22112" spans="2:2">
      <c r="B22112" s="150"/>
    </row>
    <row r="22113" spans="2:2">
      <c r="B22113" s="150"/>
    </row>
    <row r="22114" spans="2:2">
      <c r="B22114" s="150"/>
    </row>
    <row r="22115" spans="2:2">
      <c r="B22115" s="150"/>
    </row>
    <row r="22116" spans="2:2">
      <c r="B22116" s="150"/>
    </row>
    <row r="22117" spans="2:2">
      <c r="B22117" s="150"/>
    </row>
    <row r="22118" spans="2:2">
      <c r="B22118" s="150"/>
    </row>
    <row r="22119" spans="2:2">
      <c r="B22119" s="150"/>
    </row>
    <row r="22120" spans="2:2">
      <c r="B22120" s="150"/>
    </row>
    <row r="22121" spans="2:2">
      <c r="B22121" s="150"/>
    </row>
    <row r="22122" spans="2:2">
      <c r="B22122" s="150"/>
    </row>
    <row r="22123" spans="2:2">
      <c r="B22123" s="150"/>
    </row>
    <row r="22124" spans="2:2">
      <c r="B22124" s="150"/>
    </row>
    <row r="22125" spans="2:2">
      <c r="B22125" s="150"/>
    </row>
    <row r="22126" spans="2:2">
      <c r="B22126" s="150"/>
    </row>
    <row r="22127" spans="2:2">
      <c r="B22127" s="150"/>
    </row>
    <row r="22128" spans="2:2">
      <c r="B22128" s="150"/>
    </row>
    <row r="22129" spans="2:2">
      <c r="B22129" s="150"/>
    </row>
    <row r="22130" spans="2:2">
      <c r="B22130" s="150"/>
    </row>
    <row r="22131" spans="2:2">
      <c r="B22131" s="150"/>
    </row>
    <row r="22132" spans="2:2">
      <c r="B22132" s="150"/>
    </row>
    <row r="22133" spans="2:2">
      <c r="B22133" s="150"/>
    </row>
    <row r="22134" spans="2:2">
      <c r="B22134" s="150"/>
    </row>
    <row r="22135" spans="2:2">
      <c r="B22135" s="150"/>
    </row>
    <row r="22136" spans="2:2">
      <c r="B22136" s="150"/>
    </row>
    <row r="22137" spans="2:2">
      <c r="B22137" s="150"/>
    </row>
    <row r="22138" spans="2:2">
      <c r="B22138" s="150"/>
    </row>
    <row r="22139" spans="2:2">
      <c r="B22139" s="150"/>
    </row>
    <row r="22140" spans="2:2">
      <c r="B22140" s="150"/>
    </row>
    <row r="22141" spans="2:2">
      <c r="B22141" s="150"/>
    </row>
    <row r="22142" spans="2:2">
      <c r="B22142" s="150"/>
    </row>
    <row r="22143" spans="2:2">
      <c r="B22143" s="150"/>
    </row>
    <row r="22144" spans="2:2">
      <c r="B22144" s="150"/>
    </row>
    <row r="22145" spans="2:2">
      <c r="B22145" s="150"/>
    </row>
    <row r="22146" spans="2:2">
      <c r="B22146" s="150"/>
    </row>
    <row r="22147" spans="2:2">
      <c r="B22147" s="150"/>
    </row>
    <row r="22148" spans="2:2">
      <c r="B22148" s="150"/>
    </row>
    <row r="22149" spans="2:2">
      <c r="B22149" s="150"/>
    </row>
    <row r="22150" spans="2:2">
      <c r="B22150" s="150"/>
    </row>
    <row r="22151" spans="2:2">
      <c r="B22151" s="150"/>
    </row>
    <row r="22152" spans="2:2">
      <c r="B22152" s="150"/>
    </row>
    <row r="22153" spans="2:2">
      <c r="B22153" s="150"/>
    </row>
    <row r="22154" spans="2:2">
      <c r="B22154" s="150"/>
    </row>
    <row r="22155" spans="2:2">
      <c r="B22155" s="150"/>
    </row>
    <row r="22156" spans="2:2">
      <c r="B22156" s="150"/>
    </row>
    <row r="22157" spans="2:2">
      <c r="B22157" s="150"/>
    </row>
    <row r="22158" spans="2:2">
      <c r="B22158" s="150"/>
    </row>
    <row r="22159" spans="2:2">
      <c r="B22159" s="150"/>
    </row>
    <row r="22160" spans="2:2">
      <c r="B22160" s="150"/>
    </row>
    <row r="22161" spans="2:2">
      <c r="B22161" s="150"/>
    </row>
    <row r="22162" spans="2:2">
      <c r="B22162" s="150"/>
    </row>
    <row r="22163" spans="2:2">
      <c r="B22163" s="150"/>
    </row>
    <row r="22164" spans="2:2">
      <c r="B22164" s="150"/>
    </row>
    <row r="22165" spans="2:2">
      <c r="B22165" s="150"/>
    </row>
    <row r="22166" spans="2:2">
      <c r="B22166" s="150"/>
    </row>
    <row r="22167" spans="2:2">
      <c r="B22167" s="150"/>
    </row>
    <row r="22168" spans="2:2">
      <c r="B22168" s="150"/>
    </row>
    <row r="22169" spans="2:2">
      <c r="B22169" s="150"/>
    </row>
    <row r="22170" spans="2:2">
      <c r="B22170" s="150"/>
    </row>
    <row r="22171" spans="2:2">
      <c r="B22171" s="150"/>
    </row>
    <row r="22172" spans="2:2">
      <c r="B22172" s="150"/>
    </row>
    <row r="22173" spans="2:2">
      <c r="B22173" s="150"/>
    </row>
    <row r="22174" spans="2:2">
      <c r="B22174" s="150"/>
    </row>
    <row r="22175" spans="2:2">
      <c r="B22175" s="150"/>
    </row>
    <row r="22176" spans="2:2">
      <c r="B22176" s="150"/>
    </row>
    <row r="22177" spans="2:2">
      <c r="B22177" s="150"/>
    </row>
    <row r="22178" spans="2:2">
      <c r="B22178" s="150"/>
    </row>
    <row r="22179" spans="2:2">
      <c r="B22179" s="150"/>
    </row>
    <row r="22180" spans="2:2">
      <c r="B22180" s="150"/>
    </row>
    <row r="22181" spans="2:2">
      <c r="B22181" s="150"/>
    </row>
    <row r="22182" spans="2:2">
      <c r="B22182" s="150"/>
    </row>
    <row r="22183" spans="2:2">
      <c r="B22183" s="150"/>
    </row>
    <row r="22184" spans="2:2">
      <c r="B22184" s="150"/>
    </row>
    <row r="22185" spans="2:2">
      <c r="B22185" s="150"/>
    </row>
    <row r="22186" spans="2:2">
      <c r="B22186" s="150"/>
    </row>
    <row r="22187" spans="2:2">
      <c r="B22187" s="150"/>
    </row>
    <row r="22188" spans="2:2">
      <c r="B22188" s="150"/>
    </row>
    <row r="22189" spans="2:2">
      <c r="B22189" s="150"/>
    </row>
    <row r="22190" spans="2:2">
      <c r="B22190" s="150"/>
    </row>
    <row r="22191" spans="2:2">
      <c r="B22191" s="150"/>
    </row>
    <row r="22192" spans="2:2">
      <c r="B22192" s="150"/>
    </row>
    <row r="22193" spans="2:2">
      <c r="B22193" s="150"/>
    </row>
    <row r="22194" spans="2:2">
      <c r="B22194" s="150"/>
    </row>
    <row r="22195" spans="2:2">
      <c r="B22195" s="150"/>
    </row>
    <row r="22196" spans="2:2">
      <c r="B22196" s="150"/>
    </row>
    <row r="22197" spans="2:2">
      <c r="B22197" s="150"/>
    </row>
    <row r="22198" spans="2:2">
      <c r="B22198" s="150"/>
    </row>
    <row r="22199" spans="2:2">
      <c r="B22199" s="150"/>
    </row>
    <row r="22200" spans="2:2">
      <c r="B22200" s="150"/>
    </row>
    <row r="22201" spans="2:2">
      <c r="B22201" s="150"/>
    </row>
    <row r="22202" spans="2:2">
      <c r="B22202" s="150"/>
    </row>
    <row r="22203" spans="2:2">
      <c r="B22203" s="150"/>
    </row>
    <row r="22204" spans="2:2">
      <c r="B22204" s="150"/>
    </row>
    <row r="22205" spans="2:2">
      <c r="B22205" s="150"/>
    </row>
    <row r="22206" spans="2:2">
      <c r="B22206" s="150"/>
    </row>
    <row r="22207" spans="2:2">
      <c r="B22207" s="150"/>
    </row>
    <row r="22208" spans="2:2">
      <c r="B22208" s="150"/>
    </row>
    <row r="22209" spans="2:2">
      <c r="B22209" s="150"/>
    </row>
    <row r="22210" spans="2:2">
      <c r="B22210" s="150"/>
    </row>
    <row r="22211" spans="2:2">
      <c r="B22211" s="150"/>
    </row>
    <row r="22212" spans="2:2">
      <c r="B22212" s="150"/>
    </row>
    <row r="22213" spans="2:2">
      <c r="B22213" s="150"/>
    </row>
    <row r="22214" spans="2:2">
      <c r="B22214" s="150"/>
    </row>
    <row r="22215" spans="2:2">
      <c r="B22215" s="150"/>
    </row>
    <row r="22216" spans="2:2">
      <c r="B22216" s="150"/>
    </row>
    <row r="22217" spans="2:2">
      <c r="B22217" s="150"/>
    </row>
    <row r="22218" spans="2:2">
      <c r="B22218" s="150"/>
    </row>
    <row r="22219" spans="2:2">
      <c r="B22219" s="150"/>
    </row>
    <row r="22220" spans="2:2">
      <c r="B22220" s="150"/>
    </row>
    <row r="22221" spans="2:2">
      <c r="B22221" s="150"/>
    </row>
    <row r="22222" spans="2:2">
      <c r="B22222" s="150"/>
    </row>
    <row r="22223" spans="2:2">
      <c r="B22223" s="150"/>
    </row>
    <row r="22224" spans="2:2">
      <c r="B22224" s="150"/>
    </row>
    <row r="22225" spans="2:2">
      <c r="B22225" s="150"/>
    </row>
    <row r="22226" spans="2:2">
      <c r="B22226" s="150"/>
    </row>
    <row r="22227" spans="2:2">
      <c r="B22227" s="150"/>
    </row>
    <row r="22228" spans="2:2">
      <c r="B22228" s="150"/>
    </row>
    <row r="22229" spans="2:2">
      <c r="B22229" s="150"/>
    </row>
    <row r="22230" spans="2:2">
      <c r="B22230" s="150"/>
    </row>
    <row r="22231" spans="2:2">
      <c r="B22231" s="150"/>
    </row>
    <row r="22232" spans="2:2">
      <c r="B22232" s="150"/>
    </row>
    <row r="22233" spans="2:2">
      <c r="B22233" s="150"/>
    </row>
    <row r="22234" spans="2:2">
      <c r="B22234" s="150"/>
    </row>
    <row r="22235" spans="2:2">
      <c r="B22235" s="150"/>
    </row>
    <row r="22236" spans="2:2">
      <c r="B22236" s="150"/>
    </row>
    <row r="22237" spans="2:2">
      <c r="B22237" s="150"/>
    </row>
    <row r="22238" spans="2:2">
      <c r="B22238" s="150"/>
    </row>
    <row r="22239" spans="2:2">
      <c r="B22239" s="150"/>
    </row>
    <row r="22240" spans="2:2">
      <c r="B22240" s="150"/>
    </row>
    <row r="22241" spans="2:2">
      <c r="B22241" s="150"/>
    </row>
    <row r="22242" spans="2:2">
      <c r="B22242" s="150"/>
    </row>
    <row r="22243" spans="2:2">
      <c r="B22243" s="150"/>
    </row>
    <row r="22244" spans="2:2">
      <c r="B22244" s="150"/>
    </row>
    <row r="22245" spans="2:2">
      <c r="B22245" s="150"/>
    </row>
    <row r="22246" spans="2:2">
      <c r="B22246" s="150"/>
    </row>
    <row r="22247" spans="2:2">
      <c r="B22247" s="150"/>
    </row>
    <row r="22248" spans="2:2">
      <c r="B22248" s="150"/>
    </row>
    <row r="22249" spans="2:2">
      <c r="B22249" s="150"/>
    </row>
    <row r="22250" spans="2:2">
      <c r="B22250" s="150"/>
    </row>
    <row r="22251" spans="2:2">
      <c r="B22251" s="150"/>
    </row>
    <row r="22252" spans="2:2">
      <c r="B22252" s="150"/>
    </row>
    <row r="22253" spans="2:2">
      <c r="B22253" s="150"/>
    </row>
    <row r="22254" spans="2:2">
      <c r="B22254" s="150"/>
    </row>
    <row r="22255" spans="2:2">
      <c r="B22255" s="150"/>
    </row>
    <row r="22256" spans="2:2">
      <c r="B22256" s="150"/>
    </row>
    <row r="22257" spans="2:2">
      <c r="B22257" s="150"/>
    </row>
    <row r="22258" spans="2:2">
      <c r="B22258" s="150"/>
    </row>
    <row r="22259" spans="2:2">
      <c r="B22259" s="150"/>
    </row>
    <row r="22260" spans="2:2">
      <c r="B22260" s="150"/>
    </row>
    <row r="22261" spans="2:2">
      <c r="B22261" s="150"/>
    </row>
    <row r="22262" spans="2:2">
      <c r="B22262" s="150"/>
    </row>
    <row r="22263" spans="2:2">
      <c r="B22263" s="150"/>
    </row>
    <row r="22264" spans="2:2">
      <c r="B22264" s="150"/>
    </row>
    <row r="22265" spans="2:2">
      <c r="B22265" s="150"/>
    </row>
    <row r="22266" spans="2:2">
      <c r="B22266" s="150"/>
    </row>
    <row r="22267" spans="2:2">
      <c r="B22267" s="150"/>
    </row>
    <row r="22268" spans="2:2">
      <c r="B22268" s="150"/>
    </row>
    <row r="22269" spans="2:2">
      <c r="B22269" s="150"/>
    </row>
    <row r="22270" spans="2:2">
      <c r="B22270" s="150"/>
    </row>
    <row r="22271" spans="2:2">
      <c r="B22271" s="150"/>
    </row>
    <row r="22272" spans="2:2">
      <c r="B22272" s="150"/>
    </row>
    <row r="22273" spans="2:2">
      <c r="B22273" s="150"/>
    </row>
    <row r="22274" spans="2:2">
      <c r="B22274" s="150"/>
    </row>
    <row r="22275" spans="2:2">
      <c r="B22275" s="150"/>
    </row>
    <row r="22276" spans="2:2">
      <c r="B22276" s="150"/>
    </row>
    <row r="22277" spans="2:2">
      <c r="B22277" s="150"/>
    </row>
    <row r="22278" spans="2:2">
      <c r="B22278" s="150"/>
    </row>
    <row r="22279" spans="2:2">
      <c r="B22279" s="150"/>
    </row>
    <row r="22280" spans="2:2">
      <c r="B22280" s="150"/>
    </row>
    <row r="22281" spans="2:2">
      <c r="B22281" s="150"/>
    </row>
    <row r="22282" spans="2:2">
      <c r="B22282" s="150"/>
    </row>
    <row r="22283" spans="2:2">
      <c r="B22283" s="150"/>
    </row>
    <row r="22284" spans="2:2">
      <c r="B22284" s="150"/>
    </row>
    <row r="22285" spans="2:2">
      <c r="B22285" s="150"/>
    </row>
    <row r="22286" spans="2:2">
      <c r="B22286" s="150"/>
    </row>
    <row r="22287" spans="2:2">
      <c r="B22287" s="150"/>
    </row>
    <row r="22288" spans="2:2">
      <c r="B22288" s="150"/>
    </row>
    <row r="22289" spans="2:2">
      <c r="B22289" s="150"/>
    </row>
    <row r="22290" spans="2:2">
      <c r="B22290" s="150"/>
    </row>
    <row r="22291" spans="2:2">
      <c r="B22291" s="150"/>
    </row>
    <row r="22292" spans="2:2">
      <c r="B22292" s="150"/>
    </row>
    <row r="22293" spans="2:2">
      <c r="B22293" s="150"/>
    </row>
    <row r="22294" spans="2:2">
      <c r="B22294" s="150"/>
    </row>
    <row r="22295" spans="2:2">
      <c r="B22295" s="150"/>
    </row>
    <row r="22296" spans="2:2">
      <c r="B22296" s="150"/>
    </row>
    <row r="22297" spans="2:2">
      <c r="B22297" s="150"/>
    </row>
    <row r="22298" spans="2:2">
      <c r="B22298" s="150"/>
    </row>
    <row r="22299" spans="2:2">
      <c r="B22299" s="150"/>
    </row>
    <row r="22300" spans="2:2">
      <c r="B22300" s="150"/>
    </row>
    <row r="22301" spans="2:2">
      <c r="B22301" s="150"/>
    </row>
    <row r="22302" spans="2:2">
      <c r="B22302" s="150"/>
    </row>
    <row r="22303" spans="2:2">
      <c r="B22303" s="150"/>
    </row>
    <row r="22304" spans="2:2">
      <c r="B22304" s="150"/>
    </row>
    <row r="22305" spans="2:2">
      <c r="B22305" s="150"/>
    </row>
    <row r="22306" spans="2:2">
      <c r="B22306" s="150"/>
    </row>
    <row r="22307" spans="2:2">
      <c r="B22307" s="150"/>
    </row>
    <row r="22308" spans="2:2">
      <c r="B22308" s="150"/>
    </row>
    <row r="22309" spans="2:2">
      <c r="B22309" s="150"/>
    </row>
    <row r="22310" spans="2:2">
      <c r="B22310" s="150"/>
    </row>
    <row r="22311" spans="2:2">
      <c r="B22311" s="150"/>
    </row>
    <row r="22312" spans="2:2">
      <c r="B22312" s="150"/>
    </row>
    <row r="22313" spans="2:2">
      <c r="B22313" s="150"/>
    </row>
    <row r="22314" spans="2:2">
      <c r="B22314" s="150"/>
    </row>
    <row r="22315" spans="2:2">
      <c r="B22315" s="150"/>
    </row>
    <row r="22316" spans="2:2">
      <c r="B22316" s="150"/>
    </row>
    <row r="22317" spans="2:2">
      <c r="B22317" s="150"/>
    </row>
    <row r="22318" spans="2:2">
      <c r="B22318" s="150"/>
    </row>
    <row r="22319" spans="2:2">
      <c r="B22319" s="150"/>
    </row>
    <row r="22320" spans="2:2">
      <c r="B22320" s="150"/>
    </row>
    <row r="22321" spans="2:2">
      <c r="B22321" s="150"/>
    </row>
    <row r="22322" spans="2:2">
      <c r="B22322" s="150"/>
    </row>
    <row r="22323" spans="2:2">
      <c r="B22323" s="150"/>
    </row>
    <row r="22324" spans="2:2">
      <c r="B22324" s="150"/>
    </row>
    <row r="22325" spans="2:2">
      <c r="B22325" s="150"/>
    </row>
    <row r="22326" spans="2:2">
      <c r="B22326" s="150"/>
    </row>
    <row r="22327" spans="2:2">
      <c r="B22327" s="150"/>
    </row>
    <row r="22328" spans="2:2">
      <c r="B22328" s="150"/>
    </row>
    <row r="22329" spans="2:2">
      <c r="B22329" s="150"/>
    </row>
    <row r="22330" spans="2:2">
      <c r="B22330" s="150"/>
    </row>
    <row r="22331" spans="2:2">
      <c r="B22331" s="150"/>
    </row>
    <row r="22332" spans="2:2">
      <c r="B22332" s="150"/>
    </row>
    <row r="22333" spans="2:2">
      <c r="B22333" s="150"/>
    </row>
    <row r="22334" spans="2:2">
      <c r="B22334" s="150"/>
    </row>
    <row r="22335" spans="2:2">
      <c r="B22335" s="150"/>
    </row>
    <row r="22336" spans="2:2">
      <c r="B22336" s="150"/>
    </row>
    <row r="22337" spans="2:2">
      <c r="B22337" s="150"/>
    </row>
    <row r="22338" spans="2:2">
      <c r="B22338" s="150"/>
    </row>
    <row r="22339" spans="2:2">
      <c r="B22339" s="150"/>
    </row>
    <row r="22340" spans="2:2">
      <c r="B22340" s="150"/>
    </row>
    <row r="22341" spans="2:2">
      <c r="B22341" s="150"/>
    </row>
    <row r="22342" spans="2:2">
      <c r="B22342" s="150"/>
    </row>
    <row r="22343" spans="2:2">
      <c r="B22343" s="150"/>
    </row>
    <row r="22344" spans="2:2">
      <c r="B22344" s="150"/>
    </row>
    <row r="22345" spans="2:2">
      <c r="B22345" s="150"/>
    </row>
    <row r="22346" spans="2:2">
      <c r="B22346" s="150"/>
    </row>
    <row r="22347" spans="2:2">
      <c r="B22347" s="150"/>
    </row>
    <row r="22348" spans="2:2">
      <c r="B22348" s="150"/>
    </row>
    <row r="22349" spans="2:2">
      <c r="B22349" s="150"/>
    </row>
    <row r="22350" spans="2:2">
      <c r="B22350" s="150"/>
    </row>
    <row r="22351" spans="2:2">
      <c r="B22351" s="150"/>
    </row>
    <row r="22352" spans="2:2">
      <c r="B22352" s="150"/>
    </row>
    <row r="22353" spans="2:2">
      <c r="B22353" s="150"/>
    </row>
    <row r="22354" spans="2:2">
      <c r="B22354" s="150"/>
    </row>
    <row r="22355" spans="2:2">
      <c r="B22355" s="150"/>
    </row>
    <row r="22356" spans="2:2">
      <c r="B22356" s="150"/>
    </row>
    <row r="22357" spans="2:2">
      <c r="B22357" s="150"/>
    </row>
    <row r="22358" spans="2:2">
      <c r="B22358" s="150"/>
    </row>
    <row r="22359" spans="2:2">
      <c r="B22359" s="150"/>
    </row>
    <row r="22360" spans="2:2">
      <c r="B22360" s="150"/>
    </row>
    <row r="22361" spans="2:2">
      <c r="B22361" s="150"/>
    </row>
    <row r="22362" spans="2:2">
      <c r="B22362" s="150"/>
    </row>
    <row r="22363" spans="2:2">
      <c r="B22363" s="150"/>
    </row>
    <row r="22364" spans="2:2">
      <c r="B22364" s="150"/>
    </row>
    <row r="22365" spans="2:2">
      <c r="B22365" s="150"/>
    </row>
    <row r="22366" spans="2:2">
      <c r="B22366" s="150"/>
    </row>
    <row r="22367" spans="2:2">
      <c r="B22367" s="150"/>
    </row>
    <row r="22368" spans="2:2">
      <c r="B22368" s="150"/>
    </row>
    <row r="22369" spans="2:2">
      <c r="B22369" s="150"/>
    </row>
    <row r="22370" spans="2:2">
      <c r="B22370" s="150"/>
    </row>
    <row r="22371" spans="2:2">
      <c r="B22371" s="150"/>
    </row>
    <row r="22372" spans="2:2">
      <c r="B22372" s="150"/>
    </row>
    <row r="22373" spans="2:2">
      <c r="B22373" s="150"/>
    </row>
    <row r="22374" spans="2:2">
      <c r="B22374" s="150"/>
    </row>
    <row r="22375" spans="2:2">
      <c r="B22375" s="150"/>
    </row>
    <row r="22376" spans="2:2">
      <c r="B22376" s="150"/>
    </row>
    <row r="22377" spans="2:2">
      <c r="B22377" s="150"/>
    </row>
    <row r="22378" spans="2:2">
      <c r="B22378" s="150"/>
    </row>
    <row r="22379" spans="2:2">
      <c r="B22379" s="150"/>
    </row>
    <row r="22380" spans="2:2">
      <c r="B22380" s="150"/>
    </row>
    <row r="22381" spans="2:2">
      <c r="B22381" s="150"/>
    </row>
    <row r="22382" spans="2:2">
      <c r="B22382" s="150"/>
    </row>
    <row r="22383" spans="2:2">
      <c r="B22383" s="150"/>
    </row>
    <row r="22384" spans="2:2">
      <c r="B22384" s="150"/>
    </row>
    <row r="22385" spans="2:2">
      <c r="B22385" s="150"/>
    </row>
    <row r="22386" spans="2:2">
      <c r="B22386" s="150"/>
    </row>
    <row r="22387" spans="2:2">
      <c r="B22387" s="150"/>
    </row>
    <row r="22388" spans="2:2">
      <c r="B22388" s="150"/>
    </row>
    <row r="22389" spans="2:2">
      <c r="B22389" s="150"/>
    </row>
    <row r="22390" spans="2:2">
      <c r="B22390" s="150"/>
    </row>
    <row r="22391" spans="2:2">
      <c r="B22391" s="150"/>
    </row>
    <row r="22392" spans="2:2">
      <c r="B22392" s="150"/>
    </row>
    <row r="22393" spans="2:2">
      <c r="B22393" s="150"/>
    </row>
    <row r="22394" spans="2:2">
      <c r="B22394" s="150"/>
    </row>
    <row r="22395" spans="2:2">
      <c r="B22395" s="150"/>
    </row>
    <row r="22396" spans="2:2">
      <c r="B22396" s="150"/>
    </row>
    <row r="22397" spans="2:2">
      <c r="B22397" s="150"/>
    </row>
    <row r="22398" spans="2:2">
      <c r="B22398" s="150"/>
    </row>
    <row r="22399" spans="2:2">
      <c r="B22399" s="150"/>
    </row>
    <row r="22400" spans="2:2">
      <c r="B22400" s="150"/>
    </row>
    <row r="22401" spans="2:2">
      <c r="B22401" s="150"/>
    </row>
    <row r="22402" spans="2:2">
      <c r="B22402" s="150"/>
    </row>
    <row r="22403" spans="2:2">
      <c r="B22403" s="150"/>
    </row>
    <row r="22404" spans="2:2">
      <c r="B22404" s="150"/>
    </row>
    <row r="22405" spans="2:2">
      <c r="B22405" s="150"/>
    </row>
    <row r="22406" spans="2:2">
      <c r="B22406" s="150"/>
    </row>
    <row r="22407" spans="2:2">
      <c r="B22407" s="150"/>
    </row>
    <row r="22408" spans="2:2">
      <c r="B22408" s="150"/>
    </row>
    <row r="22409" spans="2:2">
      <c r="B22409" s="150"/>
    </row>
    <row r="22410" spans="2:2">
      <c r="B22410" s="150"/>
    </row>
    <row r="22411" spans="2:2">
      <c r="B22411" s="150"/>
    </row>
    <row r="22412" spans="2:2">
      <c r="B22412" s="150"/>
    </row>
    <row r="22413" spans="2:2">
      <c r="B22413" s="150"/>
    </row>
    <row r="22414" spans="2:2">
      <c r="B22414" s="150"/>
    </row>
    <row r="22415" spans="2:2">
      <c r="B22415" s="150"/>
    </row>
    <row r="22416" spans="2:2">
      <c r="B22416" s="150"/>
    </row>
    <row r="22417" spans="2:2">
      <c r="B22417" s="150"/>
    </row>
    <row r="22418" spans="2:2">
      <c r="B22418" s="150"/>
    </row>
    <row r="22419" spans="2:2">
      <c r="B22419" s="150"/>
    </row>
    <row r="22420" spans="2:2">
      <c r="B22420" s="150"/>
    </row>
    <row r="22421" spans="2:2">
      <c r="B22421" s="150"/>
    </row>
    <row r="22422" spans="2:2">
      <c r="B22422" s="150"/>
    </row>
    <row r="22423" spans="2:2">
      <c r="B22423" s="150"/>
    </row>
    <row r="22424" spans="2:2">
      <c r="B22424" s="150"/>
    </row>
    <row r="22425" spans="2:2">
      <c r="B22425" s="150"/>
    </row>
    <row r="22426" spans="2:2">
      <c r="B22426" s="150"/>
    </row>
    <row r="22427" spans="2:2">
      <c r="B22427" s="150"/>
    </row>
    <row r="22428" spans="2:2">
      <c r="B22428" s="150"/>
    </row>
    <row r="22429" spans="2:2">
      <c r="B22429" s="150"/>
    </row>
    <row r="22430" spans="2:2">
      <c r="B22430" s="150"/>
    </row>
    <row r="22431" spans="2:2">
      <c r="B22431" s="150"/>
    </row>
    <row r="22432" spans="2:2">
      <c r="B22432" s="150"/>
    </row>
    <row r="22433" spans="2:2">
      <c r="B22433" s="150"/>
    </row>
    <row r="22434" spans="2:2">
      <c r="B22434" s="150"/>
    </row>
    <row r="22435" spans="2:2">
      <c r="B22435" s="150"/>
    </row>
    <row r="22436" spans="2:2">
      <c r="B22436" s="150"/>
    </row>
    <row r="22437" spans="2:2">
      <c r="B22437" s="150"/>
    </row>
    <row r="22438" spans="2:2">
      <c r="B22438" s="150"/>
    </row>
    <row r="22439" spans="2:2">
      <c r="B22439" s="150"/>
    </row>
    <row r="22440" spans="2:2">
      <c r="B22440" s="150"/>
    </row>
    <row r="22441" spans="2:2">
      <c r="B22441" s="150"/>
    </row>
    <row r="22442" spans="2:2">
      <c r="B22442" s="150"/>
    </row>
    <row r="22443" spans="2:2">
      <c r="B22443" s="150"/>
    </row>
    <row r="22444" spans="2:2">
      <c r="B22444" s="150"/>
    </row>
    <row r="22445" spans="2:2">
      <c r="B22445" s="150"/>
    </row>
    <row r="22446" spans="2:2">
      <c r="B22446" s="150"/>
    </row>
    <row r="22447" spans="2:2">
      <c r="B22447" s="150"/>
    </row>
    <row r="22448" spans="2:2">
      <c r="B22448" s="150"/>
    </row>
    <row r="22449" spans="2:2">
      <c r="B22449" s="150"/>
    </row>
    <row r="22450" spans="2:2">
      <c r="B22450" s="150"/>
    </row>
    <row r="22451" spans="2:2">
      <c r="B22451" s="150"/>
    </row>
    <row r="22452" spans="2:2">
      <c r="B22452" s="150"/>
    </row>
    <row r="22453" spans="2:2">
      <c r="B22453" s="150"/>
    </row>
    <row r="22454" spans="2:2">
      <c r="B22454" s="150"/>
    </row>
    <row r="22455" spans="2:2">
      <c r="B22455" s="150"/>
    </row>
    <row r="22456" spans="2:2">
      <c r="B22456" s="150"/>
    </row>
    <row r="22457" spans="2:2">
      <c r="B22457" s="150"/>
    </row>
    <row r="22458" spans="2:2">
      <c r="B22458" s="150"/>
    </row>
    <row r="22459" spans="2:2">
      <c r="B22459" s="150"/>
    </row>
    <row r="22460" spans="2:2">
      <c r="B22460" s="150"/>
    </row>
    <row r="22461" spans="2:2">
      <c r="B22461" s="150"/>
    </row>
    <row r="22462" spans="2:2">
      <c r="B22462" s="150"/>
    </row>
    <row r="22463" spans="2:2">
      <c r="B22463" s="150"/>
    </row>
    <row r="22464" spans="2:2">
      <c r="B22464" s="150"/>
    </row>
    <row r="22465" spans="2:2">
      <c r="B22465" s="150"/>
    </row>
    <row r="22466" spans="2:2">
      <c r="B22466" s="150"/>
    </row>
    <row r="22467" spans="2:2">
      <c r="B22467" s="150"/>
    </row>
    <row r="22468" spans="2:2">
      <c r="B22468" s="150"/>
    </row>
    <row r="22469" spans="2:2">
      <c r="B22469" s="150"/>
    </row>
    <row r="22470" spans="2:2">
      <c r="B22470" s="150"/>
    </row>
    <row r="22471" spans="2:2">
      <c r="B22471" s="150"/>
    </row>
    <row r="22472" spans="2:2">
      <c r="B22472" s="150"/>
    </row>
    <row r="22473" spans="2:2">
      <c r="B22473" s="150"/>
    </row>
    <row r="22474" spans="2:2">
      <c r="B22474" s="150"/>
    </row>
    <row r="22475" spans="2:2">
      <c r="B22475" s="150"/>
    </row>
    <row r="22476" spans="2:2">
      <c r="B22476" s="150"/>
    </row>
    <row r="22477" spans="2:2">
      <c r="B22477" s="150"/>
    </row>
    <row r="22478" spans="2:2">
      <c r="B22478" s="150"/>
    </row>
    <row r="22479" spans="2:2">
      <c r="B22479" s="150"/>
    </row>
    <row r="22480" spans="2:2">
      <c r="B22480" s="150"/>
    </row>
    <row r="22481" spans="2:2">
      <c r="B22481" s="150"/>
    </row>
    <row r="22482" spans="2:2">
      <c r="B22482" s="150"/>
    </row>
    <row r="22483" spans="2:2">
      <c r="B22483" s="150"/>
    </row>
    <row r="22484" spans="2:2">
      <c r="B22484" s="150"/>
    </row>
    <row r="22485" spans="2:2">
      <c r="B22485" s="150"/>
    </row>
    <row r="22486" spans="2:2">
      <c r="B22486" s="150"/>
    </row>
    <row r="22487" spans="2:2">
      <c r="B22487" s="150"/>
    </row>
    <row r="22488" spans="2:2">
      <c r="B22488" s="150"/>
    </row>
    <row r="22489" spans="2:2">
      <c r="B22489" s="150"/>
    </row>
    <row r="22490" spans="2:2">
      <c r="B22490" s="150"/>
    </row>
    <row r="22491" spans="2:2">
      <c r="B22491" s="150"/>
    </row>
    <row r="22492" spans="2:2">
      <c r="B22492" s="150"/>
    </row>
    <row r="22493" spans="2:2">
      <c r="B22493" s="150"/>
    </row>
    <row r="22494" spans="2:2">
      <c r="B22494" s="150"/>
    </row>
    <row r="22495" spans="2:2">
      <c r="B22495" s="150"/>
    </row>
    <row r="22496" spans="2:2">
      <c r="B22496" s="150"/>
    </row>
    <row r="22497" spans="2:2">
      <c r="B22497" s="150"/>
    </row>
    <row r="22498" spans="2:2">
      <c r="B22498" s="150"/>
    </row>
    <row r="22499" spans="2:2">
      <c r="B22499" s="150"/>
    </row>
    <row r="22500" spans="2:2">
      <c r="B22500" s="150"/>
    </row>
    <row r="22501" spans="2:2">
      <c r="B22501" s="150"/>
    </row>
    <row r="22502" spans="2:2">
      <c r="B22502" s="150"/>
    </row>
    <row r="22503" spans="2:2">
      <c r="B22503" s="150"/>
    </row>
    <row r="22504" spans="2:2">
      <c r="B22504" s="150"/>
    </row>
    <row r="22505" spans="2:2">
      <c r="B22505" s="150"/>
    </row>
    <row r="22506" spans="2:2">
      <c r="B22506" s="150"/>
    </row>
    <row r="22507" spans="2:2">
      <c r="B22507" s="150"/>
    </row>
    <row r="22508" spans="2:2">
      <c r="B22508" s="150"/>
    </row>
    <row r="22509" spans="2:2">
      <c r="B22509" s="150"/>
    </row>
    <row r="22510" spans="2:2">
      <c r="B22510" s="150"/>
    </row>
    <row r="22511" spans="2:2">
      <c r="B22511" s="150"/>
    </row>
    <row r="22512" spans="2:2">
      <c r="B22512" s="150"/>
    </row>
    <row r="22513" spans="2:2">
      <c r="B22513" s="150"/>
    </row>
    <row r="22514" spans="2:2">
      <c r="B22514" s="150"/>
    </row>
    <row r="22515" spans="2:2">
      <c r="B22515" s="150"/>
    </row>
    <row r="22516" spans="2:2">
      <c r="B22516" s="150"/>
    </row>
    <row r="22517" spans="2:2">
      <c r="B22517" s="150"/>
    </row>
    <row r="22518" spans="2:2">
      <c r="B22518" s="150"/>
    </row>
    <row r="22519" spans="2:2">
      <c r="B22519" s="150"/>
    </row>
    <row r="22520" spans="2:2">
      <c r="B22520" s="150"/>
    </row>
    <row r="22521" spans="2:2">
      <c r="B22521" s="150"/>
    </row>
    <row r="22522" spans="2:2">
      <c r="B22522" s="150"/>
    </row>
    <row r="22523" spans="2:2">
      <c r="B22523" s="150"/>
    </row>
    <row r="22524" spans="2:2">
      <c r="B22524" s="150"/>
    </row>
    <row r="22525" spans="2:2">
      <c r="B22525" s="150"/>
    </row>
    <row r="22526" spans="2:2">
      <c r="B22526" s="150"/>
    </row>
    <row r="22527" spans="2:2">
      <c r="B22527" s="150"/>
    </row>
    <row r="22528" spans="2:2">
      <c r="B22528" s="150"/>
    </row>
    <row r="22529" spans="2:2">
      <c r="B22529" s="150"/>
    </row>
    <row r="22530" spans="2:2">
      <c r="B22530" s="150"/>
    </row>
    <row r="22531" spans="2:2">
      <c r="B22531" s="150"/>
    </row>
    <row r="22532" spans="2:2">
      <c r="B22532" s="150"/>
    </row>
    <row r="22533" spans="2:2">
      <c r="B22533" s="150"/>
    </row>
    <row r="22534" spans="2:2">
      <c r="B22534" s="150"/>
    </row>
    <row r="22535" spans="2:2">
      <c r="B22535" s="150"/>
    </row>
    <row r="22536" spans="2:2">
      <c r="B22536" s="150"/>
    </row>
    <row r="22537" spans="2:2">
      <c r="B22537" s="150"/>
    </row>
    <row r="22538" spans="2:2">
      <c r="B22538" s="150"/>
    </row>
    <row r="22539" spans="2:2">
      <c r="B22539" s="150"/>
    </row>
    <row r="22540" spans="2:2">
      <c r="B22540" s="150"/>
    </row>
    <row r="22541" spans="2:2">
      <c r="B22541" s="150"/>
    </row>
    <row r="22542" spans="2:2">
      <c r="B22542" s="150"/>
    </row>
    <row r="22543" spans="2:2">
      <c r="B22543" s="150"/>
    </row>
    <row r="22544" spans="2:2">
      <c r="B22544" s="150"/>
    </row>
    <row r="22545" spans="2:2">
      <c r="B22545" s="150"/>
    </row>
    <row r="22546" spans="2:2">
      <c r="B22546" s="150"/>
    </row>
    <row r="22547" spans="2:2">
      <c r="B22547" s="150"/>
    </row>
    <row r="22548" spans="2:2">
      <c r="B22548" s="150"/>
    </row>
    <row r="22549" spans="2:2">
      <c r="B22549" s="150"/>
    </row>
    <row r="22550" spans="2:2">
      <c r="B22550" s="150"/>
    </row>
    <row r="22551" spans="2:2">
      <c r="B22551" s="150"/>
    </row>
    <row r="22552" spans="2:2">
      <c r="B22552" s="150"/>
    </row>
    <row r="22553" spans="2:2">
      <c r="B22553" s="150"/>
    </row>
    <row r="22554" spans="2:2">
      <c r="B22554" s="150"/>
    </row>
    <row r="22555" spans="2:2">
      <c r="B22555" s="150"/>
    </row>
    <row r="22556" spans="2:2">
      <c r="B22556" s="150"/>
    </row>
    <row r="22557" spans="2:2">
      <c r="B22557" s="150"/>
    </row>
    <row r="22558" spans="2:2">
      <c r="B22558" s="150"/>
    </row>
    <row r="22559" spans="2:2">
      <c r="B22559" s="150"/>
    </row>
    <row r="22560" spans="2:2">
      <c r="B22560" s="150"/>
    </row>
    <row r="22561" spans="2:2">
      <c r="B22561" s="150"/>
    </row>
    <row r="22562" spans="2:2">
      <c r="B22562" s="150"/>
    </row>
    <row r="22563" spans="2:2">
      <c r="B22563" s="150"/>
    </row>
    <row r="22564" spans="2:2">
      <c r="B22564" s="150"/>
    </row>
    <row r="22565" spans="2:2">
      <c r="B22565" s="150"/>
    </row>
    <row r="22566" spans="2:2">
      <c r="B22566" s="150"/>
    </row>
    <row r="22567" spans="2:2">
      <c r="B22567" s="150"/>
    </row>
    <row r="22568" spans="2:2">
      <c r="B22568" s="150"/>
    </row>
    <row r="22569" spans="2:2">
      <c r="B22569" s="150"/>
    </row>
    <row r="22570" spans="2:2">
      <c r="B22570" s="150"/>
    </row>
    <row r="22571" spans="2:2">
      <c r="B22571" s="150"/>
    </row>
    <row r="22572" spans="2:2">
      <c r="B22572" s="150"/>
    </row>
    <row r="22573" spans="2:2">
      <c r="B22573" s="150"/>
    </row>
    <row r="22574" spans="2:2">
      <c r="B22574" s="150"/>
    </row>
    <row r="22575" spans="2:2">
      <c r="B22575" s="150"/>
    </row>
    <row r="22576" spans="2:2">
      <c r="B22576" s="150"/>
    </row>
    <row r="22577" spans="2:2">
      <c r="B22577" s="150"/>
    </row>
    <row r="22578" spans="2:2">
      <c r="B22578" s="150"/>
    </row>
    <row r="22579" spans="2:2">
      <c r="B22579" s="150"/>
    </row>
    <row r="22580" spans="2:2">
      <c r="B22580" s="150"/>
    </row>
    <row r="22581" spans="2:2">
      <c r="B22581" s="150"/>
    </row>
    <row r="22582" spans="2:2">
      <c r="B22582" s="150"/>
    </row>
    <row r="22583" spans="2:2">
      <c r="B22583" s="150"/>
    </row>
    <row r="22584" spans="2:2">
      <c r="B22584" s="150"/>
    </row>
    <row r="22585" spans="2:2">
      <c r="B22585" s="150"/>
    </row>
    <row r="22586" spans="2:2">
      <c r="B22586" s="150"/>
    </row>
    <row r="22587" spans="2:2">
      <c r="B22587" s="150"/>
    </row>
    <row r="22588" spans="2:2">
      <c r="B22588" s="150"/>
    </row>
    <row r="22589" spans="2:2">
      <c r="B22589" s="150"/>
    </row>
    <row r="22590" spans="2:2">
      <c r="B22590" s="150"/>
    </row>
    <row r="22591" spans="2:2">
      <c r="B22591" s="150"/>
    </row>
    <row r="22592" spans="2:2">
      <c r="B22592" s="150"/>
    </row>
    <row r="22593" spans="2:2">
      <c r="B22593" s="150"/>
    </row>
    <row r="22594" spans="2:2">
      <c r="B22594" s="150"/>
    </row>
    <row r="22595" spans="2:2">
      <c r="B22595" s="150"/>
    </row>
    <row r="22596" spans="2:2">
      <c r="B22596" s="150"/>
    </row>
    <row r="22597" spans="2:2">
      <c r="B22597" s="150"/>
    </row>
    <row r="22598" spans="2:2">
      <c r="B22598" s="150"/>
    </row>
    <row r="22599" spans="2:2">
      <c r="B22599" s="150"/>
    </row>
    <row r="22600" spans="2:2">
      <c r="B22600" s="150"/>
    </row>
    <row r="22601" spans="2:2">
      <c r="B22601" s="150"/>
    </row>
    <row r="22602" spans="2:2">
      <c r="B22602" s="150"/>
    </row>
    <row r="22603" spans="2:2">
      <c r="B22603" s="150"/>
    </row>
    <row r="22604" spans="2:2">
      <c r="B22604" s="150"/>
    </row>
    <row r="22605" spans="2:2">
      <c r="B22605" s="150"/>
    </row>
    <row r="22606" spans="2:2">
      <c r="B22606" s="150"/>
    </row>
    <row r="22607" spans="2:2">
      <c r="B22607" s="150"/>
    </row>
    <row r="22608" spans="2:2">
      <c r="B22608" s="150"/>
    </row>
    <row r="22609" spans="2:2">
      <c r="B22609" s="150"/>
    </row>
    <row r="22610" spans="2:2">
      <c r="B22610" s="150"/>
    </row>
    <row r="22611" spans="2:2">
      <c r="B22611" s="150"/>
    </row>
    <row r="22612" spans="2:2">
      <c r="B22612" s="150"/>
    </row>
    <row r="22613" spans="2:2">
      <c r="B22613" s="150"/>
    </row>
    <row r="22614" spans="2:2">
      <c r="B22614" s="150"/>
    </row>
    <row r="22615" spans="2:2">
      <c r="B22615" s="150"/>
    </row>
    <row r="22616" spans="2:2">
      <c r="B22616" s="150"/>
    </row>
    <row r="22617" spans="2:2">
      <c r="B22617" s="150"/>
    </row>
    <row r="22618" spans="2:2">
      <c r="B22618" s="150"/>
    </row>
    <row r="22619" spans="2:2">
      <c r="B22619" s="150"/>
    </row>
    <row r="22620" spans="2:2">
      <c r="B22620" s="150"/>
    </row>
    <row r="22621" spans="2:2">
      <c r="B22621" s="150"/>
    </row>
    <row r="22622" spans="2:2">
      <c r="B22622" s="150"/>
    </row>
    <row r="22623" spans="2:2">
      <c r="B22623" s="150"/>
    </row>
    <row r="22624" spans="2:2">
      <c r="B22624" s="150"/>
    </row>
    <row r="22625" spans="2:2">
      <c r="B22625" s="150"/>
    </row>
    <row r="22626" spans="2:2">
      <c r="B22626" s="150"/>
    </row>
    <row r="22627" spans="2:2">
      <c r="B22627" s="150"/>
    </row>
    <row r="22628" spans="2:2">
      <c r="B22628" s="150"/>
    </row>
    <row r="22629" spans="2:2">
      <c r="B22629" s="150"/>
    </row>
    <row r="22630" spans="2:2">
      <c r="B22630" s="150"/>
    </row>
    <row r="22631" spans="2:2">
      <c r="B22631" s="150"/>
    </row>
    <row r="22632" spans="2:2">
      <c r="B22632" s="150"/>
    </row>
    <row r="22633" spans="2:2">
      <c r="B22633" s="150"/>
    </row>
    <row r="22634" spans="2:2">
      <c r="B22634" s="150"/>
    </row>
    <row r="22635" spans="2:2">
      <c r="B22635" s="150"/>
    </row>
    <row r="22636" spans="2:2">
      <c r="B22636" s="150"/>
    </row>
    <row r="22637" spans="2:2">
      <c r="B22637" s="150"/>
    </row>
    <row r="22638" spans="2:2">
      <c r="B22638" s="150"/>
    </row>
    <row r="22639" spans="2:2">
      <c r="B22639" s="150"/>
    </row>
    <row r="22640" spans="2:2">
      <c r="B22640" s="150"/>
    </row>
    <row r="22641" spans="2:2">
      <c r="B22641" s="150"/>
    </row>
    <row r="22642" spans="2:2">
      <c r="B22642" s="150"/>
    </row>
    <row r="22643" spans="2:2">
      <c r="B22643" s="150"/>
    </row>
    <row r="22644" spans="2:2">
      <c r="B22644" s="150"/>
    </row>
    <row r="22645" spans="2:2">
      <c r="B22645" s="150"/>
    </row>
    <row r="22646" spans="2:2">
      <c r="B22646" s="150"/>
    </row>
    <row r="22647" spans="2:2">
      <c r="B22647" s="150"/>
    </row>
    <row r="22648" spans="2:2">
      <c r="B22648" s="150"/>
    </row>
    <row r="22649" spans="2:2">
      <c r="B22649" s="150"/>
    </row>
    <row r="22650" spans="2:2">
      <c r="B22650" s="150"/>
    </row>
    <row r="22651" spans="2:2">
      <c r="B22651" s="150"/>
    </row>
    <row r="22652" spans="2:2">
      <c r="B22652" s="150"/>
    </row>
    <row r="22653" spans="2:2">
      <c r="B22653" s="150"/>
    </row>
    <row r="22654" spans="2:2">
      <c r="B22654" s="150"/>
    </row>
    <row r="22655" spans="2:2">
      <c r="B22655" s="150"/>
    </row>
    <row r="22656" spans="2:2">
      <c r="B22656" s="150"/>
    </row>
    <row r="22657" spans="2:2">
      <c r="B22657" s="150"/>
    </row>
    <row r="22658" spans="2:2">
      <c r="B22658" s="150"/>
    </row>
    <row r="22659" spans="2:2">
      <c r="B22659" s="150"/>
    </row>
    <row r="22660" spans="2:2">
      <c r="B22660" s="150"/>
    </row>
    <row r="22661" spans="2:2">
      <c r="B22661" s="150"/>
    </row>
    <row r="22662" spans="2:2">
      <c r="B22662" s="150"/>
    </row>
    <row r="22663" spans="2:2">
      <c r="B22663" s="150"/>
    </row>
    <row r="22664" spans="2:2">
      <c r="B22664" s="150"/>
    </row>
    <row r="22665" spans="2:2">
      <c r="B22665" s="150"/>
    </row>
    <row r="22666" spans="2:2">
      <c r="B22666" s="150"/>
    </row>
    <row r="22667" spans="2:2">
      <c r="B22667" s="150"/>
    </row>
    <row r="22668" spans="2:2">
      <c r="B22668" s="150"/>
    </row>
    <row r="22669" spans="2:2">
      <c r="B22669" s="150"/>
    </row>
    <row r="22670" spans="2:2">
      <c r="B22670" s="150"/>
    </row>
    <row r="22671" spans="2:2">
      <c r="B22671" s="150"/>
    </row>
    <row r="22672" spans="2:2">
      <c r="B22672" s="150"/>
    </row>
    <row r="22673" spans="2:2">
      <c r="B22673" s="150"/>
    </row>
    <row r="22674" spans="2:2">
      <c r="B22674" s="150"/>
    </row>
    <row r="22675" spans="2:2">
      <c r="B22675" s="150"/>
    </row>
    <row r="22676" spans="2:2">
      <c r="B22676" s="150"/>
    </row>
    <row r="22677" spans="2:2">
      <c r="B22677" s="150"/>
    </row>
    <row r="22678" spans="2:2">
      <c r="B22678" s="150"/>
    </row>
    <row r="22679" spans="2:2">
      <c r="B22679" s="150"/>
    </row>
    <row r="22680" spans="2:2">
      <c r="B22680" s="150"/>
    </row>
    <row r="22681" spans="2:2">
      <c r="B22681" s="150"/>
    </row>
    <row r="22682" spans="2:2">
      <c r="B22682" s="150"/>
    </row>
    <row r="22683" spans="2:2">
      <c r="B22683" s="150"/>
    </row>
    <row r="22684" spans="2:2">
      <c r="B22684" s="150"/>
    </row>
    <row r="22685" spans="2:2">
      <c r="B22685" s="150"/>
    </row>
    <row r="22686" spans="2:2">
      <c r="B22686" s="150"/>
    </row>
    <row r="22687" spans="2:2">
      <c r="B22687" s="150"/>
    </row>
    <row r="22688" spans="2:2">
      <c r="B22688" s="150"/>
    </row>
    <row r="22689" spans="2:2">
      <c r="B22689" s="150"/>
    </row>
    <row r="22690" spans="2:2">
      <c r="B22690" s="150"/>
    </row>
    <row r="22691" spans="2:2">
      <c r="B22691" s="150"/>
    </row>
    <row r="22692" spans="2:2">
      <c r="B22692" s="150"/>
    </row>
    <row r="22693" spans="2:2">
      <c r="B22693" s="150"/>
    </row>
    <row r="22694" spans="2:2">
      <c r="B22694" s="150"/>
    </row>
    <row r="22695" spans="2:2">
      <c r="B22695" s="150"/>
    </row>
    <row r="22696" spans="2:2">
      <c r="B22696" s="150"/>
    </row>
    <row r="22697" spans="2:2">
      <c r="B22697" s="150"/>
    </row>
    <row r="22698" spans="2:2">
      <c r="B22698" s="150"/>
    </row>
    <row r="22699" spans="2:2">
      <c r="B22699" s="150"/>
    </row>
    <row r="22700" spans="2:2">
      <c r="B22700" s="150"/>
    </row>
    <row r="22701" spans="2:2">
      <c r="B22701" s="150"/>
    </row>
    <row r="22702" spans="2:2">
      <c r="B22702" s="150"/>
    </row>
    <row r="22703" spans="2:2">
      <c r="B22703" s="150"/>
    </row>
    <row r="22704" spans="2:2">
      <c r="B22704" s="150"/>
    </row>
    <row r="22705" spans="2:2">
      <c r="B22705" s="150"/>
    </row>
    <row r="22706" spans="2:2">
      <c r="B22706" s="150"/>
    </row>
    <row r="22707" spans="2:2">
      <c r="B22707" s="150"/>
    </row>
    <row r="22708" spans="2:2">
      <c r="B22708" s="150"/>
    </row>
    <row r="22709" spans="2:2">
      <c r="B22709" s="150"/>
    </row>
    <row r="22710" spans="2:2">
      <c r="B22710" s="150"/>
    </row>
    <row r="22711" spans="2:2">
      <c r="B22711" s="150"/>
    </row>
    <row r="22712" spans="2:2">
      <c r="B22712" s="150"/>
    </row>
    <row r="22713" spans="2:2">
      <c r="B22713" s="150"/>
    </row>
    <row r="22714" spans="2:2">
      <c r="B22714" s="150"/>
    </row>
    <row r="22715" spans="2:2">
      <c r="B22715" s="150"/>
    </row>
    <row r="22716" spans="2:2">
      <c r="B22716" s="150"/>
    </row>
    <row r="22717" spans="2:2">
      <c r="B22717" s="150"/>
    </row>
    <row r="22718" spans="2:2">
      <c r="B22718" s="150"/>
    </row>
    <row r="22719" spans="2:2">
      <c r="B22719" s="150"/>
    </row>
    <row r="22720" spans="2:2">
      <c r="B22720" s="150"/>
    </row>
    <row r="22721" spans="2:2">
      <c r="B22721" s="150"/>
    </row>
    <row r="22722" spans="2:2">
      <c r="B22722" s="150"/>
    </row>
    <row r="22723" spans="2:2">
      <c r="B22723" s="150"/>
    </row>
    <row r="22724" spans="2:2">
      <c r="B22724" s="150"/>
    </row>
    <row r="22725" spans="2:2">
      <c r="B22725" s="150"/>
    </row>
    <row r="22726" spans="2:2">
      <c r="B22726" s="150"/>
    </row>
    <row r="22727" spans="2:2">
      <c r="B22727" s="150"/>
    </row>
    <row r="22728" spans="2:2">
      <c r="B22728" s="150"/>
    </row>
    <row r="22729" spans="2:2">
      <c r="B22729" s="150"/>
    </row>
    <row r="22730" spans="2:2">
      <c r="B22730" s="150"/>
    </row>
    <row r="22731" spans="2:2">
      <c r="B22731" s="150"/>
    </row>
    <row r="22732" spans="2:2">
      <c r="B22732" s="150"/>
    </row>
    <row r="22733" spans="2:2">
      <c r="B22733" s="150"/>
    </row>
    <row r="22734" spans="2:2">
      <c r="B22734" s="150"/>
    </row>
    <row r="22735" spans="2:2">
      <c r="B22735" s="150"/>
    </row>
    <row r="22736" spans="2:2">
      <c r="B22736" s="150"/>
    </row>
    <row r="22737" spans="2:2">
      <c r="B22737" s="150"/>
    </row>
    <row r="22738" spans="2:2">
      <c r="B22738" s="150"/>
    </row>
    <row r="22739" spans="2:2">
      <c r="B22739" s="150"/>
    </row>
    <row r="22740" spans="2:2">
      <c r="B22740" s="150"/>
    </row>
    <row r="22741" spans="2:2">
      <c r="B22741" s="150"/>
    </row>
    <row r="22742" spans="2:2">
      <c r="B22742" s="150"/>
    </row>
    <row r="22743" spans="2:2">
      <c r="B22743" s="150"/>
    </row>
    <row r="22744" spans="2:2">
      <c r="B22744" s="150"/>
    </row>
    <row r="22745" spans="2:2">
      <c r="B22745" s="150"/>
    </row>
    <row r="22746" spans="2:2">
      <c r="B22746" s="150"/>
    </row>
    <row r="22747" spans="2:2">
      <c r="B22747" s="150"/>
    </row>
    <row r="22748" spans="2:2">
      <c r="B22748" s="150"/>
    </row>
    <row r="22749" spans="2:2">
      <c r="B22749" s="150"/>
    </row>
    <row r="22750" spans="2:2">
      <c r="B22750" s="150"/>
    </row>
    <row r="22751" spans="2:2">
      <c r="B22751" s="150"/>
    </row>
    <row r="22752" spans="2:2">
      <c r="B22752" s="150"/>
    </row>
    <row r="22753" spans="2:2">
      <c r="B22753" s="150"/>
    </row>
    <row r="22754" spans="2:2">
      <c r="B22754" s="150"/>
    </row>
    <row r="22755" spans="2:2">
      <c r="B22755" s="150"/>
    </row>
    <row r="22756" spans="2:2">
      <c r="B22756" s="150"/>
    </row>
    <row r="22757" spans="2:2">
      <c r="B22757" s="150"/>
    </row>
    <row r="22758" spans="2:2">
      <c r="B22758" s="150"/>
    </row>
    <row r="22759" spans="2:2">
      <c r="B22759" s="150"/>
    </row>
    <row r="22760" spans="2:2">
      <c r="B22760" s="150"/>
    </row>
    <row r="22761" spans="2:2">
      <c r="B22761" s="150"/>
    </row>
    <row r="22762" spans="2:2">
      <c r="B22762" s="150"/>
    </row>
    <row r="22763" spans="2:2">
      <c r="B22763" s="150"/>
    </row>
    <row r="22764" spans="2:2">
      <c r="B22764" s="150"/>
    </row>
    <row r="22765" spans="2:2">
      <c r="B22765" s="150"/>
    </row>
    <row r="22766" spans="2:2">
      <c r="B22766" s="150"/>
    </row>
    <row r="22767" spans="2:2">
      <c r="B22767" s="150"/>
    </row>
    <row r="22768" spans="2:2">
      <c r="B22768" s="150"/>
    </row>
    <row r="22769" spans="2:2">
      <c r="B22769" s="150"/>
    </row>
    <row r="22770" spans="2:2">
      <c r="B22770" s="150"/>
    </row>
    <row r="22771" spans="2:2">
      <c r="B22771" s="150"/>
    </row>
    <row r="22772" spans="2:2">
      <c r="B22772" s="150"/>
    </row>
    <row r="22773" spans="2:2">
      <c r="B22773" s="150"/>
    </row>
    <row r="22774" spans="2:2">
      <c r="B22774" s="150"/>
    </row>
    <row r="22775" spans="2:2">
      <c r="B22775" s="150"/>
    </row>
    <row r="22776" spans="2:2">
      <c r="B22776" s="150"/>
    </row>
    <row r="22777" spans="2:2">
      <c r="B22777" s="150"/>
    </row>
    <row r="22778" spans="2:2">
      <c r="B22778" s="150"/>
    </row>
    <row r="22779" spans="2:2">
      <c r="B22779" s="150"/>
    </row>
    <row r="22780" spans="2:2">
      <c r="B22780" s="150"/>
    </row>
    <row r="22781" spans="2:2">
      <c r="B22781" s="150"/>
    </row>
    <row r="22782" spans="2:2">
      <c r="B22782" s="150"/>
    </row>
    <row r="22783" spans="2:2">
      <c r="B22783" s="150"/>
    </row>
    <row r="22784" spans="2:2">
      <c r="B22784" s="150"/>
    </row>
    <row r="22785" spans="2:2">
      <c r="B22785" s="150"/>
    </row>
    <row r="22786" spans="2:2">
      <c r="B22786" s="150"/>
    </row>
    <row r="22787" spans="2:2">
      <c r="B22787" s="150"/>
    </row>
    <row r="22788" spans="2:2">
      <c r="B22788" s="150"/>
    </row>
    <row r="22789" spans="2:2">
      <c r="B22789" s="150"/>
    </row>
    <row r="22790" spans="2:2">
      <c r="B22790" s="150"/>
    </row>
    <row r="22791" spans="2:2">
      <c r="B22791" s="150"/>
    </row>
    <row r="22792" spans="2:2">
      <c r="B22792" s="150"/>
    </row>
    <row r="22793" spans="2:2">
      <c r="B22793" s="150"/>
    </row>
    <row r="22794" spans="2:2">
      <c r="B22794" s="150"/>
    </row>
    <row r="22795" spans="2:2">
      <c r="B22795" s="150"/>
    </row>
    <row r="22796" spans="2:2">
      <c r="B22796" s="150"/>
    </row>
    <row r="22797" spans="2:2">
      <c r="B22797" s="150"/>
    </row>
    <row r="22798" spans="2:2">
      <c r="B22798" s="150"/>
    </row>
    <row r="22799" spans="2:2">
      <c r="B22799" s="150"/>
    </row>
    <row r="22800" spans="2:2">
      <c r="B22800" s="150"/>
    </row>
    <row r="22801" spans="2:2">
      <c r="B22801" s="150"/>
    </row>
    <row r="22802" spans="2:2">
      <c r="B22802" s="150"/>
    </row>
    <row r="22803" spans="2:2">
      <c r="B22803" s="150"/>
    </row>
    <row r="22804" spans="2:2">
      <c r="B22804" s="150"/>
    </row>
    <row r="22805" spans="2:2">
      <c r="B22805" s="150"/>
    </row>
    <row r="22806" spans="2:2">
      <c r="B22806" s="150"/>
    </row>
    <row r="22807" spans="2:2">
      <c r="B22807" s="150"/>
    </row>
    <row r="22808" spans="2:2">
      <c r="B22808" s="150"/>
    </row>
    <row r="22809" spans="2:2">
      <c r="B22809" s="150"/>
    </row>
    <row r="22810" spans="2:2">
      <c r="B22810" s="150"/>
    </row>
    <row r="22811" spans="2:2">
      <c r="B22811" s="150"/>
    </row>
    <row r="22812" spans="2:2">
      <c r="B22812" s="150"/>
    </row>
    <row r="22813" spans="2:2">
      <c r="B22813" s="150"/>
    </row>
    <row r="22814" spans="2:2">
      <c r="B22814" s="150"/>
    </row>
    <row r="22815" spans="2:2">
      <c r="B22815" s="150"/>
    </row>
    <row r="22816" spans="2:2">
      <c r="B22816" s="150"/>
    </row>
    <row r="22817" spans="2:2">
      <c r="B22817" s="150"/>
    </row>
    <row r="22818" spans="2:2">
      <c r="B22818" s="150"/>
    </row>
    <row r="22819" spans="2:2">
      <c r="B22819" s="150"/>
    </row>
    <row r="22820" spans="2:2">
      <c r="B22820" s="150"/>
    </row>
    <row r="22821" spans="2:2">
      <c r="B22821" s="150"/>
    </row>
    <row r="22822" spans="2:2">
      <c r="B22822" s="150"/>
    </row>
    <row r="22823" spans="2:2">
      <c r="B22823" s="150"/>
    </row>
    <row r="22824" spans="2:2">
      <c r="B22824" s="150"/>
    </row>
    <row r="22825" spans="2:2">
      <c r="B22825" s="150"/>
    </row>
    <row r="22826" spans="2:2">
      <c r="B22826" s="150"/>
    </row>
    <row r="22827" spans="2:2">
      <c r="B22827" s="150"/>
    </row>
    <row r="22828" spans="2:2">
      <c r="B22828" s="150"/>
    </row>
    <row r="22829" spans="2:2">
      <c r="B22829" s="150"/>
    </row>
    <row r="22830" spans="2:2">
      <c r="B22830" s="150"/>
    </row>
    <row r="22831" spans="2:2">
      <c r="B22831" s="150"/>
    </row>
    <row r="22832" spans="2:2">
      <c r="B22832" s="150"/>
    </row>
    <row r="22833" spans="2:2">
      <c r="B22833" s="150"/>
    </row>
    <row r="22834" spans="2:2">
      <c r="B22834" s="150"/>
    </row>
    <row r="22835" spans="2:2">
      <c r="B22835" s="150"/>
    </row>
    <row r="22836" spans="2:2">
      <c r="B22836" s="150"/>
    </row>
    <row r="22837" spans="2:2">
      <c r="B22837" s="150"/>
    </row>
    <row r="22838" spans="2:2">
      <c r="B22838" s="150"/>
    </row>
    <row r="22839" spans="2:2">
      <c r="B22839" s="150"/>
    </row>
    <row r="22840" spans="2:2">
      <c r="B22840" s="150"/>
    </row>
    <row r="22841" spans="2:2">
      <c r="B22841" s="150"/>
    </row>
    <row r="22842" spans="2:2">
      <c r="B22842" s="150"/>
    </row>
    <row r="22843" spans="2:2">
      <c r="B22843" s="150"/>
    </row>
    <row r="22844" spans="2:2">
      <c r="B22844" s="150"/>
    </row>
    <row r="22845" spans="2:2">
      <c r="B22845" s="150"/>
    </row>
    <row r="22846" spans="2:2">
      <c r="B22846" s="150"/>
    </row>
    <row r="22847" spans="2:2">
      <c r="B22847" s="150"/>
    </row>
    <row r="22848" spans="2:2">
      <c r="B22848" s="150"/>
    </row>
    <row r="22849" spans="2:2">
      <c r="B22849" s="150"/>
    </row>
    <row r="22850" spans="2:2">
      <c r="B22850" s="150"/>
    </row>
    <row r="22851" spans="2:2">
      <c r="B22851" s="150"/>
    </row>
    <row r="22852" spans="2:2">
      <c r="B22852" s="150"/>
    </row>
    <row r="22853" spans="2:2">
      <c r="B22853" s="150"/>
    </row>
    <row r="22854" spans="2:2">
      <c r="B22854" s="150"/>
    </row>
    <row r="22855" spans="2:2">
      <c r="B22855" s="150"/>
    </row>
    <row r="22856" spans="2:2">
      <c r="B22856" s="150"/>
    </row>
    <row r="22857" spans="2:2">
      <c r="B22857" s="150"/>
    </row>
    <row r="22858" spans="2:2">
      <c r="B22858" s="150"/>
    </row>
    <row r="22859" spans="2:2">
      <c r="B22859" s="150"/>
    </row>
    <row r="22860" spans="2:2">
      <c r="B22860" s="150"/>
    </row>
    <row r="22861" spans="2:2">
      <c r="B22861" s="150"/>
    </row>
    <row r="22862" spans="2:2">
      <c r="B22862" s="150"/>
    </row>
    <row r="22863" spans="2:2">
      <c r="B22863" s="150"/>
    </row>
    <row r="22864" spans="2:2">
      <c r="B22864" s="150"/>
    </row>
    <row r="22865" spans="2:2">
      <c r="B22865" s="150"/>
    </row>
    <row r="22866" spans="2:2">
      <c r="B22866" s="150"/>
    </row>
    <row r="22867" spans="2:2">
      <c r="B22867" s="150"/>
    </row>
    <row r="22868" spans="2:2">
      <c r="B22868" s="150"/>
    </row>
    <row r="22869" spans="2:2">
      <c r="B22869" s="150"/>
    </row>
    <row r="22870" spans="2:2">
      <c r="B22870" s="150"/>
    </row>
    <row r="22871" spans="2:2">
      <c r="B22871" s="150"/>
    </row>
    <row r="22872" spans="2:2">
      <c r="B22872" s="150"/>
    </row>
    <row r="22873" spans="2:2">
      <c r="B22873" s="150"/>
    </row>
    <row r="22874" spans="2:2">
      <c r="B22874" s="150"/>
    </row>
    <row r="22875" spans="2:2">
      <c r="B22875" s="150"/>
    </row>
    <row r="22876" spans="2:2">
      <c r="B22876" s="150"/>
    </row>
    <row r="22877" spans="2:2">
      <c r="B22877" s="150"/>
    </row>
    <row r="22878" spans="2:2">
      <c r="B22878" s="150"/>
    </row>
    <row r="22879" spans="2:2">
      <c r="B22879" s="150"/>
    </row>
    <row r="22880" spans="2:2">
      <c r="B22880" s="150"/>
    </row>
    <row r="22881" spans="2:2">
      <c r="B22881" s="150"/>
    </row>
    <row r="22882" spans="2:2">
      <c r="B22882" s="150"/>
    </row>
    <row r="22883" spans="2:2">
      <c r="B22883" s="150"/>
    </row>
    <row r="22884" spans="2:2">
      <c r="B22884" s="150"/>
    </row>
    <row r="22885" spans="2:2">
      <c r="B22885" s="150"/>
    </row>
    <row r="22886" spans="2:2">
      <c r="B22886" s="150"/>
    </row>
    <row r="22887" spans="2:2">
      <c r="B22887" s="150"/>
    </row>
    <row r="22888" spans="2:2">
      <c r="B22888" s="150"/>
    </row>
    <row r="22889" spans="2:2">
      <c r="B22889" s="150"/>
    </row>
    <row r="22890" spans="2:2">
      <c r="B22890" s="150"/>
    </row>
    <row r="22891" spans="2:2">
      <c r="B22891" s="150"/>
    </row>
    <row r="22892" spans="2:2">
      <c r="B22892" s="150"/>
    </row>
    <row r="22893" spans="2:2">
      <c r="B22893" s="150"/>
    </row>
    <row r="22894" spans="2:2">
      <c r="B22894" s="150"/>
    </row>
    <row r="22895" spans="2:2">
      <c r="B22895" s="150"/>
    </row>
    <row r="22896" spans="2:2">
      <c r="B22896" s="150"/>
    </row>
    <row r="22897" spans="2:2">
      <c r="B22897" s="150"/>
    </row>
    <row r="22898" spans="2:2">
      <c r="B22898" s="150"/>
    </row>
    <row r="22899" spans="2:2">
      <c r="B22899" s="150"/>
    </row>
    <row r="22900" spans="2:2">
      <c r="B22900" s="150"/>
    </row>
    <row r="22901" spans="2:2">
      <c r="B22901" s="150"/>
    </row>
    <row r="22902" spans="2:2">
      <c r="B22902" s="150"/>
    </row>
    <row r="22903" spans="2:2">
      <c r="B22903" s="150"/>
    </row>
    <row r="22904" spans="2:2">
      <c r="B22904" s="150"/>
    </row>
    <row r="22905" spans="2:2">
      <c r="B22905" s="150"/>
    </row>
    <row r="22906" spans="2:2">
      <c r="B22906" s="150"/>
    </row>
    <row r="22907" spans="2:2">
      <c r="B22907" s="150"/>
    </row>
    <row r="22908" spans="2:2">
      <c r="B22908" s="150"/>
    </row>
    <row r="22909" spans="2:2">
      <c r="B22909" s="150"/>
    </row>
    <row r="22910" spans="2:2">
      <c r="B22910" s="150"/>
    </row>
    <row r="22911" spans="2:2">
      <c r="B22911" s="150"/>
    </row>
    <row r="22912" spans="2:2">
      <c r="B22912" s="150"/>
    </row>
    <row r="22913" spans="2:2">
      <c r="B22913" s="150"/>
    </row>
    <row r="22914" spans="2:2">
      <c r="B22914" s="150"/>
    </row>
    <row r="22915" spans="2:2">
      <c r="B22915" s="150"/>
    </row>
    <row r="22916" spans="2:2">
      <c r="B22916" s="150"/>
    </row>
    <row r="22917" spans="2:2">
      <c r="B22917" s="150"/>
    </row>
    <row r="22918" spans="2:2">
      <c r="B22918" s="150"/>
    </row>
    <row r="22919" spans="2:2">
      <c r="B22919" s="150"/>
    </row>
    <row r="22920" spans="2:2">
      <c r="B22920" s="150"/>
    </row>
    <row r="22921" spans="2:2">
      <c r="B22921" s="150"/>
    </row>
    <row r="22922" spans="2:2">
      <c r="B22922" s="150"/>
    </row>
    <row r="22923" spans="2:2">
      <c r="B22923" s="150"/>
    </row>
    <row r="22924" spans="2:2">
      <c r="B22924" s="150"/>
    </row>
    <row r="22925" spans="2:2">
      <c r="B22925" s="150"/>
    </row>
    <row r="22926" spans="2:2">
      <c r="B22926" s="150"/>
    </row>
    <row r="22927" spans="2:2">
      <c r="B22927" s="150"/>
    </row>
    <row r="22928" spans="2:2">
      <c r="B22928" s="150"/>
    </row>
    <row r="22929" spans="2:2">
      <c r="B22929" s="150"/>
    </row>
    <row r="22930" spans="2:2">
      <c r="B22930" s="150"/>
    </row>
    <row r="22931" spans="2:2">
      <c r="B22931" s="150"/>
    </row>
    <row r="22932" spans="2:2">
      <c r="B22932" s="150"/>
    </row>
    <row r="22933" spans="2:2">
      <c r="B22933" s="150"/>
    </row>
    <row r="22934" spans="2:2">
      <c r="B22934" s="150"/>
    </row>
    <row r="22935" spans="2:2">
      <c r="B22935" s="150"/>
    </row>
    <row r="22936" spans="2:2">
      <c r="B22936" s="150"/>
    </row>
    <row r="22937" spans="2:2">
      <c r="B22937" s="150"/>
    </row>
    <row r="22938" spans="2:2">
      <c r="B22938" s="150"/>
    </row>
    <row r="22939" spans="2:2">
      <c r="B22939" s="150"/>
    </row>
    <row r="22940" spans="2:2">
      <c r="B22940" s="150"/>
    </row>
    <row r="22941" spans="2:2">
      <c r="B22941" s="150"/>
    </row>
    <row r="22942" spans="2:2">
      <c r="B22942" s="150"/>
    </row>
    <row r="22943" spans="2:2">
      <c r="B22943" s="150"/>
    </row>
    <row r="22944" spans="2:2">
      <c r="B22944" s="150"/>
    </row>
    <row r="22945" spans="2:2">
      <c r="B22945" s="150"/>
    </row>
    <row r="22946" spans="2:2">
      <c r="B22946" s="150"/>
    </row>
    <row r="22947" spans="2:2">
      <c r="B22947" s="150"/>
    </row>
    <row r="22948" spans="2:2">
      <c r="B22948" s="150"/>
    </row>
    <row r="22949" spans="2:2">
      <c r="B22949" s="150"/>
    </row>
    <row r="22950" spans="2:2">
      <c r="B22950" s="150"/>
    </row>
    <row r="22951" spans="2:2">
      <c r="B22951" s="150"/>
    </row>
    <row r="22952" spans="2:2">
      <c r="B22952" s="150"/>
    </row>
    <row r="22953" spans="2:2">
      <c r="B22953" s="150"/>
    </row>
    <row r="22954" spans="2:2">
      <c r="B22954" s="150"/>
    </row>
    <row r="22955" spans="2:2">
      <c r="B22955" s="150"/>
    </row>
    <row r="22956" spans="2:2">
      <c r="B22956" s="150"/>
    </row>
    <row r="22957" spans="2:2">
      <c r="B22957" s="150"/>
    </row>
    <row r="22958" spans="2:2">
      <c r="B22958" s="150"/>
    </row>
    <row r="22959" spans="2:2">
      <c r="B22959" s="150"/>
    </row>
    <row r="22960" spans="2:2">
      <c r="B22960" s="150"/>
    </row>
    <row r="22961" spans="2:2">
      <c r="B22961" s="150"/>
    </row>
    <row r="22962" spans="2:2">
      <c r="B22962" s="150"/>
    </row>
    <row r="22963" spans="2:2">
      <c r="B22963" s="150"/>
    </row>
    <row r="22964" spans="2:2">
      <c r="B22964" s="150"/>
    </row>
    <row r="22965" spans="2:2">
      <c r="B22965" s="150"/>
    </row>
    <row r="22966" spans="2:2">
      <c r="B22966" s="150"/>
    </row>
    <row r="22967" spans="2:2">
      <c r="B22967" s="150"/>
    </row>
    <row r="22968" spans="2:2">
      <c r="B22968" s="150"/>
    </row>
    <row r="22969" spans="2:2">
      <c r="B22969" s="150"/>
    </row>
    <row r="22970" spans="2:2">
      <c r="B22970" s="150"/>
    </row>
    <row r="22971" spans="2:2">
      <c r="B22971" s="150"/>
    </row>
    <row r="22972" spans="2:2">
      <c r="B22972" s="150"/>
    </row>
    <row r="22973" spans="2:2">
      <c r="B22973" s="150"/>
    </row>
    <row r="22974" spans="2:2">
      <c r="B22974" s="150"/>
    </row>
    <row r="22975" spans="2:2">
      <c r="B22975" s="150"/>
    </row>
    <row r="22976" spans="2:2">
      <c r="B22976" s="150"/>
    </row>
    <row r="22977" spans="2:2">
      <c r="B22977" s="150"/>
    </row>
    <row r="22978" spans="2:2">
      <c r="B22978" s="150"/>
    </row>
    <row r="22979" spans="2:2">
      <c r="B22979" s="150"/>
    </row>
    <row r="22980" spans="2:2">
      <c r="B22980" s="150"/>
    </row>
    <row r="22981" spans="2:2">
      <c r="B22981" s="150"/>
    </row>
    <row r="22982" spans="2:2">
      <c r="B22982" s="150"/>
    </row>
    <row r="22983" spans="2:2">
      <c r="B22983" s="150"/>
    </row>
    <row r="22984" spans="2:2">
      <c r="B22984" s="150"/>
    </row>
    <row r="22985" spans="2:2">
      <c r="B22985" s="150"/>
    </row>
    <row r="22986" spans="2:2">
      <c r="B22986" s="150"/>
    </row>
    <row r="22987" spans="2:2">
      <c r="B22987" s="150"/>
    </row>
    <row r="22988" spans="2:2">
      <c r="B22988" s="150"/>
    </row>
    <row r="22989" spans="2:2">
      <c r="B22989" s="150"/>
    </row>
    <row r="22990" spans="2:2">
      <c r="B22990" s="150"/>
    </row>
    <row r="22991" spans="2:2">
      <c r="B22991" s="150"/>
    </row>
    <row r="22992" spans="2:2">
      <c r="B22992" s="150"/>
    </row>
    <row r="22993" spans="2:2">
      <c r="B22993" s="150"/>
    </row>
    <row r="22994" spans="2:2">
      <c r="B22994" s="150"/>
    </row>
    <row r="22995" spans="2:2">
      <c r="B22995" s="150"/>
    </row>
    <row r="22996" spans="2:2">
      <c r="B22996" s="150"/>
    </row>
    <row r="22997" spans="2:2">
      <c r="B22997" s="150"/>
    </row>
    <row r="22998" spans="2:2">
      <c r="B22998" s="150"/>
    </row>
    <row r="22999" spans="2:2">
      <c r="B22999" s="150"/>
    </row>
    <row r="23000" spans="2:2">
      <c r="B23000" s="150"/>
    </row>
    <row r="23001" spans="2:2">
      <c r="B23001" s="150"/>
    </row>
    <row r="23002" spans="2:2">
      <c r="B23002" s="150"/>
    </row>
    <row r="23003" spans="2:2">
      <c r="B23003" s="150"/>
    </row>
    <row r="23004" spans="2:2">
      <c r="B23004" s="150"/>
    </row>
    <row r="23005" spans="2:2">
      <c r="B23005" s="150"/>
    </row>
    <row r="23006" spans="2:2">
      <c r="B23006" s="150"/>
    </row>
    <row r="23007" spans="2:2">
      <c r="B23007" s="150"/>
    </row>
    <row r="23008" spans="2:2">
      <c r="B23008" s="150"/>
    </row>
    <row r="23009" spans="2:2">
      <c r="B23009" s="150"/>
    </row>
    <row r="23010" spans="2:2">
      <c r="B23010" s="150"/>
    </row>
    <row r="23011" spans="2:2">
      <c r="B23011" s="150"/>
    </row>
    <row r="23012" spans="2:2">
      <c r="B23012" s="150"/>
    </row>
    <row r="23013" spans="2:2">
      <c r="B23013" s="150"/>
    </row>
    <row r="23014" spans="2:2">
      <c r="B23014" s="150"/>
    </row>
    <row r="23015" spans="2:2">
      <c r="B23015" s="150"/>
    </row>
    <row r="23016" spans="2:2">
      <c r="B23016" s="150"/>
    </row>
    <row r="23017" spans="2:2">
      <c r="B23017" s="150"/>
    </row>
    <row r="23018" spans="2:2">
      <c r="B23018" s="150"/>
    </row>
    <row r="23019" spans="2:2">
      <c r="B23019" s="150"/>
    </row>
    <row r="23020" spans="2:2">
      <c r="B23020" s="150"/>
    </row>
    <row r="23021" spans="2:2">
      <c r="B23021" s="150"/>
    </row>
    <row r="23022" spans="2:2">
      <c r="B23022" s="150"/>
    </row>
    <row r="23023" spans="2:2">
      <c r="B23023" s="150"/>
    </row>
    <row r="23024" spans="2:2">
      <c r="B23024" s="150"/>
    </row>
    <row r="23025" spans="2:2">
      <c r="B23025" s="150"/>
    </row>
    <row r="23026" spans="2:2">
      <c r="B23026" s="150"/>
    </row>
    <row r="23027" spans="2:2">
      <c r="B23027" s="150"/>
    </row>
    <row r="23028" spans="2:2">
      <c r="B23028" s="150"/>
    </row>
    <row r="23029" spans="2:2">
      <c r="B23029" s="150"/>
    </row>
    <row r="23030" spans="2:2">
      <c r="B23030" s="150"/>
    </row>
    <row r="23031" spans="2:2">
      <c r="B23031" s="150"/>
    </row>
    <row r="23032" spans="2:2">
      <c r="B23032" s="150"/>
    </row>
    <row r="23033" spans="2:2">
      <c r="B23033" s="150"/>
    </row>
    <row r="23034" spans="2:2">
      <c r="B23034" s="150"/>
    </row>
    <row r="23035" spans="2:2">
      <c r="B23035" s="150"/>
    </row>
    <row r="23036" spans="2:2">
      <c r="B23036" s="150"/>
    </row>
    <row r="23037" spans="2:2">
      <c r="B23037" s="150"/>
    </row>
    <row r="23038" spans="2:2">
      <c r="B23038" s="150"/>
    </row>
    <row r="23039" spans="2:2">
      <c r="B23039" s="150"/>
    </row>
    <row r="23040" spans="2:2">
      <c r="B23040" s="150"/>
    </row>
    <row r="23041" spans="2:2">
      <c r="B23041" s="150"/>
    </row>
    <row r="23042" spans="2:2">
      <c r="B23042" s="150"/>
    </row>
    <row r="23043" spans="2:2">
      <c r="B23043" s="150"/>
    </row>
    <row r="23044" spans="2:2">
      <c r="B23044" s="150"/>
    </row>
    <row r="23045" spans="2:2">
      <c r="B23045" s="150"/>
    </row>
    <row r="23046" spans="2:2">
      <c r="B23046" s="150"/>
    </row>
    <row r="23047" spans="2:2">
      <c r="B23047" s="150"/>
    </row>
    <row r="23048" spans="2:2">
      <c r="B23048" s="150"/>
    </row>
    <row r="23049" spans="2:2">
      <c r="B23049" s="150"/>
    </row>
    <row r="23050" spans="2:2">
      <c r="B23050" s="150"/>
    </row>
    <row r="23051" spans="2:2">
      <c r="B23051" s="150"/>
    </row>
    <row r="23052" spans="2:2">
      <c r="B23052" s="150"/>
    </row>
    <row r="23053" spans="2:2">
      <c r="B23053" s="150"/>
    </row>
    <row r="23054" spans="2:2">
      <c r="B23054" s="150"/>
    </row>
    <row r="23055" spans="2:2">
      <c r="B23055" s="150"/>
    </row>
    <row r="23056" spans="2:2">
      <c r="B23056" s="150"/>
    </row>
    <row r="23057" spans="2:2">
      <c r="B23057" s="150"/>
    </row>
    <row r="23058" spans="2:2">
      <c r="B23058" s="150"/>
    </row>
    <row r="23059" spans="2:2">
      <c r="B23059" s="150"/>
    </row>
    <row r="23060" spans="2:2">
      <c r="B23060" s="150"/>
    </row>
    <row r="23061" spans="2:2">
      <c r="B23061" s="150"/>
    </row>
    <row r="23062" spans="2:2">
      <c r="B23062" s="150"/>
    </row>
    <row r="23063" spans="2:2">
      <c r="B23063" s="150"/>
    </row>
    <row r="23064" spans="2:2">
      <c r="B23064" s="150"/>
    </row>
    <row r="23065" spans="2:2">
      <c r="B23065" s="150"/>
    </row>
    <row r="23066" spans="2:2">
      <c r="B23066" s="150"/>
    </row>
    <row r="23067" spans="2:2">
      <c r="B23067" s="150"/>
    </row>
    <row r="23068" spans="2:2">
      <c r="B23068" s="150"/>
    </row>
    <row r="23069" spans="2:2">
      <c r="B23069" s="150"/>
    </row>
    <row r="23070" spans="2:2">
      <c r="B23070" s="150"/>
    </row>
    <row r="23071" spans="2:2">
      <c r="B23071" s="150"/>
    </row>
    <row r="23072" spans="2:2">
      <c r="B23072" s="150"/>
    </row>
    <row r="23073" spans="2:2">
      <c r="B23073" s="150"/>
    </row>
    <row r="23074" spans="2:2">
      <c r="B23074" s="150"/>
    </row>
    <row r="23075" spans="2:2">
      <c r="B23075" s="150"/>
    </row>
    <row r="23076" spans="2:2">
      <c r="B23076" s="150"/>
    </row>
    <row r="23077" spans="2:2">
      <c r="B23077" s="150"/>
    </row>
    <row r="23078" spans="2:2">
      <c r="B23078" s="150"/>
    </row>
    <row r="23079" spans="2:2">
      <c r="B23079" s="150"/>
    </row>
    <row r="23080" spans="2:2">
      <c r="B23080" s="150"/>
    </row>
    <row r="23081" spans="2:2">
      <c r="B23081" s="150"/>
    </row>
    <row r="23082" spans="2:2">
      <c r="B23082" s="150"/>
    </row>
    <row r="23083" spans="2:2">
      <c r="B23083" s="150"/>
    </row>
    <row r="23084" spans="2:2">
      <c r="B23084" s="150"/>
    </row>
    <row r="23085" spans="2:2">
      <c r="B23085" s="150"/>
    </row>
    <row r="23086" spans="2:2">
      <c r="B23086" s="150"/>
    </row>
    <row r="23087" spans="2:2">
      <c r="B23087" s="150"/>
    </row>
    <row r="23088" spans="2:2">
      <c r="B23088" s="150"/>
    </row>
    <row r="23089" spans="2:2">
      <c r="B23089" s="150"/>
    </row>
    <row r="23090" spans="2:2">
      <c r="B23090" s="150"/>
    </row>
    <row r="23091" spans="2:2">
      <c r="B23091" s="150"/>
    </row>
    <row r="23092" spans="2:2">
      <c r="B23092" s="150"/>
    </row>
    <row r="23093" spans="2:2">
      <c r="B23093" s="150"/>
    </row>
    <row r="23094" spans="2:2">
      <c r="B23094" s="150"/>
    </row>
    <row r="23095" spans="2:2">
      <c r="B23095" s="150"/>
    </row>
    <row r="23096" spans="2:2">
      <c r="B23096" s="150"/>
    </row>
    <row r="23097" spans="2:2">
      <c r="B23097" s="150"/>
    </row>
    <row r="23098" spans="2:2">
      <c r="B23098" s="150"/>
    </row>
    <row r="23099" spans="2:2">
      <c r="B23099" s="150"/>
    </row>
    <row r="23100" spans="2:2">
      <c r="B23100" s="150"/>
    </row>
    <row r="23101" spans="2:2">
      <c r="B23101" s="150"/>
    </row>
    <row r="23102" spans="2:2">
      <c r="B23102" s="150"/>
    </row>
    <row r="23103" spans="2:2">
      <c r="B23103" s="150"/>
    </row>
    <row r="23104" spans="2:2">
      <c r="B23104" s="150"/>
    </row>
    <row r="23105" spans="2:2">
      <c r="B23105" s="150"/>
    </row>
    <row r="23106" spans="2:2">
      <c r="B23106" s="150"/>
    </row>
    <row r="23107" spans="2:2">
      <c r="B23107" s="150"/>
    </row>
    <row r="23108" spans="2:2">
      <c r="B23108" s="150"/>
    </row>
    <row r="23109" spans="2:2">
      <c r="B23109" s="150"/>
    </row>
    <row r="23110" spans="2:2">
      <c r="B23110" s="150"/>
    </row>
    <row r="23111" spans="2:2">
      <c r="B23111" s="150"/>
    </row>
    <row r="23112" spans="2:2">
      <c r="B23112" s="150"/>
    </row>
    <row r="23113" spans="2:2">
      <c r="B23113" s="150"/>
    </row>
    <row r="23114" spans="2:2">
      <c r="B23114" s="150"/>
    </row>
    <row r="23115" spans="2:2">
      <c r="B23115" s="150"/>
    </row>
    <row r="23116" spans="2:2">
      <c r="B23116" s="150"/>
    </row>
    <row r="23117" spans="2:2">
      <c r="B23117" s="150"/>
    </row>
    <row r="23118" spans="2:2">
      <c r="B23118" s="150"/>
    </row>
    <row r="23119" spans="2:2">
      <c r="B23119" s="150"/>
    </row>
    <row r="23120" spans="2:2">
      <c r="B23120" s="150"/>
    </row>
    <row r="23121" spans="2:2">
      <c r="B23121" s="150"/>
    </row>
    <row r="23122" spans="2:2">
      <c r="B23122" s="150"/>
    </row>
    <row r="23123" spans="2:2">
      <c r="B23123" s="150"/>
    </row>
    <row r="23124" spans="2:2">
      <c r="B23124" s="150"/>
    </row>
    <row r="23125" spans="2:2">
      <c r="B23125" s="150"/>
    </row>
    <row r="23126" spans="2:2">
      <c r="B23126" s="150"/>
    </row>
    <row r="23127" spans="2:2">
      <c r="B23127" s="150"/>
    </row>
    <row r="23128" spans="2:2">
      <c r="B23128" s="150"/>
    </row>
    <row r="23129" spans="2:2">
      <c r="B23129" s="150"/>
    </row>
    <row r="23130" spans="2:2">
      <c r="B23130" s="150"/>
    </row>
    <row r="23131" spans="2:2">
      <c r="B23131" s="150"/>
    </row>
    <row r="23132" spans="2:2">
      <c r="B23132" s="150"/>
    </row>
    <row r="23133" spans="2:2">
      <c r="B23133" s="150"/>
    </row>
    <row r="23134" spans="2:2">
      <c r="B23134" s="150"/>
    </row>
    <row r="23135" spans="2:2">
      <c r="B23135" s="150"/>
    </row>
    <row r="23136" spans="2:2">
      <c r="B23136" s="150"/>
    </row>
    <row r="23137" spans="2:2">
      <c r="B23137" s="150"/>
    </row>
    <row r="23138" spans="2:2">
      <c r="B23138" s="150"/>
    </row>
    <row r="23139" spans="2:2">
      <c r="B23139" s="150"/>
    </row>
    <row r="23140" spans="2:2">
      <c r="B23140" s="150"/>
    </row>
    <row r="23141" spans="2:2">
      <c r="B23141" s="150"/>
    </row>
    <row r="23142" spans="2:2">
      <c r="B23142" s="150"/>
    </row>
    <row r="23143" spans="2:2">
      <c r="B23143" s="150"/>
    </row>
    <row r="23144" spans="2:2">
      <c r="B23144" s="150"/>
    </row>
    <row r="23145" spans="2:2">
      <c r="B23145" s="150"/>
    </row>
    <row r="23146" spans="2:2">
      <c r="B23146" s="150"/>
    </row>
    <row r="23147" spans="2:2">
      <c r="B23147" s="150"/>
    </row>
    <row r="23148" spans="2:2">
      <c r="B23148" s="150"/>
    </row>
    <row r="23149" spans="2:2">
      <c r="B23149" s="150"/>
    </row>
    <row r="23150" spans="2:2">
      <c r="B23150" s="150"/>
    </row>
    <row r="23151" spans="2:2">
      <c r="B23151" s="150"/>
    </row>
    <row r="23152" spans="2:2">
      <c r="B23152" s="150"/>
    </row>
    <row r="23153" spans="2:2">
      <c r="B23153" s="150"/>
    </row>
    <row r="23154" spans="2:2">
      <c r="B23154" s="150"/>
    </row>
    <row r="23155" spans="2:2">
      <c r="B23155" s="150"/>
    </row>
    <row r="23156" spans="2:2">
      <c r="B23156" s="150"/>
    </row>
    <row r="23157" spans="2:2">
      <c r="B23157" s="150"/>
    </row>
    <row r="23158" spans="2:2">
      <c r="B23158" s="150"/>
    </row>
    <row r="23159" spans="2:2">
      <c r="B23159" s="150"/>
    </row>
    <row r="23160" spans="2:2">
      <c r="B23160" s="150"/>
    </row>
    <row r="23161" spans="2:2">
      <c r="B23161" s="150"/>
    </row>
    <row r="23162" spans="2:2">
      <c r="B23162" s="150"/>
    </row>
    <row r="23163" spans="2:2">
      <c r="B23163" s="150"/>
    </row>
    <row r="23164" spans="2:2">
      <c r="B23164" s="150"/>
    </row>
    <row r="23165" spans="2:2">
      <c r="B23165" s="150"/>
    </row>
    <row r="23166" spans="2:2">
      <c r="B23166" s="150"/>
    </row>
    <row r="23167" spans="2:2">
      <c r="B23167" s="150"/>
    </row>
    <row r="23168" spans="2:2">
      <c r="B23168" s="150"/>
    </row>
    <row r="23169" spans="2:2">
      <c r="B23169" s="150"/>
    </row>
    <row r="23170" spans="2:2">
      <c r="B23170" s="150"/>
    </row>
    <row r="23171" spans="2:2">
      <c r="B23171" s="150"/>
    </row>
    <row r="23172" spans="2:2">
      <c r="B23172" s="150"/>
    </row>
    <row r="23173" spans="2:2">
      <c r="B23173" s="150"/>
    </row>
    <row r="23174" spans="2:2">
      <c r="B23174" s="150"/>
    </row>
    <row r="23175" spans="2:2">
      <c r="B23175" s="150"/>
    </row>
    <row r="23176" spans="2:2">
      <c r="B23176" s="150"/>
    </row>
    <row r="23177" spans="2:2">
      <c r="B23177" s="150"/>
    </row>
    <row r="23178" spans="2:2">
      <c r="B23178" s="150"/>
    </row>
    <row r="23179" spans="2:2">
      <c r="B23179" s="150"/>
    </row>
    <row r="23180" spans="2:2">
      <c r="B23180" s="150"/>
    </row>
    <row r="23181" spans="2:2">
      <c r="B23181" s="150"/>
    </row>
    <row r="23182" spans="2:2">
      <c r="B23182" s="150"/>
    </row>
    <row r="23183" spans="2:2">
      <c r="B23183" s="150"/>
    </row>
    <row r="23184" spans="2:2">
      <c r="B23184" s="150"/>
    </row>
    <row r="23185" spans="2:2">
      <c r="B23185" s="150"/>
    </row>
    <row r="23186" spans="2:2">
      <c r="B23186" s="150"/>
    </row>
    <row r="23187" spans="2:2">
      <c r="B23187" s="150"/>
    </row>
    <row r="23188" spans="2:2">
      <c r="B23188" s="150"/>
    </row>
    <row r="23189" spans="2:2">
      <c r="B23189" s="150"/>
    </row>
    <row r="23190" spans="2:2">
      <c r="B23190" s="150"/>
    </row>
    <row r="23191" spans="2:2">
      <c r="B23191" s="150"/>
    </row>
    <row r="23192" spans="2:2">
      <c r="B23192" s="150"/>
    </row>
    <row r="23193" spans="2:2">
      <c r="B23193" s="150"/>
    </row>
    <row r="23194" spans="2:2">
      <c r="B23194" s="150"/>
    </row>
    <row r="23195" spans="2:2">
      <c r="B23195" s="150"/>
    </row>
    <row r="23196" spans="2:2">
      <c r="B23196" s="150"/>
    </row>
    <row r="23197" spans="2:2">
      <c r="B23197" s="150"/>
    </row>
    <row r="23198" spans="2:2">
      <c r="B23198" s="150"/>
    </row>
    <row r="23199" spans="2:2">
      <c r="B23199" s="150"/>
    </row>
    <row r="23200" spans="2:2">
      <c r="B23200" s="150"/>
    </row>
    <row r="23201" spans="2:2">
      <c r="B23201" s="150"/>
    </row>
    <row r="23202" spans="2:2">
      <c r="B23202" s="150"/>
    </row>
    <row r="23203" spans="2:2">
      <c r="B23203" s="150"/>
    </row>
    <row r="23204" spans="2:2">
      <c r="B23204" s="150"/>
    </row>
    <row r="23205" spans="2:2">
      <c r="B23205" s="150"/>
    </row>
    <row r="23206" spans="2:2">
      <c r="B23206" s="150"/>
    </row>
    <row r="23207" spans="2:2">
      <c r="B23207" s="150"/>
    </row>
    <row r="23208" spans="2:2">
      <c r="B23208" s="150"/>
    </row>
    <row r="23209" spans="2:2">
      <c r="B23209" s="150"/>
    </row>
    <row r="23210" spans="2:2">
      <c r="B23210" s="150"/>
    </row>
    <row r="23211" spans="2:2">
      <c r="B23211" s="150"/>
    </row>
    <row r="23212" spans="2:2">
      <c r="B23212" s="150"/>
    </row>
    <row r="23213" spans="2:2">
      <c r="B23213" s="150"/>
    </row>
    <row r="23214" spans="2:2">
      <c r="B23214" s="150"/>
    </row>
    <row r="23215" spans="2:2">
      <c r="B23215" s="150"/>
    </row>
    <row r="23216" spans="2:2">
      <c r="B23216" s="150"/>
    </row>
    <row r="23217" spans="2:2">
      <c r="B23217" s="150"/>
    </row>
    <row r="23218" spans="2:2">
      <c r="B23218" s="150"/>
    </row>
    <row r="23219" spans="2:2">
      <c r="B23219" s="150"/>
    </row>
    <row r="23220" spans="2:2">
      <c r="B23220" s="150"/>
    </row>
    <row r="23221" spans="2:2">
      <c r="B23221" s="150"/>
    </row>
    <row r="23222" spans="2:2">
      <c r="B23222" s="150"/>
    </row>
    <row r="23223" spans="2:2">
      <c r="B23223" s="150"/>
    </row>
    <row r="23224" spans="2:2">
      <c r="B23224" s="150"/>
    </row>
    <row r="23225" spans="2:2">
      <c r="B23225" s="150"/>
    </row>
    <row r="23226" spans="2:2">
      <c r="B23226" s="150"/>
    </row>
    <row r="23227" spans="2:2">
      <c r="B23227" s="150"/>
    </row>
    <row r="23228" spans="2:2">
      <c r="B23228" s="150"/>
    </row>
    <row r="23229" spans="2:2">
      <c r="B23229" s="150"/>
    </row>
    <row r="23230" spans="2:2">
      <c r="B23230" s="150"/>
    </row>
    <row r="23231" spans="2:2">
      <c r="B23231" s="150"/>
    </row>
    <row r="23232" spans="2:2">
      <c r="B23232" s="150"/>
    </row>
    <row r="23233" spans="2:2">
      <c r="B23233" s="150"/>
    </row>
    <row r="23234" spans="2:2">
      <c r="B23234" s="150"/>
    </row>
    <row r="23235" spans="2:2">
      <c r="B23235" s="150"/>
    </row>
    <row r="23236" spans="2:2">
      <c r="B23236" s="150"/>
    </row>
    <row r="23237" spans="2:2">
      <c r="B23237" s="150"/>
    </row>
    <row r="23238" spans="2:2">
      <c r="B23238" s="150"/>
    </row>
    <row r="23239" spans="2:2">
      <c r="B23239" s="150"/>
    </row>
    <row r="23240" spans="2:2">
      <c r="B23240" s="150"/>
    </row>
    <row r="23241" spans="2:2">
      <c r="B23241" s="150"/>
    </row>
    <row r="23242" spans="2:2">
      <c r="B23242" s="150"/>
    </row>
    <row r="23243" spans="2:2">
      <c r="B23243" s="150"/>
    </row>
    <row r="23244" spans="2:2">
      <c r="B23244" s="150"/>
    </row>
    <row r="23245" spans="2:2">
      <c r="B23245" s="150"/>
    </row>
    <row r="23246" spans="2:2">
      <c r="B23246" s="150"/>
    </row>
    <row r="23247" spans="2:2">
      <c r="B23247" s="150"/>
    </row>
    <row r="23248" spans="2:2">
      <c r="B23248" s="150"/>
    </row>
    <row r="23249" spans="2:2">
      <c r="B23249" s="150"/>
    </row>
    <row r="23250" spans="2:2">
      <c r="B23250" s="150"/>
    </row>
    <row r="23251" spans="2:2">
      <c r="B23251" s="150"/>
    </row>
    <row r="23252" spans="2:2">
      <c r="B23252" s="150"/>
    </row>
    <row r="23253" spans="2:2">
      <c r="B23253" s="150"/>
    </row>
    <row r="23254" spans="2:2">
      <c r="B23254" s="150"/>
    </row>
    <row r="23255" spans="2:2">
      <c r="B23255" s="150"/>
    </row>
    <row r="23256" spans="2:2">
      <c r="B23256" s="150"/>
    </row>
    <row r="23257" spans="2:2">
      <c r="B23257" s="150"/>
    </row>
    <row r="23258" spans="2:2">
      <c r="B23258" s="150"/>
    </row>
    <row r="23259" spans="2:2">
      <c r="B23259" s="150"/>
    </row>
    <row r="23260" spans="2:2">
      <c r="B23260" s="150"/>
    </row>
    <row r="23261" spans="2:2">
      <c r="B23261" s="150"/>
    </row>
    <row r="23262" spans="2:2">
      <c r="B23262" s="150"/>
    </row>
    <row r="23263" spans="2:2">
      <c r="B23263" s="150"/>
    </row>
    <row r="23264" spans="2:2">
      <c r="B23264" s="150"/>
    </row>
    <row r="23265" spans="2:2">
      <c r="B23265" s="150"/>
    </row>
    <row r="23266" spans="2:2">
      <c r="B23266" s="150"/>
    </row>
    <row r="23267" spans="2:2">
      <c r="B23267" s="150"/>
    </row>
    <row r="23268" spans="2:2">
      <c r="B23268" s="150"/>
    </row>
    <row r="23269" spans="2:2">
      <c r="B23269" s="150"/>
    </row>
    <row r="23270" spans="2:2">
      <c r="B23270" s="150"/>
    </row>
    <row r="23271" spans="2:2">
      <c r="B23271" s="150"/>
    </row>
    <row r="23272" spans="2:2">
      <c r="B23272" s="150"/>
    </row>
    <row r="23273" spans="2:2">
      <c r="B23273" s="150"/>
    </row>
    <row r="23274" spans="2:2">
      <c r="B23274" s="150"/>
    </row>
    <row r="23275" spans="2:2">
      <c r="B23275" s="150"/>
    </row>
    <row r="23276" spans="2:2">
      <c r="B23276" s="150"/>
    </row>
    <row r="23277" spans="2:2">
      <c r="B23277" s="150"/>
    </row>
    <row r="23278" spans="2:2">
      <c r="B23278" s="150"/>
    </row>
    <row r="23279" spans="2:2">
      <c r="B23279" s="150"/>
    </row>
    <row r="23280" spans="2:2">
      <c r="B23280" s="150"/>
    </row>
    <row r="23281" spans="2:2">
      <c r="B23281" s="150"/>
    </row>
    <row r="23282" spans="2:2">
      <c r="B23282" s="150"/>
    </row>
    <row r="23283" spans="2:2">
      <c r="B23283" s="150"/>
    </row>
    <row r="23284" spans="2:2">
      <c r="B23284" s="150"/>
    </row>
    <row r="23285" spans="2:2">
      <c r="B23285" s="150"/>
    </row>
    <row r="23286" spans="2:2">
      <c r="B23286" s="150"/>
    </row>
    <row r="23287" spans="2:2">
      <c r="B23287" s="150"/>
    </row>
    <row r="23288" spans="2:2">
      <c r="B23288" s="150"/>
    </row>
    <row r="23289" spans="2:2">
      <c r="B23289" s="150"/>
    </row>
    <row r="23290" spans="2:2">
      <c r="B23290" s="150"/>
    </row>
    <row r="23291" spans="2:2">
      <c r="B23291" s="150"/>
    </row>
    <row r="23292" spans="2:2">
      <c r="B23292" s="150"/>
    </row>
    <row r="23293" spans="2:2">
      <c r="B23293" s="150"/>
    </row>
    <row r="23294" spans="2:2">
      <c r="B23294" s="150"/>
    </row>
    <row r="23295" spans="2:2">
      <c r="B23295" s="150"/>
    </row>
    <row r="23296" spans="2:2">
      <c r="B23296" s="150"/>
    </row>
    <row r="23297" spans="2:2">
      <c r="B23297" s="150"/>
    </row>
    <row r="23298" spans="2:2">
      <c r="B23298" s="150"/>
    </row>
    <row r="23299" spans="2:2">
      <c r="B23299" s="150"/>
    </row>
    <row r="23300" spans="2:2">
      <c r="B23300" s="150"/>
    </row>
    <row r="23301" spans="2:2">
      <c r="B23301" s="150"/>
    </row>
    <row r="23302" spans="2:2">
      <c r="B23302" s="150"/>
    </row>
    <row r="23303" spans="2:2">
      <c r="B23303" s="150"/>
    </row>
    <row r="23304" spans="2:2">
      <c r="B23304" s="150"/>
    </row>
    <row r="23305" spans="2:2">
      <c r="B23305" s="150"/>
    </row>
    <row r="23306" spans="2:2">
      <c r="B23306" s="150"/>
    </row>
    <row r="23307" spans="2:2">
      <c r="B23307" s="150"/>
    </row>
    <row r="23308" spans="2:2">
      <c r="B23308" s="150"/>
    </row>
    <row r="23309" spans="2:2">
      <c r="B23309" s="150"/>
    </row>
    <row r="23310" spans="2:2">
      <c r="B23310" s="150"/>
    </row>
    <row r="23311" spans="2:2">
      <c r="B23311" s="150"/>
    </row>
    <row r="23312" spans="2:2">
      <c r="B23312" s="150"/>
    </row>
    <row r="23313" spans="2:2">
      <c r="B23313" s="150"/>
    </row>
    <row r="23314" spans="2:2">
      <c r="B23314" s="150"/>
    </row>
    <row r="23315" spans="2:2">
      <c r="B23315" s="150"/>
    </row>
    <row r="23316" spans="2:2">
      <c r="B23316" s="150"/>
    </row>
    <row r="23317" spans="2:2">
      <c r="B23317" s="150"/>
    </row>
    <row r="23318" spans="2:2">
      <c r="B23318" s="150"/>
    </row>
    <row r="23319" spans="2:2">
      <c r="B23319" s="150"/>
    </row>
    <row r="23320" spans="2:2">
      <c r="B23320" s="150"/>
    </row>
    <row r="23321" spans="2:2">
      <c r="B23321" s="150"/>
    </row>
    <row r="23322" spans="2:2">
      <c r="B23322" s="150"/>
    </row>
    <row r="23323" spans="2:2">
      <c r="B23323" s="150"/>
    </row>
    <row r="23324" spans="2:2">
      <c r="B23324" s="150"/>
    </row>
    <row r="23325" spans="2:2">
      <c r="B23325" s="150"/>
    </row>
    <row r="23326" spans="2:2">
      <c r="B23326" s="150"/>
    </row>
    <row r="23327" spans="2:2">
      <c r="B23327" s="150"/>
    </row>
    <row r="23328" spans="2:2">
      <c r="B23328" s="150"/>
    </row>
    <row r="23329" spans="2:2">
      <c r="B23329" s="150"/>
    </row>
    <row r="23330" spans="2:2">
      <c r="B23330" s="150"/>
    </row>
    <row r="23331" spans="2:2">
      <c r="B23331" s="150"/>
    </row>
    <row r="23332" spans="2:2">
      <c r="B23332" s="150"/>
    </row>
    <row r="23333" spans="2:2">
      <c r="B23333" s="150"/>
    </row>
    <row r="23334" spans="2:2">
      <c r="B23334" s="150"/>
    </row>
    <row r="23335" spans="2:2">
      <c r="B23335" s="150"/>
    </row>
    <row r="23336" spans="2:2">
      <c r="B23336" s="150"/>
    </row>
    <row r="23337" spans="2:2">
      <c r="B23337" s="150"/>
    </row>
    <row r="23338" spans="2:2">
      <c r="B23338" s="150"/>
    </row>
    <row r="23339" spans="2:2">
      <c r="B23339" s="150"/>
    </row>
    <row r="23340" spans="2:2">
      <c r="B23340" s="150"/>
    </row>
    <row r="23341" spans="2:2">
      <c r="B23341" s="150"/>
    </row>
    <row r="23342" spans="2:2">
      <c r="B23342" s="150"/>
    </row>
    <row r="23343" spans="2:2">
      <c r="B23343" s="150"/>
    </row>
    <row r="23344" spans="2:2">
      <c r="B23344" s="150"/>
    </row>
    <row r="23345" spans="2:2">
      <c r="B23345" s="150"/>
    </row>
    <row r="23346" spans="2:2">
      <c r="B23346" s="150"/>
    </row>
    <row r="23347" spans="2:2">
      <c r="B23347" s="150"/>
    </row>
    <row r="23348" spans="2:2">
      <c r="B23348" s="150"/>
    </row>
    <row r="23349" spans="2:2">
      <c r="B23349" s="150"/>
    </row>
    <row r="23350" spans="2:2">
      <c r="B23350" s="150"/>
    </row>
    <row r="23351" spans="2:2">
      <c r="B23351" s="150"/>
    </row>
    <row r="23352" spans="2:2">
      <c r="B23352" s="150"/>
    </row>
    <row r="23353" spans="2:2">
      <c r="B23353" s="150"/>
    </row>
    <row r="23354" spans="2:2">
      <c r="B23354" s="150"/>
    </row>
    <row r="23355" spans="2:2">
      <c r="B23355" s="150"/>
    </row>
    <row r="23356" spans="2:2">
      <c r="B23356" s="150"/>
    </row>
    <row r="23357" spans="2:2">
      <c r="B23357" s="150"/>
    </row>
    <row r="23358" spans="2:2">
      <c r="B23358" s="150"/>
    </row>
    <row r="23359" spans="2:2">
      <c r="B23359" s="150"/>
    </row>
    <row r="23360" spans="2:2">
      <c r="B23360" s="150"/>
    </row>
    <row r="23361" spans="2:2">
      <c r="B23361" s="150"/>
    </row>
    <row r="23362" spans="2:2">
      <c r="B23362" s="150"/>
    </row>
    <row r="23363" spans="2:2">
      <c r="B23363" s="150"/>
    </row>
    <row r="23364" spans="2:2">
      <c r="B23364" s="150"/>
    </row>
    <row r="23365" spans="2:2">
      <c r="B23365" s="150"/>
    </row>
    <row r="23366" spans="2:2">
      <c r="B23366" s="150"/>
    </row>
    <row r="23367" spans="2:2">
      <c r="B23367" s="150"/>
    </row>
    <row r="23368" spans="2:2">
      <c r="B23368" s="150"/>
    </row>
    <row r="23369" spans="2:2">
      <c r="B23369" s="150"/>
    </row>
    <row r="23370" spans="2:2">
      <c r="B23370" s="150"/>
    </row>
    <row r="23371" spans="2:2">
      <c r="B23371" s="150"/>
    </row>
    <row r="23372" spans="2:2">
      <c r="B23372" s="150"/>
    </row>
    <row r="23373" spans="2:2">
      <c r="B23373" s="150"/>
    </row>
    <row r="23374" spans="2:2">
      <c r="B23374" s="150"/>
    </row>
    <row r="23375" spans="2:2">
      <c r="B23375" s="150"/>
    </row>
    <row r="23376" spans="2:2">
      <c r="B23376" s="150"/>
    </row>
    <row r="23377" spans="2:2">
      <c r="B23377" s="150"/>
    </row>
    <row r="23378" spans="2:2">
      <c r="B23378" s="150"/>
    </row>
    <row r="23379" spans="2:2">
      <c r="B23379" s="150"/>
    </row>
    <row r="23380" spans="2:2">
      <c r="B23380" s="150"/>
    </row>
    <row r="23381" spans="2:2">
      <c r="B23381" s="150"/>
    </row>
    <row r="23382" spans="2:2">
      <c r="B23382" s="150"/>
    </row>
    <row r="23383" spans="2:2">
      <c r="B23383" s="150"/>
    </row>
    <row r="23384" spans="2:2">
      <c r="B23384" s="150"/>
    </row>
    <row r="23385" spans="2:2">
      <c r="B23385" s="150"/>
    </row>
    <row r="23386" spans="2:2">
      <c r="B23386" s="150"/>
    </row>
    <row r="23387" spans="2:2">
      <c r="B23387" s="150"/>
    </row>
    <row r="23388" spans="2:2">
      <c r="B23388" s="150"/>
    </row>
    <row r="23389" spans="2:2">
      <c r="B23389" s="150"/>
    </row>
    <row r="23390" spans="2:2">
      <c r="B23390" s="150"/>
    </row>
    <row r="23391" spans="2:2">
      <c r="B23391" s="150"/>
    </row>
    <row r="23392" spans="2:2">
      <c r="B23392" s="150"/>
    </row>
    <row r="23393" spans="2:2">
      <c r="B23393" s="150"/>
    </row>
    <row r="23394" spans="2:2">
      <c r="B23394" s="150"/>
    </row>
    <row r="23395" spans="2:2">
      <c r="B23395" s="150"/>
    </row>
    <row r="23396" spans="2:2">
      <c r="B23396" s="150"/>
    </row>
    <row r="23397" spans="2:2">
      <c r="B23397" s="150"/>
    </row>
    <row r="23398" spans="2:2">
      <c r="B23398" s="150"/>
    </row>
    <row r="23399" spans="2:2">
      <c r="B23399" s="150"/>
    </row>
    <row r="23400" spans="2:2">
      <c r="B23400" s="150"/>
    </row>
    <row r="23401" spans="2:2">
      <c r="B23401" s="150"/>
    </row>
    <row r="23402" spans="2:2">
      <c r="B23402" s="150"/>
    </row>
    <row r="23403" spans="2:2">
      <c r="B23403" s="150"/>
    </row>
    <row r="23404" spans="2:2">
      <c r="B23404" s="150"/>
    </row>
    <row r="23405" spans="2:2">
      <c r="B23405" s="150"/>
    </row>
    <row r="23406" spans="2:2">
      <c r="B23406" s="150"/>
    </row>
    <row r="23407" spans="2:2">
      <c r="B23407" s="150"/>
    </row>
    <row r="23408" spans="2:2">
      <c r="B23408" s="150"/>
    </row>
    <row r="23409" spans="2:2">
      <c r="B23409" s="150"/>
    </row>
    <row r="23410" spans="2:2">
      <c r="B23410" s="150"/>
    </row>
    <row r="23411" spans="2:2">
      <c r="B23411" s="150"/>
    </row>
    <row r="23412" spans="2:2">
      <c r="B23412" s="150"/>
    </row>
    <row r="23413" spans="2:2">
      <c r="B23413" s="150"/>
    </row>
    <row r="23414" spans="2:2">
      <c r="B23414" s="150"/>
    </row>
    <row r="23415" spans="2:2">
      <c r="B23415" s="150"/>
    </row>
    <row r="23416" spans="2:2">
      <c r="B23416" s="150"/>
    </row>
    <row r="23417" spans="2:2">
      <c r="B23417" s="150"/>
    </row>
    <row r="23418" spans="2:2">
      <c r="B23418" s="150"/>
    </row>
    <row r="23419" spans="2:2">
      <c r="B23419" s="150"/>
    </row>
    <row r="23420" spans="2:2">
      <c r="B23420" s="150"/>
    </row>
    <row r="23421" spans="2:2">
      <c r="B23421" s="150"/>
    </row>
    <row r="23422" spans="2:2">
      <c r="B23422" s="150"/>
    </row>
    <row r="23423" spans="2:2">
      <c r="B23423" s="150"/>
    </row>
    <row r="23424" spans="2:2">
      <c r="B23424" s="150"/>
    </row>
    <row r="23425" spans="2:2">
      <c r="B23425" s="150"/>
    </row>
    <row r="23426" spans="2:2">
      <c r="B23426" s="150"/>
    </row>
    <row r="23427" spans="2:2">
      <c r="B23427" s="150"/>
    </row>
    <row r="23428" spans="2:2">
      <c r="B23428" s="150"/>
    </row>
    <row r="23429" spans="2:2">
      <c r="B23429" s="150"/>
    </row>
    <row r="23430" spans="2:2">
      <c r="B23430" s="150"/>
    </row>
    <row r="23431" spans="2:2">
      <c r="B23431" s="150"/>
    </row>
    <row r="23432" spans="2:2">
      <c r="B23432" s="150"/>
    </row>
    <row r="23433" spans="2:2">
      <c r="B23433" s="150"/>
    </row>
    <row r="23434" spans="2:2">
      <c r="B23434" s="150"/>
    </row>
    <row r="23435" spans="2:2">
      <c r="B23435" s="150"/>
    </row>
    <row r="23436" spans="2:2">
      <c r="B23436" s="150"/>
    </row>
    <row r="23437" spans="2:2">
      <c r="B23437" s="150"/>
    </row>
    <row r="23438" spans="2:2">
      <c r="B23438" s="150"/>
    </row>
    <row r="23439" spans="2:2">
      <c r="B23439" s="150"/>
    </row>
    <row r="23440" spans="2:2">
      <c r="B23440" s="150"/>
    </row>
    <row r="23441" spans="2:2">
      <c r="B23441" s="150"/>
    </row>
    <row r="23442" spans="2:2">
      <c r="B23442" s="150"/>
    </row>
    <row r="23443" spans="2:2">
      <c r="B23443" s="150"/>
    </row>
    <row r="23444" spans="2:2">
      <c r="B23444" s="150"/>
    </row>
    <row r="23445" spans="2:2">
      <c r="B23445" s="150"/>
    </row>
    <row r="23446" spans="2:2">
      <c r="B23446" s="150"/>
    </row>
    <row r="23447" spans="2:2">
      <c r="B23447" s="150"/>
    </row>
    <row r="23448" spans="2:2">
      <c r="B23448" s="150"/>
    </row>
    <row r="23449" spans="2:2">
      <c r="B23449" s="150"/>
    </row>
    <row r="23450" spans="2:2">
      <c r="B23450" s="150"/>
    </row>
    <row r="23451" spans="2:2">
      <c r="B23451" s="150"/>
    </row>
    <row r="23452" spans="2:2">
      <c r="B23452" s="150"/>
    </row>
    <row r="23453" spans="2:2">
      <c r="B23453" s="150"/>
    </row>
    <row r="23454" spans="2:2">
      <c r="B23454" s="150"/>
    </row>
    <row r="23455" spans="2:2">
      <c r="B23455" s="150"/>
    </row>
    <row r="23456" spans="2:2">
      <c r="B23456" s="150"/>
    </row>
    <row r="23457" spans="2:2">
      <c r="B23457" s="150"/>
    </row>
    <row r="23458" spans="2:2">
      <c r="B23458" s="150"/>
    </row>
    <row r="23459" spans="2:2">
      <c r="B23459" s="150"/>
    </row>
    <row r="23460" spans="2:2">
      <c r="B23460" s="150"/>
    </row>
    <row r="23461" spans="2:2">
      <c r="B23461" s="150"/>
    </row>
    <row r="23462" spans="2:2">
      <c r="B23462" s="150"/>
    </row>
    <row r="23463" spans="2:2">
      <c r="B23463" s="150"/>
    </row>
    <row r="23464" spans="2:2">
      <c r="B23464" s="150"/>
    </row>
    <row r="23465" spans="2:2">
      <c r="B23465" s="150"/>
    </row>
    <row r="23466" spans="2:2">
      <c r="B23466" s="150"/>
    </row>
    <row r="23467" spans="2:2">
      <c r="B23467" s="150"/>
    </row>
    <row r="23468" spans="2:2">
      <c r="B23468" s="150"/>
    </row>
    <row r="23469" spans="2:2">
      <c r="B23469" s="150"/>
    </row>
    <row r="23470" spans="2:2">
      <c r="B23470" s="150"/>
    </row>
    <row r="23471" spans="2:2">
      <c r="B23471" s="150"/>
    </row>
    <row r="23472" spans="2:2">
      <c r="B23472" s="150"/>
    </row>
    <row r="23473" spans="2:2">
      <c r="B23473" s="150"/>
    </row>
    <row r="23474" spans="2:2">
      <c r="B23474" s="150"/>
    </row>
    <row r="23475" spans="2:2">
      <c r="B23475" s="150"/>
    </row>
    <row r="23476" spans="2:2">
      <c r="B23476" s="150"/>
    </row>
    <row r="23477" spans="2:2">
      <c r="B23477" s="150"/>
    </row>
    <row r="23478" spans="2:2">
      <c r="B23478" s="150"/>
    </row>
    <row r="23479" spans="2:2">
      <c r="B23479" s="150"/>
    </row>
    <row r="23480" spans="2:2">
      <c r="B23480" s="150"/>
    </row>
    <row r="23481" spans="2:2">
      <c r="B23481" s="150"/>
    </row>
    <row r="23482" spans="2:2">
      <c r="B23482" s="150"/>
    </row>
    <row r="23483" spans="2:2">
      <c r="B23483" s="150"/>
    </row>
    <row r="23484" spans="2:2">
      <c r="B23484" s="150"/>
    </row>
    <row r="23485" spans="2:2">
      <c r="B23485" s="150"/>
    </row>
    <row r="23486" spans="2:2">
      <c r="B23486" s="150"/>
    </row>
    <row r="23487" spans="2:2">
      <c r="B23487" s="150"/>
    </row>
    <row r="23488" spans="2:2">
      <c r="B23488" s="150"/>
    </row>
    <row r="23489" spans="2:2">
      <c r="B23489" s="150"/>
    </row>
    <row r="23490" spans="2:2">
      <c r="B23490" s="150"/>
    </row>
    <row r="23491" spans="2:2">
      <c r="B23491" s="150"/>
    </row>
    <row r="23492" spans="2:2">
      <c r="B23492" s="150"/>
    </row>
    <row r="23493" spans="2:2">
      <c r="B23493" s="150"/>
    </row>
    <row r="23494" spans="2:2">
      <c r="B23494" s="150"/>
    </row>
    <row r="23495" spans="2:2">
      <c r="B23495" s="150"/>
    </row>
    <row r="23496" spans="2:2">
      <c r="B23496" s="150"/>
    </row>
    <row r="23497" spans="2:2">
      <c r="B23497" s="150"/>
    </row>
    <row r="23498" spans="2:2">
      <c r="B23498" s="150"/>
    </row>
    <row r="23499" spans="2:2">
      <c r="B23499" s="150"/>
    </row>
    <row r="23500" spans="2:2">
      <c r="B23500" s="150"/>
    </row>
    <row r="23501" spans="2:2">
      <c r="B23501" s="150"/>
    </row>
    <row r="23502" spans="2:2">
      <c r="B23502" s="150"/>
    </row>
    <row r="23503" spans="2:2">
      <c r="B23503" s="150"/>
    </row>
    <row r="23504" spans="2:2">
      <c r="B23504" s="150"/>
    </row>
    <row r="23505" spans="2:2">
      <c r="B23505" s="150"/>
    </row>
    <row r="23506" spans="2:2">
      <c r="B23506" s="150"/>
    </row>
    <row r="23507" spans="2:2">
      <c r="B23507" s="150"/>
    </row>
    <row r="23508" spans="2:2">
      <c r="B23508" s="150"/>
    </row>
    <row r="23509" spans="2:2">
      <c r="B23509" s="150"/>
    </row>
    <row r="23510" spans="2:2">
      <c r="B23510" s="150"/>
    </row>
    <row r="23511" spans="2:2">
      <c r="B23511" s="150"/>
    </row>
    <row r="23512" spans="2:2">
      <c r="B23512" s="150"/>
    </row>
    <row r="23513" spans="2:2">
      <c r="B23513" s="150"/>
    </row>
    <row r="23514" spans="2:2">
      <c r="B23514" s="150"/>
    </row>
    <row r="23515" spans="2:2">
      <c r="B23515" s="150"/>
    </row>
    <row r="23516" spans="2:2">
      <c r="B23516" s="150"/>
    </row>
    <row r="23517" spans="2:2">
      <c r="B23517" s="150"/>
    </row>
    <row r="23518" spans="2:2">
      <c r="B23518" s="150"/>
    </row>
    <row r="23519" spans="2:2">
      <c r="B23519" s="150"/>
    </row>
    <row r="23520" spans="2:2">
      <c r="B23520" s="150"/>
    </row>
    <row r="23521" spans="2:2">
      <c r="B23521" s="150"/>
    </row>
    <row r="23522" spans="2:2">
      <c r="B23522" s="150"/>
    </row>
    <row r="23523" spans="2:2">
      <c r="B23523" s="150"/>
    </row>
    <row r="23524" spans="2:2">
      <c r="B23524" s="150"/>
    </row>
    <row r="23525" spans="2:2">
      <c r="B23525" s="150"/>
    </row>
    <row r="23526" spans="2:2">
      <c r="B23526" s="150"/>
    </row>
    <row r="23527" spans="2:2">
      <c r="B23527" s="150"/>
    </row>
    <row r="23528" spans="2:2">
      <c r="B23528" s="150"/>
    </row>
    <row r="23529" spans="2:2">
      <c r="B23529" s="150"/>
    </row>
    <row r="23530" spans="2:2">
      <c r="B23530" s="150"/>
    </row>
    <row r="23531" spans="2:2">
      <c r="B23531" s="150"/>
    </row>
    <row r="23532" spans="2:2">
      <c r="B23532" s="150"/>
    </row>
    <row r="23533" spans="2:2">
      <c r="B23533" s="150"/>
    </row>
    <row r="23534" spans="2:2">
      <c r="B23534" s="150"/>
    </row>
    <row r="23535" spans="2:2">
      <c r="B23535" s="150"/>
    </row>
    <row r="23536" spans="2:2">
      <c r="B23536" s="150"/>
    </row>
    <row r="23537" spans="2:2">
      <c r="B23537" s="150"/>
    </row>
    <row r="23538" spans="2:2">
      <c r="B23538" s="150"/>
    </row>
    <row r="23539" spans="2:2">
      <c r="B23539" s="150"/>
    </row>
    <row r="23540" spans="2:2">
      <c r="B23540" s="150"/>
    </row>
    <row r="23541" spans="2:2">
      <c r="B23541" s="150"/>
    </row>
    <row r="23542" spans="2:2">
      <c r="B23542" s="150"/>
    </row>
    <row r="23543" spans="2:2">
      <c r="B23543" s="150"/>
    </row>
    <row r="23544" spans="2:2">
      <c r="B23544" s="150"/>
    </row>
    <row r="23545" spans="2:2">
      <c r="B23545" s="150"/>
    </row>
    <row r="23546" spans="2:2">
      <c r="B23546" s="150"/>
    </row>
    <row r="23547" spans="2:2">
      <c r="B23547" s="150"/>
    </row>
    <row r="23548" spans="2:2">
      <c r="B23548" s="150"/>
    </row>
    <row r="23549" spans="2:2">
      <c r="B23549" s="150"/>
    </row>
    <row r="23550" spans="2:2">
      <c r="B23550" s="150"/>
    </row>
    <row r="23551" spans="2:2">
      <c r="B23551" s="150"/>
    </row>
    <row r="23552" spans="2:2">
      <c r="B23552" s="150"/>
    </row>
    <row r="23553" spans="2:2">
      <c r="B23553" s="150"/>
    </row>
    <row r="23554" spans="2:2">
      <c r="B23554" s="150"/>
    </row>
    <row r="23555" spans="2:2">
      <c r="B23555" s="150"/>
    </row>
    <row r="23556" spans="2:2">
      <c r="B23556" s="150"/>
    </row>
    <row r="23557" spans="2:2">
      <c r="B23557" s="150"/>
    </row>
    <row r="23558" spans="2:2">
      <c r="B23558" s="150"/>
    </row>
    <row r="23559" spans="2:2">
      <c r="B23559" s="150"/>
    </row>
    <row r="23560" spans="2:2">
      <c r="B23560" s="150"/>
    </row>
    <row r="23561" spans="2:2">
      <c r="B23561" s="150"/>
    </row>
    <row r="23562" spans="2:2">
      <c r="B23562" s="150"/>
    </row>
    <row r="23563" spans="2:2">
      <c r="B23563" s="150"/>
    </row>
    <row r="23564" spans="2:2">
      <c r="B23564" s="150"/>
    </row>
    <row r="23565" spans="2:2">
      <c r="B23565" s="150"/>
    </row>
    <row r="23566" spans="2:2">
      <c r="B23566" s="150"/>
    </row>
    <row r="23567" spans="2:2">
      <c r="B23567" s="150"/>
    </row>
    <row r="23568" spans="2:2">
      <c r="B23568" s="150"/>
    </row>
    <row r="23569" spans="2:2">
      <c r="B23569" s="150"/>
    </row>
    <row r="23570" spans="2:2">
      <c r="B23570" s="150"/>
    </row>
    <row r="23571" spans="2:2">
      <c r="B23571" s="150"/>
    </row>
    <row r="23572" spans="2:2">
      <c r="B23572" s="150"/>
    </row>
    <row r="23573" spans="2:2">
      <c r="B23573" s="150"/>
    </row>
    <row r="23574" spans="2:2">
      <c r="B23574" s="150"/>
    </row>
    <row r="23575" spans="2:2">
      <c r="B23575" s="150"/>
    </row>
    <row r="23576" spans="2:2">
      <c r="B23576" s="150"/>
    </row>
    <row r="23577" spans="2:2">
      <c r="B23577" s="150"/>
    </row>
    <row r="23578" spans="2:2">
      <c r="B23578" s="150"/>
    </row>
    <row r="23579" spans="2:2">
      <c r="B23579" s="150"/>
    </row>
    <row r="23580" spans="2:2">
      <c r="B23580" s="150"/>
    </row>
    <row r="23581" spans="2:2">
      <c r="B23581" s="150"/>
    </row>
    <row r="23582" spans="2:2">
      <c r="B23582" s="150"/>
    </row>
    <row r="23583" spans="2:2">
      <c r="B23583" s="150"/>
    </row>
    <row r="23584" spans="2:2">
      <c r="B23584" s="150"/>
    </row>
    <row r="23585" spans="2:2">
      <c r="B23585" s="150"/>
    </row>
    <row r="23586" spans="2:2">
      <c r="B23586" s="150"/>
    </row>
    <row r="23587" spans="2:2">
      <c r="B23587" s="150"/>
    </row>
    <row r="23588" spans="2:2">
      <c r="B23588" s="150"/>
    </row>
    <row r="23589" spans="2:2">
      <c r="B23589" s="150"/>
    </row>
    <row r="23590" spans="2:2">
      <c r="B23590" s="150"/>
    </row>
    <row r="23591" spans="2:2">
      <c r="B23591" s="150"/>
    </row>
    <row r="23592" spans="2:2">
      <c r="B23592" s="150"/>
    </row>
    <row r="23593" spans="2:2">
      <c r="B23593" s="150"/>
    </row>
    <row r="23594" spans="2:2">
      <c r="B23594" s="150"/>
    </row>
    <row r="23595" spans="2:2">
      <c r="B23595" s="150"/>
    </row>
    <row r="23596" spans="2:2">
      <c r="B23596" s="150"/>
    </row>
    <row r="23597" spans="2:2">
      <c r="B23597" s="150"/>
    </row>
    <row r="23598" spans="2:2">
      <c r="B23598" s="150"/>
    </row>
    <row r="23599" spans="2:2">
      <c r="B23599" s="150"/>
    </row>
    <row r="23600" spans="2:2">
      <c r="B23600" s="150"/>
    </row>
    <row r="23601" spans="2:2">
      <c r="B23601" s="150"/>
    </row>
    <row r="23602" spans="2:2">
      <c r="B23602" s="150"/>
    </row>
    <row r="23603" spans="2:2">
      <c r="B23603" s="150"/>
    </row>
    <row r="23604" spans="2:2">
      <c r="B23604" s="150"/>
    </row>
    <row r="23605" spans="2:2">
      <c r="B23605" s="150"/>
    </row>
    <row r="23606" spans="2:2">
      <c r="B23606" s="150"/>
    </row>
    <row r="23607" spans="2:2">
      <c r="B23607" s="150"/>
    </row>
    <row r="23608" spans="2:2">
      <c r="B23608" s="150"/>
    </row>
    <row r="23609" spans="2:2">
      <c r="B23609" s="150"/>
    </row>
    <row r="23610" spans="2:2">
      <c r="B23610" s="150"/>
    </row>
    <row r="23611" spans="2:2">
      <c r="B23611" s="150"/>
    </row>
    <row r="23612" spans="2:2">
      <c r="B23612" s="150"/>
    </row>
    <row r="23613" spans="2:2">
      <c r="B23613" s="150"/>
    </row>
    <row r="23614" spans="2:2">
      <c r="B23614" s="150"/>
    </row>
    <row r="23615" spans="2:2">
      <c r="B23615" s="150"/>
    </row>
    <row r="23616" spans="2:2">
      <c r="B23616" s="150"/>
    </row>
    <row r="23617" spans="2:2">
      <c r="B23617" s="150"/>
    </row>
    <row r="23618" spans="2:2">
      <c r="B23618" s="150"/>
    </row>
    <row r="23619" spans="2:2">
      <c r="B23619" s="150"/>
    </row>
    <row r="23620" spans="2:2">
      <c r="B23620" s="150"/>
    </row>
    <row r="23621" spans="2:2">
      <c r="B23621" s="150"/>
    </row>
    <row r="23622" spans="2:2">
      <c r="B23622" s="150"/>
    </row>
    <row r="23623" spans="2:2">
      <c r="B23623" s="150"/>
    </row>
    <row r="23624" spans="2:2">
      <c r="B23624" s="150"/>
    </row>
    <row r="23625" spans="2:2">
      <c r="B23625" s="150"/>
    </row>
    <row r="23626" spans="2:2">
      <c r="B23626" s="150"/>
    </row>
    <row r="23627" spans="2:2">
      <c r="B23627" s="150"/>
    </row>
    <row r="23628" spans="2:2">
      <c r="B23628" s="150"/>
    </row>
    <row r="23629" spans="2:2">
      <c r="B23629" s="150"/>
    </row>
    <row r="23630" spans="2:2">
      <c r="B23630" s="150"/>
    </row>
    <row r="23631" spans="2:2">
      <c r="B23631" s="150"/>
    </row>
    <row r="23632" spans="2:2">
      <c r="B23632" s="150"/>
    </row>
    <row r="23633" spans="2:2">
      <c r="B23633" s="150"/>
    </row>
    <row r="23634" spans="2:2">
      <c r="B23634" s="150"/>
    </row>
    <row r="23635" spans="2:2">
      <c r="B23635" s="150"/>
    </row>
    <row r="23636" spans="2:2">
      <c r="B23636" s="150"/>
    </row>
    <row r="23637" spans="2:2">
      <c r="B23637" s="150"/>
    </row>
    <row r="23638" spans="2:2">
      <c r="B23638" s="150"/>
    </row>
    <row r="23639" spans="2:2">
      <c r="B23639" s="150"/>
    </row>
    <row r="23640" spans="2:2">
      <c r="B23640" s="150"/>
    </row>
    <row r="23641" spans="2:2">
      <c r="B23641" s="150"/>
    </row>
    <row r="23642" spans="2:2">
      <c r="B23642" s="150"/>
    </row>
    <row r="23643" spans="2:2">
      <c r="B23643" s="150"/>
    </row>
    <row r="23644" spans="2:2">
      <c r="B23644" s="150"/>
    </row>
    <row r="23645" spans="2:2">
      <c r="B23645" s="150"/>
    </row>
    <row r="23646" spans="2:2">
      <c r="B23646" s="150"/>
    </row>
    <row r="23647" spans="2:2">
      <c r="B23647" s="150"/>
    </row>
    <row r="23648" spans="2:2">
      <c r="B23648" s="150"/>
    </row>
    <row r="23649" spans="2:2">
      <c r="B23649" s="150"/>
    </row>
    <row r="23650" spans="2:2">
      <c r="B23650" s="150"/>
    </row>
    <row r="23651" spans="2:2">
      <c r="B23651" s="150"/>
    </row>
    <row r="23652" spans="2:2">
      <c r="B23652" s="150"/>
    </row>
    <row r="23653" spans="2:2">
      <c r="B23653" s="150"/>
    </row>
    <row r="23654" spans="2:2">
      <c r="B23654" s="150"/>
    </row>
    <row r="23655" spans="2:2">
      <c r="B23655" s="150"/>
    </row>
    <row r="23656" spans="2:2">
      <c r="B23656" s="150"/>
    </row>
    <row r="23657" spans="2:2">
      <c r="B23657" s="150"/>
    </row>
    <row r="23658" spans="2:2">
      <c r="B23658" s="150"/>
    </row>
    <row r="23659" spans="2:2">
      <c r="B23659" s="150"/>
    </row>
    <row r="23660" spans="2:2">
      <c r="B23660" s="150"/>
    </row>
    <row r="23661" spans="2:2">
      <c r="B23661" s="150"/>
    </row>
    <row r="23662" spans="2:2">
      <c r="B23662" s="150"/>
    </row>
    <row r="23663" spans="2:2">
      <c r="B23663" s="150"/>
    </row>
    <row r="23664" spans="2:2">
      <c r="B23664" s="150"/>
    </row>
    <row r="23665" spans="2:2">
      <c r="B23665" s="150"/>
    </row>
    <row r="23666" spans="2:2">
      <c r="B23666" s="150"/>
    </row>
    <row r="23667" spans="2:2">
      <c r="B23667" s="150"/>
    </row>
    <row r="23668" spans="2:2">
      <c r="B23668" s="150"/>
    </row>
    <row r="23669" spans="2:2">
      <c r="B23669" s="150"/>
    </row>
    <row r="23670" spans="2:2">
      <c r="B23670" s="150"/>
    </row>
    <row r="23671" spans="2:2">
      <c r="B23671" s="150"/>
    </row>
    <row r="23672" spans="2:2">
      <c r="B23672" s="150"/>
    </row>
    <row r="23673" spans="2:2">
      <c r="B23673" s="150"/>
    </row>
    <row r="23674" spans="2:2">
      <c r="B23674" s="150"/>
    </row>
    <row r="23675" spans="2:2">
      <c r="B23675" s="150"/>
    </row>
    <row r="23676" spans="2:2">
      <c r="B23676" s="150"/>
    </row>
    <row r="23677" spans="2:2">
      <c r="B23677" s="150"/>
    </row>
    <row r="23678" spans="2:2">
      <c r="B23678" s="150"/>
    </row>
    <row r="23679" spans="2:2">
      <c r="B23679" s="150"/>
    </row>
    <row r="23680" spans="2:2">
      <c r="B23680" s="150"/>
    </row>
    <row r="23681" spans="2:2">
      <c r="B23681" s="150"/>
    </row>
    <row r="23682" spans="2:2">
      <c r="B23682" s="150"/>
    </row>
    <row r="23683" spans="2:2">
      <c r="B23683" s="150"/>
    </row>
    <row r="23684" spans="2:2">
      <c r="B23684" s="150"/>
    </row>
    <row r="23685" spans="2:2">
      <c r="B23685" s="150"/>
    </row>
    <row r="23686" spans="2:2">
      <c r="B23686" s="150"/>
    </row>
    <row r="23687" spans="2:2">
      <c r="B23687" s="150"/>
    </row>
    <row r="23688" spans="2:2">
      <c r="B23688" s="150"/>
    </row>
    <row r="23689" spans="2:2">
      <c r="B23689" s="150"/>
    </row>
    <row r="23690" spans="2:2">
      <c r="B23690" s="150"/>
    </row>
    <row r="23691" spans="2:2">
      <c r="B23691" s="150"/>
    </row>
    <row r="23692" spans="2:2">
      <c r="B23692" s="150"/>
    </row>
    <row r="23693" spans="2:2">
      <c r="B23693" s="150"/>
    </row>
    <row r="23694" spans="2:2">
      <c r="B23694" s="150"/>
    </row>
    <row r="23695" spans="2:2">
      <c r="B23695" s="150"/>
    </row>
    <row r="23696" spans="2:2">
      <c r="B23696" s="150"/>
    </row>
    <row r="23697" spans="2:2">
      <c r="B23697" s="150"/>
    </row>
    <row r="23698" spans="2:2">
      <c r="B23698" s="150"/>
    </row>
    <row r="23699" spans="2:2">
      <c r="B23699" s="150"/>
    </row>
    <row r="23700" spans="2:2">
      <c r="B23700" s="150"/>
    </row>
    <row r="23701" spans="2:2">
      <c r="B23701" s="150"/>
    </row>
    <row r="23702" spans="2:2">
      <c r="B23702" s="150"/>
    </row>
    <row r="23703" spans="2:2">
      <c r="B23703" s="150"/>
    </row>
    <row r="23704" spans="2:2">
      <c r="B23704" s="150"/>
    </row>
    <row r="23705" spans="2:2">
      <c r="B23705" s="150"/>
    </row>
    <row r="23706" spans="2:2">
      <c r="B23706" s="150"/>
    </row>
    <row r="23707" spans="2:2">
      <c r="B23707" s="150"/>
    </row>
    <row r="23708" spans="2:2">
      <c r="B23708" s="150"/>
    </row>
    <row r="23709" spans="2:2">
      <c r="B23709" s="150"/>
    </row>
    <row r="23710" spans="2:2">
      <c r="B23710" s="150"/>
    </row>
    <row r="23711" spans="2:2">
      <c r="B23711" s="150"/>
    </row>
    <row r="23712" spans="2:2">
      <c r="B23712" s="150"/>
    </row>
    <row r="23713" spans="2:2">
      <c r="B23713" s="150"/>
    </row>
    <row r="23714" spans="2:2">
      <c r="B23714" s="150"/>
    </row>
    <row r="23715" spans="2:2">
      <c r="B23715" s="150"/>
    </row>
    <row r="23716" spans="2:2">
      <c r="B23716" s="150"/>
    </row>
    <row r="23717" spans="2:2">
      <c r="B23717" s="150"/>
    </row>
    <row r="23718" spans="2:2">
      <c r="B23718" s="150"/>
    </row>
    <row r="23719" spans="2:2">
      <c r="B23719" s="150"/>
    </row>
    <row r="23720" spans="2:2">
      <c r="B23720" s="150"/>
    </row>
    <row r="23721" spans="2:2">
      <c r="B23721" s="150"/>
    </row>
    <row r="23722" spans="2:2">
      <c r="B23722" s="150"/>
    </row>
    <row r="23723" spans="2:2">
      <c r="B23723" s="150"/>
    </row>
    <row r="23724" spans="2:2">
      <c r="B23724" s="150"/>
    </row>
    <row r="23725" spans="2:2">
      <c r="B23725" s="150"/>
    </row>
    <row r="23726" spans="2:2">
      <c r="B23726" s="150"/>
    </row>
    <row r="23727" spans="2:2">
      <c r="B23727" s="150"/>
    </row>
    <row r="23728" spans="2:2">
      <c r="B23728" s="150"/>
    </row>
    <row r="23729" spans="2:2">
      <c r="B23729" s="150"/>
    </row>
    <row r="23730" spans="2:2">
      <c r="B23730" s="150"/>
    </row>
    <row r="23731" spans="2:2">
      <c r="B23731" s="150"/>
    </row>
    <row r="23732" spans="2:2">
      <c r="B23732" s="150"/>
    </row>
    <row r="23733" spans="2:2">
      <c r="B23733" s="150"/>
    </row>
    <row r="23734" spans="2:2">
      <c r="B23734" s="150"/>
    </row>
    <row r="23735" spans="2:2">
      <c r="B23735" s="150"/>
    </row>
    <row r="23736" spans="2:2">
      <c r="B23736" s="150"/>
    </row>
    <row r="23737" spans="2:2">
      <c r="B23737" s="150"/>
    </row>
    <row r="23738" spans="2:2">
      <c r="B23738" s="150"/>
    </row>
    <row r="23739" spans="2:2">
      <c r="B23739" s="150"/>
    </row>
    <row r="23740" spans="2:2">
      <c r="B23740" s="150"/>
    </row>
    <row r="23741" spans="2:2">
      <c r="B23741" s="150"/>
    </row>
    <row r="23742" spans="2:2">
      <c r="B23742" s="150"/>
    </row>
    <row r="23743" spans="2:2">
      <c r="B23743" s="150"/>
    </row>
    <row r="23744" spans="2:2">
      <c r="B23744" s="150"/>
    </row>
    <row r="23745" spans="2:2">
      <c r="B23745" s="150"/>
    </row>
    <row r="23746" spans="2:2">
      <c r="B23746" s="150"/>
    </row>
    <row r="23747" spans="2:2">
      <c r="B23747" s="150"/>
    </row>
    <row r="23748" spans="2:2">
      <c r="B23748" s="150"/>
    </row>
    <row r="23749" spans="2:2">
      <c r="B23749" s="150"/>
    </row>
    <row r="23750" spans="2:2">
      <c r="B23750" s="150"/>
    </row>
    <row r="23751" spans="2:2">
      <c r="B23751" s="150"/>
    </row>
    <row r="23752" spans="2:2">
      <c r="B23752" s="150"/>
    </row>
    <row r="23753" spans="2:2">
      <c r="B23753" s="150"/>
    </row>
    <row r="23754" spans="2:2">
      <c r="B23754" s="150"/>
    </row>
    <row r="23755" spans="2:2">
      <c r="B23755" s="150"/>
    </row>
    <row r="23756" spans="2:2">
      <c r="B23756" s="150"/>
    </row>
    <row r="23757" spans="2:2">
      <c r="B23757" s="150"/>
    </row>
    <row r="23758" spans="2:2">
      <c r="B23758" s="150"/>
    </row>
    <row r="23759" spans="2:2">
      <c r="B23759" s="150"/>
    </row>
    <row r="23760" spans="2:2">
      <c r="B23760" s="150"/>
    </row>
    <row r="23761" spans="2:2">
      <c r="B23761" s="150"/>
    </row>
    <row r="23762" spans="2:2">
      <c r="B23762" s="150"/>
    </row>
    <row r="23763" spans="2:2">
      <c r="B23763" s="150"/>
    </row>
    <row r="23764" spans="2:2">
      <c r="B23764" s="150"/>
    </row>
    <row r="23765" spans="2:2">
      <c r="B23765" s="150"/>
    </row>
    <row r="23766" spans="2:2">
      <c r="B23766" s="150"/>
    </row>
    <row r="23767" spans="2:2">
      <c r="B23767" s="150"/>
    </row>
    <row r="23768" spans="2:2">
      <c r="B23768" s="150"/>
    </row>
    <row r="23769" spans="2:2">
      <c r="B23769" s="150"/>
    </row>
    <row r="23770" spans="2:2">
      <c r="B23770" s="150"/>
    </row>
    <row r="23771" spans="2:2">
      <c r="B23771" s="150"/>
    </row>
    <row r="23772" spans="2:2">
      <c r="B23772" s="150"/>
    </row>
    <row r="23773" spans="2:2">
      <c r="B23773" s="150"/>
    </row>
    <row r="23774" spans="2:2">
      <c r="B23774" s="150"/>
    </row>
    <row r="23775" spans="2:2">
      <c r="B23775" s="150"/>
    </row>
    <row r="23776" spans="2:2">
      <c r="B23776" s="150"/>
    </row>
    <row r="23777" spans="2:2">
      <c r="B23777" s="150"/>
    </row>
    <row r="23778" spans="2:2">
      <c r="B23778" s="150"/>
    </row>
    <row r="23779" spans="2:2">
      <c r="B23779" s="150"/>
    </row>
    <row r="23780" spans="2:2">
      <c r="B23780" s="150"/>
    </row>
    <row r="23781" spans="2:2">
      <c r="B23781" s="150"/>
    </row>
    <row r="23782" spans="2:2">
      <c r="B23782" s="150"/>
    </row>
    <row r="23783" spans="2:2">
      <c r="B23783" s="150"/>
    </row>
    <row r="23784" spans="2:2">
      <c r="B23784" s="150"/>
    </row>
    <row r="23785" spans="2:2">
      <c r="B23785" s="150"/>
    </row>
    <row r="23786" spans="2:2">
      <c r="B23786" s="150"/>
    </row>
    <row r="23787" spans="2:2">
      <c r="B23787" s="150"/>
    </row>
    <row r="23788" spans="2:2">
      <c r="B23788" s="150"/>
    </row>
    <row r="23789" spans="2:2">
      <c r="B23789" s="150"/>
    </row>
    <row r="23790" spans="2:2">
      <c r="B23790" s="150"/>
    </row>
    <row r="23791" spans="2:2">
      <c r="B23791" s="150"/>
    </row>
    <row r="23792" spans="2:2">
      <c r="B23792" s="150"/>
    </row>
    <row r="23793" spans="2:2">
      <c r="B23793" s="150"/>
    </row>
    <row r="23794" spans="2:2">
      <c r="B23794" s="150"/>
    </row>
    <row r="23795" spans="2:2">
      <c r="B23795" s="150"/>
    </row>
    <row r="23796" spans="2:2">
      <c r="B23796" s="150"/>
    </row>
    <row r="23797" spans="2:2">
      <c r="B23797" s="150"/>
    </row>
    <row r="23798" spans="2:2">
      <c r="B23798" s="150"/>
    </row>
    <row r="23799" spans="2:2">
      <c r="B23799" s="150"/>
    </row>
    <row r="23800" spans="2:2">
      <c r="B23800" s="150"/>
    </row>
    <row r="23801" spans="2:2">
      <c r="B23801" s="150"/>
    </row>
    <row r="23802" spans="2:2">
      <c r="B23802" s="150"/>
    </row>
    <row r="23803" spans="2:2">
      <c r="B23803" s="150"/>
    </row>
    <row r="23804" spans="2:2">
      <c r="B23804" s="150"/>
    </row>
    <row r="23805" spans="2:2">
      <c r="B23805" s="150"/>
    </row>
    <row r="23806" spans="2:2">
      <c r="B23806" s="150"/>
    </row>
    <row r="23807" spans="2:2">
      <c r="B23807" s="150"/>
    </row>
    <row r="23808" spans="2:2">
      <c r="B23808" s="150"/>
    </row>
    <row r="23809" spans="2:2">
      <c r="B23809" s="150"/>
    </row>
    <row r="23810" spans="2:2">
      <c r="B23810" s="150"/>
    </row>
    <row r="23811" spans="2:2">
      <c r="B23811" s="150"/>
    </row>
    <row r="23812" spans="2:2">
      <c r="B23812" s="150"/>
    </row>
    <row r="23813" spans="2:2">
      <c r="B23813" s="150"/>
    </row>
    <row r="23814" spans="2:2">
      <c r="B23814" s="150"/>
    </row>
    <row r="23815" spans="2:2">
      <c r="B23815" s="150"/>
    </row>
    <row r="23816" spans="2:2">
      <c r="B23816" s="150"/>
    </row>
    <row r="23817" spans="2:2">
      <c r="B23817" s="150"/>
    </row>
    <row r="23818" spans="2:2">
      <c r="B23818" s="150"/>
    </row>
    <row r="23819" spans="2:2">
      <c r="B23819" s="150"/>
    </row>
    <row r="23820" spans="2:2">
      <c r="B23820" s="150"/>
    </row>
    <row r="23821" spans="2:2">
      <c r="B23821" s="150"/>
    </row>
    <row r="23822" spans="2:2">
      <c r="B23822" s="150"/>
    </row>
    <row r="23823" spans="2:2">
      <c r="B23823" s="150"/>
    </row>
    <row r="23824" spans="2:2">
      <c r="B23824" s="150"/>
    </row>
    <row r="23825" spans="2:2">
      <c r="B23825" s="150"/>
    </row>
    <row r="23826" spans="2:2">
      <c r="B23826" s="150"/>
    </row>
    <row r="23827" spans="2:2">
      <c r="B23827" s="150"/>
    </row>
    <row r="23828" spans="2:2">
      <c r="B23828" s="150"/>
    </row>
    <row r="23829" spans="2:2">
      <c r="B23829" s="150"/>
    </row>
    <row r="23830" spans="2:2">
      <c r="B23830" s="150"/>
    </row>
    <row r="23831" spans="2:2">
      <c r="B23831" s="150"/>
    </row>
    <row r="23832" spans="2:2">
      <c r="B23832" s="150"/>
    </row>
    <row r="23833" spans="2:2">
      <c r="B23833" s="150"/>
    </row>
    <row r="23834" spans="2:2">
      <c r="B23834" s="150"/>
    </row>
    <row r="23835" spans="2:2">
      <c r="B23835" s="150"/>
    </row>
    <row r="23836" spans="2:2">
      <c r="B23836" s="150"/>
    </row>
    <row r="23837" spans="2:2">
      <c r="B23837" s="150"/>
    </row>
    <row r="23838" spans="2:2">
      <c r="B23838" s="150"/>
    </row>
    <row r="23839" spans="2:2">
      <c r="B23839" s="150"/>
    </row>
    <row r="23840" spans="2:2">
      <c r="B23840" s="150"/>
    </row>
    <row r="23841" spans="2:2">
      <c r="B23841" s="150"/>
    </row>
    <row r="23842" spans="2:2">
      <c r="B23842" s="150"/>
    </row>
    <row r="23843" spans="2:2">
      <c r="B23843" s="150"/>
    </row>
    <row r="23844" spans="2:2">
      <c r="B23844" s="150"/>
    </row>
    <row r="23845" spans="2:2">
      <c r="B23845" s="150"/>
    </row>
    <row r="23846" spans="2:2">
      <c r="B23846" s="150"/>
    </row>
    <row r="23847" spans="2:2">
      <c r="B23847" s="150"/>
    </row>
    <row r="23848" spans="2:2">
      <c r="B23848" s="150"/>
    </row>
    <row r="23849" spans="2:2">
      <c r="B23849" s="150"/>
    </row>
    <row r="23850" spans="2:2">
      <c r="B23850" s="150"/>
    </row>
    <row r="23851" spans="2:2">
      <c r="B23851" s="150"/>
    </row>
    <row r="23852" spans="2:2">
      <c r="B23852" s="150"/>
    </row>
    <row r="23853" spans="2:2">
      <c r="B23853" s="150"/>
    </row>
    <row r="23854" spans="2:2">
      <c r="B23854" s="150"/>
    </row>
    <row r="23855" spans="2:2">
      <c r="B23855" s="150"/>
    </row>
    <row r="23856" spans="2:2">
      <c r="B23856" s="150"/>
    </row>
    <row r="23857" spans="2:2">
      <c r="B23857" s="150"/>
    </row>
    <row r="23858" spans="2:2">
      <c r="B23858" s="150"/>
    </row>
    <row r="23859" spans="2:2">
      <c r="B23859" s="150"/>
    </row>
    <row r="23860" spans="2:2">
      <c r="B23860" s="150"/>
    </row>
    <row r="23861" spans="2:2">
      <c r="B23861" s="150"/>
    </row>
    <row r="23862" spans="2:2">
      <c r="B23862" s="150"/>
    </row>
    <row r="23863" spans="2:2">
      <c r="B23863" s="150"/>
    </row>
    <row r="23864" spans="2:2">
      <c r="B23864" s="150"/>
    </row>
    <row r="23865" spans="2:2">
      <c r="B23865" s="150"/>
    </row>
    <row r="23866" spans="2:2">
      <c r="B23866" s="150"/>
    </row>
    <row r="23867" spans="2:2">
      <c r="B23867" s="150"/>
    </row>
    <row r="23868" spans="2:2">
      <c r="B23868" s="150"/>
    </row>
    <row r="23869" spans="2:2">
      <c r="B23869" s="150"/>
    </row>
    <row r="23870" spans="2:2">
      <c r="B23870" s="150"/>
    </row>
    <row r="23871" spans="2:2">
      <c r="B23871" s="150"/>
    </row>
    <row r="23872" spans="2:2">
      <c r="B23872" s="150"/>
    </row>
    <row r="23873" spans="2:2">
      <c r="B23873" s="150"/>
    </row>
    <row r="23874" spans="2:2">
      <c r="B23874" s="150"/>
    </row>
    <row r="23875" spans="2:2">
      <c r="B23875" s="150"/>
    </row>
    <row r="23876" spans="2:2">
      <c r="B23876" s="150"/>
    </row>
    <row r="23877" spans="2:2">
      <c r="B23877" s="150"/>
    </row>
    <row r="23878" spans="2:2">
      <c r="B23878" s="150"/>
    </row>
    <row r="23879" spans="2:2">
      <c r="B23879" s="150"/>
    </row>
    <row r="23880" spans="2:2">
      <c r="B23880" s="150"/>
    </row>
    <row r="23881" spans="2:2">
      <c r="B23881" s="150"/>
    </row>
    <row r="23882" spans="2:2">
      <c r="B23882" s="150"/>
    </row>
    <row r="23883" spans="2:2">
      <c r="B23883" s="150"/>
    </row>
    <row r="23884" spans="2:2">
      <c r="B23884" s="150"/>
    </row>
    <row r="23885" spans="2:2">
      <c r="B23885" s="150"/>
    </row>
    <row r="23886" spans="2:2">
      <c r="B23886" s="150"/>
    </row>
    <row r="23887" spans="2:2">
      <c r="B23887" s="150"/>
    </row>
    <row r="23888" spans="2:2">
      <c r="B23888" s="150"/>
    </row>
    <row r="23889" spans="2:2">
      <c r="B23889" s="150"/>
    </row>
    <row r="23890" spans="2:2">
      <c r="B23890" s="150"/>
    </row>
    <row r="23891" spans="2:2">
      <c r="B23891" s="150"/>
    </row>
    <row r="23892" spans="2:2">
      <c r="B23892" s="150"/>
    </row>
    <row r="23893" spans="2:2">
      <c r="B23893" s="150"/>
    </row>
    <row r="23894" spans="2:2">
      <c r="B23894" s="150"/>
    </row>
    <row r="23895" spans="2:2">
      <c r="B23895" s="150"/>
    </row>
    <row r="23896" spans="2:2">
      <c r="B23896" s="150"/>
    </row>
    <row r="23897" spans="2:2">
      <c r="B23897" s="150"/>
    </row>
    <row r="23898" spans="2:2">
      <c r="B23898" s="150"/>
    </row>
    <row r="23899" spans="2:2">
      <c r="B23899" s="150"/>
    </row>
    <row r="23900" spans="2:2">
      <c r="B23900" s="150"/>
    </row>
    <row r="23901" spans="2:2">
      <c r="B23901" s="150"/>
    </row>
    <row r="23902" spans="2:2">
      <c r="B23902" s="150"/>
    </row>
    <row r="23903" spans="2:2">
      <c r="B23903" s="150"/>
    </row>
    <row r="23904" spans="2:2">
      <c r="B23904" s="150"/>
    </row>
    <row r="23905" spans="2:2">
      <c r="B23905" s="150"/>
    </row>
    <row r="23906" spans="2:2">
      <c r="B23906" s="150"/>
    </row>
    <row r="23907" spans="2:2">
      <c r="B23907" s="150"/>
    </row>
    <row r="23908" spans="2:2">
      <c r="B23908" s="150"/>
    </row>
    <row r="23909" spans="2:2">
      <c r="B23909" s="150"/>
    </row>
    <row r="23910" spans="2:2">
      <c r="B23910" s="150"/>
    </row>
    <row r="23911" spans="2:2">
      <c r="B23911" s="150"/>
    </row>
    <row r="23912" spans="2:2">
      <c r="B23912" s="150"/>
    </row>
    <row r="23913" spans="2:2">
      <c r="B23913" s="150"/>
    </row>
    <row r="23914" spans="2:2">
      <c r="B23914" s="150"/>
    </row>
    <row r="23915" spans="2:2">
      <c r="B23915" s="150"/>
    </row>
    <row r="23916" spans="2:2">
      <c r="B23916" s="150"/>
    </row>
    <row r="23917" spans="2:2">
      <c r="B23917" s="150"/>
    </row>
    <row r="23918" spans="2:2">
      <c r="B23918" s="150"/>
    </row>
    <row r="23919" spans="2:2">
      <c r="B23919" s="150"/>
    </row>
    <row r="23920" spans="2:2">
      <c r="B23920" s="150"/>
    </row>
    <row r="23921" spans="2:2">
      <c r="B23921" s="150"/>
    </row>
    <row r="23922" spans="2:2">
      <c r="B23922" s="150"/>
    </row>
    <row r="23923" spans="2:2">
      <c r="B23923" s="150"/>
    </row>
    <row r="23924" spans="2:2">
      <c r="B23924" s="150"/>
    </row>
    <row r="23925" spans="2:2">
      <c r="B23925" s="150"/>
    </row>
    <row r="23926" spans="2:2">
      <c r="B23926" s="150"/>
    </row>
    <row r="23927" spans="2:2">
      <c r="B23927" s="150"/>
    </row>
    <row r="23928" spans="2:2">
      <c r="B23928" s="150"/>
    </row>
    <row r="23929" spans="2:2">
      <c r="B23929" s="150"/>
    </row>
    <row r="23930" spans="2:2">
      <c r="B23930" s="150"/>
    </row>
    <row r="23931" spans="2:2">
      <c r="B23931" s="150"/>
    </row>
    <row r="23932" spans="2:2">
      <c r="B23932" s="150"/>
    </row>
    <row r="23933" spans="2:2">
      <c r="B23933" s="150"/>
    </row>
    <row r="23934" spans="2:2">
      <c r="B23934" s="150"/>
    </row>
    <row r="23935" spans="2:2">
      <c r="B23935" s="150"/>
    </row>
    <row r="23936" spans="2:2">
      <c r="B23936" s="150"/>
    </row>
    <row r="23937" spans="2:2">
      <c r="B23937" s="150"/>
    </row>
    <row r="23938" spans="2:2">
      <c r="B23938" s="150"/>
    </row>
    <row r="23939" spans="2:2">
      <c r="B23939" s="150"/>
    </row>
    <row r="23940" spans="2:2">
      <c r="B23940" s="150"/>
    </row>
    <row r="23941" spans="2:2">
      <c r="B23941" s="150"/>
    </row>
    <row r="23942" spans="2:2">
      <c r="B23942" s="150"/>
    </row>
    <row r="23943" spans="2:2">
      <c r="B23943" s="150"/>
    </row>
    <row r="23944" spans="2:2">
      <c r="B23944" s="150"/>
    </row>
    <row r="23945" spans="2:2">
      <c r="B23945" s="150"/>
    </row>
    <row r="23946" spans="2:2">
      <c r="B23946" s="150"/>
    </row>
    <row r="23947" spans="2:2">
      <c r="B23947" s="150"/>
    </row>
    <row r="23948" spans="2:2">
      <c r="B23948" s="150"/>
    </row>
    <row r="23949" spans="2:2">
      <c r="B23949" s="150"/>
    </row>
    <row r="23950" spans="2:2">
      <c r="B23950" s="150"/>
    </row>
    <row r="23951" spans="2:2">
      <c r="B23951" s="150"/>
    </row>
    <row r="23952" spans="2:2">
      <c r="B23952" s="150"/>
    </row>
    <row r="23953" spans="2:2">
      <c r="B23953" s="150"/>
    </row>
    <row r="23954" spans="2:2">
      <c r="B23954" s="150"/>
    </row>
    <row r="23955" spans="2:2">
      <c r="B23955" s="150"/>
    </row>
    <row r="23956" spans="2:2">
      <c r="B23956" s="150"/>
    </row>
    <row r="23957" spans="2:2">
      <c r="B23957" s="150"/>
    </row>
    <row r="23958" spans="2:2">
      <c r="B23958" s="150"/>
    </row>
    <row r="23959" spans="2:2">
      <c r="B23959" s="150"/>
    </row>
    <row r="23960" spans="2:2">
      <c r="B23960" s="150"/>
    </row>
    <row r="23961" spans="2:2">
      <c r="B23961" s="150"/>
    </row>
    <row r="23962" spans="2:2">
      <c r="B23962" s="150"/>
    </row>
    <row r="23963" spans="2:2">
      <c r="B23963" s="150"/>
    </row>
    <row r="23964" spans="2:2">
      <c r="B23964" s="150"/>
    </row>
    <row r="23965" spans="2:2">
      <c r="B23965" s="150"/>
    </row>
    <row r="23966" spans="2:2">
      <c r="B23966" s="150"/>
    </row>
    <row r="23967" spans="2:2">
      <c r="B23967" s="150"/>
    </row>
    <row r="23968" spans="2:2">
      <c r="B23968" s="150"/>
    </row>
    <row r="23969" spans="2:2">
      <c r="B23969" s="150"/>
    </row>
    <row r="23970" spans="2:2">
      <c r="B23970" s="150"/>
    </row>
    <row r="23971" spans="2:2">
      <c r="B23971" s="150"/>
    </row>
    <row r="23972" spans="2:2">
      <c r="B23972" s="150"/>
    </row>
    <row r="23973" spans="2:2">
      <c r="B23973" s="150"/>
    </row>
    <row r="23974" spans="2:2">
      <c r="B23974" s="150"/>
    </row>
    <row r="23975" spans="2:2">
      <c r="B23975" s="150"/>
    </row>
    <row r="23976" spans="2:2">
      <c r="B23976" s="150"/>
    </row>
    <row r="23977" spans="2:2">
      <c r="B23977" s="150"/>
    </row>
    <row r="23978" spans="2:2">
      <c r="B23978" s="150"/>
    </row>
    <row r="23979" spans="2:2">
      <c r="B23979" s="150"/>
    </row>
    <row r="23980" spans="2:2">
      <c r="B23980" s="150"/>
    </row>
    <row r="23981" spans="2:2">
      <c r="B23981" s="150"/>
    </row>
    <row r="23982" spans="2:2">
      <c r="B23982" s="150"/>
    </row>
    <row r="23983" spans="2:2">
      <c r="B23983" s="150"/>
    </row>
    <row r="23984" spans="2:2">
      <c r="B23984" s="150"/>
    </row>
    <row r="23985" spans="2:2">
      <c r="B23985" s="150"/>
    </row>
    <row r="23986" spans="2:2">
      <c r="B23986" s="150"/>
    </row>
    <row r="23987" spans="2:2">
      <c r="B23987" s="150"/>
    </row>
    <row r="23988" spans="2:2">
      <c r="B23988" s="150"/>
    </row>
    <row r="23989" spans="2:2">
      <c r="B23989" s="150"/>
    </row>
    <row r="23990" spans="2:2">
      <c r="B23990" s="150"/>
    </row>
    <row r="23991" spans="2:2">
      <c r="B23991" s="150"/>
    </row>
    <row r="23992" spans="2:2">
      <c r="B23992" s="150"/>
    </row>
    <row r="23993" spans="2:2">
      <c r="B23993" s="150"/>
    </row>
    <row r="23994" spans="2:2">
      <c r="B23994" s="150"/>
    </row>
    <row r="23995" spans="2:2">
      <c r="B23995" s="150"/>
    </row>
    <row r="23996" spans="2:2">
      <c r="B23996" s="150"/>
    </row>
    <row r="23997" spans="2:2">
      <c r="B23997" s="150"/>
    </row>
    <row r="23998" spans="2:2">
      <c r="B23998" s="150"/>
    </row>
    <row r="23999" spans="2:2">
      <c r="B23999" s="150"/>
    </row>
    <row r="24000" spans="2:2">
      <c r="B24000" s="150"/>
    </row>
    <row r="24001" spans="2:2">
      <c r="B24001" s="150"/>
    </row>
    <row r="24002" spans="2:2">
      <c r="B24002" s="150"/>
    </row>
    <row r="24003" spans="2:2">
      <c r="B24003" s="150"/>
    </row>
    <row r="24004" spans="2:2">
      <c r="B24004" s="150"/>
    </row>
    <row r="24005" spans="2:2">
      <c r="B24005" s="150"/>
    </row>
    <row r="24006" spans="2:2">
      <c r="B24006" s="150"/>
    </row>
    <row r="24007" spans="2:2">
      <c r="B24007" s="150"/>
    </row>
    <row r="24008" spans="2:2">
      <c r="B24008" s="150"/>
    </row>
    <row r="24009" spans="2:2">
      <c r="B24009" s="150"/>
    </row>
    <row r="24010" spans="2:2">
      <c r="B24010" s="150"/>
    </row>
    <row r="24011" spans="2:2">
      <c r="B24011" s="150"/>
    </row>
    <row r="24012" spans="2:2">
      <c r="B24012" s="150"/>
    </row>
    <row r="24013" spans="2:2">
      <c r="B24013" s="150"/>
    </row>
    <row r="24014" spans="2:2">
      <c r="B24014" s="150"/>
    </row>
    <row r="24015" spans="2:2">
      <c r="B24015" s="150"/>
    </row>
    <row r="24016" spans="2:2">
      <c r="B24016" s="150"/>
    </row>
    <row r="24017" spans="2:2">
      <c r="B24017" s="150"/>
    </row>
    <row r="24018" spans="2:2">
      <c r="B24018" s="150"/>
    </row>
    <row r="24019" spans="2:2">
      <c r="B24019" s="150"/>
    </row>
    <row r="24020" spans="2:2">
      <c r="B24020" s="150"/>
    </row>
    <row r="24021" spans="2:2">
      <c r="B24021" s="150"/>
    </row>
    <row r="24022" spans="2:2">
      <c r="B24022" s="150"/>
    </row>
    <row r="24023" spans="2:2">
      <c r="B24023" s="150"/>
    </row>
    <row r="24024" spans="2:2">
      <c r="B24024" s="150"/>
    </row>
    <row r="24025" spans="2:2">
      <c r="B24025" s="150"/>
    </row>
    <row r="24026" spans="2:2">
      <c r="B24026" s="150"/>
    </row>
    <row r="24027" spans="2:2">
      <c r="B24027" s="150"/>
    </row>
    <row r="24028" spans="2:2">
      <c r="B24028" s="150"/>
    </row>
    <row r="24029" spans="2:2">
      <c r="B24029" s="150"/>
    </row>
    <row r="24030" spans="2:2">
      <c r="B24030" s="150"/>
    </row>
    <row r="24031" spans="2:2">
      <c r="B24031" s="150"/>
    </row>
    <row r="24032" spans="2:2">
      <c r="B24032" s="150"/>
    </row>
    <row r="24033" spans="2:2">
      <c r="B24033" s="150"/>
    </row>
    <row r="24034" spans="2:2">
      <c r="B24034" s="150"/>
    </row>
    <row r="24035" spans="2:2">
      <c r="B24035" s="150"/>
    </row>
    <row r="24036" spans="2:2">
      <c r="B24036" s="150"/>
    </row>
    <row r="24037" spans="2:2">
      <c r="B24037" s="150"/>
    </row>
    <row r="24038" spans="2:2">
      <c r="B24038" s="150"/>
    </row>
    <row r="24039" spans="2:2">
      <c r="B24039" s="150"/>
    </row>
    <row r="24040" spans="2:2">
      <c r="B24040" s="150"/>
    </row>
    <row r="24041" spans="2:2">
      <c r="B24041" s="150"/>
    </row>
    <row r="24042" spans="2:2">
      <c r="B24042" s="150"/>
    </row>
    <row r="24043" spans="2:2">
      <c r="B24043" s="150"/>
    </row>
    <row r="24044" spans="2:2">
      <c r="B24044" s="150"/>
    </row>
    <row r="24045" spans="2:2">
      <c r="B24045" s="150"/>
    </row>
    <row r="24046" spans="2:2">
      <c r="B24046" s="150"/>
    </row>
    <row r="24047" spans="2:2">
      <c r="B24047" s="150"/>
    </row>
    <row r="24048" spans="2:2">
      <c r="B24048" s="150"/>
    </row>
    <row r="24049" spans="2:2">
      <c r="B24049" s="150"/>
    </row>
    <row r="24050" spans="2:2">
      <c r="B24050" s="150"/>
    </row>
    <row r="24051" spans="2:2">
      <c r="B24051" s="150"/>
    </row>
    <row r="24052" spans="2:2">
      <c r="B24052" s="150"/>
    </row>
    <row r="24053" spans="2:2">
      <c r="B24053" s="150"/>
    </row>
    <row r="24054" spans="2:2">
      <c r="B24054" s="150"/>
    </row>
    <row r="24055" spans="2:2">
      <c r="B24055" s="150"/>
    </row>
    <row r="24056" spans="2:2">
      <c r="B24056" s="150"/>
    </row>
    <row r="24057" spans="2:2">
      <c r="B24057" s="150"/>
    </row>
    <row r="24058" spans="2:2">
      <c r="B24058" s="150"/>
    </row>
    <row r="24059" spans="2:2">
      <c r="B24059" s="150"/>
    </row>
    <row r="24060" spans="2:2">
      <c r="B24060" s="150"/>
    </row>
    <row r="24061" spans="2:2">
      <c r="B24061" s="150"/>
    </row>
    <row r="24062" spans="2:2">
      <c r="B24062" s="150"/>
    </row>
    <row r="24063" spans="2:2">
      <c r="B24063" s="150"/>
    </row>
    <row r="24064" spans="2:2">
      <c r="B24064" s="150"/>
    </row>
    <row r="24065" spans="2:2">
      <c r="B24065" s="150"/>
    </row>
    <row r="24066" spans="2:2">
      <c r="B24066" s="150"/>
    </row>
    <row r="24067" spans="2:2">
      <c r="B24067" s="150"/>
    </row>
    <row r="24068" spans="2:2">
      <c r="B24068" s="150"/>
    </row>
    <row r="24069" spans="2:2">
      <c r="B24069" s="150"/>
    </row>
    <row r="24070" spans="2:2">
      <c r="B24070" s="150"/>
    </row>
    <row r="24071" spans="2:2">
      <c r="B24071" s="150"/>
    </row>
    <row r="24072" spans="2:2">
      <c r="B24072" s="150"/>
    </row>
    <row r="24073" spans="2:2">
      <c r="B24073" s="150"/>
    </row>
    <row r="24074" spans="2:2">
      <c r="B24074" s="150"/>
    </row>
    <row r="24075" spans="2:2">
      <c r="B24075" s="150"/>
    </row>
    <row r="24076" spans="2:2">
      <c r="B24076" s="150"/>
    </row>
    <row r="24077" spans="2:2">
      <c r="B24077" s="150"/>
    </row>
    <row r="24078" spans="2:2">
      <c r="B24078" s="150"/>
    </row>
    <row r="24079" spans="2:2">
      <c r="B24079" s="150"/>
    </row>
    <row r="24080" spans="2:2">
      <c r="B24080" s="150"/>
    </row>
    <row r="24081" spans="2:2">
      <c r="B24081" s="150"/>
    </row>
    <row r="24082" spans="2:2">
      <c r="B24082" s="150"/>
    </row>
    <row r="24083" spans="2:2">
      <c r="B24083" s="150"/>
    </row>
    <row r="24084" spans="2:2">
      <c r="B24084" s="150"/>
    </row>
    <row r="24085" spans="2:2">
      <c r="B24085" s="150"/>
    </row>
    <row r="24086" spans="2:2">
      <c r="B24086" s="150"/>
    </row>
    <row r="24087" spans="2:2">
      <c r="B24087" s="150"/>
    </row>
    <row r="24088" spans="2:2">
      <c r="B24088" s="150"/>
    </row>
    <row r="24089" spans="2:2">
      <c r="B24089" s="150"/>
    </row>
    <row r="24090" spans="2:2">
      <c r="B24090" s="150"/>
    </row>
    <row r="24091" spans="2:2">
      <c r="B24091" s="150"/>
    </row>
    <row r="24092" spans="2:2">
      <c r="B24092" s="150"/>
    </row>
    <row r="24093" spans="2:2">
      <c r="B24093" s="150"/>
    </row>
    <row r="24094" spans="2:2">
      <c r="B24094" s="150"/>
    </row>
    <row r="24095" spans="2:2">
      <c r="B24095" s="150"/>
    </row>
    <row r="24096" spans="2:2">
      <c r="B24096" s="150"/>
    </row>
    <row r="24097" spans="2:2">
      <c r="B24097" s="150"/>
    </row>
    <row r="24098" spans="2:2">
      <c r="B24098" s="150"/>
    </row>
    <row r="24099" spans="2:2">
      <c r="B24099" s="150"/>
    </row>
    <row r="24100" spans="2:2">
      <c r="B24100" s="150"/>
    </row>
    <row r="24101" spans="2:2">
      <c r="B24101" s="150"/>
    </row>
    <row r="24102" spans="2:2">
      <c r="B24102" s="150"/>
    </row>
    <row r="24103" spans="2:2">
      <c r="B24103" s="150"/>
    </row>
    <row r="24104" spans="2:2">
      <c r="B24104" s="150"/>
    </row>
    <row r="24105" spans="2:2">
      <c r="B24105" s="150"/>
    </row>
    <row r="24106" spans="2:2">
      <c r="B24106" s="150"/>
    </row>
    <row r="24107" spans="2:2">
      <c r="B24107" s="150"/>
    </row>
    <row r="24108" spans="2:2">
      <c r="B24108" s="150"/>
    </row>
    <row r="24109" spans="2:2">
      <c r="B24109" s="150"/>
    </row>
    <row r="24110" spans="2:2">
      <c r="B24110" s="150"/>
    </row>
    <row r="24111" spans="2:2">
      <c r="B24111" s="150"/>
    </row>
    <row r="24112" spans="2:2">
      <c r="B24112" s="150"/>
    </row>
    <row r="24113" spans="2:2">
      <c r="B24113" s="150"/>
    </row>
    <row r="24114" spans="2:2">
      <c r="B24114" s="150"/>
    </row>
    <row r="24115" spans="2:2">
      <c r="B24115" s="150"/>
    </row>
    <row r="24116" spans="2:2">
      <c r="B24116" s="150"/>
    </row>
    <row r="24117" spans="2:2">
      <c r="B24117" s="150"/>
    </row>
    <row r="24118" spans="2:2">
      <c r="B24118" s="150"/>
    </row>
    <row r="24119" spans="2:2">
      <c r="B24119" s="150"/>
    </row>
    <row r="24120" spans="2:2">
      <c r="B24120" s="150"/>
    </row>
    <row r="24121" spans="2:2">
      <c r="B24121" s="150"/>
    </row>
    <row r="24122" spans="2:2">
      <c r="B24122" s="150"/>
    </row>
    <row r="24123" spans="2:2">
      <c r="B24123" s="150"/>
    </row>
    <row r="24124" spans="2:2">
      <c r="B24124" s="150"/>
    </row>
    <row r="24125" spans="2:2">
      <c r="B24125" s="150"/>
    </row>
    <row r="24126" spans="2:2">
      <c r="B24126" s="150"/>
    </row>
    <row r="24127" spans="2:2">
      <c r="B24127" s="150"/>
    </row>
    <row r="24128" spans="2:2">
      <c r="B24128" s="150"/>
    </row>
    <row r="24129" spans="2:2">
      <c r="B24129" s="150"/>
    </row>
    <row r="24130" spans="2:2">
      <c r="B24130" s="150"/>
    </row>
    <row r="24131" spans="2:2">
      <c r="B24131" s="150"/>
    </row>
    <row r="24132" spans="2:2">
      <c r="B24132" s="150"/>
    </row>
    <row r="24133" spans="2:2">
      <c r="B24133" s="150"/>
    </row>
    <row r="24134" spans="2:2">
      <c r="B24134" s="150"/>
    </row>
    <row r="24135" spans="2:2">
      <c r="B24135" s="150"/>
    </row>
    <row r="24136" spans="2:2">
      <c r="B24136" s="150"/>
    </row>
    <row r="24137" spans="2:2">
      <c r="B24137" s="150"/>
    </row>
    <row r="24138" spans="2:2">
      <c r="B24138" s="150"/>
    </row>
    <row r="24139" spans="2:2">
      <c r="B24139" s="150"/>
    </row>
    <row r="24140" spans="2:2">
      <c r="B24140" s="150"/>
    </row>
    <row r="24141" spans="2:2">
      <c r="B24141" s="150"/>
    </row>
    <row r="24142" spans="2:2">
      <c r="B24142" s="150"/>
    </row>
    <row r="24143" spans="2:2">
      <c r="B24143" s="150"/>
    </row>
    <row r="24144" spans="2:2">
      <c r="B24144" s="150"/>
    </row>
    <row r="24145" spans="2:2">
      <c r="B24145" s="150"/>
    </row>
    <row r="24146" spans="2:2">
      <c r="B24146" s="150"/>
    </row>
    <row r="24147" spans="2:2">
      <c r="B24147" s="150"/>
    </row>
    <row r="24148" spans="2:2">
      <c r="B24148" s="150"/>
    </row>
    <row r="24149" spans="2:2">
      <c r="B24149" s="150"/>
    </row>
    <row r="24150" spans="2:2">
      <c r="B24150" s="150"/>
    </row>
    <row r="24151" spans="2:2">
      <c r="B24151" s="150"/>
    </row>
    <row r="24152" spans="2:2">
      <c r="B24152" s="150"/>
    </row>
    <row r="24153" spans="2:2">
      <c r="B24153" s="150"/>
    </row>
    <row r="24154" spans="2:2">
      <c r="B24154" s="150"/>
    </row>
    <row r="24155" spans="2:2">
      <c r="B24155" s="150"/>
    </row>
    <row r="24156" spans="2:2">
      <c r="B24156" s="150"/>
    </row>
    <row r="24157" spans="2:2">
      <c r="B24157" s="150"/>
    </row>
    <row r="24158" spans="2:2">
      <c r="B24158" s="150"/>
    </row>
    <row r="24159" spans="2:2">
      <c r="B24159" s="150"/>
    </row>
    <row r="24160" spans="2:2">
      <c r="B24160" s="150"/>
    </row>
    <row r="24161" spans="2:2">
      <c r="B24161" s="150"/>
    </row>
    <row r="24162" spans="2:2">
      <c r="B24162" s="150"/>
    </row>
    <row r="24163" spans="2:2">
      <c r="B24163" s="150"/>
    </row>
    <row r="24164" spans="2:2">
      <c r="B24164" s="150"/>
    </row>
    <row r="24165" spans="2:2">
      <c r="B24165" s="150"/>
    </row>
    <row r="24166" spans="2:2">
      <c r="B24166" s="150"/>
    </row>
    <row r="24167" spans="2:2">
      <c r="B24167" s="150"/>
    </row>
    <row r="24168" spans="2:2">
      <c r="B24168" s="150"/>
    </row>
    <row r="24169" spans="2:2">
      <c r="B24169" s="150"/>
    </row>
    <row r="24170" spans="2:2">
      <c r="B24170" s="150"/>
    </row>
    <row r="24171" spans="2:2">
      <c r="B24171" s="150"/>
    </row>
    <row r="24172" spans="2:2">
      <c r="B24172" s="150"/>
    </row>
    <row r="24173" spans="2:2">
      <c r="B24173" s="150"/>
    </row>
    <row r="24174" spans="2:2">
      <c r="B24174" s="150"/>
    </row>
    <row r="24175" spans="2:2">
      <c r="B24175" s="150"/>
    </row>
    <row r="24176" spans="2:2">
      <c r="B24176" s="150"/>
    </row>
    <row r="24177" spans="2:2">
      <c r="B24177" s="150"/>
    </row>
    <row r="24178" spans="2:2">
      <c r="B24178" s="150"/>
    </row>
    <row r="24179" spans="2:2">
      <c r="B24179" s="150"/>
    </row>
    <row r="24180" spans="2:2">
      <c r="B24180" s="150"/>
    </row>
    <row r="24181" spans="2:2">
      <c r="B24181" s="150"/>
    </row>
    <row r="24182" spans="2:2">
      <c r="B24182" s="150"/>
    </row>
    <row r="24183" spans="2:2">
      <c r="B24183" s="150"/>
    </row>
    <row r="24184" spans="2:2">
      <c r="B24184" s="150"/>
    </row>
    <row r="24185" spans="2:2">
      <c r="B24185" s="150"/>
    </row>
    <row r="24186" spans="2:2">
      <c r="B24186" s="150"/>
    </row>
    <row r="24187" spans="2:2">
      <c r="B24187" s="150"/>
    </row>
    <row r="24188" spans="2:2">
      <c r="B24188" s="150"/>
    </row>
    <row r="24189" spans="2:2">
      <c r="B24189" s="150"/>
    </row>
    <row r="24190" spans="2:2">
      <c r="B24190" s="150"/>
    </row>
    <row r="24191" spans="2:2">
      <c r="B24191" s="150"/>
    </row>
    <row r="24192" spans="2:2">
      <c r="B24192" s="150"/>
    </row>
    <row r="24193" spans="2:2">
      <c r="B24193" s="150"/>
    </row>
    <row r="24194" spans="2:2">
      <c r="B24194" s="150"/>
    </row>
    <row r="24195" spans="2:2">
      <c r="B24195" s="150"/>
    </row>
    <row r="24196" spans="2:2">
      <c r="B24196" s="150"/>
    </row>
    <row r="24197" spans="2:2">
      <c r="B24197" s="150"/>
    </row>
    <row r="24198" spans="2:2">
      <c r="B24198" s="150"/>
    </row>
    <row r="24199" spans="2:2">
      <c r="B24199" s="150"/>
    </row>
    <row r="24200" spans="2:2">
      <c r="B24200" s="150"/>
    </row>
    <row r="24201" spans="2:2">
      <c r="B24201" s="150"/>
    </row>
    <row r="24202" spans="2:2">
      <c r="B24202" s="150"/>
    </row>
    <row r="24203" spans="2:2">
      <c r="B24203" s="150"/>
    </row>
    <row r="24204" spans="2:2">
      <c r="B24204" s="150"/>
    </row>
    <row r="24205" spans="2:2">
      <c r="B24205" s="150"/>
    </row>
    <row r="24206" spans="2:2">
      <c r="B24206" s="150"/>
    </row>
    <row r="24207" spans="2:2">
      <c r="B24207" s="150"/>
    </row>
    <row r="24208" spans="2:2">
      <c r="B24208" s="150"/>
    </row>
    <row r="24209" spans="2:2">
      <c r="B24209" s="150"/>
    </row>
    <row r="24210" spans="2:2">
      <c r="B24210" s="150"/>
    </row>
    <row r="24211" spans="2:2">
      <c r="B24211" s="150"/>
    </row>
    <row r="24212" spans="2:2">
      <c r="B24212" s="150"/>
    </row>
    <row r="24213" spans="2:2">
      <c r="B24213" s="150"/>
    </row>
    <row r="24214" spans="2:2">
      <c r="B24214" s="150"/>
    </row>
    <row r="24215" spans="2:2">
      <c r="B24215" s="150"/>
    </row>
    <row r="24216" spans="2:2">
      <c r="B24216" s="150"/>
    </row>
    <row r="24217" spans="2:2">
      <c r="B24217" s="150"/>
    </row>
    <row r="24218" spans="2:2">
      <c r="B24218" s="150"/>
    </row>
    <row r="24219" spans="2:2">
      <c r="B24219" s="150"/>
    </row>
    <row r="24220" spans="2:2">
      <c r="B24220" s="150"/>
    </row>
    <row r="24221" spans="2:2">
      <c r="B24221" s="150"/>
    </row>
    <row r="24222" spans="2:2">
      <c r="B24222" s="150"/>
    </row>
    <row r="24223" spans="2:2">
      <c r="B24223" s="150"/>
    </row>
    <row r="24224" spans="2:2">
      <c r="B24224" s="150"/>
    </row>
    <row r="24225" spans="2:2">
      <c r="B24225" s="150"/>
    </row>
    <row r="24226" spans="2:2">
      <c r="B24226" s="150"/>
    </row>
    <row r="24227" spans="2:2">
      <c r="B24227" s="150"/>
    </row>
    <row r="24228" spans="2:2">
      <c r="B24228" s="150"/>
    </row>
    <row r="24229" spans="2:2">
      <c r="B24229" s="150"/>
    </row>
    <row r="24230" spans="2:2">
      <c r="B24230" s="150"/>
    </row>
    <row r="24231" spans="2:2">
      <c r="B24231" s="150"/>
    </row>
    <row r="24232" spans="2:2">
      <c r="B24232" s="150"/>
    </row>
    <row r="24233" spans="2:2">
      <c r="B24233" s="150"/>
    </row>
    <row r="24234" spans="2:2">
      <c r="B24234" s="150"/>
    </row>
    <row r="24235" spans="2:2">
      <c r="B24235" s="150"/>
    </row>
    <row r="24236" spans="2:2">
      <c r="B24236" s="150"/>
    </row>
    <row r="24237" spans="2:2">
      <c r="B24237" s="150"/>
    </row>
    <row r="24238" spans="2:2">
      <c r="B24238" s="150"/>
    </row>
    <row r="24239" spans="2:2">
      <c r="B24239" s="150"/>
    </row>
    <row r="24240" spans="2:2">
      <c r="B24240" s="150"/>
    </row>
    <row r="24241" spans="2:2">
      <c r="B24241" s="150"/>
    </row>
    <row r="24242" spans="2:2">
      <c r="B24242" s="150"/>
    </row>
    <row r="24243" spans="2:2">
      <c r="B24243" s="150"/>
    </row>
    <row r="24244" spans="2:2">
      <c r="B24244" s="150"/>
    </row>
    <row r="24245" spans="2:2">
      <c r="B24245" s="150"/>
    </row>
    <row r="24246" spans="2:2">
      <c r="B24246" s="150"/>
    </row>
    <row r="24247" spans="2:2">
      <c r="B24247" s="150"/>
    </row>
    <row r="24248" spans="2:2">
      <c r="B24248" s="150"/>
    </row>
    <row r="24249" spans="2:2">
      <c r="B24249" s="150"/>
    </row>
    <row r="24250" spans="2:2">
      <c r="B24250" s="150"/>
    </row>
    <row r="24251" spans="2:2">
      <c r="B24251" s="150"/>
    </row>
    <row r="24252" spans="2:2">
      <c r="B24252" s="150"/>
    </row>
    <row r="24253" spans="2:2">
      <c r="B24253" s="150"/>
    </row>
    <row r="24254" spans="2:2">
      <c r="B24254" s="150"/>
    </row>
    <row r="24255" spans="2:2">
      <c r="B24255" s="150"/>
    </row>
    <row r="24256" spans="2:2">
      <c r="B24256" s="150"/>
    </row>
    <row r="24257" spans="2:2">
      <c r="B24257" s="150"/>
    </row>
    <row r="24258" spans="2:2">
      <c r="B24258" s="150"/>
    </row>
    <row r="24259" spans="2:2">
      <c r="B24259" s="150"/>
    </row>
    <row r="24260" spans="2:2">
      <c r="B24260" s="150"/>
    </row>
    <row r="24261" spans="2:2">
      <c r="B24261" s="150"/>
    </row>
    <row r="24262" spans="2:2">
      <c r="B24262" s="150"/>
    </row>
    <row r="24263" spans="2:2">
      <c r="B24263" s="150"/>
    </row>
    <row r="24264" spans="2:2">
      <c r="B24264" s="150"/>
    </row>
    <row r="24265" spans="2:2">
      <c r="B24265" s="150"/>
    </row>
    <row r="24266" spans="2:2">
      <c r="B24266" s="150"/>
    </row>
    <row r="24267" spans="2:2">
      <c r="B24267" s="150"/>
    </row>
    <row r="24268" spans="2:2">
      <c r="B24268" s="150"/>
    </row>
    <row r="24269" spans="2:2">
      <c r="B24269" s="150"/>
    </row>
    <row r="24270" spans="2:2">
      <c r="B24270" s="150"/>
    </row>
    <row r="24271" spans="2:2">
      <c r="B24271" s="150"/>
    </row>
    <row r="24272" spans="2:2">
      <c r="B24272" s="150"/>
    </row>
    <row r="24273" spans="2:2">
      <c r="B24273" s="150"/>
    </row>
    <row r="24274" spans="2:2">
      <c r="B24274" s="150"/>
    </row>
    <row r="24275" spans="2:2">
      <c r="B24275" s="150"/>
    </row>
    <row r="24276" spans="2:2">
      <c r="B24276" s="150"/>
    </row>
    <row r="24277" spans="2:2">
      <c r="B24277" s="150"/>
    </row>
    <row r="24278" spans="2:2">
      <c r="B24278" s="150"/>
    </row>
    <row r="24279" spans="2:2">
      <c r="B24279" s="150"/>
    </row>
    <row r="24280" spans="2:2">
      <c r="B24280" s="150"/>
    </row>
    <row r="24281" spans="2:2">
      <c r="B24281" s="150"/>
    </row>
    <row r="24282" spans="2:2">
      <c r="B24282" s="150"/>
    </row>
    <row r="24283" spans="2:2">
      <c r="B24283" s="150"/>
    </row>
    <row r="24284" spans="2:2">
      <c r="B24284" s="150"/>
    </row>
    <row r="24285" spans="2:2">
      <c r="B24285" s="150"/>
    </row>
    <row r="24286" spans="2:2">
      <c r="B24286" s="150"/>
    </row>
    <row r="24287" spans="2:2">
      <c r="B24287" s="150"/>
    </row>
    <row r="24288" spans="2:2">
      <c r="B24288" s="150"/>
    </row>
    <row r="24289" spans="2:2">
      <c r="B24289" s="150"/>
    </row>
    <row r="24290" spans="2:2">
      <c r="B24290" s="150"/>
    </row>
    <row r="24291" spans="2:2">
      <c r="B24291" s="150"/>
    </row>
    <row r="24292" spans="2:2">
      <c r="B24292" s="150"/>
    </row>
    <row r="24293" spans="2:2">
      <c r="B24293" s="150"/>
    </row>
    <row r="24294" spans="2:2">
      <c r="B24294" s="150"/>
    </row>
    <row r="24295" spans="2:2">
      <c r="B24295" s="150"/>
    </row>
    <row r="24296" spans="2:2">
      <c r="B24296" s="150"/>
    </row>
    <row r="24297" spans="2:2">
      <c r="B24297" s="150"/>
    </row>
    <row r="24298" spans="2:2">
      <c r="B24298" s="150"/>
    </row>
    <row r="24299" spans="2:2">
      <c r="B24299" s="150"/>
    </row>
    <row r="24300" spans="2:2">
      <c r="B24300" s="150"/>
    </row>
    <row r="24301" spans="2:2">
      <c r="B24301" s="150"/>
    </row>
    <row r="24302" spans="2:2">
      <c r="B24302" s="150"/>
    </row>
    <row r="24303" spans="2:2">
      <c r="B24303" s="150"/>
    </row>
    <row r="24304" spans="2:2">
      <c r="B24304" s="150"/>
    </row>
    <row r="24305" spans="2:2">
      <c r="B24305" s="150"/>
    </row>
    <row r="24306" spans="2:2">
      <c r="B24306" s="150"/>
    </row>
    <row r="24307" spans="2:2">
      <c r="B24307" s="150"/>
    </row>
    <row r="24308" spans="2:2">
      <c r="B24308" s="150"/>
    </row>
    <row r="24309" spans="2:2">
      <c r="B24309" s="150"/>
    </row>
    <row r="24310" spans="2:2">
      <c r="B24310" s="150"/>
    </row>
    <row r="24311" spans="2:2">
      <c r="B24311" s="150"/>
    </row>
    <row r="24312" spans="2:2">
      <c r="B24312" s="150"/>
    </row>
    <row r="24313" spans="2:2">
      <c r="B24313" s="150"/>
    </row>
    <row r="24314" spans="2:2">
      <c r="B24314" s="150"/>
    </row>
    <row r="24315" spans="2:2">
      <c r="B24315" s="150"/>
    </row>
    <row r="24316" spans="2:2">
      <c r="B24316" s="150"/>
    </row>
    <row r="24317" spans="2:2">
      <c r="B24317" s="150"/>
    </row>
    <row r="24318" spans="2:2">
      <c r="B24318" s="150"/>
    </row>
    <row r="24319" spans="2:2">
      <c r="B24319" s="150"/>
    </row>
    <row r="24320" spans="2:2">
      <c r="B24320" s="150"/>
    </row>
    <row r="24321" spans="2:2">
      <c r="B24321" s="150"/>
    </row>
    <row r="24322" spans="2:2">
      <c r="B24322" s="150"/>
    </row>
    <row r="24323" spans="2:2">
      <c r="B24323" s="150"/>
    </row>
    <row r="24324" spans="2:2">
      <c r="B24324" s="150"/>
    </row>
    <row r="24325" spans="2:2">
      <c r="B24325" s="150"/>
    </row>
    <row r="24326" spans="2:2">
      <c r="B24326" s="150"/>
    </row>
    <row r="24327" spans="2:2">
      <c r="B24327" s="150"/>
    </row>
    <row r="24328" spans="2:2">
      <c r="B24328" s="150"/>
    </row>
    <row r="24329" spans="2:2">
      <c r="B24329" s="150"/>
    </row>
    <row r="24330" spans="2:2">
      <c r="B24330" s="150"/>
    </row>
    <row r="24331" spans="2:2">
      <c r="B24331" s="150"/>
    </row>
    <row r="24332" spans="2:2">
      <c r="B24332" s="150"/>
    </row>
    <row r="24333" spans="2:2">
      <c r="B24333" s="150"/>
    </row>
    <row r="24334" spans="2:2">
      <c r="B24334" s="150"/>
    </row>
    <row r="24335" spans="2:2">
      <c r="B24335" s="150"/>
    </row>
    <row r="24336" spans="2:2">
      <c r="B24336" s="150"/>
    </row>
    <row r="24337" spans="2:2">
      <c r="B24337" s="150"/>
    </row>
    <row r="24338" spans="2:2">
      <c r="B24338" s="150"/>
    </row>
    <row r="24339" spans="2:2">
      <c r="B24339" s="150"/>
    </row>
    <row r="24340" spans="2:2">
      <c r="B24340" s="150"/>
    </row>
    <row r="24341" spans="2:2">
      <c r="B24341" s="150"/>
    </row>
    <row r="24342" spans="2:2">
      <c r="B24342" s="150"/>
    </row>
    <row r="24343" spans="2:2">
      <c r="B24343" s="150"/>
    </row>
    <row r="24344" spans="2:2">
      <c r="B24344" s="150"/>
    </row>
    <row r="24345" spans="2:2">
      <c r="B24345" s="150"/>
    </row>
    <row r="24346" spans="2:2">
      <c r="B24346" s="150"/>
    </row>
    <row r="24347" spans="2:2">
      <c r="B24347" s="150"/>
    </row>
    <row r="24348" spans="2:2">
      <c r="B24348" s="150"/>
    </row>
    <row r="24349" spans="2:2">
      <c r="B24349" s="150"/>
    </row>
    <row r="24350" spans="2:2">
      <c r="B24350" s="150"/>
    </row>
    <row r="24351" spans="2:2">
      <c r="B24351" s="150"/>
    </row>
    <row r="24352" spans="2:2">
      <c r="B24352" s="150"/>
    </row>
    <row r="24353" spans="2:2">
      <c r="B24353" s="150"/>
    </row>
    <row r="24354" spans="2:2">
      <c r="B24354" s="150"/>
    </row>
    <row r="24355" spans="2:2">
      <c r="B24355" s="150"/>
    </row>
    <row r="24356" spans="2:2">
      <c r="B24356" s="150"/>
    </row>
    <row r="24357" spans="2:2">
      <c r="B24357" s="150"/>
    </row>
    <row r="24358" spans="2:2">
      <c r="B24358" s="150"/>
    </row>
    <row r="24359" spans="2:2">
      <c r="B24359" s="150"/>
    </row>
    <row r="24360" spans="2:2">
      <c r="B24360" s="150"/>
    </row>
    <row r="24361" spans="2:2">
      <c r="B24361" s="150"/>
    </row>
    <row r="24362" spans="2:2">
      <c r="B24362" s="150"/>
    </row>
    <row r="24363" spans="2:2">
      <c r="B24363" s="150"/>
    </row>
    <row r="24364" spans="2:2">
      <c r="B24364" s="150"/>
    </row>
    <row r="24365" spans="2:2">
      <c r="B24365" s="150"/>
    </row>
    <row r="24366" spans="2:2">
      <c r="B24366" s="150"/>
    </row>
    <row r="24367" spans="2:2">
      <c r="B24367" s="150"/>
    </row>
    <row r="24368" spans="2:2">
      <c r="B24368" s="150"/>
    </row>
    <row r="24369" spans="2:2">
      <c r="B24369" s="150"/>
    </row>
    <row r="24370" spans="2:2">
      <c r="B24370" s="150"/>
    </row>
    <row r="24371" spans="2:2">
      <c r="B24371" s="150"/>
    </row>
    <row r="24372" spans="2:2">
      <c r="B24372" s="150"/>
    </row>
    <row r="24373" spans="2:2">
      <c r="B24373" s="150"/>
    </row>
    <row r="24374" spans="2:2">
      <c r="B24374" s="150"/>
    </row>
    <row r="24375" spans="2:2">
      <c r="B24375" s="150"/>
    </row>
    <row r="24376" spans="2:2">
      <c r="B24376" s="150"/>
    </row>
    <row r="24377" spans="2:2">
      <c r="B24377" s="150"/>
    </row>
    <row r="24378" spans="2:2">
      <c r="B24378" s="150"/>
    </row>
    <row r="24379" spans="2:2">
      <c r="B24379" s="150"/>
    </row>
    <row r="24380" spans="2:2">
      <c r="B24380" s="150"/>
    </row>
    <row r="24381" spans="2:2">
      <c r="B24381" s="150"/>
    </row>
    <row r="24382" spans="2:2">
      <c r="B24382" s="150"/>
    </row>
    <row r="24383" spans="2:2">
      <c r="B24383" s="150"/>
    </row>
    <row r="24384" spans="2:2">
      <c r="B24384" s="150"/>
    </row>
    <row r="24385" spans="2:2">
      <c r="B24385" s="150"/>
    </row>
    <row r="24386" spans="2:2">
      <c r="B24386" s="150"/>
    </row>
    <row r="24387" spans="2:2">
      <c r="B24387" s="150"/>
    </row>
    <row r="24388" spans="2:2">
      <c r="B24388" s="150"/>
    </row>
    <row r="24389" spans="2:2">
      <c r="B24389" s="150"/>
    </row>
    <row r="24390" spans="2:2">
      <c r="B24390" s="150"/>
    </row>
    <row r="24391" spans="2:2">
      <c r="B24391" s="150"/>
    </row>
    <row r="24392" spans="2:2">
      <c r="B24392" s="150"/>
    </row>
    <row r="24393" spans="2:2">
      <c r="B24393" s="150"/>
    </row>
    <row r="24394" spans="2:2">
      <c r="B24394" s="150"/>
    </row>
    <row r="24395" spans="2:2">
      <c r="B24395" s="150"/>
    </row>
    <row r="24396" spans="2:2">
      <c r="B24396" s="150"/>
    </row>
    <row r="24397" spans="2:2">
      <c r="B24397" s="150"/>
    </row>
    <row r="24398" spans="2:2">
      <c r="B24398" s="150"/>
    </row>
    <row r="24399" spans="2:2">
      <c r="B24399" s="150"/>
    </row>
    <row r="24400" spans="2:2">
      <c r="B24400" s="150"/>
    </row>
    <row r="24401" spans="2:2">
      <c r="B24401" s="150"/>
    </row>
    <row r="24402" spans="2:2">
      <c r="B24402" s="150"/>
    </row>
    <row r="24403" spans="2:2">
      <c r="B24403" s="150"/>
    </row>
    <row r="24404" spans="2:2">
      <c r="B24404" s="150"/>
    </row>
    <row r="24405" spans="2:2">
      <c r="B24405" s="150"/>
    </row>
    <row r="24406" spans="2:2">
      <c r="B24406" s="150"/>
    </row>
    <row r="24407" spans="2:2">
      <c r="B24407" s="150"/>
    </row>
    <row r="24408" spans="2:2">
      <c r="B24408" s="150"/>
    </row>
    <row r="24409" spans="2:2">
      <c r="B24409" s="150"/>
    </row>
    <row r="24410" spans="2:2">
      <c r="B24410" s="150"/>
    </row>
    <row r="24411" spans="2:2">
      <c r="B24411" s="150"/>
    </row>
    <row r="24412" spans="2:2">
      <c r="B24412" s="150"/>
    </row>
    <row r="24413" spans="2:2">
      <c r="B24413" s="150"/>
    </row>
    <row r="24414" spans="2:2">
      <c r="B24414" s="150"/>
    </row>
    <row r="24415" spans="2:2">
      <c r="B24415" s="150"/>
    </row>
    <row r="24416" spans="2:2">
      <c r="B24416" s="150"/>
    </row>
    <row r="24417" spans="2:2">
      <c r="B24417" s="150"/>
    </row>
    <row r="24418" spans="2:2">
      <c r="B24418" s="150"/>
    </row>
    <row r="24419" spans="2:2">
      <c r="B24419" s="150"/>
    </row>
    <row r="24420" spans="2:2">
      <c r="B24420" s="150"/>
    </row>
    <row r="24421" spans="2:2">
      <c r="B24421" s="150"/>
    </row>
    <row r="24422" spans="2:2">
      <c r="B24422" s="150"/>
    </row>
    <row r="24423" spans="2:2">
      <c r="B24423" s="150"/>
    </row>
    <row r="24424" spans="2:2">
      <c r="B24424" s="150"/>
    </row>
    <row r="24425" spans="2:2">
      <c r="B24425" s="150"/>
    </row>
    <row r="24426" spans="2:2">
      <c r="B24426" s="150"/>
    </row>
    <row r="24427" spans="2:2">
      <c r="B24427" s="150"/>
    </row>
    <row r="24428" spans="2:2">
      <c r="B24428" s="150"/>
    </row>
    <row r="24429" spans="2:2">
      <c r="B24429" s="150"/>
    </row>
    <row r="24430" spans="2:2">
      <c r="B24430" s="150"/>
    </row>
    <row r="24431" spans="2:2">
      <c r="B24431" s="150"/>
    </row>
    <row r="24432" spans="2:2">
      <c r="B24432" s="150"/>
    </row>
    <row r="24433" spans="2:2">
      <c r="B24433" s="150"/>
    </row>
    <row r="24434" spans="2:2">
      <c r="B24434" s="150"/>
    </row>
    <row r="24435" spans="2:2">
      <c r="B24435" s="150"/>
    </row>
    <row r="24436" spans="2:2">
      <c r="B24436" s="150"/>
    </row>
    <row r="24437" spans="2:2">
      <c r="B24437" s="150"/>
    </row>
    <row r="24438" spans="2:2">
      <c r="B24438" s="150"/>
    </row>
    <row r="24439" spans="2:2">
      <c r="B24439" s="150"/>
    </row>
    <row r="24440" spans="2:2">
      <c r="B24440" s="150"/>
    </row>
    <row r="24441" spans="2:2">
      <c r="B24441" s="150"/>
    </row>
    <row r="24442" spans="2:2">
      <c r="B24442" s="150"/>
    </row>
    <row r="24443" spans="2:2">
      <c r="B24443" s="150"/>
    </row>
    <row r="24444" spans="2:2">
      <c r="B24444" s="150"/>
    </row>
    <row r="24445" spans="2:2">
      <c r="B24445" s="150"/>
    </row>
    <row r="24446" spans="2:2">
      <c r="B24446" s="150"/>
    </row>
    <row r="24447" spans="2:2">
      <c r="B24447" s="150"/>
    </row>
    <row r="24448" spans="2:2">
      <c r="B24448" s="150"/>
    </row>
    <row r="24449" spans="2:2">
      <c r="B24449" s="150"/>
    </row>
    <row r="24450" spans="2:2">
      <c r="B24450" s="150"/>
    </row>
    <row r="24451" spans="2:2">
      <c r="B24451" s="150"/>
    </row>
    <row r="24452" spans="2:2">
      <c r="B24452" s="150"/>
    </row>
    <row r="24453" spans="2:2">
      <c r="B24453" s="150"/>
    </row>
    <row r="24454" spans="2:2">
      <c r="B24454" s="150"/>
    </row>
    <row r="24455" spans="2:2">
      <c r="B24455" s="150"/>
    </row>
    <row r="24456" spans="2:2">
      <c r="B24456" s="150"/>
    </row>
    <row r="24457" spans="2:2">
      <c r="B24457" s="150"/>
    </row>
    <row r="24458" spans="2:2">
      <c r="B24458" s="150"/>
    </row>
    <row r="24459" spans="2:2">
      <c r="B24459" s="150"/>
    </row>
    <row r="24460" spans="2:2">
      <c r="B24460" s="150"/>
    </row>
    <row r="24461" spans="2:2">
      <c r="B24461" s="150"/>
    </row>
    <row r="24462" spans="2:2">
      <c r="B24462" s="150"/>
    </row>
    <row r="24463" spans="2:2">
      <c r="B24463" s="150"/>
    </row>
    <row r="24464" spans="2:2">
      <c r="B24464" s="150"/>
    </row>
    <row r="24465" spans="2:2">
      <c r="B24465" s="150"/>
    </row>
    <row r="24466" spans="2:2">
      <c r="B24466" s="150"/>
    </row>
    <row r="24467" spans="2:2">
      <c r="B24467" s="150"/>
    </row>
    <row r="24468" spans="2:2">
      <c r="B24468" s="150"/>
    </row>
    <row r="24469" spans="2:2">
      <c r="B24469" s="150"/>
    </row>
    <row r="24470" spans="2:2">
      <c r="B24470" s="150"/>
    </row>
    <row r="24471" spans="2:2">
      <c r="B24471" s="150"/>
    </row>
    <row r="24472" spans="2:2">
      <c r="B24472" s="150"/>
    </row>
    <row r="24473" spans="2:2">
      <c r="B24473" s="150"/>
    </row>
    <row r="24474" spans="2:2">
      <c r="B24474" s="150"/>
    </row>
    <row r="24475" spans="2:2">
      <c r="B24475" s="150"/>
    </row>
    <row r="24476" spans="2:2">
      <c r="B24476" s="150"/>
    </row>
    <row r="24477" spans="2:2">
      <c r="B24477" s="150"/>
    </row>
    <row r="24478" spans="2:2">
      <c r="B24478" s="150"/>
    </row>
    <row r="24479" spans="2:2">
      <c r="B24479" s="150"/>
    </row>
    <row r="24480" spans="2:2">
      <c r="B24480" s="150"/>
    </row>
    <row r="24481" spans="2:2">
      <c r="B24481" s="150"/>
    </row>
    <row r="24482" spans="2:2">
      <c r="B24482" s="150"/>
    </row>
    <row r="24483" spans="2:2">
      <c r="B24483" s="150"/>
    </row>
    <row r="24484" spans="2:2">
      <c r="B24484" s="150"/>
    </row>
    <row r="24485" spans="2:2">
      <c r="B24485" s="150"/>
    </row>
    <row r="24486" spans="2:2">
      <c r="B24486" s="150"/>
    </row>
    <row r="24487" spans="2:2">
      <c r="B24487" s="150"/>
    </row>
    <row r="24488" spans="2:2">
      <c r="B24488" s="150"/>
    </row>
    <row r="24489" spans="2:2">
      <c r="B24489" s="150"/>
    </row>
    <row r="24490" spans="2:2">
      <c r="B24490" s="150"/>
    </row>
    <row r="24491" spans="2:2">
      <c r="B24491" s="150"/>
    </row>
    <row r="24492" spans="2:2">
      <c r="B24492" s="150"/>
    </row>
    <row r="24493" spans="2:2">
      <c r="B24493" s="150"/>
    </row>
    <row r="24494" spans="2:2">
      <c r="B24494" s="150"/>
    </row>
    <row r="24495" spans="2:2">
      <c r="B24495" s="150"/>
    </row>
    <row r="24496" spans="2:2">
      <c r="B24496" s="150"/>
    </row>
    <row r="24497" spans="2:2">
      <c r="B24497" s="150"/>
    </row>
    <row r="24498" spans="2:2">
      <c r="B24498" s="150"/>
    </row>
    <row r="24499" spans="2:2">
      <c r="B24499" s="150"/>
    </row>
    <row r="24500" spans="2:2">
      <c r="B24500" s="150"/>
    </row>
    <row r="24501" spans="2:2">
      <c r="B24501" s="150"/>
    </row>
    <row r="24502" spans="2:2">
      <c r="B24502" s="150"/>
    </row>
    <row r="24503" spans="2:2">
      <c r="B24503" s="150"/>
    </row>
    <row r="24504" spans="2:2">
      <c r="B24504" s="150"/>
    </row>
    <row r="24505" spans="2:2">
      <c r="B24505" s="150"/>
    </row>
    <row r="24506" spans="2:2">
      <c r="B24506" s="150"/>
    </row>
    <row r="24507" spans="2:2">
      <c r="B24507" s="150"/>
    </row>
    <row r="24508" spans="2:2">
      <c r="B24508" s="150"/>
    </row>
    <row r="24509" spans="2:2">
      <c r="B24509" s="150"/>
    </row>
    <row r="24510" spans="2:2">
      <c r="B24510" s="150"/>
    </row>
    <row r="24511" spans="2:2">
      <c r="B24511" s="150"/>
    </row>
    <row r="24512" spans="2:2">
      <c r="B24512" s="150"/>
    </row>
    <row r="24513" spans="2:2">
      <c r="B24513" s="150"/>
    </row>
    <row r="24514" spans="2:2">
      <c r="B24514" s="150"/>
    </row>
    <row r="24515" spans="2:2">
      <c r="B24515" s="150"/>
    </row>
    <row r="24516" spans="2:2">
      <c r="B24516" s="150"/>
    </row>
    <row r="24517" spans="2:2">
      <c r="B24517" s="150"/>
    </row>
    <row r="24518" spans="2:2">
      <c r="B24518" s="150"/>
    </row>
    <row r="24519" spans="2:2">
      <c r="B24519" s="150"/>
    </row>
    <row r="24520" spans="2:2">
      <c r="B24520" s="150"/>
    </row>
    <row r="24521" spans="2:2">
      <c r="B24521" s="150"/>
    </row>
    <row r="24522" spans="2:2">
      <c r="B24522" s="150"/>
    </row>
    <row r="24523" spans="2:2">
      <c r="B24523" s="150"/>
    </row>
    <row r="24524" spans="2:2">
      <c r="B24524" s="150"/>
    </row>
    <row r="24525" spans="2:2">
      <c r="B24525" s="150"/>
    </row>
    <row r="24526" spans="2:2">
      <c r="B24526" s="150"/>
    </row>
    <row r="24527" spans="2:2">
      <c r="B24527" s="150"/>
    </row>
    <row r="24528" spans="2:2">
      <c r="B24528" s="150"/>
    </row>
    <row r="24529" spans="2:2">
      <c r="B24529" s="150"/>
    </row>
    <row r="24530" spans="2:2">
      <c r="B24530" s="150"/>
    </row>
    <row r="24531" spans="2:2">
      <c r="B24531" s="150"/>
    </row>
    <row r="24532" spans="2:2">
      <c r="B24532" s="150"/>
    </row>
    <row r="24533" spans="2:2">
      <c r="B24533" s="150"/>
    </row>
    <row r="24534" spans="2:2">
      <c r="B24534" s="150"/>
    </row>
    <row r="24535" spans="2:2">
      <c r="B24535" s="150"/>
    </row>
    <row r="24536" spans="2:2">
      <c r="B24536" s="150"/>
    </row>
    <row r="24537" spans="2:2">
      <c r="B24537" s="150"/>
    </row>
    <row r="24538" spans="2:2">
      <c r="B24538" s="150"/>
    </row>
    <row r="24539" spans="2:2">
      <c r="B24539" s="150"/>
    </row>
    <row r="24540" spans="2:2">
      <c r="B24540" s="150"/>
    </row>
    <row r="24541" spans="2:2">
      <c r="B24541" s="150"/>
    </row>
    <row r="24542" spans="2:2">
      <c r="B24542" s="150"/>
    </row>
    <row r="24543" spans="2:2">
      <c r="B24543" s="150"/>
    </row>
    <row r="24544" spans="2:2">
      <c r="B24544" s="150"/>
    </row>
    <row r="24545" spans="2:2">
      <c r="B24545" s="150"/>
    </row>
    <row r="24546" spans="2:2">
      <c r="B24546" s="150"/>
    </row>
    <row r="24547" spans="2:2">
      <c r="B24547" s="150"/>
    </row>
    <row r="24548" spans="2:2">
      <c r="B24548" s="150"/>
    </row>
    <row r="24549" spans="2:2">
      <c r="B24549" s="150"/>
    </row>
    <row r="24550" spans="2:2">
      <c r="B24550" s="150"/>
    </row>
    <row r="24551" spans="2:2">
      <c r="B24551" s="150"/>
    </row>
    <row r="24552" spans="2:2">
      <c r="B24552" s="150"/>
    </row>
    <row r="24553" spans="2:2">
      <c r="B24553" s="150"/>
    </row>
    <row r="24554" spans="2:2">
      <c r="B24554" s="150"/>
    </row>
    <row r="24555" spans="2:2">
      <c r="B24555" s="150"/>
    </row>
    <row r="24556" spans="2:2">
      <c r="B24556" s="150"/>
    </row>
    <row r="24557" spans="2:2">
      <c r="B24557" s="150"/>
    </row>
    <row r="24558" spans="2:2">
      <c r="B24558" s="150"/>
    </row>
    <row r="24559" spans="2:2">
      <c r="B24559" s="150"/>
    </row>
    <row r="24560" spans="2:2">
      <c r="B24560" s="150"/>
    </row>
    <row r="24561" spans="2:2">
      <c r="B24561" s="150"/>
    </row>
    <row r="24562" spans="2:2">
      <c r="B24562" s="150"/>
    </row>
    <row r="24563" spans="2:2">
      <c r="B24563" s="150"/>
    </row>
    <row r="24564" spans="2:2">
      <c r="B24564" s="150"/>
    </row>
    <row r="24565" spans="2:2">
      <c r="B24565" s="150"/>
    </row>
    <row r="24566" spans="2:2">
      <c r="B24566" s="150"/>
    </row>
    <row r="24567" spans="2:2">
      <c r="B24567" s="150"/>
    </row>
    <row r="24568" spans="2:2">
      <c r="B24568" s="150"/>
    </row>
    <row r="24569" spans="2:2">
      <c r="B24569" s="150"/>
    </row>
    <row r="24570" spans="2:2">
      <c r="B24570" s="150"/>
    </row>
    <row r="24571" spans="2:2">
      <c r="B24571" s="150"/>
    </row>
    <row r="24572" spans="2:2">
      <c r="B24572" s="150"/>
    </row>
    <row r="24573" spans="2:2">
      <c r="B24573" s="150"/>
    </row>
    <row r="24574" spans="2:2">
      <c r="B24574" s="150"/>
    </row>
    <row r="24575" spans="2:2">
      <c r="B24575" s="150"/>
    </row>
    <row r="24576" spans="2:2">
      <c r="B24576" s="150"/>
    </row>
    <row r="24577" spans="2:2">
      <c r="B24577" s="150"/>
    </row>
    <row r="24578" spans="2:2">
      <c r="B24578" s="150"/>
    </row>
    <row r="24579" spans="2:2">
      <c r="B24579" s="150"/>
    </row>
    <row r="24580" spans="2:2">
      <c r="B24580" s="150"/>
    </row>
    <row r="24581" spans="2:2">
      <c r="B24581" s="150"/>
    </row>
    <row r="24582" spans="2:2">
      <c r="B24582" s="150"/>
    </row>
    <row r="24583" spans="2:2">
      <c r="B24583" s="150"/>
    </row>
    <row r="24584" spans="2:2">
      <c r="B24584" s="150"/>
    </row>
    <row r="24585" spans="2:2">
      <c r="B24585" s="150"/>
    </row>
    <row r="24586" spans="2:2">
      <c r="B24586" s="150"/>
    </row>
    <row r="24587" spans="2:2">
      <c r="B24587" s="150"/>
    </row>
    <row r="24588" spans="2:2">
      <c r="B24588" s="150"/>
    </row>
    <row r="24589" spans="2:2">
      <c r="B24589" s="150"/>
    </row>
    <row r="24590" spans="2:2">
      <c r="B24590" s="150"/>
    </row>
    <row r="24591" spans="2:2">
      <c r="B24591" s="150"/>
    </row>
    <row r="24592" spans="2:2">
      <c r="B24592" s="150"/>
    </row>
    <row r="24593" spans="2:2">
      <c r="B24593" s="150"/>
    </row>
    <row r="24594" spans="2:2">
      <c r="B24594" s="150"/>
    </row>
    <row r="24595" spans="2:2">
      <c r="B24595" s="150"/>
    </row>
    <row r="24596" spans="2:2">
      <c r="B24596" s="150"/>
    </row>
    <row r="24597" spans="2:2">
      <c r="B24597" s="150"/>
    </row>
    <row r="24598" spans="2:2">
      <c r="B24598" s="150"/>
    </row>
    <row r="24599" spans="2:2">
      <c r="B24599" s="150"/>
    </row>
    <row r="24600" spans="2:2">
      <c r="B24600" s="150"/>
    </row>
    <row r="24601" spans="2:2">
      <c r="B24601" s="150"/>
    </row>
    <row r="24602" spans="2:2">
      <c r="B24602" s="150"/>
    </row>
    <row r="24603" spans="2:2">
      <c r="B24603" s="150"/>
    </row>
    <row r="24604" spans="2:2">
      <c r="B24604" s="150"/>
    </row>
    <row r="24605" spans="2:2">
      <c r="B24605" s="150"/>
    </row>
    <row r="24606" spans="2:2">
      <c r="B24606" s="150"/>
    </row>
    <row r="24607" spans="2:2">
      <c r="B24607" s="150"/>
    </row>
    <row r="24608" spans="2:2">
      <c r="B24608" s="150"/>
    </row>
    <row r="24609" spans="2:2">
      <c r="B24609" s="150"/>
    </row>
    <row r="24610" spans="2:2">
      <c r="B24610" s="150"/>
    </row>
    <row r="24611" spans="2:2">
      <c r="B24611" s="150"/>
    </row>
    <row r="24612" spans="2:2">
      <c r="B24612" s="150"/>
    </row>
    <row r="24613" spans="2:2">
      <c r="B24613" s="150"/>
    </row>
    <row r="24614" spans="2:2">
      <c r="B24614" s="150"/>
    </row>
    <row r="24615" spans="2:2">
      <c r="B24615" s="150"/>
    </row>
    <row r="24616" spans="2:2">
      <c r="B24616" s="150"/>
    </row>
    <row r="24617" spans="2:2">
      <c r="B24617" s="150"/>
    </row>
    <row r="24618" spans="2:2">
      <c r="B24618" s="150"/>
    </row>
    <row r="24619" spans="2:2">
      <c r="B24619" s="150"/>
    </row>
    <row r="24620" spans="2:2">
      <c r="B24620" s="150"/>
    </row>
    <row r="24621" spans="2:2">
      <c r="B24621" s="150"/>
    </row>
    <row r="24622" spans="2:2">
      <c r="B24622" s="150"/>
    </row>
    <row r="24623" spans="2:2">
      <c r="B24623" s="150"/>
    </row>
    <row r="24624" spans="2:2">
      <c r="B24624" s="150"/>
    </row>
    <row r="24625" spans="2:2">
      <c r="B24625" s="150"/>
    </row>
    <row r="24626" spans="2:2">
      <c r="B24626" s="150"/>
    </row>
    <row r="24627" spans="2:2">
      <c r="B24627" s="150"/>
    </row>
    <row r="24628" spans="2:2">
      <c r="B24628" s="150"/>
    </row>
    <row r="24629" spans="2:2">
      <c r="B24629" s="150"/>
    </row>
    <row r="24630" spans="2:2">
      <c r="B24630" s="150"/>
    </row>
    <row r="24631" spans="2:2">
      <c r="B24631" s="150"/>
    </row>
    <row r="24632" spans="2:2">
      <c r="B24632" s="150"/>
    </row>
    <row r="24633" spans="2:2">
      <c r="B24633" s="150"/>
    </row>
    <row r="24634" spans="2:2">
      <c r="B24634" s="150"/>
    </row>
    <row r="24635" spans="2:2">
      <c r="B24635" s="150"/>
    </row>
    <row r="24636" spans="2:2">
      <c r="B24636" s="150"/>
    </row>
    <row r="24637" spans="2:2">
      <c r="B24637" s="150"/>
    </row>
    <row r="24638" spans="2:2">
      <c r="B24638" s="150"/>
    </row>
    <row r="24639" spans="2:2">
      <c r="B24639" s="150"/>
    </row>
    <row r="24640" spans="2:2">
      <c r="B24640" s="150"/>
    </row>
    <row r="24641" spans="2:2">
      <c r="B24641" s="150"/>
    </row>
    <row r="24642" spans="2:2">
      <c r="B24642" s="150"/>
    </row>
    <row r="24643" spans="2:2">
      <c r="B24643" s="150"/>
    </row>
    <row r="24644" spans="2:2">
      <c r="B24644" s="150"/>
    </row>
    <row r="24645" spans="2:2">
      <c r="B24645" s="150"/>
    </row>
    <row r="24646" spans="2:2">
      <c r="B24646" s="150"/>
    </row>
    <row r="24647" spans="2:2">
      <c r="B24647" s="150"/>
    </row>
    <row r="24648" spans="2:2">
      <c r="B24648" s="150"/>
    </row>
    <row r="24649" spans="2:2">
      <c r="B24649" s="150"/>
    </row>
    <row r="24650" spans="2:2">
      <c r="B24650" s="150"/>
    </row>
    <row r="24651" spans="2:2">
      <c r="B24651" s="150"/>
    </row>
    <row r="24652" spans="2:2">
      <c r="B24652" s="150"/>
    </row>
    <row r="24653" spans="2:2">
      <c r="B24653" s="150"/>
    </row>
    <row r="24654" spans="2:2">
      <c r="B24654" s="150"/>
    </row>
    <row r="24655" spans="2:2">
      <c r="B24655" s="150"/>
    </row>
    <row r="24656" spans="2:2">
      <c r="B24656" s="150"/>
    </row>
    <row r="24657" spans="2:2">
      <c r="B24657" s="150"/>
    </row>
    <row r="24658" spans="2:2">
      <c r="B24658" s="150"/>
    </row>
    <row r="24659" spans="2:2">
      <c r="B24659" s="150"/>
    </row>
    <row r="24660" spans="2:2">
      <c r="B24660" s="150"/>
    </row>
    <row r="24661" spans="2:2">
      <c r="B24661" s="150"/>
    </row>
    <row r="24662" spans="2:2">
      <c r="B24662" s="150"/>
    </row>
    <row r="24663" spans="2:2">
      <c r="B24663" s="150"/>
    </row>
    <row r="24664" spans="2:2">
      <c r="B24664" s="150"/>
    </row>
    <row r="24665" spans="2:2">
      <c r="B24665" s="150"/>
    </row>
    <row r="24666" spans="2:2">
      <c r="B24666" s="150"/>
    </row>
    <row r="24667" spans="2:2">
      <c r="B24667" s="150"/>
    </row>
    <row r="24668" spans="2:2">
      <c r="B24668" s="150"/>
    </row>
    <row r="24669" spans="2:2">
      <c r="B24669" s="150"/>
    </row>
    <row r="24670" spans="2:2">
      <c r="B24670" s="150"/>
    </row>
    <row r="24671" spans="2:2">
      <c r="B24671" s="150"/>
    </row>
    <row r="24672" spans="2:2">
      <c r="B24672" s="150"/>
    </row>
    <row r="24673" spans="2:2">
      <c r="B24673" s="150"/>
    </row>
    <row r="24674" spans="2:2">
      <c r="B24674" s="150"/>
    </row>
    <row r="24675" spans="2:2">
      <c r="B24675" s="150"/>
    </row>
    <row r="24676" spans="2:2">
      <c r="B24676" s="150"/>
    </row>
    <row r="24677" spans="2:2">
      <c r="B24677" s="150"/>
    </row>
    <row r="24678" spans="2:2">
      <c r="B24678" s="150"/>
    </row>
    <row r="24679" spans="2:2">
      <c r="B24679" s="150"/>
    </row>
    <row r="24680" spans="2:2">
      <c r="B24680" s="150"/>
    </row>
    <row r="24681" spans="2:2">
      <c r="B24681" s="150"/>
    </row>
    <row r="24682" spans="2:2">
      <c r="B24682" s="150"/>
    </row>
    <row r="24683" spans="2:2">
      <c r="B24683" s="150"/>
    </row>
    <row r="24684" spans="2:2">
      <c r="B24684" s="150"/>
    </row>
    <row r="24685" spans="2:2">
      <c r="B24685" s="150"/>
    </row>
    <row r="24686" spans="2:2">
      <c r="B24686" s="150"/>
    </row>
    <row r="24687" spans="2:2">
      <c r="B24687" s="150"/>
    </row>
    <row r="24688" spans="2:2">
      <c r="B24688" s="150"/>
    </row>
    <row r="24689" spans="2:2">
      <c r="B24689" s="150"/>
    </row>
    <row r="24690" spans="2:2">
      <c r="B24690" s="150"/>
    </row>
    <row r="24691" spans="2:2">
      <c r="B24691" s="150"/>
    </row>
    <row r="24692" spans="2:2">
      <c r="B24692" s="150"/>
    </row>
    <row r="24693" spans="2:2">
      <c r="B24693" s="150"/>
    </row>
    <row r="24694" spans="2:2">
      <c r="B24694" s="150"/>
    </row>
    <row r="24695" spans="2:2">
      <c r="B24695" s="150"/>
    </row>
    <row r="24696" spans="2:2">
      <c r="B24696" s="150"/>
    </row>
    <row r="24697" spans="2:2">
      <c r="B24697" s="150"/>
    </row>
    <row r="24698" spans="2:2">
      <c r="B24698" s="150"/>
    </row>
    <row r="24699" spans="2:2">
      <c r="B24699" s="150"/>
    </row>
    <row r="24700" spans="2:2">
      <c r="B24700" s="150"/>
    </row>
    <row r="24701" spans="2:2">
      <c r="B24701" s="150"/>
    </row>
    <row r="24702" spans="2:2">
      <c r="B24702" s="150"/>
    </row>
    <row r="24703" spans="2:2">
      <c r="B24703" s="150"/>
    </row>
    <row r="24704" spans="2:2">
      <c r="B24704" s="150"/>
    </row>
    <row r="24705" spans="2:2">
      <c r="B24705" s="150"/>
    </row>
    <row r="24706" spans="2:2">
      <c r="B24706" s="150"/>
    </row>
    <row r="24707" spans="2:2">
      <c r="B24707" s="150"/>
    </row>
    <row r="24708" spans="2:2">
      <c r="B24708" s="150"/>
    </row>
    <row r="24709" spans="2:2">
      <c r="B24709" s="150"/>
    </row>
    <row r="24710" spans="2:2">
      <c r="B24710" s="150"/>
    </row>
    <row r="24711" spans="2:2">
      <c r="B24711" s="150"/>
    </row>
    <row r="24712" spans="2:2">
      <c r="B24712" s="150"/>
    </row>
    <row r="24713" spans="2:2">
      <c r="B24713" s="150"/>
    </row>
    <row r="24714" spans="2:2">
      <c r="B24714" s="150"/>
    </row>
    <row r="24715" spans="2:2">
      <c r="B24715" s="150"/>
    </row>
    <row r="24716" spans="2:2">
      <c r="B24716" s="150"/>
    </row>
    <row r="24717" spans="2:2">
      <c r="B24717" s="150"/>
    </row>
    <row r="24718" spans="2:2">
      <c r="B24718" s="150"/>
    </row>
    <row r="24719" spans="2:2">
      <c r="B24719" s="150"/>
    </row>
    <row r="24720" spans="2:2">
      <c r="B24720" s="150"/>
    </row>
    <row r="24721" spans="2:2">
      <c r="B24721" s="150"/>
    </row>
    <row r="24722" spans="2:2">
      <c r="B24722" s="150"/>
    </row>
    <row r="24723" spans="2:2">
      <c r="B24723" s="150"/>
    </row>
    <row r="24724" spans="2:2">
      <c r="B24724" s="150"/>
    </row>
    <row r="24725" spans="2:2">
      <c r="B24725" s="150"/>
    </row>
    <row r="24726" spans="2:2">
      <c r="B24726" s="150"/>
    </row>
    <row r="24727" spans="2:2">
      <c r="B24727" s="150"/>
    </row>
    <row r="24728" spans="2:2">
      <c r="B24728" s="150"/>
    </row>
    <row r="24729" spans="2:2">
      <c r="B24729" s="150"/>
    </row>
    <row r="24730" spans="2:2">
      <c r="B24730" s="150"/>
    </row>
    <row r="24731" spans="2:2">
      <c r="B24731" s="150"/>
    </row>
    <row r="24732" spans="2:2">
      <c r="B24732" s="150"/>
    </row>
    <row r="24733" spans="2:2">
      <c r="B24733" s="150"/>
    </row>
    <row r="24734" spans="2:2">
      <c r="B24734" s="150"/>
    </row>
    <row r="24735" spans="2:2">
      <c r="B24735" s="150"/>
    </row>
    <row r="24736" spans="2:2">
      <c r="B24736" s="150"/>
    </row>
    <row r="24737" spans="2:2">
      <c r="B24737" s="150"/>
    </row>
    <row r="24738" spans="2:2">
      <c r="B24738" s="150"/>
    </row>
    <row r="24739" spans="2:2">
      <c r="B24739" s="150"/>
    </row>
    <row r="24740" spans="2:2">
      <c r="B24740" s="150"/>
    </row>
    <row r="24741" spans="2:2">
      <c r="B24741" s="150"/>
    </row>
    <row r="24742" spans="2:2">
      <c r="B24742" s="150"/>
    </row>
    <row r="24743" spans="2:2">
      <c r="B24743" s="150"/>
    </row>
    <row r="24744" spans="2:2">
      <c r="B24744" s="150"/>
    </row>
    <row r="24745" spans="2:2">
      <c r="B24745" s="150"/>
    </row>
    <row r="24746" spans="2:2">
      <c r="B24746" s="150"/>
    </row>
    <row r="24747" spans="2:2">
      <c r="B24747" s="150"/>
    </row>
    <row r="24748" spans="2:2">
      <c r="B24748" s="150"/>
    </row>
    <row r="24749" spans="2:2">
      <c r="B24749" s="150"/>
    </row>
    <row r="24750" spans="2:2">
      <c r="B24750" s="150"/>
    </row>
    <row r="24751" spans="2:2">
      <c r="B24751" s="150"/>
    </row>
    <row r="24752" spans="2:2">
      <c r="B24752" s="150"/>
    </row>
    <row r="24753" spans="2:2">
      <c r="B24753" s="150"/>
    </row>
    <row r="24754" spans="2:2">
      <c r="B24754" s="150"/>
    </row>
    <row r="24755" spans="2:2">
      <c r="B24755" s="150"/>
    </row>
    <row r="24756" spans="2:2">
      <c r="B24756" s="150"/>
    </row>
    <row r="24757" spans="2:2">
      <c r="B24757" s="150"/>
    </row>
    <row r="24758" spans="2:2">
      <c r="B24758" s="150"/>
    </row>
    <row r="24759" spans="2:2">
      <c r="B24759" s="150"/>
    </row>
    <row r="24760" spans="2:2">
      <c r="B24760" s="150"/>
    </row>
    <row r="24761" spans="2:2">
      <c r="B24761" s="150"/>
    </row>
    <row r="24762" spans="2:2">
      <c r="B24762" s="150"/>
    </row>
    <row r="24763" spans="2:2">
      <c r="B24763" s="150"/>
    </row>
    <row r="24764" spans="2:2">
      <c r="B24764" s="150"/>
    </row>
    <row r="24765" spans="2:2">
      <c r="B24765" s="150"/>
    </row>
    <row r="24766" spans="2:2">
      <c r="B24766" s="150"/>
    </row>
    <row r="24767" spans="2:2">
      <c r="B24767" s="150"/>
    </row>
    <row r="24768" spans="2:2">
      <c r="B24768" s="150"/>
    </row>
    <row r="24769" spans="2:2">
      <c r="B24769" s="150"/>
    </row>
    <row r="24770" spans="2:2">
      <c r="B24770" s="150"/>
    </row>
    <row r="24771" spans="2:2">
      <c r="B24771" s="150"/>
    </row>
    <row r="24772" spans="2:2">
      <c r="B24772" s="150"/>
    </row>
    <row r="24773" spans="2:2">
      <c r="B24773" s="150"/>
    </row>
    <row r="24774" spans="2:2">
      <c r="B24774" s="150"/>
    </row>
    <row r="24775" spans="2:2">
      <c r="B24775" s="150"/>
    </row>
    <row r="24776" spans="2:2">
      <c r="B24776" s="150"/>
    </row>
    <row r="24777" spans="2:2">
      <c r="B24777" s="150"/>
    </row>
    <row r="24778" spans="2:2">
      <c r="B24778" s="150"/>
    </row>
    <row r="24779" spans="2:2">
      <c r="B24779" s="150"/>
    </row>
    <row r="24780" spans="2:2">
      <c r="B24780" s="150"/>
    </row>
    <row r="24781" spans="2:2">
      <c r="B24781" s="150"/>
    </row>
    <row r="24782" spans="2:2">
      <c r="B24782" s="150"/>
    </row>
    <row r="24783" spans="2:2">
      <c r="B24783" s="150"/>
    </row>
    <row r="24784" spans="2:2">
      <c r="B24784" s="150"/>
    </row>
    <row r="24785" spans="2:2">
      <c r="B24785" s="150"/>
    </row>
    <row r="24786" spans="2:2">
      <c r="B24786" s="150"/>
    </row>
    <row r="24787" spans="2:2">
      <c r="B24787" s="150"/>
    </row>
    <row r="24788" spans="2:2">
      <c r="B24788" s="150"/>
    </row>
    <row r="24789" spans="2:2">
      <c r="B24789" s="150"/>
    </row>
    <row r="24790" spans="2:2">
      <c r="B24790" s="150"/>
    </row>
    <row r="24791" spans="2:2">
      <c r="B24791" s="150"/>
    </row>
    <row r="24792" spans="2:2">
      <c r="B24792" s="150"/>
    </row>
    <row r="24793" spans="2:2">
      <c r="B24793" s="150"/>
    </row>
    <row r="24794" spans="2:2">
      <c r="B24794" s="150"/>
    </row>
    <row r="24795" spans="2:2">
      <c r="B24795" s="150"/>
    </row>
    <row r="24796" spans="2:2">
      <c r="B24796" s="150"/>
    </row>
    <row r="24797" spans="2:2">
      <c r="B24797" s="150"/>
    </row>
    <row r="24798" spans="2:2">
      <c r="B24798" s="150"/>
    </row>
    <row r="24799" spans="2:2">
      <c r="B24799" s="150"/>
    </row>
    <row r="24800" spans="2:2">
      <c r="B24800" s="150"/>
    </row>
    <row r="24801" spans="2:2">
      <c r="B24801" s="150"/>
    </row>
    <row r="24802" spans="2:2">
      <c r="B24802" s="150"/>
    </row>
    <row r="24803" spans="2:2">
      <c r="B24803" s="150"/>
    </row>
    <row r="24804" spans="2:2">
      <c r="B24804" s="150"/>
    </row>
    <row r="24805" spans="2:2">
      <c r="B24805" s="150"/>
    </row>
    <row r="24806" spans="2:2">
      <c r="B24806" s="150"/>
    </row>
    <row r="24807" spans="2:2">
      <c r="B24807" s="150"/>
    </row>
    <row r="24808" spans="2:2">
      <c r="B24808" s="150"/>
    </row>
    <row r="24809" spans="2:2">
      <c r="B24809" s="150"/>
    </row>
    <row r="24810" spans="2:2">
      <c r="B24810" s="150"/>
    </row>
    <row r="24811" spans="2:2">
      <c r="B24811" s="150"/>
    </row>
    <row r="24812" spans="2:2">
      <c r="B24812" s="150"/>
    </row>
    <row r="24813" spans="2:2">
      <c r="B24813" s="150"/>
    </row>
    <row r="24814" spans="2:2">
      <c r="B24814" s="150"/>
    </row>
    <row r="24815" spans="2:2">
      <c r="B24815" s="150"/>
    </row>
    <row r="24816" spans="2:2">
      <c r="B24816" s="150"/>
    </row>
    <row r="24817" spans="2:2">
      <c r="B24817" s="150"/>
    </row>
    <row r="24818" spans="2:2">
      <c r="B24818" s="150"/>
    </row>
    <row r="24819" spans="2:2">
      <c r="B24819" s="150"/>
    </row>
    <row r="24820" spans="2:2">
      <c r="B24820" s="150"/>
    </row>
    <row r="24821" spans="2:2">
      <c r="B24821" s="150"/>
    </row>
    <row r="24822" spans="2:2">
      <c r="B24822" s="150"/>
    </row>
    <row r="24823" spans="2:2">
      <c r="B24823" s="150"/>
    </row>
    <row r="24824" spans="2:2">
      <c r="B24824" s="150"/>
    </row>
    <row r="24825" spans="2:2">
      <c r="B24825" s="150"/>
    </row>
    <row r="24826" spans="2:2">
      <c r="B24826" s="150"/>
    </row>
    <row r="24827" spans="2:2">
      <c r="B24827" s="150"/>
    </row>
    <row r="24828" spans="2:2">
      <c r="B24828" s="150"/>
    </row>
    <row r="24829" spans="2:2">
      <c r="B24829" s="150"/>
    </row>
    <row r="24830" spans="2:2">
      <c r="B24830" s="150"/>
    </row>
    <row r="24831" spans="2:2">
      <c r="B24831" s="150"/>
    </row>
    <row r="24832" spans="2:2">
      <c r="B24832" s="150"/>
    </row>
    <row r="24833" spans="2:2">
      <c r="B24833" s="150"/>
    </row>
    <row r="24834" spans="2:2">
      <c r="B24834" s="150"/>
    </row>
    <row r="24835" spans="2:2">
      <c r="B24835" s="150"/>
    </row>
    <row r="24836" spans="2:2">
      <c r="B24836" s="150"/>
    </row>
    <row r="24837" spans="2:2">
      <c r="B24837" s="150"/>
    </row>
    <row r="24838" spans="2:2">
      <c r="B24838" s="150"/>
    </row>
    <row r="24839" spans="2:2">
      <c r="B24839" s="150"/>
    </row>
    <row r="24840" spans="2:2">
      <c r="B24840" s="150"/>
    </row>
    <row r="24841" spans="2:2">
      <c r="B24841" s="150"/>
    </row>
    <row r="24842" spans="2:2">
      <c r="B24842" s="150"/>
    </row>
    <row r="24843" spans="2:2">
      <c r="B24843" s="150"/>
    </row>
    <row r="24844" spans="2:2">
      <c r="B24844" s="150"/>
    </row>
    <row r="24845" spans="2:2">
      <c r="B24845" s="150"/>
    </row>
    <row r="24846" spans="2:2">
      <c r="B24846" s="150"/>
    </row>
    <row r="24847" spans="2:2">
      <c r="B24847" s="150"/>
    </row>
    <row r="24848" spans="2:2">
      <c r="B24848" s="150"/>
    </row>
    <row r="24849" spans="2:2">
      <c r="B24849" s="150"/>
    </row>
    <row r="24850" spans="2:2">
      <c r="B24850" s="150"/>
    </row>
    <row r="24851" spans="2:2">
      <c r="B24851" s="150"/>
    </row>
    <row r="24852" spans="2:2">
      <c r="B24852" s="150"/>
    </row>
    <row r="24853" spans="2:2">
      <c r="B24853" s="150"/>
    </row>
    <row r="24854" spans="2:2">
      <c r="B24854" s="150"/>
    </row>
    <row r="24855" spans="2:2">
      <c r="B24855" s="150"/>
    </row>
    <row r="24856" spans="2:2">
      <c r="B24856" s="150"/>
    </row>
    <row r="24857" spans="2:2">
      <c r="B24857" s="150"/>
    </row>
    <row r="24858" spans="2:2">
      <c r="B24858" s="150"/>
    </row>
    <row r="24859" spans="2:2">
      <c r="B24859" s="150"/>
    </row>
    <row r="24860" spans="2:2">
      <c r="B24860" s="150"/>
    </row>
    <row r="24861" spans="2:2">
      <c r="B24861" s="150"/>
    </row>
    <row r="24862" spans="2:2">
      <c r="B24862" s="150"/>
    </row>
    <row r="24863" spans="2:2">
      <c r="B24863" s="150"/>
    </row>
    <row r="24864" spans="2:2">
      <c r="B24864" s="150"/>
    </row>
    <row r="24865" spans="2:2">
      <c r="B24865" s="150"/>
    </row>
    <row r="24866" spans="2:2">
      <c r="B24866" s="150"/>
    </row>
    <row r="24867" spans="2:2">
      <c r="B24867" s="150"/>
    </row>
    <row r="24868" spans="2:2">
      <c r="B24868" s="150"/>
    </row>
    <row r="24869" spans="2:2">
      <c r="B24869" s="150"/>
    </row>
    <row r="24870" spans="2:2">
      <c r="B24870" s="150"/>
    </row>
    <row r="24871" spans="2:2">
      <c r="B24871" s="150"/>
    </row>
    <row r="24872" spans="2:2">
      <c r="B24872" s="150"/>
    </row>
    <row r="24873" spans="2:2">
      <c r="B24873" s="150"/>
    </row>
    <row r="24874" spans="2:2">
      <c r="B24874" s="150"/>
    </row>
    <row r="24875" spans="2:2">
      <c r="B24875" s="150"/>
    </row>
    <row r="24876" spans="2:2">
      <c r="B24876" s="150"/>
    </row>
    <row r="24877" spans="2:2">
      <c r="B24877" s="150"/>
    </row>
    <row r="24878" spans="2:2">
      <c r="B24878" s="150"/>
    </row>
    <row r="24879" spans="2:2">
      <c r="B24879" s="150"/>
    </row>
    <row r="24880" spans="2:2">
      <c r="B24880" s="150"/>
    </row>
    <row r="24881" spans="2:2">
      <c r="B24881" s="150"/>
    </row>
    <row r="24882" spans="2:2">
      <c r="B24882" s="150"/>
    </row>
    <row r="24883" spans="2:2">
      <c r="B24883" s="150"/>
    </row>
    <row r="24884" spans="2:2">
      <c r="B24884" s="150"/>
    </row>
    <row r="24885" spans="2:2">
      <c r="B24885" s="150"/>
    </row>
    <row r="24886" spans="2:2">
      <c r="B24886" s="150"/>
    </row>
    <row r="24887" spans="2:2">
      <c r="B24887" s="150"/>
    </row>
    <row r="24888" spans="2:2">
      <c r="B24888" s="150"/>
    </row>
    <row r="24889" spans="2:2">
      <c r="B24889" s="150"/>
    </row>
    <row r="24890" spans="2:2">
      <c r="B24890" s="150"/>
    </row>
    <row r="24891" spans="2:2">
      <c r="B24891" s="150"/>
    </row>
    <row r="24892" spans="2:2">
      <c r="B24892" s="150"/>
    </row>
    <row r="24893" spans="2:2">
      <c r="B24893" s="150"/>
    </row>
    <row r="24894" spans="2:2">
      <c r="B24894" s="150"/>
    </row>
    <row r="24895" spans="2:2">
      <c r="B24895" s="150"/>
    </row>
    <row r="24896" spans="2:2">
      <c r="B24896" s="150"/>
    </row>
    <row r="24897" spans="2:2">
      <c r="B24897" s="150"/>
    </row>
    <row r="24898" spans="2:2">
      <c r="B24898" s="150"/>
    </row>
    <row r="24899" spans="2:2">
      <c r="B24899" s="150"/>
    </row>
    <row r="24900" spans="2:2">
      <c r="B24900" s="150"/>
    </row>
    <row r="24901" spans="2:2">
      <c r="B24901" s="150"/>
    </row>
    <row r="24902" spans="2:2">
      <c r="B24902" s="150"/>
    </row>
    <row r="24903" spans="2:2">
      <c r="B24903" s="150"/>
    </row>
    <row r="24904" spans="2:2">
      <c r="B24904" s="150"/>
    </row>
    <row r="24905" spans="2:2">
      <c r="B24905" s="150"/>
    </row>
    <row r="24906" spans="2:2">
      <c r="B24906" s="150"/>
    </row>
    <row r="24907" spans="2:2">
      <c r="B24907" s="150"/>
    </row>
    <row r="24908" spans="2:2">
      <c r="B24908" s="150"/>
    </row>
    <row r="24909" spans="2:2">
      <c r="B24909" s="150"/>
    </row>
    <row r="24910" spans="2:2">
      <c r="B24910" s="150"/>
    </row>
    <row r="24911" spans="2:2">
      <c r="B24911" s="150"/>
    </row>
    <row r="24912" spans="2:2">
      <c r="B24912" s="150"/>
    </row>
    <row r="24913" spans="2:2">
      <c r="B24913" s="150"/>
    </row>
    <row r="24914" spans="2:2">
      <c r="B24914" s="150"/>
    </row>
    <row r="24915" spans="2:2">
      <c r="B24915" s="150"/>
    </row>
    <row r="24916" spans="2:2">
      <c r="B24916" s="150"/>
    </row>
    <row r="24917" spans="2:2">
      <c r="B24917" s="150"/>
    </row>
    <row r="24918" spans="2:2">
      <c r="B24918" s="150"/>
    </row>
    <row r="24919" spans="2:2">
      <c r="B24919" s="150"/>
    </row>
    <row r="24920" spans="2:2">
      <c r="B24920" s="150"/>
    </row>
    <row r="24921" spans="2:2">
      <c r="B24921" s="150"/>
    </row>
    <row r="24922" spans="2:2">
      <c r="B24922" s="150"/>
    </row>
    <row r="24923" spans="2:2">
      <c r="B24923" s="150"/>
    </row>
    <row r="24924" spans="2:2">
      <c r="B24924" s="150"/>
    </row>
    <row r="24925" spans="2:2">
      <c r="B24925" s="150"/>
    </row>
    <row r="24926" spans="2:2">
      <c r="B24926" s="150"/>
    </row>
    <row r="24927" spans="2:2">
      <c r="B24927" s="150"/>
    </row>
    <row r="24928" spans="2:2">
      <c r="B24928" s="150"/>
    </row>
    <row r="24929" spans="2:2">
      <c r="B24929" s="150"/>
    </row>
    <row r="24930" spans="2:2">
      <c r="B24930" s="150"/>
    </row>
    <row r="24931" spans="2:2">
      <c r="B24931" s="150"/>
    </row>
    <row r="24932" spans="2:2">
      <c r="B24932" s="150"/>
    </row>
    <row r="24933" spans="2:2">
      <c r="B24933" s="150"/>
    </row>
    <row r="24934" spans="2:2">
      <c r="B24934" s="150"/>
    </row>
    <row r="24935" spans="2:2">
      <c r="B24935" s="150"/>
    </row>
    <row r="24936" spans="2:2">
      <c r="B24936" s="150"/>
    </row>
    <row r="24937" spans="2:2">
      <c r="B24937" s="150"/>
    </row>
    <row r="24938" spans="2:2">
      <c r="B24938" s="150"/>
    </row>
    <row r="24939" spans="2:2">
      <c r="B24939" s="150"/>
    </row>
    <row r="24940" spans="2:2">
      <c r="B24940" s="150"/>
    </row>
    <row r="24941" spans="2:2">
      <c r="B24941" s="150"/>
    </row>
    <row r="24942" spans="2:2">
      <c r="B24942" s="150"/>
    </row>
    <row r="24943" spans="2:2">
      <c r="B24943" s="150"/>
    </row>
    <row r="24944" spans="2:2">
      <c r="B24944" s="150"/>
    </row>
    <row r="24945" spans="2:2">
      <c r="B24945" s="150"/>
    </row>
    <row r="24946" spans="2:2">
      <c r="B24946" s="150"/>
    </row>
    <row r="24947" spans="2:2">
      <c r="B24947" s="150"/>
    </row>
    <row r="24948" spans="2:2">
      <c r="B24948" s="150"/>
    </row>
    <row r="24949" spans="2:2">
      <c r="B24949" s="150"/>
    </row>
    <row r="24950" spans="2:2">
      <c r="B24950" s="150"/>
    </row>
    <row r="24951" spans="2:2">
      <c r="B24951" s="150"/>
    </row>
    <row r="24952" spans="2:2">
      <c r="B24952" s="150"/>
    </row>
    <row r="24953" spans="2:2">
      <c r="B24953" s="150"/>
    </row>
    <row r="24954" spans="2:2">
      <c r="B24954" s="150"/>
    </row>
    <row r="24955" spans="2:2">
      <c r="B24955" s="150"/>
    </row>
    <row r="24956" spans="2:2">
      <c r="B24956" s="150"/>
    </row>
    <row r="24957" spans="2:2">
      <c r="B24957" s="150"/>
    </row>
    <row r="24958" spans="2:2">
      <c r="B24958" s="150"/>
    </row>
    <row r="24959" spans="2:2">
      <c r="B24959" s="150"/>
    </row>
    <row r="24960" spans="2:2">
      <c r="B24960" s="150"/>
    </row>
    <row r="24961" spans="2:2">
      <c r="B24961" s="150"/>
    </row>
    <row r="24962" spans="2:2">
      <c r="B24962" s="150"/>
    </row>
    <row r="24963" spans="2:2">
      <c r="B24963" s="150"/>
    </row>
    <row r="24964" spans="2:2">
      <c r="B24964" s="150"/>
    </row>
    <row r="24965" spans="2:2">
      <c r="B24965" s="150"/>
    </row>
    <row r="24966" spans="2:2">
      <c r="B24966" s="150"/>
    </row>
    <row r="24967" spans="2:2">
      <c r="B24967" s="150"/>
    </row>
    <row r="24968" spans="2:2">
      <c r="B24968" s="150"/>
    </row>
    <row r="24969" spans="2:2">
      <c r="B24969" s="150"/>
    </row>
    <row r="24970" spans="2:2">
      <c r="B24970" s="150"/>
    </row>
    <row r="24971" spans="2:2">
      <c r="B24971" s="150"/>
    </row>
    <row r="24972" spans="2:2">
      <c r="B24972" s="150"/>
    </row>
    <row r="24973" spans="2:2">
      <c r="B24973" s="150"/>
    </row>
    <row r="24974" spans="2:2">
      <c r="B24974" s="150"/>
    </row>
    <row r="24975" spans="2:2">
      <c r="B24975" s="150"/>
    </row>
    <row r="24976" spans="2:2">
      <c r="B24976" s="150"/>
    </row>
    <row r="24977" spans="2:2">
      <c r="B24977" s="150"/>
    </row>
    <row r="24978" spans="2:2">
      <c r="B24978" s="150"/>
    </row>
    <row r="24979" spans="2:2">
      <c r="B24979" s="150"/>
    </row>
    <row r="24980" spans="2:2">
      <c r="B24980" s="150"/>
    </row>
    <row r="24981" spans="2:2">
      <c r="B24981" s="150"/>
    </row>
    <row r="24982" spans="2:2">
      <c r="B24982" s="150"/>
    </row>
    <row r="24983" spans="2:2">
      <c r="B24983" s="150"/>
    </row>
    <row r="24984" spans="2:2">
      <c r="B24984" s="150"/>
    </row>
    <row r="24985" spans="2:2">
      <c r="B24985" s="150"/>
    </row>
    <row r="24986" spans="2:2">
      <c r="B24986" s="150"/>
    </row>
    <row r="24987" spans="2:2">
      <c r="B24987" s="150"/>
    </row>
    <row r="24988" spans="2:2">
      <c r="B24988" s="150"/>
    </row>
    <row r="24989" spans="2:2">
      <c r="B24989" s="150"/>
    </row>
    <row r="24990" spans="2:2">
      <c r="B24990" s="150"/>
    </row>
    <row r="24991" spans="2:2">
      <c r="B24991" s="150"/>
    </row>
    <row r="24992" spans="2:2">
      <c r="B24992" s="150"/>
    </row>
    <row r="24993" spans="2:2">
      <c r="B24993" s="150"/>
    </row>
    <row r="24994" spans="2:2">
      <c r="B24994" s="150"/>
    </row>
    <row r="24995" spans="2:2">
      <c r="B24995" s="150"/>
    </row>
    <row r="24996" spans="2:2">
      <c r="B24996" s="150"/>
    </row>
    <row r="24997" spans="2:2">
      <c r="B24997" s="150"/>
    </row>
    <row r="24998" spans="2:2">
      <c r="B24998" s="150"/>
    </row>
    <row r="24999" spans="2:2">
      <c r="B24999" s="150"/>
    </row>
    <row r="25000" spans="2:2">
      <c r="B25000" s="150"/>
    </row>
    <row r="25001" spans="2:2">
      <c r="B25001" s="150"/>
    </row>
    <row r="25002" spans="2:2">
      <c r="B25002" s="150"/>
    </row>
    <row r="25003" spans="2:2">
      <c r="B25003" s="150"/>
    </row>
    <row r="25004" spans="2:2">
      <c r="B25004" s="150"/>
    </row>
    <row r="25005" spans="2:2">
      <c r="B25005" s="150"/>
    </row>
    <row r="25006" spans="2:2">
      <c r="B25006" s="150"/>
    </row>
    <row r="25007" spans="2:2">
      <c r="B25007" s="150"/>
    </row>
    <row r="25008" spans="2:2">
      <c r="B25008" s="150"/>
    </row>
    <row r="25009" spans="2:2">
      <c r="B25009" s="150"/>
    </row>
    <row r="25010" spans="2:2">
      <c r="B25010" s="150"/>
    </row>
    <row r="25011" spans="2:2">
      <c r="B25011" s="150"/>
    </row>
    <row r="25012" spans="2:2">
      <c r="B25012" s="150"/>
    </row>
    <row r="25013" spans="2:2">
      <c r="B25013" s="150"/>
    </row>
    <row r="25014" spans="2:2">
      <c r="B25014" s="150"/>
    </row>
    <row r="25015" spans="2:2">
      <c r="B25015" s="150"/>
    </row>
    <row r="25016" spans="2:2">
      <c r="B25016" s="150"/>
    </row>
    <row r="25017" spans="2:2">
      <c r="B25017" s="150"/>
    </row>
    <row r="25018" spans="2:2">
      <c r="B25018" s="150"/>
    </row>
    <row r="25019" spans="2:2">
      <c r="B25019" s="150"/>
    </row>
    <row r="25020" spans="2:2">
      <c r="B25020" s="150"/>
    </row>
    <row r="25021" spans="2:2">
      <c r="B25021" s="150"/>
    </row>
    <row r="25022" spans="2:2">
      <c r="B25022" s="150"/>
    </row>
    <row r="25023" spans="2:2">
      <c r="B25023" s="150"/>
    </row>
    <row r="25024" spans="2:2">
      <c r="B25024" s="150"/>
    </row>
    <row r="25025" spans="2:2">
      <c r="B25025" s="150"/>
    </row>
    <row r="25026" spans="2:2">
      <c r="B25026" s="150"/>
    </row>
    <row r="25027" spans="2:2">
      <c r="B25027" s="150"/>
    </row>
    <row r="25028" spans="2:2">
      <c r="B25028" s="150"/>
    </row>
    <row r="25029" spans="2:2">
      <c r="B25029" s="150"/>
    </row>
    <row r="25030" spans="2:2">
      <c r="B25030" s="150"/>
    </row>
    <row r="25031" spans="2:2">
      <c r="B25031" s="150"/>
    </row>
    <row r="25032" spans="2:2">
      <c r="B25032" s="150"/>
    </row>
    <row r="25033" spans="2:2">
      <c r="B25033" s="150"/>
    </row>
    <row r="25034" spans="2:2">
      <c r="B25034" s="150"/>
    </row>
    <row r="25035" spans="2:2">
      <c r="B25035" s="150"/>
    </row>
    <row r="25036" spans="2:2">
      <c r="B25036" s="150"/>
    </row>
    <row r="25037" spans="2:2">
      <c r="B25037" s="150"/>
    </row>
    <row r="25038" spans="2:2">
      <c r="B25038" s="150"/>
    </row>
    <row r="25039" spans="2:2">
      <c r="B25039" s="150"/>
    </row>
    <row r="25040" spans="2:2">
      <c r="B25040" s="150"/>
    </row>
    <row r="25041" spans="2:2">
      <c r="B25041" s="150"/>
    </row>
    <row r="25042" spans="2:2">
      <c r="B25042" s="150"/>
    </row>
    <row r="25043" spans="2:2">
      <c r="B25043" s="150"/>
    </row>
    <row r="25044" spans="2:2">
      <c r="B25044" s="150"/>
    </row>
    <row r="25045" spans="2:2">
      <c r="B25045" s="150"/>
    </row>
    <row r="25046" spans="2:2">
      <c r="B25046" s="150"/>
    </row>
    <row r="25047" spans="2:2">
      <c r="B25047" s="150"/>
    </row>
    <row r="25048" spans="2:2">
      <c r="B25048" s="150"/>
    </row>
    <row r="25049" spans="2:2">
      <c r="B25049" s="150"/>
    </row>
    <row r="25050" spans="2:2">
      <c r="B25050" s="150"/>
    </row>
    <row r="25051" spans="2:2">
      <c r="B25051" s="150"/>
    </row>
    <row r="25052" spans="2:2">
      <c r="B25052" s="150"/>
    </row>
    <row r="25053" spans="2:2">
      <c r="B25053" s="150"/>
    </row>
    <row r="25054" spans="2:2">
      <c r="B25054" s="150"/>
    </row>
    <row r="25055" spans="2:2">
      <c r="B25055" s="150"/>
    </row>
    <row r="25056" spans="2:2">
      <c r="B25056" s="150"/>
    </row>
    <row r="25057" spans="2:2">
      <c r="B25057" s="150"/>
    </row>
    <row r="25058" spans="2:2">
      <c r="B25058" s="150"/>
    </row>
    <row r="25059" spans="2:2">
      <c r="B25059" s="150"/>
    </row>
    <row r="25060" spans="2:2">
      <c r="B25060" s="150"/>
    </row>
    <row r="25061" spans="2:2">
      <c r="B25061" s="150"/>
    </row>
    <row r="25062" spans="2:2">
      <c r="B25062" s="150"/>
    </row>
    <row r="25063" spans="2:2">
      <c r="B25063" s="150"/>
    </row>
    <row r="25064" spans="2:2">
      <c r="B25064" s="150"/>
    </row>
    <row r="25065" spans="2:2">
      <c r="B25065" s="150"/>
    </row>
    <row r="25066" spans="2:2">
      <c r="B25066" s="150"/>
    </row>
    <row r="25067" spans="2:2">
      <c r="B25067" s="150"/>
    </row>
    <row r="25068" spans="2:2">
      <c r="B25068" s="150"/>
    </row>
    <row r="25069" spans="2:2">
      <c r="B25069" s="150"/>
    </row>
    <row r="25070" spans="2:2">
      <c r="B25070" s="150"/>
    </row>
    <row r="25071" spans="2:2">
      <c r="B25071" s="150"/>
    </row>
    <row r="25072" spans="2:2">
      <c r="B25072" s="150"/>
    </row>
    <row r="25073" spans="2:2">
      <c r="B25073" s="150"/>
    </row>
    <row r="25074" spans="2:2">
      <c r="B25074" s="150"/>
    </row>
    <row r="25075" spans="2:2">
      <c r="B25075" s="150"/>
    </row>
    <row r="25076" spans="2:2">
      <c r="B25076" s="150"/>
    </row>
    <row r="25077" spans="2:2">
      <c r="B25077" s="150"/>
    </row>
    <row r="25078" spans="2:2">
      <c r="B25078" s="150"/>
    </row>
    <row r="25079" spans="2:2">
      <c r="B25079" s="150"/>
    </row>
    <row r="25080" spans="2:2">
      <c r="B25080" s="150"/>
    </row>
    <row r="25081" spans="2:2">
      <c r="B25081" s="150"/>
    </row>
    <row r="25082" spans="2:2">
      <c r="B25082" s="150"/>
    </row>
    <row r="25083" spans="2:2">
      <c r="B25083" s="150"/>
    </row>
    <row r="25084" spans="2:2">
      <c r="B25084" s="150"/>
    </row>
    <row r="25085" spans="2:2">
      <c r="B25085" s="150"/>
    </row>
    <row r="25086" spans="2:2">
      <c r="B25086" s="150"/>
    </row>
    <row r="25087" spans="2:2">
      <c r="B25087" s="150"/>
    </row>
    <row r="25088" spans="2:2">
      <c r="B25088" s="150"/>
    </row>
    <row r="25089" spans="2:2">
      <c r="B25089" s="150"/>
    </row>
    <row r="25090" spans="2:2">
      <c r="B25090" s="150"/>
    </row>
    <row r="25091" spans="2:2">
      <c r="B25091" s="150"/>
    </row>
    <row r="25092" spans="2:2">
      <c r="B25092" s="150"/>
    </row>
    <row r="25093" spans="2:2">
      <c r="B25093" s="150"/>
    </row>
    <row r="25094" spans="2:2">
      <c r="B25094" s="150"/>
    </row>
    <row r="25095" spans="2:2">
      <c r="B25095" s="150"/>
    </row>
    <row r="25096" spans="2:2">
      <c r="B25096" s="150"/>
    </row>
    <row r="25097" spans="2:2">
      <c r="B25097" s="150"/>
    </row>
    <row r="25098" spans="2:2">
      <c r="B25098" s="150"/>
    </row>
    <row r="25099" spans="2:2">
      <c r="B25099" s="150"/>
    </row>
    <row r="25100" spans="2:2">
      <c r="B25100" s="150"/>
    </row>
    <row r="25101" spans="2:2">
      <c r="B25101" s="150"/>
    </row>
    <row r="25102" spans="2:2">
      <c r="B25102" s="150"/>
    </row>
    <row r="25103" spans="2:2">
      <c r="B25103" s="150"/>
    </row>
    <row r="25104" spans="2:2">
      <c r="B25104" s="150"/>
    </row>
    <row r="25105" spans="2:2">
      <c r="B25105" s="150"/>
    </row>
    <row r="25106" spans="2:2">
      <c r="B25106" s="150"/>
    </row>
    <row r="25107" spans="2:2">
      <c r="B25107" s="150"/>
    </row>
    <row r="25108" spans="2:2">
      <c r="B25108" s="150"/>
    </row>
    <row r="25109" spans="2:2">
      <c r="B25109" s="150"/>
    </row>
    <row r="25110" spans="2:2">
      <c r="B25110" s="150"/>
    </row>
    <row r="25111" spans="2:2">
      <c r="B25111" s="150"/>
    </row>
    <row r="25112" spans="2:2">
      <c r="B25112" s="150"/>
    </row>
    <row r="25113" spans="2:2">
      <c r="B25113" s="150"/>
    </row>
    <row r="25114" spans="2:2">
      <c r="B25114" s="150"/>
    </row>
    <row r="25115" spans="2:2">
      <c r="B25115" s="150"/>
    </row>
    <row r="25116" spans="2:2">
      <c r="B25116" s="150"/>
    </row>
    <row r="25117" spans="2:2">
      <c r="B25117" s="150"/>
    </row>
    <row r="25118" spans="2:2">
      <c r="B25118" s="150"/>
    </row>
    <row r="25119" spans="2:2">
      <c r="B25119" s="150"/>
    </row>
    <row r="25120" spans="2:2">
      <c r="B25120" s="150"/>
    </row>
    <row r="25121" spans="2:2">
      <c r="B25121" s="150"/>
    </row>
    <row r="25122" spans="2:2">
      <c r="B25122" s="150"/>
    </row>
    <row r="25123" spans="2:2">
      <c r="B25123" s="150"/>
    </row>
    <row r="25124" spans="2:2">
      <c r="B25124" s="150"/>
    </row>
    <row r="25125" spans="2:2">
      <c r="B25125" s="150"/>
    </row>
    <row r="25126" spans="2:2">
      <c r="B25126" s="150"/>
    </row>
    <row r="25127" spans="2:2">
      <c r="B25127" s="150"/>
    </row>
    <row r="25128" spans="2:2">
      <c r="B25128" s="150"/>
    </row>
    <row r="25129" spans="2:2">
      <c r="B25129" s="150"/>
    </row>
    <row r="25130" spans="2:2">
      <c r="B25130" s="150"/>
    </row>
    <row r="25131" spans="2:2">
      <c r="B25131" s="150"/>
    </row>
    <row r="25132" spans="2:2">
      <c r="B25132" s="150"/>
    </row>
    <row r="25133" spans="2:2">
      <c r="B25133" s="150"/>
    </row>
    <row r="25134" spans="2:2">
      <c r="B25134" s="150"/>
    </row>
    <row r="25135" spans="2:2">
      <c r="B25135" s="150"/>
    </row>
    <row r="25136" spans="2:2">
      <c r="B25136" s="150"/>
    </row>
    <row r="25137" spans="2:2">
      <c r="B25137" s="150"/>
    </row>
    <row r="25138" spans="2:2">
      <c r="B25138" s="150"/>
    </row>
    <row r="25139" spans="2:2">
      <c r="B25139" s="150"/>
    </row>
    <row r="25140" spans="2:2">
      <c r="B25140" s="150"/>
    </row>
    <row r="25141" spans="2:2">
      <c r="B25141" s="150"/>
    </row>
    <row r="25142" spans="2:2">
      <c r="B25142" s="150"/>
    </row>
    <row r="25143" spans="2:2">
      <c r="B25143" s="150"/>
    </row>
    <row r="25144" spans="2:2">
      <c r="B25144" s="150"/>
    </row>
    <row r="25145" spans="2:2">
      <c r="B25145" s="150"/>
    </row>
    <row r="25146" spans="2:2">
      <c r="B25146" s="150"/>
    </row>
    <row r="25147" spans="2:2">
      <c r="B25147" s="150"/>
    </row>
    <row r="25148" spans="2:2">
      <c r="B25148" s="150"/>
    </row>
    <row r="25149" spans="2:2">
      <c r="B25149" s="150"/>
    </row>
    <row r="25150" spans="2:2">
      <c r="B25150" s="150"/>
    </row>
    <row r="25151" spans="2:2">
      <c r="B25151" s="150"/>
    </row>
    <row r="25152" spans="2:2">
      <c r="B25152" s="150"/>
    </row>
    <row r="25153" spans="2:2">
      <c r="B25153" s="150"/>
    </row>
    <row r="25154" spans="2:2">
      <c r="B25154" s="150"/>
    </row>
    <row r="25155" spans="2:2">
      <c r="B25155" s="150"/>
    </row>
    <row r="25156" spans="2:2">
      <c r="B25156" s="150"/>
    </row>
    <row r="25157" spans="2:2">
      <c r="B25157" s="150"/>
    </row>
    <row r="25158" spans="2:2">
      <c r="B25158" s="150"/>
    </row>
    <row r="25159" spans="2:2">
      <c r="B25159" s="150"/>
    </row>
    <row r="25160" spans="2:2">
      <c r="B25160" s="150"/>
    </row>
    <row r="25161" spans="2:2">
      <c r="B25161" s="150"/>
    </row>
    <row r="25162" spans="2:2">
      <c r="B25162" s="150"/>
    </row>
    <row r="25163" spans="2:2">
      <c r="B25163" s="150"/>
    </row>
    <row r="25164" spans="2:2">
      <c r="B25164" s="150"/>
    </row>
    <row r="25165" spans="2:2">
      <c r="B25165" s="150"/>
    </row>
    <row r="25166" spans="2:2">
      <c r="B25166" s="150"/>
    </row>
    <row r="25167" spans="2:2">
      <c r="B25167" s="150"/>
    </row>
    <row r="25168" spans="2:2">
      <c r="B25168" s="150"/>
    </row>
    <row r="25169" spans="2:2">
      <c r="B25169" s="150"/>
    </row>
    <row r="25170" spans="2:2">
      <c r="B25170" s="150"/>
    </row>
    <row r="25171" spans="2:2">
      <c r="B25171" s="150"/>
    </row>
    <row r="25172" spans="2:2">
      <c r="B25172" s="150"/>
    </row>
    <row r="25173" spans="2:2">
      <c r="B25173" s="150"/>
    </row>
    <row r="25174" spans="2:2">
      <c r="B25174" s="150"/>
    </row>
    <row r="25175" spans="2:2">
      <c r="B25175" s="150"/>
    </row>
    <row r="25176" spans="2:2">
      <c r="B25176" s="150"/>
    </row>
    <row r="25177" spans="2:2">
      <c r="B25177" s="150"/>
    </row>
    <row r="25178" spans="2:2">
      <c r="B25178" s="150"/>
    </row>
    <row r="25179" spans="2:2">
      <c r="B25179" s="150"/>
    </row>
    <row r="25180" spans="2:2">
      <c r="B25180" s="150"/>
    </row>
    <row r="25181" spans="2:2">
      <c r="B25181" s="150"/>
    </row>
    <row r="25182" spans="2:2">
      <c r="B25182" s="150"/>
    </row>
    <row r="25183" spans="2:2">
      <c r="B25183" s="150"/>
    </row>
    <row r="25184" spans="2:2">
      <c r="B25184" s="150"/>
    </row>
    <row r="25185" spans="2:2">
      <c r="B25185" s="150"/>
    </row>
    <row r="25186" spans="2:2">
      <c r="B25186" s="150"/>
    </row>
    <row r="25187" spans="2:2">
      <c r="B25187" s="150"/>
    </row>
    <row r="25188" spans="2:2">
      <c r="B25188" s="150"/>
    </row>
    <row r="25189" spans="2:2">
      <c r="B25189" s="150"/>
    </row>
    <row r="25190" spans="2:2">
      <c r="B25190" s="150"/>
    </row>
    <row r="25191" spans="2:2">
      <c r="B25191" s="150"/>
    </row>
    <row r="25192" spans="2:2">
      <c r="B25192" s="150"/>
    </row>
    <row r="25193" spans="2:2">
      <c r="B25193" s="150"/>
    </row>
    <row r="25194" spans="2:2">
      <c r="B25194" s="150"/>
    </row>
    <row r="25195" spans="2:2">
      <c r="B25195" s="150"/>
    </row>
    <row r="25196" spans="2:2">
      <c r="B25196" s="150"/>
    </row>
    <row r="25197" spans="2:2">
      <c r="B25197" s="150"/>
    </row>
    <row r="25198" spans="2:2">
      <c r="B25198" s="150"/>
    </row>
    <row r="25199" spans="2:2">
      <c r="B25199" s="150"/>
    </row>
    <row r="25200" spans="2:2">
      <c r="B25200" s="150"/>
    </row>
    <row r="25201" spans="2:2">
      <c r="B25201" s="150"/>
    </row>
    <row r="25202" spans="2:2">
      <c r="B25202" s="150"/>
    </row>
    <row r="25203" spans="2:2">
      <c r="B25203" s="150"/>
    </row>
    <row r="25204" spans="2:2">
      <c r="B25204" s="150"/>
    </row>
    <row r="25205" spans="2:2">
      <c r="B25205" s="150"/>
    </row>
    <row r="25206" spans="2:2">
      <c r="B25206" s="150"/>
    </row>
    <row r="25207" spans="2:2">
      <c r="B25207" s="150"/>
    </row>
    <row r="25208" spans="2:2">
      <c r="B25208" s="150"/>
    </row>
    <row r="25209" spans="2:2">
      <c r="B25209" s="150"/>
    </row>
    <row r="25210" spans="2:2">
      <c r="B25210" s="150"/>
    </row>
    <row r="25211" spans="2:2">
      <c r="B25211" s="150"/>
    </row>
    <row r="25212" spans="2:2">
      <c r="B25212" s="150"/>
    </row>
    <row r="25213" spans="2:2">
      <c r="B25213" s="150"/>
    </row>
    <row r="25214" spans="2:2">
      <c r="B25214" s="150"/>
    </row>
    <row r="25215" spans="2:2">
      <c r="B25215" s="150"/>
    </row>
    <row r="25216" spans="2:2">
      <c r="B25216" s="150"/>
    </row>
    <row r="25217" spans="2:2">
      <c r="B25217" s="150"/>
    </row>
    <row r="25218" spans="2:2">
      <c r="B25218" s="150"/>
    </row>
    <row r="25219" spans="2:2">
      <c r="B25219" s="150"/>
    </row>
    <row r="25220" spans="2:2">
      <c r="B25220" s="150"/>
    </row>
    <row r="25221" spans="2:2">
      <c r="B25221" s="150"/>
    </row>
    <row r="25222" spans="2:2">
      <c r="B25222" s="150"/>
    </row>
    <row r="25223" spans="2:2">
      <c r="B25223" s="150"/>
    </row>
    <row r="25224" spans="2:2">
      <c r="B25224" s="150"/>
    </row>
    <row r="25225" spans="2:2">
      <c r="B25225" s="150"/>
    </row>
    <row r="25226" spans="2:2">
      <c r="B25226" s="150"/>
    </row>
    <row r="25227" spans="2:2">
      <c r="B25227" s="150"/>
    </row>
    <row r="25228" spans="2:2">
      <c r="B25228" s="150"/>
    </row>
    <row r="25229" spans="2:2">
      <c r="B25229" s="150"/>
    </row>
    <row r="25230" spans="2:2">
      <c r="B25230" s="150"/>
    </row>
    <row r="25231" spans="2:2">
      <c r="B25231" s="150"/>
    </row>
    <row r="25232" spans="2:2">
      <c r="B25232" s="150"/>
    </row>
    <row r="25233" spans="2:2">
      <c r="B25233" s="150"/>
    </row>
    <row r="25234" spans="2:2">
      <c r="B25234" s="150"/>
    </row>
    <row r="25235" spans="2:2">
      <c r="B25235" s="150"/>
    </row>
    <row r="25236" spans="2:2">
      <c r="B25236" s="150"/>
    </row>
    <row r="25237" spans="2:2">
      <c r="B25237" s="150"/>
    </row>
    <row r="25238" spans="2:2">
      <c r="B25238" s="150"/>
    </row>
    <row r="25239" spans="2:2">
      <c r="B25239" s="150"/>
    </row>
    <row r="25240" spans="2:2">
      <c r="B25240" s="150"/>
    </row>
    <row r="25241" spans="2:2">
      <c r="B25241" s="150"/>
    </row>
    <row r="25242" spans="2:2">
      <c r="B25242" s="150"/>
    </row>
    <row r="25243" spans="2:2">
      <c r="B25243" s="150"/>
    </row>
    <row r="25244" spans="2:2">
      <c r="B25244" s="150"/>
    </row>
    <row r="25245" spans="2:2">
      <c r="B25245" s="150"/>
    </row>
    <row r="25246" spans="2:2">
      <c r="B25246" s="150"/>
    </row>
    <row r="25247" spans="2:2">
      <c r="B25247" s="150"/>
    </row>
    <row r="25248" spans="2:2">
      <c r="B25248" s="150"/>
    </row>
    <row r="25249" spans="2:2">
      <c r="B25249" s="150"/>
    </row>
    <row r="25250" spans="2:2">
      <c r="B25250" s="150"/>
    </row>
    <row r="25251" spans="2:2">
      <c r="B25251" s="150"/>
    </row>
    <row r="25252" spans="2:2">
      <c r="B25252" s="150"/>
    </row>
    <row r="25253" spans="2:2">
      <c r="B25253" s="150"/>
    </row>
    <row r="25254" spans="2:2">
      <c r="B25254" s="150"/>
    </row>
    <row r="25255" spans="2:2">
      <c r="B25255" s="150"/>
    </row>
    <row r="25256" spans="2:2">
      <c r="B25256" s="150"/>
    </row>
    <row r="25257" spans="2:2">
      <c r="B25257" s="150"/>
    </row>
    <row r="25258" spans="2:2">
      <c r="B25258" s="150"/>
    </row>
    <row r="25259" spans="2:2">
      <c r="B25259" s="150"/>
    </row>
    <row r="25260" spans="2:2">
      <c r="B25260" s="150"/>
    </row>
    <row r="25261" spans="2:2">
      <c r="B25261" s="150"/>
    </row>
    <row r="25262" spans="2:2">
      <c r="B25262" s="150"/>
    </row>
    <row r="25263" spans="2:2">
      <c r="B25263" s="150"/>
    </row>
    <row r="25264" spans="2:2">
      <c r="B25264" s="150"/>
    </row>
    <row r="25265" spans="2:2">
      <c r="B25265" s="150"/>
    </row>
    <row r="25266" spans="2:2">
      <c r="B25266" s="150"/>
    </row>
    <row r="25267" spans="2:2">
      <c r="B25267" s="150"/>
    </row>
    <row r="25268" spans="2:2">
      <c r="B25268" s="150"/>
    </row>
    <row r="25269" spans="2:2">
      <c r="B25269" s="150"/>
    </row>
    <row r="25270" spans="2:2">
      <c r="B25270" s="150"/>
    </row>
    <row r="25271" spans="2:2">
      <c r="B25271" s="150"/>
    </row>
    <row r="25272" spans="2:2">
      <c r="B25272" s="150"/>
    </row>
    <row r="25273" spans="2:2">
      <c r="B25273" s="150"/>
    </row>
    <row r="25274" spans="2:2">
      <c r="B25274" s="150"/>
    </row>
    <row r="25275" spans="2:2">
      <c r="B25275" s="150"/>
    </row>
    <row r="25276" spans="2:2">
      <c r="B25276" s="150"/>
    </row>
    <row r="25277" spans="2:2">
      <c r="B25277" s="150"/>
    </row>
    <row r="25278" spans="2:2">
      <c r="B25278" s="150"/>
    </row>
    <row r="25279" spans="2:2">
      <c r="B25279" s="150"/>
    </row>
    <row r="25280" spans="2:2">
      <c r="B25280" s="150"/>
    </row>
    <row r="25281" spans="2:2">
      <c r="B25281" s="150"/>
    </row>
    <row r="25282" spans="2:2">
      <c r="B25282" s="150"/>
    </row>
    <row r="25283" spans="2:2">
      <c r="B25283" s="150"/>
    </row>
    <row r="25284" spans="2:2">
      <c r="B25284" s="150"/>
    </row>
    <row r="25285" spans="2:2">
      <c r="B25285" s="150"/>
    </row>
    <row r="25286" spans="2:2">
      <c r="B25286" s="150"/>
    </row>
    <row r="25287" spans="2:2">
      <c r="B25287" s="150"/>
    </row>
    <row r="25288" spans="2:2">
      <c r="B25288" s="150"/>
    </row>
    <row r="25289" spans="2:2">
      <c r="B25289" s="150"/>
    </row>
    <row r="25290" spans="2:2">
      <c r="B25290" s="150"/>
    </row>
    <row r="25291" spans="2:2">
      <c r="B25291" s="150"/>
    </row>
    <row r="25292" spans="2:2">
      <c r="B25292" s="150"/>
    </row>
    <row r="25293" spans="2:2">
      <c r="B25293" s="150"/>
    </row>
    <row r="25294" spans="2:2">
      <c r="B25294" s="150"/>
    </row>
    <row r="25295" spans="2:2">
      <c r="B25295" s="150"/>
    </row>
    <row r="25296" spans="2:2">
      <c r="B25296" s="150"/>
    </row>
    <row r="25297" spans="2:2">
      <c r="B25297" s="150"/>
    </row>
    <row r="25298" spans="2:2">
      <c r="B25298" s="150"/>
    </row>
    <row r="25299" spans="2:2">
      <c r="B25299" s="150"/>
    </row>
    <row r="25300" spans="2:2">
      <c r="B25300" s="150"/>
    </row>
    <row r="25301" spans="2:2">
      <c r="B25301" s="150"/>
    </row>
    <row r="25302" spans="2:2">
      <c r="B25302" s="150"/>
    </row>
    <row r="25303" spans="2:2">
      <c r="B25303" s="150"/>
    </row>
    <row r="25304" spans="2:2">
      <c r="B25304" s="150"/>
    </row>
    <row r="25305" spans="2:2">
      <c r="B25305" s="150"/>
    </row>
    <row r="25306" spans="2:2">
      <c r="B25306" s="150"/>
    </row>
    <row r="25307" spans="2:2">
      <c r="B25307" s="150"/>
    </row>
    <row r="25308" spans="2:2">
      <c r="B25308" s="150"/>
    </row>
    <row r="25309" spans="2:2">
      <c r="B25309" s="150"/>
    </row>
    <row r="25310" spans="2:2">
      <c r="B25310" s="150"/>
    </row>
    <row r="25311" spans="2:2">
      <c r="B25311" s="150"/>
    </row>
    <row r="25312" spans="2:2">
      <c r="B25312" s="150"/>
    </row>
    <row r="25313" spans="2:2">
      <c r="B25313" s="150"/>
    </row>
    <row r="25314" spans="2:2">
      <c r="B25314" s="150"/>
    </row>
    <row r="25315" spans="2:2">
      <c r="B25315" s="150"/>
    </row>
    <row r="25316" spans="2:2">
      <c r="B25316" s="150"/>
    </row>
    <row r="25317" spans="2:2">
      <c r="B25317" s="150"/>
    </row>
    <row r="25318" spans="2:2">
      <c r="B25318" s="150"/>
    </row>
    <row r="25319" spans="2:2">
      <c r="B25319" s="150"/>
    </row>
    <row r="25320" spans="2:2">
      <c r="B25320" s="150"/>
    </row>
    <row r="25321" spans="2:2">
      <c r="B25321" s="150"/>
    </row>
    <row r="25322" spans="2:2">
      <c r="B25322" s="150"/>
    </row>
    <row r="25323" spans="2:2">
      <c r="B25323" s="150"/>
    </row>
    <row r="25324" spans="2:2">
      <c r="B25324" s="150"/>
    </row>
    <row r="25325" spans="2:2">
      <c r="B25325" s="150"/>
    </row>
    <row r="25326" spans="2:2">
      <c r="B25326" s="150"/>
    </row>
    <row r="25327" spans="2:2">
      <c r="B25327" s="150"/>
    </row>
    <row r="25328" spans="2:2">
      <c r="B25328" s="150"/>
    </row>
    <row r="25329" spans="2:2">
      <c r="B25329" s="150"/>
    </row>
    <row r="25330" spans="2:2">
      <c r="B25330" s="150"/>
    </row>
    <row r="25331" spans="2:2">
      <c r="B25331" s="150"/>
    </row>
    <row r="25332" spans="2:2">
      <c r="B25332" s="150"/>
    </row>
    <row r="25333" spans="2:2">
      <c r="B25333" s="150"/>
    </row>
    <row r="25334" spans="2:2">
      <c r="B25334" s="150"/>
    </row>
    <row r="25335" spans="2:2">
      <c r="B25335" s="150"/>
    </row>
    <row r="25336" spans="2:2">
      <c r="B25336" s="150"/>
    </row>
    <row r="25337" spans="2:2">
      <c r="B25337" s="150"/>
    </row>
    <row r="25338" spans="2:2">
      <c r="B25338" s="150"/>
    </row>
    <row r="25339" spans="2:2">
      <c r="B25339" s="150"/>
    </row>
    <row r="25340" spans="2:2">
      <c r="B25340" s="150"/>
    </row>
    <row r="25341" spans="2:2">
      <c r="B25341" s="150"/>
    </row>
    <row r="25342" spans="2:2">
      <c r="B25342" s="150"/>
    </row>
    <row r="25343" spans="2:2">
      <c r="B25343" s="150"/>
    </row>
    <row r="25344" spans="2:2">
      <c r="B25344" s="150"/>
    </row>
    <row r="25345" spans="2:2">
      <c r="B25345" s="150"/>
    </row>
    <row r="25346" spans="2:2">
      <c r="B25346" s="150"/>
    </row>
    <row r="25347" spans="2:2">
      <c r="B25347" s="150"/>
    </row>
    <row r="25348" spans="2:2">
      <c r="B25348" s="150"/>
    </row>
    <row r="25349" spans="2:2">
      <c r="B25349" s="150"/>
    </row>
    <row r="25350" spans="2:2">
      <c r="B25350" s="150"/>
    </row>
    <row r="25351" spans="2:2">
      <c r="B25351" s="150"/>
    </row>
    <row r="25352" spans="2:2">
      <c r="B25352" s="150"/>
    </row>
    <row r="25353" spans="2:2">
      <c r="B25353" s="150"/>
    </row>
    <row r="25354" spans="2:2">
      <c r="B25354" s="150"/>
    </row>
    <row r="25355" spans="2:2">
      <c r="B25355" s="150"/>
    </row>
    <row r="25356" spans="2:2">
      <c r="B25356" s="150"/>
    </row>
    <row r="25357" spans="2:2">
      <c r="B25357" s="150"/>
    </row>
    <row r="25358" spans="2:2">
      <c r="B25358" s="150"/>
    </row>
    <row r="25359" spans="2:2">
      <c r="B25359" s="150"/>
    </row>
    <row r="25360" spans="2:2">
      <c r="B25360" s="150"/>
    </row>
    <row r="25361" spans="2:2">
      <c r="B25361" s="150"/>
    </row>
    <row r="25362" spans="2:2">
      <c r="B25362" s="150"/>
    </row>
    <row r="25363" spans="2:2">
      <c r="B25363" s="150"/>
    </row>
    <row r="25364" spans="2:2">
      <c r="B25364" s="150"/>
    </row>
    <row r="25365" spans="2:2">
      <c r="B25365" s="150"/>
    </row>
    <row r="25366" spans="2:2">
      <c r="B25366" s="150"/>
    </row>
    <row r="25367" spans="2:2">
      <c r="B25367" s="150"/>
    </row>
    <row r="25368" spans="2:2">
      <c r="B25368" s="150"/>
    </row>
    <row r="25369" spans="2:2">
      <c r="B25369" s="150"/>
    </row>
    <row r="25370" spans="2:2">
      <c r="B25370" s="150"/>
    </row>
    <row r="25371" spans="2:2">
      <c r="B25371" s="150"/>
    </row>
    <row r="25372" spans="2:2">
      <c r="B25372" s="150"/>
    </row>
    <row r="25373" spans="2:2">
      <c r="B25373" s="150"/>
    </row>
    <row r="25374" spans="2:2">
      <c r="B25374" s="150"/>
    </row>
    <row r="25375" spans="2:2">
      <c r="B25375" s="150"/>
    </row>
    <row r="25376" spans="2:2">
      <c r="B25376" s="150"/>
    </row>
    <row r="25377" spans="2:2">
      <c r="B25377" s="150"/>
    </row>
    <row r="25378" spans="2:2">
      <c r="B25378" s="150"/>
    </row>
    <row r="25379" spans="2:2">
      <c r="B25379" s="150"/>
    </row>
    <row r="25380" spans="2:2">
      <c r="B25380" s="150"/>
    </row>
    <row r="25381" spans="2:2">
      <c r="B25381" s="150"/>
    </row>
    <row r="25382" spans="2:2">
      <c r="B25382" s="150"/>
    </row>
    <row r="25383" spans="2:2">
      <c r="B25383" s="150"/>
    </row>
    <row r="25384" spans="2:2">
      <c r="B25384" s="150"/>
    </row>
    <row r="25385" spans="2:2">
      <c r="B25385" s="150"/>
    </row>
    <row r="25386" spans="2:2">
      <c r="B25386" s="150"/>
    </row>
    <row r="25387" spans="2:2">
      <c r="B25387" s="150"/>
    </row>
    <row r="25388" spans="2:2">
      <c r="B25388" s="150"/>
    </row>
    <row r="25389" spans="2:2">
      <c r="B25389" s="150"/>
    </row>
    <row r="25390" spans="2:2">
      <c r="B25390" s="150"/>
    </row>
    <row r="25391" spans="2:2">
      <c r="B25391" s="150"/>
    </row>
    <row r="25392" spans="2:2">
      <c r="B25392" s="150"/>
    </row>
    <row r="25393" spans="2:2">
      <c r="B25393" s="150"/>
    </row>
    <row r="25394" spans="2:2">
      <c r="B25394" s="150"/>
    </row>
    <row r="25395" spans="2:2">
      <c r="B25395" s="150"/>
    </row>
    <row r="25396" spans="2:2">
      <c r="B25396" s="150"/>
    </row>
    <row r="25397" spans="2:2">
      <c r="B25397" s="150"/>
    </row>
    <row r="25398" spans="2:2">
      <c r="B25398" s="150"/>
    </row>
    <row r="25399" spans="2:2">
      <c r="B25399" s="150"/>
    </row>
    <row r="25400" spans="2:2">
      <c r="B25400" s="150"/>
    </row>
    <row r="25401" spans="2:2">
      <c r="B25401" s="150"/>
    </row>
    <row r="25402" spans="2:2">
      <c r="B25402" s="150"/>
    </row>
    <row r="25403" spans="2:2">
      <c r="B25403" s="150"/>
    </row>
    <row r="25404" spans="2:2">
      <c r="B25404" s="150"/>
    </row>
    <row r="25405" spans="2:2">
      <c r="B25405" s="150"/>
    </row>
    <row r="25406" spans="2:2">
      <c r="B25406" s="150"/>
    </row>
    <row r="25407" spans="2:2">
      <c r="B25407" s="150"/>
    </row>
    <row r="25408" spans="2:2">
      <c r="B25408" s="150"/>
    </row>
    <row r="25409" spans="2:2">
      <c r="B25409" s="150"/>
    </row>
    <row r="25410" spans="2:2">
      <c r="B25410" s="150"/>
    </row>
    <row r="25411" spans="2:2">
      <c r="B25411" s="150"/>
    </row>
    <row r="25412" spans="2:2">
      <c r="B25412" s="150"/>
    </row>
    <row r="25413" spans="2:2">
      <c r="B25413" s="150"/>
    </row>
    <row r="25414" spans="2:2">
      <c r="B25414" s="150"/>
    </row>
    <row r="25415" spans="2:2">
      <c r="B25415" s="150"/>
    </row>
    <row r="25416" spans="2:2">
      <c r="B25416" s="150"/>
    </row>
    <row r="25417" spans="2:2">
      <c r="B25417" s="150"/>
    </row>
    <row r="25418" spans="2:2">
      <c r="B25418" s="150"/>
    </row>
    <row r="25419" spans="2:2">
      <c r="B25419" s="150"/>
    </row>
    <row r="25420" spans="2:2">
      <c r="B25420" s="150"/>
    </row>
    <row r="25421" spans="2:2">
      <c r="B25421" s="150"/>
    </row>
    <row r="25422" spans="2:2">
      <c r="B25422" s="150"/>
    </row>
    <row r="25423" spans="2:2">
      <c r="B25423" s="150"/>
    </row>
    <row r="25424" spans="2:2">
      <c r="B25424" s="150"/>
    </row>
    <row r="25425" spans="2:2">
      <c r="B25425" s="150"/>
    </row>
    <row r="25426" spans="2:2">
      <c r="B25426" s="150"/>
    </row>
    <row r="25427" spans="2:2">
      <c r="B25427" s="150"/>
    </row>
    <row r="25428" spans="2:2">
      <c r="B25428" s="150"/>
    </row>
    <row r="25429" spans="2:2">
      <c r="B25429" s="150"/>
    </row>
    <row r="25430" spans="2:2">
      <c r="B25430" s="150"/>
    </row>
    <row r="25431" spans="2:2">
      <c r="B25431" s="150"/>
    </row>
    <row r="25432" spans="2:2">
      <c r="B25432" s="150"/>
    </row>
    <row r="25433" spans="2:2">
      <c r="B25433" s="150"/>
    </row>
    <row r="25434" spans="2:2">
      <c r="B25434" s="150"/>
    </row>
    <row r="25435" spans="2:2">
      <c r="B25435" s="150"/>
    </row>
    <row r="25436" spans="2:2">
      <c r="B25436" s="150"/>
    </row>
    <row r="25437" spans="2:2">
      <c r="B25437" s="150"/>
    </row>
    <row r="25438" spans="2:2">
      <c r="B25438" s="150"/>
    </row>
    <row r="25439" spans="2:2">
      <c r="B25439" s="150"/>
    </row>
    <row r="25440" spans="2:2">
      <c r="B25440" s="150"/>
    </row>
    <row r="25441" spans="2:2">
      <c r="B25441" s="150"/>
    </row>
    <row r="25442" spans="2:2">
      <c r="B25442" s="150"/>
    </row>
    <row r="25443" spans="2:2">
      <c r="B25443" s="150"/>
    </row>
    <row r="25444" spans="2:2">
      <c r="B25444" s="150"/>
    </row>
    <row r="25445" spans="2:2">
      <c r="B25445" s="150"/>
    </row>
    <row r="25446" spans="2:2">
      <c r="B25446" s="150"/>
    </row>
    <row r="25447" spans="2:2">
      <c r="B25447" s="150"/>
    </row>
    <row r="25448" spans="2:2">
      <c r="B25448" s="150"/>
    </row>
    <row r="25449" spans="2:2">
      <c r="B25449" s="150"/>
    </row>
    <row r="25450" spans="2:2">
      <c r="B25450" s="150"/>
    </row>
    <row r="25451" spans="2:2">
      <c r="B25451" s="150"/>
    </row>
    <row r="25452" spans="2:2">
      <c r="B25452" s="150"/>
    </row>
    <row r="25453" spans="2:2">
      <c r="B25453" s="150"/>
    </row>
    <row r="25454" spans="2:2">
      <c r="B25454" s="150"/>
    </row>
    <row r="25455" spans="2:2">
      <c r="B25455" s="150"/>
    </row>
    <row r="25456" spans="2:2">
      <c r="B25456" s="150"/>
    </row>
    <row r="25457" spans="2:2">
      <c r="B25457" s="150"/>
    </row>
    <row r="25458" spans="2:2">
      <c r="B25458" s="150"/>
    </row>
    <row r="25459" spans="2:2">
      <c r="B25459" s="150"/>
    </row>
    <row r="25460" spans="2:2">
      <c r="B25460" s="150"/>
    </row>
    <row r="25461" spans="2:2">
      <c r="B25461" s="150"/>
    </row>
    <row r="25462" spans="2:2">
      <c r="B25462" s="150"/>
    </row>
    <row r="25463" spans="2:2">
      <c r="B25463" s="150"/>
    </row>
    <row r="25464" spans="2:2">
      <c r="B25464" s="150"/>
    </row>
    <row r="25465" spans="2:2">
      <c r="B25465" s="150"/>
    </row>
    <row r="25466" spans="2:2">
      <c r="B25466" s="150"/>
    </row>
    <row r="25467" spans="2:2">
      <c r="B25467" s="150"/>
    </row>
    <row r="25468" spans="2:2">
      <c r="B25468" s="150"/>
    </row>
    <row r="25469" spans="2:2">
      <c r="B25469" s="150"/>
    </row>
    <row r="25470" spans="2:2">
      <c r="B25470" s="150"/>
    </row>
    <row r="25471" spans="2:2">
      <c r="B25471" s="150"/>
    </row>
    <row r="25472" spans="2:2">
      <c r="B25472" s="150"/>
    </row>
    <row r="25473" spans="2:2">
      <c r="B25473" s="150"/>
    </row>
    <row r="25474" spans="2:2">
      <c r="B25474" s="150"/>
    </row>
    <row r="25475" spans="2:2">
      <c r="B25475" s="150"/>
    </row>
    <row r="25476" spans="2:2">
      <c r="B25476" s="150"/>
    </row>
    <row r="25477" spans="2:2">
      <c r="B25477" s="150"/>
    </row>
    <row r="25478" spans="2:2">
      <c r="B25478" s="150"/>
    </row>
    <row r="25479" spans="2:2">
      <c r="B25479" s="150"/>
    </row>
    <row r="25480" spans="2:2">
      <c r="B25480" s="150"/>
    </row>
    <row r="25481" spans="2:2">
      <c r="B25481" s="150"/>
    </row>
    <row r="25482" spans="2:2">
      <c r="B25482" s="150"/>
    </row>
    <row r="25483" spans="2:2">
      <c r="B25483" s="150"/>
    </row>
    <row r="25484" spans="2:2">
      <c r="B25484" s="150"/>
    </row>
    <row r="25485" spans="2:2">
      <c r="B25485" s="150"/>
    </row>
    <row r="25486" spans="2:2">
      <c r="B25486" s="150"/>
    </row>
    <row r="25487" spans="2:2">
      <c r="B25487" s="150"/>
    </row>
    <row r="25488" spans="2:2">
      <c r="B25488" s="150"/>
    </row>
    <row r="25489" spans="2:2">
      <c r="B25489" s="150"/>
    </row>
    <row r="25490" spans="2:2">
      <c r="B25490" s="150"/>
    </row>
    <row r="25491" spans="2:2">
      <c r="B25491" s="150"/>
    </row>
    <row r="25492" spans="2:2">
      <c r="B25492" s="150"/>
    </row>
    <row r="25493" spans="2:2">
      <c r="B25493" s="150"/>
    </row>
    <row r="25494" spans="2:2">
      <c r="B25494" s="150"/>
    </row>
    <row r="25495" spans="2:2">
      <c r="B25495" s="150"/>
    </row>
    <row r="25496" spans="2:2">
      <c r="B25496" s="150"/>
    </row>
    <row r="25497" spans="2:2">
      <c r="B25497" s="150"/>
    </row>
    <row r="25498" spans="2:2">
      <c r="B25498" s="150"/>
    </row>
    <row r="25499" spans="2:2">
      <c r="B25499" s="150"/>
    </row>
    <row r="25500" spans="2:2">
      <c r="B25500" s="150"/>
    </row>
    <row r="25501" spans="2:2">
      <c r="B25501" s="150"/>
    </row>
    <row r="25502" spans="2:2">
      <c r="B25502" s="150"/>
    </row>
    <row r="25503" spans="2:2">
      <c r="B25503" s="150"/>
    </row>
    <row r="25504" spans="2:2">
      <c r="B25504" s="150"/>
    </row>
    <row r="25505" spans="2:2">
      <c r="B25505" s="150"/>
    </row>
    <row r="25506" spans="2:2">
      <c r="B25506" s="150"/>
    </row>
    <row r="25507" spans="2:2">
      <c r="B25507" s="150"/>
    </row>
    <row r="25508" spans="2:2">
      <c r="B25508" s="150"/>
    </row>
    <row r="25509" spans="2:2">
      <c r="B25509" s="150"/>
    </row>
    <row r="25510" spans="2:2">
      <c r="B25510" s="150"/>
    </row>
    <row r="25511" spans="2:2">
      <c r="B25511" s="150"/>
    </row>
    <row r="25512" spans="2:2">
      <c r="B25512" s="150"/>
    </row>
    <row r="25513" spans="2:2">
      <c r="B25513" s="150"/>
    </row>
    <row r="25514" spans="2:2">
      <c r="B25514" s="150"/>
    </row>
    <row r="25515" spans="2:2">
      <c r="B25515" s="150"/>
    </row>
    <row r="25516" spans="2:2">
      <c r="B25516" s="150"/>
    </row>
    <row r="25517" spans="2:2">
      <c r="B25517" s="150"/>
    </row>
    <row r="25518" spans="2:2">
      <c r="B25518" s="150"/>
    </row>
    <row r="25519" spans="2:2">
      <c r="B25519" s="150"/>
    </row>
    <row r="25520" spans="2:2">
      <c r="B25520" s="150"/>
    </row>
    <row r="25521" spans="2:2">
      <c r="B25521" s="150"/>
    </row>
    <row r="25522" spans="2:2">
      <c r="B25522" s="150"/>
    </row>
    <row r="25523" spans="2:2">
      <c r="B25523" s="150"/>
    </row>
    <row r="25524" spans="2:2">
      <c r="B25524" s="150"/>
    </row>
    <row r="25525" spans="2:2">
      <c r="B25525" s="150"/>
    </row>
    <row r="25526" spans="2:2">
      <c r="B25526" s="150"/>
    </row>
    <row r="25527" spans="2:2">
      <c r="B25527" s="150"/>
    </row>
    <row r="25528" spans="2:2">
      <c r="B25528" s="150"/>
    </row>
    <row r="25529" spans="2:2">
      <c r="B25529" s="150"/>
    </row>
    <row r="25530" spans="2:2">
      <c r="B25530" s="150"/>
    </row>
    <row r="25531" spans="2:2">
      <c r="B25531" s="150"/>
    </row>
    <row r="25532" spans="2:2">
      <c r="B25532" s="150"/>
    </row>
    <row r="25533" spans="2:2">
      <c r="B25533" s="150"/>
    </row>
    <row r="25534" spans="2:2">
      <c r="B25534" s="150"/>
    </row>
    <row r="25535" spans="2:2">
      <c r="B25535" s="150"/>
    </row>
    <row r="25536" spans="2:2">
      <c r="B25536" s="150"/>
    </row>
    <row r="25537" spans="2:2">
      <c r="B25537" s="150"/>
    </row>
    <row r="25538" spans="2:2">
      <c r="B25538" s="150"/>
    </row>
    <row r="25539" spans="2:2">
      <c r="B25539" s="150"/>
    </row>
    <row r="25540" spans="2:2">
      <c r="B25540" s="150"/>
    </row>
    <row r="25541" spans="2:2">
      <c r="B25541" s="150"/>
    </row>
    <row r="25542" spans="2:2">
      <c r="B25542" s="150"/>
    </row>
    <row r="25543" spans="2:2">
      <c r="B25543" s="150"/>
    </row>
    <row r="25544" spans="2:2">
      <c r="B25544" s="150"/>
    </row>
    <row r="25545" spans="2:2">
      <c r="B25545" s="150"/>
    </row>
    <row r="25546" spans="2:2">
      <c r="B25546" s="150"/>
    </row>
    <row r="25547" spans="2:2">
      <c r="B25547" s="150"/>
    </row>
    <row r="25548" spans="2:2">
      <c r="B25548" s="150"/>
    </row>
    <row r="25549" spans="2:2">
      <c r="B25549" s="150"/>
    </row>
    <row r="25550" spans="2:2">
      <c r="B25550" s="150"/>
    </row>
    <row r="25551" spans="2:2">
      <c r="B25551" s="150"/>
    </row>
    <row r="25552" spans="2:2">
      <c r="B25552" s="150"/>
    </row>
    <row r="25553" spans="2:2">
      <c r="B25553" s="150"/>
    </row>
    <row r="25554" spans="2:2">
      <c r="B25554" s="150"/>
    </row>
    <row r="25555" spans="2:2">
      <c r="B25555" s="150"/>
    </row>
    <row r="25556" spans="2:2">
      <c r="B25556" s="150"/>
    </row>
    <row r="25557" spans="2:2">
      <c r="B25557" s="150"/>
    </row>
    <row r="25558" spans="2:2">
      <c r="B25558" s="150"/>
    </row>
    <row r="25559" spans="2:2">
      <c r="B25559" s="150"/>
    </row>
    <row r="25560" spans="2:2">
      <c r="B25560" s="150"/>
    </row>
    <row r="25561" spans="2:2">
      <c r="B25561" s="150"/>
    </row>
    <row r="25562" spans="2:2">
      <c r="B25562" s="150"/>
    </row>
    <row r="25563" spans="2:2">
      <c r="B25563" s="150"/>
    </row>
    <row r="25564" spans="2:2">
      <c r="B25564" s="150"/>
    </row>
    <row r="25565" spans="2:2">
      <c r="B25565" s="150"/>
    </row>
    <row r="25566" spans="2:2">
      <c r="B25566" s="150"/>
    </row>
    <row r="25567" spans="2:2">
      <c r="B25567" s="150"/>
    </row>
    <row r="25568" spans="2:2">
      <c r="B25568" s="150"/>
    </row>
    <row r="25569" spans="2:2">
      <c r="B25569" s="150"/>
    </row>
    <row r="25570" spans="2:2">
      <c r="B25570" s="150"/>
    </row>
    <row r="25571" spans="2:2">
      <c r="B25571" s="150"/>
    </row>
    <row r="25572" spans="2:2">
      <c r="B25572" s="150"/>
    </row>
    <row r="25573" spans="2:2">
      <c r="B25573" s="150"/>
    </row>
    <row r="25574" spans="2:2">
      <c r="B25574" s="150"/>
    </row>
    <row r="25575" spans="2:2">
      <c r="B25575" s="150"/>
    </row>
    <row r="25576" spans="2:2">
      <c r="B25576" s="150"/>
    </row>
    <row r="25577" spans="2:2">
      <c r="B25577" s="150"/>
    </row>
    <row r="25578" spans="2:2">
      <c r="B25578" s="150"/>
    </row>
    <row r="25579" spans="2:2">
      <c r="B25579" s="150"/>
    </row>
    <row r="25580" spans="2:2">
      <c r="B25580" s="150"/>
    </row>
    <row r="25581" spans="2:2">
      <c r="B25581" s="150"/>
    </row>
    <row r="25582" spans="2:2">
      <c r="B25582" s="150"/>
    </row>
    <row r="25583" spans="2:2">
      <c r="B25583" s="150"/>
    </row>
    <row r="25584" spans="2:2">
      <c r="B25584" s="150"/>
    </row>
    <row r="25585" spans="2:2">
      <c r="B25585" s="150"/>
    </row>
    <row r="25586" spans="2:2">
      <c r="B25586" s="150"/>
    </row>
    <row r="25587" spans="2:2">
      <c r="B25587" s="150"/>
    </row>
    <row r="25588" spans="2:2">
      <c r="B25588" s="150"/>
    </row>
    <row r="25589" spans="2:2">
      <c r="B25589" s="150"/>
    </row>
    <row r="25590" spans="2:2">
      <c r="B25590" s="150"/>
    </row>
    <row r="25591" spans="2:2">
      <c r="B25591" s="150"/>
    </row>
    <row r="25592" spans="2:2">
      <c r="B25592" s="150"/>
    </row>
    <row r="25593" spans="2:2">
      <c r="B25593" s="150"/>
    </row>
    <row r="25594" spans="2:2">
      <c r="B25594" s="150"/>
    </row>
    <row r="25595" spans="2:2">
      <c r="B25595" s="150"/>
    </row>
    <row r="25596" spans="2:2">
      <c r="B25596" s="150"/>
    </row>
    <row r="25597" spans="2:2">
      <c r="B25597" s="150"/>
    </row>
    <row r="25598" spans="2:2">
      <c r="B25598" s="150"/>
    </row>
    <row r="25599" spans="2:2">
      <c r="B25599" s="150"/>
    </row>
    <row r="25600" spans="2:2">
      <c r="B25600" s="150"/>
    </row>
    <row r="25601" spans="2:2">
      <c r="B25601" s="150"/>
    </row>
    <row r="25602" spans="2:2">
      <c r="B25602" s="150"/>
    </row>
    <row r="25603" spans="2:2">
      <c r="B25603" s="150"/>
    </row>
    <row r="25604" spans="2:2">
      <c r="B25604" s="150"/>
    </row>
    <row r="25605" spans="2:2">
      <c r="B25605" s="150"/>
    </row>
    <row r="25606" spans="2:2">
      <c r="B25606" s="150"/>
    </row>
    <row r="25607" spans="2:2">
      <c r="B25607" s="150"/>
    </row>
    <row r="25608" spans="2:2">
      <c r="B25608" s="150"/>
    </row>
    <row r="25609" spans="2:2">
      <c r="B25609" s="150"/>
    </row>
    <row r="25610" spans="2:2">
      <c r="B25610" s="150"/>
    </row>
    <row r="25611" spans="2:2">
      <c r="B25611" s="150"/>
    </row>
    <row r="25612" spans="2:2">
      <c r="B25612" s="150"/>
    </row>
    <row r="25613" spans="2:2">
      <c r="B25613" s="150"/>
    </row>
    <row r="25614" spans="2:2">
      <c r="B25614" s="150"/>
    </row>
    <row r="25615" spans="2:2">
      <c r="B25615" s="150"/>
    </row>
    <row r="25616" spans="2:2">
      <c r="B25616" s="150"/>
    </row>
    <row r="25617" spans="2:2">
      <c r="B25617" s="150"/>
    </row>
    <row r="25618" spans="2:2">
      <c r="B25618" s="150"/>
    </row>
    <row r="25619" spans="2:2">
      <c r="B25619" s="150"/>
    </row>
    <row r="25620" spans="2:2">
      <c r="B25620" s="150"/>
    </row>
    <row r="25621" spans="2:2">
      <c r="B25621" s="150"/>
    </row>
    <row r="25622" spans="2:2">
      <c r="B25622" s="150"/>
    </row>
    <row r="25623" spans="2:2">
      <c r="B25623" s="150"/>
    </row>
    <row r="25624" spans="2:2">
      <c r="B25624" s="150"/>
    </row>
    <row r="25625" spans="2:2">
      <c r="B25625" s="150"/>
    </row>
    <row r="25626" spans="2:2">
      <c r="B25626" s="150"/>
    </row>
    <row r="25627" spans="2:2">
      <c r="B25627" s="150"/>
    </row>
    <row r="25628" spans="2:2">
      <c r="B25628" s="150"/>
    </row>
    <row r="25629" spans="2:2">
      <c r="B25629" s="150"/>
    </row>
    <row r="25630" spans="2:2">
      <c r="B25630" s="150"/>
    </row>
    <row r="25631" spans="2:2">
      <c r="B25631" s="150"/>
    </row>
    <row r="25632" spans="2:2">
      <c r="B25632" s="150"/>
    </row>
    <row r="25633" spans="2:2">
      <c r="B25633" s="150"/>
    </row>
    <row r="25634" spans="2:2">
      <c r="B25634" s="150"/>
    </row>
    <row r="25635" spans="2:2">
      <c r="B25635" s="150"/>
    </row>
    <row r="25636" spans="2:2">
      <c r="B25636" s="150"/>
    </row>
    <row r="25637" spans="2:2">
      <c r="B25637" s="150"/>
    </row>
    <row r="25638" spans="2:2">
      <c r="B25638" s="150"/>
    </row>
    <row r="25639" spans="2:2">
      <c r="B25639" s="150"/>
    </row>
    <row r="25640" spans="2:2">
      <c r="B25640" s="150"/>
    </row>
    <row r="25641" spans="2:2">
      <c r="B25641" s="150"/>
    </row>
    <row r="25642" spans="2:2">
      <c r="B25642" s="150"/>
    </row>
    <row r="25643" spans="2:2">
      <c r="B25643" s="150"/>
    </row>
    <row r="25644" spans="2:2">
      <c r="B25644" s="150"/>
    </row>
    <row r="25645" spans="2:2">
      <c r="B25645" s="150"/>
    </row>
    <row r="25646" spans="2:2">
      <c r="B25646" s="150"/>
    </row>
    <row r="25647" spans="2:2">
      <c r="B25647" s="150"/>
    </row>
    <row r="25648" spans="2:2">
      <c r="B25648" s="150"/>
    </row>
    <row r="25649" spans="2:2">
      <c r="B25649" s="150"/>
    </row>
    <row r="25650" spans="2:2">
      <c r="B25650" s="150"/>
    </row>
    <row r="25651" spans="2:2">
      <c r="B25651" s="150"/>
    </row>
    <row r="25652" spans="2:2">
      <c r="B25652" s="150"/>
    </row>
    <row r="25653" spans="2:2">
      <c r="B25653" s="150"/>
    </row>
    <row r="25654" spans="2:2">
      <c r="B25654" s="150"/>
    </row>
    <row r="25655" spans="2:2">
      <c r="B25655" s="150"/>
    </row>
    <row r="25656" spans="2:2">
      <c r="B25656" s="150"/>
    </row>
    <row r="25657" spans="2:2">
      <c r="B25657" s="150"/>
    </row>
    <row r="25658" spans="2:2">
      <c r="B25658" s="150"/>
    </row>
    <row r="25659" spans="2:2">
      <c r="B25659" s="150"/>
    </row>
    <row r="25660" spans="2:2">
      <c r="B25660" s="150"/>
    </row>
    <row r="25661" spans="2:2">
      <c r="B25661" s="150"/>
    </row>
    <row r="25662" spans="2:2">
      <c r="B25662" s="150"/>
    </row>
    <row r="25663" spans="2:2">
      <c r="B25663" s="150"/>
    </row>
    <row r="25664" spans="2:2">
      <c r="B25664" s="150"/>
    </row>
    <row r="25665" spans="2:2">
      <c r="B25665" s="150"/>
    </row>
    <row r="25666" spans="2:2">
      <c r="B25666" s="150"/>
    </row>
    <row r="25667" spans="2:2">
      <c r="B25667" s="150"/>
    </row>
    <row r="25668" spans="2:2">
      <c r="B25668" s="150"/>
    </row>
    <row r="25669" spans="2:2">
      <c r="B25669" s="150"/>
    </row>
    <row r="25670" spans="2:2">
      <c r="B25670" s="150"/>
    </row>
    <row r="25671" spans="2:2">
      <c r="B25671" s="150"/>
    </row>
    <row r="25672" spans="2:2">
      <c r="B25672" s="150"/>
    </row>
    <row r="25673" spans="2:2">
      <c r="B25673" s="150"/>
    </row>
    <row r="25674" spans="2:2">
      <c r="B25674" s="150"/>
    </row>
    <row r="25675" spans="2:2">
      <c r="B25675" s="150"/>
    </row>
    <row r="25676" spans="2:2">
      <c r="B25676" s="150"/>
    </row>
    <row r="25677" spans="2:2">
      <c r="B25677" s="150"/>
    </row>
    <row r="25678" spans="2:2">
      <c r="B25678" s="150"/>
    </row>
    <row r="25679" spans="2:2">
      <c r="B25679" s="150"/>
    </row>
    <row r="25680" spans="2:2">
      <c r="B25680" s="150"/>
    </row>
    <row r="25681" spans="2:2">
      <c r="B25681" s="150"/>
    </row>
    <row r="25682" spans="2:2">
      <c r="B25682" s="150"/>
    </row>
    <row r="25683" spans="2:2">
      <c r="B25683" s="150"/>
    </row>
    <row r="25684" spans="2:2">
      <c r="B25684" s="150"/>
    </row>
    <row r="25685" spans="2:2">
      <c r="B25685" s="150"/>
    </row>
    <row r="25686" spans="2:2">
      <c r="B25686" s="150"/>
    </row>
    <row r="25687" spans="2:2">
      <c r="B25687" s="150"/>
    </row>
    <row r="25688" spans="2:2">
      <c r="B25688" s="150"/>
    </row>
    <row r="25689" spans="2:2">
      <c r="B25689" s="150"/>
    </row>
    <row r="25690" spans="2:2">
      <c r="B25690" s="150"/>
    </row>
    <row r="25691" spans="2:2">
      <c r="B25691" s="150"/>
    </row>
    <row r="25692" spans="2:2">
      <c r="B25692" s="150"/>
    </row>
    <row r="25693" spans="2:2">
      <c r="B25693" s="150"/>
    </row>
    <row r="25694" spans="2:2">
      <c r="B25694" s="150"/>
    </row>
    <row r="25695" spans="2:2">
      <c r="B25695" s="150"/>
    </row>
    <row r="25696" spans="2:2">
      <c r="B25696" s="150"/>
    </row>
    <row r="25697" spans="2:2">
      <c r="B25697" s="150"/>
    </row>
    <row r="25698" spans="2:2">
      <c r="B25698" s="150"/>
    </row>
    <row r="25699" spans="2:2">
      <c r="B25699" s="150"/>
    </row>
    <row r="25700" spans="2:2">
      <c r="B25700" s="150"/>
    </row>
    <row r="25701" spans="2:2">
      <c r="B25701" s="150"/>
    </row>
    <row r="25702" spans="2:2">
      <c r="B25702" s="150"/>
    </row>
    <row r="25703" spans="2:2">
      <c r="B25703" s="150"/>
    </row>
    <row r="25704" spans="2:2">
      <c r="B25704" s="150"/>
    </row>
    <row r="25705" spans="2:2">
      <c r="B25705" s="150"/>
    </row>
    <row r="25706" spans="2:2">
      <c r="B25706" s="150"/>
    </row>
    <row r="25707" spans="2:2">
      <c r="B25707" s="150"/>
    </row>
    <row r="25708" spans="2:2">
      <c r="B25708" s="150"/>
    </row>
    <row r="25709" spans="2:2">
      <c r="B25709" s="150"/>
    </row>
    <row r="25710" spans="2:2">
      <c r="B25710" s="150"/>
    </row>
    <row r="25711" spans="2:2">
      <c r="B25711" s="150"/>
    </row>
    <row r="25712" spans="2:2">
      <c r="B25712" s="150"/>
    </row>
    <row r="25713" spans="2:2">
      <c r="B25713" s="150"/>
    </row>
    <row r="25714" spans="2:2">
      <c r="B25714" s="150"/>
    </row>
    <row r="25715" spans="2:2">
      <c r="B25715" s="150"/>
    </row>
    <row r="25716" spans="2:2">
      <c r="B25716" s="150"/>
    </row>
    <row r="25717" spans="2:2">
      <c r="B25717" s="150"/>
    </row>
    <row r="25718" spans="2:2">
      <c r="B25718" s="150"/>
    </row>
    <row r="25719" spans="2:2">
      <c r="B25719" s="150"/>
    </row>
    <row r="25720" spans="2:2">
      <c r="B25720" s="150"/>
    </row>
    <row r="25721" spans="2:2">
      <c r="B25721" s="150"/>
    </row>
    <row r="25722" spans="2:2">
      <c r="B25722" s="150"/>
    </row>
    <row r="25723" spans="2:2">
      <c r="B25723" s="150"/>
    </row>
    <row r="25724" spans="2:2">
      <c r="B25724" s="150"/>
    </row>
    <row r="25725" spans="2:2">
      <c r="B25725" s="150"/>
    </row>
    <row r="25726" spans="2:2">
      <c r="B25726" s="150"/>
    </row>
    <row r="25727" spans="2:2">
      <c r="B25727" s="150"/>
    </row>
    <row r="25728" spans="2:2">
      <c r="B25728" s="150"/>
    </row>
    <row r="25729" spans="2:2">
      <c r="B25729" s="150"/>
    </row>
    <row r="25730" spans="2:2">
      <c r="B25730" s="150"/>
    </row>
    <row r="25731" spans="2:2">
      <c r="B25731" s="150"/>
    </row>
    <row r="25732" spans="2:2">
      <c r="B25732" s="150"/>
    </row>
    <row r="25733" spans="2:2">
      <c r="B25733" s="150"/>
    </row>
    <row r="25734" spans="2:2">
      <c r="B25734" s="150"/>
    </row>
    <row r="25735" spans="2:2">
      <c r="B25735" s="150"/>
    </row>
    <row r="25736" spans="2:2">
      <c r="B25736" s="150"/>
    </row>
    <row r="25737" spans="2:2">
      <c r="B25737" s="150"/>
    </row>
    <row r="25738" spans="2:2">
      <c r="B25738" s="150"/>
    </row>
    <row r="25739" spans="2:2">
      <c r="B25739" s="150"/>
    </row>
    <row r="25740" spans="2:2">
      <c r="B25740" s="150"/>
    </row>
    <row r="25741" spans="2:2">
      <c r="B25741" s="150"/>
    </row>
    <row r="25742" spans="2:2">
      <c r="B25742" s="150"/>
    </row>
    <row r="25743" spans="2:2">
      <c r="B25743" s="150"/>
    </row>
    <row r="25744" spans="2:2">
      <c r="B25744" s="150"/>
    </row>
    <row r="25745" spans="2:2">
      <c r="B25745" s="150"/>
    </row>
    <row r="25746" spans="2:2">
      <c r="B25746" s="150"/>
    </row>
    <row r="25747" spans="2:2">
      <c r="B25747" s="150"/>
    </row>
    <row r="25748" spans="2:2">
      <c r="B25748" s="150"/>
    </row>
    <row r="25749" spans="2:2">
      <c r="B25749" s="150"/>
    </row>
    <row r="25750" spans="2:2">
      <c r="B25750" s="150"/>
    </row>
    <row r="25751" spans="2:2">
      <c r="B25751" s="150"/>
    </row>
    <row r="25752" spans="2:2">
      <c r="B25752" s="150"/>
    </row>
    <row r="25753" spans="2:2">
      <c r="B25753" s="150"/>
    </row>
    <row r="25754" spans="2:2">
      <c r="B25754" s="150"/>
    </row>
    <row r="25755" spans="2:2">
      <c r="B25755" s="150"/>
    </row>
    <row r="25756" spans="2:2">
      <c r="B25756" s="150"/>
    </row>
    <row r="25757" spans="2:2">
      <c r="B25757" s="150"/>
    </row>
    <row r="25758" spans="2:2">
      <c r="B25758" s="150"/>
    </row>
    <row r="25759" spans="2:2">
      <c r="B25759" s="150"/>
    </row>
    <row r="25760" spans="2:2">
      <c r="B25760" s="150"/>
    </row>
    <row r="25761" spans="2:2">
      <c r="B25761" s="150"/>
    </row>
    <row r="25762" spans="2:2">
      <c r="B25762" s="150"/>
    </row>
    <row r="25763" spans="2:2">
      <c r="B25763" s="150"/>
    </row>
    <row r="25764" spans="2:2">
      <c r="B25764" s="150"/>
    </row>
    <row r="25765" spans="2:2">
      <c r="B25765" s="150"/>
    </row>
    <row r="25766" spans="2:2">
      <c r="B25766" s="150"/>
    </row>
    <row r="25767" spans="2:2">
      <c r="B25767" s="150"/>
    </row>
    <row r="25768" spans="2:2">
      <c r="B25768" s="150"/>
    </row>
    <row r="25769" spans="2:2">
      <c r="B25769" s="150"/>
    </row>
    <row r="25770" spans="2:2">
      <c r="B25770" s="150"/>
    </row>
    <row r="25771" spans="2:2">
      <c r="B25771" s="150"/>
    </row>
    <row r="25772" spans="2:2">
      <c r="B25772" s="150"/>
    </row>
    <row r="25773" spans="2:2">
      <c r="B25773" s="150"/>
    </row>
    <row r="25774" spans="2:2">
      <c r="B25774" s="150"/>
    </row>
    <row r="25775" spans="2:2">
      <c r="B25775" s="150"/>
    </row>
    <row r="25776" spans="2:2">
      <c r="B25776" s="150"/>
    </row>
    <row r="25777" spans="2:2">
      <c r="B25777" s="150"/>
    </row>
    <row r="25778" spans="2:2">
      <c r="B25778" s="150"/>
    </row>
    <row r="25779" spans="2:2">
      <c r="B25779" s="150"/>
    </row>
    <row r="25780" spans="2:2">
      <c r="B25780" s="150"/>
    </row>
    <row r="25781" spans="2:2">
      <c r="B25781" s="150"/>
    </row>
    <row r="25782" spans="2:2">
      <c r="B25782" s="150"/>
    </row>
    <row r="25783" spans="2:2">
      <c r="B25783" s="150"/>
    </row>
    <row r="25784" spans="2:2">
      <c r="B25784" s="150"/>
    </row>
    <row r="25785" spans="2:2">
      <c r="B25785" s="150"/>
    </row>
    <row r="25786" spans="2:2">
      <c r="B25786" s="150"/>
    </row>
    <row r="25787" spans="2:2">
      <c r="B25787" s="150"/>
    </row>
    <row r="25788" spans="2:2">
      <c r="B25788" s="150"/>
    </row>
    <row r="25789" spans="2:2">
      <c r="B25789" s="150"/>
    </row>
    <row r="25790" spans="2:2">
      <c r="B25790" s="150"/>
    </row>
    <row r="25791" spans="2:2">
      <c r="B25791" s="150"/>
    </row>
    <row r="25792" spans="2:2">
      <c r="B25792" s="150"/>
    </row>
    <row r="25793" spans="2:2">
      <c r="B25793" s="150"/>
    </row>
    <row r="25794" spans="2:2">
      <c r="B25794" s="150"/>
    </row>
    <row r="25795" spans="2:2">
      <c r="B25795" s="150"/>
    </row>
    <row r="25796" spans="2:2">
      <c r="B25796" s="150"/>
    </row>
    <row r="25797" spans="2:2">
      <c r="B25797" s="150"/>
    </row>
    <row r="25798" spans="2:2">
      <c r="B25798" s="150"/>
    </row>
    <row r="25799" spans="2:2">
      <c r="B25799" s="150"/>
    </row>
    <row r="25800" spans="2:2">
      <c r="B25800" s="150"/>
    </row>
    <row r="25801" spans="2:2">
      <c r="B25801" s="150"/>
    </row>
    <row r="25802" spans="2:2">
      <c r="B25802" s="150"/>
    </row>
    <row r="25803" spans="2:2">
      <c r="B25803" s="150"/>
    </row>
    <row r="25804" spans="2:2">
      <c r="B25804" s="150"/>
    </row>
    <row r="25805" spans="2:2">
      <c r="B25805" s="150"/>
    </row>
    <row r="25806" spans="2:2">
      <c r="B25806" s="150"/>
    </row>
    <row r="25807" spans="2:2">
      <c r="B25807" s="150"/>
    </row>
    <row r="25808" spans="2:2">
      <c r="B25808" s="150"/>
    </row>
    <row r="25809" spans="2:2">
      <c r="B25809" s="150"/>
    </row>
    <row r="25810" spans="2:2">
      <c r="B25810" s="150"/>
    </row>
    <row r="25811" spans="2:2">
      <c r="B25811" s="150"/>
    </row>
    <row r="25812" spans="2:2">
      <c r="B25812" s="150"/>
    </row>
    <row r="25813" spans="2:2">
      <c r="B25813" s="150"/>
    </row>
    <row r="25814" spans="2:2">
      <c r="B25814" s="150"/>
    </row>
    <row r="25815" spans="2:2">
      <c r="B25815" s="150"/>
    </row>
    <row r="25816" spans="2:2">
      <c r="B25816" s="150"/>
    </row>
    <row r="25817" spans="2:2">
      <c r="B25817" s="150"/>
    </row>
    <row r="25818" spans="2:2">
      <c r="B25818" s="150"/>
    </row>
    <row r="25819" spans="2:2">
      <c r="B25819" s="150"/>
    </row>
    <row r="25820" spans="2:2">
      <c r="B25820" s="150"/>
    </row>
    <row r="25821" spans="2:2">
      <c r="B25821" s="150"/>
    </row>
    <row r="25822" spans="2:2">
      <c r="B25822" s="150"/>
    </row>
    <row r="25823" spans="2:2">
      <c r="B25823" s="150"/>
    </row>
    <row r="25824" spans="2:2">
      <c r="B25824" s="150"/>
    </row>
    <row r="25825" spans="2:2">
      <c r="B25825" s="150"/>
    </row>
    <row r="25826" spans="2:2">
      <c r="B25826" s="150"/>
    </row>
    <row r="25827" spans="2:2">
      <c r="B25827" s="150"/>
    </row>
    <row r="25828" spans="2:2">
      <c r="B25828" s="150"/>
    </row>
    <row r="25829" spans="2:2">
      <c r="B25829" s="150"/>
    </row>
    <row r="25830" spans="2:2">
      <c r="B25830" s="150"/>
    </row>
    <row r="25831" spans="2:2">
      <c r="B25831" s="150"/>
    </row>
    <row r="25832" spans="2:2">
      <c r="B25832" s="150"/>
    </row>
    <row r="25833" spans="2:2">
      <c r="B25833" s="150"/>
    </row>
    <row r="25834" spans="2:2">
      <c r="B25834" s="150"/>
    </row>
    <row r="25835" spans="2:2">
      <c r="B25835" s="150"/>
    </row>
    <row r="25836" spans="2:2">
      <c r="B25836" s="150"/>
    </row>
    <row r="25837" spans="2:2">
      <c r="B25837" s="150"/>
    </row>
    <row r="25838" spans="2:2">
      <c r="B25838" s="150"/>
    </row>
    <row r="25839" spans="2:2">
      <c r="B25839" s="150"/>
    </row>
    <row r="25840" spans="2:2">
      <c r="B25840" s="150"/>
    </row>
    <row r="25841" spans="2:2">
      <c r="B25841" s="150"/>
    </row>
    <row r="25842" spans="2:2">
      <c r="B25842" s="150"/>
    </row>
    <row r="25843" spans="2:2">
      <c r="B25843" s="150"/>
    </row>
    <row r="25844" spans="2:2">
      <c r="B25844" s="150"/>
    </row>
    <row r="25845" spans="2:2">
      <c r="B25845" s="150"/>
    </row>
    <row r="25846" spans="2:2">
      <c r="B25846" s="150"/>
    </row>
    <row r="25847" spans="2:2">
      <c r="B25847" s="150"/>
    </row>
    <row r="25848" spans="2:2">
      <c r="B25848" s="150"/>
    </row>
    <row r="25849" spans="2:2">
      <c r="B25849" s="150"/>
    </row>
    <row r="25850" spans="2:2">
      <c r="B25850" s="150"/>
    </row>
    <row r="25851" spans="2:2">
      <c r="B25851" s="150"/>
    </row>
    <row r="25852" spans="2:2">
      <c r="B25852" s="150"/>
    </row>
    <row r="25853" spans="2:2">
      <c r="B25853" s="150"/>
    </row>
    <row r="25854" spans="2:2">
      <c r="B25854" s="150"/>
    </row>
    <row r="25855" spans="2:2">
      <c r="B25855" s="150"/>
    </row>
    <row r="25856" spans="2:2">
      <c r="B25856" s="150"/>
    </row>
    <row r="25857" spans="2:2">
      <c r="B25857" s="150"/>
    </row>
    <row r="25858" spans="2:2">
      <c r="B25858" s="150"/>
    </row>
    <row r="25859" spans="2:2">
      <c r="B25859" s="150"/>
    </row>
    <row r="25860" spans="2:2">
      <c r="B25860" s="150"/>
    </row>
    <row r="25861" spans="2:2">
      <c r="B25861" s="150"/>
    </row>
    <row r="25862" spans="2:2">
      <c r="B25862" s="150"/>
    </row>
    <row r="25863" spans="2:2">
      <c r="B25863" s="150"/>
    </row>
    <row r="25864" spans="2:2">
      <c r="B25864" s="150"/>
    </row>
    <row r="25865" spans="2:2">
      <c r="B25865" s="150"/>
    </row>
    <row r="25866" spans="2:2">
      <c r="B25866" s="150"/>
    </row>
    <row r="25867" spans="2:2">
      <c r="B25867" s="150"/>
    </row>
    <row r="25868" spans="2:2">
      <c r="B25868" s="150"/>
    </row>
    <row r="25869" spans="2:2">
      <c r="B25869" s="150"/>
    </row>
    <row r="25870" spans="2:2">
      <c r="B25870" s="150"/>
    </row>
    <row r="25871" spans="2:2">
      <c r="B25871" s="150"/>
    </row>
    <row r="25872" spans="2:2">
      <c r="B25872" s="150"/>
    </row>
    <row r="25873" spans="2:2">
      <c r="B25873" s="150"/>
    </row>
    <row r="25874" spans="2:2">
      <c r="B25874" s="150"/>
    </row>
    <row r="25875" spans="2:2">
      <c r="B25875" s="150"/>
    </row>
    <row r="25876" spans="2:2">
      <c r="B25876" s="150"/>
    </row>
    <row r="25877" spans="2:2">
      <c r="B25877" s="150"/>
    </row>
    <row r="25878" spans="2:2">
      <c r="B25878" s="150"/>
    </row>
    <row r="25879" spans="2:2">
      <c r="B25879" s="150"/>
    </row>
    <row r="25880" spans="2:2">
      <c r="B25880" s="150"/>
    </row>
    <row r="25881" spans="2:2">
      <c r="B25881" s="150"/>
    </row>
    <row r="25882" spans="2:2">
      <c r="B25882" s="150"/>
    </row>
    <row r="25883" spans="2:2">
      <c r="B25883" s="150"/>
    </row>
    <row r="25884" spans="2:2">
      <c r="B25884" s="150"/>
    </row>
    <row r="25885" spans="2:2">
      <c r="B25885" s="150"/>
    </row>
    <row r="25886" spans="2:2">
      <c r="B25886" s="150"/>
    </row>
    <row r="25887" spans="2:2">
      <c r="B25887" s="150"/>
    </row>
    <row r="25888" spans="2:2">
      <c r="B25888" s="150"/>
    </row>
    <row r="25889" spans="2:2">
      <c r="B25889" s="150"/>
    </row>
    <row r="25890" spans="2:2">
      <c r="B25890" s="150"/>
    </row>
    <row r="25891" spans="2:2">
      <c r="B25891" s="150"/>
    </row>
    <row r="25892" spans="2:2">
      <c r="B25892" s="150"/>
    </row>
    <row r="25893" spans="2:2">
      <c r="B25893" s="150"/>
    </row>
    <row r="25894" spans="2:2">
      <c r="B25894" s="150"/>
    </row>
    <row r="25895" spans="2:2">
      <c r="B25895" s="150"/>
    </row>
    <row r="25896" spans="2:2">
      <c r="B25896" s="150"/>
    </row>
    <row r="25897" spans="2:2">
      <c r="B25897" s="150"/>
    </row>
    <row r="25898" spans="2:2">
      <c r="B25898" s="150"/>
    </row>
    <row r="25899" spans="2:2">
      <c r="B25899" s="150"/>
    </row>
    <row r="25900" spans="2:2">
      <c r="B25900" s="150"/>
    </row>
    <row r="25901" spans="2:2">
      <c r="B25901" s="150"/>
    </row>
    <row r="25902" spans="2:2">
      <c r="B25902" s="150"/>
    </row>
    <row r="25903" spans="2:2">
      <c r="B25903" s="150"/>
    </row>
    <row r="25904" spans="2:2">
      <c r="B25904" s="150"/>
    </row>
    <row r="25905" spans="2:2">
      <c r="B25905" s="150"/>
    </row>
    <row r="25906" spans="2:2">
      <c r="B25906" s="150"/>
    </row>
    <row r="25907" spans="2:2">
      <c r="B25907" s="150"/>
    </row>
    <row r="25908" spans="2:2">
      <c r="B25908" s="150"/>
    </row>
    <row r="25909" spans="2:2">
      <c r="B25909" s="150"/>
    </row>
    <row r="25910" spans="2:2">
      <c r="B25910" s="150"/>
    </row>
    <row r="25911" spans="2:2">
      <c r="B25911" s="150"/>
    </row>
    <row r="25912" spans="2:2">
      <c r="B25912" s="150"/>
    </row>
    <row r="25913" spans="2:2">
      <c r="B25913" s="150"/>
    </row>
    <row r="25914" spans="2:2">
      <c r="B25914" s="150"/>
    </row>
    <row r="25915" spans="2:2">
      <c r="B25915" s="150"/>
    </row>
    <row r="25916" spans="2:2">
      <c r="B25916" s="150"/>
    </row>
    <row r="25917" spans="2:2">
      <c r="B25917" s="150"/>
    </row>
    <row r="25918" spans="2:2">
      <c r="B25918" s="150"/>
    </row>
    <row r="25919" spans="2:2">
      <c r="B25919" s="150"/>
    </row>
    <row r="25920" spans="2:2">
      <c r="B25920" s="150"/>
    </row>
    <row r="25921" spans="2:2">
      <c r="B25921" s="150"/>
    </row>
    <row r="25922" spans="2:2">
      <c r="B25922" s="150"/>
    </row>
    <row r="25923" spans="2:2">
      <c r="B25923" s="150"/>
    </row>
    <row r="25924" spans="2:2">
      <c r="B25924" s="150"/>
    </row>
    <row r="25925" spans="2:2">
      <c r="B25925" s="150"/>
    </row>
    <row r="25926" spans="2:2">
      <c r="B25926" s="150"/>
    </row>
    <row r="25927" spans="2:2">
      <c r="B25927" s="150"/>
    </row>
    <row r="25928" spans="2:2">
      <c r="B25928" s="150"/>
    </row>
    <row r="25929" spans="2:2">
      <c r="B25929" s="150"/>
    </row>
    <row r="25930" spans="2:2">
      <c r="B25930" s="150"/>
    </row>
    <row r="25931" spans="2:2">
      <c r="B25931" s="150"/>
    </row>
    <row r="25932" spans="2:2">
      <c r="B25932" s="150"/>
    </row>
    <row r="25933" spans="2:2">
      <c r="B25933" s="150"/>
    </row>
    <row r="25934" spans="2:2">
      <c r="B25934" s="150"/>
    </row>
    <row r="25935" spans="2:2">
      <c r="B25935" s="150"/>
    </row>
    <row r="25936" spans="2:2">
      <c r="B25936" s="150"/>
    </row>
    <row r="25937" spans="2:2">
      <c r="B25937" s="150"/>
    </row>
    <row r="25938" spans="2:2">
      <c r="B25938" s="150"/>
    </row>
    <row r="25939" spans="2:2">
      <c r="B25939" s="150"/>
    </row>
    <row r="25940" spans="2:2">
      <c r="B25940" s="150"/>
    </row>
    <row r="25941" spans="2:2">
      <c r="B25941" s="150"/>
    </row>
    <row r="25942" spans="2:2">
      <c r="B25942" s="150"/>
    </row>
    <row r="25943" spans="2:2">
      <c r="B25943" s="150"/>
    </row>
    <row r="25944" spans="2:2">
      <c r="B25944" s="150"/>
    </row>
    <row r="25945" spans="2:2">
      <c r="B25945" s="150"/>
    </row>
    <row r="25946" spans="2:2">
      <c r="B25946" s="150"/>
    </row>
    <row r="25947" spans="2:2">
      <c r="B25947" s="150"/>
    </row>
    <row r="25948" spans="2:2">
      <c r="B25948" s="150"/>
    </row>
    <row r="25949" spans="2:2">
      <c r="B25949" s="150"/>
    </row>
    <row r="25950" spans="2:2">
      <c r="B25950" s="150"/>
    </row>
    <row r="25951" spans="2:2">
      <c r="B25951" s="150"/>
    </row>
    <row r="25952" spans="2:2">
      <c r="B25952" s="150"/>
    </row>
    <row r="25953" spans="2:2">
      <c r="B25953" s="150"/>
    </row>
    <row r="25954" spans="2:2">
      <c r="B25954" s="150"/>
    </row>
    <row r="25955" spans="2:2">
      <c r="B25955" s="150"/>
    </row>
    <row r="25956" spans="2:2">
      <c r="B25956" s="150"/>
    </row>
    <row r="25957" spans="2:2">
      <c r="B25957" s="150"/>
    </row>
    <row r="25958" spans="2:2">
      <c r="B25958" s="150"/>
    </row>
    <row r="25959" spans="2:2">
      <c r="B25959" s="150"/>
    </row>
    <row r="25960" spans="2:2">
      <c r="B25960" s="150"/>
    </row>
    <row r="25961" spans="2:2">
      <c r="B25961" s="150"/>
    </row>
    <row r="25962" spans="2:2">
      <c r="B25962" s="150"/>
    </row>
    <row r="25963" spans="2:2">
      <c r="B25963" s="150"/>
    </row>
    <row r="25964" spans="2:2">
      <c r="B25964" s="150"/>
    </row>
    <row r="25965" spans="2:2">
      <c r="B25965" s="150"/>
    </row>
    <row r="25966" spans="2:2">
      <c r="B25966" s="150"/>
    </row>
    <row r="25967" spans="2:2">
      <c r="B25967" s="150"/>
    </row>
    <row r="25968" spans="2:2">
      <c r="B25968" s="150"/>
    </row>
    <row r="25969" spans="2:2">
      <c r="B25969" s="150"/>
    </row>
    <row r="25970" spans="2:2">
      <c r="B25970" s="150"/>
    </row>
    <row r="25971" spans="2:2">
      <c r="B25971" s="150"/>
    </row>
    <row r="25972" spans="2:2">
      <c r="B25972" s="150"/>
    </row>
    <row r="25973" spans="2:2">
      <c r="B25973" s="150"/>
    </row>
    <row r="25974" spans="2:2">
      <c r="B25974" s="150"/>
    </row>
    <row r="25975" spans="2:2">
      <c r="B25975" s="150"/>
    </row>
    <row r="25976" spans="2:2">
      <c r="B25976" s="150"/>
    </row>
    <row r="25977" spans="2:2">
      <c r="B25977" s="150"/>
    </row>
    <row r="25978" spans="2:2">
      <c r="B25978" s="150"/>
    </row>
    <row r="25979" spans="2:2">
      <c r="B25979" s="150"/>
    </row>
    <row r="25980" spans="2:2">
      <c r="B25980" s="150"/>
    </row>
    <row r="25981" spans="2:2">
      <c r="B25981" s="150"/>
    </row>
    <row r="25982" spans="2:2">
      <c r="B25982" s="150"/>
    </row>
    <row r="25983" spans="2:2">
      <c r="B25983" s="150"/>
    </row>
    <row r="25984" spans="2:2">
      <c r="B25984" s="150"/>
    </row>
    <row r="25985" spans="2:2">
      <c r="B25985" s="150"/>
    </row>
    <row r="25986" spans="2:2">
      <c r="B25986" s="150"/>
    </row>
    <row r="25987" spans="2:2">
      <c r="B25987" s="150"/>
    </row>
    <row r="25988" spans="2:2">
      <c r="B25988" s="150"/>
    </row>
    <row r="25989" spans="2:2">
      <c r="B25989" s="150"/>
    </row>
    <row r="25990" spans="2:2">
      <c r="B25990" s="150"/>
    </row>
    <row r="25991" spans="2:2">
      <c r="B25991" s="150"/>
    </row>
    <row r="25992" spans="2:2">
      <c r="B25992" s="150"/>
    </row>
    <row r="25993" spans="2:2">
      <c r="B25993" s="150"/>
    </row>
    <row r="25994" spans="2:2">
      <c r="B25994" s="150"/>
    </row>
    <row r="25995" spans="2:2">
      <c r="B25995" s="150"/>
    </row>
    <row r="25996" spans="2:2">
      <c r="B25996" s="150"/>
    </row>
    <row r="25997" spans="2:2">
      <c r="B25997" s="150"/>
    </row>
    <row r="25998" spans="2:2">
      <c r="B25998" s="150"/>
    </row>
    <row r="25999" spans="2:2">
      <c r="B25999" s="150"/>
    </row>
    <row r="26000" spans="2:2">
      <c r="B26000" s="150"/>
    </row>
    <row r="26001" spans="2:2">
      <c r="B26001" s="150"/>
    </row>
    <row r="26002" spans="2:2">
      <c r="B26002" s="150"/>
    </row>
    <row r="26003" spans="2:2">
      <c r="B26003" s="150"/>
    </row>
    <row r="26004" spans="2:2">
      <c r="B26004" s="150"/>
    </row>
    <row r="26005" spans="2:2">
      <c r="B26005" s="150"/>
    </row>
    <row r="26006" spans="2:2">
      <c r="B26006" s="150"/>
    </row>
    <row r="26007" spans="2:2">
      <c r="B26007" s="150"/>
    </row>
    <row r="26008" spans="2:2">
      <c r="B26008" s="150"/>
    </row>
    <row r="26009" spans="2:2">
      <c r="B26009" s="150"/>
    </row>
    <row r="26010" spans="2:2">
      <c r="B26010" s="150"/>
    </row>
    <row r="26011" spans="2:2">
      <c r="B26011" s="150"/>
    </row>
    <row r="26012" spans="2:2">
      <c r="B26012" s="150"/>
    </row>
    <row r="26013" spans="2:2">
      <c r="B26013" s="150"/>
    </row>
    <row r="26014" spans="2:2">
      <c r="B26014" s="150"/>
    </row>
    <row r="26015" spans="2:2">
      <c r="B26015" s="150"/>
    </row>
    <row r="26016" spans="2:2">
      <c r="B26016" s="150"/>
    </row>
    <row r="26017" spans="2:2">
      <c r="B26017" s="150"/>
    </row>
    <row r="26018" spans="2:2">
      <c r="B26018" s="150"/>
    </row>
    <row r="26019" spans="2:2">
      <c r="B26019" s="150"/>
    </row>
    <row r="26020" spans="2:2">
      <c r="B26020" s="150"/>
    </row>
    <row r="26021" spans="2:2">
      <c r="B26021" s="150"/>
    </row>
    <row r="26022" spans="2:2">
      <c r="B26022" s="150"/>
    </row>
    <row r="26023" spans="2:2">
      <c r="B26023" s="150"/>
    </row>
    <row r="26024" spans="2:2">
      <c r="B26024" s="150"/>
    </row>
    <row r="26025" spans="2:2">
      <c r="B26025" s="150"/>
    </row>
    <row r="26026" spans="2:2">
      <c r="B26026" s="150"/>
    </row>
    <row r="26027" spans="2:2">
      <c r="B26027" s="150"/>
    </row>
    <row r="26028" spans="2:2">
      <c r="B26028" s="150"/>
    </row>
    <row r="26029" spans="2:2">
      <c r="B26029" s="150"/>
    </row>
    <row r="26030" spans="2:2">
      <c r="B26030" s="150"/>
    </row>
    <row r="26031" spans="2:2">
      <c r="B26031" s="150"/>
    </row>
    <row r="26032" spans="2:2">
      <c r="B26032" s="150"/>
    </row>
    <row r="26033" spans="2:2">
      <c r="B26033" s="150"/>
    </row>
    <row r="26034" spans="2:2">
      <c r="B26034" s="150"/>
    </row>
    <row r="26035" spans="2:2">
      <c r="B26035" s="150"/>
    </row>
    <row r="26036" spans="2:2">
      <c r="B26036" s="150"/>
    </row>
    <row r="26037" spans="2:2">
      <c r="B26037" s="150"/>
    </row>
    <row r="26038" spans="2:2">
      <c r="B26038" s="150"/>
    </row>
    <row r="26039" spans="2:2">
      <c r="B26039" s="150"/>
    </row>
    <row r="26040" spans="2:2">
      <c r="B26040" s="150"/>
    </row>
    <row r="26041" spans="2:2">
      <c r="B26041" s="150"/>
    </row>
    <row r="26042" spans="2:2">
      <c r="B26042" s="150"/>
    </row>
    <row r="26043" spans="2:2">
      <c r="B26043" s="150"/>
    </row>
    <row r="26044" spans="2:2">
      <c r="B26044" s="150"/>
    </row>
    <row r="26045" spans="2:2">
      <c r="B26045" s="150"/>
    </row>
    <row r="26046" spans="2:2">
      <c r="B26046" s="150"/>
    </row>
    <row r="26047" spans="2:2">
      <c r="B26047" s="150"/>
    </row>
    <row r="26048" spans="2:2">
      <c r="B26048" s="150"/>
    </row>
    <row r="26049" spans="2:2">
      <c r="B26049" s="150"/>
    </row>
    <row r="26050" spans="2:2">
      <c r="B26050" s="150"/>
    </row>
    <row r="26051" spans="2:2">
      <c r="B26051" s="150"/>
    </row>
    <row r="26052" spans="2:2">
      <c r="B26052" s="150"/>
    </row>
    <row r="26053" spans="2:2">
      <c r="B26053" s="150"/>
    </row>
    <row r="26054" spans="2:2">
      <c r="B26054" s="150"/>
    </row>
    <row r="26055" spans="2:2">
      <c r="B26055" s="150"/>
    </row>
    <row r="26056" spans="2:2">
      <c r="B26056" s="150"/>
    </row>
    <row r="26057" spans="2:2">
      <c r="B26057" s="150"/>
    </row>
    <row r="26058" spans="2:2">
      <c r="B26058" s="150"/>
    </row>
    <row r="26059" spans="2:2">
      <c r="B26059" s="150"/>
    </row>
    <row r="26060" spans="2:2">
      <c r="B26060" s="150"/>
    </row>
    <row r="26061" spans="2:2">
      <c r="B26061" s="150"/>
    </row>
    <row r="26062" spans="2:2">
      <c r="B26062" s="150"/>
    </row>
    <row r="26063" spans="2:2">
      <c r="B26063" s="150"/>
    </row>
    <row r="26064" spans="2:2">
      <c r="B26064" s="150"/>
    </row>
    <row r="26065" spans="2:2">
      <c r="B26065" s="150"/>
    </row>
    <row r="26066" spans="2:2">
      <c r="B26066" s="150"/>
    </row>
    <row r="26067" spans="2:2">
      <c r="B26067" s="150"/>
    </row>
    <row r="26068" spans="2:2">
      <c r="B26068" s="150"/>
    </row>
    <row r="26069" spans="2:2">
      <c r="B26069" s="150"/>
    </row>
    <row r="26070" spans="2:2">
      <c r="B26070" s="150"/>
    </row>
    <row r="26071" spans="2:2">
      <c r="B26071" s="150"/>
    </row>
    <row r="26072" spans="2:2">
      <c r="B26072" s="150"/>
    </row>
    <row r="26073" spans="2:2">
      <c r="B26073" s="150"/>
    </row>
    <row r="26074" spans="2:2">
      <c r="B26074" s="150"/>
    </row>
    <row r="26075" spans="2:2">
      <c r="B26075" s="150"/>
    </row>
    <row r="26076" spans="2:2">
      <c r="B26076" s="150"/>
    </row>
    <row r="26077" spans="2:2">
      <c r="B26077" s="150"/>
    </row>
    <row r="26078" spans="2:2">
      <c r="B26078" s="150"/>
    </row>
    <row r="26079" spans="2:2">
      <c r="B26079" s="150"/>
    </row>
    <row r="26080" spans="2:2">
      <c r="B26080" s="150"/>
    </row>
    <row r="26081" spans="2:2">
      <c r="B26081" s="150"/>
    </row>
    <row r="26082" spans="2:2">
      <c r="B26082" s="150"/>
    </row>
    <row r="26083" spans="2:2">
      <c r="B26083" s="150"/>
    </row>
    <row r="26084" spans="2:2">
      <c r="B26084" s="150"/>
    </row>
    <row r="26085" spans="2:2">
      <c r="B26085" s="150"/>
    </row>
    <row r="26086" spans="2:2">
      <c r="B26086" s="150"/>
    </row>
    <row r="26087" spans="2:2">
      <c r="B26087" s="150"/>
    </row>
    <row r="26088" spans="2:2">
      <c r="B26088" s="150"/>
    </row>
    <row r="26089" spans="2:2">
      <c r="B26089" s="150"/>
    </row>
    <row r="26090" spans="2:2">
      <c r="B26090" s="150"/>
    </row>
    <row r="26091" spans="2:2">
      <c r="B26091" s="150"/>
    </row>
    <row r="26092" spans="2:2">
      <c r="B26092" s="150"/>
    </row>
    <row r="26093" spans="2:2">
      <c r="B26093" s="150"/>
    </row>
    <row r="26094" spans="2:2">
      <c r="B26094" s="150"/>
    </row>
    <row r="26095" spans="2:2">
      <c r="B26095" s="150"/>
    </row>
    <row r="26096" spans="2:2">
      <c r="B26096" s="150"/>
    </row>
    <row r="26097" spans="2:2">
      <c r="B26097" s="150"/>
    </row>
    <row r="26098" spans="2:2">
      <c r="B26098" s="150"/>
    </row>
    <row r="26099" spans="2:2">
      <c r="B26099" s="150"/>
    </row>
    <row r="26100" spans="2:2">
      <c r="B26100" s="150"/>
    </row>
    <row r="26101" spans="2:2">
      <c r="B26101" s="150"/>
    </row>
    <row r="26102" spans="2:2">
      <c r="B26102" s="150"/>
    </row>
    <row r="26103" spans="2:2">
      <c r="B26103" s="150"/>
    </row>
    <row r="26104" spans="2:2">
      <c r="B26104" s="150"/>
    </row>
    <row r="26105" spans="2:2">
      <c r="B26105" s="150"/>
    </row>
    <row r="26106" spans="2:2">
      <c r="B26106" s="150"/>
    </row>
    <row r="26107" spans="2:2">
      <c r="B26107" s="150"/>
    </row>
    <row r="26108" spans="2:2">
      <c r="B26108" s="150"/>
    </row>
    <row r="26109" spans="2:2">
      <c r="B26109" s="150"/>
    </row>
    <row r="26110" spans="2:2">
      <c r="B26110" s="150"/>
    </row>
    <row r="26111" spans="2:2">
      <c r="B26111" s="150"/>
    </row>
    <row r="26112" spans="2:2">
      <c r="B26112" s="150"/>
    </row>
    <row r="26113" spans="2:2">
      <c r="B26113" s="150"/>
    </row>
    <row r="26114" spans="2:2">
      <c r="B26114" s="150"/>
    </row>
    <row r="26115" spans="2:2">
      <c r="B26115" s="150"/>
    </row>
    <row r="26116" spans="2:2">
      <c r="B26116" s="150"/>
    </row>
    <row r="26117" spans="2:2">
      <c r="B26117" s="150"/>
    </row>
    <row r="26118" spans="2:2">
      <c r="B26118" s="150"/>
    </row>
    <row r="26119" spans="2:2">
      <c r="B26119" s="150"/>
    </row>
    <row r="26120" spans="2:2">
      <c r="B26120" s="150"/>
    </row>
    <row r="26121" spans="2:2">
      <c r="B26121" s="150"/>
    </row>
    <row r="26122" spans="2:2">
      <c r="B26122" s="150"/>
    </row>
    <row r="26123" spans="2:2">
      <c r="B26123" s="150"/>
    </row>
    <row r="26124" spans="2:2">
      <c r="B26124" s="150"/>
    </row>
    <row r="26125" spans="2:2">
      <c r="B26125" s="150"/>
    </row>
    <row r="26126" spans="2:2">
      <c r="B26126" s="150"/>
    </row>
    <row r="26127" spans="2:2">
      <c r="B26127" s="150"/>
    </row>
    <row r="26128" spans="2:2">
      <c r="B26128" s="150"/>
    </row>
    <row r="26129" spans="2:2">
      <c r="B26129" s="150"/>
    </row>
    <row r="26130" spans="2:2">
      <c r="B26130" s="150"/>
    </row>
    <row r="26131" spans="2:2">
      <c r="B26131" s="150"/>
    </row>
    <row r="26132" spans="2:2">
      <c r="B26132" s="150"/>
    </row>
    <row r="26133" spans="2:2">
      <c r="B26133" s="150"/>
    </row>
    <row r="26134" spans="2:2">
      <c r="B26134" s="150"/>
    </row>
    <row r="26135" spans="2:2">
      <c r="B26135" s="150"/>
    </row>
    <row r="26136" spans="2:2">
      <c r="B26136" s="150"/>
    </row>
    <row r="26137" spans="2:2">
      <c r="B26137" s="150"/>
    </row>
    <row r="26138" spans="2:2">
      <c r="B26138" s="150"/>
    </row>
    <row r="26139" spans="2:2">
      <c r="B26139" s="150"/>
    </row>
    <row r="26140" spans="2:2">
      <c r="B26140" s="150"/>
    </row>
    <row r="26141" spans="2:2">
      <c r="B26141" s="150"/>
    </row>
    <row r="26142" spans="2:2">
      <c r="B26142" s="150"/>
    </row>
    <row r="26143" spans="2:2">
      <c r="B26143" s="150"/>
    </row>
    <row r="26144" spans="2:2">
      <c r="B26144" s="150"/>
    </row>
    <row r="26145" spans="2:2">
      <c r="B26145" s="150"/>
    </row>
    <row r="26146" spans="2:2">
      <c r="B26146" s="150"/>
    </row>
    <row r="26147" spans="2:2">
      <c r="B26147" s="150"/>
    </row>
    <row r="26148" spans="2:2">
      <c r="B26148" s="150"/>
    </row>
    <row r="26149" spans="2:2">
      <c r="B26149" s="150"/>
    </row>
    <row r="26150" spans="2:2">
      <c r="B26150" s="150"/>
    </row>
    <row r="26151" spans="2:2">
      <c r="B26151" s="150"/>
    </row>
    <row r="26152" spans="2:2">
      <c r="B26152" s="150"/>
    </row>
    <row r="26153" spans="2:2">
      <c r="B26153" s="150"/>
    </row>
    <row r="26154" spans="2:2">
      <c r="B26154" s="150"/>
    </row>
    <row r="26155" spans="2:2">
      <c r="B26155" s="150"/>
    </row>
    <row r="26156" spans="2:2">
      <c r="B26156" s="150"/>
    </row>
    <row r="26157" spans="2:2">
      <c r="B26157" s="150"/>
    </row>
    <row r="26158" spans="2:2">
      <c r="B26158" s="150"/>
    </row>
    <row r="26159" spans="2:2">
      <c r="B26159" s="150"/>
    </row>
    <row r="26160" spans="2:2">
      <c r="B26160" s="150"/>
    </row>
    <row r="26161" spans="2:2">
      <c r="B26161" s="150"/>
    </row>
    <row r="26162" spans="2:2">
      <c r="B26162" s="150"/>
    </row>
    <row r="26163" spans="2:2">
      <c r="B26163" s="150"/>
    </row>
    <row r="26164" spans="2:2">
      <c r="B26164" s="150"/>
    </row>
    <row r="26165" spans="2:2">
      <c r="B26165" s="150"/>
    </row>
    <row r="26166" spans="2:2">
      <c r="B26166" s="150"/>
    </row>
    <row r="26167" spans="2:2">
      <c r="B26167" s="150"/>
    </row>
    <row r="26168" spans="2:2">
      <c r="B26168" s="150"/>
    </row>
    <row r="26169" spans="2:2">
      <c r="B26169" s="150"/>
    </row>
    <row r="26170" spans="2:2">
      <c r="B26170" s="150"/>
    </row>
    <row r="26171" spans="2:2">
      <c r="B26171" s="150"/>
    </row>
    <row r="26172" spans="2:2">
      <c r="B26172" s="150"/>
    </row>
    <row r="26173" spans="2:2">
      <c r="B26173" s="150"/>
    </row>
    <row r="26174" spans="2:2">
      <c r="B26174" s="150"/>
    </row>
    <row r="26175" spans="2:2">
      <c r="B26175" s="150"/>
    </row>
    <row r="26176" spans="2:2">
      <c r="B26176" s="150"/>
    </row>
    <row r="26177" spans="2:2">
      <c r="B26177" s="150"/>
    </row>
    <row r="26178" spans="2:2">
      <c r="B26178" s="150"/>
    </row>
    <row r="26179" spans="2:2">
      <c r="B26179" s="150"/>
    </row>
    <row r="26180" spans="2:2">
      <c r="B26180" s="150"/>
    </row>
    <row r="26181" spans="2:2">
      <c r="B26181" s="150"/>
    </row>
    <row r="26182" spans="2:2">
      <c r="B26182" s="150"/>
    </row>
    <row r="26183" spans="2:2">
      <c r="B26183" s="150"/>
    </row>
    <row r="26184" spans="2:2">
      <c r="B26184" s="150"/>
    </row>
    <row r="26185" spans="2:2">
      <c r="B26185" s="150"/>
    </row>
    <row r="26186" spans="2:2">
      <c r="B26186" s="150"/>
    </row>
    <row r="26187" spans="2:2">
      <c r="B26187" s="150"/>
    </row>
    <row r="26188" spans="2:2">
      <c r="B26188" s="150"/>
    </row>
    <row r="26189" spans="2:2">
      <c r="B26189" s="150"/>
    </row>
    <row r="26190" spans="2:2">
      <c r="B26190" s="150"/>
    </row>
    <row r="26191" spans="2:2">
      <c r="B26191" s="150"/>
    </row>
    <row r="26192" spans="2:2">
      <c r="B26192" s="150"/>
    </row>
    <row r="26193" spans="2:2">
      <c r="B26193" s="150"/>
    </row>
    <row r="26194" spans="2:2">
      <c r="B26194" s="150"/>
    </row>
    <row r="26195" spans="2:2">
      <c r="B26195" s="150"/>
    </row>
    <row r="26196" spans="2:2">
      <c r="B26196" s="150"/>
    </row>
    <row r="26197" spans="2:2">
      <c r="B26197" s="150"/>
    </row>
    <row r="26198" spans="2:2">
      <c r="B26198" s="150"/>
    </row>
    <row r="26199" spans="2:2">
      <c r="B26199" s="150"/>
    </row>
    <row r="26200" spans="2:2">
      <c r="B26200" s="150"/>
    </row>
    <row r="26201" spans="2:2">
      <c r="B26201" s="150"/>
    </row>
    <row r="26202" spans="2:2">
      <c r="B26202" s="150"/>
    </row>
    <row r="26203" spans="2:2">
      <c r="B26203" s="150"/>
    </row>
    <row r="26204" spans="2:2">
      <c r="B26204" s="150"/>
    </row>
    <row r="26205" spans="2:2">
      <c r="B26205" s="150"/>
    </row>
    <row r="26206" spans="2:2">
      <c r="B26206" s="150"/>
    </row>
    <row r="26207" spans="2:2">
      <c r="B26207" s="150"/>
    </row>
    <row r="26208" spans="2:2">
      <c r="B26208" s="150"/>
    </row>
    <row r="26209" spans="2:2">
      <c r="B26209" s="150"/>
    </row>
    <row r="26210" spans="2:2">
      <c r="B26210" s="150"/>
    </row>
    <row r="26211" spans="2:2">
      <c r="B26211" s="150"/>
    </row>
    <row r="26212" spans="2:2">
      <c r="B26212" s="150"/>
    </row>
    <row r="26213" spans="2:2">
      <c r="B26213" s="150"/>
    </row>
    <row r="26214" spans="2:2">
      <c r="B26214" s="150"/>
    </row>
    <row r="26215" spans="2:2">
      <c r="B26215" s="150"/>
    </row>
    <row r="26216" spans="2:2">
      <c r="B26216" s="150"/>
    </row>
    <row r="26217" spans="2:2">
      <c r="B26217" s="150"/>
    </row>
    <row r="26218" spans="2:2">
      <c r="B26218" s="150"/>
    </row>
    <row r="26219" spans="2:2">
      <c r="B26219" s="150"/>
    </row>
    <row r="26220" spans="2:2">
      <c r="B26220" s="150"/>
    </row>
    <row r="26221" spans="2:2">
      <c r="B26221" s="150"/>
    </row>
    <row r="26222" spans="2:2">
      <c r="B26222" s="150"/>
    </row>
    <row r="26223" spans="2:2">
      <c r="B26223" s="150"/>
    </row>
    <row r="26224" spans="2:2">
      <c r="B26224" s="150"/>
    </row>
    <row r="26225" spans="2:2">
      <c r="B26225" s="150"/>
    </row>
    <row r="26226" spans="2:2">
      <c r="B26226" s="150"/>
    </row>
    <row r="26227" spans="2:2">
      <c r="B26227" s="150"/>
    </row>
    <row r="26228" spans="2:2">
      <c r="B26228" s="150"/>
    </row>
    <row r="26229" spans="2:2">
      <c r="B26229" s="150"/>
    </row>
    <row r="26230" spans="2:2">
      <c r="B26230" s="150"/>
    </row>
    <row r="26231" spans="2:2">
      <c r="B26231" s="150"/>
    </row>
    <row r="26232" spans="2:2">
      <c r="B26232" s="150"/>
    </row>
    <row r="26233" spans="2:2">
      <c r="B26233" s="150"/>
    </row>
    <row r="26234" spans="2:2">
      <c r="B26234" s="150"/>
    </row>
    <row r="26235" spans="2:2">
      <c r="B26235" s="150"/>
    </row>
    <row r="26236" spans="2:2">
      <c r="B26236" s="150"/>
    </row>
    <row r="26237" spans="2:2">
      <c r="B26237" s="150"/>
    </row>
    <row r="26238" spans="2:2">
      <c r="B26238" s="150"/>
    </row>
    <row r="26239" spans="2:2">
      <c r="B26239" s="150"/>
    </row>
    <row r="26240" spans="2:2">
      <c r="B26240" s="150"/>
    </row>
    <row r="26241" spans="2:2">
      <c r="B26241" s="150"/>
    </row>
    <row r="26242" spans="2:2">
      <c r="B26242" s="150"/>
    </row>
    <row r="26243" spans="2:2">
      <c r="B26243" s="150"/>
    </row>
    <row r="26244" spans="2:2">
      <c r="B26244" s="150"/>
    </row>
    <row r="26245" spans="2:2">
      <c r="B26245" s="150"/>
    </row>
    <row r="26246" spans="2:2">
      <c r="B26246" s="150"/>
    </row>
    <row r="26247" spans="2:2">
      <c r="B26247" s="150"/>
    </row>
    <row r="26248" spans="2:2">
      <c r="B26248" s="150"/>
    </row>
    <row r="26249" spans="2:2">
      <c r="B26249" s="150"/>
    </row>
    <row r="26250" spans="2:2">
      <c r="B26250" s="150"/>
    </row>
    <row r="26251" spans="2:2">
      <c r="B26251" s="150"/>
    </row>
    <row r="26252" spans="2:2">
      <c r="B26252" s="150"/>
    </row>
    <row r="26253" spans="2:2">
      <c r="B26253" s="150"/>
    </row>
    <row r="26254" spans="2:2">
      <c r="B26254" s="150"/>
    </row>
    <row r="26255" spans="2:2">
      <c r="B26255" s="150"/>
    </row>
    <row r="26256" spans="2:2">
      <c r="B26256" s="150"/>
    </row>
    <row r="26257" spans="2:2">
      <c r="B26257" s="150"/>
    </row>
    <row r="26258" spans="2:2">
      <c r="B26258" s="150"/>
    </row>
    <row r="26259" spans="2:2">
      <c r="B26259" s="150"/>
    </row>
    <row r="26260" spans="2:2">
      <c r="B26260" s="150"/>
    </row>
    <row r="26261" spans="2:2">
      <c r="B26261" s="150"/>
    </row>
    <row r="26262" spans="2:2">
      <c r="B26262" s="150"/>
    </row>
    <row r="26263" spans="2:2">
      <c r="B26263" s="150"/>
    </row>
    <row r="26264" spans="2:2">
      <c r="B26264" s="150"/>
    </row>
    <row r="26265" spans="2:2">
      <c r="B26265" s="150"/>
    </row>
    <row r="26266" spans="2:2">
      <c r="B26266" s="150"/>
    </row>
    <row r="26267" spans="2:2">
      <c r="B26267" s="150"/>
    </row>
    <row r="26268" spans="2:2">
      <c r="B26268" s="150"/>
    </row>
    <row r="26269" spans="2:2">
      <c r="B26269" s="150"/>
    </row>
    <row r="26270" spans="2:2">
      <c r="B26270" s="150"/>
    </row>
    <row r="26271" spans="2:2">
      <c r="B26271" s="150"/>
    </row>
    <row r="26272" spans="2:2">
      <c r="B26272" s="150"/>
    </row>
    <row r="26273" spans="2:2">
      <c r="B26273" s="150"/>
    </row>
    <row r="26274" spans="2:2">
      <c r="B26274" s="150"/>
    </row>
    <row r="26275" spans="2:2">
      <c r="B26275" s="150"/>
    </row>
    <row r="26276" spans="2:2">
      <c r="B26276" s="150"/>
    </row>
    <row r="26277" spans="2:2">
      <c r="B26277" s="150"/>
    </row>
    <row r="26278" spans="2:2">
      <c r="B26278" s="150"/>
    </row>
    <row r="26279" spans="2:2">
      <c r="B26279" s="150"/>
    </row>
    <row r="26280" spans="2:2">
      <c r="B26280" s="150"/>
    </row>
    <row r="26281" spans="2:2">
      <c r="B26281" s="150"/>
    </row>
    <row r="26282" spans="2:2">
      <c r="B26282" s="150"/>
    </row>
    <row r="26283" spans="2:2">
      <c r="B26283" s="150"/>
    </row>
    <row r="26284" spans="2:2">
      <c r="B26284" s="150"/>
    </row>
    <row r="26285" spans="2:2">
      <c r="B26285" s="150"/>
    </row>
    <row r="26286" spans="2:2">
      <c r="B26286" s="150"/>
    </row>
    <row r="26287" spans="2:2">
      <c r="B26287" s="150"/>
    </row>
    <row r="26288" spans="2:2">
      <c r="B26288" s="150"/>
    </row>
    <row r="26289" spans="2:2">
      <c r="B26289" s="150"/>
    </row>
    <row r="26290" spans="2:2">
      <c r="B26290" s="150"/>
    </row>
    <row r="26291" spans="2:2">
      <c r="B26291" s="150"/>
    </row>
    <row r="26292" spans="2:2">
      <c r="B26292" s="150"/>
    </row>
    <row r="26293" spans="2:2">
      <c r="B26293" s="150"/>
    </row>
    <row r="26294" spans="2:2">
      <c r="B26294" s="150"/>
    </row>
    <row r="26295" spans="2:2">
      <c r="B26295" s="150"/>
    </row>
    <row r="26296" spans="2:2">
      <c r="B26296" s="150"/>
    </row>
    <row r="26297" spans="2:2">
      <c r="B26297" s="150"/>
    </row>
    <row r="26298" spans="2:2">
      <c r="B26298" s="150"/>
    </row>
    <row r="26299" spans="2:2">
      <c r="B26299" s="150"/>
    </row>
    <row r="26300" spans="2:2">
      <c r="B26300" s="150"/>
    </row>
    <row r="26301" spans="2:2">
      <c r="B26301" s="150"/>
    </row>
    <row r="26302" spans="2:2">
      <c r="B26302" s="150"/>
    </row>
    <row r="26303" spans="2:2">
      <c r="B26303" s="150"/>
    </row>
    <row r="26304" spans="2:2">
      <c r="B26304" s="150"/>
    </row>
    <row r="26305" spans="2:2">
      <c r="B26305" s="150"/>
    </row>
    <row r="26306" spans="2:2">
      <c r="B26306" s="150"/>
    </row>
    <row r="26307" spans="2:2">
      <c r="B26307" s="150"/>
    </row>
    <row r="26308" spans="2:2">
      <c r="B26308" s="150"/>
    </row>
    <row r="26309" spans="2:2">
      <c r="B26309" s="150"/>
    </row>
    <row r="26310" spans="2:2">
      <c r="B26310" s="150"/>
    </row>
    <row r="26311" spans="2:2">
      <c r="B26311" s="150"/>
    </row>
    <row r="26312" spans="2:2">
      <c r="B26312" s="150"/>
    </row>
    <row r="26313" spans="2:2">
      <c r="B26313" s="150"/>
    </row>
    <row r="26314" spans="2:2">
      <c r="B26314" s="150"/>
    </row>
    <row r="26315" spans="2:2">
      <c r="B26315" s="150"/>
    </row>
    <row r="26316" spans="2:2">
      <c r="B26316" s="150"/>
    </row>
    <row r="26317" spans="2:2">
      <c r="B26317" s="150"/>
    </row>
    <row r="26318" spans="2:2">
      <c r="B26318" s="150"/>
    </row>
    <row r="26319" spans="2:2">
      <c r="B26319" s="150"/>
    </row>
    <row r="26320" spans="2:2">
      <c r="B26320" s="150"/>
    </row>
    <row r="26321" spans="2:2">
      <c r="B26321" s="150"/>
    </row>
    <row r="26322" spans="2:2">
      <c r="B26322" s="150"/>
    </row>
    <row r="26323" spans="2:2">
      <c r="B26323" s="150"/>
    </row>
    <row r="26324" spans="2:2">
      <c r="B26324" s="150"/>
    </row>
    <row r="26325" spans="2:2">
      <c r="B26325" s="150"/>
    </row>
    <row r="26326" spans="2:2">
      <c r="B26326" s="150"/>
    </row>
    <row r="26327" spans="2:2">
      <c r="B26327" s="150"/>
    </row>
    <row r="26328" spans="2:2">
      <c r="B26328" s="150"/>
    </row>
    <row r="26329" spans="2:2">
      <c r="B26329" s="150"/>
    </row>
    <row r="26330" spans="2:2">
      <c r="B26330" s="150"/>
    </row>
    <row r="26331" spans="2:2">
      <c r="B26331" s="150"/>
    </row>
    <row r="26332" spans="2:2">
      <c r="B26332" s="150"/>
    </row>
    <row r="26333" spans="2:2">
      <c r="B26333" s="150"/>
    </row>
    <row r="26334" spans="2:2">
      <c r="B26334" s="150"/>
    </row>
    <row r="26335" spans="2:2">
      <c r="B26335" s="150"/>
    </row>
    <row r="26336" spans="2:2">
      <c r="B26336" s="150"/>
    </row>
    <row r="26337" spans="2:2">
      <c r="B26337" s="150"/>
    </row>
    <row r="26338" spans="2:2">
      <c r="B26338" s="150"/>
    </row>
    <row r="26339" spans="2:2">
      <c r="B26339" s="150"/>
    </row>
    <row r="26340" spans="2:2">
      <c r="B26340" s="150"/>
    </row>
    <row r="26341" spans="2:2">
      <c r="B26341" s="150"/>
    </row>
    <row r="26342" spans="2:2">
      <c r="B26342" s="150"/>
    </row>
    <row r="26343" spans="2:2">
      <c r="B26343" s="150"/>
    </row>
    <row r="26344" spans="2:2">
      <c r="B26344" s="150"/>
    </row>
    <row r="26345" spans="2:2">
      <c r="B26345" s="150"/>
    </row>
    <row r="26346" spans="2:2">
      <c r="B26346" s="150"/>
    </row>
    <row r="26347" spans="2:2">
      <c r="B26347" s="150"/>
    </row>
    <row r="26348" spans="2:2">
      <c r="B26348" s="150"/>
    </row>
    <row r="26349" spans="2:2">
      <c r="B26349" s="150"/>
    </row>
    <row r="26350" spans="2:2">
      <c r="B26350" s="150"/>
    </row>
    <row r="26351" spans="2:2">
      <c r="B26351" s="150"/>
    </row>
    <row r="26352" spans="2:2">
      <c r="B26352" s="150"/>
    </row>
    <row r="26353" spans="2:2">
      <c r="B26353" s="150"/>
    </row>
    <row r="26354" spans="2:2">
      <c r="B26354" s="150"/>
    </row>
    <row r="26355" spans="2:2">
      <c r="B26355" s="150"/>
    </row>
    <row r="26356" spans="2:2">
      <c r="B26356" s="150"/>
    </row>
    <row r="26357" spans="2:2">
      <c r="B26357" s="150"/>
    </row>
    <row r="26358" spans="2:2">
      <c r="B26358" s="150"/>
    </row>
    <row r="26359" spans="2:2">
      <c r="B26359" s="150"/>
    </row>
    <row r="26360" spans="2:2">
      <c r="B26360" s="150"/>
    </row>
    <row r="26361" spans="2:2">
      <c r="B26361" s="150"/>
    </row>
    <row r="26362" spans="2:2">
      <c r="B26362" s="150"/>
    </row>
    <row r="26363" spans="2:2">
      <c r="B26363" s="150"/>
    </row>
    <row r="26364" spans="2:2">
      <c r="B26364" s="150"/>
    </row>
    <row r="26365" spans="2:2">
      <c r="B26365" s="150"/>
    </row>
    <row r="26366" spans="2:2">
      <c r="B26366" s="150"/>
    </row>
    <row r="26367" spans="2:2">
      <c r="B26367" s="150"/>
    </row>
    <row r="26368" spans="2:2">
      <c r="B26368" s="150"/>
    </row>
    <row r="26369" spans="2:2">
      <c r="B26369" s="150"/>
    </row>
    <row r="26370" spans="2:2">
      <c r="B26370" s="150"/>
    </row>
    <row r="26371" spans="2:2">
      <c r="B26371" s="150"/>
    </row>
    <row r="26372" spans="2:2">
      <c r="B26372" s="150"/>
    </row>
    <row r="26373" spans="2:2">
      <c r="B26373" s="150"/>
    </row>
    <row r="26374" spans="2:2">
      <c r="B26374" s="150"/>
    </row>
    <row r="26375" spans="2:2">
      <c r="B26375" s="150"/>
    </row>
    <row r="26376" spans="2:2">
      <c r="B26376" s="150"/>
    </row>
    <row r="26377" spans="2:2">
      <c r="B26377" s="150"/>
    </row>
    <row r="26378" spans="2:2">
      <c r="B26378" s="150"/>
    </row>
    <row r="26379" spans="2:2">
      <c r="B26379" s="150"/>
    </row>
    <row r="26380" spans="2:2">
      <c r="B26380" s="150"/>
    </row>
    <row r="26381" spans="2:2">
      <c r="B26381" s="150"/>
    </row>
    <row r="26382" spans="2:2">
      <c r="B26382" s="150"/>
    </row>
    <row r="26383" spans="2:2">
      <c r="B26383" s="150"/>
    </row>
    <row r="26384" spans="2:2">
      <c r="B26384" s="150"/>
    </row>
    <row r="26385" spans="2:2">
      <c r="B26385" s="150"/>
    </row>
    <row r="26386" spans="2:2">
      <c r="B26386" s="150"/>
    </row>
    <row r="26387" spans="2:2">
      <c r="B26387" s="150"/>
    </row>
    <row r="26388" spans="2:2">
      <c r="B26388" s="150"/>
    </row>
    <row r="26389" spans="2:2">
      <c r="B26389" s="150"/>
    </row>
    <row r="26390" spans="2:2">
      <c r="B26390" s="150"/>
    </row>
    <row r="26391" spans="2:2">
      <c r="B26391" s="150"/>
    </row>
    <row r="26392" spans="2:2">
      <c r="B26392" s="150"/>
    </row>
    <row r="26393" spans="2:2">
      <c r="B26393" s="150"/>
    </row>
    <row r="26394" spans="2:2">
      <c r="B26394" s="150"/>
    </row>
    <row r="26395" spans="2:2">
      <c r="B26395" s="150"/>
    </row>
    <row r="26396" spans="2:2">
      <c r="B26396" s="150"/>
    </row>
    <row r="26397" spans="2:2">
      <c r="B26397" s="150"/>
    </row>
    <row r="26398" spans="2:2">
      <c r="B26398" s="150"/>
    </row>
    <row r="26399" spans="2:2">
      <c r="B26399" s="150"/>
    </row>
    <row r="26400" spans="2:2">
      <c r="B26400" s="150"/>
    </row>
    <row r="26401" spans="2:2">
      <c r="B26401" s="150"/>
    </row>
    <row r="26402" spans="2:2">
      <c r="B26402" s="150"/>
    </row>
    <row r="26403" spans="2:2">
      <c r="B26403" s="150"/>
    </row>
    <row r="26404" spans="2:2">
      <c r="B26404" s="150"/>
    </row>
    <row r="26405" spans="2:2">
      <c r="B26405" s="150"/>
    </row>
    <row r="26406" spans="2:2">
      <c r="B26406" s="150"/>
    </row>
    <row r="26407" spans="2:2">
      <c r="B26407" s="150"/>
    </row>
    <row r="26408" spans="2:2">
      <c r="B26408" s="150"/>
    </row>
    <row r="26409" spans="2:2">
      <c r="B26409" s="150"/>
    </row>
    <row r="26410" spans="2:2">
      <c r="B26410" s="150"/>
    </row>
    <row r="26411" spans="2:2">
      <c r="B26411" s="150"/>
    </row>
    <row r="26412" spans="2:2">
      <c r="B26412" s="150"/>
    </row>
    <row r="26413" spans="2:2">
      <c r="B26413" s="150"/>
    </row>
    <row r="26414" spans="2:2">
      <c r="B26414" s="150"/>
    </row>
    <row r="26415" spans="2:2">
      <c r="B26415" s="150"/>
    </row>
    <row r="26416" spans="2:2">
      <c r="B26416" s="150"/>
    </row>
    <row r="26417" spans="2:2">
      <c r="B26417" s="150"/>
    </row>
    <row r="26418" spans="2:2">
      <c r="B26418" s="150"/>
    </row>
    <row r="26419" spans="2:2">
      <c r="B26419" s="150"/>
    </row>
    <row r="26420" spans="2:2">
      <c r="B26420" s="150"/>
    </row>
    <row r="26421" spans="2:2">
      <c r="B26421" s="150"/>
    </row>
    <row r="26422" spans="2:2">
      <c r="B26422" s="150"/>
    </row>
    <row r="26423" spans="2:2">
      <c r="B26423" s="150"/>
    </row>
    <row r="26424" spans="2:2">
      <c r="B26424" s="150"/>
    </row>
    <row r="26425" spans="2:2">
      <c r="B26425" s="150"/>
    </row>
    <row r="26426" spans="2:2">
      <c r="B26426" s="150"/>
    </row>
    <row r="26427" spans="2:2">
      <c r="B26427" s="150"/>
    </row>
    <row r="26428" spans="2:2">
      <c r="B26428" s="150"/>
    </row>
    <row r="26429" spans="2:2">
      <c r="B26429" s="150"/>
    </row>
    <row r="26430" spans="2:2">
      <c r="B26430" s="150"/>
    </row>
    <row r="26431" spans="2:2">
      <c r="B26431" s="150"/>
    </row>
    <row r="26432" spans="2:2">
      <c r="B26432" s="150"/>
    </row>
    <row r="26433" spans="2:2">
      <c r="B26433" s="150"/>
    </row>
    <row r="26434" spans="2:2">
      <c r="B26434" s="150"/>
    </row>
    <row r="26435" spans="2:2">
      <c r="B26435" s="150"/>
    </row>
    <row r="26436" spans="2:2">
      <c r="B26436" s="150"/>
    </row>
    <row r="26437" spans="2:2">
      <c r="B26437" s="150"/>
    </row>
    <row r="26438" spans="2:2">
      <c r="B26438" s="150"/>
    </row>
    <row r="26439" spans="2:2">
      <c r="B26439" s="150"/>
    </row>
    <row r="26440" spans="2:2">
      <c r="B26440" s="150"/>
    </row>
    <row r="26441" spans="2:2">
      <c r="B26441" s="150"/>
    </row>
    <row r="26442" spans="2:2">
      <c r="B26442" s="150"/>
    </row>
    <row r="26443" spans="2:2">
      <c r="B26443" s="150"/>
    </row>
    <row r="26444" spans="2:2">
      <c r="B26444" s="150"/>
    </row>
    <row r="26445" spans="2:2">
      <c r="B26445" s="150"/>
    </row>
    <row r="26446" spans="2:2">
      <c r="B26446" s="150"/>
    </row>
    <row r="26447" spans="2:2">
      <c r="B26447" s="150"/>
    </row>
    <row r="26448" spans="2:2">
      <c r="B26448" s="150"/>
    </row>
    <row r="26449" spans="2:2">
      <c r="B26449" s="150"/>
    </row>
    <row r="26450" spans="2:2">
      <c r="B26450" s="150"/>
    </row>
    <row r="26451" spans="2:2">
      <c r="B26451" s="150"/>
    </row>
    <row r="26452" spans="2:2">
      <c r="B26452" s="150"/>
    </row>
    <row r="26453" spans="2:2">
      <c r="B26453" s="150"/>
    </row>
    <row r="26454" spans="2:2">
      <c r="B26454" s="150"/>
    </row>
    <row r="26455" spans="2:2">
      <c r="B26455" s="150"/>
    </row>
    <row r="26456" spans="2:2">
      <c r="B26456" s="150"/>
    </row>
    <row r="26457" spans="2:2">
      <c r="B26457" s="150"/>
    </row>
    <row r="26458" spans="2:2">
      <c r="B26458" s="150"/>
    </row>
    <row r="26459" spans="2:2">
      <c r="B26459" s="150"/>
    </row>
    <row r="26460" spans="2:2">
      <c r="B26460" s="150"/>
    </row>
    <row r="26461" spans="2:2">
      <c r="B26461" s="150"/>
    </row>
    <row r="26462" spans="2:2">
      <c r="B26462" s="150"/>
    </row>
    <row r="26463" spans="2:2">
      <c r="B26463" s="150"/>
    </row>
    <row r="26464" spans="2:2">
      <c r="B26464" s="150"/>
    </row>
    <row r="26465" spans="2:2">
      <c r="B26465" s="150"/>
    </row>
    <row r="26466" spans="2:2">
      <c r="B26466" s="150"/>
    </row>
    <row r="26467" spans="2:2">
      <c r="B26467" s="150"/>
    </row>
    <row r="26468" spans="2:2">
      <c r="B26468" s="150"/>
    </row>
    <row r="26469" spans="2:2">
      <c r="B26469" s="150"/>
    </row>
    <row r="26470" spans="2:2">
      <c r="B26470" s="150"/>
    </row>
    <row r="26471" spans="2:2">
      <c r="B26471" s="150"/>
    </row>
    <row r="26472" spans="2:2">
      <c r="B26472" s="150"/>
    </row>
    <row r="26473" spans="2:2">
      <c r="B26473" s="150"/>
    </row>
    <row r="26474" spans="2:2">
      <c r="B26474" s="150"/>
    </row>
    <row r="26475" spans="2:2">
      <c r="B26475" s="150"/>
    </row>
    <row r="26476" spans="2:2">
      <c r="B26476" s="150"/>
    </row>
    <row r="26477" spans="2:2">
      <c r="B26477" s="150"/>
    </row>
    <row r="26478" spans="2:2">
      <c r="B26478" s="150"/>
    </row>
    <row r="26479" spans="2:2">
      <c r="B26479" s="150"/>
    </row>
    <row r="26480" spans="2:2">
      <c r="B26480" s="150"/>
    </row>
    <row r="26481" spans="2:2">
      <c r="B26481" s="150"/>
    </row>
    <row r="26482" spans="2:2">
      <c r="B26482" s="150"/>
    </row>
    <row r="26483" spans="2:2">
      <c r="B26483" s="150"/>
    </row>
    <row r="26484" spans="2:2">
      <c r="B26484" s="150"/>
    </row>
    <row r="26485" spans="2:2">
      <c r="B26485" s="150"/>
    </row>
    <row r="26486" spans="2:2">
      <c r="B26486" s="150"/>
    </row>
    <row r="26487" spans="2:2">
      <c r="B26487" s="150"/>
    </row>
    <row r="26488" spans="2:2">
      <c r="B26488" s="150"/>
    </row>
    <row r="26489" spans="2:2">
      <c r="B26489" s="150"/>
    </row>
    <row r="26490" spans="2:2">
      <c r="B26490" s="150"/>
    </row>
    <row r="26491" spans="2:2">
      <c r="B26491" s="150"/>
    </row>
    <row r="26492" spans="2:2">
      <c r="B26492" s="150"/>
    </row>
    <row r="26493" spans="2:2">
      <c r="B26493" s="150"/>
    </row>
    <row r="26494" spans="2:2">
      <c r="B26494" s="150"/>
    </row>
    <row r="26495" spans="2:2">
      <c r="B26495" s="150"/>
    </row>
    <row r="26496" spans="2:2">
      <c r="B26496" s="150"/>
    </row>
    <row r="26497" spans="2:2">
      <c r="B26497" s="150"/>
    </row>
    <row r="26498" spans="2:2">
      <c r="B26498" s="150"/>
    </row>
    <row r="26499" spans="2:2">
      <c r="B26499" s="150"/>
    </row>
    <row r="26500" spans="2:2">
      <c r="B26500" s="150"/>
    </row>
    <row r="26501" spans="2:2">
      <c r="B26501" s="150"/>
    </row>
    <row r="26502" spans="2:2">
      <c r="B26502" s="150"/>
    </row>
    <row r="26503" spans="2:2">
      <c r="B26503" s="150"/>
    </row>
    <row r="26504" spans="2:2">
      <c r="B26504" s="150"/>
    </row>
    <row r="26505" spans="2:2">
      <c r="B26505" s="150"/>
    </row>
    <row r="26506" spans="2:2">
      <c r="B26506" s="150"/>
    </row>
    <row r="26507" spans="2:2">
      <c r="B26507" s="150"/>
    </row>
    <row r="26508" spans="2:2">
      <c r="B26508" s="150"/>
    </row>
    <row r="26509" spans="2:2">
      <c r="B26509" s="150"/>
    </row>
    <row r="26510" spans="2:2">
      <c r="B26510" s="150"/>
    </row>
    <row r="26511" spans="2:2">
      <c r="B26511" s="150"/>
    </row>
    <row r="26512" spans="2:2">
      <c r="B26512" s="150"/>
    </row>
    <row r="26513" spans="2:2">
      <c r="B26513" s="150"/>
    </row>
    <row r="26514" spans="2:2">
      <c r="B26514" s="150"/>
    </row>
    <row r="26515" spans="2:2">
      <c r="B26515" s="150"/>
    </row>
    <row r="26516" spans="2:2">
      <c r="B26516" s="150"/>
    </row>
    <row r="26517" spans="2:2">
      <c r="B26517" s="150"/>
    </row>
    <row r="26518" spans="2:2">
      <c r="B26518" s="150"/>
    </row>
    <row r="26519" spans="2:2">
      <c r="B26519" s="150"/>
    </row>
    <row r="26520" spans="2:2">
      <c r="B26520" s="150"/>
    </row>
    <row r="26521" spans="2:2">
      <c r="B26521" s="150"/>
    </row>
    <row r="26522" spans="2:2">
      <c r="B26522" s="150"/>
    </row>
    <row r="26523" spans="2:2">
      <c r="B26523" s="150"/>
    </row>
    <row r="26524" spans="2:2">
      <c r="B26524" s="150"/>
    </row>
    <row r="26525" spans="2:2">
      <c r="B26525" s="150"/>
    </row>
    <row r="26526" spans="2:2">
      <c r="B26526" s="150"/>
    </row>
    <row r="26527" spans="2:2">
      <c r="B26527" s="150"/>
    </row>
    <row r="26528" spans="2:2">
      <c r="B26528" s="150"/>
    </row>
    <row r="26529" spans="2:2">
      <c r="B26529" s="150"/>
    </row>
    <row r="26530" spans="2:2">
      <c r="B26530" s="150"/>
    </row>
    <row r="26531" spans="2:2">
      <c r="B26531" s="150"/>
    </row>
    <row r="26532" spans="2:2">
      <c r="B26532" s="150"/>
    </row>
    <row r="26533" spans="2:2">
      <c r="B26533" s="150"/>
    </row>
    <row r="26534" spans="2:2">
      <c r="B26534" s="150"/>
    </row>
    <row r="26535" spans="2:2">
      <c r="B26535" s="150"/>
    </row>
    <row r="26536" spans="2:2">
      <c r="B26536" s="150"/>
    </row>
    <row r="26537" spans="2:2">
      <c r="B26537" s="150"/>
    </row>
    <row r="26538" spans="2:2">
      <c r="B26538" s="150"/>
    </row>
    <row r="26539" spans="2:2">
      <c r="B26539" s="150"/>
    </row>
    <row r="26540" spans="2:2">
      <c r="B26540" s="150"/>
    </row>
    <row r="26541" spans="2:2">
      <c r="B26541" s="150"/>
    </row>
    <row r="26542" spans="2:2">
      <c r="B26542" s="150"/>
    </row>
    <row r="26543" spans="2:2">
      <c r="B26543" s="150"/>
    </row>
    <row r="26544" spans="2:2">
      <c r="B26544" s="150"/>
    </row>
    <row r="26545" spans="2:2">
      <c r="B26545" s="150"/>
    </row>
    <row r="26546" spans="2:2">
      <c r="B26546" s="150"/>
    </row>
    <row r="26547" spans="2:2">
      <c r="B26547" s="150"/>
    </row>
    <row r="26548" spans="2:2">
      <c r="B26548" s="150"/>
    </row>
    <row r="26549" spans="2:2">
      <c r="B26549" s="150"/>
    </row>
    <row r="26550" spans="2:2">
      <c r="B26550" s="150"/>
    </row>
    <row r="26551" spans="2:2">
      <c r="B26551" s="150"/>
    </row>
    <row r="26552" spans="2:2">
      <c r="B26552" s="150"/>
    </row>
    <row r="26553" spans="2:2">
      <c r="B26553" s="150"/>
    </row>
    <row r="26554" spans="2:2">
      <c r="B26554" s="150"/>
    </row>
    <row r="26555" spans="2:2">
      <c r="B26555" s="150"/>
    </row>
    <row r="26556" spans="2:2">
      <c r="B26556" s="150"/>
    </row>
    <row r="26557" spans="2:2">
      <c r="B26557" s="150"/>
    </row>
    <row r="26558" spans="2:2">
      <c r="B26558" s="150"/>
    </row>
    <row r="26559" spans="2:2">
      <c r="B26559" s="150"/>
    </row>
    <row r="26560" spans="2:2">
      <c r="B26560" s="150"/>
    </row>
    <row r="26561" spans="2:2">
      <c r="B26561" s="150"/>
    </row>
    <row r="26562" spans="2:2">
      <c r="B26562" s="150"/>
    </row>
    <row r="26563" spans="2:2">
      <c r="B26563" s="150"/>
    </row>
    <row r="26564" spans="2:2">
      <c r="B26564" s="150"/>
    </row>
    <row r="26565" spans="2:2">
      <c r="B26565" s="150"/>
    </row>
    <row r="26566" spans="2:2">
      <c r="B26566" s="150"/>
    </row>
    <row r="26567" spans="2:2">
      <c r="B26567" s="150"/>
    </row>
    <row r="26568" spans="2:2">
      <c r="B26568" s="150"/>
    </row>
    <row r="26569" spans="2:2">
      <c r="B26569" s="150"/>
    </row>
    <row r="26570" spans="2:2">
      <c r="B26570" s="150"/>
    </row>
    <row r="26571" spans="2:2">
      <c r="B26571" s="150"/>
    </row>
    <row r="26572" spans="2:2">
      <c r="B26572" s="150"/>
    </row>
    <row r="26573" spans="2:2">
      <c r="B26573" s="150"/>
    </row>
    <row r="26574" spans="2:2">
      <c r="B26574" s="150"/>
    </row>
    <row r="26575" spans="2:2">
      <c r="B26575" s="150"/>
    </row>
    <row r="26576" spans="2:2">
      <c r="B26576" s="150"/>
    </row>
    <row r="26577" spans="2:2">
      <c r="B26577" s="150"/>
    </row>
    <row r="26578" spans="2:2">
      <c r="B26578" s="150"/>
    </row>
    <row r="26579" spans="2:2">
      <c r="B26579" s="150"/>
    </row>
    <row r="26580" spans="2:2">
      <c r="B26580" s="150"/>
    </row>
    <row r="26581" spans="2:2">
      <c r="B26581" s="150"/>
    </row>
    <row r="26582" spans="2:2">
      <c r="B26582" s="150"/>
    </row>
    <row r="26583" spans="2:2">
      <c r="B26583" s="150"/>
    </row>
    <row r="26584" spans="2:2">
      <c r="B26584" s="150"/>
    </row>
    <row r="26585" spans="2:2">
      <c r="B26585" s="150"/>
    </row>
    <row r="26586" spans="2:2">
      <c r="B26586" s="150"/>
    </row>
    <row r="26587" spans="2:2">
      <c r="B26587" s="150"/>
    </row>
    <row r="26588" spans="2:2">
      <c r="B26588" s="150"/>
    </row>
    <row r="26589" spans="2:2">
      <c r="B26589" s="150"/>
    </row>
    <row r="26590" spans="2:2">
      <c r="B26590" s="150"/>
    </row>
    <row r="26591" spans="2:2">
      <c r="B26591" s="150"/>
    </row>
    <row r="26592" spans="2:2">
      <c r="B26592" s="150"/>
    </row>
    <row r="26593" spans="2:2">
      <c r="B26593" s="150"/>
    </row>
    <row r="26594" spans="2:2">
      <c r="B26594" s="150"/>
    </row>
    <row r="26595" spans="2:2">
      <c r="B26595" s="150"/>
    </row>
    <row r="26596" spans="2:2">
      <c r="B26596" s="150"/>
    </row>
    <row r="26597" spans="2:2">
      <c r="B26597" s="150"/>
    </row>
    <row r="26598" spans="2:2">
      <c r="B26598" s="150"/>
    </row>
    <row r="26599" spans="2:2">
      <c r="B26599" s="150"/>
    </row>
    <row r="26600" spans="2:2">
      <c r="B26600" s="150"/>
    </row>
    <row r="26601" spans="2:2">
      <c r="B26601" s="150"/>
    </row>
    <row r="26602" spans="2:2">
      <c r="B26602" s="150"/>
    </row>
    <row r="26603" spans="2:2">
      <c r="B26603" s="150"/>
    </row>
    <row r="26604" spans="2:2">
      <c r="B26604" s="150"/>
    </row>
    <row r="26605" spans="2:2">
      <c r="B26605" s="150"/>
    </row>
    <row r="26606" spans="2:2">
      <c r="B26606" s="150"/>
    </row>
    <row r="26607" spans="2:2">
      <c r="B26607" s="150"/>
    </row>
    <row r="26608" spans="2:2">
      <c r="B26608" s="150"/>
    </row>
    <row r="26609" spans="2:2">
      <c r="B26609" s="150"/>
    </row>
    <row r="26610" spans="2:2">
      <c r="B26610" s="150"/>
    </row>
    <row r="26611" spans="2:2">
      <c r="B26611" s="150"/>
    </row>
    <row r="26612" spans="2:2">
      <c r="B26612" s="150"/>
    </row>
    <row r="26613" spans="2:2">
      <c r="B26613" s="150"/>
    </row>
    <row r="26614" spans="2:2">
      <c r="B26614" s="150"/>
    </row>
    <row r="26615" spans="2:2">
      <c r="B26615" s="150"/>
    </row>
    <row r="26616" spans="2:2">
      <c r="B26616" s="150"/>
    </row>
    <row r="26617" spans="2:2">
      <c r="B26617" s="150"/>
    </row>
    <row r="26618" spans="2:2">
      <c r="B26618" s="150"/>
    </row>
    <row r="26619" spans="2:2">
      <c r="B26619" s="150"/>
    </row>
    <row r="26620" spans="2:2">
      <c r="B26620" s="150"/>
    </row>
    <row r="26621" spans="2:2">
      <c r="B26621" s="150"/>
    </row>
    <row r="26622" spans="2:2">
      <c r="B26622" s="150"/>
    </row>
    <row r="26623" spans="2:2">
      <c r="B26623" s="150"/>
    </row>
    <row r="26624" spans="2:2">
      <c r="B26624" s="150"/>
    </row>
    <row r="26625" spans="2:2">
      <c r="B26625" s="150"/>
    </row>
    <row r="26626" spans="2:2">
      <c r="B26626" s="150"/>
    </row>
    <row r="26627" spans="2:2">
      <c r="B26627" s="150"/>
    </row>
    <row r="26628" spans="2:2">
      <c r="B26628" s="150"/>
    </row>
    <row r="26629" spans="2:2">
      <c r="B26629" s="150"/>
    </row>
    <row r="26630" spans="2:2">
      <c r="B26630" s="150"/>
    </row>
    <row r="26631" spans="2:2">
      <c r="B26631" s="150"/>
    </row>
    <row r="26632" spans="2:2">
      <c r="B26632" s="150"/>
    </row>
    <row r="26633" spans="2:2">
      <c r="B26633" s="150"/>
    </row>
    <row r="26634" spans="2:2">
      <c r="B26634" s="150"/>
    </row>
    <row r="26635" spans="2:2">
      <c r="B26635" s="150"/>
    </row>
    <row r="26636" spans="2:2">
      <c r="B26636" s="150"/>
    </row>
    <row r="26637" spans="2:2">
      <c r="B26637" s="150"/>
    </row>
    <row r="26638" spans="2:2">
      <c r="B26638" s="150"/>
    </row>
    <row r="26639" spans="2:2">
      <c r="B26639" s="150"/>
    </row>
    <row r="26640" spans="2:2">
      <c r="B26640" s="150"/>
    </row>
    <row r="26641" spans="2:2">
      <c r="B26641" s="150"/>
    </row>
    <row r="26642" spans="2:2">
      <c r="B26642" s="150"/>
    </row>
    <row r="26643" spans="2:2">
      <c r="B26643" s="150"/>
    </row>
    <row r="26644" spans="2:2">
      <c r="B26644" s="150"/>
    </row>
    <row r="26645" spans="2:2">
      <c r="B26645" s="150"/>
    </row>
    <row r="26646" spans="2:2">
      <c r="B26646" s="150"/>
    </row>
    <row r="26647" spans="2:2">
      <c r="B26647" s="150"/>
    </row>
    <row r="26648" spans="2:2">
      <c r="B26648" s="150"/>
    </row>
    <row r="26649" spans="2:2">
      <c r="B26649" s="150"/>
    </row>
    <row r="26650" spans="2:2">
      <c r="B26650" s="150"/>
    </row>
    <row r="26651" spans="2:2">
      <c r="B26651" s="150"/>
    </row>
    <row r="26652" spans="2:2">
      <c r="B26652" s="150"/>
    </row>
    <row r="26653" spans="2:2">
      <c r="B26653" s="150"/>
    </row>
    <row r="26654" spans="2:2">
      <c r="B26654" s="150"/>
    </row>
    <row r="26655" spans="2:2">
      <c r="B26655" s="150"/>
    </row>
    <row r="26656" spans="2:2">
      <c r="B26656" s="150"/>
    </row>
    <row r="26657" spans="2:2">
      <c r="B26657" s="150"/>
    </row>
    <row r="26658" spans="2:2">
      <c r="B26658" s="150"/>
    </row>
    <row r="26659" spans="2:2">
      <c r="B26659" s="150"/>
    </row>
    <row r="26660" spans="2:2">
      <c r="B26660" s="150"/>
    </row>
    <row r="26661" spans="2:2">
      <c r="B26661" s="150"/>
    </row>
    <row r="26662" spans="2:2">
      <c r="B26662" s="150"/>
    </row>
    <row r="26663" spans="2:2">
      <c r="B26663" s="150"/>
    </row>
    <row r="26664" spans="2:2">
      <c r="B26664" s="150"/>
    </row>
    <row r="26665" spans="2:2">
      <c r="B26665" s="150"/>
    </row>
    <row r="26666" spans="2:2">
      <c r="B26666" s="150"/>
    </row>
    <row r="26667" spans="2:2">
      <c r="B26667" s="150"/>
    </row>
    <row r="26668" spans="2:2">
      <c r="B26668" s="150"/>
    </row>
    <row r="26669" spans="2:2">
      <c r="B26669" s="150"/>
    </row>
    <row r="26670" spans="2:2">
      <c r="B26670" s="150"/>
    </row>
    <row r="26671" spans="2:2">
      <c r="B26671" s="150"/>
    </row>
    <row r="26672" spans="2:2">
      <c r="B26672" s="150"/>
    </row>
    <row r="26673" spans="2:2">
      <c r="B26673" s="150"/>
    </row>
    <row r="26674" spans="2:2">
      <c r="B26674" s="150"/>
    </row>
    <row r="26675" spans="2:2">
      <c r="B26675" s="150"/>
    </row>
    <row r="26676" spans="2:2">
      <c r="B26676" s="150"/>
    </row>
    <row r="26677" spans="2:2">
      <c r="B26677" s="150"/>
    </row>
    <row r="26678" spans="2:2">
      <c r="B26678" s="150"/>
    </row>
    <row r="26679" spans="2:2">
      <c r="B26679" s="150"/>
    </row>
    <row r="26680" spans="2:2">
      <c r="B26680" s="150"/>
    </row>
    <row r="26681" spans="2:2">
      <c r="B26681" s="150"/>
    </row>
    <row r="26682" spans="2:2">
      <c r="B26682" s="150"/>
    </row>
    <row r="26683" spans="2:2">
      <c r="B26683" s="150"/>
    </row>
    <row r="26684" spans="2:2">
      <c r="B26684" s="150"/>
    </row>
    <row r="26685" spans="2:2">
      <c r="B26685" s="150"/>
    </row>
    <row r="26686" spans="2:2">
      <c r="B26686" s="150"/>
    </row>
    <row r="26687" spans="2:2">
      <c r="B26687" s="150"/>
    </row>
    <row r="26688" spans="2:2">
      <c r="B26688" s="150"/>
    </row>
    <row r="26689" spans="2:2">
      <c r="B26689" s="150"/>
    </row>
    <row r="26690" spans="2:2">
      <c r="B26690" s="150"/>
    </row>
    <row r="26691" spans="2:2">
      <c r="B26691" s="150"/>
    </row>
    <row r="26692" spans="2:2">
      <c r="B26692" s="150"/>
    </row>
    <row r="26693" spans="2:2">
      <c r="B26693" s="150"/>
    </row>
    <row r="26694" spans="2:2">
      <c r="B26694" s="150"/>
    </row>
    <row r="26695" spans="2:2">
      <c r="B26695" s="150"/>
    </row>
    <row r="26696" spans="2:2">
      <c r="B26696" s="150"/>
    </row>
    <row r="26697" spans="2:2">
      <c r="B26697" s="150"/>
    </row>
    <row r="26698" spans="2:2">
      <c r="B26698" s="150"/>
    </row>
    <row r="26699" spans="2:2">
      <c r="B26699" s="150"/>
    </row>
    <row r="26700" spans="2:2">
      <c r="B26700" s="150"/>
    </row>
    <row r="26701" spans="2:2">
      <c r="B26701" s="150"/>
    </row>
    <row r="26702" spans="2:2">
      <c r="B26702" s="150"/>
    </row>
    <row r="26703" spans="2:2">
      <c r="B26703" s="150"/>
    </row>
    <row r="26704" spans="2:2">
      <c r="B26704" s="150"/>
    </row>
    <row r="26705" spans="2:2">
      <c r="B26705" s="150"/>
    </row>
    <row r="26706" spans="2:2">
      <c r="B26706" s="150"/>
    </row>
    <row r="26707" spans="2:2">
      <c r="B26707" s="150"/>
    </row>
    <row r="26708" spans="2:2">
      <c r="B26708" s="150"/>
    </row>
    <row r="26709" spans="2:2">
      <c r="B26709" s="150"/>
    </row>
    <row r="26710" spans="2:2">
      <c r="B26710" s="150"/>
    </row>
    <row r="26711" spans="2:2">
      <c r="B26711" s="150"/>
    </row>
    <row r="26712" spans="2:2">
      <c r="B26712" s="150"/>
    </row>
    <row r="26713" spans="2:2">
      <c r="B26713" s="150"/>
    </row>
    <row r="26714" spans="2:2">
      <c r="B26714" s="150"/>
    </row>
    <row r="26715" spans="2:2">
      <c r="B26715" s="150"/>
    </row>
    <row r="26716" spans="2:2">
      <c r="B26716" s="150"/>
    </row>
    <row r="26717" spans="2:2">
      <c r="B26717" s="150"/>
    </row>
    <row r="26718" spans="2:2">
      <c r="B26718" s="150"/>
    </row>
    <row r="26719" spans="2:2">
      <c r="B26719" s="150"/>
    </row>
    <row r="26720" spans="2:2">
      <c r="B26720" s="150"/>
    </row>
    <row r="26721" spans="2:2">
      <c r="B26721" s="150"/>
    </row>
    <row r="26722" spans="2:2">
      <c r="B26722" s="150"/>
    </row>
    <row r="26723" spans="2:2">
      <c r="B26723" s="150"/>
    </row>
    <row r="26724" spans="2:2">
      <c r="B26724" s="150"/>
    </row>
    <row r="26725" spans="2:2">
      <c r="B26725" s="150"/>
    </row>
    <row r="26726" spans="2:2">
      <c r="B26726" s="150"/>
    </row>
    <row r="26727" spans="2:2">
      <c r="B26727" s="150"/>
    </row>
    <row r="26728" spans="2:2">
      <c r="B26728" s="150"/>
    </row>
    <row r="26729" spans="2:2">
      <c r="B26729" s="150"/>
    </row>
    <row r="26730" spans="2:2">
      <c r="B26730" s="150"/>
    </row>
    <row r="26731" spans="2:2">
      <c r="B26731" s="150"/>
    </row>
    <row r="26732" spans="2:2">
      <c r="B26732" s="150"/>
    </row>
    <row r="26733" spans="2:2">
      <c r="B26733" s="150"/>
    </row>
    <row r="26734" spans="2:2">
      <c r="B26734" s="150"/>
    </row>
    <row r="26735" spans="2:2">
      <c r="B26735" s="150"/>
    </row>
    <row r="26736" spans="2:2">
      <c r="B26736" s="150"/>
    </row>
    <row r="26737" spans="2:2">
      <c r="B26737" s="150"/>
    </row>
    <row r="26738" spans="2:2">
      <c r="B26738" s="150"/>
    </row>
    <row r="26739" spans="2:2">
      <c r="B26739" s="150"/>
    </row>
    <row r="26740" spans="2:2">
      <c r="B26740" s="150"/>
    </row>
    <row r="26741" spans="2:2">
      <c r="B26741" s="150"/>
    </row>
    <row r="26742" spans="2:2">
      <c r="B26742" s="150"/>
    </row>
    <row r="26743" spans="2:2">
      <c r="B26743" s="150"/>
    </row>
    <row r="26744" spans="2:2">
      <c r="B26744" s="150"/>
    </row>
    <row r="26745" spans="2:2">
      <c r="B26745" s="150"/>
    </row>
    <row r="26746" spans="2:2">
      <c r="B26746" s="150"/>
    </row>
    <row r="26747" spans="2:2">
      <c r="B26747" s="150"/>
    </row>
    <row r="26748" spans="2:2">
      <c r="B26748" s="150"/>
    </row>
    <row r="26749" spans="2:2">
      <c r="B26749" s="150"/>
    </row>
    <row r="26750" spans="2:2">
      <c r="B26750" s="150"/>
    </row>
    <row r="26751" spans="2:2">
      <c r="B26751" s="150"/>
    </row>
    <row r="26752" spans="2:2">
      <c r="B26752" s="150"/>
    </row>
    <row r="26753" spans="2:2">
      <c r="B26753" s="150"/>
    </row>
    <row r="26754" spans="2:2">
      <c r="B26754" s="150"/>
    </row>
    <row r="26755" spans="2:2">
      <c r="B26755" s="150"/>
    </row>
    <row r="26756" spans="2:2">
      <c r="B26756" s="150"/>
    </row>
    <row r="26757" spans="2:2">
      <c r="B26757" s="150"/>
    </row>
    <row r="26758" spans="2:2">
      <c r="B26758" s="150"/>
    </row>
    <row r="26759" spans="2:2">
      <c r="B26759" s="150"/>
    </row>
    <row r="26760" spans="2:2">
      <c r="B26760" s="150"/>
    </row>
    <row r="26761" spans="2:2">
      <c r="B26761" s="150"/>
    </row>
    <row r="26762" spans="2:2">
      <c r="B26762" s="150"/>
    </row>
    <row r="26763" spans="2:2">
      <c r="B26763" s="150"/>
    </row>
    <row r="26764" spans="2:2">
      <c r="B26764" s="150"/>
    </row>
    <row r="26765" spans="2:2">
      <c r="B26765" s="150"/>
    </row>
    <row r="26766" spans="2:2">
      <c r="B26766" s="150"/>
    </row>
    <row r="26767" spans="2:2">
      <c r="B26767" s="150"/>
    </row>
    <row r="26768" spans="2:2">
      <c r="B26768" s="150"/>
    </row>
    <row r="26769" spans="2:2">
      <c r="B26769" s="150"/>
    </row>
    <row r="26770" spans="2:2">
      <c r="B26770" s="150"/>
    </row>
    <row r="26771" spans="2:2">
      <c r="B26771" s="150"/>
    </row>
    <row r="26772" spans="2:2">
      <c r="B26772" s="150"/>
    </row>
    <row r="26773" spans="2:2">
      <c r="B26773" s="150"/>
    </row>
    <row r="26774" spans="2:2">
      <c r="B26774" s="150"/>
    </row>
    <row r="26775" spans="2:2">
      <c r="B26775" s="150"/>
    </row>
    <row r="26776" spans="2:2">
      <c r="B26776" s="150"/>
    </row>
    <row r="26777" spans="2:2">
      <c r="B26777" s="150"/>
    </row>
    <row r="26778" spans="2:2">
      <c r="B26778" s="150"/>
    </row>
    <row r="26779" spans="2:2">
      <c r="B26779" s="150"/>
    </row>
    <row r="26780" spans="2:2">
      <c r="B26780" s="150"/>
    </row>
    <row r="26781" spans="2:2">
      <c r="B26781" s="150"/>
    </row>
    <row r="26782" spans="2:2">
      <c r="B26782" s="150"/>
    </row>
    <row r="26783" spans="2:2">
      <c r="B26783" s="150"/>
    </row>
    <row r="26784" spans="2:2">
      <c r="B26784" s="150"/>
    </row>
    <row r="26785" spans="2:2">
      <c r="B26785" s="150"/>
    </row>
    <row r="26786" spans="2:2">
      <c r="B26786" s="150"/>
    </row>
    <row r="26787" spans="2:2">
      <c r="B26787" s="150"/>
    </row>
    <row r="26788" spans="2:2">
      <c r="B26788" s="150"/>
    </row>
    <row r="26789" spans="2:2">
      <c r="B26789" s="150"/>
    </row>
    <row r="26790" spans="2:2">
      <c r="B26790" s="150"/>
    </row>
    <row r="26791" spans="2:2">
      <c r="B26791" s="150"/>
    </row>
    <row r="26792" spans="2:2">
      <c r="B26792" s="150"/>
    </row>
    <row r="26793" spans="2:2">
      <c r="B26793" s="150"/>
    </row>
    <row r="26794" spans="2:2">
      <c r="B26794" s="150"/>
    </row>
    <row r="26795" spans="2:2">
      <c r="B26795" s="150"/>
    </row>
    <row r="26796" spans="2:2">
      <c r="B26796" s="150"/>
    </row>
    <row r="26797" spans="2:2">
      <c r="B26797" s="150"/>
    </row>
    <row r="26798" spans="2:2">
      <c r="B26798" s="150"/>
    </row>
    <row r="26799" spans="2:2">
      <c r="B26799" s="150"/>
    </row>
    <row r="26800" spans="2:2">
      <c r="B26800" s="150"/>
    </row>
    <row r="26801" spans="2:2">
      <c r="B26801" s="150"/>
    </row>
    <row r="26802" spans="2:2">
      <c r="B26802" s="150"/>
    </row>
    <row r="26803" spans="2:2">
      <c r="B26803" s="150"/>
    </row>
    <row r="26804" spans="2:2">
      <c r="B26804" s="150"/>
    </row>
    <row r="26805" spans="2:2">
      <c r="B26805" s="150"/>
    </row>
    <row r="26806" spans="2:2">
      <c r="B26806" s="150"/>
    </row>
    <row r="26807" spans="2:2">
      <c r="B26807" s="150"/>
    </row>
    <row r="26808" spans="2:2">
      <c r="B26808" s="150"/>
    </row>
    <row r="26809" spans="2:2">
      <c r="B26809" s="150"/>
    </row>
    <row r="26810" spans="2:2">
      <c r="B26810" s="150"/>
    </row>
    <row r="26811" spans="2:2">
      <c r="B26811" s="150"/>
    </row>
    <row r="26812" spans="2:2">
      <c r="B26812" s="150"/>
    </row>
    <row r="26813" spans="2:2">
      <c r="B26813" s="150"/>
    </row>
    <row r="26814" spans="2:2">
      <c r="B26814" s="150"/>
    </row>
    <row r="26815" spans="2:2">
      <c r="B26815" s="150"/>
    </row>
    <row r="26816" spans="2:2">
      <c r="B26816" s="150"/>
    </row>
    <row r="26817" spans="2:2">
      <c r="B26817" s="150"/>
    </row>
    <row r="26818" spans="2:2">
      <c r="B26818" s="150"/>
    </row>
    <row r="26819" spans="2:2">
      <c r="B26819" s="150"/>
    </row>
    <row r="26820" spans="2:2">
      <c r="B26820" s="150"/>
    </row>
    <row r="26821" spans="2:2">
      <c r="B26821" s="150"/>
    </row>
    <row r="26822" spans="2:2">
      <c r="B26822" s="150"/>
    </row>
    <row r="26823" spans="2:2">
      <c r="B26823" s="150"/>
    </row>
    <row r="26824" spans="2:2">
      <c r="B26824" s="150"/>
    </row>
    <row r="26825" spans="2:2">
      <c r="B26825" s="150"/>
    </row>
    <row r="26826" spans="2:2">
      <c r="B26826" s="150"/>
    </row>
    <row r="26827" spans="2:2">
      <c r="B26827" s="150"/>
    </row>
    <row r="26828" spans="2:2">
      <c r="B26828" s="150"/>
    </row>
    <row r="26829" spans="2:2">
      <c r="B26829" s="150"/>
    </row>
    <row r="26830" spans="2:2">
      <c r="B26830" s="150"/>
    </row>
    <row r="26831" spans="2:2">
      <c r="B26831" s="150"/>
    </row>
    <row r="26832" spans="2:2">
      <c r="B26832" s="150"/>
    </row>
    <row r="26833" spans="2:2">
      <c r="B26833" s="150"/>
    </row>
    <row r="26834" spans="2:2">
      <c r="B26834" s="150"/>
    </row>
    <row r="26835" spans="2:2">
      <c r="B26835" s="150"/>
    </row>
    <row r="26836" spans="2:2">
      <c r="B26836" s="150"/>
    </row>
    <row r="26837" spans="2:2">
      <c r="B26837" s="150"/>
    </row>
    <row r="26838" spans="2:2">
      <c r="B26838" s="150"/>
    </row>
    <row r="26839" spans="2:2">
      <c r="B26839" s="150"/>
    </row>
    <row r="26840" spans="2:2">
      <c r="B26840" s="150"/>
    </row>
    <row r="26841" spans="2:2">
      <c r="B26841" s="150"/>
    </row>
    <row r="26842" spans="2:2">
      <c r="B26842" s="150"/>
    </row>
    <row r="26843" spans="2:2">
      <c r="B26843" s="150"/>
    </row>
    <row r="26844" spans="2:2">
      <c r="B26844" s="150"/>
    </row>
    <row r="26845" spans="2:2">
      <c r="B26845" s="150"/>
    </row>
    <row r="26846" spans="2:2">
      <c r="B26846" s="150"/>
    </row>
    <row r="26847" spans="2:2">
      <c r="B26847" s="150"/>
    </row>
    <row r="26848" spans="2:2">
      <c r="B26848" s="150"/>
    </row>
    <row r="26849" spans="2:2">
      <c r="B26849" s="150"/>
    </row>
    <row r="26850" spans="2:2">
      <c r="B26850" s="150"/>
    </row>
    <row r="26851" spans="2:2">
      <c r="B26851" s="150"/>
    </row>
    <row r="26852" spans="2:2">
      <c r="B26852" s="150"/>
    </row>
    <row r="26853" spans="2:2">
      <c r="B26853" s="150"/>
    </row>
    <row r="26854" spans="2:2">
      <c r="B26854" s="150"/>
    </row>
    <row r="26855" spans="2:2">
      <c r="B26855" s="150"/>
    </row>
    <row r="26856" spans="2:2">
      <c r="B26856" s="150"/>
    </row>
    <row r="26857" spans="2:2">
      <c r="B26857" s="150"/>
    </row>
    <row r="26858" spans="2:2">
      <c r="B26858" s="150"/>
    </row>
    <row r="26859" spans="2:2">
      <c r="B26859" s="150"/>
    </row>
    <row r="26860" spans="2:2">
      <c r="B26860" s="150"/>
    </row>
    <row r="26861" spans="2:2">
      <c r="B26861" s="150"/>
    </row>
    <row r="26862" spans="2:2">
      <c r="B26862" s="150"/>
    </row>
    <row r="26863" spans="2:2">
      <c r="B26863" s="150"/>
    </row>
    <row r="26864" spans="2:2">
      <c r="B26864" s="150"/>
    </row>
    <row r="26865" spans="2:2">
      <c r="B26865" s="150"/>
    </row>
    <row r="26866" spans="2:2">
      <c r="B26866" s="150"/>
    </row>
    <row r="26867" spans="2:2">
      <c r="B26867" s="150"/>
    </row>
    <row r="26868" spans="2:2">
      <c r="B26868" s="150"/>
    </row>
    <row r="26869" spans="2:2">
      <c r="B26869" s="150"/>
    </row>
    <row r="26870" spans="2:2">
      <c r="B26870" s="150"/>
    </row>
    <row r="26871" spans="2:2">
      <c r="B26871" s="150"/>
    </row>
    <row r="26872" spans="2:2">
      <c r="B26872" s="150"/>
    </row>
    <row r="26873" spans="2:2">
      <c r="B26873" s="150"/>
    </row>
    <row r="26874" spans="2:2">
      <c r="B26874" s="150"/>
    </row>
    <row r="26875" spans="2:2">
      <c r="B26875" s="150"/>
    </row>
    <row r="26876" spans="2:2">
      <c r="B26876" s="150"/>
    </row>
    <row r="26877" spans="2:2">
      <c r="B26877" s="150"/>
    </row>
    <row r="26878" spans="2:2">
      <c r="B26878" s="150"/>
    </row>
    <row r="26879" spans="2:2">
      <c r="B26879" s="150"/>
    </row>
    <row r="26880" spans="2:2">
      <c r="B26880" s="150"/>
    </row>
    <row r="26881" spans="2:2">
      <c r="B26881" s="150"/>
    </row>
    <row r="26882" spans="2:2">
      <c r="B26882" s="150"/>
    </row>
    <row r="26883" spans="2:2">
      <c r="B26883" s="150"/>
    </row>
    <row r="26884" spans="2:2">
      <c r="B26884" s="150"/>
    </row>
    <row r="26885" spans="2:2">
      <c r="B26885" s="150"/>
    </row>
    <row r="26886" spans="2:2">
      <c r="B26886" s="150"/>
    </row>
    <row r="26887" spans="2:2">
      <c r="B26887" s="150"/>
    </row>
    <row r="26888" spans="2:2">
      <c r="B26888" s="150"/>
    </row>
    <row r="26889" spans="2:2">
      <c r="B26889" s="150"/>
    </row>
    <row r="26890" spans="2:2">
      <c r="B26890" s="150"/>
    </row>
    <row r="26891" spans="2:2">
      <c r="B26891" s="150"/>
    </row>
    <row r="26892" spans="2:2">
      <c r="B26892" s="150"/>
    </row>
    <row r="26893" spans="2:2">
      <c r="B26893" s="150"/>
    </row>
    <row r="26894" spans="2:2">
      <c r="B26894" s="150"/>
    </row>
    <row r="26895" spans="2:2">
      <c r="B26895" s="150"/>
    </row>
    <row r="26896" spans="2:2">
      <c r="B26896" s="150"/>
    </row>
    <row r="26897" spans="2:2">
      <c r="B26897" s="150"/>
    </row>
    <row r="26898" spans="2:2">
      <c r="B26898" s="150"/>
    </row>
    <row r="26899" spans="2:2">
      <c r="B26899" s="150"/>
    </row>
    <row r="26900" spans="2:2">
      <c r="B26900" s="150"/>
    </row>
    <row r="26901" spans="2:2">
      <c r="B26901" s="150"/>
    </row>
    <row r="26902" spans="2:2">
      <c r="B26902" s="150"/>
    </row>
    <row r="26903" spans="2:2">
      <c r="B26903" s="150"/>
    </row>
    <row r="26904" spans="2:2">
      <c r="B26904" s="150"/>
    </row>
    <row r="26905" spans="2:2">
      <c r="B26905" s="150"/>
    </row>
    <row r="26906" spans="2:2">
      <c r="B26906" s="150"/>
    </row>
    <row r="26907" spans="2:2">
      <c r="B26907" s="150"/>
    </row>
    <row r="26908" spans="2:2">
      <c r="B26908" s="150"/>
    </row>
    <row r="26909" spans="2:2">
      <c r="B26909" s="150"/>
    </row>
    <row r="26910" spans="2:2">
      <c r="B26910" s="150"/>
    </row>
    <row r="26911" spans="2:2">
      <c r="B26911" s="150"/>
    </row>
    <row r="26912" spans="2:2">
      <c r="B26912" s="150"/>
    </row>
    <row r="26913" spans="2:2">
      <c r="B26913" s="150"/>
    </row>
    <row r="26914" spans="2:2">
      <c r="B26914" s="150"/>
    </row>
    <row r="26915" spans="2:2">
      <c r="B26915" s="150"/>
    </row>
    <row r="26916" spans="2:2">
      <c r="B26916" s="150"/>
    </row>
    <row r="26917" spans="2:2">
      <c r="B26917" s="150"/>
    </row>
    <row r="26918" spans="2:2">
      <c r="B26918" s="150"/>
    </row>
    <row r="26919" spans="2:2">
      <c r="B26919" s="150"/>
    </row>
    <row r="26920" spans="2:2">
      <c r="B26920" s="150"/>
    </row>
    <row r="26921" spans="2:2">
      <c r="B26921" s="150"/>
    </row>
    <row r="26922" spans="2:2">
      <c r="B26922" s="150"/>
    </row>
    <row r="26923" spans="2:2">
      <c r="B26923" s="150"/>
    </row>
    <row r="26924" spans="2:2">
      <c r="B26924" s="150"/>
    </row>
    <row r="26925" spans="2:2">
      <c r="B26925" s="150"/>
    </row>
    <row r="26926" spans="2:2">
      <c r="B26926" s="150"/>
    </row>
    <row r="26927" spans="2:2">
      <c r="B26927" s="150"/>
    </row>
    <row r="26928" spans="2:2">
      <c r="B26928" s="150"/>
    </row>
    <row r="26929" spans="2:2">
      <c r="B26929" s="150"/>
    </row>
    <row r="26930" spans="2:2">
      <c r="B26930" s="150"/>
    </row>
    <row r="26931" spans="2:2">
      <c r="B26931" s="150"/>
    </row>
    <row r="26932" spans="2:2">
      <c r="B26932" s="150"/>
    </row>
    <row r="26933" spans="2:2">
      <c r="B26933" s="150"/>
    </row>
    <row r="26934" spans="2:2">
      <c r="B26934" s="150"/>
    </row>
    <row r="26935" spans="2:2">
      <c r="B26935" s="150"/>
    </row>
    <row r="26936" spans="2:2">
      <c r="B26936" s="150"/>
    </row>
    <row r="26937" spans="2:2">
      <c r="B26937" s="150"/>
    </row>
    <row r="26938" spans="2:2">
      <c r="B26938" s="150"/>
    </row>
    <row r="26939" spans="2:2">
      <c r="B26939" s="150"/>
    </row>
    <row r="26940" spans="2:2">
      <c r="B26940" s="150"/>
    </row>
    <row r="26941" spans="2:2">
      <c r="B26941" s="150"/>
    </row>
    <row r="26942" spans="2:2">
      <c r="B26942" s="150"/>
    </row>
    <row r="26943" spans="2:2">
      <c r="B26943" s="150"/>
    </row>
    <row r="26944" spans="2:2">
      <c r="B26944" s="150"/>
    </row>
    <row r="26945" spans="2:2">
      <c r="B26945" s="150"/>
    </row>
    <row r="26946" spans="2:2">
      <c r="B26946" s="150"/>
    </row>
    <row r="26947" spans="2:2">
      <c r="B26947" s="150"/>
    </row>
    <row r="26948" spans="2:2">
      <c r="B26948" s="150"/>
    </row>
    <row r="26949" spans="2:2">
      <c r="B26949" s="150"/>
    </row>
    <row r="26950" spans="2:2">
      <c r="B26950" s="150"/>
    </row>
    <row r="26951" spans="2:2">
      <c r="B26951" s="150"/>
    </row>
    <row r="26952" spans="2:2">
      <c r="B26952" s="150"/>
    </row>
    <row r="26953" spans="2:2">
      <c r="B26953" s="150"/>
    </row>
    <row r="26954" spans="2:2">
      <c r="B26954" s="150"/>
    </row>
    <row r="26955" spans="2:2">
      <c r="B26955" s="150"/>
    </row>
    <row r="26956" spans="2:2">
      <c r="B26956" s="150"/>
    </row>
    <row r="26957" spans="2:2">
      <c r="B26957" s="150"/>
    </row>
    <row r="26958" spans="2:2">
      <c r="B26958" s="150"/>
    </row>
    <row r="26959" spans="2:2">
      <c r="B26959" s="150"/>
    </row>
    <row r="26960" spans="2:2">
      <c r="B26960" s="150"/>
    </row>
    <row r="26961" spans="2:2">
      <c r="B26961" s="150"/>
    </row>
    <row r="26962" spans="2:2">
      <c r="B26962" s="150"/>
    </row>
    <row r="26963" spans="2:2">
      <c r="B26963" s="150"/>
    </row>
    <row r="26964" spans="2:2">
      <c r="B26964" s="150"/>
    </row>
    <row r="26965" spans="2:2">
      <c r="B26965" s="150"/>
    </row>
    <row r="26966" spans="2:2">
      <c r="B26966" s="150"/>
    </row>
    <row r="26967" spans="2:2">
      <c r="B26967" s="150"/>
    </row>
    <row r="26968" spans="2:2">
      <c r="B26968" s="150"/>
    </row>
    <row r="26969" spans="2:2">
      <c r="B26969" s="150"/>
    </row>
    <row r="26970" spans="2:2">
      <c r="B26970" s="150"/>
    </row>
    <row r="26971" spans="2:2">
      <c r="B26971" s="150"/>
    </row>
    <row r="26972" spans="2:2">
      <c r="B26972" s="150"/>
    </row>
    <row r="26973" spans="2:2">
      <c r="B26973" s="150"/>
    </row>
    <row r="26974" spans="2:2">
      <c r="B26974" s="150"/>
    </row>
    <row r="26975" spans="2:2">
      <c r="B26975" s="150"/>
    </row>
    <row r="26976" spans="2:2">
      <c r="B26976" s="150"/>
    </row>
    <row r="26977" spans="2:2">
      <c r="B26977" s="150"/>
    </row>
    <row r="26978" spans="2:2">
      <c r="B26978" s="150"/>
    </row>
    <row r="26979" spans="2:2">
      <c r="B26979" s="150"/>
    </row>
    <row r="26980" spans="2:2">
      <c r="B26980" s="150"/>
    </row>
    <row r="26981" spans="2:2">
      <c r="B26981" s="150"/>
    </row>
    <row r="26982" spans="2:2">
      <c r="B26982" s="150"/>
    </row>
    <row r="26983" spans="2:2">
      <c r="B26983" s="150"/>
    </row>
    <row r="26984" spans="2:2">
      <c r="B26984" s="150"/>
    </row>
    <row r="26985" spans="2:2">
      <c r="B26985" s="150"/>
    </row>
    <row r="26986" spans="2:2">
      <c r="B26986" s="150"/>
    </row>
    <row r="26987" spans="2:2">
      <c r="B26987" s="150"/>
    </row>
    <row r="26988" spans="2:2">
      <c r="B26988" s="150"/>
    </row>
    <row r="26989" spans="2:2">
      <c r="B26989" s="150"/>
    </row>
    <row r="26990" spans="2:2">
      <c r="B26990" s="150"/>
    </row>
    <row r="26991" spans="2:2">
      <c r="B26991" s="150"/>
    </row>
    <row r="26992" spans="2:2">
      <c r="B26992" s="150"/>
    </row>
    <row r="26993" spans="2:2">
      <c r="B26993" s="150"/>
    </row>
    <row r="26994" spans="2:2">
      <c r="B26994" s="150"/>
    </row>
    <row r="26995" spans="2:2">
      <c r="B26995" s="150"/>
    </row>
    <row r="26996" spans="2:2">
      <c r="B26996" s="150"/>
    </row>
    <row r="26997" spans="2:2">
      <c r="B26997" s="150"/>
    </row>
    <row r="26998" spans="2:2">
      <c r="B26998" s="150"/>
    </row>
    <row r="26999" spans="2:2">
      <c r="B26999" s="150"/>
    </row>
    <row r="27000" spans="2:2">
      <c r="B27000" s="150"/>
    </row>
    <row r="27001" spans="2:2">
      <c r="B27001" s="150"/>
    </row>
    <row r="27002" spans="2:2">
      <c r="B27002" s="150"/>
    </row>
    <row r="27003" spans="2:2">
      <c r="B27003" s="150"/>
    </row>
    <row r="27004" spans="2:2">
      <c r="B27004" s="150"/>
    </row>
    <row r="27005" spans="2:2">
      <c r="B27005" s="150"/>
    </row>
    <row r="27006" spans="2:2">
      <c r="B27006" s="150"/>
    </row>
    <row r="27007" spans="2:2">
      <c r="B27007" s="150"/>
    </row>
    <row r="27008" spans="2:2">
      <c r="B27008" s="150"/>
    </row>
    <row r="27009" spans="2:2">
      <c r="B27009" s="150"/>
    </row>
    <row r="27010" spans="2:2">
      <c r="B27010" s="150"/>
    </row>
    <row r="27011" spans="2:2">
      <c r="B27011" s="150"/>
    </row>
    <row r="27012" spans="2:2">
      <c r="B27012" s="150"/>
    </row>
    <row r="27013" spans="2:2">
      <c r="B27013" s="150"/>
    </row>
    <row r="27014" spans="2:2">
      <c r="B27014" s="150"/>
    </row>
    <row r="27015" spans="2:2">
      <c r="B27015" s="150"/>
    </row>
    <row r="27016" spans="2:2">
      <c r="B27016" s="150"/>
    </row>
    <row r="27017" spans="2:2">
      <c r="B27017" s="150"/>
    </row>
    <row r="27018" spans="2:2">
      <c r="B27018" s="150"/>
    </row>
    <row r="27019" spans="2:2">
      <c r="B27019" s="150"/>
    </row>
    <row r="27020" spans="2:2">
      <c r="B27020" s="150"/>
    </row>
    <row r="27021" spans="2:2">
      <c r="B27021" s="150"/>
    </row>
    <row r="27022" spans="2:2">
      <c r="B27022" s="150"/>
    </row>
    <row r="27023" spans="2:2">
      <c r="B27023" s="150"/>
    </row>
    <row r="27024" spans="2:2">
      <c r="B27024" s="150"/>
    </row>
    <row r="27025" spans="2:2">
      <c r="B27025" s="150"/>
    </row>
    <row r="27026" spans="2:2">
      <c r="B27026" s="150"/>
    </row>
    <row r="27027" spans="2:2">
      <c r="B27027" s="150"/>
    </row>
    <row r="27028" spans="2:2">
      <c r="B27028" s="150"/>
    </row>
    <row r="27029" spans="2:2">
      <c r="B27029" s="150"/>
    </row>
    <row r="27030" spans="2:2">
      <c r="B27030" s="150"/>
    </row>
    <row r="27031" spans="2:2">
      <c r="B27031" s="150"/>
    </row>
    <row r="27032" spans="2:2">
      <c r="B27032" s="150"/>
    </row>
    <row r="27033" spans="2:2">
      <c r="B27033" s="150"/>
    </row>
    <row r="27034" spans="2:2">
      <c r="B27034" s="150"/>
    </row>
    <row r="27035" spans="2:2">
      <c r="B27035" s="150"/>
    </row>
    <row r="27036" spans="2:2">
      <c r="B27036" s="150"/>
    </row>
    <row r="27037" spans="2:2">
      <c r="B27037" s="150"/>
    </row>
    <row r="27038" spans="2:2">
      <c r="B27038" s="150"/>
    </row>
    <row r="27039" spans="2:2">
      <c r="B27039" s="150"/>
    </row>
    <row r="27040" spans="2:2">
      <c r="B27040" s="150"/>
    </row>
    <row r="27041" spans="2:2">
      <c r="B27041" s="150"/>
    </row>
    <row r="27042" spans="2:2">
      <c r="B27042" s="150"/>
    </row>
    <row r="27043" spans="2:2">
      <c r="B27043" s="150"/>
    </row>
    <row r="27044" spans="2:2">
      <c r="B27044" s="150"/>
    </row>
    <row r="27045" spans="2:2">
      <c r="B27045" s="150"/>
    </row>
    <row r="27046" spans="2:2">
      <c r="B27046" s="150"/>
    </row>
    <row r="27047" spans="2:2">
      <c r="B27047" s="150"/>
    </row>
    <row r="27048" spans="2:2">
      <c r="B27048" s="150"/>
    </row>
    <row r="27049" spans="2:2">
      <c r="B27049" s="150"/>
    </row>
    <row r="27050" spans="2:2">
      <c r="B27050" s="150"/>
    </row>
    <row r="27051" spans="2:2">
      <c r="B27051" s="150"/>
    </row>
    <row r="27052" spans="2:2">
      <c r="B27052" s="150"/>
    </row>
    <row r="27053" spans="2:2">
      <c r="B27053" s="150"/>
    </row>
    <row r="27054" spans="2:2">
      <c r="B27054" s="150"/>
    </row>
    <row r="27055" spans="2:2">
      <c r="B27055" s="150"/>
    </row>
    <row r="27056" spans="2:2">
      <c r="B27056" s="150"/>
    </row>
    <row r="27057" spans="2:2">
      <c r="B27057" s="150"/>
    </row>
    <row r="27058" spans="2:2">
      <c r="B27058" s="150"/>
    </row>
    <row r="27059" spans="2:2">
      <c r="B27059" s="150"/>
    </row>
    <row r="27060" spans="2:2">
      <c r="B27060" s="150"/>
    </row>
    <row r="27061" spans="2:2">
      <c r="B27061" s="150"/>
    </row>
    <row r="27062" spans="2:2">
      <c r="B27062" s="150"/>
    </row>
    <row r="27063" spans="2:2">
      <c r="B27063" s="150"/>
    </row>
    <row r="27064" spans="2:2">
      <c r="B27064" s="150"/>
    </row>
    <row r="27065" spans="2:2">
      <c r="B27065" s="150"/>
    </row>
    <row r="27066" spans="2:2">
      <c r="B27066" s="150"/>
    </row>
    <row r="27067" spans="2:2">
      <c r="B27067" s="150"/>
    </row>
    <row r="27068" spans="2:2">
      <c r="B27068" s="150"/>
    </row>
    <row r="27069" spans="2:2">
      <c r="B27069" s="150"/>
    </row>
    <row r="27070" spans="2:2">
      <c r="B27070" s="150"/>
    </row>
    <row r="27071" spans="2:2">
      <c r="B27071" s="150"/>
    </row>
    <row r="27072" spans="2:2">
      <c r="B27072" s="150"/>
    </row>
    <row r="27073" spans="2:2">
      <c r="B27073" s="150"/>
    </row>
    <row r="27074" spans="2:2">
      <c r="B27074" s="150"/>
    </row>
    <row r="27075" spans="2:2">
      <c r="B27075" s="150"/>
    </row>
    <row r="27076" spans="2:2">
      <c r="B27076" s="150"/>
    </row>
    <row r="27077" spans="2:2">
      <c r="B27077" s="150"/>
    </row>
    <row r="27078" spans="2:2">
      <c r="B27078" s="150"/>
    </row>
    <row r="27079" spans="2:2">
      <c r="B27079" s="150"/>
    </row>
    <row r="27080" spans="2:2">
      <c r="B27080" s="150"/>
    </row>
    <row r="27081" spans="2:2">
      <c r="B27081" s="150"/>
    </row>
    <row r="27082" spans="2:2">
      <c r="B27082" s="150"/>
    </row>
    <row r="27083" spans="2:2">
      <c r="B27083" s="150"/>
    </row>
    <row r="27084" spans="2:2">
      <c r="B27084" s="150"/>
    </row>
    <row r="27085" spans="2:2">
      <c r="B27085" s="150"/>
    </row>
    <row r="27086" spans="2:2">
      <c r="B27086" s="150"/>
    </row>
    <row r="27087" spans="2:2">
      <c r="B27087" s="150"/>
    </row>
    <row r="27088" spans="2:2">
      <c r="B27088" s="150"/>
    </row>
    <row r="27089" spans="2:2">
      <c r="B27089" s="150"/>
    </row>
    <row r="27090" spans="2:2">
      <c r="B27090" s="150"/>
    </row>
    <row r="27091" spans="2:2">
      <c r="B27091" s="150"/>
    </row>
    <row r="27092" spans="2:2">
      <c r="B27092" s="150"/>
    </row>
    <row r="27093" spans="2:2">
      <c r="B27093" s="150"/>
    </row>
    <row r="27094" spans="2:2">
      <c r="B27094" s="150"/>
    </row>
    <row r="27095" spans="2:2">
      <c r="B27095" s="150"/>
    </row>
    <row r="27096" spans="2:2">
      <c r="B27096" s="150"/>
    </row>
    <row r="27097" spans="2:2">
      <c r="B27097" s="150"/>
    </row>
    <row r="27098" spans="2:2">
      <c r="B27098" s="150"/>
    </row>
    <row r="27099" spans="2:2">
      <c r="B27099" s="150"/>
    </row>
    <row r="27100" spans="2:2">
      <c r="B27100" s="150"/>
    </row>
    <row r="27101" spans="2:2">
      <c r="B27101" s="150"/>
    </row>
    <row r="27102" spans="2:2">
      <c r="B27102" s="150"/>
    </row>
    <row r="27103" spans="2:2">
      <c r="B27103" s="150"/>
    </row>
    <row r="27104" spans="2:2">
      <c r="B27104" s="150"/>
    </row>
    <row r="27105" spans="2:2">
      <c r="B27105" s="150"/>
    </row>
    <row r="27106" spans="2:2">
      <c r="B27106" s="150"/>
    </row>
    <row r="27107" spans="2:2">
      <c r="B27107" s="150"/>
    </row>
    <row r="27108" spans="2:2">
      <c r="B27108" s="150"/>
    </row>
    <row r="27109" spans="2:2">
      <c r="B27109" s="150"/>
    </row>
    <row r="27110" spans="2:2">
      <c r="B27110" s="150"/>
    </row>
    <row r="27111" spans="2:2">
      <c r="B27111" s="150"/>
    </row>
    <row r="27112" spans="2:2">
      <c r="B27112" s="150"/>
    </row>
    <row r="27113" spans="2:2">
      <c r="B27113" s="150"/>
    </row>
    <row r="27114" spans="2:2">
      <c r="B27114" s="150"/>
    </row>
    <row r="27115" spans="2:2">
      <c r="B27115" s="150"/>
    </row>
    <row r="27116" spans="2:2">
      <c r="B27116" s="150"/>
    </row>
    <row r="27117" spans="2:2">
      <c r="B27117" s="150"/>
    </row>
    <row r="27118" spans="2:2">
      <c r="B27118" s="150"/>
    </row>
    <row r="27119" spans="2:2">
      <c r="B27119" s="150"/>
    </row>
    <row r="27120" spans="2:2">
      <c r="B27120" s="150"/>
    </row>
    <row r="27121" spans="2:2">
      <c r="B27121" s="150"/>
    </row>
    <row r="27122" spans="2:2">
      <c r="B27122" s="150"/>
    </row>
    <row r="27123" spans="2:2">
      <c r="B27123" s="150"/>
    </row>
    <row r="27124" spans="2:2">
      <c r="B27124" s="150"/>
    </row>
    <row r="27125" spans="2:2">
      <c r="B27125" s="150"/>
    </row>
    <row r="27126" spans="2:2">
      <c r="B27126" s="150"/>
    </row>
    <row r="27127" spans="2:2">
      <c r="B27127" s="150"/>
    </row>
    <row r="27128" spans="2:2">
      <c r="B27128" s="150"/>
    </row>
    <row r="27129" spans="2:2">
      <c r="B27129" s="150"/>
    </row>
    <row r="27130" spans="2:2">
      <c r="B27130" s="150"/>
    </row>
    <row r="27131" spans="2:2">
      <c r="B27131" s="150"/>
    </row>
    <row r="27132" spans="2:2">
      <c r="B27132" s="150"/>
    </row>
    <row r="27133" spans="2:2">
      <c r="B27133" s="150"/>
    </row>
    <row r="27134" spans="2:2">
      <c r="B27134" s="150"/>
    </row>
    <row r="27135" spans="2:2">
      <c r="B27135" s="150"/>
    </row>
    <row r="27136" spans="2:2">
      <c r="B27136" s="150"/>
    </row>
    <row r="27137" spans="2:2">
      <c r="B27137" s="150"/>
    </row>
    <row r="27138" spans="2:2">
      <c r="B27138" s="150"/>
    </row>
    <row r="27139" spans="2:2">
      <c r="B27139" s="150"/>
    </row>
    <row r="27140" spans="2:2">
      <c r="B27140" s="150"/>
    </row>
    <row r="27141" spans="2:2">
      <c r="B27141" s="150"/>
    </row>
    <row r="27142" spans="2:2">
      <c r="B27142" s="150"/>
    </row>
    <row r="27143" spans="2:2">
      <c r="B27143" s="150"/>
    </row>
    <row r="27144" spans="2:2">
      <c r="B27144" s="150"/>
    </row>
    <row r="27145" spans="2:2">
      <c r="B27145" s="150"/>
    </row>
    <row r="27146" spans="2:2">
      <c r="B27146" s="150"/>
    </row>
    <row r="27147" spans="2:2">
      <c r="B27147" s="150"/>
    </row>
    <row r="27148" spans="2:2">
      <c r="B27148" s="150"/>
    </row>
    <row r="27149" spans="2:2">
      <c r="B27149" s="150"/>
    </row>
    <row r="27150" spans="2:2">
      <c r="B27150" s="150"/>
    </row>
    <row r="27151" spans="2:2">
      <c r="B27151" s="150"/>
    </row>
    <row r="27152" spans="2:2">
      <c r="B27152" s="150"/>
    </row>
    <row r="27153" spans="2:2">
      <c r="B27153" s="150"/>
    </row>
    <row r="27154" spans="2:2">
      <c r="B27154" s="150"/>
    </row>
    <row r="27155" spans="2:2">
      <c r="B27155" s="150"/>
    </row>
    <row r="27156" spans="2:2">
      <c r="B27156" s="150"/>
    </row>
    <row r="27157" spans="2:2">
      <c r="B27157" s="150"/>
    </row>
    <row r="27158" spans="2:2">
      <c r="B27158" s="150"/>
    </row>
    <row r="27159" spans="2:2">
      <c r="B27159" s="150"/>
    </row>
    <row r="27160" spans="2:2">
      <c r="B27160" s="150"/>
    </row>
    <row r="27161" spans="2:2">
      <c r="B27161" s="150"/>
    </row>
    <row r="27162" spans="2:2">
      <c r="B27162" s="150"/>
    </row>
    <row r="27163" spans="2:2">
      <c r="B27163" s="150"/>
    </row>
    <row r="27164" spans="2:2">
      <c r="B27164" s="150"/>
    </row>
    <row r="27165" spans="2:2">
      <c r="B27165" s="150"/>
    </row>
    <row r="27166" spans="2:2">
      <c r="B27166" s="150"/>
    </row>
    <row r="27167" spans="2:2">
      <c r="B27167" s="150"/>
    </row>
    <row r="27168" spans="2:2">
      <c r="B27168" s="150"/>
    </row>
    <row r="27169" spans="2:2">
      <c r="B27169" s="150"/>
    </row>
    <row r="27170" spans="2:2">
      <c r="B27170" s="150"/>
    </row>
    <row r="27171" spans="2:2">
      <c r="B27171" s="150"/>
    </row>
    <row r="27172" spans="2:2">
      <c r="B27172" s="150"/>
    </row>
    <row r="27173" spans="2:2">
      <c r="B27173" s="150"/>
    </row>
    <row r="27174" spans="2:2">
      <c r="B27174" s="150"/>
    </row>
    <row r="27175" spans="2:2">
      <c r="B27175" s="150"/>
    </row>
    <row r="27176" spans="2:2">
      <c r="B27176" s="150"/>
    </row>
    <row r="27177" spans="2:2">
      <c r="B27177" s="150"/>
    </row>
    <row r="27178" spans="2:2">
      <c r="B27178" s="150"/>
    </row>
    <row r="27179" spans="2:2">
      <c r="B27179" s="150"/>
    </row>
    <row r="27180" spans="2:2">
      <c r="B27180" s="150"/>
    </row>
    <row r="27181" spans="2:2">
      <c r="B27181" s="150"/>
    </row>
    <row r="27182" spans="2:2">
      <c r="B27182" s="150"/>
    </row>
    <row r="27183" spans="2:2">
      <c r="B27183" s="150"/>
    </row>
    <row r="27184" spans="2:2">
      <c r="B27184" s="150"/>
    </row>
    <row r="27185" spans="2:2">
      <c r="B27185" s="150"/>
    </row>
    <row r="27186" spans="2:2">
      <c r="B27186" s="150"/>
    </row>
    <row r="27187" spans="2:2">
      <c r="B27187" s="150"/>
    </row>
    <row r="27188" spans="2:2">
      <c r="B27188" s="150"/>
    </row>
    <row r="27189" spans="2:2">
      <c r="B27189" s="150"/>
    </row>
    <row r="27190" spans="2:2">
      <c r="B27190" s="150"/>
    </row>
    <row r="27191" spans="2:2">
      <c r="B27191" s="150"/>
    </row>
    <row r="27192" spans="2:2">
      <c r="B27192" s="150"/>
    </row>
    <row r="27193" spans="2:2">
      <c r="B27193" s="150"/>
    </row>
    <row r="27194" spans="2:2">
      <c r="B27194" s="150"/>
    </row>
    <row r="27195" spans="2:2">
      <c r="B27195" s="150"/>
    </row>
    <row r="27196" spans="2:2">
      <c r="B27196" s="150"/>
    </row>
    <row r="27197" spans="2:2">
      <c r="B27197" s="150"/>
    </row>
    <row r="27198" spans="2:2">
      <c r="B27198" s="150"/>
    </row>
    <row r="27199" spans="2:2">
      <c r="B27199" s="150"/>
    </row>
    <row r="27200" spans="2:2">
      <c r="B27200" s="150"/>
    </row>
    <row r="27201" spans="2:2">
      <c r="B27201" s="150"/>
    </row>
    <row r="27202" spans="2:2">
      <c r="B27202" s="150"/>
    </row>
    <row r="27203" spans="2:2">
      <c r="B27203" s="150"/>
    </row>
    <row r="27204" spans="2:2">
      <c r="B27204" s="150"/>
    </row>
    <row r="27205" spans="2:2">
      <c r="B27205" s="150"/>
    </row>
    <row r="27206" spans="2:2">
      <c r="B27206" s="150"/>
    </row>
    <row r="27207" spans="2:2">
      <c r="B27207" s="150"/>
    </row>
    <row r="27208" spans="2:2">
      <c r="B27208" s="150"/>
    </row>
    <row r="27209" spans="2:2">
      <c r="B27209" s="150"/>
    </row>
    <row r="27210" spans="2:2">
      <c r="B27210" s="150"/>
    </row>
    <row r="27211" spans="2:2">
      <c r="B27211" s="150"/>
    </row>
    <row r="27212" spans="2:2">
      <c r="B27212" s="150"/>
    </row>
    <row r="27213" spans="2:2">
      <c r="B27213" s="150"/>
    </row>
    <row r="27214" spans="2:2">
      <c r="B27214" s="150"/>
    </row>
    <row r="27215" spans="2:2">
      <c r="B27215" s="150"/>
    </row>
    <row r="27216" spans="2:2">
      <c r="B27216" s="150"/>
    </row>
    <row r="27217" spans="2:2">
      <c r="B27217" s="150"/>
    </row>
    <row r="27218" spans="2:2">
      <c r="B27218" s="150"/>
    </row>
    <row r="27219" spans="2:2">
      <c r="B27219" s="150"/>
    </row>
    <row r="27220" spans="2:2">
      <c r="B27220" s="150"/>
    </row>
    <row r="27221" spans="2:2">
      <c r="B27221" s="150"/>
    </row>
    <row r="27222" spans="2:2">
      <c r="B27222" s="150"/>
    </row>
    <row r="27223" spans="2:2">
      <c r="B27223" s="150"/>
    </row>
    <row r="27224" spans="2:2">
      <c r="B27224" s="150"/>
    </row>
    <row r="27225" spans="2:2">
      <c r="B27225" s="150"/>
    </row>
    <row r="27226" spans="2:2">
      <c r="B27226" s="150"/>
    </row>
    <row r="27227" spans="2:2">
      <c r="B27227" s="150"/>
    </row>
    <row r="27228" spans="2:2">
      <c r="B27228" s="150"/>
    </row>
    <row r="27229" spans="2:2">
      <c r="B27229" s="150"/>
    </row>
    <row r="27230" spans="2:2">
      <c r="B27230" s="150"/>
    </row>
    <row r="27231" spans="2:2">
      <c r="B27231" s="150"/>
    </row>
    <row r="27232" spans="2:2">
      <c r="B27232" s="150"/>
    </row>
    <row r="27233" spans="2:2">
      <c r="B27233" s="150"/>
    </row>
    <row r="27234" spans="2:2">
      <c r="B27234" s="150"/>
    </row>
    <row r="27235" spans="2:2">
      <c r="B27235" s="150"/>
    </row>
    <row r="27236" spans="2:2">
      <c r="B27236" s="150"/>
    </row>
    <row r="27237" spans="2:2">
      <c r="B27237" s="150"/>
    </row>
    <row r="27238" spans="2:2">
      <c r="B27238" s="150"/>
    </row>
    <row r="27239" spans="2:2">
      <c r="B27239" s="150"/>
    </row>
    <row r="27240" spans="2:2">
      <c r="B27240" s="150"/>
    </row>
    <row r="27241" spans="2:2">
      <c r="B27241" s="150"/>
    </row>
    <row r="27242" spans="2:2">
      <c r="B27242" s="150"/>
    </row>
    <row r="27243" spans="2:2">
      <c r="B27243" s="150"/>
    </row>
    <row r="27244" spans="2:2">
      <c r="B27244" s="150"/>
    </row>
    <row r="27245" spans="2:2">
      <c r="B27245" s="150"/>
    </row>
    <row r="27246" spans="2:2">
      <c r="B27246" s="150"/>
    </row>
    <row r="27247" spans="2:2">
      <c r="B27247" s="150"/>
    </row>
    <row r="27248" spans="2:2">
      <c r="B27248" s="150"/>
    </row>
    <row r="27249" spans="2:2">
      <c r="B27249" s="150"/>
    </row>
    <row r="27250" spans="2:2">
      <c r="B27250" s="150"/>
    </row>
    <row r="27251" spans="2:2">
      <c r="B27251" s="150"/>
    </row>
    <row r="27252" spans="2:2">
      <c r="B27252" s="150"/>
    </row>
    <row r="27253" spans="2:2">
      <c r="B27253" s="150"/>
    </row>
    <row r="27254" spans="2:2">
      <c r="B27254" s="150"/>
    </row>
    <row r="27255" spans="2:2">
      <c r="B27255" s="150"/>
    </row>
    <row r="27256" spans="2:2">
      <c r="B27256" s="150"/>
    </row>
    <row r="27257" spans="2:2">
      <c r="B27257" s="150"/>
    </row>
    <row r="27258" spans="2:2">
      <c r="B27258" s="150"/>
    </row>
    <row r="27259" spans="2:2">
      <c r="B27259" s="150"/>
    </row>
    <row r="27260" spans="2:2">
      <c r="B27260" s="150"/>
    </row>
    <row r="27261" spans="2:2">
      <c r="B27261" s="150"/>
    </row>
    <row r="27262" spans="2:2">
      <c r="B27262" s="150"/>
    </row>
    <row r="27263" spans="2:2">
      <c r="B27263" s="150"/>
    </row>
    <row r="27264" spans="2:2">
      <c r="B27264" s="150"/>
    </row>
    <row r="27265" spans="2:2">
      <c r="B27265" s="150"/>
    </row>
    <row r="27266" spans="2:2">
      <c r="B27266" s="150"/>
    </row>
    <row r="27267" spans="2:2">
      <c r="B27267" s="150"/>
    </row>
    <row r="27268" spans="2:2">
      <c r="B27268" s="150"/>
    </row>
    <row r="27269" spans="2:2">
      <c r="B27269" s="150"/>
    </row>
    <row r="27270" spans="2:2">
      <c r="B27270" s="150"/>
    </row>
    <row r="27271" spans="2:2">
      <c r="B27271" s="150"/>
    </row>
    <row r="27272" spans="2:2">
      <c r="B27272" s="150"/>
    </row>
    <row r="27273" spans="2:2">
      <c r="B27273" s="150"/>
    </row>
    <row r="27274" spans="2:2">
      <c r="B27274" s="150"/>
    </row>
    <row r="27275" spans="2:2">
      <c r="B27275" s="150"/>
    </row>
    <row r="27276" spans="2:2">
      <c r="B27276" s="150"/>
    </row>
    <row r="27277" spans="2:2">
      <c r="B27277" s="150"/>
    </row>
    <row r="27278" spans="2:2">
      <c r="B27278" s="150"/>
    </row>
    <row r="27279" spans="2:2">
      <c r="B27279" s="150"/>
    </row>
    <row r="27280" spans="2:2">
      <c r="B27280" s="150"/>
    </row>
    <row r="27281" spans="2:2">
      <c r="B27281" s="150"/>
    </row>
    <row r="27282" spans="2:2">
      <c r="B27282" s="150"/>
    </row>
    <row r="27283" spans="2:2">
      <c r="B27283" s="150"/>
    </row>
    <row r="27284" spans="2:2">
      <c r="B27284" s="150"/>
    </row>
    <row r="27285" spans="2:2">
      <c r="B27285" s="150"/>
    </row>
    <row r="27286" spans="2:2">
      <c r="B27286" s="150"/>
    </row>
    <row r="27287" spans="2:2">
      <c r="B27287" s="150"/>
    </row>
    <row r="27288" spans="2:2">
      <c r="B27288" s="150"/>
    </row>
    <row r="27289" spans="2:2">
      <c r="B27289" s="150"/>
    </row>
    <row r="27290" spans="2:2">
      <c r="B27290" s="150"/>
    </row>
    <row r="27291" spans="2:2">
      <c r="B27291" s="150"/>
    </row>
    <row r="27292" spans="2:2">
      <c r="B27292" s="150"/>
    </row>
    <row r="27293" spans="2:2">
      <c r="B27293" s="150"/>
    </row>
    <row r="27294" spans="2:2">
      <c r="B27294" s="150"/>
    </row>
    <row r="27295" spans="2:2">
      <c r="B27295" s="150"/>
    </row>
    <row r="27296" spans="2:2">
      <c r="B27296" s="150"/>
    </row>
    <row r="27297" spans="2:2">
      <c r="B27297" s="150"/>
    </row>
    <row r="27298" spans="2:2">
      <c r="B27298" s="150"/>
    </row>
    <row r="27299" spans="2:2">
      <c r="B27299" s="150"/>
    </row>
    <row r="27300" spans="2:2">
      <c r="B27300" s="150"/>
    </row>
    <row r="27301" spans="2:2">
      <c r="B27301" s="150"/>
    </row>
    <row r="27302" spans="2:2">
      <c r="B27302" s="150"/>
    </row>
    <row r="27303" spans="2:2">
      <c r="B27303" s="150"/>
    </row>
    <row r="27304" spans="2:2">
      <c r="B27304" s="150"/>
    </row>
    <row r="27305" spans="2:2">
      <c r="B27305" s="150"/>
    </row>
    <row r="27306" spans="2:2">
      <c r="B27306" s="150"/>
    </row>
    <row r="27307" spans="2:2">
      <c r="B27307" s="150"/>
    </row>
    <row r="27308" spans="2:2">
      <c r="B27308" s="150"/>
    </row>
    <row r="27309" spans="2:2">
      <c r="B27309" s="150"/>
    </row>
    <row r="27310" spans="2:2">
      <c r="B27310" s="150"/>
    </row>
    <row r="27311" spans="2:2">
      <c r="B27311" s="150"/>
    </row>
    <row r="27312" spans="2:2">
      <c r="B27312" s="150"/>
    </row>
    <row r="27313" spans="2:2">
      <c r="B27313" s="150"/>
    </row>
    <row r="27314" spans="2:2">
      <c r="B27314" s="150"/>
    </row>
    <row r="27315" spans="2:2">
      <c r="B27315" s="150"/>
    </row>
    <row r="27316" spans="2:2">
      <c r="B27316" s="150"/>
    </row>
    <row r="27317" spans="2:2">
      <c r="B27317" s="150"/>
    </row>
    <row r="27318" spans="2:2">
      <c r="B27318" s="150"/>
    </row>
    <row r="27319" spans="2:2">
      <c r="B27319" s="150"/>
    </row>
    <row r="27320" spans="2:2">
      <c r="B27320" s="150"/>
    </row>
    <row r="27321" spans="2:2">
      <c r="B27321" s="150"/>
    </row>
    <row r="27322" spans="2:2">
      <c r="B27322" s="150"/>
    </row>
    <row r="27323" spans="2:2">
      <c r="B27323" s="150"/>
    </row>
    <row r="27324" spans="2:2">
      <c r="B27324" s="150"/>
    </row>
    <row r="27325" spans="2:2">
      <c r="B27325" s="150"/>
    </row>
    <row r="27326" spans="2:2">
      <c r="B27326" s="150"/>
    </row>
    <row r="27327" spans="2:2">
      <c r="B27327" s="150"/>
    </row>
    <row r="27328" spans="2:2">
      <c r="B27328" s="150"/>
    </row>
    <row r="27329" spans="2:2">
      <c r="B27329" s="150"/>
    </row>
    <row r="27330" spans="2:2">
      <c r="B27330" s="150"/>
    </row>
    <row r="27331" spans="2:2">
      <c r="B27331" s="150"/>
    </row>
    <row r="27332" spans="2:2">
      <c r="B27332" s="150"/>
    </row>
    <row r="27333" spans="2:2">
      <c r="B27333" s="150"/>
    </row>
    <row r="27334" spans="2:2">
      <c r="B27334" s="150"/>
    </row>
    <row r="27335" spans="2:2">
      <c r="B27335" s="150"/>
    </row>
    <row r="27336" spans="2:2">
      <c r="B27336" s="150"/>
    </row>
    <row r="27337" spans="2:2">
      <c r="B27337" s="150"/>
    </row>
    <row r="27338" spans="2:2">
      <c r="B27338" s="150"/>
    </row>
    <row r="27339" spans="2:2">
      <c r="B27339" s="150"/>
    </row>
    <row r="27340" spans="2:2">
      <c r="B27340" s="150"/>
    </row>
    <row r="27341" spans="2:2">
      <c r="B27341" s="150"/>
    </row>
    <row r="27342" spans="2:2">
      <c r="B27342" s="150"/>
    </row>
    <row r="27343" spans="2:2">
      <c r="B27343" s="150"/>
    </row>
    <row r="27344" spans="2:2">
      <c r="B27344" s="150"/>
    </row>
    <row r="27345" spans="2:2">
      <c r="B27345" s="150"/>
    </row>
    <row r="27346" spans="2:2">
      <c r="B27346" s="150"/>
    </row>
    <row r="27347" spans="2:2">
      <c r="B27347" s="150"/>
    </row>
    <row r="27348" spans="2:2">
      <c r="B27348" s="150"/>
    </row>
    <row r="27349" spans="2:2">
      <c r="B27349" s="150"/>
    </row>
    <row r="27350" spans="2:2">
      <c r="B27350" s="150"/>
    </row>
    <row r="27351" spans="2:2">
      <c r="B27351" s="150"/>
    </row>
    <row r="27352" spans="2:2">
      <c r="B27352" s="150"/>
    </row>
    <row r="27353" spans="2:2">
      <c r="B27353" s="150"/>
    </row>
    <row r="27354" spans="2:2">
      <c r="B27354" s="150"/>
    </row>
    <row r="27355" spans="2:2">
      <c r="B27355" s="150"/>
    </row>
    <row r="27356" spans="2:2">
      <c r="B27356" s="150"/>
    </row>
    <row r="27357" spans="2:2">
      <c r="B27357" s="150"/>
    </row>
    <row r="27358" spans="2:2">
      <c r="B27358" s="150"/>
    </row>
    <row r="27359" spans="2:2">
      <c r="B27359" s="150"/>
    </row>
    <row r="27360" spans="2:2">
      <c r="B27360" s="150"/>
    </row>
    <row r="27361" spans="2:2">
      <c r="B27361" s="150"/>
    </row>
    <row r="27362" spans="2:2">
      <c r="B27362" s="150"/>
    </row>
    <row r="27363" spans="2:2">
      <c r="B27363" s="150"/>
    </row>
    <row r="27364" spans="2:2">
      <c r="B27364" s="150"/>
    </row>
    <row r="27365" spans="2:2">
      <c r="B27365" s="150"/>
    </row>
    <row r="27366" spans="2:2">
      <c r="B27366" s="150"/>
    </row>
    <row r="27367" spans="2:2">
      <c r="B27367" s="150"/>
    </row>
    <row r="27368" spans="2:2">
      <c r="B27368" s="150"/>
    </row>
    <row r="27369" spans="2:2">
      <c r="B27369" s="150"/>
    </row>
    <row r="27370" spans="2:2">
      <c r="B27370" s="150"/>
    </row>
    <row r="27371" spans="2:2">
      <c r="B27371" s="150"/>
    </row>
    <row r="27372" spans="2:2">
      <c r="B27372" s="150"/>
    </row>
    <row r="27373" spans="2:2">
      <c r="B27373" s="150"/>
    </row>
    <row r="27374" spans="2:2">
      <c r="B27374" s="150"/>
    </row>
    <row r="27375" spans="2:2">
      <c r="B27375" s="150"/>
    </row>
    <row r="27376" spans="2:2">
      <c r="B27376" s="150"/>
    </row>
    <row r="27377" spans="2:2">
      <c r="B27377" s="150"/>
    </row>
    <row r="27378" spans="2:2">
      <c r="B27378" s="150"/>
    </row>
    <row r="27379" spans="2:2">
      <c r="B27379" s="150"/>
    </row>
    <row r="27380" spans="2:2">
      <c r="B27380" s="150"/>
    </row>
    <row r="27381" spans="2:2">
      <c r="B27381" s="150"/>
    </row>
    <row r="27382" spans="2:2">
      <c r="B27382" s="150"/>
    </row>
    <row r="27383" spans="2:2">
      <c r="B27383" s="150"/>
    </row>
    <row r="27384" spans="2:2">
      <c r="B27384" s="150"/>
    </row>
    <row r="27385" spans="2:2">
      <c r="B27385" s="150"/>
    </row>
    <row r="27386" spans="2:2">
      <c r="B27386" s="150"/>
    </row>
    <row r="27387" spans="2:2">
      <c r="B27387" s="150"/>
    </row>
    <row r="27388" spans="2:2">
      <c r="B27388" s="150"/>
    </row>
    <row r="27389" spans="2:2">
      <c r="B27389" s="150"/>
    </row>
    <row r="27390" spans="2:2">
      <c r="B27390" s="150"/>
    </row>
    <row r="27391" spans="2:2">
      <c r="B27391" s="150"/>
    </row>
    <row r="27392" spans="2:2">
      <c r="B27392" s="150"/>
    </row>
    <row r="27393" spans="2:2">
      <c r="B27393" s="150"/>
    </row>
    <row r="27394" spans="2:2">
      <c r="B27394" s="150"/>
    </row>
    <row r="27395" spans="2:2">
      <c r="B27395" s="150"/>
    </row>
    <row r="27396" spans="2:2">
      <c r="B27396" s="150"/>
    </row>
    <row r="27397" spans="2:2">
      <c r="B27397" s="150"/>
    </row>
    <row r="27398" spans="2:2">
      <c r="B27398" s="150"/>
    </row>
    <row r="27399" spans="2:2">
      <c r="B27399" s="150"/>
    </row>
    <row r="27400" spans="2:2">
      <c r="B27400" s="150"/>
    </row>
    <row r="27401" spans="2:2">
      <c r="B27401" s="150"/>
    </row>
    <row r="27402" spans="2:2">
      <c r="B27402" s="150"/>
    </row>
    <row r="27403" spans="2:2">
      <c r="B27403" s="150"/>
    </row>
    <row r="27404" spans="2:2">
      <c r="B27404" s="150"/>
    </row>
    <row r="27405" spans="2:2">
      <c r="B27405" s="150"/>
    </row>
    <row r="27406" spans="2:2">
      <c r="B27406" s="150"/>
    </row>
    <row r="27407" spans="2:2">
      <c r="B27407" s="150"/>
    </row>
    <row r="27408" spans="2:2">
      <c r="B27408" s="150"/>
    </row>
    <row r="27409" spans="2:2">
      <c r="B27409" s="150"/>
    </row>
    <row r="27410" spans="2:2">
      <c r="B27410" s="150"/>
    </row>
    <row r="27411" spans="2:2">
      <c r="B27411" s="150"/>
    </row>
    <row r="27412" spans="2:2">
      <c r="B27412" s="150"/>
    </row>
    <row r="27413" spans="2:2">
      <c r="B27413" s="150"/>
    </row>
    <row r="27414" spans="2:2">
      <c r="B27414" s="150"/>
    </row>
    <row r="27415" spans="2:2">
      <c r="B27415" s="150"/>
    </row>
    <row r="27416" spans="2:2">
      <c r="B27416" s="150"/>
    </row>
    <row r="27417" spans="2:2">
      <c r="B27417" s="150"/>
    </row>
    <row r="27418" spans="2:2">
      <c r="B27418" s="150"/>
    </row>
    <row r="27419" spans="2:2">
      <c r="B27419" s="150"/>
    </row>
    <row r="27420" spans="2:2">
      <c r="B27420" s="150"/>
    </row>
    <row r="27421" spans="2:2">
      <c r="B27421" s="150"/>
    </row>
    <row r="27422" spans="2:2">
      <c r="B27422" s="150"/>
    </row>
    <row r="27423" spans="2:2">
      <c r="B27423" s="150"/>
    </row>
    <row r="27424" spans="2:2">
      <c r="B27424" s="150"/>
    </row>
    <row r="27425" spans="2:2">
      <c r="B27425" s="150"/>
    </row>
    <row r="27426" spans="2:2">
      <c r="B27426" s="150"/>
    </row>
    <row r="27427" spans="2:2">
      <c r="B27427" s="150"/>
    </row>
    <row r="27428" spans="2:2">
      <c r="B27428" s="150"/>
    </row>
    <row r="27429" spans="2:2">
      <c r="B27429" s="150"/>
    </row>
    <row r="27430" spans="2:2">
      <c r="B27430" s="150"/>
    </row>
    <row r="27431" spans="2:2">
      <c r="B27431" s="150"/>
    </row>
    <row r="27432" spans="2:2">
      <c r="B27432" s="150"/>
    </row>
    <row r="27433" spans="2:2">
      <c r="B27433" s="150"/>
    </row>
    <row r="27434" spans="2:2">
      <c r="B27434" s="150"/>
    </row>
    <row r="27435" spans="2:2">
      <c r="B27435" s="150"/>
    </row>
    <row r="27436" spans="2:2">
      <c r="B27436" s="150"/>
    </row>
    <row r="27437" spans="2:2">
      <c r="B27437" s="150"/>
    </row>
    <row r="27438" spans="2:2">
      <c r="B27438" s="150"/>
    </row>
    <row r="27439" spans="2:2">
      <c r="B27439" s="150"/>
    </row>
    <row r="27440" spans="2:2">
      <c r="B27440" s="150"/>
    </row>
    <row r="27441" spans="2:2">
      <c r="B27441" s="150"/>
    </row>
    <row r="27442" spans="2:2">
      <c r="B27442" s="150"/>
    </row>
    <row r="27443" spans="2:2">
      <c r="B27443" s="150"/>
    </row>
    <row r="27444" spans="2:2">
      <c r="B27444" s="150"/>
    </row>
    <row r="27445" spans="2:2">
      <c r="B27445" s="150"/>
    </row>
    <row r="27446" spans="2:2">
      <c r="B27446" s="150"/>
    </row>
    <row r="27447" spans="2:2">
      <c r="B27447" s="150"/>
    </row>
    <row r="27448" spans="2:2">
      <c r="B27448" s="150"/>
    </row>
    <row r="27449" spans="2:2">
      <c r="B27449" s="150"/>
    </row>
    <row r="27450" spans="2:2">
      <c r="B27450" s="150"/>
    </row>
    <row r="27451" spans="2:2">
      <c r="B27451" s="150"/>
    </row>
    <row r="27452" spans="2:2">
      <c r="B27452" s="150"/>
    </row>
    <row r="27453" spans="2:2">
      <c r="B27453" s="150"/>
    </row>
    <row r="27454" spans="2:2">
      <c r="B27454" s="150"/>
    </row>
    <row r="27455" spans="2:2">
      <c r="B27455" s="150"/>
    </row>
    <row r="27456" spans="2:2">
      <c r="B27456" s="150"/>
    </row>
    <row r="27457" spans="2:2">
      <c r="B27457" s="150"/>
    </row>
    <row r="27458" spans="2:2">
      <c r="B27458" s="150"/>
    </row>
    <row r="27459" spans="2:2">
      <c r="B27459" s="150"/>
    </row>
    <row r="27460" spans="2:2">
      <c r="B27460" s="150"/>
    </row>
    <row r="27461" spans="2:2">
      <c r="B27461" s="150"/>
    </row>
    <row r="27462" spans="2:2">
      <c r="B27462" s="150"/>
    </row>
    <row r="27463" spans="2:2">
      <c r="B27463" s="150"/>
    </row>
    <row r="27464" spans="2:2">
      <c r="B27464" s="150"/>
    </row>
    <row r="27465" spans="2:2">
      <c r="B27465" s="150"/>
    </row>
    <row r="27466" spans="2:2">
      <c r="B27466" s="150"/>
    </row>
    <row r="27467" spans="2:2">
      <c r="B27467" s="150"/>
    </row>
    <row r="27468" spans="2:2">
      <c r="B27468" s="150"/>
    </row>
    <row r="27469" spans="2:2">
      <c r="B27469" s="150"/>
    </row>
    <row r="27470" spans="2:2">
      <c r="B27470" s="150"/>
    </row>
    <row r="27471" spans="2:2">
      <c r="B27471" s="150"/>
    </row>
    <row r="27472" spans="2:2">
      <c r="B27472" s="150"/>
    </row>
    <row r="27473" spans="2:2">
      <c r="B27473" s="150"/>
    </row>
    <row r="27474" spans="2:2">
      <c r="B27474" s="150"/>
    </row>
    <row r="27475" spans="2:2">
      <c r="B27475" s="150"/>
    </row>
    <row r="27476" spans="2:2">
      <c r="B27476" s="150"/>
    </row>
    <row r="27477" spans="2:2">
      <c r="B27477" s="150"/>
    </row>
    <row r="27478" spans="2:2">
      <c r="B27478" s="150"/>
    </row>
    <row r="27479" spans="2:2">
      <c r="B27479" s="150"/>
    </row>
    <row r="27480" spans="2:2">
      <c r="B27480" s="150"/>
    </row>
    <row r="27481" spans="2:2">
      <c r="B27481" s="150"/>
    </row>
    <row r="27482" spans="2:2">
      <c r="B27482" s="150"/>
    </row>
    <row r="27483" spans="2:2">
      <c r="B27483" s="150"/>
    </row>
    <row r="27484" spans="2:2">
      <c r="B27484" s="150"/>
    </row>
    <row r="27485" spans="2:2">
      <c r="B27485" s="150"/>
    </row>
    <row r="27486" spans="2:2">
      <c r="B27486" s="150"/>
    </row>
    <row r="27487" spans="2:2">
      <c r="B27487" s="150"/>
    </row>
    <row r="27488" spans="2:2">
      <c r="B27488" s="150"/>
    </row>
    <row r="27489" spans="2:2">
      <c r="B27489" s="150"/>
    </row>
    <row r="27490" spans="2:2">
      <c r="B27490" s="150"/>
    </row>
    <row r="27491" spans="2:2">
      <c r="B27491" s="150"/>
    </row>
    <row r="27492" spans="2:2">
      <c r="B27492" s="150"/>
    </row>
    <row r="27493" spans="2:2">
      <c r="B27493" s="150"/>
    </row>
    <row r="27494" spans="2:2">
      <c r="B27494" s="150"/>
    </row>
    <row r="27495" spans="2:2">
      <c r="B27495" s="150"/>
    </row>
    <row r="27496" spans="2:2">
      <c r="B27496" s="150"/>
    </row>
    <row r="27497" spans="2:2">
      <c r="B27497" s="150"/>
    </row>
    <row r="27498" spans="2:2">
      <c r="B27498" s="150"/>
    </row>
    <row r="27499" spans="2:2">
      <c r="B27499" s="150"/>
    </row>
    <row r="27500" spans="2:2">
      <c r="B27500" s="150"/>
    </row>
    <row r="27501" spans="2:2">
      <c r="B27501" s="150"/>
    </row>
    <row r="27502" spans="2:2">
      <c r="B27502" s="150"/>
    </row>
    <row r="27503" spans="2:2">
      <c r="B27503" s="150"/>
    </row>
    <row r="27504" spans="2:2">
      <c r="B27504" s="150"/>
    </row>
    <row r="27505" spans="2:2">
      <c r="B27505" s="150"/>
    </row>
    <row r="27506" spans="2:2">
      <c r="B27506" s="150"/>
    </row>
    <row r="27507" spans="2:2">
      <c r="B27507" s="150"/>
    </row>
    <row r="27508" spans="2:2">
      <c r="B27508" s="150"/>
    </row>
    <row r="27509" spans="2:2">
      <c r="B27509" s="150"/>
    </row>
    <row r="27510" spans="2:2">
      <c r="B27510" s="150"/>
    </row>
    <row r="27511" spans="2:2">
      <c r="B27511" s="150"/>
    </row>
    <row r="27512" spans="2:2">
      <c r="B27512" s="150"/>
    </row>
    <row r="27513" spans="2:2">
      <c r="B27513" s="150"/>
    </row>
    <row r="27514" spans="2:2">
      <c r="B27514" s="150"/>
    </row>
    <row r="27515" spans="2:2">
      <c r="B27515" s="150"/>
    </row>
    <row r="27516" spans="2:2">
      <c r="B27516" s="150"/>
    </row>
    <row r="27517" spans="2:2">
      <c r="B27517" s="150"/>
    </row>
    <row r="27518" spans="2:2">
      <c r="B27518" s="150"/>
    </row>
    <row r="27519" spans="2:2">
      <c r="B27519" s="150"/>
    </row>
    <row r="27520" spans="2:2">
      <c r="B27520" s="150"/>
    </row>
    <row r="27521" spans="2:2">
      <c r="B27521" s="150"/>
    </row>
    <row r="27522" spans="2:2">
      <c r="B27522" s="150"/>
    </row>
    <row r="27523" spans="2:2">
      <c r="B27523" s="150"/>
    </row>
    <row r="27524" spans="2:2">
      <c r="B27524" s="150"/>
    </row>
    <row r="27525" spans="2:2">
      <c r="B27525" s="150"/>
    </row>
    <row r="27526" spans="2:2">
      <c r="B27526" s="150"/>
    </row>
    <row r="27527" spans="2:2">
      <c r="B27527" s="150"/>
    </row>
    <row r="27528" spans="2:2">
      <c r="B27528" s="150"/>
    </row>
    <row r="27529" spans="2:2">
      <c r="B27529" s="150"/>
    </row>
    <row r="27530" spans="2:2">
      <c r="B27530" s="150"/>
    </row>
    <row r="27531" spans="2:2">
      <c r="B27531" s="150"/>
    </row>
    <row r="27532" spans="2:2">
      <c r="B27532" s="150"/>
    </row>
    <row r="27533" spans="2:2">
      <c r="B27533" s="150"/>
    </row>
    <row r="27534" spans="2:2">
      <c r="B27534" s="150"/>
    </row>
    <row r="27535" spans="2:2">
      <c r="B27535" s="150"/>
    </row>
    <row r="27536" spans="2:2">
      <c r="B27536" s="150"/>
    </row>
    <row r="27537" spans="2:2">
      <c r="B27537" s="150"/>
    </row>
    <row r="27538" spans="2:2">
      <c r="B27538" s="150"/>
    </row>
    <row r="27539" spans="2:2">
      <c r="B27539" s="150"/>
    </row>
    <row r="27540" spans="2:2">
      <c r="B27540" s="150"/>
    </row>
    <row r="27541" spans="2:2">
      <c r="B27541" s="150"/>
    </row>
    <row r="27542" spans="2:2">
      <c r="B27542" s="150"/>
    </row>
    <row r="27543" spans="2:2">
      <c r="B27543" s="150"/>
    </row>
    <row r="27544" spans="2:2">
      <c r="B27544" s="150"/>
    </row>
    <row r="27545" spans="2:2">
      <c r="B27545" s="150"/>
    </row>
    <row r="27546" spans="2:2">
      <c r="B27546" s="150"/>
    </row>
    <row r="27547" spans="2:2">
      <c r="B27547" s="150"/>
    </row>
    <row r="27548" spans="2:2">
      <c r="B27548" s="150"/>
    </row>
    <row r="27549" spans="2:2">
      <c r="B27549" s="150"/>
    </row>
    <row r="27550" spans="2:2">
      <c r="B27550" s="150"/>
    </row>
    <row r="27551" spans="2:2">
      <c r="B27551" s="150"/>
    </row>
    <row r="27552" spans="2:2">
      <c r="B27552" s="150"/>
    </row>
    <row r="27553" spans="2:2">
      <c r="B27553" s="150"/>
    </row>
    <row r="27554" spans="2:2">
      <c r="B27554" s="150"/>
    </row>
    <row r="27555" spans="2:2">
      <c r="B27555" s="150"/>
    </row>
    <row r="27556" spans="2:2">
      <c r="B27556" s="150"/>
    </row>
    <row r="27557" spans="2:2">
      <c r="B27557" s="150"/>
    </row>
    <row r="27558" spans="2:2">
      <c r="B27558" s="150"/>
    </row>
    <row r="27559" spans="2:2">
      <c r="B27559" s="150"/>
    </row>
    <row r="27560" spans="2:2">
      <c r="B27560" s="150"/>
    </row>
    <row r="27561" spans="2:2">
      <c r="B27561" s="150"/>
    </row>
    <row r="27562" spans="2:2">
      <c r="B27562" s="150"/>
    </row>
    <row r="27563" spans="2:2">
      <c r="B27563" s="150"/>
    </row>
    <row r="27564" spans="2:2">
      <c r="B27564" s="150"/>
    </row>
    <row r="27565" spans="2:2">
      <c r="B27565" s="150"/>
    </row>
    <row r="27566" spans="2:2">
      <c r="B27566" s="150"/>
    </row>
    <row r="27567" spans="2:2">
      <c r="B27567" s="150"/>
    </row>
    <row r="27568" spans="2:2">
      <c r="B27568" s="150"/>
    </row>
    <row r="27569" spans="2:2">
      <c r="B27569" s="150"/>
    </row>
    <row r="27570" spans="2:2">
      <c r="B27570" s="150"/>
    </row>
    <row r="27571" spans="2:2">
      <c r="B27571" s="150"/>
    </row>
    <row r="27572" spans="2:2">
      <c r="B27572" s="150"/>
    </row>
    <row r="27573" spans="2:2">
      <c r="B27573" s="150"/>
    </row>
    <row r="27574" spans="2:2">
      <c r="B27574" s="150"/>
    </row>
    <row r="27575" spans="2:2">
      <c r="B27575" s="150"/>
    </row>
    <row r="27576" spans="2:2">
      <c r="B27576" s="150"/>
    </row>
    <row r="27577" spans="2:2">
      <c r="B27577" s="150"/>
    </row>
    <row r="27578" spans="2:2">
      <c r="B27578" s="150"/>
    </row>
    <row r="27579" spans="2:2">
      <c r="B27579" s="150"/>
    </row>
    <row r="27580" spans="2:2">
      <c r="B27580" s="150"/>
    </row>
    <row r="27581" spans="2:2">
      <c r="B27581" s="150"/>
    </row>
    <row r="27582" spans="2:2">
      <c r="B27582" s="150"/>
    </row>
    <row r="27583" spans="2:2">
      <c r="B27583" s="150"/>
    </row>
    <row r="27584" spans="2:2">
      <c r="B27584" s="150"/>
    </row>
    <row r="27585" spans="2:2">
      <c r="B27585" s="150"/>
    </row>
    <row r="27586" spans="2:2">
      <c r="B27586" s="150"/>
    </row>
    <row r="27587" spans="2:2">
      <c r="B27587" s="150"/>
    </row>
    <row r="27588" spans="2:2">
      <c r="B27588" s="150"/>
    </row>
    <row r="27589" spans="2:2">
      <c r="B27589" s="150"/>
    </row>
    <row r="27590" spans="2:2">
      <c r="B27590" s="150"/>
    </row>
    <row r="27591" spans="2:2">
      <c r="B27591" s="150"/>
    </row>
    <row r="27592" spans="2:2">
      <c r="B27592" s="150"/>
    </row>
    <row r="27593" spans="2:2">
      <c r="B27593" s="150"/>
    </row>
    <row r="27594" spans="2:2">
      <c r="B27594" s="150"/>
    </row>
    <row r="27595" spans="2:2">
      <c r="B27595" s="150"/>
    </row>
    <row r="27596" spans="2:2">
      <c r="B27596" s="150"/>
    </row>
    <row r="27597" spans="2:2">
      <c r="B27597" s="150"/>
    </row>
    <row r="27598" spans="2:2">
      <c r="B27598" s="150"/>
    </row>
    <row r="27599" spans="2:2">
      <c r="B27599" s="150"/>
    </row>
    <row r="27600" spans="2:2">
      <c r="B27600" s="150"/>
    </row>
    <row r="27601" spans="2:2">
      <c r="B27601" s="150"/>
    </row>
    <row r="27602" spans="2:2">
      <c r="B27602" s="150"/>
    </row>
    <row r="27603" spans="2:2">
      <c r="B27603" s="150"/>
    </row>
    <row r="27604" spans="2:2">
      <c r="B27604" s="150"/>
    </row>
    <row r="27605" spans="2:2">
      <c r="B27605" s="150"/>
    </row>
    <row r="27606" spans="2:2">
      <c r="B27606" s="150"/>
    </row>
    <row r="27607" spans="2:2">
      <c r="B27607" s="150"/>
    </row>
    <row r="27608" spans="2:2">
      <c r="B27608" s="150"/>
    </row>
    <row r="27609" spans="2:2">
      <c r="B27609" s="150"/>
    </row>
    <row r="27610" spans="2:2">
      <c r="B27610" s="150"/>
    </row>
    <row r="27611" spans="2:2">
      <c r="B27611" s="150"/>
    </row>
    <row r="27612" spans="2:2">
      <c r="B27612" s="150"/>
    </row>
    <row r="27613" spans="2:2">
      <c r="B27613" s="150"/>
    </row>
    <row r="27614" spans="2:2">
      <c r="B27614" s="150"/>
    </row>
    <row r="27615" spans="2:2">
      <c r="B27615" s="150"/>
    </row>
    <row r="27616" spans="2:2">
      <c r="B27616" s="150"/>
    </row>
    <row r="27617" spans="2:2">
      <c r="B27617" s="150"/>
    </row>
    <row r="27618" spans="2:2">
      <c r="B27618" s="150"/>
    </row>
    <row r="27619" spans="2:2">
      <c r="B27619" s="150"/>
    </row>
    <row r="27620" spans="2:2">
      <c r="B27620" s="150"/>
    </row>
    <row r="27621" spans="2:2">
      <c r="B27621" s="150"/>
    </row>
    <row r="27622" spans="2:2">
      <c r="B27622" s="150"/>
    </row>
    <row r="27623" spans="2:2">
      <c r="B27623" s="150"/>
    </row>
    <row r="27624" spans="2:2">
      <c r="B27624" s="150"/>
    </row>
    <row r="27625" spans="2:2">
      <c r="B27625" s="150"/>
    </row>
    <row r="27626" spans="2:2">
      <c r="B27626" s="150"/>
    </row>
    <row r="27627" spans="2:2">
      <c r="B27627" s="150"/>
    </row>
    <row r="27628" spans="2:2">
      <c r="B27628" s="150"/>
    </row>
    <row r="27629" spans="2:2">
      <c r="B27629" s="150"/>
    </row>
    <row r="27630" spans="2:2">
      <c r="B27630" s="150"/>
    </row>
    <row r="27631" spans="2:2">
      <c r="B27631" s="150"/>
    </row>
    <row r="27632" spans="2:2">
      <c r="B27632" s="150"/>
    </row>
    <row r="27633" spans="2:2">
      <c r="B27633" s="150"/>
    </row>
    <row r="27634" spans="2:2">
      <c r="B27634" s="150"/>
    </row>
    <row r="27635" spans="2:2">
      <c r="B27635" s="150"/>
    </row>
    <row r="27636" spans="2:2">
      <c r="B27636" s="150"/>
    </row>
    <row r="27637" spans="2:2">
      <c r="B27637" s="150"/>
    </row>
    <row r="27638" spans="2:2">
      <c r="B27638" s="150"/>
    </row>
    <row r="27639" spans="2:2">
      <c r="B27639" s="150"/>
    </row>
    <row r="27640" spans="2:2">
      <c r="B27640" s="150"/>
    </row>
    <row r="27641" spans="2:2">
      <c r="B27641" s="150"/>
    </row>
    <row r="27642" spans="2:2">
      <c r="B27642" s="150"/>
    </row>
    <row r="27643" spans="2:2">
      <c r="B27643" s="150"/>
    </row>
    <row r="27644" spans="2:2">
      <c r="B27644" s="150"/>
    </row>
    <row r="27645" spans="2:2">
      <c r="B27645" s="150"/>
    </row>
    <row r="27646" spans="2:2">
      <c r="B27646" s="150"/>
    </row>
    <row r="27647" spans="2:2">
      <c r="B27647" s="150"/>
    </row>
    <row r="27648" spans="2:2">
      <c r="B27648" s="150"/>
    </row>
    <row r="27649" spans="2:2">
      <c r="B27649" s="150"/>
    </row>
    <row r="27650" spans="2:2">
      <c r="B27650" s="150"/>
    </row>
    <row r="27651" spans="2:2">
      <c r="B27651" s="150"/>
    </row>
    <row r="27652" spans="2:2">
      <c r="B27652" s="150"/>
    </row>
    <row r="27653" spans="2:2">
      <c r="B27653" s="150"/>
    </row>
    <row r="27654" spans="2:2">
      <c r="B27654" s="150"/>
    </row>
    <row r="27655" spans="2:2">
      <c r="B27655" s="150"/>
    </row>
    <row r="27656" spans="2:2">
      <c r="B27656" s="150"/>
    </row>
    <row r="27657" spans="2:2">
      <c r="B27657" s="150"/>
    </row>
    <row r="27658" spans="2:2">
      <c r="B27658" s="150"/>
    </row>
    <row r="27659" spans="2:2">
      <c r="B27659" s="150"/>
    </row>
    <row r="27660" spans="2:2">
      <c r="B27660" s="150"/>
    </row>
    <row r="27661" spans="2:2">
      <c r="B27661" s="150"/>
    </row>
    <row r="27662" spans="2:2">
      <c r="B27662" s="150"/>
    </row>
    <row r="27663" spans="2:2">
      <c r="B27663" s="150"/>
    </row>
    <row r="27664" spans="2:2">
      <c r="B27664" s="150"/>
    </row>
    <row r="27665" spans="2:2">
      <c r="B27665" s="150"/>
    </row>
    <row r="27666" spans="2:2">
      <c r="B27666" s="150"/>
    </row>
    <row r="27667" spans="2:2">
      <c r="B27667" s="150"/>
    </row>
    <row r="27668" spans="2:2">
      <c r="B27668" s="150"/>
    </row>
    <row r="27669" spans="2:2">
      <c r="B27669" s="150"/>
    </row>
    <row r="27670" spans="2:2">
      <c r="B27670" s="150"/>
    </row>
    <row r="27671" spans="2:2">
      <c r="B27671" s="150"/>
    </row>
    <row r="27672" spans="2:2">
      <c r="B27672" s="150"/>
    </row>
    <row r="27673" spans="2:2">
      <c r="B27673" s="150"/>
    </row>
    <row r="27674" spans="2:2">
      <c r="B27674" s="150"/>
    </row>
    <row r="27675" spans="2:2">
      <c r="B27675" s="150"/>
    </row>
    <row r="27676" spans="2:2">
      <c r="B27676" s="150"/>
    </row>
    <row r="27677" spans="2:2">
      <c r="B27677" s="150"/>
    </row>
    <row r="27678" spans="2:2">
      <c r="B27678" s="150"/>
    </row>
    <row r="27679" spans="2:2">
      <c r="B27679" s="150"/>
    </row>
    <row r="27680" spans="2:2">
      <c r="B27680" s="150"/>
    </row>
    <row r="27681" spans="2:2">
      <c r="B27681" s="150"/>
    </row>
    <row r="27682" spans="2:2">
      <c r="B27682" s="150"/>
    </row>
    <row r="27683" spans="2:2">
      <c r="B27683" s="150"/>
    </row>
    <row r="27684" spans="2:2">
      <c r="B27684" s="150"/>
    </row>
    <row r="27685" spans="2:2">
      <c r="B27685" s="150"/>
    </row>
    <row r="27686" spans="2:2">
      <c r="B27686" s="150"/>
    </row>
    <row r="27687" spans="2:2">
      <c r="B27687" s="150"/>
    </row>
    <row r="27688" spans="2:2">
      <c r="B27688" s="150"/>
    </row>
    <row r="27689" spans="2:2">
      <c r="B27689" s="150"/>
    </row>
    <row r="27690" spans="2:2">
      <c r="B27690" s="150"/>
    </row>
    <row r="27691" spans="2:2">
      <c r="B27691" s="150"/>
    </row>
    <row r="27692" spans="2:2">
      <c r="B27692" s="150"/>
    </row>
    <row r="27693" spans="2:2">
      <c r="B27693" s="150"/>
    </row>
    <row r="27694" spans="2:2">
      <c r="B27694" s="150"/>
    </row>
    <row r="27695" spans="2:2">
      <c r="B27695" s="150"/>
    </row>
    <row r="27696" spans="2:2">
      <c r="B27696" s="150"/>
    </row>
    <row r="27697" spans="2:2">
      <c r="B27697" s="150"/>
    </row>
    <row r="27698" spans="2:2">
      <c r="B27698" s="150"/>
    </row>
    <row r="27699" spans="2:2">
      <c r="B27699" s="150"/>
    </row>
    <row r="27700" spans="2:2">
      <c r="B27700" s="150"/>
    </row>
    <row r="27701" spans="2:2">
      <c r="B27701" s="150"/>
    </row>
    <row r="27702" spans="2:2">
      <c r="B27702" s="150"/>
    </row>
    <row r="27703" spans="2:2">
      <c r="B27703" s="150"/>
    </row>
    <row r="27704" spans="2:2">
      <c r="B27704" s="150"/>
    </row>
    <row r="27705" spans="2:2">
      <c r="B27705" s="150"/>
    </row>
    <row r="27706" spans="2:2">
      <c r="B27706" s="150"/>
    </row>
    <row r="27707" spans="2:2">
      <c r="B27707" s="150"/>
    </row>
    <row r="27708" spans="2:2">
      <c r="B27708" s="150"/>
    </row>
    <row r="27709" spans="2:2">
      <c r="B27709" s="150"/>
    </row>
    <row r="27710" spans="2:2">
      <c r="B27710" s="150"/>
    </row>
    <row r="27711" spans="2:2">
      <c r="B27711" s="150"/>
    </row>
    <row r="27712" spans="2:2">
      <c r="B27712" s="150"/>
    </row>
    <row r="27713" spans="2:2">
      <c r="B27713" s="150"/>
    </row>
    <row r="27714" spans="2:2">
      <c r="B27714" s="150"/>
    </row>
    <row r="27715" spans="2:2">
      <c r="B27715" s="150"/>
    </row>
    <row r="27716" spans="2:2">
      <c r="B27716" s="150"/>
    </row>
    <row r="27717" spans="2:2">
      <c r="B27717" s="150"/>
    </row>
    <row r="27718" spans="2:2">
      <c r="B27718" s="150"/>
    </row>
    <row r="27719" spans="2:2">
      <c r="B27719" s="150"/>
    </row>
    <row r="27720" spans="2:2">
      <c r="B27720" s="150"/>
    </row>
    <row r="27721" spans="2:2">
      <c r="B27721" s="150"/>
    </row>
    <row r="27722" spans="2:2">
      <c r="B27722" s="150"/>
    </row>
    <row r="27723" spans="2:2">
      <c r="B27723" s="150"/>
    </row>
    <row r="27724" spans="2:2">
      <c r="B27724" s="150"/>
    </row>
    <row r="27725" spans="2:2">
      <c r="B27725" s="150"/>
    </row>
    <row r="27726" spans="2:2">
      <c r="B27726" s="150"/>
    </row>
    <row r="27727" spans="2:2">
      <c r="B27727" s="150"/>
    </row>
    <row r="27728" spans="2:2">
      <c r="B27728" s="150"/>
    </row>
    <row r="27729" spans="2:2">
      <c r="B27729" s="150"/>
    </row>
    <row r="27730" spans="2:2">
      <c r="B27730" s="150"/>
    </row>
    <row r="27731" spans="2:2">
      <c r="B27731" s="150"/>
    </row>
    <row r="27732" spans="2:2">
      <c r="B27732" s="150"/>
    </row>
    <row r="27733" spans="2:2">
      <c r="B27733" s="150"/>
    </row>
    <row r="27734" spans="2:2">
      <c r="B27734" s="150"/>
    </row>
    <row r="27735" spans="2:2">
      <c r="B27735" s="150"/>
    </row>
    <row r="27736" spans="2:2">
      <c r="B27736" s="150"/>
    </row>
    <row r="27737" spans="2:2">
      <c r="B27737" s="150"/>
    </row>
    <row r="27738" spans="2:2">
      <c r="B27738" s="150"/>
    </row>
    <row r="27739" spans="2:2">
      <c r="B27739" s="150"/>
    </row>
    <row r="27740" spans="2:2">
      <c r="B27740" s="150"/>
    </row>
    <row r="27741" spans="2:2">
      <c r="B27741" s="150"/>
    </row>
    <row r="27742" spans="2:2">
      <c r="B27742" s="150"/>
    </row>
    <row r="27743" spans="2:2">
      <c r="B27743" s="150"/>
    </row>
    <row r="27744" spans="2:2">
      <c r="B27744" s="150"/>
    </row>
    <row r="27745" spans="2:2">
      <c r="B27745" s="150"/>
    </row>
    <row r="27746" spans="2:2">
      <c r="B27746" s="150"/>
    </row>
    <row r="27747" spans="2:2">
      <c r="B27747" s="150"/>
    </row>
    <row r="27748" spans="2:2">
      <c r="B27748" s="150"/>
    </row>
    <row r="27749" spans="2:2">
      <c r="B27749" s="150"/>
    </row>
    <row r="27750" spans="2:2">
      <c r="B27750" s="150"/>
    </row>
    <row r="27751" spans="2:2">
      <c r="B27751" s="150"/>
    </row>
    <row r="27752" spans="2:2">
      <c r="B27752" s="150"/>
    </row>
    <row r="27753" spans="2:2">
      <c r="B27753" s="150"/>
    </row>
    <row r="27754" spans="2:2">
      <c r="B27754" s="150"/>
    </row>
    <row r="27755" spans="2:2">
      <c r="B27755" s="150"/>
    </row>
    <row r="27756" spans="2:2">
      <c r="B27756" s="150"/>
    </row>
    <row r="27757" spans="2:2">
      <c r="B27757" s="150"/>
    </row>
    <row r="27758" spans="2:2">
      <c r="B27758" s="150"/>
    </row>
    <row r="27759" spans="2:2">
      <c r="B27759" s="150"/>
    </row>
    <row r="27760" spans="2:2">
      <c r="B27760" s="150"/>
    </row>
    <row r="27761" spans="2:2">
      <c r="B27761" s="150"/>
    </row>
    <row r="27762" spans="2:2">
      <c r="B27762" s="150"/>
    </row>
    <row r="27763" spans="2:2">
      <c r="B27763" s="150"/>
    </row>
    <row r="27764" spans="2:2">
      <c r="B27764" s="150"/>
    </row>
    <row r="27765" spans="2:2">
      <c r="B27765" s="150"/>
    </row>
    <row r="27766" spans="2:2">
      <c r="B27766" s="150"/>
    </row>
    <row r="27767" spans="2:2">
      <c r="B27767" s="150"/>
    </row>
    <row r="27768" spans="2:2">
      <c r="B27768" s="150"/>
    </row>
    <row r="27769" spans="2:2">
      <c r="B27769" s="150"/>
    </row>
    <row r="27770" spans="2:2">
      <c r="B27770" s="150"/>
    </row>
    <row r="27771" spans="2:2">
      <c r="B27771" s="150"/>
    </row>
    <row r="27772" spans="2:2">
      <c r="B27772" s="150"/>
    </row>
    <row r="27773" spans="2:2">
      <c r="B27773" s="150"/>
    </row>
    <row r="27774" spans="2:2">
      <c r="B27774" s="150"/>
    </row>
    <row r="27775" spans="2:2">
      <c r="B27775" s="150"/>
    </row>
    <row r="27776" spans="2:2">
      <c r="B27776" s="150"/>
    </row>
    <row r="27777" spans="2:2">
      <c r="B27777" s="150"/>
    </row>
    <row r="27778" spans="2:2">
      <c r="B27778" s="150"/>
    </row>
    <row r="27779" spans="2:2">
      <c r="B27779" s="150"/>
    </row>
    <row r="27780" spans="2:2">
      <c r="B27780" s="150"/>
    </row>
    <row r="27781" spans="2:2">
      <c r="B27781" s="150"/>
    </row>
    <row r="27782" spans="2:2">
      <c r="B27782" s="150"/>
    </row>
    <row r="27783" spans="2:2">
      <c r="B27783" s="150"/>
    </row>
    <row r="27784" spans="2:2">
      <c r="B27784" s="150"/>
    </row>
    <row r="27785" spans="2:2">
      <c r="B27785" s="150"/>
    </row>
    <row r="27786" spans="2:2">
      <c r="B27786" s="150"/>
    </row>
    <row r="27787" spans="2:2">
      <c r="B27787" s="150"/>
    </row>
    <row r="27788" spans="2:2">
      <c r="B27788" s="150"/>
    </row>
    <row r="27789" spans="2:2">
      <c r="B27789" s="150"/>
    </row>
    <row r="27790" spans="2:2">
      <c r="B27790" s="150"/>
    </row>
    <row r="27791" spans="2:2">
      <c r="B27791" s="150"/>
    </row>
    <row r="27792" spans="2:2">
      <c r="B27792" s="150"/>
    </row>
    <row r="27793" spans="2:2">
      <c r="B27793" s="150"/>
    </row>
    <row r="27794" spans="2:2">
      <c r="B27794" s="150"/>
    </row>
    <row r="27795" spans="2:2">
      <c r="B27795" s="150"/>
    </row>
    <row r="27796" spans="2:2">
      <c r="B27796" s="150"/>
    </row>
    <row r="27797" spans="2:2">
      <c r="B27797" s="150"/>
    </row>
    <row r="27798" spans="2:2">
      <c r="B27798" s="150"/>
    </row>
    <row r="27799" spans="2:2">
      <c r="B27799" s="150"/>
    </row>
    <row r="27800" spans="2:2">
      <c r="B27800" s="150"/>
    </row>
    <row r="27801" spans="2:2">
      <c r="B27801" s="150"/>
    </row>
    <row r="27802" spans="2:2">
      <c r="B27802" s="150"/>
    </row>
    <row r="27803" spans="2:2">
      <c r="B27803" s="150"/>
    </row>
    <row r="27804" spans="2:2">
      <c r="B27804" s="150"/>
    </row>
    <row r="27805" spans="2:2">
      <c r="B27805" s="150"/>
    </row>
    <row r="27806" spans="2:2">
      <c r="B27806" s="150"/>
    </row>
    <row r="27807" spans="2:2">
      <c r="B27807" s="150"/>
    </row>
    <row r="27808" spans="2:2">
      <c r="B27808" s="150"/>
    </row>
    <row r="27809" spans="2:2">
      <c r="B27809" s="150"/>
    </row>
    <row r="27810" spans="2:2">
      <c r="B27810" s="150"/>
    </row>
    <row r="27811" spans="2:2">
      <c r="B27811" s="150"/>
    </row>
    <row r="27812" spans="2:2">
      <c r="B27812" s="150"/>
    </row>
    <row r="27813" spans="2:2">
      <c r="B27813" s="150"/>
    </row>
    <row r="27814" spans="2:2">
      <c r="B27814" s="150"/>
    </row>
    <row r="27815" spans="2:2">
      <c r="B27815" s="150"/>
    </row>
    <row r="27816" spans="2:2">
      <c r="B27816" s="150"/>
    </row>
    <row r="27817" spans="2:2">
      <c r="B27817" s="150"/>
    </row>
    <row r="27818" spans="2:2">
      <c r="B27818" s="150"/>
    </row>
    <row r="27819" spans="2:2">
      <c r="B27819" s="150"/>
    </row>
    <row r="27820" spans="2:2">
      <c r="B27820" s="150"/>
    </row>
    <row r="27821" spans="2:2">
      <c r="B27821" s="150"/>
    </row>
    <row r="27822" spans="2:2">
      <c r="B27822" s="150"/>
    </row>
    <row r="27823" spans="2:2">
      <c r="B27823" s="150"/>
    </row>
    <row r="27824" spans="2:2">
      <c r="B27824" s="150"/>
    </row>
    <row r="27825" spans="2:2">
      <c r="B27825" s="150"/>
    </row>
    <row r="27826" spans="2:2">
      <c r="B27826" s="150"/>
    </row>
    <row r="27827" spans="2:2">
      <c r="B27827" s="150"/>
    </row>
    <row r="27828" spans="2:2">
      <c r="B27828" s="150"/>
    </row>
    <row r="27829" spans="2:2">
      <c r="B27829" s="150"/>
    </row>
    <row r="27830" spans="2:2">
      <c r="B27830" s="150"/>
    </row>
    <row r="27831" spans="2:2">
      <c r="B27831" s="150"/>
    </row>
    <row r="27832" spans="2:2">
      <c r="B27832" s="150"/>
    </row>
    <row r="27833" spans="2:2">
      <c r="B27833" s="150"/>
    </row>
    <row r="27834" spans="2:2">
      <c r="B27834" s="150"/>
    </row>
    <row r="27835" spans="2:2">
      <c r="B27835" s="150"/>
    </row>
    <row r="27836" spans="2:2">
      <c r="B27836" s="150"/>
    </row>
    <row r="27837" spans="2:2">
      <c r="B27837" s="150"/>
    </row>
    <row r="27838" spans="2:2">
      <c r="B27838" s="150"/>
    </row>
    <row r="27839" spans="2:2">
      <c r="B27839" s="150"/>
    </row>
    <row r="27840" spans="2:2">
      <c r="B27840" s="150"/>
    </row>
    <row r="27841" spans="2:2">
      <c r="B27841" s="150"/>
    </row>
    <row r="27842" spans="2:2">
      <c r="B27842" s="150"/>
    </row>
    <row r="27843" spans="2:2">
      <c r="B27843" s="150"/>
    </row>
    <row r="27844" spans="2:2">
      <c r="B27844" s="150"/>
    </row>
    <row r="27845" spans="2:2">
      <c r="B27845" s="150"/>
    </row>
    <row r="27846" spans="2:2">
      <c r="B27846" s="150"/>
    </row>
    <row r="27847" spans="2:2">
      <c r="B27847" s="150"/>
    </row>
    <row r="27848" spans="2:2">
      <c r="B27848" s="150"/>
    </row>
    <row r="27849" spans="2:2">
      <c r="B27849" s="150"/>
    </row>
    <row r="27850" spans="2:2">
      <c r="B27850" s="150"/>
    </row>
    <row r="27851" spans="2:2">
      <c r="B27851" s="150"/>
    </row>
    <row r="27852" spans="2:2">
      <c r="B27852" s="150"/>
    </row>
    <row r="27853" spans="2:2">
      <c r="B27853" s="150"/>
    </row>
    <row r="27854" spans="2:2">
      <c r="B27854" s="150"/>
    </row>
    <row r="27855" spans="2:2">
      <c r="B27855" s="150"/>
    </row>
    <row r="27856" spans="2:2">
      <c r="B27856" s="150"/>
    </row>
    <row r="27857" spans="2:2">
      <c r="B27857" s="150"/>
    </row>
    <row r="27858" spans="2:2">
      <c r="B27858" s="150"/>
    </row>
    <row r="27859" spans="2:2">
      <c r="B27859" s="150"/>
    </row>
    <row r="27860" spans="2:2">
      <c r="B27860" s="150"/>
    </row>
    <row r="27861" spans="2:2">
      <c r="B27861" s="150"/>
    </row>
    <row r="27862" spans="2:2">
      <c r="B27862" s="150"/>
    </row>
    <row r="27863" spans="2:2">
      <c r="B27863" s="150"/>
    </row>
    <row r="27864" spans="2:2">
      <c r="B27864" s="150"/>
    </row>
    <row r="27865" spans="2:2">
      <c r="B27865" s="150"/>
    </row>
    <row r="27866" spans="2:2">
      <c r="B27866" s="150"/>
    </row>
    <row r="27867" spans="2:2">
      <c r="B27867" s="150"/>
    </row>
    <row r="27868" spans="2:2">
      <c r="B27868" s="150"/>
    </row>
    <row r="27869" spans="2:2">
      <c r="B27869" s="150"/>
    </row>
    <row r="27870" spans="2:2">
      <c r="B27870" s="150"/>
    </row>
    <row r="27871" spans="2:2">
      <c r="B27871" s="150"/>
    </row>
    <row r="27872" spans="2:2">
      <c r="B27872" s="150"/>
    </row>
    <row r="27873" spans="2:2">
      <c r="B27873" s="150"/>
    </row>
    <row r="27874" spans="2:2">
      <c r="B27874" s="150"/>
    </row>
    <row r="27875" spans="2:2">
      <c r="B27875" s="150"/>
    </row>
    <row r="27876" spans="2:2">
      <c r="B27876" s="150"/>
    </row>
    <row r="27877" spans="2:2">
      <c r="B27877" s="150"/>
    </row>
    <row r="27878" spans="2:2">
      <c r="B27878" s="150"/>
    </row>
    <row r="27879" spans="2:2">
      <c r="B27879" s="150"/>
    </row>
    <row r="27880" spans="2:2">
      <c r="B27880" s="150"/>
    </row>
    <row r="27881" spans="2:2">
      <c r="B27881" s="150"/>
    </row>
    <row r="27882" spans="2:2">
      <c r="B27882" s="150"/>
    </row>
    <row r="27883" spans="2:2">
      <c r="B27883" s="150"/>
    </row>
    <row r="27884" spans="2:2">
      <c r="B27884" s="150"/>
    </row>
    <row r="27885" spans="2:2">
      <c r="B27885" s="150"/>
    </row>
    <row r="27886" spans="2:2">
      <c r="B27886" s="150"/>
    </row>
    <row r="27887" spans="2:2">
      <c r="B27887" s="150"/>
    </row>
    <row r="27888" spans="2:2">
      <c r="B27888" s="150"/>
    </row>
    <row r="27889" spans="2:2">
      <c r="B27889" s="150"/>
    </row>
    <row r="27890" spans="2:2">
      <c r="B27890" s="150"/>
    </row>
    <row r="27891" spans="2:2">
      <c r="B27891" s="150"/>
    </row>
    <row r="27892" spans="2:2">
      <c r="B27892" s="150"/>
    </row>
    <row r="27893" spans="2:2">
      <c r="B27893" s="150"/>
    </row>
    <row r="27894" spans="2:2">
      <c r="B27894" s="150"/>
    </row>
    <row r="27895" spans="2:2">
      <c r="B27895" s="150"/>
    </row>
    <row r="27896" spans="2:2">
      <c r="B27896" s="150"/>
    </row>
    <row r="27897" spans="2:2">
      <c r="B27897" s="150"/>
    </row>
    <row r="27898" spans="2:2">
      <c r="B27898" s="150"/>
    </row>
    <row r="27899" spans="2:2">
      <c r="B27899" s="150"/>
    </row>
    <row r="27900" spans="2:2">
      <c r="B27900" s="150"/>
    </row>
    <row r="27901" spans="2:2">
      <c r="B27901" s="150"/>
    </row>
    <row r="27902" spans="2:2">
      <c r="B27902" s="150"/>
    </row>
    <row r="27903" spans="2:2">
      <c r="B27903" s="150"/>
    </row>
    <row r="27904" spans="2:2">
      <c r="B27904" s="150"/>
    </row>
    <row r="27905" spans="2:2">
      <c r="B27905" s="150"/>
    </row>
    <row r="27906" spans="2:2">
      <c r="B27906" s="150"/>
    </row>
    <row r="27907" spans="2:2">
      <c r="B27907" s="150"/>
    </row>
    <row r="27908" spans="2:2">
      <c r="B27908" s="150"/>
    </row>
    <row r="27909" spans="2:2">
      <c r="B27909" s="150"/>
    </row>
    <row r="27910" spans="2:2">
      <c r="B27910" s="150"/>
    </row>
    <row r="27911" spans="2:2">
      <c r="B27911" s="150"/>
    </row>
    <row r="27912" spans="2:2">
      <c r="B27912" s="150"/>
    </row>
    <row r="27913" spans="2:2">
      <c r="B27913" s="150"/>
    </row>
    <row r="27914" spans="2:2">
      <c r="B27914" s="150"/>
    </row>
    <row r="27915" spans="2:2">
      <c r="B27915" s="150"/>
    </row>
    <row r="27916" spans="2:2">
      <c r="B27916" s="150"/>
    </row>
    <row r="27917" spans="2:2">
      <c r="B27917" s="150"/>
    </row>
    <row r="27918" spans="2:2">
      <c r="B27918" s="150"/>
    </row>
    <row r="27919" spans="2:2">
      <c r="B27919" s="150"/>
    </row>
    <row r="27920" spans="2:2">
      <c r="B27920" s="150"/>
    </row>
    <row r="27921" spans="2:2">
      <c r="B27921" s="150"/>
    </row>
    <row r="27922" spans="2:2">
      <c r="B27922" s="150"/>
    </row>
    <row r="27923" spans="2:2">
      <c r="B27923" s="150"/>
    </row>
    <row r="27924" spans="2:2">
      <c r="B27924" s="150"/>
    </row>
    <row r="27925" spans="2:2">
      <c r="B27925" s="150"/>
    </row>
    <row r="27926" spans="2:2">
      <c r="B27926" s="150"/>
    </row>
    <row r="27927" spans="2:2">
      <c r="B27927" s="150"/>
    </row>
    <row r="27928" spans="2:2">
      <c r="B27928" s="150"/>
    </row>
    <row r="27929" spans="2:2">
      <c r="B27929" s="150"/>
    </row>
    <row r="27930" spans="2:2">
      <c r="B27930" s="150"/>
    </row>
    <row r="27931" spans="2:2">
      <c r="B27931" s="150"/>
    </row>
    <row r="27932" spans="2:2">
      <c r="B27932" s="150"/>
    </row>
    <row r="27933" spans="2:2">
      <c r="B27933" s="150"/>
    </row>
    <row r="27934" spans="2:2">
      <c r="B27934" s="150"/>
    </row>
    <row r="27935" spans="2:2">
      <c r="B27935" s="150"/>
    </row>
    <row r="27936" spans="2:2">
      <c r="B27936" s="150"/>
    </row>
    <row r="27937" spans="2:2">
      <c r="B27937" s="150"/>
    </row>
    <row r="27938" spans="2:2">
      <c r="B27938" s="150"/>
    </row>
    <row r="27939" spans="2:2">
      <c r="B27939" s="150"/>
    </row>
    <row r="27940" spans="2:2">
      <c r="B27940" s="150"/>
    </row>
    <row r="27941" spans="2:2">
      <c r="B27941" s="150"/>
    </row>
    <row r="27942" spans="2:2">
      <c r="B27942" s="150"/>
    </row>
    <row r="27943" spans="2:2">
      <c r="B27943" s="150"/>
    </row>
    <row r="27944" spans="2:2">
      <c r="B27944" s="150"/>
    </row>
    <row r="27945" spans="2:2">
      <c r="B27945" s="150"/>
    </row>
    <row r="27946" spans="2:2">
      <c r="B27946" s="150"/>
    </row>
    <row r="27947" spans="2:2">
      <c r="B27947" s="150"/>
    </row>
    <row r="27948" spans="2:2">
      <c r="B27948" s="150"/>
    </row>
    <row r="27949" spans="2:2">
      <c r="B27949" s="150"/>
    </row>
    <row r="27950" spans="2:2">
      <c r="B27950" s="150"/>
    </row>
    <row r="27951" spans="2:2">
      <c r="B27951" s="150"/>
    </row>
    <row r="27952" spans="2:2">
      <c r="B27952" s="150"/>
    </row>
    <row r="27953" spans="2:2">
      <c r="B27953" s="150"/>
    </row>
    <row r="27954" spans="2:2">
      <c r="B27954" s="150"/>
    </row>
    <row r="27955" spans="2:2">
      <c r="B27955" s="150"/>
    </row>
    <row r="27956" spans="2:2">
      <c r="B27956" s="150"/>
    </row>
    <row r="27957" spans="2:2">
      <c r="B27957" s="150"/>
    </row>
    <row r="27958" spans="2:2">
      <c r="B27958" s="150"/>
    </row>
    <row r="27959" spans="2:2">
      <c r="B27959" s="150"/>
    </row>
    <row r="27960" spans="2:2">
      <c r="B27960" s="150"/>
    </row>
    <row r="27961" spans="2:2">
      <c r="B27961" s="150"/>
    </row>
    <row r="27962" spans="2:2">
      <c r="B27962" s="150"/>
    </row>
    <row r="27963" spans="2:2">
      <c r="B27963" s="150"/>
    </row>
    <row r="27964" spans="2:2">
      <c r="B27964" s="150"/>
    </row>
    <row r="27965" spans="2:2">
      <c r="B27965" s="150"/>
    </row>
    <row r="27966" spans="2:2">
      <c r="B27966" s="150"/>
    </row>
    <row r="27967" spans="2:2">
      <c r="B27967" s="150"/>
    </row>
    <row r="27968" spans="2:2">
      <c r="B27968" s="150"/>
    </row>
    <row r="27969" spans="2:2">
      <c r="B27969" s="150"/>
    </row>
    <row r="27970" spans="2:2">
      <c r="B27970" s="150"/>
    </row>
    <row r="27971" spans="2:2">
      <c r="B27971" s="150"/>
    </row>
    <row r="27972" spans="2:2">
      <c r="B27972" s="150"/>
    </row>
    <row r="27973" spans="2:2">
      <c r="B27973" s="150"/>
    </row>
    <row r="27974" spans="2:2">
      <c r="B27974" s="150"/>
    </row>
    <row r="27975" spans="2:2">
      <c r="B27975" s="150"/>
    </row>
    <row r="27976" spans="2:2">
      <c r="B27976" s="150"/>
    </row>
    <row r="27977" spans="2:2">
      <c r="B27977" s="150"/>
    </row>
    <row r="27978" spans="2:2">
      <c r="B27978" s="150"/>
    </row>
    <row r="27979" spans="2:2">
      <c r="B27979" s="150"/>
    </row>
    <row r="27980" spans="2:2">
      <c r="B27980" s="150"/>
    </row>
    <row r="27981" spans="2:2">
      <c r="B27981" s="150"/>
    </row>
    <row r="27982" spans="2:2">
      <c r="B27982" s="150"/>
    </row>
    <row r="27983" spans="2:2">
      <c r="B27983" s="150"/>
    </row>
    <row r="27984" spans="2:2">
      <c r="B27984" s="150"/>
    </row>
    <row r="27985" spans="2:2">
      <c r="B27985" s="150"/>
    </row>
    <row r="27986" spans="2:2">
      <c r="B27986" s="150"/>
    </row>
    <row r="27987" spans="2:2">
      <c r="B27987" s="150"/>
    </row>
    <row r="27988" spans="2:2">
      <c r="B27988" s="150"/>
    </row>
    <row r="27989" spans="2:2">
      <c r="B27989" s="150"/>
    </row>
    <row r="27990" spans="2:2">
      <c r="B27990" s="150"/>
    </row>
    <row r="27991" spans="2:2">
      <c r="B27991" s="150"/>
    </row>
    <row r="27992" spans="2:2">
      <c r="B27992" s="150"/>
    </row>
    <row r="27993" spans="2:2">
      <c r="B27993" s="150"/>
    </row>
    <row r="27994" spans="2:2">
      <c r="B27994" s="150"/>
    </row>
    <row r="27995" spans="2:2">
      <c r="B27995" s="150"/>
    </row>
    <row r="27996" spans="2:2">
      <c r="B27996" s="150"/>
    </row>
    <row r="27997" spans="2:2">
      <c r="B27997" s="150"/>
    </row>
    <row r="27998" spans="2:2">
      <c r="B27998" s="150"/>
    </row>
    <row r="27999" spans="2:2">
      <c r="B27999" s="150"/>
    </row>
    <row r="28000" spans="2:2">
      <c r="B28000" s="150"/>
    </row>
    <row r="28001" spans="2:2">
      <c r="B28001" s="150"/>
    </row>
    <row r="28002" spans="2:2">
      <c r="B28002" s="150"/>
    </row>
    <row r="28003" spans="2:2">
      <c r="B28003" s="150"/>
    </row>
    <row r="28004" spans="2:2">
      <c r="B28004" s="150"/>
    </row>
    <row r="28005" spans="2:2">
      <c r="B28005" s="150"/>
    </row>
    <row r="28006" spans="2:2">
      <c r="B28006" s="150"/>
    </row>
    <row r="28007" spans="2:2">
      <c r="B28007" s="150"/>
    </row>
    <row r="28008" spans="2:2">
      <c r="B28008" s="150"/>
    </row>
    <row r="28009" spans="2:2">
      <c r="B28009" s="150"/>
    </row>
    <row r="28010" spans="2:2">
      <c r="B28010" s="150"/>
    </row>
    <row r="28011" spans="2:2">
      <c r="B28011" s="150"/>
    </row>
    <row r="28012" spans="2:2">
      <c r="B28012" s="150"/>
    </row>
    <row r="28013" spans="2:2">
      <c r="B28013" s="150"/>
    </row>
    <row r="28014" spans="2:2">
      <c r="B28014" s="150"/>
    </row>
    <row r="28015" spans="2:2">
      <c r="B28015" s="150"/>
    </row>
    <row r="28016" spans="2:2">
      <c r="B28016" s="150"/>
    </row>
    <row r="28017" spans="2:2">
      <c r="B28017" s="150"/>
    </row>
    <row r="28018" spans="2:2">
      <c r="B28018" s="150"/>
    </row>
    <row r="28019" spans="2:2">
      <c r="B28019" s="150"/>
    </row>
    <row r="28020" spans="2:2">
      <c r="B28020" s="150"/>
    </row>
    <row r="28021" spans="2:2">
      <c r="B28021" s="150"/>
    </row>
    <row r="28022" spans="2:2">
      <c r="B28022" s="150"/>
    </row>
    <row r="28023" spans="2:2">
      <c r="B28023" s="150"/>
    </row>
    <row r="28024" spans="2:2">
      <c r="B28024" s="150"/>
    </row>
    <row r="28025" spans="2:2">
      <c r="B28025" s="150"/>
    </row>
    <row r="28026" spans="2:2">
      <c r="B28026" s="150"/>
    </row>
    <row r="28027" spans="2:2">
      <c r="B28027" s="150"/>
    </row>
    <row r="28028" spans="2:2">
      <c r="B28028" s="150"/>
    </row>
    <row r="28029" spans="2:2">
      <c r="B28029" s="150"/>
    </row>
    <row r="28030" spans="2:2">
      <c r="B28030" s="150"/>
    </row>
    <row r="28031" spans="2:2">
      <c r="B28031" s="150"/>
    </row>
    <row r="28032" spans="2:2">
      <c r="B28032" s="150"/>
    </row>
    <row r="28033" spans="2:2">
      <c r="B28033" s="150"/>
    </row>
    <row r="28034" spans="2:2">
      <c r="B28034" s="150"/>
    </row>
    <row r="28035" spans="2:2">
      <c r="B28035" s="150"/>
    </row>
    <row r="28036" spans="2:2">
      <c r="B28036" s="150"/>
    </row>
    <row r="28037" spans="2:2">
      <c r="B28037" s="150"/>
    </row>
    <row r="28038" spans="2:2">
      <c r="B28038" s="150"/>
    </row>
    <row r="28039" spans="2:2">
      <c r="B28039" s="150"/>
    </row>
    <row r="28040" spans="2:2">
      <c r="B28040" s="150"/>
    </row>
    <row r="28041" spans="2:2">
      <c r="B28041" s="150"/>
    </row>
    <row r="28042" spans="2:2">
      <c r="B28042" s="150"/>
    </row>
    <row r="28043" spans="2:2">
      <c r="B28043" s="150"/>
    </row>
    <row r="28044" spans="2:2">
      <c r="B28044" s="150"/>
    </row>
    <row r="28045" spans="2:2">
      <c r="B28045" s="150"/>
    </row>
    <row r="28046" spans="2:2">
      <c r="B28046" s="150"/>
    </row>
    <row r="28047" spans="2:2">
      <c r="B28047" s="150"/>
    </row>
    <row r="28048" spans="2:2">
      <c r="B28048" s="150"/>
    </row>
    <row r="28049" spans="2:2">
      <c r="B28049" s="150"/>
    </row>
    <row r="28050" spans="2:2">
      <c r="B28050" s="150"/>
    </row>
    <row r="28051" spans="2:2">
      <c r="B28051" s="150"/>
    </row>
    <row r="28052" spans="2:2">
      <c r="B28052" s="150"/>
    </row>
    <row r="28053" spans="2:2">
      <c r="B28053" s="150"/>
    </row>
    <row r="28054" spans="2:2">
      <c r="B28054" s="150"/>
    </row>
    <row r="28055" spans="2:2">
      <c r="B28055" s="150"/>
    </row>
    <row r="28056" spans="2:2">
      <c r="B28056" s="150"/>
    </row>
    <row r="28057" spans="2:2">
      <c r="B28057" s="150"/>
    </row>
    <row r="28058" spans="2:2">
      <c r="B28058" s="150"/>
    </row>
    <row r="28059" spans="2:2">
      <c r="B28059" s="150"/>
    </row>
    <row r="28060" spans="2:2">
      <c r="B28060" s="150"/>
    </row>
    <row r="28061" spans="2:2">
      <c r="B28061" s="150"/>
    </row>
    <row r="28062" spans="2:2">
      <c r="B28062" s="150"/>
    </row>
    <row r="28063" spans="2:2">
      <c r="B28063" s="150"/>
    </row>
    <row r="28064" spans="2:2">
      <c r="B28064" s="150"/>
    </row>
    <row r="28065" spans="2:2">
      <c r="B28065" s="150"/>
    </row>
    <row r="28066" spans="2:2">
      <c r="B28066" s="150"/>
    </row>
    <row r="28067" spans="2:2">
      <c r="B28067" s="150"/>
    </row>
    <row r="28068" spans="2:2">
      <c r="B28068" s="150"/>
    </row>
    <row r="28069" spans="2:2">
      <c r="B28069" s="150"/>
    </row>
    <row r="28070" spans="2:2">
      <c r="B28070" s="150"/>
    </row>
    <row r="28071" spans="2:2">
      <c r="B28071" s="150"/>
    </row>
    <row r="28072" spans="2:2">
      <c r="B28072" s="150"/>
    </row>
    <row r="28073" spans="2:2">
      <c r="B28073" s="150"/>
    </row>
    <row r="28074" spans="2:2">
      <c r="B28074" s="150"/>
    </row>
    <row r="28075" spans="2:2">
      <c r="B28075" s="150"/>
    </row>
    <row r="28076" spans="2:2">
      <c r="B28076" s="150"/>
    </row>
    <row r="28077" spans="2:2">
      <c r="B28077" s="150"/>
    </row>
    <row r="28078" spans="2:2">
      <c r="B28078" s="150"/>
    </row>
    <row r="28079" spans="2:2">
      <c r="B28079" s="150"/>
    </row>
    <row r="28080" spans="2:2">
      <c r="B28080" s="150"/>
    </row>
    <row r="28081" spans="2:2">
      <c r="B28081" s="150"/>
    </row>
    <row r="28082" spans="2:2">
      <c r="B28082" s="150"/>
    </row>
    <row r="28083" spans="2:2">
      <c r="B28083" s="150"/>
    </row>
    <row r="28084" spans="2:2">
      <c r="B28084" s="150"/>
    </row>
    <row r="28085" spans="2:2">
      <c r="B28085" s="150"/>
    </row>
    <row r="28086" spans="2:2">
      <c r="B28086" s="150"/>
    </row>
    <row r="28087" spans="2:2">
      <c r="B28087" s="150"/>
    </row>
    <row r="28088" spans="2:2">
      <c r="B28088" s="150"/>
    </row>
    <row r="28089" spans="2:2">
      <c r="B28089" s="150"/>
    </row>
    <row r="28090" spans="2:2">
      <c r="B28090" s="150"/>
    </row>
    <row r="28091" spans="2:2">
      <c r="B28091" s="150"/>
    </row>
    <row r="28092" spans="2:2">
      <c r="B28092" s="150"/>
    </row>
    <row r="28093" spans="2:2">
      <c r="B28093" s="150"/>
    </row>
    <row r="28094" spans="2:2">
      <c r="B28094" s="150"/>
    </row>
    <row r="28095" spans="2:2">
      <c r="B28095" s="150"/>
    </row>
    <row r="28096" spans="2:2">
      <c r="B28096" s="150"/>
    </row>
    <row r="28097" spans="2:2">
      <c r="B28097" s="150"/>
    </row>
    <row r="28098" spans="2:2">
      <c r="B28098" s="150"/>
    </row>
    <row r="28099" spans="2:2">
      <c r="B28099" s="150"/>
    </row>
    <row r="28100" spans="2:2">
      <c r="B28100" s="150"/>
    </row>
    <row r="28101" spans="2:2">
      <c r="B28101" s="150"/>
    </row>
    <row r="28102" spans="2:2">
      <c r="B28102" s="150"/>
    </row>
    <row r="28103" spans="2:2">
      <c r="B28103" s="150"/>
    </row>
    <row r="28104" spans="2:2">
      <c r="B28104" s="150"/>
    </row>
    <row r="28105" spans="2:2">
      <c r="B28105" s="150"/>
    </row>
    <row r="28106" spans="2:2">
      <c r="B28106" s="150"/>
    </row>
    <row r="28107" spans="2:2">
      <c r="B28107" s="150"/>
    </row>
    <row r="28108" spans="2:2">
      <c r="B28108" s="150"/>
    </row>
    <row r="28109" spans="2:2">
      <c r="B28109" s="150"/>
    </row>
    <row r="28110" spans="2:2">
      <c r="B28110" s="150"/>
    </row>
    <row r="28111" spans="2:2">
      <c r="B28111" s="150"/>
    </row>
    <row r="28112" spans="2:2">
      <c r="B28112" s="150"/>
    </row>
    <row r="28113" spans="2:2">
      <c r="B28113" s="150"/>
    </row>
    <row r="28114" spans="2:2">
      <c r="B28114" s="150"/>
    </row>
    <row r="28115" spans="2:2">
      <c r="B28115" s="150"/>
    </row>
    <row r="28116" spans="2:2">
      <c r="B28116" s="150"/>
    </row>
    <row r="28117" spans="2:2">
      <c r="B28117" s="150"/>
    </row>
    <row r="28118" spans="2:2">
      <c r="B28118" s="150"/>
    </row>
    <row r="28119" spans="2:2">
      <c r="B28119" s="150"/>
    </row>
    <row r="28120" spans="2:2">
      <c r="B28120" s="150"/>
    </row>
    <row r="28121" spans="2:2">
      <c r="B28121" s="150"/>
    </row>
    <row r="28122" spans="2:2">
      <c r="B28122" s="150"/>
    </row>
    <row r="28123" spans="2:2">
      <c r="B28123" s="150"/>
    </row>
    <row r="28124" spans="2:2">
      <c r="B28124" s="150"/>
    </row>
    <row r="28125" spans="2:2">
      <c r="B28125" s="150"/>
    </row>
    <row r="28126" spans="2:2">
      <c r="B28126" s="150"/>
    </row>
    <row r="28127" spans="2:2">
      <c r="B28127" s="150"/>
    </row>
    <row r="28128" spans="2:2">
      <c r="B28128" s="150"/>
    </row>
    <row r="28129" spans="2:2">
      <c r="B28129" s="150"/>
    </row>
    <row r="28130" spans="2:2">
      <c r="B28130" s="150"/>
    </row>
    <row r="28131" spans="2:2">
      <c r="B28131" s="150"/>
    </row>
    <row r="28132" spans="2:2">
      <c r="B28132" s="150"/>
    </row>
    <row r="28133" spans="2:2">
      <c r="B28133" s="150"/>
    </row>
    <row r="28134" spans="2:2">
      <c r="B28134" s="150"/>
    </row>
    <row r="28135" spans="2:2">
      <c r="B28135" s="150"/>
    </row>
    <row r="28136" spans="2:2">
      <c r="B28136" s="150"/>
    </row>
    <row r="28137" spans="2:2">
      <c r="B28137" s="150"/>
    </row>
    <row r="28138" spans="2:2">
      <c r="B28138" s="150"/>
    </row>
    <row r="28139" spans="2:2">
      <c r="B28139" s="150"/>
    </row>
    <row r="28140" spans="2:2">
      <c r="B28140" s="150"/>
    </row>
    <row r="28141" spans="2:2">
      <c r="B28141" s="150"/>
    </row>
    <row r="28142" spans="2:2">
      <c r="B28142" s="150"/>
    </row>
    <row r="28143" spans="2:2">
      <c r="B28143" s="150"/>
    </row>
    <row r="28144" spans="2:2">
      <c r="B28144" s="150"/>
    </row>
    <row r="28145" spans="2:2">
      <c r="B28145" s="150"/>
    </row>
    <row r="28146" spans="2:2">
      <c r="B28146" s="150"/>
    </row>
    <row r="28147" spans="2:2">
      <c r="B28147" s="150"/>
    </row>
    <row r="28148" spans="2:2">
      <c r="B28148" s="150"/>
    </row>
    <row r="28149" spans="2:2">
      <c r="B28149" s="150"/>
    </row>
    <row r="28150" spans="2:2">
      <c r="B28150" s="150"/>
    </row>
    <row r="28151" spans="2:2">
      <c r="B28151" s="150"/>
    </row>
    <row r="28152" spans="2:2">
      <c r="B28152" s="150"/>
    </row>
    <row r="28153" spans="2:2">
      <c r="B28153" s="150"/>
    </row>
    <row r="28154" spans="2:2">
      <c r="B28154" s="150"/>
    </row>
    <row r="28155" spans="2:2">
      <c r="B28155" s="150"/>
    </row>
    <row r="28156" spans="2:2">
      <c r="B28156" s="150"/>
    </row>
    <row r="28157" spans="2:2">
      <c r="B28157" s="150"/>
    </row>
    <row r="28158" spans="2:2">
      <c r="B28158" s="150"/>
    </row>
    <row r="28159" spans="2:2">
      <c r="B28159" s="150"/>
    </row>
    <row r="28160" spans="2:2">
      <c r="B28160" s="150"/>
    </row>
    <row r="28161" spans="2:2">
      <c r="B28161" s="150"/>
    </row>
    <row r="28162" spans="2:2">
      <c r="B28162" s="150"/>
    </row>
    <row r="28163" spans="2:2">
      <c r="B28163" s="150"/>
    </row>
    <row r="28164" spans="2:2">
      <c r="B28164" s="150"/>
    </row>
    <row r="28165" spans="2:2">
      <c r="B28165" s="150"/>
    </row>
    <row r="28166" spans="2:2">
      <c r="B28166" s="150"/>
    </row>
    <row r="28167" spans="2:2">
      <c r="B28167" s="150"/>
    </row>
    <row r="28168" spans="2:2">
      <c r="B28168" s="150"/>
    </row>
    <row r="28169" spans="2:2">
      <c r="B28169" s="150"/>
    </row>
    <row r="28170" spans="2:2">
      <c r="B28170" s="150"/>
    </row>
    <row r="28171" spans="2:2">
      <c r="B28171" s="150"/>
    </row>
    <row r="28172" spans="2:2">
      <c r="B28172" s="150"/>
    </row>
    <row r="28173" spans="2:2">
      <c r="B28173" s="150"/>
    </row>
    <row r="28174" spans="2:2">
      <c r="B28174" s="150"/>
    </row>
    <row r="28175" spans="2:2">
      <c r="B28175" s="150"/>
    </row>
    <row r="28176" spans="2:2">
      <c r="B28176" s="150"/>
    </row>
    <row r="28177" spans="2:2">
      <c r="B28177" s="150"/>
    </row>
    <row r="28178" spans="2:2">
      <c r="B28178" s="150"/>
    </row>
    <row r="28179" spans="2:2">
      <c r="B28179" s="150"/>
    </row>
    <row r="28180" spans="2:2">
      <c r="B28180" s="150"/>
    </row>
    <row r="28181" spans="2:2">
      <c r="B28181" s="150"/>
    </row>
    <row r="28182" spans="2:2">
      <c r="B28182" s="150"/>
    </row>
    <row r="28183" spans="2:2">
      <c r="B28183" s="150"/>
    </row>
    <row r="28184" spans="2:2">
      <c r="B28184" s="150"/>
    </row>
    <row r="28185" spans="2:2">
      <c r="B28185" s="150"/>
    </row>
    <row r="28186" spans="2:2">
      <c r="B28186" s="150"/>
    </row>
    <row r="28187" spans="2:2">
      <c r="B28187" s="150"/>
    </row>
    <row r="28188" spans="2:2">
      <c r="B28188" s="150"/>
    </row>
    <row r="28189" spans="2:2">
      <c r="B28189" s="150"/>
    </row>
    <row r="28190" spans="2:2">
      <c r="B28190" s="150"/>
    </row>
    <row r="28191" spans="2:2">
      <c r="B28191" s="150"/>
    </row>
    <row r="28192" spans="2:2">
      <c r="B28192" s="150"/>
    </row>
    <row r="28193" spans="2:2">
      <c r="B28193" s="150"/>
    </row>
    <row r="28194" spans="2:2">
      <c r="B28194" s="150"/>
    </row>
    <row r="28195" spans="2:2">
      <c r="B28195" s="150"/>
    </row>
    <row r="28196" spans="2:2">
      <c r="B28196" s="150"/>
    </row>
    <row r="28197" spans="2:2">
      <c r="B28197" s="150"/>
    </row>
    <row r="28198" spans="2:2">
      <c r="B28198" s="150"/>
    </row>
    <row r="28199" spans="2:2">
      <c r="B28199" s="150"/>
    </row>
    <row r="28200" spans="2:2">
      <c r="B28200" s="150"/>
    </row>
    <row r="28201" spans="2:2">
      <c r="B28201" s="150"/>
    </row>
    <row r="28202" spans="2:2">
      <c r="B28202" s="150"/>
    </row>
    <row r="28203" spans="2:2">
      <c r="B28203" s="150"/>
    </row>
    <row r="28204" spans="2:2">
      <c r="B28204" s="150"/>
    </row>
    <row r="28205" spans="2:2">
      <c r="B28205" s="150"/>
    </row>
    <row r="28206" spans="2:2">
      <c r="B28206" s="150"/>
    </row>
    <row r="28207" spans="2:2">
      <c r="B28207" s="150"/>
    </row>
    <row r="28208" spans="2:2">
      <c r="B28208" s="150"/>
    </row>
    <row r="28209" spans="2:2">
      <c r="B28209" s="150"/>
    </row>
    <row r="28210" spans="2:2">
      <c r="B28210" s="150"/>
    </row>
    <row r="28211" spans="2:2">
      <c r="B28211" s="150"/>
    </row>
    <row r="28212" spans="2:2">
      <c r="B28212" s="150"/>
    </row>
    <row r="28213" spans="2:2">
      <c r="B28213" s="150"/>
    </row>
    <row r="28214" spans="2:2">
      <c r="B28214" s="150"/>
    </row>
    <row r="28215" spans="2:2">
      <c r="B28215" s="150"/>
    </row>
    <row r="28216" spans="2:2">
      <c r="B28216" s="150"/>
    </row>
    <row r="28217" spans="2:2">
      <c r="B28217" s="150"/>
    </row>
    <row r="28218" spans="2:2">
      <c r="B28218" s="150"/>
    </row>
    <row r="28219" spans="2:2">
      <c r="B28219" s="150"/>
    </row>
    <row r="28220" spans="2:2">
      <c r="B28220" s="150"/>
    </row>
    <row r="28221" spans="2:2">
      <c r="B28221" s="150"/>
    </row>
    <row r="28222" spans="2:2">
      <c r="B28222" s="150"/>
    </row>
    <row r="28223" spans="2:2">
      <c r="B28223" s="150"/>
    </row>
    <row r="28224" spans="2:2">
      <c r="B28224" s="150"/>
    </row>
    <row r="28225" spans="2:2">
      <c r="B28225" s="150"/>
    </row>
    <row r="28226" spans="2:2">
      <c r="B28226" s="150"/>
    </row>
    <row r="28227" spans="2:2">
      <c r="B28227" s="150"/>
    </row>
    <row r="28228" spans="2:2">
      <c r="B28228" s="150"/>
    </row>
    <row r="28229" spans="2:2">
      <c r="B28229" s="150"/>
    </row>
    <row r="28230" spans="2:2">
      <c r="B28230" s="150"/>
    </row>
    <row r="28231" spans="2:2">
      <c r="B28231" s="150"/>
    </row>
    <row r="28232" spans="2:2">
      <c r="B28232" s="150"/>
    </row>
    <row r="28233" spans="2:2">
      <c r="B28233" s="150"/>
    </row>
    <row r="28234" spans="2:2">
      <c r="B28234" s="150"/>
    </row>
    <row r="28235" spans="2:2">
      <c r="B28235" s="150"/>
    </row>
    <row r="28236" spans="2:2">
      <c r="B28236" s="150"/>
    </row>
    <row r="28237" spans="2:2">
      <c r="B28237" s="150"/>
    </row>
    <row r="28238" spans="2:2">
      <c r="B28238" s="150"/>
    </row>
    <row r="28239" spans="2:2">
      <c r="B28239" s="150"/>
    </row>
    <row r="28240" spans="2:2">
      <c r="B28240" s="150"/>
    </row>
    <row r="28241" spans="2:2">
      <c r="B28241" s="150"/>
    </row>
    <row r="28242" spans="2:2">
      <c r="B28242" s="150"/>
    </row>
    <row r="28243" spans="2:2">
      <c r="B28243" s="150"/>
    </row>
    <row r="28244" spans="2:2">
      <c r="B28244" s="150"/>
    </row>
    <row r="28245" spans="2:2">
      <c r="B28245" s="150"/>
    </row>
    <row r="28246" spans="2:2">
      <c r="B28246" s="150"/>
    </row>
    <row r="28247" spans="2:2">
      <c r="B28247" s="150"/>
    </row>
    <row r="28248" spans="2:2">
      <c r="B28248" s="150"/>
    </row>
    <row r="28249" spans="2:2">
      <c r="B28249" s="150"/>
    </row>
    <row r="28250" spans="2:2">
      <c r="B28250" s="150"/>
    </row>
    <row r="28251" spans="2:2">
      <c r="B28251" s="150"/>
    </row>
    <row r="28252" spans="2:2">
      <c r="B28252" s="150"/>
    </row>
    <row r="28253" spans="2:2">
      <c r="B28253" s="150"/>
    </row>
    <row r="28254" spans="2:2">
      <c r="B28254" s="150"/>
    </row>
    <row r="28255" spans="2:2">
      <c r="B28255" s="150"/>
    </row>
    <row r="28256" spans="2:2">
      <c r="B28256" s="150"/>
    </row>
    <row r="28257" spans="2:2">
      <c r="B28257" s="150"/>
    </row>
    <row r="28258" spans="2:2">
      <c r="B28258" s="150"/>
    </row>
    <row r="28259" spans="2:2">
      <c r="B28259" s="150"/>
    </row>
    <row r="28260" spans="2:2">
      <c r="B28260" s="150"/>
    </row>
    <row r="28261" spans="2:2">
      <c r="B28261" s="150"/>
    </row>
    <row r="28262" spans="2:2">
      <c r="B28262" s="150"/>
    </row>
    <row r="28263" spans="2:2">
      <c r="B28263" s="150"/>
    </row>
    <row r="28264" spans="2:2">
      <c r="B28264" s="150"/>
    </row>
    <row r="28265" spans="2:2">
      <c r="B28265" s="150"/>
    </row>
    <row r="28266" spans="2:2">
      <c r="B28266" s="150"/>
    </row>
    <row r="28267" spans="2:2">
      <c r="B28267" s="150"/>
    </row>
    <row r="28268" spans="2:2">
      <c r="B28268" s="150"/>
    </row>
    <row r="28269" spans="2:2">
      <c r="B28269" s="150"/>
    </row>
    <row r="28270" spans="2:2">
      <c r="B28270" s="150"/>
    </row>
    <row r="28271" spans="2:2">
      <c r="B28271" s="150"/>
    </row>
    <row r="28272" spans="2:2">
      <c r="B28272" s="150"/>
    </row>
    <row r="28273" spans="2:2">
      <c r="B28273" s="150"/>
    </row>
    <row r="28274" spans="2:2">
      <c r="B28274" s="150"/>
    </row>
    <row r="28275" spans="2:2">
      <c r="B28275" s="150"/>
    </row>
    <row r="28276" spans="2:2">
      <c r="B28276" s="150"/>
    </row>
    <row r="28277" spans="2:2">
      <c r="B28277" s="150"/>
    </row>
    <row r="28278" spans="2:2">
      <c r="B28278" s="150"/>
    </row>
    <row r="28279" spans="2:2">
      <c r="B28279" s="150"/>
    </row>
    <row r="28280" spans="2:2">
      <c r="B28280" s="150"/>
    </row>
    <row r="28281" spans="2:2">
      <c r="B28281" s="150"/>
    </row>
    <row r="28282" spans="2:2">
      <c r="B28282" s="150"/>
    </row>
    <row r="28283" spans="2:2">
      <c r="B28283" s="150"/>
    </row>
    <row r="28284" spans="2:2">
      <c r="B28284" s="150"/>
    </row>
    <row r="28285" spans="2:2">
      <c r="B28285" s="150"/>
    </row>
    <row r="28286" spans="2:2">
      <c r="B28286" s="150"/>
    </row>
    <row r="28287" spans="2:2">
      <c r="B28287" s="150"/>
    </row>
    <row r="28288" spans="2:2">
      <c r="B28288" s="150"/>
    </row>
    <row r="28289" spans="2:2">
      <c r="B28289" s="150"/>
    </row>
    <row r="28290" spans="2:2">
      <c r="B28290" s="150"/>
    </row>
    <row r="28291" spans="2:2">
      <c r="B28291" s="150"/>
    </row>
    <row r="28292" spans="2:2">
      <c r="B28292" s="150"/>
    </row>
    <row r="28293" spans="2:2">
      <c r="B28293" s="150"/>
    </row>
    <row r="28294" spans="2:2">
      <c r="B28294" s="150"/>
    </row>
    <row r="28295" spans="2:2">
      <c r="B28295" s="150"/>
    </row>
    <row r="28296" spans="2:2">
      <c r="B28296" s="150"/>
    </row>
    <row r="28297" spans="2:2">
      <c r="B28297" s="150"/>
    </row>
    <row r="28298" spans="2:2">
      <c r="B28298" s="150"/>
    </row>
    <row r="28299" spans="2:2">
      <c r="B28299" s="150"/>
    </row>
    <row r="28300" spans="2:2">
      <c r="B28300" s="150"/>
    </row>
    <row r="28301" spans="2:2">
      <c r="B28301" s="150"/>
    </row>
    <row r="28302" spans="2:2">
      <c r="B28302" s="150"/>
    </row>
    <row r="28303" spans="2:2">
      <c r="B28303" s="150"/>
    </row>
    <row r="28304" spans="2:2">
      <c r="B28304" s="150"/>
    </row>
    <row r="28305" spans="2:2">
      <c r="B28305" s="150"/>
    </row>
    <row r="28306" spans="2:2">
      <c r="B28306" s="150"/>
    </row>
    <row r="28307" spans="2:2">
      <c r="B28307" s="150"/>
    </row>
    <row r="28308" spans="2:2">
      <c r="B28308" s="150"/>
    </row>
    <row r="28309" spans="2:2">
      <c r="B28309" s="150"/>
    </row>
    <row r="28310" spans="2:2">
      <c r="B28310" s="150"/>
    </row>
    <row r="28311" spans="2:2">
      <c r="B28311" s="150"/>
    </row>
    <row r="28312" spans="2:2">
      <c r="B28312" s="150"/>
    </row>
    <row r="28313" spans="2:2">
      <c r="B28313" s="150"/>
    </row>
    <row r="28314" spans="2:2">
      <c r="B28314" s="150"/>
    </row>
    <row r="28315" spans="2:2">
      <c r="B28315" s="150"/>
    </row>
    <row r="28316" spans="2:2">
      <c r="B28316" s="150"/>
    </row>
    <row r="28317" spans="2:2">
      <c r="B28317" s="150"/>
    </row>
    <row r="28318" spans="2:2">
      <c r="B28318" s="150"/>
    </row>
    <row r="28319" spans="2:2">
      <c r="B28319" s="150"/>
    </row>
    <row r="28320" spans="2:2">
      <c r="B28320" s="150"/>
    </row>
    <row r="28321" spans="2:2">
      <c r="B28321" s="150"/>
    </row>
    <row r="28322" spans="2:2">
      <c r="B28322" s="150"/>
    </row>
    <row r="28323" spans="2:2">
      <c r="B28323" s="150"/>
    </row>
    <row r="28324" spans="2:2">
      <c r="B28324" s="150"/>
    </row>
    <row r="28325" spans="2:2">
      <c r="B28325" s="150"/>
    </row>
    <row r="28326" spans="2:2">
      <c r="B28326" s="150"/>
    </row>
    <row r="28327" spans="2:2">
      <c r="B28327" s="150"/>
    </row>
    <row r="28328" spans="2:2">
      <c r="B28328" s="150"/>
    </row>
    <row r="28329" spans="2:2">
      <c r="B28329" s="150"/>
    </row>
    <row r="28330" spans="2:2">
      <c r="B28330" s="150"/>
    </row>
    <row r="28331" spans="2:2">
      <c r="B28331" s="150"/>
    </row>
    <row r="28332" spans="2:2">
      <c r="B28332" s="150"/>
    </row>
    <row r="28333" spans="2:2">
      <c r="B28333" s="150"/>
    </row>
    <row r="28334" spans="2:2">
      <c r="B28334" s="150"/>
    </row>
    <row r="28335" spans="2:2">
      <c r="B28335" s="150"/>
    </row>
    <row r="28336" spans="2:2">
      <c r="B28336" s="150"/>
    </row>
    <row r="28337" spans="2:2">
      <c r="B28337" s="150"/>
    </row>
    <row r="28338" spans="2:2">
      <c r="B28338" s="150"/>
    </row>
    <row r="28339" spans="2:2">
      <c r="B28339" s="150"/>
    </row>
    <row r="28340" spans="2:2">
      <c r="B28340" s="150"/>
    </row>
    <row r="28341" spans="2:2">
      <c r="B28341" s="150"/>
    </row>
    <row r="28342" spans="2:2">
      <c r="B28342" s="150"/>
    </row>
    <row r="28343" spans="2:2">
      <c r="B28343" s="150"/>
    </row>
    <row r="28344" spans="2:2">
      <c r="B28344" s="150"/>
    </row>
    <row r="28345" spans="2:2">
      <c r="B28345" s="150"/>
    </row>
    <row r="28346" spans="2:2">
      <c r="B28346" s="150"/>
    </row>
    <row r="28347" spans="2:2">
      <c r="B28347" s="150"/>
    </row>
    <row r="28348" spans="2:2">
      <c r="B28348" s="150"/>
    </row>
    <row r="28349" spans="2:2">
      <c r="B28349" s="150"/>
    </row>
    <row r="28350" spans="2:2">
      <c r="B28350" s="150"/>
    </row>
    <row r="28351" spans="2:2">
      <c r="B28351" s="150"/>
    </row>
    <row r="28352" spans="2:2">
      <c r="B28352" s="150"/>
    </row>
    <row r="28353" spans="2:2">
      <c r="B28353" s="150"/>
    </row>
    <row r="28354" spans="2:2">
      <c r="B28354" s="150"/>
    </row>
    <row r="28355" spans="2:2">
      <c r="B28355" s="150"/>
    </row>
    <row r="28356" spans="2:2">
      <c r="B28356" s="150"/>
    </row>
    <row r="28357" spans="2:2">
      <c r="B28357" s="150"/>
    </row>
    <row r="28358" spans="2:2">
      <c r="B28358" s="150"/>
    </row>
    <row r="28359" spans="2:2">
      <c r="B28359" s="150"/>
    </row>
    <row r="28360" spans="2:2">
      <c r="B28360" s="150"/>
    </row>
    <row r="28361" spans="2:2">
      <c r="B28361" s="150"/>
    </row>
    <row r="28362" spans="2:2">
      <c r="B28362" s="150"/>
    </row>
    <row r="28363" spans="2:2">
      <c r="B28363" s="150"/>
    </row>
    <row r="28364" spans="2:2">
      <c r="B28364" s="150"/>
    </row>
    <row r="28365" spans="2:2">
      <c r="B28365" s="150"/>
    </row>
    <row r="28366" spans="2:2">
      <c r="B28366" s="150"/>
    </row>
    <row r="28367" spans="2:2">
      <c r="B28367" s="150"/>
    </row>
    <row r="28368" spans="2:2">
      <c r="B28368" s="150"/>
    </row>
    <row r="28369" spans="2:2">
      <c r="B28369" s="150"/>
    </row>
    <row r="28370" spans="2:2">
      <c r="B28370" s="150"/>
    </row>
    <row r="28371" spans="2:2">
      <c r="B28371" s="150"/>
    </row>
    <row r="28372" spans="2:2">
      <c r="B28372" s="150"/>
    </row>
    <row r="28373" spans="2:2">
      <c r="B28373" s="150"/>
    </row>
    <row r="28374" spans="2:2">
      <c r="B28374" s="150"/>
    </row>
    <row r="28375" spans="2:2">
      <c r="B28375" s="150"/>
    </row>
    <row r="28376" spans="2:2">
      <c r="B28376" s="150"/>
    </row>
    <row r="28377" spans="2:2">
      <c r="B28377" s="150"/>
    </row>
    <row r="28378" spans="2:2">
      <c r="B28378" s="150"/>
    </row>
    <row r="28379" spans="2:2">
      <c r="B28379" s="150"/>
    </row>
    <row r="28380" spans="2:2">
      <c r="B28380" s="150"/>
    </row>
    <row r="28381" spans="2:2">
      <c r="B28381" s="150"/>
    </row>
    <row r="28382" spans="2:2">
      <c r="B28382" s="150"/>
    </row>
    <row r="28383" spans="2:2">
      <c r="B28383" s="150"/>
    </row>
    <row r="28384" spans="2:2">
      <c r="B28384" s="150"/>
    </row>
    <row r="28385" spans="2:2">
      <c r="B28385" s="150"/>
    </row>
    <row r="28386" spans="2:2">
      <c r="B28386" s="150"/>
    </row>
    <row r="28387" spans="2:2">
      <c r="B28387" s="150"/>
    </row>
    <row r="28388" spans="2:2">
      <c r="B28388" s="150"/>
    </row>
    <row r="28389" spans="2:2">
      <c r="B28389" s="150"/>
    </row>
    <row r="28390" spans="2:2">
      <c r="B28390" s="150"/>
    </row>
    <row r="28391" spans="2:2">
      <c r="B28391" s="150"/>
    </row>
    <row r="28392" spans="2:2">
      <c r="B28392" s="150"/>
    </row>
    <row r="28393" spans="2:2">
      <c r="B28393" s="150"/>
    </row>
    <row r="28394" spans="2:2">
      <c r="B28394" s="150"/>
    </row>
    <row r="28395" spans="2:2">
      <c r="B28395" s="150"/>
    </row>
    <row r="28396" spans="2:2">
      <c r="B28396" s="150"/>
    </row>
    <row r="28397" spans="2:2">
      <c r="B28397" s="150"/>
    </row>
    <row r="28398" spans="2:2">
      <c r="B28398" s="150"/>
    </row>
    <row r="28399" spans="2:2">
      <c r="B28399" s="150"/>
    </row>
    <row r="28400" spans="2:2">
      <c r="B28400" s="150"/>
    </row>
    <row r="28401" spans="2:2">
      <c r="B28401" s="150"/>
    </row>
    <row r="28402" spans="2:2">
      <c r="B28402" s="150"/>
    </row>
    <row r="28403" spans="2:2">
      <c r="B28403" s="150"/>
    </row>
    <row r="28404" spans="2:2">
      <c r="B28404" s="150"/>
    </row>
    <row r="28405" spans="2:2">
      <c r="B28405" s="150"/>
    </row>
    <row r="28406" spans="2:2">
      <c r="B28406" s="150"/>
    </row>
    <row r="28407" spans="2:2">
      <c r="B28407" s="150"/>
    </row>
    <row r="28408" spans="2:2">
      <c r="B28408" s="150"/>
    </row>
    <row r="28409" spans="2:2">
      <c r="B28409" s="150"/>
    </row>
    <row r="28410" spans="2:2">
      <c r="B28410" s="150"/>
    </row>
    <row r="28411" spans="2:2">
      <c r="B28411" s="150"/>
    </row>
    <row r="28412" spans="2:2">
      <c r="B28412" s="150"/>
    </row>
    <row r="28413" spans="2:2">
      <c r="B28413" s="150"/>
    </row>
    <row r="28414" spans="2:2">
      <c r="B28414" s="150"/>
    </row>
    <row r="28415" spans="2:2">
      <c r="B28415" s="150"/>
    </row>
    <row r="28416" spans="2:2">
      <c r="B28416" s="150"/>
    </row>
    <row r="28417" spans="2:2">
      <c r="B28417" s="150"/>
    </row>
    <row r="28418" spans="2:2">
      <c r="B28418" s="150"/>
    </row>
    <row r="28419" spans="2:2">
      <c r="B28419" s="150"/>
    </row>
    <row r="28420" spans="2:2">
      <c r="B28420" s="150"/>
    </row>
    <row r="28421" spans="2:2">
      <c r="B28421" s="150"/>
    </row>
    <row r="28422" spans="2:2">
      <c r="B28422" s="150"/>
    </row>
    <row r="28423" spans="2:2">
      <c r="B28423" s="150"/>
    </row>
    <row r="28424" spans="2:2">
      <c r="B28424" s="150"/>
    </row>
    <row r="28425" spans="2:2">
      <c r="B28425" s="150"/>
    </row>
    <row r="28426" spans="2:2">
      <c r="B28426" s="150"/>
    </row>
    <row r="28427" spans="2:2">
      <c r="B28427" s="150"/>
    </row>
    <row r="28428" spans="2:2">
      <c r="B28428" s="150"/>
    </row>
    <row r="28429" spans="2:2">
      <c r="B28429" s="150"/>
    </row>
    <row r="28430" spans="2:2">
      <c r="B28430" s="150"/>
    </row>
    <row r="28431" spans="2:2">
      <c r="B28431" s="150"/>
    </row>
    <row r="28432" spans="2:2">
      <c r="B28432" s="150"/>
    </row>
    <row r="28433" spans="2:2">
      <c r="B28433" s="150"/>
    </row>
    <row r="28434" spans="2:2">
      <c r="B28434" s="150"/>
    </row>
    <row r="28435" spans="2:2">
      <c r="B28435" s="150"/>
    </row>
    <row r="28436" spans="2:2">
      <c r="B28436" s="150"/>
    </row>
    <row r="28437" spans="2:2">
      <c r="B28437" s="150"/>
    </row>
    <row r="28438" spans="2:2">
      <c r="B28438" s="150"/>
    </row>
    <row r="28439" spans="2:2">
      <c r="B28439" s="150"/>
    </row>
    <row r="28440" spans="2:2">
      <c r="B28440" s="150"/>
    </row>
    <row r="28441" spans="2:2">
      <c r="B28441" s="150"/>
    </row>
    <row r="28442" spans="2:2">
      <c r="B28442" s="150"/>
    </row>
    <row r="28443" spans="2:2">
      <c r="B28443" s="150"/>
    </row>
    <row r="28444" spans="2:2">
      <c r="B28444" s="150"/>
    </row>
    <row r="28445" spans="2:2">
      <c r="B28445" s="150"/>
    </row>
    <row r="28446" spans="2:2">
      <c r="B28446" s="150"/>
    </row>
    <row r="28447" spans="2:2">
      <c r="B28447" s="150"/>
    </row>
    <row r="28448" spans="2:2">
      <c r="B28448" s="150"/>
    </row>
    <row r="28449" spans="2:2">
      <c r="B28449" s="150"/>
    </row>
    <row r="28450" spans="2:2">
      <c r="B28450" s="150"/>
    </row>
    <row r="28451" spans="2:2">
      <c r="B28451" s="150"/>
    </row>
    <row r="28452" spans="2:2">
      <c r="B28452" s="150"/>
    </row>
    <row r="28453" spans="2:2">
      <c r="B28453" s="150"/>
    </row>
    <row r="28454" spans="2:2">
      <c r="B28454" s="150"/>
    </row>
    <row r="28455" spans="2:2">
      <c r="B28455" s="150"/>
    </row>
    <row r="28456" spans="2:2">
      <c r="B28456" s="150"/>
    </row>
    <row r="28457" spans="2:2">
      <c r="B28457" s="150"/>
    </row>
    <row r="28458" spans="2:2">
      <c r="B28458" s="150"/>
    </row>
    <row r="28459" spans="2:2">
      <c r="B28459" s="150"/>
    </row>
    <row r="28460" spans="2:2">
      <c r="B28460" s="150"/>
    </row>
    <row r="28461" spans="2:2">
      <c r="B28461" s="150"/>
    </row>
    <row r="28462" spans="2:2">
      <c r="B28462" s="150"/>
    </row>
    <row r="28463" spans="2:2">
      <c r="B28463" s="150"/>
    </row>
    <row r="28464" spans="2:2">
      <c r="B28464" s="150"/>
    </row>
    <row r="28465" spans="2:2">
      <c r="B28465" s="150"/>
    </row>
    <row r="28466" spans="2:2">
      <c r="B28466" s="150"/>
    </row>
    <row r="28467" spans="2:2">
      <c r="B28467" s="150"/>
    </row>
    <row r="28468" spans="2:2">
      <c r="B28468" s="150"/>
    </row>
    <row r="28469" spans="2:2">
      <c r="B28469" s="150"/>
    </row>
    <row r="28470" spans="2:2">
      <c r="B28470" s="150"/>
    </row>
    <row r="28471" spans="2:2">
      <c r="B28471" s="150"/>
    </row>
    <row r="28472" spans="2:2">
      <c r="B28472" s="150"/>
    </row>
    <row r="28473" spans="2:2">
      <c r="B28473" s="150"/>
    </row>
    <row r="28474" spans="2:2">
      <c r="B28474" s="150"/>
    </row>
    <row r="28475" spans="2:2">
      <c r="B28475" s="150"/>
    </row>
    <row r="28476" spans="2:2">
      <c r="B28476" s="150"/>
    </row>
    <row r="28477" spans="2:2">
      <c r="B28477" s="150"/>
    </row>
    <row r="28478" spans="2:2">
      <c r="B28478" s="150"/>
    </row>
    <row r="28479" spans="2:2">
      <c r="B28479" s="150"/>
    </row>
    <row r="28480" spans="2:2">
      <c r="B28480" s="150"/>
    </row>
    <row r="28481" spans="2:2">
      <c r="B28481" s="150"/>
    </row>
    <row r="28482" spans="2:2">
      <c r="B28482" s="150"/>
    </row>
    <row r="28483" spans="2:2">
      <c r="B28483" s="150"/>
    </row>
    <row r="28484" spans="2:2">
      <c r="B28484" s="150"/>
    </row>
    <row r="28485" spans="2:2">
      <c r="B28485" s="150"/>
    </row>
    <row r="28486" spans="2:2">
      <c r="B28486" s="150"/>
    </row>
    <row r="28487" spans="2:2">
      <c r="B28487" s="150"/>
    </row>
    <row r="28488" spans="2:2">
      <c r="B28488" s="150"/>
    </row>
    <row r="28489" spans="2:2">
      <c r="B28489" s="150"/>
    </row>
    <row r="28490" spans="2:2">
      <c r="B28490" s="150"/>
    </row>
    <row r="28491" spans="2:2">
      <c r="B28491" s="150"/>
    </row>
    <row r="28492" spans="2:2">
      <c r="B28492" s="150"/>
    </row>
    <row r="28493" spans="2:2">
      <c r="B28493" s="150"/>
    </row>
    <row r="28494" spans="2:2">
      <c r="B28494" s="150"/>
    </row>
    <row r="28495" spans="2:2">
      <c r="B28495" s="150"/>
    </row>
    <row r="28496" spans="2:2">
      <c r="B28496" s="150"/>
    </row>
    <row r="28497" spans="2:2">
      <c r="B28497" s="150"/>
    </row>
    <row r="28498" spans="2:2">
      <c r="B28498" s="150"/>
    </row>
    <row r="28499" spans="2:2">
      <c r="B28499" s="150"/>
    </row>
    <row r="28500" spans="2:2">
      <c r="B28500" s="150"/>
    </row>
    <row r="28501" spans="2:2">
      <c r="B28501" s="150"/>
    </row>
    <row r="28502" spans="2:2">
      <c r="B28502" s="150"/>
    </row>
    <row r="28503" spans="2:2">
      <c r="B28503" s="150"/>
    </row>
    <row r="28504" spans="2:2">
      <c r="B28504" s="150"/>
    </row>
    <row r="28505" spans="2:2">
      <c r="B28505" s="150"/>
    </row>
    <row r="28506" spans="2:2">
      <c r="B28506" s="150"/>
    </row>
    <row r="28507" spans="2:2">
      <c r="B28507" s="150"/>
    </row>
    <row r="28508" spans="2:2">
      <c r="B28508" s="150"/>
    </row>
    <row r="28509" spans="2:2">
      <c r="B28509" s="150"/>
    </row>
    <row r="28510" spans="2:2">
      <c r="B28510" s="150"/>
    </row>
    <row r="28511" spans="2:2">
      <c r="B28511" s="150"/>
    </row>
    <row r="28512" spans="2:2">
      <c r="B28512" s="150"/>
    </row>
    <row r="28513" spans="2:2">
      <c r="B28513" s="150"/>
    </row>
    <row r="28514" spans="2:2">
      <c r="B28514" s="150"/>
    </row>
    <row r="28515" spans="2:2">
      <c r="B28515" s="150"/>
    </row>
    <row r="28516" spans="2:2">
      <c r="B28516" s="150"/>
    </row>
    <row r="28517" spans="2:2">
      <c r="B28517" s="150"/>
    </row>
    <row r="28518" spans="2:2">
      <c r="B28518" s="150"/>
    </row>
    <row r="28519" spans="2:2">
      <c r="B28519" s="150"/>
    </row>
    <row r="28520" spans="2:2">
      <c r="B28520" s="150"/>
    </row>
    <row r="28521" spans="2:2">
      <c r="B28521" s="150"/>
    </row>
    <row r="28522" spans="2:2">
      <c r="B28522" s="150"/>
    </row>
    <row r="28523" spans="2:2">
      <c r="B28523" s="150"/>
    </row>
    <row r="28524" spans="2:2">
      <c r="B28524" s="150"/>
    </row>
    <row r="28525" spans="2:2">
      <c r="B28525" s="150"/>
    </row>
    <row r="28526" spans="2:2">
      <c r="B28526" s="150"/>
    </row>
    <row r="28527" spans="2:2">
      <c r="B28527" s="150"/>
    </row>
    <row r="28528" spans="2:2">
      <c r="B28528" s="150"/>
    </row>
    <row r="28529" spans="2:2">
      <c r="B28529" s="150"/>
    </row>
    <row r="28530" spans="2:2">
      <c r="B28530" s="150"/>
    </row>
    <row r="28531" spans="2:2">
      <c r="B28531" s="150"/>
    </row>
    <row r="28532" spans="2:2">
      <c r="B28532" s="150"/>
    </row>
    <row r="28533" spans="2:2">
      <c r="B28533" s="150"/>
    </row>
    <row r="28534" spans="2:2">
      <c r="B28534" s="150"/>
    </row>
    <row r="28535" spans="2:2">
      <c r="B28535" s="150"/>
    </row>
    <row r="28536" spans="2:2">
      <c r="B28536" s="150"/>
    </row>
    <row r="28537" spans="2:2">
      <c r="B28537" s="150"/>
    </row>
    <row r="28538" spans="2:2">
      <c r="B28538" s="150"/>
    </row>
    <row r="28539" spans="2:2">
      <c r="B28539" s="150"/>
    </row>
    <row r="28540" spans="2:2">
      <c r="B28540" s="150"/>
    </row>
    <row r="28541" spans="2:2">
      <c r="B28541" s="150"/>
    </row>
    <row r="28542" spans="2:2">
      <c r="B28542" s="150"/>
    </row>
    <row r="28543" spans="2:2">
      <c r="B28543" s="150"/>
    </row>
    <row r="28544" spans="2:2">
      <c r="B28544" s="150"/>
    </row>
    <row r="28545" spans="2:2">
      <c r="B28545" s="150"/>
    </row>
    <row r="28546" spans="2:2">
      <c r="B28546" s="150"/>
    </row>
    <row r="28547" spans="2:2">
      <c r="B28547" s="150"/>
    </row>
    <row r="28548" spans="2:2">
      <c r="B28548" s="150"/>
    </row>
    <row r="28549" spans="2:2">
      <c r="B28549" s="150"/>
    </row>
    <row r="28550" spans="2:2">
      <c r="B28550" s="150"/>
    </row>
    <row r="28551" spans="2:2">
      <c r="B28551" s="150"/>
    </row>
    <row r="28552" spans="2:2">
      <c r="B28552" s="150"/>
    </row>
    <row r="28553" spans="2:2">
      <c r="B28553" s="150"/>
    </row>
    <row r="28554" spans="2:2">
      <c r="B28554" s="150"/>
    </row>
    <row r="28555" spans="2:2">
      <c r="B28555" s="150"/>
    </row>
    <row r="28556" spans="2:2">
      <c r="B28556" s="150"/>
    </row>
    <row r="28557" spans="2:2">
      <c r="B28557" s="150"/>
    </row>
    <row r="28558" spans="2:2">
      <c r="B28558" s="150"/>
    </row>
    <row r="28559" spans="2:2">
      <c r="B28559" s="150"/>
    </row>
    <row r="28560" spans="2:2">
      <c r="B28560" s="150"/>
    </row>
    <row r="28561" spans="2:2">
      <c r="B28561" s="150"/>
    </row>
    <row r="28562" spans="2:2">
      <c r="B28562" s="150"/>
    </row>
    <row r="28563" spans="2:2">
      <c r="B28563" s="150"/>
    </row>
    <row r="28564" spans="2:2">
      <c r="B28564" s="150"/>
    </row>
    <row r="28565" spans="2:2">
      <c r="B28565" s="150"/>
    </row>
    <row r="28566" spans="2:2">
      <c r="B28566" s="150"/>
    </row>
    <row r="28567" spans="2:2">
      <c r="B28567" s="150"/>
    </row>
    <row r="28568" spans="2:2">
      <c r="B28568" s="150"/>
    </row>
    <row r="28569" spans="2:2">
      <c r="B28569" s="150"/>
    </row>
    <row r="28570" spans="2:2">
      <c r="B28570" s="150"/>
    </row>
    <row r="28571" spans="2:2">
      <c r="B28571" s="150"/>
    </row>
    <row r="28572" spans="2:2">
      <c r="B28572" s="150"/>
    </row>
    <row r="28573" spans="2:2">
      <c r="B28573" s="150"/>
    </row>
    <row r="28574" spans="2:2">
      <c r="B28574" s="150"/>
    </row>
    <row r="28575" spans="2:2">
      <c r="B28575" s="150"/>
    </row>
    <row r="28576" spans="2:2">
      <c r="B28576" s="150"/>
    </row>
    <row r="28577" spans="2:2">
      <c r="B28577" s="150"/>
    </row>
    <row r="28578" spans="2:2">
      <c r="B28578" s="150"/>
    </row>
    <row r="28579" spans="2:2">
      <c r="B28579" s="150"/>
    </row>
    <row r="28580" spans="2:2">
      <c r="B28580" s="150"/>
    </row>
    <row r="28581" spans="2:2">
      <c r="B28581" s="150"/>
    </row>
    <row r="28582" spans="2:2">
      <c r="B28582" s="150"/>
    </row>
    <row r="28583" spans="2:2">
      <c r="B28583" s="150"/>
    </row>
    <row r="28584" spans="2:2">
      <c r="B28584" s="150"/>
    </row>
    <row r="28585" spans="2:2">
      <c r="B28585" s="150"/>
    </row>
    <row r="28586" spans="2:2">
      <c r="B28586" s="150"/>
    </row>
    <row r="28587" spans="2:2">
      <c r="B28587" s="150"/>
    </row>
    <row r="28588" spans="2:2">
      <c r="B28588" s="150"/>
    </row>
    <row r="28589" spans="2:2">
      <c r="B28589" s="150"/>
    </row>
    <row r="28590" spans="2:2">
      <c r="B28590" s="150"/>
    </row>
    <row r="28591" spans="2:2">
      <c r="B28591" s="150"/>
    </row>
    <row r="28592" spans="2:2">
      <c r="B28592" s="150"/>
    </row>
    <row r="28593" spans="2:2">
      <c r="B28593" s="150"/>
    </row>
    <row r="28594" spans="2:2">
      <c r="B28594" s="150"/>
    </row>
    <row r="28595" spans="2:2">
      <c r="B28595" s="150"/>
    </row>
    <row r="28596" spans="2:2">
      <c r="B28596" s="150"/>
    </row>
    <row r="28597" spans="2:2">
      <c r="B28597" s="150"/>
    </row>
    <row r="28598" spans="2:2">
      <c r="B28598" s="150"/>
    </row>
    <row r="28599" spans="2:2">
      <c r="B28599" s="150"/>
    </row>
    <row r="28600" spans="2:2">
      <c r="B28600" s="150"/>
    </row>
    <row r="28601" spans="2:2">
      <c r="B28601" s="150"/>
    </row>
    <row r="28602" spans="2:2">
      <c r="B28602" s="150"/>
    </row>
    <row r="28603" spans="2:2">
      <c r="B28603" s="150"/>
    </row>
    <row r="28604" spans="2:2">
      <c r="B28604" s="150"/>
    </row>
    <row r="28605" spans="2:2">
      <c r="B28605" s="150"/>
    </row>
    <row r="28606" spans="2:2">
      <c r="B28606" s="150"/>
    </row>
    <row r="28607" spans="2:2">
      <c r="B28607" s="150"/>
    </row>
    <row r="28608" spans="2:2">
      <c r="B28608" s="150"/>
    </row>
    <row r="28609" spans="2:2">
      <c r="B28609" s="150"/>
    </row>
    <row r="28610" spans="2:2">
      <c r="B28610" s="150"/>
    </row>
    <row r="28611" spans="2:2">
      <c r="B28611" s="150"/>
    </row>
    <row r="28612" spans="2:2">
      <c r="B28612" s="150"/>
    </row>
    <row r="28613" spans="2:2">
      <c r="B28613" s="150"/>
    </row>
    <row r="28614" spans="2:2">
      <c r="B28614" s="150"/>
    </row>
    <row r="28615" spans="2:2">
      <c r="B28615" s="150"/>
    </row>
    <row r="28616" spans="2:2">
      <c r="B28616" s="150"/>
    </row>
    <row r="28617" spans="2:2">
      <c r="B28617" s="150"/>
    </row>
    <row r="28618" spans="2:2">
      <c r="B28618" s="150"/>
    </row>
    <row r="28619" spans="2:2">
      <c r="B28619" s="150"/>
    </row>
    <row r="28620" spans="2:2">
      <c r="B28620" s="150"/>
    </row>
    <row r="28621" spans="2:2">
      <c r="B28621" s="150"/>
    </row>
    <row r="28622" spans="2:2">
      <c r="B28622" s="150"/>
    </row>
    <row r="28623" spans="2:2">
      <c r="B28623" s="150"/>
    </row>
    <row r="28624" spans="2:2">
      <c r="B28624" s="150"/>
    </row>
    <row r="28625" spans="2:2">
      <c r="B28625" s="150"/>
    </row>
    <row r="28626" spans="2:2">
      <c r="B28626" s="150"/>
    </row>
    <row r="28627" spans="2:2">
      <c r="B28627" s="150"/>
    </row>
    <row r="28628" spans="2:2">
      <c r="B28628" s="150"/>
    </row>
    <row r="28629" spans="2:2">
      <c r="B28629" s="150"/>
    </row>
    <row r="28630" spans="2:2">
      <c r="B28630" s="150"/>
    </row>
    <row r="28631" spans="2:2">
      <c r="B28631" s="150"/>
    </row>
    <row r="28632" spans="2:2">
      <c r="B28632" s="150"/>
    </row>
    <row r="28633" spans="2:2">
      <c r="B28633" s="150"/>
    </row>
    <row r="28634" spans="2:2">
      <c r="B28634" s="150"/>
    </row>
    <row r="28635" spans="2:2">
      <c r="B28635" s="150"/>
    </row>
    <row r="28636" spans="2:2">
      <c r="B28636" s="150"/>
    </row>
    <row r="28637" spans="2:2">
      <c r="B28637" s="150"/>
    </row>
    <row r="28638" spans="2:2">
      <c r="B28638" s="150"/>
    </row>
    <row r="28639" spans="2:2">
      <c r="B28639" s="150"/>
    </row>
    <row r="28640" spans="2:2">
      <c r="B28640" s="150"/>
    </row>
    <row r="28641" spans="2:2">
      <c r="B28641" s="150"/>
    </row>
    <row r="28642" spans="2:2">
      <c r="B28642" s="150"/>
    </row>
    <row r="28643" spans="2:2">
      <c r="B28643" s="150"/>
    </row>
    <row r="28644" spans="2:2">
      <c r="B28644" s="150"/>
    </row>
    <row r="28645" spans="2:2">
      <c r="B28645" s="150"/>
    </row>
    <row r="28646" spans="2:2">
      <c r="B28646" s="150"/>
    </row>
    <row r="28647" spans="2:2">
      <c r="B28647" s="150"/>
    </row>
    <row r="28648" spans="2:2">
      <c r="B28648" s="150"/>
    </row>
    <row r="28649" spans="2:2">
      <c r="B28649" s="150"/>
    </row>
    <row r="28650" spans="2:2">
      <c r="B28650" s="150"/>
    </row>
    <row r="28651" spans="2:2">
      <c r="B28651" s="150"/>
    </row>
    <row r="28652" spans="2:2">
      <c r="B28652" s="150"/>
    </row>
    <row r="28653" spans="2:2">
      <c r="B28653" s="150"/>
    </row>
    <row r="28654" spans="2:2">
      <c r="B28654" s="150"/>
    </row>
    <row r="28655" spans="2:2">
      <c r="B28655" s="150"/>
    </row>
    <row r="28656" spans="2:2">
      <c r="B28656" s="150"/>
    </row>
    <row r="28657" spans="2:2">
      <c r="B28657" s="150"/>
    </row>
    <row r="28658" spans="2:2">
      <c r="B28658" s="150"/>
    </row>
    <row r="28659" spans="2:2">
      <c r="B28659" s="150"/>
    </row>
    <row r="28660" spans="2:2">
      <c r="B28660" s="150"/>
    </row>
    <row r="28661" spans="2:2">
      <c r="B28661" s="150"/>
    </row>
    <row r="28662" spans="2:2">
      <c r="B28662" s="150"/>
    </row>
    <row r="28663" spans="2:2">
      <c r="B28663" s="150"/>
    </row>
    <row r="28664" spans="2:2">
      <c r="B28664" s="150"/>
    </row>
    <row r="28665" spans="2:2">
      <c r="B28665" s="150"/>
    </row>
    <row r="28666" spans="2:2">
      <c r="B28666" s="150"/>
    </row>
    <row r="28667" spans="2:2">
      <c r="B28667" s="150"/>
    </row>
    <row r="28668" spans="2:2">
      <c r="B28668" s="150"/>
    </row>
    <row r="28669" spans="2:2">
      <c r="B28669" s="150"/>
    </row>
    <row r="28670" spans="2:2">
      <c r="B28670" s="150"/>
    </row>
    <row r="28671" spans="2:2">
      <c r="B28671" s="150"/>
    </row>
    <row r="28672" spans="2:2">
      <c r="B28672" s="150"/>
    </row>
    <row r="28673" spans="2:2">
      <c r="B28673" s="150"/>
    </row>
    <row r="28674" spans="2:2">
      <c r="B28674" s="150"/>
    </row>
    <row r="28675" spans="2:2">
      <c r="B28675" s="150"/>
    </row>
    <row r="28676" spans="2:2">
      <c r="B28676" s="150"/>
    </row>
    <row r="28677" spans="2:2">
      <c r="B28677" s="150"/>
    </row>
    <row r="28678" spans="2:2">
      <c r="B28678" s="150"/>
    </row>
    <row r="28679" spans="2:2">
      <c r="B28679" s="150"/>
    </row>
    <row r="28680" spans="2:2">
      <c r="B28680" s="150"/>
    </row>
    <row r="28681" spans="2:2">
      <c r="B28681" s="150"/>
    </row>
    <row r="28682" spans="2:2">
      <c r="B28682" s="150"/>
    </row>
    <row r="28683" spans="2:2">
      <c r="B28683" s="150"/>
    </row>
    <row r="28684" spans="2:2">
      <c r="B28684" s="150"/>
    </row>
    <row r="28685" spans="2:2">
      <c r="B28685" s="150"/>
    </row>
    <row r="28686" spans="2:2">
      <c r="B28686" s="150"/>
    </row>
    <row r="28687" spans="2:2">
      <c r="B28687" s="150"/>
    </row>
    <row r="28688" spans="2:2">
      <c r="B28688" s="150"/>
    </row>
    <row r="28689" spans="2:2">
      <c r="B28689" s="150"/>
    </row>
    <row r="28690" spans="2:2">
      <c r="B28690" s="150"/>
    </row>
    <row r="28691" spans="2:2">
      <c r="B28691" s="150"/>
    </row>
    <row r="28692" spans="2:2">
      <c r="B28692" s="150"/>
    </row>
    <row r="28693" spans="2:2">
      <c r="B28693" s="150"/>
    </row>
    <row r="28694" spans="2:2">
      <c r="B28694" s="150"/>
    </row>
    <row r="28695" spans="2:2">
      <c r="B28695" s="150"/>
    </row>
    <row r="28696" spans="2:2">
      <c r="B28696" s="150"/>
    </row>
    <row r="28697" spans="2:2">
      <c r="B28697" s="150"/>
    </row>
    <row r="28698" spans="2:2">
      <c r="B28698" s="150"/>
    </row>
    <row r="28699" spans="2:2">
      <c r="B28699" s="150"/>
    </row>
    <row r="28700" spans="2:2">
      <c r="B28700" s="150"/>
    </row>
    <row r="28701" spans="2:2">
      <c r="B28701" s="150"/>
    </row>
    <row r="28702" spans="2:2">
      <c r="B28702" s="150"/>
    </row>
    <row r="28703" spans="2:2">
      <c r="B28703" s="150"/>
    </row>
    <row r="28704" spans="2:2">
      <c r="B28704" s="150"/>
    </row>
    <row r="28705" spans="2:2">
      <c r="B28705" s="150"/>
    </row>
    <row r="28706" spans="2:2">
      <c r="B28706" s="150"/>
    </row>
    <row r="28707" spans="2:2">
      <c r="B28707" s="150"/>
    </row>
    <row r="28708" spans="2:2">
      <c r="B28708" s="150"/>
    </row>
    <row r="28709" spans="2:2">
      <c r="B28709" s="150"/>
    </row>
    <row r="28710" spans="2:2">
      <c r="B28710" s="150"/>
    </row>
    <row r="28711" spans="2:2">
      <c r="B28711" s="150"/>
    </row>
    <row r="28712" spans="2:2">
      <c r="B28712" s="150"/>
    </row>
    <row r="28713" spans="2:2">
      <c r="B28713" s="150"/>
    </row>
    <row r="28714" spans="2:2">
      <c r="B28714" s="150"/>
    </row>
    <row r="28715" spans="2:2">
      <c r="B28715" s="150"/>
    </row>
    <row r="28716" spans="2:2">
      <c r="B28716" s="150"/>
    </row>
    <row r="28717" spans="2:2">
      <c r="B28717" s="150"/>
    </row>
    <row r="28718" spans="2:2">
      <c r="B28718" s="150"/>
    </row>
    <row r="28719" spans="2:2">
      <c r="B28719" s="150"/>
    </row>
    <row r="28720" spans="2:2">
      <c r="B28720" s="150"/>
    </row>
    <row r="28721" spans="2:2">
      <c r="B28721" s="150"/>
    </row>
    <row r="28722" spans="2:2">
      <c r="B28722" s="150"/>
    </row>
    <row r="28723" spans="2:2">
      <c r="B28723" s="150"/>
    </row>
    <row r="28724" spans="2:2">
      <c r="B28724" s="150"/>
    </row>
    <row r="28725" spans="2:2">
      <c r="B28725" s="150"/>
    </row>
    <row r="28726" spans="2:2">
      <c r="B28726" s="150"/>
    </row>
    <row r="28727" spans="2:2">
      <c r="B28727" s="150"/>
    </row>
    <row r="28728" spans="2:2">
      <c r="B28728" s="150"/>
    </row>
    <row r="28729" spans="2:2">
      <c r="B28729" s="150"/>
    </row>
    <row r="28730" spans="2:2">
      <c r="B28730" s="150"/>
    </row>
    <row r="28731" spans="2:2">
      <c r="B28731" s="150"/>
    </row>
    <row r="28732" spans="2:2">
      <c r="B28732" s="150"/>
    </row>
    <row r="28733" spans="2:2">
      <c r="B28733" s="150"/>
    </row>
    <row r="28734" spans="2:2">
      <c r="B28734" s="150"/>
    </row>
    <row r="28735" spans="2:2">
      <c r="B28735" s="150"/>
    </row>
    <row r="28736" spans="2:2">
      <c r="B28736" s="150"/>
    </row>
    <row r="28737" spans="2:2">
      <c r="B28737" s="150"/>
    </row>
    <row r="28738" spans="2:2">
      <c r="B28738" s="150"/>
    </row>
    <row r="28739" spans="2:2">
      <c r="B28739" s="150"/>
    </row>
    <row r="28740" spans="2:2">
      <c r="B28740" s="150"/>
    </row>
    <row r="28741" spans="2:2">
      <c r="B28741" s="150"/>
    </row>
    <row r="28742" spans="2:2">
      <c r="B28742" s="150"/>
    </row>
    <row r="28743" spans="2:2">
      <c r="B28743" s="150"/>
    </row>
    <row r="28744" spans="2:2">
      <c r="B28744" s="150"/>
    </row>
    <row r="28745" spans="2:2">
      <c r="B28745" s="150"/>
    </row>
    <row r="28746" spans="2:2">
      <c r="B28746" s="150"/>
    </row>
    <row r="28747" spans="2:2">
      <c r="B28747" s="150"/>
    </row>
    <row r="28748" spans="2:2">
      <c r="B28748" s="150"/>
    </row>
    <row r="28749" spans="2:2">
      <c r="B28749" s="150"/>
    </row>
    <row r="28750" spans="2:2">
      <c r="B28750" s="150"/>
    </row>
    <row r="28751" spans="2:2">
      <c r="B28751" s="150"/>
    </row>
    <row r="28752" spans="2:2">
      <c r="B28752" s="150"/>
    </row>
    <row r="28753" spans="2:2">
      <c r="B28753" s="150"/>
    </row>
    <row r="28754" spans="2:2">
      <c r="B28754" s="150"/>
    </row>
    <row r="28755" spans="2:2">
      <c r="B28755" s="150"/>
    </row>
    <row r="28756" spans="2:2">
      <c r="B28756" s="150"/>
    </row>
    <row r="28757" spans="2:2">
      <c r="B28757" s="150"/>
    </row>
    <row r="28758" spans="2:2">
      <c r="B28758" s="150"/>
    </row>
    <row r="28759" spans="2:2">
      <c r="B28759" s="150"/>
    </row>
    <row r="28760" spans="2:2">
      <c r="B28760" s="150"/>
    </row>
    <row r="28761" spans="2:2">
      <c r="B28761" s="150"/>
    </row>
    <row r="28762" spans="2:2">
      <c r="B28762" s="150"/>
    </row>
    <row r="28763" spans="2:2">
      <c r="B28763" s="150"/>
    </row>
    <row r="28764" spans="2:2">
      <c r="B28764" s="150"/>
    </row>
    <row r="28765" spans="2:2">
      <c r="B28765" s="150"/>
    </row>
    <row r="28766" spans="2:2">
      <c r="B28766" s="150"/>
    </row>
    <row r="28767" spans="2:2">
      <c r="B28767" s="150"/>
    </row>
    <row r="28768" spans="2:2">
      <c r="B28768" s="150"/>
    </row>
    <row r="28769" spans="2:2">
      <c r="B28769" s="150"/>
    </row>
    <row r="28770" spans="2:2">
      <c r="B28770" s="150"/>
    </row>
    <row r="28771" spans="2:2">
      <c r="B28771" s="150"/>
    </row>
    <row r="28772" spans="2:2">
      <c r="B28772" s="150"/>
    </row>
    <row r="28773" spans="2:2">
      <c r="B28773" s="150"/>
    </row>
    <row r="28774" spans="2:2">
      <c r="B28774" s="150"/>
    </row>
    <row r="28775" spans="2:2">
      <c r="B28775" s="150"/>
    </row>
    <row r="28776" spans="2:2">
      <c r="B28776" s="150"/>
    </row>
    <row r="28777" spans="2:2">
      <c r="B28777" s="150"/>
    </row>
    <row r="28778" spans="2:2">
      <c r="B28778" s="150"/>
    </row>
    <row r="28779" spans="2:2">
      <c r="B28779" s="150"/>
    </row>
    <row r="28780" spans="2:2">
      <c r="B28780" s="150"/>
    </row>
    <row r="28781" spans="2:2">
      <c r="B28781" s="150"/>
    </row>
    <row r="28782" spans="2:2">
      <c r="B28782" s="150"/>
    </row>
    <row r="28783" spans="2:2">
      <c r="B28783" s="150"/>
    </row>
    <row r="28784" spans="2:2">
      <c r="B28784" s="150"/>
    </row>
    <row r="28785" spans="2:2">
      <c r="B28785" s="150"/>
    </row>
    <row r="28786" spans="2:2">
      <c r="B28786" s="150"/>
    </row>
    <row r="28787" spans="2:2">
      <c r="B28787" s="150"/>
    </row>
    <row r="28788" spans="2:2">
      <c r="B28788" s="150"/>
    </row>
    <row r="28789" spans="2:2">
      <c r="B28789" s="150"/>
    </row>
    <row r="28790" spans="2:2">
      <c r="B28790" s="150"/>
    </row>
    <row r="28791" spans="2:2">
      <c r="B28791" s="150"/>
    </row>
    <row r="28792" spans="2:2">
      <c r="B28792" s="150"/>
    </row>
    <row r="28793" spans="2:2">
      <c r="B28793" s="150"/>
    </row>
    <row r="28794" spans="2:2">
      <c r="B28794" s="150"/>
    </row>
    <row r="28795" spans="2:2">
      <c r="B28795" s="150"/>
    </row>
    <row r="28796" spans="2:2">
      <c r="B28796" s="150"/>
    </row>
    <row r="28797" spans="2:2">
      <c r="B28797" s="150"/>
    </row>
    <row r="28798" spans="2:2">
      <c r="B28798" s="150"/>
    </row>
    <row r="28799" spans="2:2">
      <c r="B28799" s="150"/>
    </row>
    <row r="28800" spans="2:2">
      <c r="B28800" s="150"/>
    </row>
    <row r="28801" spans="2:2">
      <c r="B28801" s="150"/>
    </row>
    <row r="28802" spans="2:2">
      <c r="B28802" s="150"/>
    </row>
    <row r="28803" spans="2:2">
      <c r="B28803" s="150"/>
    </row>
    <row r="28804" spans="2:2">
      <c r="B28804" s="150"/>
    </row>
    <row r="28805" spans="2:2">
      <c r="B28805" s="150"/>
    </row>
    <row r="28806" spans="2:2">
      <c r="B28806" s="150"/>
    </row>
    <row r="28807" spans="2:2">
      <c r="B28807" s="150"/>
    </row>
    <row r="28808" spans="2:2">
      <c r="B28808" s="150"/>
    </row>
    <row r="28809" spans="2:2">
      <c r="B28809" s="150"/>
    </row>
    <row r="28810" spans="2:2">
      <c r="B28810" s="150"/>
    </row>
    <row r="28811" spans="2:2">
      <c r="B28811" s="150"/>
    </row>
    <row r="28812" spans="2:2">
      <c r="B28812" s="150"/>
    </row>
    <row r="28813" spans="2:2">
      <c r="B28813" s="150"/>
    </row>
    <row r="28814" spans="2:2">
      <c r="B28814" s="150"/>
    </row>
    <row r="28815" spans="2:2">
      <c r="B28815" s="150"/>
    </row>
    <row r="28816" spans="2:2">
      <c r="B28816" s="150"/>
    </row>
    <row r="28817" spans="2:2">
      <c r="B28817" s="150"/>
    </row>
    <row r="28818" spans="2:2">
      <c r="B28818" s="150"/>
    </row>
    <row r="28819" spans="2:2">
      <c r="B28819" s="150"/>
    </row>
    <row r="28820" spans="2:2">
      <c r="B28820" s="150"/>
    </row>
    <row r="28821" spans="2:2">
      <c r="B28821" s="150"/>
    </row>
    <row r="28822" spans="2:2">
      <c r="B28822" s="150"/>
    </row>
    <row r="28823" spans="2:2">
      <c r="B28823" s="150"/>
    </row>
    <row r="28824" spans="2:2">
      <c r="B28824" s="150"/>
    </row>
    <row r="28825" spans="2:2">
      <c r="B28825" s="150"/>
    </row>
    <row r="28826" spans="2:2">
      <c r="B28826" s="150"/>
    </row>
    <row r="28827" spans="2:2">
      <c r="B28827" s="150"/>
    </row>
    <row r="28828" spans="2:2">
      <c r="B28828" s="150"/>
    </row>
    <row r="28829" spans="2:2">
      <c r="B28829" s="150"/>
    </row>
    <row r="28830" spans="2:2">
      <c r="B28830" s="150"/>
    </row>
    <row r="28831" spans="2:2">
      <c r="B28831" s="150"/>
    </row>
    <row r="28832" spans="2:2">
      <c r="B28832" s="150"/>
    </row>
    <row r="28833" spans="2:2">
      <c r="B28833" s="150"/>
    </row>
    <row r="28834" spans="2:2">
      <c r="B28834" s="150"/>
    </row>
    <row r="28835" spans="2:2">
      <c r="B28835" s="150"/>
    </row>
    <row r="28836" spans="2:2">
      <c r="B28836" s="150"/>
    </row>
    <row r="28837" spans="2:2">
      <c r="B28837" s="150"/>
    </row>
    <row r="28838" spans="2:2">
      <c r="B28838" s="150"/>
    </row>
    <row r="28839" spans="2:2">
      <c r="B28839" s="150"/>
    </row>
    <row r="28840" spans="2:2">
      <c r="B28840" s="150"/>
    </row>
    <row r="28841" spans="2:2">
      <c r="B28841" s="150"/>
    </row>
    <row r="28842" spans="2:2">
      <c r="B28842" s="150"/>
    </row>
    <row r="28843" spans="2:2">
      <c r="B28843" s="150"/>
    </row>
    <row r="28844" spans="2:2">
      <c r="B28844" s="150"/>
    </row>
    <row r="28845" spans="2:2">
      <c r="B28845" s="150"/>
    </row>
    <row r="28846" spans="2:2">
      <c r="B28846" s="150"/>
    </row>
    <row r="28847" spans="2:2">
      <c r="B28847" s="150"/>
    </row>
    <row r="28848" spans="2:2">
      <c r="B28848" s="150"/>
    </row>
    <row r="28849" spans="2:2">
      <c r="B28849" s="150"/>
    </row>
    <row r="28850" spans="2:2">
      <c r="B28850" s="150"/>
    </row>
    <row r="28851" spans="2:2">
      <c r="B28851" s="150"/>
    </row>
    <row r="28852" spans="2:2">
      <c r="B28852" s="150"/>
    </row>
    <row r="28853" spans="2:2">
      <c r="B28853" s="150"/>
    </row>
    <row r="28854" spans="2:2">
      <c r="B28854" s="150"/>
    </row>
    <row r="28855" spans="2:2">
      <c r="B28855" s="150"/>
    </row>
    <row r="28856" spans="2:2">
      <c r="B28856" s="150"/>
    </row>
    <row r="28857" spans="2:2">
      <c r="B28857" s="150"/>
    </row>
    <row r="28858" spans="2:2">
      <c r="B28858" s="150"/>
    </row>
    <row r="28859" spans="2:2">
      <c r="B28859" s="150"/>
    </row>
    <row r="28860" spans="2:2">
      <c r="B28860" s="150"/>
    </row>
    <row r="28861" spans="2:2">
      <c r="B28861" s="150"/>
    </row>
    <row r="28862" spans="2:2">
      <c r="B28862" s="150"/>
    </row>
    <row r="28863" spans="2:2">
      <c r="B28863" s="150"/>
    </row>
    <row r="28864" spans="2:2">
      <c r="B28864" s="150"/>
    </row>
    <row r="28865" spans="2:2">
      <c r="B28865" s="150"/>
    </row>
    <row r="28866" spans="2:2">
      <c r="B28866" s="150"/>
    </row>
    <row r="28867" spans="2:2">
      <c r="B28867" s="150"/>
    </row>
    <row r="28868" spans="2:2">
      <c r="B28868" s="150"/>
    </row>
    <row r="28869" spans="2:2">
      <c r="B28869" s="150"/>
    </row>
    <row r="28870" spans="2:2">
      <c r="B28870" s="150"/>
    </row>
    <row r="28871" spans="2:2">
      <c r="B28871" s="150"/>
    </row>
    <row r="28872" spans="2:2">
      <c r="B28872" s="150"/>
    </row>
    <row r="28873" spans="2:2">
      <c r="B28873" s="150"/>
    </row>
    <row r="28874" spans="2:2">
      <c r="B28874" s="150"/>
    </row>
    <row r="28875" spans="2:2">
      <c r="B28875" s="150"/>
    </row>
    <row r="28876" spans="2:2">
      <c r="B28876" s="150"/>
    </row>
    <row r="28877" spans="2:2">
      <c r="B28877" s="150"/>
    </row>
    <row r="28878" spans="2:2">
      <c r="B28878" s="150"/>
    </row>
    <row r="28879" spans="2:2">
      <c r="B28879" s="150"/>
    </row>
    <row r="28880" spans="2:2">
      <c r="B28880" s="150"/>
    </row>
    <row r="28881" spans="2:2">
      <c r="B28881" s="150"/>
    </row>
    <row r="28882" spans="2:2">
      <c r="B28882" s="150"/>
    </row>
    <row r="28883" spans="2:2">
      <c r="B28883" s="150"/>
    </row>
    <row r="28884" spans="2:2">
      <c r="B28884" s="150"/>
    </row>
    <row r="28885" spans="2:2">
      <c r="B28885" s="150"/>
    </row>
    <row r="28886" spans="2:2">
      <c r="B28886" s="150"/>
    </row>
    <row r="28887" spans="2:2">
      <c r="B28887" s="150"/>
    </row>
    <row r="28888" spans="2:2">
      <c r="B28888" s="150"/>
    </row>
    <row r="28889" spans="2:2">
      <c r="B28889" s="150"/>
    </row>
    <row r="28890" spans="2:2">
      <c r="B28890" s="150"/>
    </row>
    <row r="28891" spans="2:2">
      <c r="B28891" s="150"/>
    </row>
    <row r="28892" spans="2:2">
      <c r="B28892" s="150"/>
    </row>
    <row r="28893" spans="2:2">
      <c r="B28893" s="150"/>
    </row>
    <row r="28894" spans="2:2">
      <c r="B28894" s="150"/>
    </row>
    <row r="28895" spans="2:2">
      <c r="B28895" s="150"/>
    </row>
    <row r="28896" spans="2:2">
      <c r="B28896" s="150"/>
    </row>
    <row r="28897" spans="2:2">
      <c r="B28897" s="150"/>
    </row>
    <row r="28898" spans="2:2">
      <c r="B28898" s="150"/>
    </row>
    <row r="28899" spans="2:2">
      <c r="B28899" s="150"/>
    </row>
    <row r="28900" spans="2:2">
      <c r="B28900" s="150"/>
    </row>
    <row r="28901" spans="2:2">
      <c r="B28901" s="150"/>
    </row>
    <row r="28902" spans="2:2">
      <c r="B28902" s="150"/>
    </row>
    <row r="28903" spans="2:2">
      <c r="B28903" s="150"/>
    </row>
    <row r="28904" spans="2:2">
      <c r="B28904" s="150"/>
    </row>
    <row r="28905" spans="2:2">
      <c r="B28905" s="150"/>
    </row>
    <row r="28906" spans="2:2">
      <c r="B28906" s="150"/>
    </row>
    <row r="28907" spans="2:2">
      <c r="B28907" s="150"/>
    </row>
    <row r="28908" spans="2:2">
      <c r="B28908" s="150"/>
    </row>
    <row r="28909" spans="2:2">
      <c r="B28909" s="150"/>
    </row>
    <row r="28910" spans="2:2">
      <c r="B28910" s="150"/>
    </row>
    <row r="28911" spans="2:2">
      <c r="B28911" s="150"/>
    </row>
    <row r="28912" spans="2:2">
      <c r="B28912" s="150"/>
    </row>
    <row r="28913" spans="2:2">
      <c r="B28913" s="150"/>
    </row>
    <row r="28914" spans="2:2">
      <c r="B28914" s="150"/>
    </row>
    <row r="28915" spans="2:2">
      <c r="B28915" s="150"/>
    </row>
    <row r="28916" spans="2:2">
      <c r="B28916" s="150"/>
    </row>
    <row r="28917" spans="2:2">
      <c r="B28917" s="150"/>
    </row>
    <row r="28918" spans="2:2">
      <c r="B28918" s="150"/>
    </row>
    <row r="28919" spans="2:2">
      <c r="B28919" s="150"/>
    </row>
    <row r="28920" spans="2:2">
      <c r="B28920" s="150"/>
    </row>
    <row r="28921" spans="2:2">
      <c r="B28921" s="150"/>
    </row>
    <row r="28922" spans="2:2">
      <c r="B28922" s="150"/>
    </row>
    <row r="28923" spans="2:2">
      <c r="B28923" s="150"/>
    </row>
    <row r="28924" spans="2:2">
      <c r="B28924" s="150"/>
    </row>
    <row r="28925" spans="2:2">
      <c r="B28925" s="150"/>
    </row>
    <row r="28926" spans="2:2">
      <c r="B28926" s="150"/>
    </row>
    <row r="28927" spans="2:2">
      <c r="B28927" s="150"/>
    </row>
    <row r="28928" spans="2:2">
      <c r="B28928" s="150"/>
    </row>
    <row r="28929" spans="2:2">
      <c r="B28929" s="150"/>
    </row>
    <row r="28930" spans="2:2">
      <c r="B28930" s="150"/>
    </row>
    <row r="28931" spans="2:2">
      <c r="B28931" s="150"/>
    </row>
    <row r="28932" spans="2:2">
      <c r="B28932" s="150"/>
    </row>
    <row r="28933" spans="2:2">
      <c r="B28933" s="150"/>
    </row>
    <row r="28934" spans="2:2">
      <c r="B28934" s="150"/>
    </row>
    <row r="28935" spans="2:2">
      <c r="B28935" s="150"/>
    </row>
    <row r="28936" spans="2:2">
      <c r="B28936" s="150"/>
    </row>
    <row r="28937" spans="2:2">
      <c r="B28937" s="150"/>
    </row>
    <row r="28938" spans="2:2">
      <c r="B28938" s="150"/>
    </row>
    <row r="28939" spans="2:2">
      <c r="B28939" s="150"/>
    </row>
    <row r="28940" spans="2:2">
      <c r="B28940" s="150"/>
    </row>
    <row r="28941" spans="2:2">
      <c r="B28941" s="150"/>
    </row>
    <row r="28942" spans="2:2">
      <c r="B28942" s="150"/>
    </row>
    <row r="28943" spans="2:2">
      <c r="B28943" s="150"/>
    </row>
    <row r="28944" spans="2:2">
      <c r="B28944" s="150"/>
    </row>
    <row r="28945" spans="2:2">
      <c r="B28945" s="150"/>
    </row>
    <row r="28946" spans="2:2">
      <c r="B28946" s="150"/>
    </row>
    <row r="28947" spans="2:2">
      <c r="B28947" s="150"/>
    </row>
    <row r="28948" spans="2:2">
      <c r="B28948" s="150"/>
    </row>
    <row r="28949" spans="2:2">
      <c r="B28949" s="150"/>
    </row>
    <row r="28950" spans="2:2">
      <c r="B28950" s="150"/>
    </row>
    <row r="28951" spans="2:2">
      <c r="B28951" s="150"/>
    </row>
    <row r="28952" spans="2:2">
      <c r="B28952" s="150"/>
    </row>
    <row r="28953" spans="2:2">
      <c r="B28953" s="150"/>
    </row>
    <row r="28954" spans="2:2">
      <c r="B28954" s="150"/>
    </row>
    <row r="28955" spans="2:2">
      <c r="B28955" s="150"/>
    </row>
    <row r="28956" spans="2:2">
      <c r="B28956" s="150"/>
    </row>
    <row r="28957" spans="2:2">
      <c r="B28957" s="150"/>
    </row>
    <row r="28958" spans="2:2">
      <c r="B28958" s="150"/>
    </row>
    <row r="28959" spans="2:2">
      <c r="B28959" s="150"/>
    </row>
    <row r="28960" spans="2:2">
      <c r="B28960" s="150"/>
    </row>
    <row r="28961" spans="2:2">
      <c r="B28961" s="150"/>
    </row>
    <row r="28962" spans="2:2">
      <c r="B28962" s="150"/>
    </row>
    <row r="28963" spans="2:2">
      <c r="B28963" s="150"/>
    </row>
    <row r="28964" spans="2:2">
      <c r="B28964" s="150"/>
    </row>
    <row r="28965" spans="2:2">
      <c r="B28965" s="150"/>
    </row>
    <row r="28966" spans="2:2">
      <c r="B28966" s="150"/>
    </row>
    <row r="28967" spans="2:2">
      <c r="B28967" s="150"/>
    </row>
    <row r="28968" spans="2:2">
      <c r="B28968" s="150"/>
    </row>
    <row r="28969" spans="2:2">
      <c r="B28969" s="150"/>
    </row>
    <row r="28970" spans="2:2">
      <c r="B28970" s="150"/>
    </row>
    <row r="28971" spans="2:2">
      <c r="B28971" s="150"/>
    </row>
    <row r="28972" spans="2:2">
      <c r="B28972" s="150"/>
    </row>
    <row r="28973" spans="2:2">
      <c r="B28973" s="150"/>
    </row>
    <row r="28974" spans="2:2">
      <c r="B28974" s="150"/>
    </row>
    <row r="28975" spans="2:2">
      <c r="B28975" s="150"/>
    </row>
    <row r="28976" spans="2:2">
      <c r="B28976" s="150"/>
    </row>
    <row r="28977" spans="2:2">
      <c r="B28977" s="150"/>
    </row>
    <row r="28978" spans="2:2">
      <c r="B28978" s="150"/>
    </row>
    <row r="28979" spans="2:2">
      <c r="B28979" s="150"/>
    </row>
    <row r="28980" spans="2:2">
      <c r="B28980" s="150"/>
    </row>
    <row r="28981" spans="2:2">
      <c r="B28981" s="150"/>
    </row>
    <row r="28982" spans="2:2">
      <c r="B28982" s="150"/>
    </row>
    <row r="28983" spans="2:2">
      <c r="B28983" s="150"/>
    </row>
    <row r="28984" spans="2:2">
      <c r="B28984" s="150"/>
    </row>
    <row r="28985" spans="2:2">
      <c r="B28985" s="150"/>
    </row>
    <row r="28986" spans="2:2">
      <c r="B28986" s="150"/>
    </row>
    <row r="28987" spans="2:2">
      <c r="B28987" s="150"/>
    </row>
    <row r="28988" spans="2:2">
      <c r="B28988" s="150"/>
    </row>
    <row r="28989" spans="2:2">
      <c r="B28989" s="150"/>
    </row>
    <row r="28990" spans="2:2">
      <c r="B28990" s="150"/>
    </row>
    <row r="28991" spans="2:2">
      <c r="B28991" s="150"/>
    </row>
    <row r="28992" spans="2:2">
      <c r="B28992" s="150"/>
    </row>
    <row r="28993" spans="2:2">
      <c r="B28993" s="150"/>
    </row>
    <row r="28994" spans="2:2">
      <c r="B28994" s="150"/>
    </row>
    <row r="28995" spans="2:2">
      <c r="B28995" s="150"/>
    </row>
    <row r="28996" spans="2:2">
      <c r="B28996" s="150"/>
    </row>
    <row r="28997" spans="2:2">
      <c r="B28997" s="150"/>
    </row>
    <row r="28998" spans="2:2">
      <c r="B28998" s="150"/>
    </row>
    <row r="28999" spans="2:2">
      <c r="B28999" s="150"/>
    </row>
    <row r="29000" spans="2:2">
      <c r="B29000" s="150"/>
    </row>
    <row r="29001" spans="2:2">
      <c r="B29001" s="150"/>
    </row>
    <row r="29002" spans="2:2">
      <c r="B29002" s="150"/>
    </row>
    <row r="29003" spans="2:2">
      <c r="B29003" s="150"/>
    </row>
    <row r="29004" spans="2:2">
      <c r="B29004" s="150"/>
    </row>
    <row r="29005" spans="2:2">
      <c r="B29005" s="150"/>
    </row>
    <row r="29006" spans="2:2">
      <c r="B29006" s="150"/>
    </row>
    <row r="29007" spans="2:2">
      <c r="B29007" s="150"/>
    </row>
    <row r="29008" spans="2:2">
      <c r="B29008" s="150"/>
    </row>
    <row r="29009" spans="2:2">
      <c r="B29009" s="150"/>
    </row>
    <row r="29010" spans="2:2">
      <c r="B29010" s="150"/>
    </row>
    <row r="29011" spans="2:2">
      <c r="B29011" s="150"/>
    </row>
    <row r="29012" spans="2:2">
      <c r="B29012" s="150"/>
    </row>
    <row r="29013" spans="2:2">
      <c r="B29013" s="150"/>
    </row>
    <row r="29014" spans="2:2">
      <c r="B29014" s="150"/>
    </row>
    <row r="29015" spans="2:2">
      <c r="B29015" s="150"/>
    </row>
    <row r="29016" spans="2:2">
      <c r="B29016" s="150"/>
    </row>
    <row r="29017" spans="2:2">
      <c r="B29017" s="150"/>
    </row>
    <row r="29018" spans="2:2">
      <c r="B29018" s="150"/>
    </row>
    <row r="29019" spans="2:2">
      <c r="B29019" s="150"/>
    </row>
    <row r="29020" spans="2:2">
      <c r="B29020" s="150"/>
    </row>
    <row r="29021" spans="2:2">
      <c r="B29021" s="150"/>
    </row>
    <row r="29022" spans="2:2">
      <c r="B29022" s="150"/>
    </row>
    <row r="29023" spans="2:2">
      <c r="B29023" s="150"/>
    </row>
    <row r="29024" spans="2:2">
      <c r="B29024" s="150"/>
    </row>
    <row r="29025" spans="2:2">
      <c r="B29025" s="150"/>
    </row>
    <row r="29026" spans="2:2">
      <c r="B29026" s="150"/>
    </row>
    <row r="29027" spans="2:2">
      <c r="B29027" s="150"/>
    </row>
    <row r="29028" spans="2:2">
      <c r="B29028" s="150"/>
    </row>
    <row r="29029" spans="2:2">
      <c r="B29029" s="150"/>
    </row>
    <row r="29030" spans="2:2">
      <c r="B29030" s="150"/>
    </row>
    <row r="29031" spans="2:2">
      <c r="B29031" s="150"/>
    </row>
    <row r="29032" spans="2:2">
      <c r="B29032" s="150"/>
    </row>
    <row r="29033" spans="2:2">
      <c r="B29033" s="150"/>
    </row>
    <row r="29034" spans="2:2">
      <c r="B29034" s="150"/>
    </row>
    <row r="29035" spans="2:2">
      <c r="B29035" s="150"/>
    </row>
    <row r="29036" spans="2:2">
      <c r="B29036" s="150"/>
    </row>
    <row r="29037" spans="2:2">
      <c r="B29037" s="150"/>
    </row>
    <row r="29038" spans="2:2">
      <c r="B29038" s="150"/>
    </row>
    <row r="29039" spans="2:2">
      <c r="B29039" s="150"/>
    </row>
    <row r="29040" spans="2:2">
      <c r="B29040" s="150"/>
    </row>
    <row r="29041" spans="2:2">
      <c r="B29041" s="150"/>
    </row>
    <row r="29042" spans="2:2">
      <c r="B29042" s="150"/>
    </row>
    <row r="29043" spans="2:2">
      <c r="B29043" s="150"/>
    </row>
    <row r="29044" spans="2:2">
      <c r="B29044" s="150"/>
    </row>
    <row r="29045" spans="2:2">
      <c r="B29045" s="150"/>
    </row>
    <row r="29046" spans="2:2">
      <c r="B29046" s="150"/>
    </row>
    <row r="29047" spans="2:2">
      <c r="B29047" s="150"/>
    </row>
    <row r="29048" spans="2:2">
      <c r="B29048" s="150"/>
    </row>
    <row r="29049" spans="2:2">
      <c r="B29049" s="150"/>
    </row>
    <row r="29050" spans="2:2">
      <c r="B29050" s="150"/>
    </row>
    <row r="29051" spans="2:2">
      <c r="B29051" s="150"/>
    </row>
    <row r="29052" spans="2:2">
      <c r="B29052" s="150"/>
    </row>
    <row r="29053" spans="2:2">
      <c r="B29053" s="150"/>
    </row>
    <row r="29054" spans="2:2">
      <c r="B29054" s="150"/>
    </row>
    <row r="29055" spans="2:2">
      <c r="B29055" s="150"/>
    </row>
    <row r="29056" spans="2:2">
      <c r="B29056" s="150"/>
    </row>
    <row r="29057" spans="2:2">
      <c r="B29057" s="150"/>
    </row>
    <row r="29058" spans="2:2">
      <c r="B29058" s="150"/>
    </row>
    <row r="29059" spans="2:2">
      <c r="B29059" s="150"/>
    </row>
    <row r="29060" spans="2:2">
      <c r="B29060" s="150"/>
    </row>
    <row r="29061" spans="2:2">
      <c r="B29061" s="150"/>
    </row>
    <row r="29062" spans="2:2">
      <c r="B29062" s="150"/>
    </row>
    <row r="29063" spans="2:2">
      <c r="B29063" s="150"/>
    </row>
    <row r="29064" spans="2:2">
      <c r="B29064" s="150"/>
    </row>
    <row r="29065" spans="2:2">
      <c r="B29065" s="150"/>
    </row>
    <row r="29066" spans="2:2">
      <c r="B29066" s="150"/>
    </row>
    <row r="29067" spans="2:2">
      <c r="B29067" s="150"/>
    </row>
    <row r="29068" spans="2:2">
      <c r="B29068" s="150"/>
    </row>
    <row r="29069" spans="2:2">
      <c r="B29069" s="150"/>
    </row>
    <row r="29070" spans="2:2">
      <c r="B29070" s="150"/>
    </row>
    <row r="29071" spans="2:2">
      <c r="B29071" s="150"/>
    </row>
    <row r="29072" spans="2:2">
      <c r="B29072" s="150"/>
    </row>
    <row r="29073" spans="2:2">
      <c r="B29073" s="150"/>
    </row>
    <row r="29074" spans="2:2">
      <c r="B29074" s="150"/>
    </row>
    <row r="29075" spans="2:2">
      <c r="B29075" s="150"/>
    </row>
    <row r="29076" spans="2:2">
      <c r="B29076" s="150"/>
    </row>
    <row r="29077" spans="2:2">
      <c r="B29077" s="150"/>
    </row>
    <row r="29078" spans="2:2">
      <c r="B29078" s="150"/>
    </row>
    <row r="29079" spans="2:2">
      <c r="B29079" s="150"/>
    </row>
    <row r="29080" spans="2:2">
      <c r="B29080" s="150"/>
    </row>
    <row r="29081" spans="2:2">
      <c r="B29081" s="150"/>
    </row>
    <row r="29082" spans="2:2">
      <c r="B29082" s="150"/>
    </row>
    <row r="29083" spans="2:2">
      <c r="B29083" s="150"/>
    </row>
    <row r="29084" spans="2:2">
      <c r="B29084" s="150"/>
    </row>
    <row r="29085" spans="2:2">
      <c r="B29085" s="150"/>
    </row>
    <row r="29086" spans="2:2">
      <c r="B29086" s="150"/>
    </row>
    <row r="29087" spans="2:2">
      <c r="B29087" s="150"/>
    </row>
    <row r="29088" spans="2:2">
      <c r="B29088" s="150"/>
    </row>
    <row r="29089" spans="2:2">
      <c r="B29089" s="150"/>
    </row>
    <row r="29090" spans="2:2">
      <c r="B29090" s="150"/>
    </row>
    <row r="29091" spans="2:2">
      <c r="B29091" s="150"/>
    </row>
    <row r="29092" spans="2:2">
      <c r="B29092" s="150"/>
    </row>
    <row r="29093" spans="2:2">
      <c r="B29093" s="150"/>
    </row>
    <row r="29094" spans="2:2">
      <c r="B29094" s="150"/>
    </row>
    <row r="29095" spans="2:2">
      <c r="B29095" s="150"/>
    </row>
    <row r="29096" spans="2:2">
      <c r="B29096" s="150"/>
    </row>
    <row r="29097" spans="2:2">
      <c r="B29097" s="150"/>
    </row>
    <row r="29098" spans="2:2">
      <c r="B29098" s="150"/>
    </row>
    <row r="29099" spans="2:2">
      <c r="B29099" s="150"/>
    </row>
    <row r="29100" spans="2:2">
      <c r="B29100" s="150"/>
    </row>
    <row r="29101" spans="2:2">
      <c r="B29101" s="150"/>
    </row>
    <row r="29102" spans="2:2">
      <c r="B29102" s="150"/>
    </row>
    <row r="29103" spans="2:2">
      <c r="B29103" s="150"/>
    </row>
    <row r="29104" spans="2:2">
      <c r="B29104" s="150"/>
    </row>
    <row r="29105" spans="2:2">
      <c r="B29105" s="150"/>
    </row>
    <row r="29106" spans="2:2">
      <c r="B29106" s="150"/>
    </row>
    <row r="29107" spans="2:2">
      <c r="B29107" s="150"/>
    </row>
    <row r="29108" spans="2:2">
      <c r="B29108" s="150"/>
    </row>
    <row r="29109" spans="2:2">
      <c r="B29109" s="150"/>
    </row>
    <row r="29110" spans="2:2">
      <c r="B29110" s="150"/>
    </row>
    <row r="29111" spans="2:2">
      <c r="B29111" s="150"/>
    </row>
    <row r="29112" spans="2:2">
      <c r="B29112" s="150"/>
    </row>
    <row r="29113" spans="2:2">
      <c r="B29113" s="150"/>
    </row>
    <row r="29114" spans="2:2">
      <c r="B29114" s="150"/>
    </row>
    <row r="29115" spans="2:2">
      <c r="B29115" s="150"/>
    </row>
    <row r="29116" spans="2:2">
      <c r="B29116" s="150"/>
    </row>
    <row r="29117" spans="2:2">
      <c r="B29117" s="150"/>
    </row>
    <row r="29118" spans="2:2">
      <c r="B29118" s="150"/>
    </row>
    <row r="29119" spans="2:2">
      <c r="B29119" s="150"/>
    </row>
    <row r="29120" spans="2:2">
      <c r="B29120" s="150"/>
    </row>
    <row r="29121" spans="2:2">
      <c r="B29121" s="150"/>
    </row>
    <row r="29122" spans="2:2">
      <c r="B29122" s="150"/>
    </row>
    <row r="29123" spans="2:2">
      <c r="B29123" s="150"/>
    </row>
    <row r="29124" spans="2:2">
      <c r="B29124" s="150"/>
    </row>
    <row r="29125" spans="2:2">
      <c r="B29125" s="150"/>
    </row>
    <row r="29126" spans="2:2">
      <c r="B29126" s="150"/>
    </row>
    <row r="29127" spans="2:2">
      <c r="B29127" s="150"/>
    </row>
    <row r="29128" spans="2:2">
      <c r="B29128" s="150"/>
    </row>
    <row r="29129" spans="2:2">
      <c r="B29129" s="150"/>
    </row>
    <row r="29130" spans="2:2">
      <c r="B29130" s="150"/>
    </row>
    <row r="29131" spans="2:2">
      <c r="B29131" s="150"/>
    </row>
    <row r="29132" spans="2:2">
      <c r="B29132" s="150"/>
    </row>
    <row r="29133" spans="2:2">
      <c r="B29133" s="150"/>
    </row>
    <row r="29134" spans="2:2">
      <c r="B29134" s="150"/>
    </row>
    <row r="29135" spans="2:2">
      <c r="B29135" s="150"/>
    </row>
    <row r="29136" spans="2:2">
      <c r="B29136" s="150"/>
    </row>
    <row r="29137" spans="2:2">
      <c r="B29137" s="150"/>
    </row>
    <row r="29138" spans="2:2">
      <c r="B29138" s="150"/>
    </row>
    <row r="29139" spans="2:2">
      <c r="B29139" s="150"/>
    </row>
    <row r="29140" spans="2:2">
      <c r="B29140" s="150"/>
    </row>
    <row r="29141" spans="2:2">
      <c r="B29141" s="150"/>
    </row>
    <row r="29142" spans="2:2">
      <c r="B29142" s="150"/>
    </row>
    <row r="29143" spans="2:2">
      <c r="B29143" s="150"/>
    </row>
    <row r="29144" spans="2:2">
      <c r="B29144" s="150"/>
    </row>
    <row r="29145" spans="2:2">
      <c r="B29145" s="150"/>
    </row>
    <row r="29146" spans="2:2">
      <c r="B29146" s="150"/>
    </row>
    <row r="29147" spans="2:2">
      <c r="B29147" s="150"/>
    </row>
    <row r="29148" spans="2:2">
      <c r="B29148" s="150"/>
    </row>
    <row r="29149" spans="2:2">
      <c r="B29149" s="150"/>
    </row>
    <row r="29150" spans="2:2">
      <c r="B29150" s="150"/>
    </row>
    <row r="29151" spans="2:2">
      <c r="B29151" s="150"/>
    </row>
    <row r="29152" spans="2:2">
      <c r="B29152" s="150"/>
    </row>
    <row r="29153" spans="2:2">
      <c r="B29153" s="150"/>
    </row>
    <row r="29154" spans="2:2">
      <c r="B29154" s="150"/>
    </row>
    <row r="29155" spans="2:2">
      <c r="B29155" s="150"/>
    </row>
    <row r="29156" spans="2:2">
      <c r="B29156" s="150"/>
    </row>
    <row r="29157" spans="2:2">
      <c r="B29157" s="150"/>
    </row>
    <row r="29158" spans="2:2">
      <c r="B29158" s="150"/>
    </row>
    <row r="29159" spans="2:2">
      <c r="B29159" s="150"/>
    </row>
    <row r="29160" spans="2:2">
      <c r="B29160" s="150"/>
    </row>
    <row r="29161" spans="2:2">
      <c r="B29161" s="150"/>
    </row>
    <row r="29162" spans="2:2">
      <c r="B29162" s="150"/>
    </row>
    <row r="29163" spans="2:2">
      <c r="B29163" s="150"/>
    </row>
    <row r="29164" spans="2:2">
      <c r="B29164" s="150"/>
    </row>
    <row r="29165" spans="2:2">
      <c r="B29165" s="150"/>
    </row>
    <row r="29166" spans="2:2">
      <c r="B29166" s="150"/>
    </row>
    <row r="29167" spans="2:2">
      <c r="B29167" s="150"/>
    </row>
    <row r="29168" spans="2:2">
      <c r="B29168" s="150"/>
    </row>
    <row r="29169" spans="2:2">
      <c r="B29169" s="150"/>
    </row>
    <row r="29170" spans="2:2">
      <c r="B29170" s="150"/>
    </row>
    <row r="29171" spans="2:2">
      <c r="B29171" s="150"/>
    </row>
    <row r="29172" spans="2:2">
      <c r="B29172" s="150"/>
    </row>
    <row r="29173" spans="2:2">
      <c r="B29173" s="150"/>
    </row>
    <row r="29174" spans="2:2">
      <c r="B29174" s="150"/>
    </row>
    <row r="29175" spans="2:2">
      <c r="B29175" s="150"/>
    </row>
    <row r="29176" spans="2:2">
      <c r="B29176" s="150"/>
    </row>
    <row r="29177" spans="2:2">
      <c r="B29177" s="150"/>
    </row>
    <row r="29178" spans="2:2">
      <c r="B29178" s="150"/>
    </row>
    <row r="29179" spans="2:2">
      <c r="B29179" s="150"/>
    </row>
    <row r="29180" spans="2:2">
      <c r="B29180" s="150"/>
    </row>
    <row r="29181" spans="2:2">
      <c r="B29181" s="150"/>
    </row>
    <row r="29182" spans="2:2">
      <c r="B29182" s="150"/>
    </row>
    <row r="29183" spans="2:2">
      <c r="B29183" s="150"/>
    </row>
    <row r="29184" spans="2:2">
      <c r="B29184" s="150"/>
    </row>
    <row r="29185" spans="2:2">
      <c r="B29185" s="150"/>
    </row>
    <row r="29186" spans="2:2">
      <c r="B29186" s="150"/>
    </row>
    <row r="29187" spans="2:2">
      <c r="B29187" s="150"/>
    </row>
    <row r="29188" spans="2:2">
      <c r="B29188" s="150"/>
    </row>
    <row r="29189" spans="2:2">
      <c r="B29189" s="150"/>
    </row>
    <row r="29190" spans="2:2">
      <c r="B29190" s="150"/>
    </row>
    <row r="29191" spans="2:2">
      <c r="B29191" s="150"/>
    </row>
    <row r="29192" spans="2:2">
      <c r="B29192" s="150"/>
    </row>
    <row r="29193" spans="2:2">
      <c r="B29193" s="150"/>
    </row>
    <row r="29194" spans="2:2">
      <c r="B29194" s="150"/>
    </row>
    <row r="29195" spans="2:2">
      <c r="B29195" s="150"/>
    </row>
    <row r="29196" spans="2:2">
      <c r="B29196" s="150"/>
    </row>
    <row r="29197" spans="2:2">
      <c r="B29197" s="150"/>
    </row>
    <row r="29198" spans="2:2">
      <c r="B29198" s="150"/>
    </row>
    <row r="29199" spans="2:2">
      <c r="B29199" s="150"/>
    </row>
    <row r="29200" spans="2:2">
      <c r="B29200" s="150"/>
    </row>
    <row r="29201" spans="2:2">
      <c r="B29201" s="150"/>
    </row>
    <row r="29202" spans="2:2">
      <c r="B29202" s="150"/>
    </row>
    <row r="29203" spans="2:2">
      <c r="B29203" s="150"/>
    </row>
    <row r="29204" spans="2:2">
      <c r="B29204" s="150"/>
    </row>
    <row r="29205" spans="2:2">
      <c r="B29205" s="150"/>
    </row>
    <row r="29206" spans="2:2">
      <c r="B29206" s="150"/>
    </row>
    <row r="29207" spans="2:2">
      <c r="B29207" s="150"/>
    </row>
    <row r="29208" spans="2:2">
      <c r="B29208" s="150"/>
    </row>
    <row r="29209" spans="2:2">
      <c r="B29209" s="150"/>
    </row>
    <row r="29210" spans="2:2">
      <c r="B29210" s="150"/>
    </row>
    <row r="29211" spans="2:2">
      <c r="B29211" s="150"/>
    </row>
    <row r="29212" spans="2:2">
      <c r="B29212" s="150"/>
    </row>
    <row r="29213" spans="2:2">
      <c r="B29213" s="150"/>
    </row>
    <row r="29214" spans="2:2">
      <c r="B29214" s="150"/>
    </row>
    <row r="29215" spans="2:2">
      <c r="B29215" s="150"/>
    </row>
    <row r="29216" spans="2:2">
      <c r="B29216" s="150"/>
    </row>
    <row r="29217" spans="2:2">
      <c r="B29217" s="150"/>
    </row>
    <row r="29218" spans="2:2">
      <c r="B29218" s="150"/>
    </row>
    <row r="29219" spans="2:2">
      <c r="B29219" s="150"/>
    </row>
    <row r="29220" spans="2:2">
      <c r="B29220" s="150"/>
    </row>
    <row r="29221" spans="2:2">
      <c r="B29221" s="150"/>
    </row>
    <row r="29222" spans="2:2">
      <c r="B29222" s="150"/>
    </row>
    <row r="29223" spans="2:2">
      <c r="B29223" s="150"/>
    </row>
    <row r="29224" spans="2:2">
      <c r="B29224" s="150"/>
    </row>
    <row r="29225" spans="2:2">
      <c r="B29225" s="150"/>
    </row>
    <row r="29226" spans="2:2">
      <c r="B29226" s="150"/>
    </row>
    <row r="29227" spans="2:2">
      <c r="B29227" s="150"/>
    </row>
    <row r="29228" spans="2:2">
      <c r="B29228" s="150"/>
    </row>
    <row r="29229" spans="2:2">
      <c r="B29229" s="150"/>
    </row>
    <row r="29230" spans="2:2">
      <c r="B29230" s="150"/>
    </row>
    <row r="29231" spans="2:2">
      <c r="B29231" s="150"/>
    </row>
    <row r="29232" spans="2:2">
      <c r="B29232" s="150"/>
    </row>
    <row r="29233" spans="2:2">
      <c r="B29233" s="150"/>
    </row>
    <row r="29234" spans="2:2">
      <c r="B29234" s="150"/>
    </row>
    <row r="29235" spans="2:2">
      <c r="B29235" s="150"/>
    </row>
    <row r="29236" spans="2:2">
      <c r="B29236" s="150"/>
    </row>
    <row r="29237" spans="2:2">
      <c r="B29237" s="150"/>
    </row>
    <row r="29238" spans="2:2">
      <c r="B29238" s="150"/>
    </row>
    <row r="29239" spans="2:2">
      <c r="B29239" s="150"/>
    </row>
    <row r="29240" spans="2:2">
      <c r="B29240" s="150"/>
    </row>
    <row r="29241" spans="2:2">
      <c r="B29241" s="150"/>
    </row>
    <row r="29242" spans="2:2">
      <c r="B29242" s="150"/>
    </row>
    <row r="29243" spans="2:2">
      <c r="B29243" s="150"/>
    </row>
    <row r="29244" spans="2:2">
      <c r="B29244" s="150"/>
    </row>
    <row r="29245" spans="2:2">
      <c r="B29245" s="150"/>
    </row>
    <row r="29246" spans="2:2">
      <c r="B29246" s="150"/>
    </row>
    <row r="29247" spans="2:2">
      <c r="B29247" s="150"/>
    </row>
    <row r="29248" spans="2:2">
      <c r="B29248" s="150"/>
    </row>
    <row r="29249" spans="2:2">
      <c r="B29249" s="150"/>
    </row>
    <row r="29250" spans="2:2">
      <c r="B29250" s="150"/>
    </row>
    <row r="29251" spans="2:2">
      <c r="B29251" s="150"/>
    </row>
    <row r="29252" spans="2:2">
      <c r="B29252" s="150"/>
    </row>
    <row r="29253" spans="2:2">
      <c r="B29253" s="150"/>
    </row>
    <row r="29254" spans="2:2">
      <c r="B29254" s="150"/>
    </row>
    <row r="29255" spans="2:2">
      <c r="B29255" s="150"/>
    </row>
    <row r="29256" spans="2:2">
      <c r="B29256" s="150"/>
    </row>
    <row r="29257" spans="2:2">
      <c r="B29257" s="150"/>
    </row>
    <row r="29258" spans="2:2">
      <c r="B29258" s="150"/>
    </row>
    <row r="29259" spans="2:2">
      <c r="B29259" s="150"/>
    </row>
    <row r="29260" spans="2:2">
      <c r="B29260" s="150"/>
    </row>
    <row r="29261" spans="2:2">
      <c r="B29261" s="150"/>
    </row>
    <row r="29262" spans="2:2">
      <c r="B29262" s="150"/>
    </row>
    <row r="29263" spans="2:2">
      <c r="B29263" s="150"/>
    </row>
    <row r="29264" spans="2:2">
      <c r="B29264" s="150"/>
    </row>
    <row r="29265" spans="2:2">
      <c r="B29265" s="150"/>
    </row>
    <row r="29266" spans="2:2">
      <c r="B29266" s="150"/>
    </row>
    <row r="29267" spans="2:2">
      <c r="B29267" s="150"/>
    </row>
    <row r="29268" spans="2:2">
      <c r="B29268" s="150"/>
    </row>
    <row r="29269" spans="2:2">
      <c r="B29269" s="150"/>
    </row>
    <row r="29270" spans="2:2">
      <c r="B29270" s="150"/>
    </row>
    <row r="29271" spans="2:2">
      <c r="B29271" s="150"/>
    </row>
    <row r="29272" spans="2:2">
      <c r="B29272" s="150"/>
    </row>
    <row r="29273" spans="2:2">
      <c r="B29273" s="150"/>
    </row>
    <row r="29274" spans="2:2">
      <c r="B29274" s="150"/>
    </row>
    <row r="29275" spans="2:2">
      <c r="B29275" s="150"/>
    </row>
    <row r="29276" spans="2:2">
      <c r="B29276" s="150"/>
    </row>
    <row r="29277" spans="2:2">
      <c r="B29277" s="150"/>
    </row>
    <row r="29278" spans="2:2">
      <c r="B29278" s="150"/>
    </row>
    <row r="29279" spans="2:2">
      <c r="B29279" s="150"/>
    </row>
    <row r="29280" spans="2:2">
      <c r="B29280" s="150"/>
    </row>
    <row r="29281" spans="2:2">
      <c r="B29281" s="150"/>
    </row>
    <row r="29282" spans="2:2">
      <c r="B29282" s="150"/>
    </row>
    <row r="29283" spans="2:2">
      <c r="B29283" s="150"/>
    </row>
    <row r="29284" spans="2:2">
      <c r="B29284" s="150"/>
    </row>
    <row r="29285" spans="2:2">
      <c r="B29285" s="150"/>
    </row>
    <row r="29286" spans="2:2">
      <c r="B29286" s="150"/>
    </row>
    <row r="29287" spans="2:2">
      <c r="B29287" s="150"/>
    </row>
    <row r="29288" spans="2:2">
      <c r="B29288" s="150"/>
    </row>
    <row r="29289" spans="2:2">
      <c r="B29289" s="150"/>
    </row>
    <row r="29290" spans="2:2">
      <c r="B29290" s="150"/>
    </row>
    <row r="29291" spans="2:2">
      <c r="B29291" s="150"/>
    </row>
    <row r="29292" spans="2:2">
      <c r="B29292" s="150"/>
    </row>
    <row r="29293" spans="2:2">
      <c r="B29293" s="150"/>
    </row>
    <row r="29294" spans="2:2">
      <c r="B29294" s="150"/>
    </row>
    <row r="29295" spans="2:2">
      <c r="B29295" s="150"/>
    </row>
    <row r="29296" spans="2:2">
      <c r="B29296" s="150"/>
    </row>
    <row r="29297" spans="2:2">
      <c r="B29297" s="150"/>
    </row>
    <row r="29298" spans="2:2">
      <c r="B29298" s="150"/>
    </row>
    <row r="29299" spans="2:2">
      <c r="B29299" s="150"/>
    </row>
    <row r="29300" spans="2:2">
      <c r="B29300" s="150"/>
    </row>
    <row r="29301" spans="2:2">
      <c r="B29301" s="150"/>
    </row>
    <row r="29302" spans="2:2">
      <c r="B29302" s="150"/>
    </row>
    <row r="29303" spans="2:2">
      <c r="B29303" s="150"/>
    </row>
    <row r="29304" spans="2:2">
      <c r="B29304" s="150"/>
    </row>
    <row r="29305" spans="2:2">
      <c r="B29305" s="150"/>
    </row>
    <row r="29306" spans="2:2">
      <c r="B29306" s="150"/>
    </row>
    <row r="29307" spans="2:2">
      <c r="B29307" s="150"/>
    </row>
    <row r="29308" spans="2:2">
      <c r="B29308" s="150"/>
    </row>
    <row r="29309" spans="2:2">
      <c r="B29309" s="150"/>
    </row>
    <row r="29310" spans="2:2">
      <c r="B29310" s="150"/>
    </row>
    <row r="29311" spans="2:2">
      <c r="B29311" s="150"/>
    </row>
    <row r="29312" spans="2:2">
      <c r="B29312" s="150"/>
    </row>
    <row r="29313" spans="2:2">
      <c r="B29313" s="150"/>
    </row>
    <row r="29314" spans="2:2">
      <c r="B29314" s="150"/>
    </row>
    <row r="29315" spans="2:2">
      <c r="B29315" s="150"/>
    </row>
    <row r="29316" spans="2:2">
      <c r="B29316" s="150"/>
    </row>
    <row r="29317" spans="2:2">
      <c r="B29317" s="150"/>
    </row>
    <row r="29318" spans="2:2">
      <c r="B29318" s="150"/>
    </row>
    <row r="29319" spans="2:2">
      <c r="B29319" s="150"/>
    </row>
    <row r="29320" spans="2:2">
      <c r="B29320" s="150"/>
    </row>
    <row r="29321" spans="2:2">
      <c r="B29321" s="150"/>
    </row>
    <row r="29322" spans="2:2">
      <c r="B29322" s="150"/>
    </row>
    <row r="29323" spans="2:2">
      <c r="B29323" s="150"/>
    </row>
    <row r="29324" spans="2:2">
      <c r="B29324" s="150"/>
    </row>
    <row r="29325" spans="2:2">
      <c r="B29325" s="150"/>
    </row>
    <row r="29326" spans="2:2">
      <c r="B29326" s="150"/>
    </row>
    <row r="29327" spans="2:2">
      <c r="B29327" s="150"/>
    </row>
    <row r="29328" spans="2:2">
      <c r="B29328" s="150"/>
    </row>
    <row r="29329" spans="2:2">
      <c r="B29329" s="150"/>
    </row>
    <row r="29330" spans="2:2">
      <c r="B29330" s="150"/>
    </row>
    <row r="29331" spans="2:2">
      <c r="B29331" s="150"/>
    </row>
    <row r="29332" spans="2:2">
      <c r="B29332" s="150"/>
    </row>
    <row r="29333" spans="2:2">
      <c r="B29333" s="150"/>
    </row>
    <row r="29334" spans="2:2">
      <c r="B29334" s="150"/>
    </row>
    <row r="29335" spans="2:2">
      <c r="B29335" s="150"/>
    </row>
    <row r="29336" spans="2:2">
      <c r="B29336" s="150"/>
    </row>
    <row r="29337" spans="2:2">
      <c r="B29337" s="150"/>
    </row>
    <row r="29338" spans="2:2">
      <c r="B29338" s="150"/>
    </row>
    <row r="29339" spans="2:2">
      <c r="B29339" s="150"/>
    </row>
    <row r="29340" spans="2:2">
      <c r="B29340" s="150"/>
    </row>
    <row r="29341" spans="2:2">
      <c r="B29341" s="150"/>
    </row>
    <row r="29342" spans="2:2">
      <c r="B29342" s="150"/>
    </row>
    <row r="29343" spans="2:2">
      <c r="B29343" s="150"/>
    </row>
    <row r="29344" spans="2:2">
      <c r="B29344" s="150"/>
    </row>
    <row r="29345" spans="2:2">
      <c r="B29345" s="150"/>
    </row>
    <row r="29346" spans="2:2">
      <c r="B29346" s="150"/>
    </row>
    <row r="29347" spans="2:2">
      <c r="B29347" s="150"/>
    </row>
    <row r="29348" spans="2:2">
      <c r="B29348" s="150"/>
    </row>
    <row r="29349" spans="2:2">
      <c r="B29349" s="150"/>
    </row>
    <row r="29350" spans="2:2">
      <c r="B29350" s="150"/>
    </row>
    <row r="29351" spans="2:2">
      <c r="B29351" s="150"/>
    </row>
    <row r="29352" spans="2:2">
      <c r="B29352" s="150"/>
    </row>
    <row r="29353" spans="2:2">
      <c r="B29353" s="150"/>
    </row>
    <row r="29354" spans="2:2">
      <c r="B29354" s="150"/>
    </row>
    <row r="29355" spans="2:2">
      <c r="B29355" s="150"/>
    </row>
    <row r="29356" spans="2:2">
      <c r="B29356" s="150"/>
    </row>
    <row r="29357" spans="2:2">
      <c r="B29357" s="150"/>
    </row>
    <row r="29358" spans="2:2">
      <c r="B29358" s="150"/>
    </row>
    <row r="29359" spans="2:2">
      <c r="B29359" s="150"/>
    </row>
    <row r="29360" spans="2:2">
      <c r="B29360" s="150"/>
    </row>
    <row r="29361" spans="2:2">
      <c r="B29361" s="150"/>
    </row>
    <row r="29362" spans="2:2">
      <c r="B29362" s="150"/>
    </row>
    <row r="29363" spans="2:2">
      <c r="B29363" s="150"/>
    </row>
    <row r="29364" spans="2:2">
      <c r="B29364" s="150"/>
    </row>
    <row r="29365" spans="2:2">
      <c r="B29365" s="150"/>
    </row>
    <row r="29366" spans="2:2">
      <c r="B29366" s="150"/>
    </row>
    <row r="29367" spans="2:2">
      <c r="B29367" s="150"/>
    </row>
    <row r="29368" spans="2:2">
      <c r="B29368" s="150"/>
    </row>
    <row r="29369" spans="2:2">
      <c r="B29369" s="150"/>
    </row>
    <row r="29370" spans="2:2">
      <c r="B29370" s="150"/>
    </row>
    <row r="29371" spans="2:2">
      <c r="B29371" s="150"/>
    </row>
    <row r="29372" spans="2:2">
      <c r="B29372" s="150"/>
    </row>
    <row r="29373" spans="2:2">
      <c r="B29373" s="150"/>
    </row>
    <row r="29374" spans="2:2">
      <c r="B29374" s="150"/>
    </row>
    <row r="29375" spans="2:2">
      <c r="B29375" s="150"/>
    </row>
    <row r="29376" spans="2:2">
      <c r="B29376" s="150"/>
    </row>
    <row r="29377" spans="2:2">
      <c r="B29377" s="150"/>
    </row>
    <row r="29378" spans="2:2">
      <c r="B29378" s="150"/>
    </row>
    <row r="29379" spans="2:2">
      <c r="B29379" s="150"/>
    </row>
    <row r="29380" spans="2:2">
      <c r="B29380" s="150"/>
    </row>
    <row r="29381" spans="2:2">
      <c r="B29381" s="150"/>
    </row>
    <row r="29382" spans="2:2">
      <c r="B29382" s="150"/>
    </row>
    <row r="29383" spans="2:2">
      <c r="B29383" s="150"/>
    </row>
    <row r="29384" spans="2:2">
      <c r="B29384" s="150"/>
    </row>
    <row r="29385" spans="2:2">
      <c r="B29385" s="150"/>
    </row>
    <row r="29386" spans="2:2">
      <c r="B29386" s="150"/>
    </row>
    <row r="29387" spans="2:2">
      <c r="B29387" s="150"/>
    </row>
    <row r="29388" spans="2:2">
      <c r="B29388" s="150"/>
    </row>
    <row r="29389" spans="2:2">
      <c r="B29389" s="150"/>
    </row>
    <row r="29390" spans="2:2">
      <c r="B29390" s="150"/>
    </row>
    <row r="29391" spans="2:2">
      <c r="B29391" s="150"/>
    </row>
    <row r="29392" spans="2:2">
      <c r="B29392" s="150"/>
    </row>
    <row r="29393" spans="2:2">
      <c r="B29393" s="150"/>
    </row>
    <row r="29394" spans="2:2">
      <c r="B29394" s="150"/>
    </row>
    <row r="29395" spans="2:2">
      <c r="B29395" s="150"/>
    </row>
    <row r="29396" spans="2:2">
      <c r="B29396" s="150"/>
    </row>
    <row r="29397" spans="2:2">
      <c r="B29397" s="150"/>
    </row>
    <row r="29398" spans="2:2">
      <c r="B29398" s="150"/>
    </row>
    <row r="29399" spans="2:2">
      <c r="B29399" s="150"/>
    </row>
    <row r="29400" spans="2:2">
      <c r="B29400" s="150"/>
    </row>
    <row r="29401" spans="2:2">
      <c r="B29401" s="150"/>
    </row>
    <row r="29402" spans="2:2">
      <c r="B29402" s="150"/>
    </row>
    <row r="29403" spans="2:2">
      <c r="B29403" s="150"/>
    </row>
    <row r="29404" spans="2:2">
      <c r="B29404" s="150"/>
    </row>
    <row r="29405" spans="2:2">
      <c r="B29405" s="150"/>
    </row>
    <row r="29406" spans="2:2">
      <c r="B29406" s="150"/>
    </row>
    <row r="29407" spans="2:2">
      <c r="B29407" s="150"/>
    </row>
    <row r="29408" spans="2:2">
      <c r="B29408" s="150"/>
    </row>
    <row r="29409" spans="2:2">
      <c r="B29409" s="150"/>
    </row>
    <row r="29410" spans="2:2">
      <c r="B29410" s="150"/>
    </row>
    <row r="29411" spans="2:2">
      <c r="B29411" s="150"/>
    </row>
    <row r="29412" spans="2:2">
      <c r="B29412" s="150"/>
    </row>
    <row r="29413" spans="2:2">
      <c r="B29413" s="150"/>
    </row>
    <row r="29414" spans="2:2">
      <c r="B29414" s="150"/>
    </row>
    <row r="29415" spans="2:2">
      <c r="B29415" s="150"/>
    </row>
    <row r="29416" spans="2:2">
      <c r="B29416" s="150"/>
    </row>
    <row r="29417" spans="2:2">
      <c r="B29417" s="150"/>
    </row>
    <row r="29418" spans="2:2">
      <c r="B29418" s="150"/>
    </row>
    <row r="29419" spans="2:2">
      <c r="B29419" s="150"/>
    </row>
    <row r="29420" spans="2:2">
      <c r="B29420" s="150"/>
    </row>
    <row r="29421" spans="2:2">
      <c r="B29421" s="150"/>
    </row>
    <row r="29422" spans="2:2">
      <c r="B29422" s="150"/>
    </row>
    <row r="29423" spans="2:2">
      <c r="B29423" s="150"/>
    </row>
    <row r="29424" spans="2:2">
      <c r="B29424" s="150"/>
    </row>
    <row r="29425" spans="2:2">
      <c r="B29425" s="150"/>
    </row>
    <row r="29426" spans="2:2">
      <c r="B29426" s="150"/>
    </row>
    <row r="29427" spans="2:2">
      <c r="B29427" s="150"/>
    </row>
    <row r="29428" spans="2:2">
      <c r="B29428" s="150"/>
    </row>
    <row r="29429" spans="2:2">
      <c r="B29429" s="150"/>
    </row>
    <row r="29430" spans="2:2">
      <c r="B29430" s="150"/>
    </row>
    <row r="29431" spans="2:2">
      <c r="B29431" s="150"/>
    </row>
    <row r="29432" spans="2:2">
      <c r="B29432" s="150"/>
    </row>
    <row r="29433" spans="2:2">
      <c r="B29433" s="150"/>
    </row>
    <row r="29434" spans="2:2">
      <c r="B29434" s="150"/>
    </row>
    <row r="29435" spans="2:2">
      <c r="B29435" s="150"/>
    </row>
    <row r="29436" spans="2:2">
      <c r="B29436" s="150"/>
    </row>
    <row r="29437" spans="2:2">
      <c r="B29437" s="150"/>
    </row>
    <row r="29438" spans="2:2">
      <c r="B29438" s="150"/>
    </row>
    <row r="29439" spans="2:2">
      <c r="B29439" s="150"/>
    </row>
    <row r="29440" spans="2:2">
      <c r="B29440" s="150"/>
    </row>
    <row r="29441" spans="2:2">
      <c r="B29441" s="150"/>
    </row>
    <row r="29442" spans="2:2">
      <c r="B29442" s="150"/>
    </row>
    <row r="29443" spans="2:2">
      <c r="B29443" s="150"/>
    </row>
    <row r="29444" spans="2:2">
      <c r="B29444" s="150"/>
    </row>
    <row r="29445" spans="2:2">
      <c r="B29445" s="150"/>
    </row>
    <row r="29446" spans="2:2">
      <c r="B29446" s="150"/>
    </row>
    <row r="29447" spans="2:2">
      <c r="B29447" s="150"/>
    </row>
    <row r="29448" spans="2:2">
      <c r="B29448" s="150"/>
    </row>
    <row r="29449" spans="2:2">
      <c r="B29449" s="150"/>
    </row>
    <row r="29450" spans="2:2">
      <c r="B29450" s="150"/>
    </row>
    <row r="29451" spans="2:2">
      <c r="B29451" s="150"/>
    </row>
    <row r="29452" spans="2:2">
      <c r="B29452" s="150"/>
    </row>
    <row r="29453" spans="2:2">
      <c r="B29453" s="150"/>
    </row>
    <row r="29454" spans="2:2">
      <c r="B29454" s="150"/>
    </row>
    <row r="29455" spans="2:2">
      <c r="B29455" s="150"/>
    </row>
    <row r="29456" spans="2:2">
      <c r="B29456" s="150"/>
    </row>
    <row r="29457" spans="2:2">
      <c r="B29457" s="150"/>
    </row>
    <row r="29458" spans="2:2">
      <c r="B29458" s="150"/>
    </row>
    <row r="29459" spans="2:2">
      <c r="B29459" s="150"/>
    </row>
    <row r="29460" spans="2:2">
      <c r="B29460" s="150"/>
    </row>
    <row r="29461" spans="2:2">
      <c r="B29461" s="150"/>
    </row>
    <row r="29462" spans="2:2">
      <c r="B29462" s="150"/>
    </row>
    <row r="29463" spans="2:2">
      <c r="B29463" s="150"/>
    </row>
    <row r="29464" spans="2:2">
      <c r="B29464" s="150"/>
    </row>
    <row r="29465" spans="2:2">
      <c r="B29465" s="150"/>
    </row>
    <row r="29466" spans="2:2">
      <c r="B29466" s="150"/>
    </row>
    <row r="29467" spans="2:2">
      <c r="B29467" s="150"/>
    </row>
    <row r="29468" spans="2:2">
      <c r="B29468" s="150"/>
    </row>
    <row r="29469" spans="2:2">
      <c r="B29469" s="150"/>
    </row>
    <row r="29470" spans="2:2">
      <c r="B29470" s="150"/>
    </row>
    <row r="29471" spans="2:2">
      <c r="B29471" s="150"/>
    </row>
    <row r="29472" spans="2:2">
      <c r="B29472" s="150"/>
    </row>
    <row r="29473" spans="2:2">
      <c r="B29473" s="150"/>
    </row>
    <row r="29474" spans="2:2">
      <c r="B29474" s="150"/>
    </row>
    <row r="29475" spans="2:2">
      <c r="B29475" s="150"/>
    </row>
    <row r="29476" spans="2:2">
      <c r="B29476" s="150"/>
    </row>
    <row r="29477" spans="2:2">
      <c r="B29477" s="150"/>
    </row>
    <row r="29478" spans="2:2">
      <c r="B29478" s="150"/>
    </row>
    <row r="29479" spans="2:2">
      <c r="B29479" s="150"/>
    </row>
    <row r="29480" spans="2:2">
      <c r="B29480" s="150"/>
    </row>
    <row r="29481" spans="2:2">
      <c r="B29481" s="150"/>
    </row>
    <row r="29482" spans="2:2">
      <c r="B29482" s="150"/>
    </row>
    <row r="29483" spans="2:2">
      <c r="B29483" s="150"/>
    </row>
    <row r="29484" spans="2:2">
      <c r="B29484" s="150"/>
    </row>
    <row r="29485" spans="2:2">
      <c r="B29485" s="150"/>
    </row>
    <row r="29486" spans="2:2">
      <c r="B29486" s="150"/>
    </row>
    <row r="29487" spans="2:2">
      <c r="B29487" s="150"/>
    </row>
    <row r="29488" spans="2:2">
      <c r="B29488" s="150"/>
    </row>
    <row r="29489" spans="2:2">
      <c r="B29489" s="150"/>
    </row>
    <row r="29490" spans="2:2">
      <c r="B29490" s="150"/>
    </row>
    <row r="29491" spans="2:2">
      <c r="B29491" s="150"/>
    </row>
    <row r="29492" spans="2:2">
      <c r="B29492" s="150"/>
    </row>
    <row r="29493" spans="2:2">
      <c r="B29493" s="150"/>
    </row>
    <row r="29494" spans="2:2">
      <c r="B29494" s="150"/>
    </row>
    <row r="29495" spans="2:2">
      <c r="B29495" s="150"/>
    </row>
    <row r="29496" spans="2:2">
      <c r="B29496" s="150"/>
    </row>
    <row r="29497" spans="2:2">
      <c r="B29497" s="150"/>
    </row>
    <row r="29498" spans="2:2">
      <c r="B29498" s="150"/>
    </row>
    <row r="29499" spans="2:2">
      <c r="B29499" s="150"/>
    </row>
    <row r="29500" spans="2:2">
      <c r="B29500" s="150"/>
    </row>
    <row r="29501" spans="2:2">
      <c r="B29501" s="150"/>
    </row>
    <row r="29502" spans="2:2">
      <c r="B29502" s="150"/>
    </row>
    <row r="29503" spans="2:2">
      <c r="B29503" s="150"/>
    </row>
    <row r="29504" spans="2:2">
      <c r="B29504" s="150"/>
    </row>
    <row r="29505" spans="2:2">
      <c r="B29505" s="150"/>
    </row>
    <row r="29506" spans="2:2">
      <c r="B29506" s="150"/>
    </row>
    <row r="29507" spans="2:2">
      <c r="B29507" s="150"/>
    </row>
    <row r="29508" spans="2:2">
      <c r="B29508" s="150"/>
    </row>
    <row r="29509" spans="2:2">
      <c r="B29509" s="150"/>
    </row>
    <row r="29510" spans="2:2">
      <c r="B29510" s="150"/>
    </row>
    <row r="29511" spans="2:2">
      <c r="B29511" s="150"/>
    </row>
    <row r="29512" spans="2:2">
      <c r="B29512" s="150"/>
    </row>
    <row r="29513" spans="2:2">
      <c r="B29513" s="150"/>
    </row>
    <row r="29514" spans="2:2">
      <c r="B29514" s="150"/>
    </row>
    <row r="29515" spans="2:2">
      <c r="B29515" s="150"/>
    </row>
    <row r="29516" spans="2:2">
      <c r="B29516" s="150"/>
    </row>
    <row r="29517" spans="2:2">
      <c r="B29517" s="150"/>
    </row>
    <row r="29518" spans="2:2">
      <c r="B29518" s="150"/>
    </row>
    <row r="29519" spans="2:2">
      <c r="B29519" s="150"/>
    </row>
    <row r="29520" spans="2:2">
      <c r="B29520" s="150"/>
    </row>
    <row r="29521" spans="2:2">
      <c r="B29521" s="150"/>
    </row>
    <row r="29522" spans="2:2">
      <c r="B29522" s="150"/>
    </row>
    <row r="29523" spans="2:2">
      <c r="B29523" s="150"/>
    </row>
    <row r="29524" spans="2:2">
      <c r="B29524" s="150"/>
    </row>
    <row r="29525" spans="2:2">
      <c r="B29525" s="150"/>
    </row>
    <row r="29526" spans="2:2">
      <c r="B29526" s="150"/>
    </row>
    <row r="29527" spans="2:2">
      <c r="B29527" s="150"/>
    </row>
    <row r="29528" spans="2:2">
      <c r="B29528" s="150"/>
    </row>
    <row r="29529" spans="2:2">
      <c r="B29529" s="150"/>
    </row>
    <row r="29530" spans="2:2">
      <c r="B29530" s="150"/>
    </row>
    <row r="29531" spans="2:2">
      <c r="B29531" s="150"/>
    </row>
    <row r="29532" spans="2:2">
      <c r="B29532" s="150"/>
    </row>
    <row r="29533" spans="2:2">
      <c r="B29533" s="150"/>
    </row>
    <row r="29534" spans="2:2">
      <c r="B29534" s="150"/>
    </row>
    <row r="29535" spans="2:2">
      <c r="B29535" s="150"/>
    </row>
    <row r="29536" spans="2:2">
      <c r="B29536" s="150"/>
    </row>
    <row r="29537" spans="2:2">
      <c r="B29537" s="150"/>
    </row>
    <row r="29538" spans="2:2">
      <c r="B29538" s="150"/>
    </row>
    <row r="29539" spans="2:2">
      <c r="B29539" s="150"/>
    </row>
    <row r="29540" spans="2:2">
      <c r="B29540" s="150"/>
    </row>
    <row r="29541" spans="2:2">
      <c r="B29541" s="150"/>
    </row>
    <row r="29542" spans="2:2">
      <c r="B29542" s="150"/>
    </row>
    <row r="29543" spans="2:2">
      <c r="B29543" s="150"/>
    </row>
    <row r="29544" spans="2:2">
      <c r="B29544" s="150"/>
    </row>
    <row r="29545" spans="2:2">
      <c r="B29545" s="150"/>
    </row>
    <row r="29546" spans="2:2">
      <c r="B29546" s="150"/>
    </row>
    <row r="29547" spans="2:2">
      <c r="B29547" s="150"/>
    </row>
    <row r="29548" spans="2:2">
      <c r="B29548" s="150"/>
    </row>
    <row r="29549" spans="2:2">
      <c r="B29549" s="150"/>
    </row>
    <row r="29550" spans="2:2">
      <c r="B29550" s="150"/>
    </row>
    <row r="29551" spans="2:2">
      <c r="B29551" s="150"/>
    </row>
    <row r="29552" spans="2:2">
      <c r="B29552" s="150"/>
    </row>
    <row r="29553" spans="2:2">
      <c r="B29553" s="150"/>
    </row>
    <row r="29554" spans="2:2">
      <c r="B29554" s="150"/>
    </row>
    <row r="29555" spans="2:2">
      <c r="B29555" s="150"/>
    </row>
    <row r="29556" spans="2:2">
      <c r="B29556" s="150"/>
    </row>
    <row r="29557" spans="2:2">
      <c r="B29557" s="150"/>
    </row>
    <row r="29558" spans="2:2">
      <c r="B29558" s="150"/>
    </row>
    <row r="29559" spans="2:2">
      <c r="B29559" s="150"/>
    </row>
    <row r="29560" spans="2:2">
      <c r="B29560" s="150"/>
    </row>
    <row r="29561" spans="2:2">
      <c r="B29561" s="150"/>
    </row>
    <row r="29562" spans="2:2">
      <c r="B29562" s="150"/>
    </row>
    <row r="29563" spans="2:2">
      <c r="B29563" s="150"/>
    </row>
    <row r="29564" spans="2:2">
      <c r="B29564" s="150"/>
    </row>
    <row r="29565" spans="2:2">
      <c r="B29565" s="150"/>
    </row>
    <row r="29566" spans="2:2">
      <c r="B29566" s="150"/>
    </row>
    <row r="29567" spans="2:2">
      <c r="B29567" s="150"/>
    </row>
    <row r="29568" spans="2:2">
      <c r="B29568" s="150"/>
    </row>
    <row r="29569" spans="2:2">
      <c r="B29569" s="150"/>
    </row>
    <row r="29570" spans="2:2">
      <c r="B29570" s="150"/>
    </row>
    <row r="29571" spans="2:2">
      <c r="B29571" s="150"/>
    </row>
    <row r="29572" spans="2:2">
      <c r="B29572" s="150"/>
    </row>
    <row r="29573" spans="2:2">
      <c r="B29573" s="150"/>
    </row>
    <row r="29574" spans="2:2">
      <c r="B29574" s="150"/>
    </row>
    <row r="29575" spans="2:2">
      <c r="B29575" s="150"/>
    </row>
    <row r="29576" spans="2:2">
      <c r="B29576" s="150"/>
    </row>
    <row r="29577" spans="2:2">
      <c r="B29577" s="150"/>
    </row>
    <row r="29578" spans="2:2">
      <c r="B29578" s="150"/>
    </row>
    <row r="29579" spans="2:2">
      <c r="B29579" s="150"/>
    </row>
    <row r="29580" spans="2:2">
      <c r="B29580" s="150"/>
    </row>
    <row r="29581" spans="2:2">
      <c r="B29581" s="150"/>
    </row>
    <row r="29582" spans="2:2">
      <c r="B29582" s="150"/>
    </row>
    <row r="29583" spans="2:2">
      <c r="B29583" s="150"/>
    </row>
    <row r="29584" spans="2:2">
      <c r="B29584" s="150"/>
    </row>
    <row r="29585" spans="2:2">
      <c r="B29585" s="150"/>
    </row>
    <row r="29586" spans="2:2">
      <c r="B29586" s="150"/>
    </row>
    <row r="29587" spans="2:2">
      <c r="B29587" s="150"/>
    </row>
    <row r="29588" spans="2:2">
      <c r="B29588" s="150"/>
    </row>
    <row r="29589" spans="2:2">
      <c r="B29589" s="150"/>
    </row>
    <row r="29590" spans="2:2">
      <c r="B29590" s="150"/>
    </row>
    <row r="29591" spans="2:2">
      <c r="B29591" s="150"/>
    </row>
    <row r="29592" spans="2:2">
      <c r="B29592" s="150"/>
    </row>
    <row r="29593" spans="2:2">
      <c r="B29593" s="150"/>
    </row>
    <row r="29594" spans="2:2">
      <c r="B29594" s="150"/>
    </row>
    <row r="29595" spans="2:2">
      <c r="B29595" s="150"/>
    </row>
    <row r="29596" spans="2:2">
      <c r="B29596" s="150"/>
    </row>
    <row r="29597" spans="2:2">
      <c r="B29597" s="150"/>
    </row>
    <row r="29598" spans="2:2">
      <c r="B29598" s="150"/>
    </row>
    <row r="29599" spans="2:2">
      <c r="B29599" s="150"/>
    </row>
    <row r="29600" spans="2:2">
      <c r="B29600" s="150"/>
    </row>
    <row r="29601" spans="2:2">
      <c r="B29601" s="150"/>
    </row>
    <row r="29602" spans="2:2">
      <c r="B29602" s="150"/>
    </row>
    <row r="29603" spans="2:2">
      <c r="B29603" s="150"/>
    </row>
    <row r="29604" spans="2:2">
      <c r="B29604" s="150"/>
    </row>
    <row r="29605" spans="2:2">
      <c r="B29605" s="150"/>
    </row>
    <row r="29606" spans="2:2">
      <c r="B29606" s="150"/>
    </row>
    <row r="29607" spans="2:2">
      <c r="B29607" s="150"/>
    </row>
    <row r="29608" spans="2:2">
      <c r="B29608" s="150"/>
    </row>
    <row r="29609" spans="2:2">
      <c r="B29609" s="150"/>
    </row>
    <row r="29610" spans="2:2">
      <c r="B29610" s="150"/>
    </row>
    <row r="29611" spans="2:2">
      <c r="B29611" s="150"/>
    </row>
    <row r="29612" spans="2:2">
      <c r="B29612" s="150"/>
    </row>
    <row r="29613" spans="2:2">
      <c r="B29613" s="150"/>
    </row>
    <row r="29614" spans="2:2">
      <c r="B29614" s="150"/>
    </row>
    <row r="29615" spans="2:2">
      <c r="B29615" s="150"/>
    </row>
    <row r="29616" spans="2:2">
      <c r="B29616" s="150"/>
    </row>
    <row r="29617" spans="2:2">
      <c r="B29617" s="150"/>
    </row>
    <row r="29618" spans="2:2">
      <c r="B29618" s="150"/>
    </row>
    <row r="29619" spans="2:2">
      <c r="B29619" s="150"/>
    </row>
    <row r="29620" spans="2:2">
      <c r="B29620" s="150"/>
    </row>
    <row r="29621" spans="2:2">
      <c r="B29621" s="150"/>
    </row>
    <row r="29622" spans="2:2">
      <c r="B29622" s="150"/>
    </row>
    <row r="29623" spans="2:2">
      <c r="B29623" s="150"/>
    </row>
    <row r="29624" spans="2:2">
      <c r="B29624" s="150"/>
    </row>
    <row r="29625" spans="2:2">
      <c r="B29625" s="150"/>
    </row>
    <row r="29626" spans="2:2">
      <c r="B29626" s="150"/>
    </row>
    <row r="29627" spans="2:2">
      <c r="B29627" s="150"/>
    </row>
    <row r="29628" spans="2:2">
      <c r="B29628" s="150"/>
    </row>
    <row r="29629" spans="2:2">
      <c r="B29629" s="150"/>
    </row>
    <row r="29630" spans="2:2">
      <c r="B29630" s="150"/>
    </row>
    <row r="29631" spans="2:2">
      <c r="B29631" s="150"/>
    </row>
    <row r="29632" spans="2:2">
      <c r="B29632" s="150"/>
    </row>
    <row r="29633" spans="2:2">
      <c r="B29633" s="150"/>
    </row>
    <row r="29634" spans="2:2">
      <c r="B29634" s="150"/>
    </row>
    <row r="29635" spans="2:2">
      <c r="B29635" s="150"/>
    </row>
    <row r="29636" spans="2:2">
      <c r="B29636" s="150"/>
    </row>
    <row r="29637" spans="2:2">
      <c r="B29637" s="150"/>
    </row>
    <row r="29638" spans="2:2">
      <c r="B29638" s="150"/>
    </row>
    <row r="29639" spans="2:2">
      <c r="B29639" s="150"/>
    </row>
    <row r="29640" spans="2:2">
      <c r="B29640" s="150"/>
    </row>
    <row r="29641" spans="2:2">
      <c r="B29641" s="150"/>
    </row>
    <row r="29642" spans="2:2">
      <c r="B29642" s="150"/>
    </row>
    <row r="29643" spans="2:2">
      <c r="B29643" s="150"/>
    </row>
    <row r="29644" spans="2:2">
      <c r="B29644" s="150"/>
    </row>
    <row r="29645" spans="2:2">
      <c r="B29645" s="150"/>
    </row>
    <row r="29646" spans="2:2">
      <c r="B29646" s="150"/>
    </row>
    <row r="29647" spans="2:2">
      <c r="B29647" s="150"/>
    </row>
    <row r="29648" spans="2:2">
      <c r="B29648" s="150"/>
    </row>
    <row r="29649" spans="2:2">
      <c r="B29649" s="150"/>
    </row>
    <row r="29650" spans="2:2">
      <c r="B29650" s="150"/>
    </row>
    <row r="29651" spans="2:2">
      <c r="B29651" s="150"/>
    </row>
    <row r="29652" spans="2:2">
      <c r="B29652" s="150"/>
    </row>
    <row r="29653" spans="2:2">
      <c r="B29653" s="150"/>
    </row>
    <row r="29654" spans="2:2">
      <c r="B29654" s="150"/>
    </row>
    <row r="29655" spans="2:2">
      <c r="B29655" s="150"/>
    </row>
    <row r="29656" spans="2:2">
      <c r="B29656" s="150"/>
    </row>
    <row r="29657" spans="2:2">
      <c r="B29657" s="150"/>
    </row>
    <row r="29658" spans="2:2">
      <c r="B29658" s="150"/>
    </row>
    <row r="29659" spans="2:2">
      <c r="B29659" s="150"/>
    </row>
    <row r="29660" spans="2:2">
      <c r="B29660" s="150"/>
    </row>
    <row r="29661" spans="2:2">
      <c r="B29661" s="150"/>
    </row>
    <row r="29662" spans="2:2">
      <c r="B29662" s="150"/>
    </row>
    <row r="29663" spans="2:2">
      <c r="B29663" s="150"/>
    </row>
    <row r="29664" spans="2:2">
      <c r="B29664" s="150"/>
    </row>
    <row r="29665" spans="2:2">
      <c r="B29665" s="150"/>
    </row>
    <row r="29666" spans="2:2">
      <c r="B29666" s="150"/>
    </row>
    <row r="29667" spans="2:2">
      <c r="B29667" s="150"/>
    </row>
    <row r="29668" spans="2:2">
      <c r="B29668" s="150"/>
    </row>
    <row r="29669" spans="2:2">
      <c r="B29669" s="150"/>
    </row>
    <row r="29670" spans="2:2">
      <c r="B29670" s="150"/>
    </row>
    <row r="29671" spans="2:2">
      <c r="B29671" s="150"/>
    </row>
    <row r="29672" spans="2:2">
      <c r="B29672" s="150"/>
    </row>
    <row r="29673" spans="2:2">
      <c r="B29673" s="150"/>
    </row>
    <row r="29674" spans="2:2">
      <c r="B29674" s="150"/>
    </row>
    <row r="29675" spans="2:2">
      <c r="B29675" s="150"/>
    </row>
    <row r="29676" spans="2:2">
      <c r="B29676" s="150"/>
    </row>
    <row r="29677" spans="2:2">
      <c r="B29677" s="150"/>
    </row>
    <row r="29678" spans="2:2">
      <c r="B29678" s="150"/>
    </row>
    <row r="29679" spans="2:2">
      <c r="B29679" s="150"/>
    </row>
    <row r="29680" spans="2:2">
      <c r="B29680" s="150"/>
    </row>
    <row r="29681" spans="2:2">
      <c r="B29681" s="150"/>
    </row>
    <row r="29682" spans="2:2">
      <c r="B29682" s="150"/>
    </row>
    <row r="29683" spans="2:2">
      <c r="B29683" s="150"/>
    </row>
    <row r="29684" spans="2:2">
      <c r="B29684" s="150"/>
    </row>
    <row r="29685" spans="2:2">
      <c r="B29685" s="150"/>
    </row>
    <row r="29686" spans="2:2">
      <c r="B29686" s="150"/>
    </row>
    <row r="29687" spans="2:2">
      <c r="B29687" s="150"/>
    </row>
    <row r="29688" spans="2:2">
      <c r="B29688" s="150"/>
    </row>
    <row r="29689" spans="2:2">
      <c r="B29689" s="150"/>
    </row>
    <row r="29690" spans="2:2">
      <c r="B29690" s="150"/>
    </row>
    <row r="29691" spans="2:2">
      <c r="B29691" s="150"/>
    </row>
    <row r="29692" spans="2:2">
      <c r="B29692" s="150"/>
    </row>
    <row r="29693" spans="2:2">
      <c r="B29693" s="150"/>
    </row>
    <row r="29694" spans="2:2">
      <c r="B29694" s="150"/>
    </row>
    <row r="29695" spans="2:2">
      <c r="B29695" s="150"/>
    </row>
    <row r="29696" spans="2:2">
      <c r="B29696" s="150"/>
    </row>
    <row r="29697" spans="2:2">
      <c r="B29697" s="150"/>
    </row>
    <row r="29698" spans="2:2">
      <c r="B29698" s="150"/>
    </row>
    <row r="29699" spans="2:2">
      <c r="B29699" s="150"/>
    </row>
    <row r="29700" spans="2:2">
      <c r="B29700" s="150"/>
    </row>
    <row r="29701" spans="2:2">
      <c r="B29701" s="150"/>
    </row>
    <row r="29702" spans="2:2">
      <c r="B29702" s="150"/>
    </row>
    <row r="29703" spans="2:2">
      <c r="B29703" s="150"/>
    </row>
    <row r="29704" spans="2:2">
      <c r="B29704" s="150"/>
    </row>
    <row r="29705" spans="2:2">
      <c r="B29705" s="150"/>
    </row>
    <row r="29706" spans="2:2">
      <c r="B29706" s="150"/>
    </row>
    <row r="29707" spans="2:2">
      <c r="B29707" s="150"/>
    </row>
    <row r="29708" spans="2:2">
      <c r="B29708" s="150"/>
    </row>
    <row r="29709" spans="2:2">
      <c r="B29709" s="150"/>
    </row>
    <row r="29710" spans="2:2">
      <c r="B29710" s="150"/>
    </row>
    <row r="29711" spans="2:2">
      <c r="B29711" s="150"/>
    </row>
    <row r="29712" spans="2:2">
      <c r="B29712" s="150"/>
    </row>
    <row r="29713" spans="2:2">
      <c r="B29713" s="150"/>
    </row>
    <row r="29714" spans="2:2">
      <c r="B29714" s="150"/>
    </row>
    <row r="29715" spans="2:2">
      <c r="B29715" s="150"/>
    </row>
    <row r="29716" spans="2:2">
      <c r="B29716" s="150"/>
    </row>
    <row r="29717" spans="2:2">
      <c r="B29717" s="150"/>
    </row>
    <row r="29718" spans="2:2">
      <c r="B29718" s="150"/>
    </row>
    <row r="29719" spans="2:2">
      <c r="B29719" s="150"/>
    </row>
    <row r="29720" spans="2:2">
      <c r="B29720" s="150"/>
    </row>
    <row r="29721" spans="2:2">
      <c r="B29721" s="150"/>
    </row>
    <row r="29722" spans="2:2">
      <c r="B29722" s="150"/>
    </row>
    <row r="29723" spans="2:2">
      <c r="B29723" s="150"/>
    </row>
    <row r="29724" spans="2:2">
      <c r="B29724" s="150"/>
    </row>
    <row r="29725" spans="2:2">
      <c r="B29725" s="150"/>
    </row>
    <row r="29726" spans="2:2">
      <c r="B29726" s="150"/>
    </row>
    <row r="29727" spans="2:2">
      <c r="B29727" s="150"/>
    </row>
    <row r="29728" spans="2:2">
      <c r="B29728" s="150"/>
    </row>
    <row r="29729" spans="2:2">
      <c r="B29729" s="150"/>
    </row>
    <row r="29730" spans="2:2">
      <c r="B29730" s="150"/>
    </row>
    <row r="29731" spans="2:2">
      <c r="B29731" s="150"/>
    </row>
    <row r="29732" spans="2:2">
      <c r="B29732" s="150"/>
    </row>
    <row r="29733" spans="2:2">
      <c r="B29733" s="150"/>
    </row>
    <row r="29734" spans="2:2">
      <c r="B29734" s="150"/>
    </row>
    <row r="29735" spans="2:2">
      <c r="B29735" s="150"/>
    </row>
    <row r="29736" spans="2:2">
      <c r="B29736" s="150"/>
    </row>
    <row r="29737" spans="2:2">
      <c r="B29737" s="150"/>
    </row>
    <row r="29738" spans="2:2">
      <c r="B29738" s="150"/>
    </row>
    <row r="29739" spans="2:2">
      <c r="B29739" s="150"/>
    </row>
    <row r="29740" spans="2:2">
      <c r="B29740" s="150"/>
    </row>
    <row r="29741" spans="2:2">
      <c r="B29741" s="150"/>
    </row>
    <row r="29742" spans="2:2">
      <c r="B29742" s="150"/>
    </row>
    <row r="29743" spans="2:2">
      <c r="B29743" s="150"/>
    </row>
    <row r="29744" spans="2:2">
      <c r="B29744" s="150"/>
    </row>
    <row r="29745" spans="2:2">
      <c r="B29745" s="150"/>
    </row>
    <row r="29746" spans="2:2">
      <c r="B29746" s="150"/>
    </row>
    <row r="29747" spans="2:2">
      <c r="B29747" s="150"/>
    </row>
    <row r="29748" spans="2:2">
      <c r="B29748" s="150"/>
    </row>
    <row r="29749" spans="2:2">
      <c r="B29749" s="150"/>
    </row>
    <row r="29750" spans="2:2">
      <c r="B29750" s="150"/>
    </row>
    <row r="29751" spans="2:2">
      <c r="B29751" s="150"/>
    </row>
    <row r="29752" spans="2:2">
      <c r="B29752" s="150"/>
    </row>
    <row r="29753" spans="2:2">
      <c r="B29753" s="150"/>
    </row>
    <row r="29754" spans="2:2">
      <c r="B29754" s="150"/>
    </row>
    <row r="29755" spans="2:2">
      <c r="B29755" s="150"/>
    </row>
    <row r="29756" spans="2:2">
      <c r="B29756" s="150"/>
    </row>
    <row r="29757" spans="2:2">
      <c r="B29757" s="150"/>
    </row>
    <row r="29758" spans="2:2">
      <c r="B29758" s="150"/>
    </row>
    <row r="29759" spans="2:2">
      <c r="B29759" s="150"/>
    </row>
    <row r="29760" spans="2:2">
      <c r="B29760" s="150"/>
    </row>
    <row r="29761" spans="2:2">
      <c r="B29761" s="150"/>
    </row>
    <row r="29762" spans="2:2">
      <c r="B29762" s="150"/>
    </row>
    <row r="29763" spans="2:2">
      <c r="B29763" s="150"/>
    </row>
    <row r="29764" spans="2:2">
      <c r="B29764" s="150"/>
    </row>
    <row r="29765" spans="2:2">
      <c r="B29765" s="150"/>
    </row>
    <row r="29766" spans="2:2">
      <c r="B29766" s="150"/>
    </row>
    <row r="29767" spans="2:2">
      <c r="B29767" s="150"/>
    </row>
    <row r="29768" spans="2:2">
      <c r="B29768" s="150"/>
    </row>
    <row r="29769" spans="2:2">
      <c r="B29769" s="150"/>
    </row>
    <row r="29770" spans="2:2">
      <c r="B29770" s="150"/>
    </row>
    <row r="29771" spans="2:2">
      <c r="B29771" s="150"/>
    </row>
    <row r="29772" spans="2:2">
      <c r="B29772" s="150"/>
    </row>
    <row r="29773" spans="2:2">
      <c r="B29773" s="150"/>
    </row>
    <row r="29774" spans="2:2">
      <c r="B29774" s="150"/>
    </row>
    <row r="29775" spans="2:2">
      <c r="B29775" s="150"/>
    </row>
    <row r="29776" spans="2:2">
      <c r="B29776" s="150"/>
    </row>
    <row r="29777" spans="2:2">
      <c r="B29777" s="150"/>
    </row>
    <row r="29778" spans="2:2">
      <c r="B29778" s="150"/>
    </row>
    <row r="29779" spans="2:2">
      <c r="B29779" s="150"/>
    </row>
    <row r="29780" spans="2:2">
      <c r="B29780" s="150"/>
    </row>
    <row r="29781" spans="2:2">
      <c r="B29781" s="150"/>
    </row>
    <row r="29782" spans="2:2">
      <c r="B29782" s="150"/>
    </row>
    <row r="29783" spans="2:2">
      <c r="B29783" s="150"/>
    </row>
    <row r="29784" spans="2:2">
      <c r="B29784" s="150"/>
    </row>
    <row r="29785" spans="2:2">
      <c r="B29785" s="150"/>
    </row>
    <row r="29786" spans="2:2">
      <c r="B29786" s="150"/>
    </row>
    <row r="29787" spans="2:2">
      <c r="B29787" s="150"/>
    </row>
    <row r="29788" spans="2:2">
      <c r="B29788" s="150"/>
    </row>
    <row r="29789" spans="2:2">
      <c r="B29789" s="150"/>
    </row>
    <row r="29790" spans="2:2">
      <c r="B29790" s="150"/>
    </row>
    <row r="29791" spans="2:2">
      <c r="B29791" s="150"/>
    </row>
    <row r="29792" spans="2:2">
      <c r="B29792" s="150"/>
    </row>
    <row r="29793" spans="2:2">
      <c r="B29793" s="150"/>
    </row>
    <row r="29794" spans="2:2">
      <c r="B29794" s="150"/>
    </row>
    <row r="29795" spans="2:2">
      <c r="B29795" s="150"/>
    </row>
    <row r="29796" spans="2:2">
      <c r="B29796" s="150"/>
    </row>
    <row r="29797" spans="2:2">
      <c r="B29797" s="150"/>
    </row>
    <row r="29798" spans="2:2">
      <c r="B29798" s="150"/>
    </row>
    <row r="29799" spans="2:2">
      <c r="B29799" s="150"/>
    </row>
    <row r="29800" spans="2:2">
      <c r="B29800" s="150"/>
    </row>
    <row r="29801" spans="2:2">
      <c r="B29801" s="150"/>
    </row>
    <row r="29802" spans="2:2">
      <c r="B29802" s="150"/>
    </row>
    <row r="29803" spans="2:2">
      <c r="B29803" s="150"/>
    </row>
    <row r="29804" spans="2:2">
      <c r="B29804" s="150"/>
    </row>
    <row r="29805" spans="2:2">
      <c r="B29805" s="150"/>
    </row>
    <row r="29806" spans="2:2">
      <c r="B29806" s="150"/>
    </row>
    <row r="29807" spans="2:2">
      <c r="B29807" s="150"/>
    </row>
    <row r="29808" spans="2:2">
      <c r="B29808" s="150"/>
    </row>
    <row r="29809" spans="2:2">
      <c r="B29809" s="150"/>
    </row>
    <row r="29810" spans="2:2">
      <c r="B29810" s="150"/>
    </row>
    <row r="29811" spans="2:2">
      <c r="B29811" s="150"/>
    </row>
    <row r="29812" spans="2:2">
      <c r="B29812" s="150"/>
    </row>
    <row r="29813" spans="2:2">
      <c r="B29813" s="150"/>
    </row>
    <row r="29814" spans="2:2">
      <c r="B29814" s="150"/>
    </row>
    <row r="29815" spans="2:2">
      <c r="B29815" s="150"/>
    </row>
    <row r="29816" spans="2:2">
      <c r="B29816" s="150"/>
    </row>
    <row r="29817" spans="2:2">
      <c r="B29817" s="150"/>
    </row>
    <row r="29818" spans="2:2">
      <c r="B29818" s="150"/>
    </row>
    <row r="29819" spans="2:2">
      <c r="B29819" s="150"/>
    </row>
    <row r="29820" spans="2:2">
      <c r="B29820" s="150"/>
    </row>
    <row r="29821" spans="2:2">
      <c r="B29821" s="150"/>
    </row>
    <row r="29822" spans="2:2">
      <c r="B29822" s="150"/>
    </row>
    <row r="29823" spans="2:2">
      <c r="B29823" s="150"/>
    </row>
    <row r="29824" spans="2:2">
      <c r="B29824" s="150"/>
    </row>
    <row r="29825" spans="2:2">
      <c r="B29825" s="150"/>
    </row>
    <row r="29826" spans="2:2">
      <c r="B29826" s="150"/>
    </row>
    <row r="29827" spans="2:2">
      <c r="B29827" s="150"/>
    </row>
    <row r="29828" spans="2:2">
      <c r="B29828" s="150"/>
    </row>
    <row r="29829" spans="2:2">
      <c r="B29829" s="150"/>
    </row>
    <row r="29830" spans="2:2">
      <c r="B29830" s="150"/>
    </row>
    <row r="29831" spans="2:2">
      <c r="B29831" s="150"/>
    </row>
    <row r="29832" spans="2:2">
      <c r="B29832" s="150"/>
    </row>
    <row r="29833" spans="2:2">
      <c r="B29833" s="150"/>
    </row>
    <row r="29834" spans="2:2">
      <c r="B29834" s="150"/>
    </row>
    <row r="29835" spans="2:2">
      <c r="B29835" s="150"/>
    </row>
    <row r="29836" spans="2:2">
      <c r="B29836" s="150"/>
    </row>
    <row r="29837" spans="2:2">
      <c r="B29837" s="150"/>
    </row>
    <row r="29838" spans="2:2">
      <c r="B29838" s="150"/>
    </row>
    <row r="29839" spans="2:2">
      <c r="B29839" s="150"/>
    </row>
    <row r="29840" spans="2:2">
      <c r="B29840" s="150"/>
    </row>
    <row r="29841" spans="2:2">
      <c r="B29841" s="150"/>
    </row>
    <row r="29842" spans="2:2">
      <c r="B29842" s="150"/>
    </row>
    <row r="29843" spans="2:2">
      <c r="B29843" s="150"/>
    </row>
    <row r="29844" spans="2:2">
      <c r="B29844" s="150"/>
    </row>
    <row r="29845" spans="2:2">
      <c r="B29845" s="150"/>
    </row>
    <row r="29846" spans="2:2">
      <c r="B29846" s="150"/>
    </row>
    <row r="29847" spans="2:2">
      <c r="B29847" s="150"/>
    </row>
    <row r="29848" spans="2:2">
      <c r="B29848" s="150"/>
    </row>
    <row r="29849" spans="2:2">
      <c r="B29849" s="150"/>
    </row>
    <row r="29850" spans="2:2">
      <c r="B29850" s="150"/>
    </row>
    <row r="29851" spans="2:2">
      <c r="B29851" s="150"/>
    </row>
    <row r="29852" spans="2:2">
      <c r="B29852" s="150"/>
    </row>
    <row r="29853" spans="2:2">
      <c r="B29853" s="150"/>
    </row>
    <row r="29854" spans="2:2">
      <c r="B29854" s="150"/>
    </row>
    <row r="29855" spans="2:2">
      <c r="B29855" s="150"/>
    </row>
    <row r="29856" spans="2:2">
      <c r="B29856" s="150"/>
    </row>
    <row r="29857" spans="2:2">
      <c r="B29857" s="150"/>
    </row>
    <row r="29858" spans="2:2">
      <c r="B29858" s="150"/>
    </row>
    <row r="29859" spans="2:2">
      <c r="B29859" s="150"/>
    </row>
    <row r="29860" spans="2:2">
      <c r="B29860" s="150"/>
    </row>
    <row r="29861" spans="2:2">
      <c r="B29861" s="150"/>
    </row>
    <row r="29862" spans="2:2">
      <c r="B29862" s="150"/>
    </row>
    <row r="29863" spans="2:2">
      <c r="B29863" s="150"/>
    </row>
    <row r="29864" spans="2:2">
      <c r="B29864" s="150"/>
    </row>
    <row r="29865" spans="2:2">
      <c r="B29865" s="150"/>
    </row>
    <row r="29866" spans="2:2">
      <c r="B29866" s="150"/>
    </row>
    <row r="29867" spans="2:2">
      <c r="B29867" s="150"/>
    </row>
    <row r="29868" spans="2:2">
      <c r="B29868" s="150"/>
    </row>
    <row r="29869" spans="2:2">
      <c r="B29869" s="150"/>
    </row>
    <row r="29870" spans="2:2">
      <c r="B29870" s="150"/>
    </row>
    <row r="29871" spans="2:2">
      <c r="B29871" s="150"/>
    </row>
    <row r="29872" spans="2:2">
      <c r="B29872" s="150"/>
    </row>
    <row r="29873" spans="2:2">
      <c r="B29873" s="150"/>
    </row>
    <row r="29874" spans="2:2">
      <c r="B29874" s="150"/>
    </row>
    <row r="29875" spans="2:2">
      <c r="B29875" s="150"/>
    </row>
    <row r="29876" spans="2:2">
      <c r="B29876" s="150"/>
    </row>
    <row r="29877" spans="2:2">
      <c r="B29877" s="150"/>
    </row>
    <row r="29878" spans="2:2">
      <c r="B29878" s="150"/>
    </row>
    <row r="29879" spans="2:2">
      <c r="B29879" s="150"/>
    </row>
    <row r="29880" spans="2:2">
      <c r="B29880" s="150"/>
    </row>
    <row r="29881" spans="2:2">
      <c r="B29881" s="150"/>
    </row>
    <row r="29882" spans="2:2">
      <c r="B29882" s="150"/>
    </row>
    <row r="29883" spans="2:2">
      <c r="B29883" s="150"/>
    </row>
    <row r="29884" spans="2:2">
      <c r="B29884" s="150"/>
    </row>
    <row r="29885" spans="2:2">
      <c r="B29885" s="150"/>
    </row>
    <row r="29886" spans="2:2">
      <c r="B29886" s="150"/>
    </row>
    <row r="29887" spans="2:2">
      <c r="B29887" s="150"/>
    </row>
    <row r="29888" spans="2:2">
      <c r="B29888" s="150"/>
    </row>
    <row r="29889" spans="2:2">
      <c r="B29889" s="150"/>
    </row>
    <row r="29890" spans="2:2">
      <c r="B29890" s="150"/>
    </row>
    <row r="29891" spans="2:2">
      <c r="B29891" s="150"/>
    </row>
    <row r="29892" spans="2:2">
      <c r="B29892" s="150"/>
    </row>
    <row r="29893" spans="2:2">
      <c r="B29893" s="150"/>
    </row>
    <row r="29894" spans="2:2">
      <c r="B29894" s="150"/>
    </row>
    <row r="29895" spans="2:2">
      <c r="B29895" s="150"/>
    </row>
    <row r="29896" spans="2:2">
      <c r="B29896" s="150"/>
    </row>
    <row r="29897" spans="2:2">
      <c r="B29897" s="150"/>
    </row>
    <row r="29898" spans="2:2">
      <c r="B29898" s="150"/>
    </row>
    <row r="29899" spans="2:2">
      <c r="B29899" s="150"/>
    </row>
    <row r="29900" spans="2:2">
      <c r="B29900" s="150"/>
    </row>
    <row r="29901" spans="2:2">
      <c r="B29901" s="150"/>
    </row>
    <row r="29902" spans="2:2">
      <c r="B29902" s="150"/>
    </row>
    <row r="29903" spans="2:2">
      <c r="B29903" s="150"/>
    </row>
    <row r="29904" spans="2:2">
      <c r="B29904" s="150"/>
    </row>
    <row r="29905" spans="2:2">
      <c r="B29905" s="150"/>
    </row>
    <row r="29906" spans="2:2">
      <c r="B29906" s="150"/>
    </row>
    <row r="29907" spans="2:2">
      <c r="B29907" s="150"/>
    </row>
    <row r="29908" spans="2:2">
      <c r="B29908" s="150"/>
    </row>
    <row r="29909" spans="2:2">
      <c r="B29909" s="150"/>
    </row>
    <row r="29910" spans="2:2">
      <c r="B29910" s="150"/>
    </row>
    <row r="29911" spans="2:2">
      <c r="B29911" s="150"/>
    </row>
    <row r="29912" spans="2:2">
      <c r="B29912" s="150"/>
    </row>
    <row r="29913" spans="2:2">
      <c r="B29913" s="150"/>
    </row>
    <row r="29914" spans="2:2">
      <c r="B29914" s="150"/>
    </row>
    <row r="29915" spans="2:2">
      <c r="B29915" s="150"/>
    </row>
    <row r="29916" spans="2:2">
      <c r="B29916" s="150"/>
    </row>
    <row r="29917" spans="2:2">
      <c r="B29917" s="150"/>
    </row>
    <row r="29918" spans="2:2">
      <c r="B29918" s="150"/>
    </row>
    <row r="29919" spans="2:2">
      <c r="B29919" s="150"/>
    </row>
    <row r="29920" spans="2:2">
      <c r="B29920" s="150"/>
    </row>
    <row r="29921" spans="2:2">
      <c r="B29921" s="150"/>
    </row>
    <row r="29922" spans="2:2">
      <c r="B29922" s="150"/>
    </row>
    <row r="29923" spans="2:2">
      <c r="B29923" s="150"/>
    </row>
    <row r="29924" spans="2:2">
      <c r="B29924" s="150"/>
    </row>
    <row r="29925" spans="2:2">
      <c r="B29925" s="150"/>
    </row>
    <row r="29926" spans="2:2">
      <c r="B29926" s="150"/>
    </row>
    <row r="29927" spans="2:2">
      <c r="B29927" s="150"/>
    </row>
    <row r="29928" spans="2:2">
      <c r="B29928" s="150"/>
    </row>
    <row r="29929" spans="2:2">
      <c r="B29929" s="150"/>
    </row>
    <row r="29930" spans="2:2">
      <c r="B29930" s="150"/>
    </row>
    <row r="29931" spans="2:2">
      <c r="B29931" s="150"/>
    </row>
    <row r="29932" spans="2:2">
      <c r="B29932" s="150"/>
    </row>
    <row r="29933" spans="2:2">
      <c r="B29933" s="150"/>
    </row>
    <row r="29934" spans="2:2">
      <c r="B29934" s="150"/>
    </row>
    <row r="29935" spans="2:2">
      <c r="B29935" s="150"/>
    </row>
    <row r="29936" spans="2:2">
      <c r="B29936" s="150"/>
    </row>
    <row r="29937" spans="2:2">
      <c r="B29937" s="150"/>
    </row>
    <row r="29938" spans="2:2">
      <c r="B29938" s="150"/>
    </row>
    <row r="29939" spans="2:2">
      <c r="B29939" s="150"/>
    </row>
    <row r="29940" spans="2:2">
      <c r="B29940" s="150"/>
    </row>
    <row r="29941" spans="2:2">
      <c r="B29941" s="150"/>
    </row>
    <row r="29942" spans="2:2">
      <c r="B29942" s="150"/>
    </row>
    <row r="29943" spans="2:2">
      <c r="B29943" s="150"/>
    </row>
    <row r="29944" spans="2:2">
      <c r="B29944" s="150"/>
    </row>
    <row r="29945" spans="2:2">
      <c r="B29945" s="150"/>
    </row>
    <row r="29946" spans="2:2">
      <c r="B29946" s="150"/>
    </row>
    <row r="29947" spans="2:2">
      <c r="B29947" s="150"/>
    </row>
    <row r="29948" spans="2:2">
      <c r="B29948" s="150"/>
    </row>
    <row r="29949" spans="2:2">
      <c r="B29949" s="150"/>
    </row>
    <row r="29950" spans="2:2">
      <c r="B29950" s="150"/>
    </row>
    <row r="29951" spans="2:2">
      <c r="B29951" s="150"/>
    </row>
    <row r="29952" spans="2:2">
      <c r="B29952" s="150"/>
    </row>
    <row r="29953" spans="2:2">
      <c r="B29953" s="150"/>
    </row>
    <row r="29954" spans="2:2">
      <c r="B29954" s="150"/>
    </row>
    <row r="29955" spans="2:2">
      <c r="B29955" s="150"/>
    </row>
    <row r="29956" spans="2:2">
      <c r="B29956" s="150"/>
    </row>
    <row r="29957" spans="2:2">
      <c r="B29957" s="150"/>
    </row>
    <row r="29958" spans="2:2">
      <c r="B29958" s="150"/>
    </row>
    <row r="29959" spans="2:2">
      <c r="B29959" s="150"/>
    </row>
    <row r="29960" spans="2:2">
      <c r="B29960" s="150"/>
    </row>
    <row r="29961" spans="2:2">
      <c r="B29961" s="150"/>
    </row>
    <row r="29962" spans="2:2">
      <c r="B29962" s="150"/>
    </row>
    <row r="29963" spans="2:2">
      <c r="B29963" s="150"/>
    </row>
    <row r="29964" spans="2:2">
      <c r="B29964" s="150"/>
    </row>
    <row r="29965" spans="2:2">
      <c r="B29965" s="150"/>
    </row>
    <row r="29966" spans="2:2">
      <c r="B29966" s="150"/>
    </row>
    <row r="29967" spans="2:2">
      <c r="B29967" s="150"/>
    </row>
    <row r="29968" spans="2:2">
      <c r="B29968" s="150"/>
    </row>
    <row r="29969" spans="2:2">
      <c r="B29969" s="150"/>
    </row>
    <row r="29970" spans="2:2">
      <c r="B29970" s="150"/>
    </row>
    <row r="29971" spans="2:2">
      <c r="B29971" s="150"/>
    </row>
    <row r="29972" spans="2:2">
      <c r="B29972" s="150"/>
    </row>
    <row r="29973" spans="2:2">
      <c r="B29973" s="150"/>
    </row>
    <row r="29974" spans="2:2">
      <c r="B29974" s="150"/>
    </row>
    <row r="29975" spans="2:2">
      <c r="B29975" s="150"/>
    </row>
    <row r="29976" spans="2:2">
      <c r="B29976" s="150"/>
    </row>
    <row r="29977" spans="2:2">
      <c r="B29977" s="150"/>
    </row>
    <row r="29978" spans="2:2">
      <c r="B29978" s="150"/>
    </row>
    <row r="29979" spans="2:2">
      <c r="B29979" s="150"/>
    </row>
    <row r="29980" spans="2:2">
      <c r="B29980" s="150"/>
    </row>
    <row r="29981" spans="2:2">
      <c r="B29981" s="150"/>
    </row>
    <row r="29982" spans="2:2">
      <c r="B29982" s="150"/>
    </row>
    <row r="29983" spans="2:2">
      <c r="B29983" s="150"/>
    </row>
    <row r="29984" spans="2:2">
      <c r="B29984" s="150"/>
    </row>
    <row r="29985" spans="2:2">
      <c r="B29985" s="150"/>
    </row>
    <row r="29986" spans="2:2">
      <c r="B29986" s="150"/>
    </row>
    <row r="29987" spans="2:2">
      <c r="B29987" s="150"/>
    </row>
    <row r="29988" spans="2:2">
      <c r="B29988" s="150"/>
    </row>
    <row r="29989" spans="2:2">
      <c r="B29989" s="150"/>
    </row>
    <row r="29990" spans="2:2">
      <c r="B29990" s="150"/>
    </row>
    <row r="29991" spans="2:2">
      <c r="B29991" s="150"/>
    </row>
    <row r="29992" spans="2:2">
      <c r="B29992" s="150"/>
    </row>
    <row r="29993" spans="2:2">
      <c r="B29993" s="150"/>
    </row>
    <row r="29994" spans="2:2">
      <c r="B29994" s="150"/>
    </row>
    <row r="29995" spans="2:2">
      <c r="B29995" s="150"/>
    </row>
    <row r="29996" spans="2:2">
      <c r="B29996" s="150"/>
    </row>
    <row r="29997" spans="2:2">
      <c r="B29997" s="150"/>
    </row>
    <row r="29998" spans="2:2">
      <c r="B29998" s="150"/>
    </row>
    <row r="29999" spans="2:2">
      <c r="B29999" s="150"/>
    </row>
    <row r="30000" spans="2:2">
      <c r="B30000" s="150"/>
    </row>
    <row r="30001" spans="2:2">
      <c r="B30001" s="150"/>
    </row>
    <row r="30002" spans="2:2">
      <c r="B30002" s="150"/>
    </row>
    <row r="30003" spans="2:2">
      <c r="B30003" s="150"/>
    </row>
    <row r="30004" spans="2:2">
      <c r="B30004" s="150"/>
    </row>
    <row r="30005" spans="2:2">
      <c r="B30005" s="150"/>
    </row>
    <row r="30006" spans="2:2">
      <c r="B30006" s="150"/>
    </row>
    <row r="30007" spans="2:2">
      <c r="B30007" s="150"/>
    </row>
    <row r="30008" spans="2:2">
      <c r="B30008" s="150"/>
    </row>
    <row r="30009" spans="2:2">
      <c r="B30009" s="150"/>
    </row>
    <row r="30010" spans="2:2">
      <c r="B30010" s="150"/>
    </row>
    <row r="30011" spans="2:2">
      <c r="B30011" s="150"/>
    </row>
    <row r="30012" spans="2:2">
      <c r="B30012" s="150"/>
    </row>
    <row r="30013" spans="2:2">
      <c r="B30013" s="150"/>
    </row>
    <row r="30014" spans="2:2">
      <c r="B30014" s="150"/>
    </row>
    <row r="30015" spans="2:2">
      <c r="B30015" s="150"/>
    </row>
    <row r="30016" spans="2:2">
      <c r="B30016" s="150"/>
    </row>
    <row r="30017" spans="2:2">
      <c r="B30017" s="150"/>
    </row>
    <row r="30018" spans="2:2">
      <c r="B30018" s="150"/>
    </row>
    <row r="30019" spans="2:2">
      <c r="B30019" s="150"/>
    </row>
    <row r="30020" spans="2:2">
      <c r="B30020" s="150"/>
    </row>
    <row r="30021" spans="2:2">
      <c r="B30021" s="150"/>
    </row>
    <row r="30022" spans="2:2">
      <c r="B30022" s="150"/>
    </row>
    <row r="30023" spans="2:2">
      <c r="B30023" s="150"/>
    </row>
    <row r="30024" spans="2:2">
      <c r="B30024" s="150"/>
    </row>
    <row r="30025" spans="2:2">
      <c r="B30025" s="150"/>
    </row>
    <row r="30026" spans="2:2">
      <c r="B30026" s="150"/>
    </row>
    <row r="30027" spans="2:2">
      <c r="B30027" s="150"/>
    </row>
    <row r="30028" spans="2:2">
      <c r="B30028" s="150"/>
    </row>
    <row r="30029" spans="2:2">
      <c r="B30029" s="150"/>
    </row>
    <row r="30030" spans="2:2">
      <c r="B30030" s="150"/>
    </row>
    <row r="30031" spans="2:2">
      <c r="B30031" s="150"/>
    </row>
    <row r="30032" spans="2:2">
      <c r="B30032" s="150"/>
    </row>
    <row r="30033" spans="2:2">
      <c r="B30033" s="150"/>
    </row>
    <row r="30034" spans="2:2">
      <c r="B30034" s="150"/>
    </row>
    <row r="30035" spans="2:2">
      <c r="B30035" s="150"/>
    </row>
    <row r="30036" spans="2:2">
      <c r="B30036" s="150"/>
    </row>
    <row r="30037" spans="2:2">
      <c r="B30037" s="150"/>
    </row>
    <row r="30038" spans="2:2">
      <c r="B30038" s="150"/>
    </row>
    <row r="30039" spans="2:2">
      <c r="B30039" s="150"/>
    </row>
    <row r="30040" spans="2:2">
      <c r="B30040" s="150"/>
    </row>
    <row r="30041" spans="2:2">
      <c r="B30041" s="150"/>
    </row>
    <row r="30042" spans="2:2">
      <c r="B30042" s="150"/>
    </row>
    <row r="30043" spans="2:2">
      <c r="B30043" s="150"/>
    </row>
    <row r="30044" spans="2:2">
      <c r="B30044" s="150"/>
    </row>
    <row r="30045" spans="2:2">
      <c r="B30045" s="150"/>
    </row>
    <row r="30046" spans="2:2">
      <c r="B30046" s="150"/>
    </row>
    <row r="30047" spans="2:2">
      <c r="B30047" s="150"/>
    </row>
    <row r="30048" spans="2:2">
      <c r="B30048" s="150"/>
    </row>
    <row r="30049" spans="2:2">
      <c r="B30049" s="150"/>
    </row>
    <row r="30050" spans="2:2">
      <c r="B30050" s="150"/>
    </row>
    <row r="30051" spans="2:2">
      <c r="B30051" s="150"/>
    </row>
    <row r="30052" spans="2:2">
      <c r="B30052" s="150"/>
    </row>
    <row r="30053" spans="2:2">
      <c r="B30053" s="150"/>
    </row>
    <row r="30054" spans="2:2">
      <c r="B30054" s="150"/>
    </row>
    <row r="30055" spans="2:2">
      <c r="B30055" s="150"/>
    </row>
    <row r="30056" spans="2:2">
      <c r="B30056" s="150"/>
    </row>
    <row r="30057" spans="2:2">
      <c r="B30057" s="150"/>
    </row>
    <row r="30058" spans="2:2">
      <c r="B30058" s="150"/>
    </row>
    <row r="30059" spans="2:2">
      <c r="B30059" s="150"/>
    </row>
    <row r="30060" spans="2:2">
      <c r="B30060" s="150"/>
    </row>
    <row r="30061" spans="2:2">
      <c r="B30061" s="150"/>
    </row>
    <row r="30062" spans="2:2">
      <c r="B30062" s="150"/>
    </row>
    <row r="30063" spans="2:2">
      <c r="B30063" s="150"/>
    </row>
    <row r="30064" spans="2:2">
      <c r="B30064" s="150"/>
    </row>
    <row r="30065" spans="2:2">
      <c r="B30065" s="150"/>
    </row>
    <row r="30066" spans="2:2">
      <c r="B30066" s="150"/>
    </row>
    <row r="30067" spans="2:2">
      <c r="B30067" s="150"/>
    </row>
    <row r="30068" spans="2:2">
      <c r="B30068" s="150"/>
    </row>
    <row r="30069" spans="2:2">
      <c r="B30069" s="150"/>
    </row>
    <row r="30070" spans="2:2">
      <c r="B30070" s="150"/>
    </row>
    <row r="30071" spans="2:2">
      <c r="B30071" s="150"/>
    </row>
    <row r="30072" spans="2:2">
      <c r="B30072" s="150"/>
    </row>
    <row r="30073" spans="2:2">
      <c r="B30073" s="150"/>
    </row>
    <row r="30074" spans="2:2">
      <c r="B30074" s="150"/>
    </row>
    <row r="30075" spans="2:2">
      <c r="B30075" s="150"/>
    </row>
    <row r="30076" spans="2:2">
      <c r="B30076" s="150"/>
    </row>
    <row r="30077" spans="2:2">
      <c r="B30077" s="150"/>
    </row>
    <row r="30078" spans="2:2">
      <c r="B30078" s="150"/>
    </row>
    <row r="30079" spans="2:2">
      <c r="B30079" s="150"/>
    </row>
    <row r="30080" spans="2:2">
      <c r="B30080" s="150"/>
    </row>
    <row r="30081" spans="2:2">
      <c r="B30081" s="150"/>
    </row>
    <row r="30082" spans="2:2">
      <c r="B30082" s="150"/>
    </row>
    <row r="30083" spans="2:2">
      <c r="B30083" s="150"/>
    </row>
    <row r="30084" spans="2:2">
      <c r="B30084" s="150"/>
    </row>
    <row r="30085" spans="2:2">
      <c r="B30085" s="150"/>
    </row>
    <row r="30086" spans="2:2">
      <c r="B30086" s="150"/>
    </row>
    <row r="30087" spans="2:2">
      <c r="B30087" s="150"/>
    </row>
    <row r="30088" spans="2:2">
      <c r="B30088" s="150"/>
    </row>
    <row r="30089" spans="2:2">
      <c r="B30089" s="150"/>
    </row>
    <row r="30090" spans="2:2">
      <c r="B30090" s="150"/>
    </row>
    <row r="30091" spans="2:2">
      <c r="B30091" s="150"/>
    </row>
    <row r="30092" spans="2:2">
      <c r="B30092" s="150"/>
    </row>
    <row r="30093" spans="2:2">
      <c r="B30093" s="150"/>
    </row>
    <row r="30094" spans="2:2">
      <c r="B30094" s="150"/>
    </row>
    <row r="30095" spans="2:2">
      <c r="B30095" s="150"/>
    </row>
    <row r="30096" spans="2:2">
      <c r="B30096" s="150"/>
    </row>
    <row r="30097" spans="2:2">
      <c r="B30097" s="150"/>
    </row>
    <row r="30098" spans="2:2">
      <c r="B30098" s="150"/>
    </row>
    <row r="30099" spans="2:2">
      <c r="B30099" s="150"/>
    </row>
    <row r="30100" spans="2:2">
      <c r="B30100" s="150"/>
    </row>
    <row r="30101" spans="2:2">
      <c r="B30101" s="150"/>
    </row>
    <row r="30102" spans="2:2">
      <c r="B30102" s="150"/>
    </row>
    <row r="30103" spans="2:2">
      <c r="B30103" s="150"/>
    </row>
    <row r="30104" spans="2:2">
      <c r="B30104" s="150"/>
    </row>
    <row r="30105" spans="2:2">
      <c r="B30105" s="150"/>
    </row>
    <row r="30106" spans="2:2">
      <c r="B30106" s="150"/>
    </row>
    <row r="30107" spans="2:2">
      <c r="B30107" s="150"/>
    </row>
    <row r="30108" spans="2:2">
      <c r="B30108" s="150"/>
    </row>
    <row r="30109" spans="2:2">
      <c r="B30109" s="150"/>
    </row>
    <row r="30110" spans="2:2">
      <c r="B30110" s="150"/>
    </row>
    <row r="30111" spans="2:2">
      <c r="B30111" s="150"/>
    </row>
    <row r="30112" spans="2:2">
      <c r="B30112" s="150"/>
    </row>
    <row r="30113" spans="2:2">
      <c r="B30113" s="150"/>
    </row>
    <row r="30114" spans="2:2">
      <c r="B30114" s="150"/>
    </row>
    <row r="30115" spans="2:2">
      <c r="B30115" s="150"/>
    </row>
    <row r="30116" spans="2:2">
      <c r="B30116" s="150"/>
    </row>
    <row r="30117" spans="2:2">
      <c r="B30117" s="150"/>
    </row>
    <row r="30118" spans="2:2">
      <c r="B30118" s="150"/>
    </row>
    <row r="30119" spans="2:2">
      <c r="B30119" s="150"/>
    </row>
    <row r="30120" spans="2:2">
      <c r="B30120" s="150"/>
    </row>
    <row r="30121" spans="2:2">
      <c r="B30121" s="150"/>
    </row>
    <row r="30122" spans="2:2">
      <c r="B30122" s="150"/>
    </row>
    <row r="30123" spans="2:2">
      <c r="B30123" s="150"/>
    </row>
    <row r="30124" spans="2:2">
      <c r="B30124" s="150"/>
    </row>
    <row r="30125" spans="2:2">
      <c r="B30125" s="150"/>
    </row>
    <row r="30126" spans="2:2">
      <c r="B30126" s="150"/>
    </row>
    <row r="30127" spans="2:2">
      <c r="B30127" s="150"/>
    </row>
    <row r="30128" spans="2:2">
      <c r="B30128" s="150"/>
    </row>
    <row r="30129" spans="2:2">
      <c r="B30129" s="150"/>
    </row>
    <row r="30130" spans="2:2">
      <c r="B30130" s="150"/>
    </row>
    <row r="30131" spans="2:2">
      <c r="B30131" s="150"/>
    </row>
    <row r="30132" spans="2:2">
      <c r="B30132" s="150"/>
    </row>
    <row r="30133" spans="2:2">
      <c r="B30133" s="150"/>
    </row>
    <row r="30134" spans="2:2">
      <c r="B30134" s="150"/>
    </row>
    <row r="30135" spans="2:2">
      <c r="B30135" s="150"/>
    </row>
    <row r="30136" spans="2:2">
      <c r="B30136" s="150"/>
    </row>
    <row r="30137" spans="2:2">
      <c r="B30137" s="150"/>
    </row>
    <row r="30138" spans="2:2">
      <c r="B30138" s="150"/>
    </row>
    <row r="30139" spans="2:2">
      <c r="B30139" s="150"/>
    </row>
    <row r="30140" spans="2:2">
      <c r="B30140" s="150"/>
    </row>
    <row r="30141" spans="2:2">
      <c r="B30141" s="150"/>
    </row>
    <row r="30142" spans="2:2">
      <c r="B30142" s="150"/>
    </row>
    <row r="30143" spans="2:2">
      <c r="B30143" s="150"/>
    </row>
    <row r="30144" spans="2:2">
      <c r="B30144" s="150"/>
    </row>
    <row r="30145" spans="2:2">
      <c r="B30145" s="150"/>
    </row>
    <row r="30146" spans="2:2">
      <c r="B30146" s="150"/>
    </row>
    <row r="30147" spans="2:2">
      <c r="B30147" s="150"/>
    </row>
    <row r="30148" spans="2:2">
      <c r="B30148" s="150"/>
    </row>
    <row r="30149" spans="2:2">
      <c r="B30149" s="150"/>
    </row>
    <row r="30150" spans="2:2">
      <c r="B30150" s="150"/>
    </row>
    <row r="30151" spans="2:2">
      <c r="B30151" s="150"/>
    </row>
    <row r="30152" spans="2:2">
      <c r="B30152" s="150"/>
    </row>
    <row r="30153" spans="2:2">
      <c r="B30153" s="150"/>
    </row>
    <row r="30154" spans="2:2">
      <c r="B30154" s="150"/>
    </row>
    <row r="30155" spans="2:2">
      <c r="B30155" s="150"/>
    </row>
    <row r="30156" spans="2:2">
      <c r="B30156" s="150"/>
    </row>
    <row r="30157" spans="2:2">
      <c r="B30157" s="150"/>
    </row>
    <row r="30158" spans="2:2">
      <c r="B30158" s="150"/>
    </row>
    <row r="30159" spans="2:2">
      <c r="B30159" s="150"/>
    </row>
    <row r="30160" spans="2:2">
      <c r="B30160" s="150"/>
    </row>
    <row r="30161" spans="2:2">
      <c r="B30161" s="150"/>
    </row>
    <row r="30162" spans="2:2">
      <c r="B30162" s="150"/>
    </row>
    <row r="30163" spans="2:2">
      <c r="B30163" s="150"/>
    </row>
    <row r="30164" spans="2:2">
      <c r="B30164" s="150"/>
    </row>
    <row r="30165" spans="2:2">
      <c r="B30165" s="150"/>
    </row>
    <row r="30166" spans="2:2">
      <c r="B30166" s="150"/>
    </row>
    <row r="30167" spans="2:2">
      <c r="B30167" s="150"/>
    </row>
    <row r="30168" spans="2:2">
      <c r="B30168" s="150"/>
    </row>
    <row r="30169" spans="2:2">
      <c r="B30169" s="150"/>
    </row>
    <row r="30170" spans="2:2">
      <c r="B30170" s="150"/>
    </row>
    <row r="30171" spans="2:2">
      <c r="B30171" s="150"/>
    </row>
    <row r="30172" spans="2:2">
      <c r="B30172" s="150"/>
    </row>
    <row r="30173" spans="2:2">
      <c r="B30173" s="150"/>
    </row>
    <row r="30174" spans="2:2">
      <c r="B30174" s="150"/>
    </row>
    <row r="30175" spans="2:2">
      <c r="B30175" s="150"/>
    </row>
    <row r="30176" spans="2:2">
      <c r="B30176" s="150"/>
    </row>
    <row r="30177" spans="2:2">
      <c r="B30177" s="150"/>
    </row>
    <row r="30178" spans="2:2">
      <c r="B30178" s="150"/>
    </row>
    <row r="30179" spans="2:2">
      <c r="B30179" s="150"/>
    </row>
    <row r="30180" spans="2:2">
      <c r="B30180" s="150"/>
    </row>
    <row r="30181" spans="2:2">
      <c r="B30181" s="150"/>
    </row>
    <row r="30182" spans="2:2">
      <c r="B30182" s="150"/>
    </row>
    <row r="30183" spans="2:2">
      <c r="B30183" s="150"/>
    </row>
    <row r="30184" spans="2:2">
      <c r="B30184" s="150"/>
    </row>
    <row r="30185" spans="2:2">
      <c r="B30185" s="150"/>
    </row>
    <row r="30186" spans="2:2">
      <c r="B30186" s="150"/>
    </row>
    <row r="30187" spans="2:2">
      <c r="B30187" s="150"/>
    </row>
    <row r="30188" spans="2:2">
      <c r="B30188" s="150"/>
    </row>
    <row r="30189" spans="2:2">
      <c r="B30189" s="150"/>
    </row>
    <row r="30190" spans="2:2">
      <c r="B30190" s="150"/>
    </row>
    <row r="30191" spans="2:2">
      <c r="B30191" s="150"/>
    </row>
    <row r="30192" spans="2:2">
      <c r="B30192" s="150"/>
    </row>
    <row r="30193" spans="2:2">
      <c r="B30193" s="150"/>
    </row>
    <row r="30194" spans="2:2">
      <c r="B30194" s="150"/>
    </row>
    <row r="30195" spans="2:2">
      <c r="B30195" s="150"/>
    </row>
    <row r="30196" spans="2:2">
      <c r="B30196" s="150"/>
    </row>
    <row r="30197" spans="2:2">
      <c r="B30197" s="150"/>
    </row>
    <row r="30198" spans="2:2">
      <c r="B30198" s="150"/>
    </row>
    <row r="30199" spans="2:2">
      <c r="B30199" s="150"/>
    </row>
    <row r="30200" spans="2:2">
      <c r="B30200" s="150"/>
    </row>
    <row r="30201" spans="2:2">
      <c r="B30201" s="150"/>
    </row>
    <row r="30202" spans="2:2">
      <c r="B30202" s="150"/>
    </row>
    <row r="30203" spans="2:2">
      <c r="B30203" s="150"/>
    </row>
    <row r="30204" spans="2:2">
      <c r="B30204" s="150"/>
    </row>
    <row r="30205" spans="2:2">
      <c r="B30205" s="150"/>
    </row>
    <row r="30206" spans="2:2">
      <c r="B30206" s="150"/>
    </row>
    <row r="30207" spans="2:2">
      <c r="B30207" s="150"/>
    </row>
    <row r="30208" spans="2:2">
      <c r="B30208" s="150"/>
    </row>
    <row r="30209" spans="2:2">
      <c r="B30209" s="150"/>
    </row>
    <row r="30210" spans="2:2">
      <c r="B30210" s="150"/>
    </row>
    <row r="30211" spans="2:2">
      <c r="B30211" s="150"/>
    </row>
    <row r="30212" spans="2:2">
      <c r="B30212" s="150"/>
    </row>
    <row r="30213" spans="2:2">
      <c r="B30213" s="150"/>
    </row>
    <row r="30214" spans="2:2">
      <c r="B30214" s="150"/>
    </row>
    <row r="30215" spans="2:2">
      <c r="B30215" s="150"/>
    </row>
    <row r="30216" spans="2:2">
      <c r="B30216" s="150"/>
    </row>
    <row r="30217" spans="2:2">
      <c r="B30217" s="150"/>
    </row>
    <row r="30218" spans="2:2">
      <c r="B30218" s="150"/>
    </row>
    <row r="30219" spans="2:2">
      <c r="B30219" s="150"/>
    </row>
    <row r="30220" spans="2:2">
      <c r="B30220" s="150"/>
    </row>
    <row r="30221" spans="2:2">
      <c r="B30221" s="150"/>
    </row>
    <row r="30222" spans="2:2">
      <c r="B30222" s="150"/>
    </row>
    <row r="30223" spans="2:2">
      <c r="B30223" s="150"/>
    </row>
    <row r="30224" spans="2:2">
      <c r="B30224" s="150"/>
    </row>
    <row r="30225" spans="2:2">
      <c r="B30225" s="150"/>
    </row>
    <row r="30226" spans="2:2">
      <c r="B30226" s="150"/>
    </row>
    <row r="30227" spans="2:2">
      <c r="B30227" s="150"/>
    </row>
    <row r="30228" spans="2:2">
      <c r="B30228" s="150"/>
    </row>
    <row r="30229" spans="2:2">
      <c r="B30229" s="150"/>
    </row>
    <row r="30230" spans="2:2">
      <c r="B30230" s="150"/>
    </row>
    <row r="30231" spans="2:2">
      <c r="B30231" s="150"/>
    </row>
    <row r="30232" spans="2:2">
      <c r="B30232" s="150"/>
    </row>
    <row r="30233" spans="2:2">
      <c r="B30233" s="150"/>
    </row>
    <row r="30234" spans="2:2">
      <c r="B30234" s="150"/>
    </row>
    <row r="30235" spans="2:2">
      <c r="B30235" s="150"/>
    </row>
    <row r="30236" spans="2:2">
      <c r="B30236" s="150"/>
    </row>
    <row r="30237" spans="2:2">
      <c r="B30237" s="150"/>
    </row>
    <row r="30238" spans="2:2">
      <c r="B30238" s="150"/>
    </row>
    <row r="30239" spans="2:2">
      <c r="B30239" s="150"/>
    </row>
    <row r="30240" spans="2:2">
      <c r="B30240" s="150"/>
    </row>
    <row r="30241" spans="2:2">
      <c r="B30241" s="150"/>
    </row>
    <row r="30242" spans="2:2">
      <c r="B30242" s="150"/>
    </row>
    <row r="30243" spans="2:2">
      <c r="B30243" s="150"/>
    </row>
    <row r="30244" spans="2:2">
      <c r="B30244" s="150"/>
    </row>
    <row r="30245" spans="2:2">
      <c r="B30245" s="150"/>
    </row>
    <row r="30246" spans="2:2">
      <c r="B30246" s="150"/>
    </row>
    <row r="30247" spans="2:2">
      <c r="B30247" s="150"/>
    </row>
    <row r="30248" spans="2:2">
      <c r="B30248" s="150"/>
    </row>
    <row r="30249" spans="2:2">
      <c r="B30249" s="150"/>
    </row>
    <row r="30250" spans="2:2">
      <c r="B30250" s="150"/>
    </row>
    <row r="30251" spans="2:2">
      <c r="B30251" s="150"/>
    </row>
    <row r="30252" spans="2:2">
      <c r="B30252" s="150"/>
    </row>
    <row r="30253" spans="2:2">
      <c r="B30253" s="150"/>
    </row>
    <row r="30254" spans="2:2">
      <c r="B30254" s="150"/>
    </row>
    <row r="30255" spans="2:2">
      <c r="B30255" s="150"/>
    </row>
    <row r="30256" spans="2:2">
      <c r="B30256" s="150"/>
    </row>
    <row r="30257" spans="2:2">
      <c r="B30257" s="150"/>
    </row>
    <row r="30258" spans="2:2">
      <c r="B30258" s="150"/>
    </row>
    <row r="30259" spans="2:2">
      <c r="B30259" s="150"/>
    </row>
    <row r="30260" spans="2:2">
      <c r="B30260" s="150"/>
    </row>
    <row r="30261" spans="2:2">
      <c r="B30261" s="150"/>
    </row>
    <row r="30262" spans="2:2">
      <c r="B30262" s="150"/>
    </row>
    <row r="30263" spans="2:2">
      <c r="B30263" s="150"/>
    </row>
    <row r="30264" spans="2:2">
      <c r="B30264" s="150"/>
    </row>
    <row r="30265" spans="2:2">
      <c r="B30265" s="150"/>
    </row>
    <row r="30266" spans="2:2">
      <c r="B30266" s="150"/>
    </row>
    <row r="30267" spans="2:2">
      <c r="B30267" s="150"/>
    </row>
    <row r="30268" spans="2:2">
      <c r="B30268" s="150"/>
    </row>
    <row r="30269" spans="2:2">
      <c r="B30269" s="150"/>
    </row>
    <row r="30270" spans="2:2">
      <c r="B30270" s="150"/>
    </row>
    <row r="30271" spans="2:2">
      <c r="B30271" s="150"/>
    </row>
    <row r="30272" spans="2:2">
      <c r="B30272" s="150"/>
    </row>
    <row r="30273" spans="2:2">
      <c r="B30273" s="150"/>
    </row>
    <row r="30274" spans="2:2">
      <c r="B30274" s="150"/>
    </row>
    <row r="30275" spans="2:2">
      <c r="B30275" s="150"/>
    </row>
    <row r="30276" spans="2:2">
      <c r="B30276" s="150"/>
    </row>
    <row r="30277" spans="2:2">
      <c r="B30277" s="150"/>
    </row>
    <row r="30278" spans="2:2">
      <c r="B30278" s="150"/>
    </row>
    <row r="30279" spans="2:2">
      <c r="B30279" s="150"/>
    </row>
    <row r="30280" spans="2:2">
      <c r="B30280" s="150"/>
    </row>
    <row r="30281" spans="2:2">
      <c r="B30281" s="150"/>
    </row>
    <row r="30282" spans="2:2">
      <c r="B30282" s="150"/>
    </row>
    <row r="30283" spans="2:2">
      <c r="B30283" s="150"/>
    </row>
    <row r="30284" spans="2:2">
      <c r="B30284" s="150"/>
    </row>
    <row r="30285" spans="2:2">
      <c r="B30285" s="150"/>
    </row>
    <row r="30286" spans="2:2">
      <c r="B30286" s="150"/>
    </row>
    <row r="30287" spans="2:2">
      <c r="B30287" s="150"/>
    </row>
    <row r="30288" spans="2:2">
      <c r="B30288" s="150"/>
    </row>
    <row r="30289" spans="2:2">
      <c r="B30289" s="150"/>
    </row>
    <row r="30290" spans="2:2">
      <c r="B30290" s="150"/>
    </row>
    <row r="30291" spans="2:2">
      <c r="B30291" s="150"/>
    </row>
    <row r="30292" spans="2:2">
      <c r="B30292" s="150"/>
    </row>
    <row r="30293" spans="2:2">
      <c r="B30293" s="150"/>
    </row>
    <row r="30294" spans="2:2">
      <c r="B30294" s="150"/>
    </row>
    <row r="30295" spans="2:2">
      <c r="B30295" s="150"/>
    </row>
    <row r="30296" spans="2:2">
      <c r="B30296" s="150"/>
    </row>
    <row r="30297" spans="2:2">
      <c r="B30297" s="150"/>
    </row>
    <row r="30298" spans="2:2">
      <c r="B30298" s="150"/>
    </row>
    <row r="30299" spans="2:2">
      <c r="B30299" s="150"/>
    </row>
    <row r="30300" spans="2:2">
      <c r="B30300" s="150"/>
    </row>
    <row r="30301" spans="2:2">
      <c r="B30301" s="150"/>
    </row>
    <row r="30302" spans="2:2">
      <c r="B30302" s="150"/>
    </row>
    <row r="30303" spans="2:2">
      <c r="B30303" s="150"/>
    </row>
    <row r="30304" spans="2:2">
      <c r="B30304" s="150"/>
    </row>
    <row r="30305" spans="2:2">
      <c r="B30305" s="150"/>
    </row>
    <row r="30306" spans="2:2">
      <c r="B30306" s="150"/>
    </row>
    <row r="30307" spans="2:2">
      <c r="B30307" s="150"/>
    </row>
    <row r="30308" spans="2:2">
      <c r="B30308" s="150"/>
    </row>
    <row r="30309" spans="2:2">
      <c r="B30309" s="150"/>
    </row>
    <row r="30310" spans="2:2">
      <c r="B30310" s="150"/>
    </row>
    <row r="30311" spans="2:2">
      <c r="B30311" s="150"/>
    </row>
    <row r="30312" spans="2:2">
      <c r="B30312" s="150"/>
    </row>
    <row r="30313" spans="2:2">
      <c r="B30313" s="150"/>
    </row>
    <row r="30314" spans="2:2">
      <c r="B30314" s="150"/>
    </row>
    <row r="30315" spans="2:2">
      <c r="B30315" s="150"/>
    </row>
    <row r="30316" spans="2:2">
      <c r="B30316" s="150"/>
    </row>
    <row r="30317" spans="2:2">
      <c r="B30317" s="150"/>
    </row>
    <row r="30318" spans="2:2">
      <c r="B30318" s="150"/>
    </row>
    <row r="30319" spans="2:2">
      <c r="B30319" s="150"/>
    </row>
    <row r="30320" spans="2:2">
      <c r="B30320" s="150"/>
    </row>
    <row r="30321" spans="2:2">
      <c r="B30321" s="150"/>
    </row>
    <row r="30322" spans="2:2">
      <c r="B30322" s="150"/>
    </row>
    <row r="30323" spans="2:2">
      <c r="B30323" s="150"/>
    </row>
    <row r="30324" spans="2:2">
      <c r="B30324" s="150"/>
    </row>
    <row r="30325" spans="2:2">
      <c r="B30325" s="150"/>
    </row>
    <row r="30326" spans="2:2">
      <c r="B30326" s="150"/>
    </row>
    <row r="30327" spans="2:2">
      <c r="B30327" s="150"/>
    </row>
    <row r="30328" spans="2:2">
      <c r="B30328" s="150"/>
    </row>
    <row r="30329" spans="2:2">
      <c r="B30329" s="150"/>
    </row>
    <row r="30330" spans="2:2">
      <c r="B30330" s="150"/>
    </row>
    <row r="30331" spans="2:2">
      <c r="B30331" s="150"/>
    </row>
    <row r="30332" spans="2:2">
      <c r="B30332" s="150"/>
    </row>
    <row r="30333" spans="2:2">
      <c r="B30333" s="150"/>
    </row>
    <row r="30334" spans="2:2">
      <c r="B30334" s="150"/>
    </row>
    <row r="30335" spans="2:2">
      <c r="B30335" s="150"/>
    </row>
    <row r="30336" spans="2:2">
      <c r="B30336" s="150"/>
    </row>
    <row r="30337" spans="2:2">
      <c r="B30337" s="150"/>
    </row>
    <row r="30338" spans="2:2">
      <c r="B30338" s="150"/>
    </row>
    <row r="30339" spans="2:2">
      <c r="B30339" s="150"/>
    </row>
    <row r="30340" spans="2:2">
      <c r="B30340" s="150"/>
    </row>
    <row r="30341" spans="2:2">
      <c r="B30341" s="150"/>
    </row>
    <row r="30342" spans="2:2">
      <c r="B30342" s="150"/>
    </row>
    <row r="30343" spans="2:2">
      <c r="B30343" s="150"/>
    </row>
    <row r="30344" spans="2:2">
      <c r="B30344" s="150"/>
    </row>
    <row r="30345" spans="2:2">
      <c r="B30345" s="150"/>
    </row>
    <row r="30346" spans="2:2">
      <c r="B30346" s="150"/>
    </row>
    <row r="30347" spans="2:2">
      <c r="B30347" s="150"/>
    </row>
    <row r="30348" spans="2:2">
      <c r="B30348" s="150"/>
    </row>
    <row r="30349" spans="2:2">
      <c r="B30349" s="150"/>
    </row>
    <row r="30350" spans="2:2">
      <c r="B30350" s="150"/>
    </row>
    <row r="30351" spans="2:2">
      <c r="B30351" s="150"/>
    </row>
    <row r="30352" spans="2:2">
      <c r="B30352" s="150"/>
    </row>
    <row r="30353" spans="2:2">
      <c r="B30353" s="150"/>
    </row>
    <row r="30354" spans="2:2">
      <c r="B30354" s="150"/>
    </row>
    <row r="30355" spans="2:2">
      <c r="B30355" s="150"/>
    </row>
    <row r="30356" spans="2:2">
      <c r="B30356" s="150"/>
    </row>
    <row r="30357" spans="2:2">
      <c r="B30357" s="150"/>
    </row>
    <row r="30358" spans="2:2">
      <c r="B30358" s="150"/>
    </row>
    <row r="30359" spans="2:2">
      <c r="B30359" s="150"/>
    </row>
    <row r="30360" spans="2:2">
      <c r="B30360" s="150"/>
    </row>
    <row r="30361" spans="2:2">
      <c r="B30361" s="150"/>
    </row>
    <row r="30362" spans="2:2">
      <c r="B30362" s="150"/>
    </row>
    <row r="30363" spans="2:2">
      <c r="B30363" s="150"/>
    </row>
    <row r="30364" spans="2:2">
      <c r="B30364" s="150"/>
    </row>
    <row r="30365" spans="2:2">
      <c r="B30365" s="150"/>
    </row>
    <row r="30366" spans="2:2">
      <c r="B30366" s="150"/>
    </row>
    <row r="30367" spans="2:2">
      <c r="B30367" s="150"/>
    </row>
    <row r="30368" spans="2:2">
      <c r="B30368" s="150"/>
    </row>
    <row r="30369" spans="2:2">
      <c r="B30369" s="150"/>
    </row>
    <row r="30370" spans="2:2">
      <c r="B30370" s="150"/>
    </row>
    <row r="30371" spans="2:2">
      <c r="B30371" s="150"/>
    </row>
    <row r="30372" spans="2:2">
      <c r="B30372" s="150"/>
    </row>
    <row r="30373" spans="2:2">
      <c r="B30373" s="150"/>
    </row>
    <row r="30374" spans="2:2">
      <c r="B30374" s="150"/>
    </row>
    <row r="30375" spans="2:2">
      <c r="B30375" s="150"/>
    </row>
    <row r="30376" spans="2:2">
      <c r="B30376" s="150"/>
    </row>
    <row r="30377" spans="2:2">
      <c r="B30377" s="150"/>
    </row>
    <row r="30378" spans="2:2">
      <c r="B30378" s="150"/>
    </row>
    <row r="30379" spans="2:2">
      <c r="B30379" s="150"/>
    </row>
    <row r="30380" spans="2:2">
      <c r="B30380" s="150"/>
    </row>
    <row r="30381" spans="2:2">
      <c r="B30381" s="150"/>
    </row>
    <row r="30382" spans="2:2">
      <c r="B30382" s="150"/>
    </row>
    <row r="30383" spans="2:2">
      <c r="B30383" s="150"/>
    </row>
    <row r="30384" spans="2:2">
      <c r="B30384" s="150"/>
    </row>
    <row r="30385" spans="2:2">
      <c r="B30385" s="150"/>
    </row>
    <row r="30386" spans="2:2">
      <c r="B30386" s="150"/>
    </row>
    <row r="30387" spans="2:2">
      <c r="B30387" s="150"/>
    </row>
    <row r="30388" spans="2:2">
      <c r="B30388" s="150"/>
    </row>
    <row r="30389" spans="2:2">
      <c r="B30389" s="150"/>
    </row>
    <row r="30390" spans="2:2">
      <c r="B30390" s="150"/>
    </row>
    <row r="30391" spans="2:2">
      <c r="B30391" s="150"/>
    </row>
    <row r="30392" spans="2:2">
      <c r="B30392" s="150"/>
    </row>
    <row r="30393" spans="2:2">
      <c r="B30393" s="150"/>
    </row>
    <row r="30394" spans="2:2">
      <c r="B30394" s="150"/>
    </row>
    <row r="30395" spans="2:2">
      <c r="B30395" s="150"/>
    </row>
    <row r="30396" spans="2:2">
      <c r="B30396" s="150"/>
    </row>
    <row r="30397" spans="2:2">
      <c r="B30397" s="150"/>
    </row>
    <row r="30398" spans="2:2">
      <c r="B30398" s="150"/>
    </row>
    <row r="30399" spans="2:2">
      <c r="B30399" s="150"/>
    </row>
    <row r="30400" spans="2:2">
      <c r="B30400" s="150"/>
    </row>
    <row r="30401" spans="2:2">
      <c r="B30401" s="150"/>
    </row>
    <row r="30402" spans="2:2">
      <c r="B30402" s="150"/>
    </row>
    <row r="30403" spans="2:2">
      <c r="B30403" s="150"/>
    </row>
    <row r="30404" spans="2:2">
      <c r="B30404" s="150"/>
    </row>
    <row r="30405" spans="2:2">
      <c r="B30405" s="150"/>
    </row>
    <row r="30406" spans="2:2">
      <c r="B30406" s="150"/>
    </row>
    <row r="30407" spans="2:2">
      <c r="B30407" s="150"/>
    </row>
    <row r="30408" spans="2:2">
      <c r="B30408" s="150"/>
    </row>
    <row r="30409" spans="2:2">
      <c r="B30409" s="150"/>
    </row>
    <row r="30410" spans="2:2">
      <c r="B30410" s="150"/>
    </row>
    <row r="30411" spans="2:2">
      <c r="B30411" s="150"/>
    </row>
    <row r="30412" spans="2:2">
      <c r="B30412" s="150"/>
    </row>
    <row r="30413" spans="2:2">
      <c r="B30413" s="150"/>
    </row>
    <row r="30414" spans="2:2">
      <c r="B30414" s="150"/>
    </row>
    <row r="30415" spans="2:2">
      <c r="B30415" s="150"/>
    </row>
    <row r="30416" spans="2:2">
      <c r="B30416" s="150"/>
    </row>
    <row r="30417" spans="2:2">
      <c r="B30417" s="150"/>
    </row>
    <row r="30418" spans="2:2">
      <c r="B30418" s="150"/>
    </row>
    <row r="30419" spans="2:2">
      <c r="B30419" s="150"/>
    </row>
    <row r="30420" spans="2:2">
      <c r="B30420" s="150"/>
    </row>
    <row r="30421" spans="2:2">
      <c r="B30421" s="150"/>
    </row>
    <row r="30422" spans="2:2">
      <c r="B30422" s="150"/>
    </row>
    <row r="30423" spans="2:2">
      <c r="B30423" s="150"/>
    </row>
    <row r="30424" spans="2:2">
      <c r="B30424" s="150"/>
    </row>
    <row r="30425" spans="2:2">
      <c r="B30425" s="150"/>
    </row>
    <row r="30426" spans="2:2">
      <c r="B30426" s="150"/>
    </row>
    <row r="30427" spans="2:2">
      <c r="B30427" s="150"/>
    </row>
    <row r="30428" spans="2:2">
      <c r="B30428" s="150"/>
    </row>
    <row r="30429" spans="2:2">
      <c r="B30429" s="150"/>
    </row>
    <row r="30430" spans="2:2">
      <c r="B30430" s="150"/>
    </row>
    <row r="30431" spans="2:2">
      <c r="B30431" s="150"/>
    </row>
    <row r="30432" spans="2:2">
      <c r="B30432" s="150"/>
    </row>
    <row r="30433" spans="2:2">
      <c r="B30433" s="150"/>
    </row>
    <row r="30434" spans="2:2">
      <c r="B30434" s="150"/>
    </row>
    <row r="30435" spans="2:2">
      <c r="B30435" s="150"/>
    </row>
    <row r="30436" spans="2:2">
      <c r="B30436" s="150"/>
    </row>
    <row r="30437" spans="2:2">
      <c r="B30437" s="150"/>
    </row>
    <row r="30438" spans="2:2">
      <c r="B30438" s="150"/>
    </row>
    <row r="30439" spans="2:2">
      <c r="B30439" s="150"/>
    </row>
    <row r="30440" spans="2:2">
      <c r="B30440" s="150"/>
    </row>
    <row r="30441" spans="2:2">
      <c r="B30441" s="150"/>
    </row>
    <row r="30442" spans="2:2">
      <c r="B30442" s="150"/>
    </row>
    <row r="30443" spans="2:2">
      <c r="B30443" s="150"/>
    </row>
    <row r="30444" spans="2:2">
      <c r="B30444" s="150"/>
    </row>
    <row r="30445" spans="2:2">
      <c r="B30445" s="150"/>
    </row>
    <row r="30446" spans="2:2">
      <c r="B30446" s="150"/>
    </row>
    <row r="30447" spans="2:2">
      <c r="B30447" s="150"/>
    </row>
    <row r="30448" spans="2:2">
      <c r="B30448" s="150"/>
    </row>
    <row r="30449" spans="2:2">
      <c r="B30449" s="150"/>
    </row>
    <row r="30450" spans="2:2">
      <c r="B30450" s="150"/>
    </row>
    <row r="30451" spans="2:2">
      <c r="B30451" s="150"/>
    </row>
    <row r="30452" spans="2:2">
      <c r="B30452" s="150"/>
    </row>
    <row r="30453" spans="2:2">
      <c r="B30453" s="150"/>
    </row>
    <row r="30454" spans="2:2">
      <c r="B30454" s="150"/>
    </row>
    <row r="30455" spans="2:2">
      <c r="B30455" s="150"/>
    </row>
    <row r="30456" spans="2:2">
      <c r="B30456" s="150"/>
    </row>
    <row r="30457" spans="2:2">
      <c r="B30457" s="150"/>
    </row>
    <row r="30458" spans="2:2">
      <c r="B30458" s="150"/>
    </row>
    <row r="30459" spans="2:2">
      <c r="B30459" s="150"/>
    </row>
    <row r="30460" spans="2:2">
      <c r="B30460" s="150"/>
    </row>
    <row r="30461" spans="2:2">
      <c r="B30461" s="150"/>
    </row>
    <row r="30462" spans="2:2">
      <c r="B30462" s="150"/>
    </row>
    <row r="30463" spans="2:2">
      <c r="B30463" s="150"/>
    </row>
    <row r="30464" spans="2:2">
      <c r="B30464" s="150"/>
    </row>
    <row r="30465" spans="2:2">
      <c r="B30465" s="150"/>
    </row>
    <row r="30466" spans="2:2">
      <c r="B30466" s="150"/>
    </row>
    <row r="30467" spans="2:2">
      <c r="B30467" s="150"/>
    </row>
    <row r="30468" spans="2:2">
      <c r="B30468" s="150"/>
    </row>
    <row r="30469" spans="2:2">
      <c r="B30469" s="150"/>
    </row>
    <row r="30470" spans="2:2">
      <c r="B30470" s="150"/>
    </row>
    <row r="30471" spans="2:2">
      <c r="B30471" s="150"/>
    </row>
    <row r="30472" spans="2:2">
      <c r="B30472" s="150"/>
    </row>
    <row r="30473" spans="2:2">
      <c r="B30473" s="150"/>
    </row>
    <row r="30474" spans="2:2">
      <c r="B30474" s="150"/>
    </row>
    <row r="30475" spans="2:2">
      <c r="B30475" s="150"/>
    </row>
    <row r="30476" spans="2:2">
      <c r="B30476" s="150"/>
    </row>
    <row r="30477" spans="2:2">
      <c r="B30477" s="150"/>
    </row>
    <row r="30478" spans="2:2">
      <c r="B30478" s="150"/>
    </row>
    <row r="30479" spans="2:2">
      <c r="B30479" s="150"/>
    </row>
    <row r="30480" spans="2:2">
      <c r="B30480" s="150"/>
    </row>
    <row r="30481" spans="2:2">
      <c r="B30481" s="150"/>
    </row>
    <row r="30482" spans="2:2">
      <c r="B30482" s="150"/>
    </row>
    <row r="30483" spans="2:2">
      <c r="B30483" s="150"/>
    </row>
    <row r="30484" spans="2:2">
      <c r="B30484" s="150"/>
    </row>
    <row r="30485" spans="2:2">
      <c r="B30485" s="150"/>
    </row>
    <row r="30486" spans="2:2">
      <c r="B30486" s="150"/>
    </row>
    <row r="30487" spans="2:2">
      <c r="B30487" s="150"/>
    </row>
    <row r="30488" spans="2:2">
      <c r="B30488" s="150"/>
    </row>
    <row r="30489" spans="2:2">
      <c r="B30489" s="150"/>
    </row>
    <row r="30490" spans="2:2">
      <c r="B30490" s="150"/>
    </row>
    <row r="30491" spans="2:2">
      <c r="B30491" s="150"/>
    </row>
    <row r="30492" spans="2:2">
      <c r="B30492" s="150"/>
    </row>
    <row r="30493" spans="2:2">
      <c r="B30493" s="150"/>
    </row>
    <row r="30494" spans="2:2">
      <c r="B30494" s="150"/>
    </row>
    <row r="30495" spans="2:2">
      <c r="B30495" s="150"/>
    </row>
    <row r="30496" spans="2:2">
      <c r="B30496" s="150"/>
    </row>
    <row r="30497" spans="2:2">
      <c r="B30497" s="150"/>
    </row>
    <row r="30498" spans="2:2">
      <c r="B30498" s="150"/>
    </row>
    <row r="30499" spans="2:2">
      <c r="B30499" s="150"/>
    </row>
    <row r="30500" spans="2:2">
      <c r="B30500" s="150"/>
    </row>
    <row r="30501" spans="2:2">
      <c r="B30501" s="150"/>
    </row>
    <row r="30502" spans="2:2">
      <c r="B30502" s="150"/>
    </row>
    <row r="30503" spans="2:2">
      <c r="B30503" s="150"/>
    </row>
    <row r="30504" spans="2:2">
      <c r="B30504" s="150"/>
    </row>
    <row r="30505" spans="2:2">
      <c r="B30505" s="150"/>
    </row>
    <row r="30506" spans="2:2">
      <c r="B30506" s="150"/>
    </row>
    <row r="30507" spans="2:2">
      <c r="B30507" s="150"/>
    </row>
    <row r="30508" spans="2:2">
      <c r="B30508" s="150"/>
    </row>
    <row r="30509" spans="2:2">
      <c r="B30509" s="150"/>
    </row>
    <row r="30510" spans="2:2">
      <c r="B30510" s="150"/>
    </row>
    <row r="30511" spans="2:2">
      <c r="B30511" s="150"/>
    </row>
    <row r="30512" spans="2:2">
      <c r="B30512" s="150"/>
    </row>
    <row r="30513" spans="2:2">
      <c r="B30513" s="150"/>
    </row>
    <row r="30514" spans="2:2">
      <c r="B30514" s="150"/>
    </row>
    <row r="30515" spans="2:2">
      <c r="B30515" s="150"/>
    </row>
    <row r="30516" spans="2:2">
      <c r="B30516" s="150"/>
    </row>
    <row r="30517" spans="2:2">
      <c r="B30517" s="150"/>
    </row>
    <row r="30518" spans="2:2">
      <c r="B30518" s="150"/>
    </row>
    <row r="30519" spans="2:2">
      <c r="B30519" s="150"/>
    </row>
    <row r="30520" spans="2:2">
      <c r="B30520" s="150"/>
    </row>
    <row r="30521" spans="2:2">
      <c r="B30521" s="150"/>
    </row>
    <row r="30522" spans="2:2">
      <c r="B30522" s="150"/>
    </row>
    <row r="30523" spans="2:2">
      <c r="B30523" s="150"/>
    </row>
    <row r="30524" spans="2:2">
      <c r="B30524" s="150"/>
    </row>
    <row r="30525" spans="2:2">
      <c r="B30525" s="150"/>
    </row>
    <row r="30526" spans="2:2">
      <c r="B30526" s="150"/>
    </row>
    <row r="30527" spans="2:2">
      <c r="B30527" s="150"/>
    </row>
    <row r="30528" spans="2:2">
      <c r="B30528" s="150"/>
    </row>
    <row r="30529" spans="2:2">
      <c r="B30529" s="150"/>
    </row>
    <row r="30530" spans="2:2">
      <c r="B30530" s="150"/>
    </row>
    <row r="30531" spans="2:2">
      <c r="B30531" s="150"/>
    </row>
    <row r="30532" spans="2:2">
      <c r="B30532" s="150"/>
    </row>
    <row r="30533" spans="2:2">
      <c r="B30533" s="150"/>
    </row>
    <row r="30534" spans="2:2">
      <c r="B30534" s="150"/>
    </row>
    <row r="30535" spans="2:2">
      <c r="B30535" s="150"/>
    </row>
    <row r="30536" spans="2:2">
      <c r="B30536" s="150"/>
    </row>
    <row r="30537" spans="2:2">
      <c r="B30537" s="150"/>
    </row>
    <row r="30538" spans="2:2">
      <c r="B30538" s="150"/>
    </row>
    <row r="30539" spans="2:2">
      <c r="B30539" s="150"/>
    </row>
    <row r="30540" spans="2:2">
      <c r="B30540" s="150"/>
    </row>
    <row r="30541" spans="2:2">
      <c r="B30541" s="150"/>
    </row>
    <row r="30542" spans="2:2">
      <c r="B30542" s="150"/>
    </row>
    <row r="30543" spans="2:2">
      <c r="B30543" s="150"/>
    </row>
    <row r="30544" spans="2:2">
      <c r="B30544" s="150"/>
    </row>
    <row r="30545" spans="2:2">
      <c r="B30545" s="150"/>
    </row>
    <row r="30546" spans="2:2">
      <c r="B30546" s="150"/>
    </row>
    <row r="30547" spans="2:2">
      <c r="B30547" s="150"/>
    </row>
    <row r="30548" spans="2:2">
      <c r="B30548" s="150"/>
    </row>
    <row r="30549" spans="2:2">
      <c r="B30549" s="150"/>
    </row>
    <row r="30550" spans="2:2">
      <c r="B30550" s="150"/>
    </row>
    <row r="30551" spans="2:2">
      <c r="B30551" s="150"/>
    </row>
    <row r="30552" spans="2:2">
      <c r="B30552" s="150"/>
    </row>
    <row r="30553" spans="2:2">
      <c r="B30553" s="150"/>
    </row>
    <row r="30554" spans="2:2">
      <c r="B30554" s="150"/>
    </row>
    <row r="30555" spans="2:2">
      <c r="B30555" s="150"/>
    </row>
    <row r="30556" spans="2:2">
      <c r="B30556" s="150"/>
    </row>
    <row r="30557" spans="2:2">
      <c r="B30557" s="150"/>
    </row>
    <row r="30558" spans="2:2">
      <c r="B30558" s="150"/>
    </row>
    <row r="30559" spans="2:2">
      <c r="B30559" s="150"/>
    </row>
    <row r="30560" spans="2:2">
      <c r="B30560" s="150"/>
    </row>
    <row r="30561" spans="2:2">
      <c r="B30561" s="150"/>
    </row>
    <row r="30562" spans="2:2">
      <c r="B30562" s="150"/>
    </row>
    <row r="30563" spans="2:2">
      <c r="B30563" s="150"/>
    </row>
    <row r="30564" spans="2:2">
      <c r="B30564" s="150"/>
    </row>
    <row r="30565" spans="2:2">
      <c r="B30565" s="150"/>
    </row>
    <row r="30566" spans="2:2">
      <c r="B30566" s="150"/>
    </row>
    <row r="30567" spans="2:2">
      <c r="B30567" s="150"/>
    </row>
    <row r="30568" spans="2:2">
      <c r="B30568" s="150"/>
    </row>
    <row r="30569" spans="2:2">
      <c r="B30569" s="150"/>
    </row>
    <row r="30570" spans="2:2">
      <c r="B30570" s="150"/>
    </row>
    <row r="30571" spans="2:2">
      <c r="B30571" s="150"/>
    </row>
    <row r="30572" spans="2:2">
      <c r="B30572" s="150"/>
    </row>
    <row r="30573" spans="2:2">
      <c r="B30573" s="150"/>
    </row>
    <row r="30574" spans="2:2">
      <c r="B30574" s="150"/>
    </row>
    <row r="30575" spans="2:2">
      <c r="B30575" s="150"/>
    </row>
    <row r="30576" spans="2:2">
      <c r="B30576" s="150"/>
    </row>
    <row r="30577" spans="2:2">
      <c r="B30577" s="150"/>
    </row>
    <row r="30578" spans="2:2">
      <c r="B30578" s="150"/>
    </row>
    <row r="30579" spans="2:2">
      <c r="B30579" s="150"/>
    </row>
    <row r="30580" spans="2:2">
      <c r="B30580" s="150"/>
    </row>
    <row r="30581" spans="2:2">
      <c r="B30581" s="150"/>
    </row>
    <row r="30582" spans="2:2">
      <c r="B30582" s="150"/>
    </row>
    <row r="30583" spans="2:2">
      <c r="B30583" s="150"/>
    </row>
    <row r="30584" spans="2:2">
      <c r="B30584" s="150"/>
    </row>
    <row r="30585" spans="2:2">
      <c r="B30585" s="150"/>
    </row>
    <row r="30586" spans="2:2">
      <c r="B30586" s="150"/>
    </row>
    <row r="30587" spans="2:2">
      <c r="B30587" s="150"/>
    </row>
    <row r="30588" spans="2:2">
      <c r="B30588" s="150"/>
    </row>
    <row r="30589" spans="2:2">
      <c r="B30589" s="150"/>
    </row>
    <row r="30590" spans="2:2">
      <c r="B30590" s="150"/>
    </row>
    <row r="30591" spans="2:2">
      <c r="B30591" s="150"/>
    </row>
    <row r="30592" spans="2:2">
      <c r="B30592" s="150"/>
    </row>
    <row r="30593" spans="2:2">
      <c r="B30593" s="150"/>
    </row>
    <row r="30594" spans="2:2">
      <c r="B30594" s="150"/>
    </row>
    <row r="30595" spans="2:2">
      <c r="B30595" s="150"/>
    </row>
    <row r="30596" spans="2:2">
      <c r="B30596" s="150"/>
    </row>
    <row r="30597" spans="2:2">
      <c r="B30597" s="150"/>
    </row>
    <row r="30598" spans="2:2">
      <c r="B30598" s="150"/>
    </row>
    <row r="30599" spans="2:2">
      <c r="B30599" s="150"/>
    </row>
    <row r="30600" spans="2:2">
      <c r="B30600" s="150"/>
    </row>
    <row r="30601" spans="2:2">
      <c r="B30601" s="150"/>
    </row>
    <row r="30602" spans="2:2">
      <c r="B30602" s="150"/>
    </row>
    <row r="30603" spans="2:2">
      <c r="B30603" s="150"/>
    </row>
    <row r="30604" spans="2:2">
      <c r="B30604" s="150"/>
    </row>
    <row r="30605" spans="2:2">
      <c r="B30605" s="150"/>
    </row>
    <row r="30606" spans="2:2">
      <c r="B30606" s="150"/>
    </row>
    <row r="30607" spans="2:2">
      <c r="B30607" s="150"/>
    </row>
    <row r="30608" spans="2:2">
      <c r="B30608" s="150"/>
    </row>
    <row r="30609" spans="2:2">
      <c r="B30609" s="150"/>
    </row>
    <row r="30610" spans="2:2">
      <c r="B30610" s="150"/>
    </row>
    <row r="30611" spans="2:2">
      <c r="B30611" s="150"/>
    </row>
    <row r="30612" spans="2:2">
      <c r="B30612" s="150"/>
    </row>
    <row r="30613" spans="2:2">
      <c r="B30613" s="150"/>
    </row>
    <row r="30614" spans="2:2">
      <c r="B30614" s="150"/>
    </row>
    <row r="30615" spans="2:2">
      <c r="B30615" s="150"/>
    </row>
    <row r="30616" spans="2:2">
      <c r="B30616" s="150"/>
    </row>
    <row r="30617" spans="2:2">
      <c r="B30617" s="150"/>
    </row>
    <row r="30618" spans="2:2">
      <c r="B30618" s="150"/>
    </row>
    <row r="30619" spans="2:2">
      <c r="B30619" s="150"/>
    </row>
    <row r="30620" spans="2:2">
      <c r="B30620" s="150"/>
    </row>
    <row r="30621" spans="2:2">
      <c r="B30621" s="150"/>
    </row>
    <row r="30622" spans="2:2">
      <c r="B30622" s="150"/>
    </row>
    <row r="30623" spans="2:2">
      <c r="B30623" s="150"/>
    </row>
    <row r="30624" spans="2:2">
      <c r="B30624" s="150"/>
    </row>
    <row r="30625" spans="2:2">
      <c r="B30625" s="150"/>
    </row>
    <row r="30626" spans="2:2">
      <c r="B30626" s="150"/>
    </row>
    <row r="30627" spans="2:2">
      <c r="B30627" s="150"/>
    </row>
    <row r="30628" spans="2:2">
      <c r="B30628" s="150"/>
    </row>
    <row r="30629" spans="2:2">
      <c r="B30629" s="150"/>
    </row>
    <row r="30630" spans="2:2">
      <c r="B30630" s="150"/>
    </row>
    <row r="30631" spans="2:2">
      <c r="B30631" s="150"/>
    </row>
    <row r="30632" spans="2:2">
      <c r="B30632" s="150"/>
    </row>
    <row r="30633" spans="2:2">
      <c r="B30633" s="150"/>
    </row>
    <row r="30634" spans="2:2">
      <c r="B30634" s="150"/>
    </row>
    <row r="30635" spans="2:2">
      <c r="B30635" s="150"/>
    </row>
    <row r="30636" spans="2:2">
      <c r="B30636" s="150"/>
    </row>
    <row r="30637" spans="2:2">
      <c r="B30637" s="150"/>
    </row>
    <row r="30638" spans="2:2">
      <c r="B30638" s="150"/>
    </row>
    <row r="30639" spans="2:2">
      <c r="B30639" s="150"/>
    </row>
    <row r="30640" spans="2:2">
      <c r="B30640" s="150"/>
    </row>
    <row r="30641" spans="2:2">
      <c r="B30641" s="150"/>
    </row>
    <row r="30642" spans="2:2">
      <c r="B30642" s="150"/>
    </row>
    <row r="30643" spans="2:2">
      <c r="B30643" s="150"/>
    </row>
    <row r="30644" spans="2:2">
      <c r="B30644" s="150"/>
    </row>
    <row r="30645" spans="2:2">
      <c r="B30645" s="150"/>
    </row>
    <row r="30646" spans="2:2">
      <c r="B30646" s="150"/>
    </row>
    <row r="30647" spans="2:2">
      <c r="B30647" s="150"/>
    </row>
    <row r="30648" spans="2:2">
      <c r="B30648" s="150"/>
    </row>
    <row r="30649" spans="2:2">
      <c r="B30649" s="150"/>
    </row>
    <row r="30650" spans="2:2">
      <c r="B30650" s="150"/>
    </row>
    <row r="30651" spans="2:2">
      <c r="B30651" s="150"/>
    </row>
    <row r="30652" spans="2:2">
      <c r="B30652" s="150"/>
    </row>
    <row r="30653" spans="2:2">
      <c r="B30653" s="150"/>
    </row>
    <row r="30654" spans="2:2">
      <c r="B30654" s="150"/>
    </row>
    <row r="30655" spans="2:2">
      <c r="B30655" s="150"/>
    </row>
    <row r="30656" spans="2:2">
      <c r="B30656" s="150"/>
    </row>
    <row r="30657" spans="2:2">
      <c r="B30657" s="150"/>
    </row>
    <row r="30658" spans="2:2">
      <c r="B30658" s="150"/>
    </row>
    <row r="30659" spans="2:2">
      <c r="B30659" s="150"/>
    </row>
    <row r="30660" spans="2:2">
      <c r="B30660" s="150"/>
    </row>
    <row r="30661" spans="2:2">
      <c r="B30661" s="150"/>
    </row>
    <row r="30662" spans="2:2">
      <c r="B30662" s="150"/>
    </row>
    <row r="30663" spans="2:2">
      <c r="B30663" s="150"/>
    </row>
    <row r="30664" spans="2:2">
      <c r="B30664" s="150"/>
    </row>
    <row r="30665" spans="2:2">
      <c r="B30665" s="150"/>
    </row>
    <row r="30666" spans="2:2">
      <c r="B30666" s="150"/>
    </row>
    <row r="30667" spans="2:2">
      <c r="B30667" s="150"/>
    </row>
    <row r="30668" spans="2:2">
      <c r="B30668" s="150"/>
    </row>
    <row r="30669" spans="2:2">
      <c r="B30669" s="150"/>
    </row>
    <row r="30670" spans="2:2">
      <c r="B30670" s="150"/>
    </row>
    <row r="30671" spans="2:2">
      <c r="B30671" s="150"/>
    </row>
    <row r="30672" spans="2:2">
      <c r="B30672" s="150"/>
    </row>
    <row r="30673" spans="2:2">
      <c r="B30673" s="150"/>
    </row>
    <row r="30674" spans="2:2">
      <c r="B30674" s="150"/>
    </row>
    <row r="30675" spans="2:2">
      <c r="B30675" s="150"/>
    </row>
    <row r="30676" spans="2:2">
      <c r="B30676" s="150"/>
    </row>
    <row r="30677" spans="2:2">
      <c r="B30677" s="150"/>
    </row>
    <row r="30678" spans="2:2">
      <c r="B30678" s="150"/>
    </row>
    <row r="30679" spans="2:2">
      <c r="B30679" s="150"/>
    </row>
    <row r="30680" spans="2:2">
      <c r="B30680" s="150"/>
    </row>
    <row r="30681" spans="2:2">
      <c r="B30681" s="150"/>
    </row>
    <row r="30682" spans="2:2">
      <c r="B30682" s="150"/>
    </row>
    <row r="30683" spans="2:2">
      <c r="B30683" s="150"/>
    </row>
    <row r="30684" spans="2:2">
      <c r="B30684" s="150"/>
    </row>
    <row r="30685" spans="2:2">
      <c r="B30685" s="150"/>
    </row>
    <row r="30686" spans="2:2">
      <c r="B30686" s="150"/>
    </row>
    <row r="30687" spans="2:2">
      <c r="B30687" s="150"/>
    </row>
    <row r="30688" spans="2:2">
      <c r="B30688" s="150"/>
    </row>
    <row r="30689" spans="2:2">
      <c r="B30689" s="150"/>
    </row>
    <row r="30690" spans="2:2">
      <c r="B30690" s="150"/>
    </row>
    <row r="30691" spans="2:2">
      <c r="B30691" s="150"/>
    </row>
    <row r="30692" spans="2:2">
      <c r="B30692" s="150"/>
    </row>
    <row r="30693" spans="2:2">
      <c r="B30693" s="150"/>
    </row>
    <row r="30694" spans="2:2">
      <c r="B30694" s="150"/>
    </row>
    <row r="30695" spans="2:2">
      <c r="B30695" s="150"/>
    </row>
    <row r="30696" spans="2:2">
      <c r="B30696" s="150"/>
    </row>
    <row r="30697" spans="2:2">
      <c r="B30697" s="150"/>
    </row>
    <row r="30698" spans="2:2">
      <c r="B30698" s="150"/>
    </row>
    <row r="30699" spans="2:2">
      <c r="B30699" s="150"/>
    </row>
    <row r="30700" spans="2:2">
      <c r="B30700" s="150"/>
    </row>
    <row r="30701" spans="2:2">
      <c r="B30701" s="150"/>
    </row>
    <row r="30702" spans="2:2">
      <c r="B30702" s="150"/>
    </row>
    <row r="30703" spans="2:2">
      <c r="B30703" s="150"/>
    </row>
    <row r="30704" spans="2:2">
      <c r="B30704" s="150"/>
    </row>
    <row r="30705" spans="2:2">
      <c r="B30705" s="150"/>
    </row>
    <row r="30706" spans="2:2">
      <c r="B30706" s="150"/>
    </row>
    <row r="30707" spans="2:2">
      <c r="B30707" s="150"/>
    </row>
    <row r="30708" spans="2:2">
      <c r="B30708" s="150"/>
    </row>
    <row r="30709" spans="2:2">
      <c r="B30709" s="150"/>
    </row>
    <row r="30710" spans="2:2">
      <c r="B30710" s="150"/>
    </row>
    <row r="30711" spans="2:2">
      <c r="B30711" s="150"/>
    </row>
    <row r="30712" spans="2:2">
      <c r="B30712" s="150"/>
    </row>
    <row r="30713" spans="2:2">
      <c r="B30713" s="150"/>
    </row>
    <row r="30714" spans="2:2">
      <c r="B30714" s="150"/>
    </row>
    <row r="30715" spans="2:2">
      <c r="B30715" s="150"/>
    </row>
    <row r="30716" spans="2:2">
      <c r="B30716" s="150"/>
    </row>
    <row r="30717" spans="2:2">
      <c r="B30717" s="150"/>
    </row>
    <row r="30718" spans="2:2">
      <c r="B30718" s="150"/>
    </row>
    <row r="30719" spans="2:2">
      <c r="B30719" s="150"/>
    </row>
    <row r="30720" spans="2:2">
      <c r="B30720" s="150"/>
    </row>
    <row r="30721" spans="2:2">
      <c r="B30721" s="150"/>
    </row>
    <row r="30722" spans="2:2">
      <c r="B30722" s="150"/>
    </row>
    <row r="30723" spans="2:2">
      <c r="B30723" s="150"/>
    </row>
    <row r="30724" spans="2:2">
      <c r="B30724" s="150"/>
    </row>
    <row r="30725" spans="2:2">
      <c r="B30725" s="150"/>
    </row>
    <row r="30726" spans="2:2">
      <c r="B30726" s="150"/>
    </row>
    <row r="30727" spans="2:2">
      <c r="B30727" s="150"/>
    </row>
    <row r="30728" spans="2:2">
      <c r="B30728" s="150"/>
    </row>
    <row r="30729" spans="2:2">
      <c r="B30729" s="150"/>
    </row>
    <row r="30730" spans="2:2">
      <c r="B30730" s="150"/>
    </row>
    <row r="30731" spans="2:2">
      <c r="B30731" s="150"/>
    </row>
    <row r="30732" spans="2:2">
      <c r="B30732" s="150"/>
    </row>
    <row r="30733" spans="2:2">
      <c r="B30733" s="150"/>
    </row>
    <row r="30734" spans="2:2">
      <c r="B30734" s="150"/>
    </row>
    <row r="30735" spans="2:2">
      <c r="B30735" s="150"/>
    </row>
    <row r="30736" spans="2:2">
      <c r="B30736" s="150"/>
    </row>
    <row r="30737" spans="2:2">
      <c r="B30737" s="150"/>
    </row>
    <row r="30738" spans="2:2">
      <c r="B30738" s="150"/>
    </row>
    <row r="30739" spans="2:2">
      <c r="B30739" s="150"/>
    </row>
    <row r="30740" spans="2:2">
      <c r="B30740" s="150"/>
    </row>
    <row r="30741" spans="2:2">
      <c r="B30741" s="150"/>
    </row>
    <row r="30742" spans="2:2">
      <c r="B30742" s="150"/>
    </row>
    <row r="30743" spans="2:2">
      <c r="B30743" s="150"/>
    </row>
    <row r="30744" spans="2:2">
      <c r="B30744" s="150"/>
    </row>
    <row r="30745" spans="2:2">
      <c r="B30745" s="150"/>
    </row>
    <row r="30746" spans="2:2">
      <c r="B30746" s="150"/>
    </row>
    <row r="30747" spans="2:2">
      <c r="B30747" s="150"/>
    </row>
    <row r="30748" spans="2:2">
      <c r="B30748" s="150"/>
    </row>
    <row r="30749" spans="2:2">
      <c r="B30749" s="150"/>
    </row>
    <row r="30750" spans="2:2">
      <c r="B30750" s="150"/>
    </row>
    <row r="30751" spans="2:2">
      <c r="B30751" s="150"/>
    </row>
    <row r="30752" spans="2:2">
      <c r="B30752" s="150"/>
    </row>
    <row r="30753" spans="2:2">
      <c r="B30753" s="150"/>
    </row>
    <row r="30754" spans="2:2">
      <c r="B30754" s="150"/>
    </row>
    <row r="30755" spans="2:2">
      <c r="B30755" s="150"/>
    </row>
    <row r="30756" spans="2:2">
      <c r="B30756" s="150"/>
    </row>
    <row r="30757" spans="2:2">
      <c r="B30757" s="150"/>
    </row>
    <row r="30758" spans="2:2">
      <c r="B30758" s="150"/>
    </row>
    <row r="30759" spans="2:2">
      <c r="B30759" s="150"/>
    </row>
    <row r="30760" spans="2:2">
      <c r="B30760" s="150"/>
    </row>
    <row r="30761" spans="2:2">
      <c r="B30761" s="150"/>
    </row>
    <row r="30762" spans="2:2">
      <c r="B30762" s="150"/>
    </row>
    <row r="30763" spans="2:2">
      <c r="B30763" s="150"/>
    </row>
    <row r="30764" spans="2:2">
      <c r="B30764" s="150"/>
    </row>
    <row r="30765" spans="2:2">
      <c r="B30765" s="150"/>
    </row>
    <row r="30766" spans="2:2">
      <c r="B30766" s="150"/>
    </row>
    <row r="30767" spans="2:2">
      <c r="B30767" s="150"/>
    </row>
    <row r="30768" spans="2:2">
      <c r="B30768" s="150"/>
    </row>
    <row r="30769" spans="2:2">
      <c r="B30769" s="150"/>
    </row>
    <row r="30770" spans="2:2">
      <c r="B30770" s="150"/>
    </row>
    <row r="30771" spans="2:2">
      <c r="B30771" s="150"/>
    </row>
    <row r="30772" spans="2:2">
      <c r="B30772" s="150"/>
    </row>
    <row r="30773" spans="2:2">
      <c r="B30773" s="150"/>
    </row>
    <row r="30774" spans="2:2">
      <c r="B30774" s="150"/>
    </row>
    <row r="30775" spans="2:2">
      <c r="B30775" s="150"/>
    </row>
    <row r="30776" spans="2:2">
      <c r="B30776" s="150"/>
    </row>
    <row r="30777" spans="2:2">
      <c r="B30777" s="150"/>
    </row>
    <row r="30778" spans="2:2">
      <c r="B30778" s="150"/>
    </row>
    <row r="30779" spans="2:2">
      <c r="B30779" s="150"/>
    </row>
    <row r="30780" spans="2:2">
      <c r="B30780" s="150"/>
    </row>
    <row r="30781" spans="2:2">
      <c r="B30781" s="150"/>
    </row>
    <row r="30782" spans="2:2">
      <c r="B30782" s="150"/>
    </row>
    <row r="30783" spans="2:2">
      <c r="B30783" s="150"/>
    </row>
    <row r="30784" spans="2:2">
      <c r="B30784" s="150"/>
    </row>
    <row r="30785" spans="2:2">
      <c r="B30785" s="150"/>
    </row>
    <row r="30786" spans="2:2">
      <c r="B30786" s="150"/>
    </row>
    <row r="30787" spans="2:2">
      <c r="B30787" s="150"/>
    </row>
    <row r="30788" spans="2:2">
      <c r="B30788" s="150"/>
    </row>
    <row r="30789" spans="2:2">
      <c r="B30789" s="150"/>
    </row>
    <row r="30790" spans="2:2">
      <c r="B30790" s="150"/>
    </row>
    <row r="30791" spans="2:2">
      <c r="B30791" s="150"/>
    </row>
    <row r="30792" spans="2:2">
      <c r="B30792" s="150"/>
    </row>
    <row r="30793" spans="2:2">
      <c r="B30793" s="150"/>
    </row>
    <row r="30794" spans="2:2">
      <c r="B30794" s="150"/>
    </row>
    <row r="30795" spans="2:2">
      <c r="B30795" s="150"/>
    </row>
    <row r="30796" spans="2:2">
      <c r="B30796" s="150"/>
    </row>
    <row r="30797" spans="2:2">
      <c r="B30797" s="150"/>
    </row>
    <row r="30798" spans="2:2">
      <c r="B30798" s="150"/>
    </row>
    <row r="30799" spans="2:2">
      <c r="B30799" s="150"/>
    </row>
    <row r="30800" spans="2:2">
      <c r="B30800" s="150"/>
    </row>
    <row r="30801" spans="2:2">
      <c r="B30801" s="150"/>
    </row>
    <row r="30802" spans="2:2">
      <c r="B30802" s="150"/>
    </row>
    <row r="30803" spans="2:2">
      <c r="B30803" s="150"/>
    </row>
    <row r="30804" spans="2:2">
      <c r="B30804" s="150"/>
    </row>
    <row r="30805" spans="2:2">
      <c r="B30805" s="150"/>
    </row>
    <row r="30806" spans="2:2">
      <c r="B30806" s="150"/>
    </row>
    <row r="30807" spans="2:2">
      <c r="B30807" s="150"/>
    </row>
    <row r="30808" spans="2:2">
      <c r="B30808" s="150"/>
    </row>
    <row r="30809" spans="2:2">
      <c r="B30809" s="150"/>
    </row>
    <row r="30810" spans="2:2">
      <c r="B30810" s="150"/>
    </row>
    <row r="30811" spans="2:2">
      <c r="B30811" s="150"/>
    </row>
    <row r="30812" spans="2:2">
      <c r="B30812" s="150"/>
    </row>
    <row r="30813" spans="2:2">
      <c r="B30813" s="150"/>
    </row>
    <row r="30814" spans="2:2">
      <c r="B30814" s="150"/>
    </row>
    <row r="30815" spans="2:2">
      <c r="B30815" s="150"/>
    </row>
    <row r="30816" spans="2:2">
      <c r="B30816" s="150"/>
    </row>
    <row r="30817" spans="2:2">
      <c r="B30817" s="150"/>
    </row>
    <row r="30818" spans="2:2">
      <c r="B30818" s="150"/>
    </row>
    <row r="30819" spans="2:2">
      <c r="B30819" s="150"/>
    </row>
    <row r="30820" spans="2:2">
      <c r="B30820" s="150"/>
    </row>
    <row r="30821" spans="2:2">
      <c r="B30821" s="150"/>
    </row>
    <row r="30822" spans="2:2">
      <c r="B30822" s="150"/>
    </row>
    <row r="30823" spans="2:2">
      <c r="B30823" s="150"/>
    </row>
    <row r="30824" spans="2:2">
      <c r="B30824" s="150"/>
    </row>
    <row r="30825" spans="2:2">
      <c r="B30825" s="150"/>
    </row>
    <row r="30826" spans="2:2">
      <c r="B30826" s="150"/>
    </row>
    <row r="30827" spans="2:2">
      <c r="B30827" s="150"/>
    </row>
    <row r="30828" spans="2:2">
      <c r="B30828" s="150"/>
    </row>
    <row r="30829" spans="2:2">
      <c r="B30829" s="150"/>
    </row>
    <row r="30830" spans="2:2">
      <c r="B30830" s="150"/>
    </row>
    <row r="30831" spans="2:2">
      <c r="B30831" s="150"/>
    </row>
    <row r="30832" spans="2:2">
      <c r="B30832" s="150"/>
    </row>
    <row r="30833" spans="2:2">
      <c r="B30833" s="150"/>
    </row>
    <row r="30834" spans="2:2">
      <c r="B30834" s="150"/>
    </row>
    <row r="30835" spans="2:2">
      <c r="B30835" s="150"/>
    </row>
    <row r="30836" spans="2:2">
      <c r="B30836" s="150"/>
    </row>
    <row r="30837" spans="2:2">
      <c r="B30837" s="150"/>
    </row>
    <row r="30838" spans="2:2">
      <c r="B30838" s="150"/>
    </row>
    <row r="30839" spans="2:2">
      <c r="B30839" s="150"/>
    </row>
    <row r="30840" spans="2:2">
      <c r="B30840" s="150"/>
    </row>
    <row r="30841" spans="2:2">
      <c r="B30841" s="150"/>
    </row>
    <row r="30842" spans="2:2">
      <c r="B30842" s="150"/>
    </row>
    <row r="30843" spans="2:2">
      <c r="B30843" s="150"/>
    </row>
    <row r="30844" spans="2:2">
      <c r="B30844" s="150"/>
    </row>
    <row r="30845" spans="2:2">
      <c r="B30845" s="150"/>
    </row>
    <row r="30846" spans="2:2">
      <c r="B30846" s="150"/>
    </row>
    <row r="30847" spans="2:2">
      <c r="B30847" s="150"/>
    </row>
    <row r="30848" spans="2:2">
      <c r="B30848" s="150"/>
    </row>
    <row r="30849" spans="2:2">
      <c r="B30849" s="150"/>
    </row>
    <row r="30850" spans="2:2">
      <c r="B30850" s="150"/>
    </row>
    <row r="30851" spans="2:2">
      <c r="B30851" s="150"/>
    </row>
    <row r="30852" spans="2:2">
      <c r="B30852" s="150"/>
    </row>
    <row r="30853" spans="2:2">
      <c r="B30853" s="150"/>
    </row>
    <row r="30854" spans="2:2">
      <c r="B30854" s="150"/>
    </row>
    <row r="30855" spans="2:2">
      <c r="B30855" s="150"/>
    </row>
    <row r="30856" spans="2:2">
      <c r="B30856" s="150"/>
    </row>
    <row r="30857" spans="2:2">
      <c r="B30857" s="150"/>
    </row>
    <row r="30858" spans="2:2">
      <c r="B30858" s="150"/>
    </row>
    <row r="30859" spans="2:2">
      <c r="B30859" s="150"/>
    </row>
    <row r="30860" spans="2:2">
      <c r="B30860" s="150"/>
    </row>
    <row r="30861" spans="2:2">
      <c r="B30861" s="150"/>
    </row>
    <row r="30862" spans="2:2">
      <c r="B30862" s="150"/>
    </row>
    <row r="30863" spans="2:2">
      <c r="B30863" s="150"/>
    </row>
    <row r="30864" spans="2:2">
      <c r="B30864" s="150"/>
    </row>
    <row r="30865" spans="2:2">
      <c r="B30865" s="150"/>
    </row>
    <row r="30866" spans="2:2">
      <c r="B30866" s="150"/>
    </row>
    <row r="30867" spans="2:2">
      <c r="B30867" s="150"/>
    </row>
    <row r="30868" spans="2:2">
      <c r="B30868" s="150"/>
    </row>
    <row r="30869" spans="2:2">
      <c r="B30869" s="150"/>
    </row>
    <row r="30870" spans="2:2">
      <c r="B30870" s="150"/>
    </row>
    <row r="30871" spans="2:2">
      <c r="B30871" s="150"/>
    </row>
    <row r="30872" spans="2:2">
      <c r="B30872" s="150"/>
    </row>
    <row r="30873" spans="2:2">
      <c r="B30873" s="150"/>
    </row>
    <row r="30874" spans="2:2">
      <c r="B30874" s="150"/>
    </row>
    <row r="30875" spans="2:2">
      <c r="B30875" s="150"/>
    </row>
    <row r="30876" spans="2:2">
      <c r="B30876" s="150"/>
    </row>
    <row r="30877" spans="2:2">
      <c r="B30877" s="150"/>
    </row>
    <row r="30878" spans="2:2">
      <c r="B30878" s="150"/>
    </row>
    <row r="30879" spans="2:2">
      <c r="B30879" s="150"/>
    </row>
    <row r="30880" spans="2:2">
      <c r="B30880" s="150"/>
    </row>
    <row r="30881" spans="2:2">
      <c r="B30881" s="150"/>
    </row>
    <row r="30882" spans="2:2">
      <c r="B30882" s="150"/>
    </row>
    <row r="30883" spans="2:2">
      <c r="B30883" s="150"/>
    </row>
    <row r="30884" spans="2:2">
      <c r="B30884" s="150"/>
    </row>
    <row r="30885" spans="2:2">
      <c r="B30885" s="150"/>
    </row>
    <row r="30886" spans="2:2">
      <c r="B30886" s="150"/>
    </row>
    <row r="30887" spans="2:2">
      <c r="B30887" s="150"/>
    </row>
    <row r="30888" spans="2:2">
      <c r="B30888" s="150"/>
    </row>
    <row r="30889" spans="2:2">
      <c r="B30889" s="150"/>
    </row>
    <row r="30890" spans="2:2">
      <c r="B30890" s="150"/>
    </row>
    <row r="30891" spans="2:2">
      <c r="B30891" s="150"/>
    </row>
    <row r="30892" spans="2:2">
      <c r="B30892" s="150"/>
    </row>
    <row r="30893" spans="2:2">
      <c r="B30893" s="150"/>
    </row>
    <row r="30894" spans="2:2">
      <c r="B30894" s="150"/>
    </row>
    <row r="30895" spans="2:2">
      <c r="B30895" s="150"/>
    </row>
    <row r="30896" spans="2:2">
      <c r="B30896" s="150"/>
    </row>
    <row r="30897" spans="2:2">
      <c r="B30897" s="150"/>
    </row>
    <row r="30898" spans="2:2">
      <c r="B30898" s="150"/>
    </row>
    <row r="30899" spans="2:2">
      <c r="B30899" s="150"/>
    </row>
    <row r="30900" spans="2:2">
      <c r="B30900" s="150"/>
    </row>
    <row r="30901" spans="2:2">
      <c r="B30901" s="150"/>
    </row>
    <row r="30902" spans="2:2">
      <c r="B30902" s="150"/>
    </row>
    <row r="30903" spans="2:2">
      <c r="B30903" s="150"/>
    </row>
    <row r="30904" spans="2:2">
      <c r="B30904" s="150"/>
    </row>
    <row r="30905" spans="2:2">
      <c r="B30905" s="150"/>
    </row>
    <row r="30906" spans="2:2">
      <c r="B30906" s="150"/>
    </row>
    <row r="30907" spans="2:2">
      <c r="B30907" s="150"/>
    </row>
    <row r="30908" spans="2:2">
      <c r="B30908" s="150"/>
    </row>
    <row r="30909" spans="2:2">
      <c r="B30909" s="150"/>
    </row>
    <row r="30910" spans="2:2">
      <c r="B30910" s="150"/>
    </row>
    <row r="30911" spans="2:2">
      <c r="B30911" s="150"/>
    </row>
    <row r="30912" spans="2:2">
      <c r="B30912" s="150"/>
    </row>
    <row r="30913" spans="2:2">
      <c r="B30913" s="150"/>
    </row>
    <row r="30914" spans="2:2">
      <c r="B30914" s="150"/>
    </row>
    <row r="30915" spans="2:2">
      <c r="B30915" s="150"/>
    </row>
    <row r="30916" spans="2:2">
      <c r="B30916" s="150"/>
    </row>
    <row r="30917" spans="2:2">
      <c r="B30917" s="150"/>
    </row>
    <row r="30918" spans="2:2">
      <c r="B30918" s="150"/>
    </row>
    <row r="30919" spans="2:2">
      <c r="B30919" s="150"/>
    </row>
    <row r="30920" spans="2:2">
      <c r="B30920" s="150"/>
    </row>
    <row r="30921" spans="2:2">
      <c r="B30921" s="150"/>
    </row>
    <row r="30922" spans="2:2">
      <c r="B30922" s="150"/>
    </row>
    <row r="30923" spans="2:2">
      <c r="B30923" s="150"/>
    </row>
    <row r="30924" spans="2:2">
      <c r="B30924" s="150"/>
    </row>
    <row r="30925" spans="2:2">
      <c r="B30925" s="150"/>
    </row>
    <row r="30926" spans="2:2">
      <c r="B30926" s="150"/>
    </row>
    <row r="30927" spans="2:2">
      <c r="B30927" s="150"/>
    </row>
    <row r="30928" spans="2:2">
      <c r="B30928" s="150"/>
    </row>
    <row r="30929" spans="2:2">
      <c r="B30929" s="150"/>
    </row>
    <row r="30930" spans="2:2">
      <c r="B30930" s="150"/>
    </row>
    <row r="30931" spans="2:2">
      <c r="B30931" s="150"/>
    </row>
    <row r="30932" spans="2:2">
      <c r="B30932" s="150"/>
    </row>
    <row r="30933" spans="2:2">
      <c r="B30933" s="150"/>
    </row>
    <row r="30934" spans="2:2">
      <c r="B30934" s="150"/>
    </row>
    <row r="30935" spans="2:2">
      <c r="B30935" s="150"/>
    </row>
    <row r="30936" spans="2:2">
      <c r="B30936" s="150"/>
    </row>
    <row r="30937" spans="2:2">
      <c r="B30937" s="150"/>
    </row>
    <row r="30938" spans="2:2">
      <c r="B30938" s="150"/>
    </row>
    <row r="30939" spans="2:2">
      <c r="B30939" s="150"/>
    </row>
    <row r="30940" spans="2:2">
      <c r="B30940" s="150"/>
    </row>
    <row r="30941" spans="2:2">
      <c r="B30941" s="150"/>
    </row>
    <row r="30942" spans="2:2">
      <c r="B30942" s="150"/>
    </row>
    <row r="30943" spans="2:2">
      <c r="B30943" s="150"/>
    </row>
    <row r="30944" spans="2:2">
      <c r="B30944" s="150"/>
    </row>
    <row r="30945" spans="2:2">
      <c r="B30945" s="150"/>
    </row>
    <row r="30946" spans="2:2">
      <c r="B30946" s="150"/>
    </row>
    <row r="30947" spans="2:2">
      <c r="B30947" s="150"/>
    </row>
    <row r="30948" spans="2:2">
      <c r="B30948" s="150"/>
    </row>
    <row r="30949" spans="2:2">
      <c r="B30949" s="150"/>
    </row>
    <row r="30950" spans="2:2">
      <c r="B30950" s="150"/>
    </row>
    <row r="30951" spans="2:2">
      <c r="B30951" s="150"/>
    </row>
    <row r="30952" spans="2:2">
      <c r="B30952" s="150"/>
    </row>
    <row r="30953" spans="2:2">
      <c r="B30953" s="150"/>
    </row>
    <row r="30954" spans="2:2">
      <c r="B30954" s="150"/>
    </row>
    <row r="30955" spans="2:2">
      <c r="B30955" s="150"/>
    </row>
    <row r="30956" spans="2:2">
      <c r="B30956" s="150"/>
    </row>
    <row r="30957" spans="2:2">
      <c r="B30957" s="150"/>
    </row>
    <row r="30958" spans="2:2">
      <c r="B30958" s="150"/>
    </row>
    <row r="30959" spans="2:2">
      <c r="B30959" s="150"/>
    </row>
    <row r="30960" spans="2:2">
      <c r="B30960" s="150"/>
    </row>
    <row r="30961" spans="2:2">
      <c r="B30961" s="150"/>
    </row>
    <row r="30962" spans="2:2">
      <c r="B30962" s="150"/>
    </row>
    <row r="30963" spans="2:2">
      <c r="B30963" s="150"/>
    </row>
    <row r="30964" spans="2:2">
      <c r="B30964" s="150"/>
    </row>
    <row r="30965" spans="2:2">
      <c r="B30965" s="150"/>
    </row>
    <row r="30966" spans="2:2">
      <c r="B30966" s="150"/>
    </row>
    <row r="30967" spans="2:2">
      <c r="B30967" s="150"/>
    </row>
    <row r="30968" spans="2:2">
      <c r="B30968" s="150"/>
    </row>
    <row r="30969" spans="2:2">
      <c r="B30969" s="150"/>
    </row>
    <row r="30970" spans="2:2">
      <c r="B30970" s="150"/>
    </row>
    <row r="30971" spans="2:2">
      <c r="B30971" s="150"/>
    </row>
    <row r="30972" spans="2:2">
      <c r="B30972" s="150"/>
    </row>
    <row r="30973" spans="2:2">
      <c r="B30973" s="150"/>
    </row>
    <row r="30974" spans="2:2">
      <c r="B30974" s="150"/>
    </row>
    <row r="30975" spans="2:2">
      <c r="B30975" s="150"/>
    </row>
    <row r="30976" spans="2:2">
      <c r="B30976" s="150"/>
    </row>
    <row r="30977" spans="2:2">
      <c r="B30977" s="150"/>
    </row>
    <row r="30978" spans="2:2">
      <c r="B30978" s="150"/>
    </row>
    <row r="30979" spans="2:2">
      <c r="B30979" s="150"/>
    </row>
    <row r="30980" spans="2:2">
      <c r="B30980" s="150"/>
    </row>
    <row r="30981" spans="2:2">
      <c r="B30981" s="150"/>
    </row>
    <row r="30982" spans="2:2">
      <c r="B30982" s="150"/>
    </row>
    <row r="30983" spans="2:2">
      <c r="B30983" s="150"/>
    </row>
    <row r="30984" spans="2:2">
      <c r="B30984" s="150"/>
    </row>
    <row r="30985" spans="2:2">
      <c r="B30985" s="150"/>
    </row>
    <row r="30986" spans="2:2">
      <c r="B30986" s="150"/>
    </row>
    <row r="30987" spans="2:2">
      <c r="B30987" s="150"/>
    </row>
    <row r="30988" spans="2:2">
      <c r="B30988" s="150"/>
    </row>
    <row r="30989" spans="2:2">
      <c r="B30989" s="150"/>
    </row>
    <row r="30990" spans="2:2">
      <c r="B30990" s="150"/>
    </row>
    <row r="30991" spans="2:2">
      <c r="B30991" s="150"/>
    </row>
    <row r="30992" spans="2:2">
      <c r="B30992" s="150"/>
    </row>
    <row r="30993" spans="2:2">
      <c r="B30993" s="150"/>
    </row>
    <row r="30994" spans="2:2">
      <c r="B30994" s="150"/>
    </row>
    <row r="30995" spans="2:2">
      <c r="B30995" s="150"/>
    </row>
    <row r="30996" spans="2:2">
      <c r="B30996" s="150"/>
    </row>
    <row r="30997" spans="2:2">
      <c r="B30997" s="150"/>
    </row>
    <row r="30998" spans="2:2">
      <c r="B30998" s="150"/>
    </row>
    <row r="30999" spans="2:2">
      <c r="B30999" s="150"/>
    </row>
    <row r="31000" spans="2:2">
      <c r="B31000" s="150"/>
    </row>
    <row r="31001" spans="2:2">
      <c r="B31001" s="150"/>
    </row>
    <row r="31002" spans="2:2">
      <c r="B31002" s="150"/>
    </row>
    <row r="31003" spans="2:2">
      <c r="B31003" s="150"/>
    </row>
    <row r="31004" spans="2:2">
      <c r="B31004" s="150"/>
    </row>
    <row r="31005" spans="2:2">
      <c r="B31005" s="150"/>
    </row>
    <row r="31006" spans="2:2">
      <c r="B31006" s="150"/>
    </row>
    <row r="31007" spans="2:2">
      <c r="B31007" s="150"/>
    </row>
    <row r="31008" spans="2:2">
      <c r="B31008" s="150"/>
    </row>
    <row r="31009" spans="2:2">
      <c r="B31009" s="150"/>
    </row>
    <row r="31010" spans="2:2">
      <c r="B31010" s="150"/>
    </row>
    <row r="31011" spans="2:2">
      <c r="B31011" s="150"/>
    </row>
    <row r="31012" spans="2:2">
      <c r="B31012" s="150"/>
    </row>
    <row r="31013" spans="2:2">
      <c r="B31013" s="150"/>
    </row>
    <row r="31014" spans="2:2">
      <c r="B31014" s="150"/>
    </row>
    <row r="31015" spans="2:2">
      <c r="B31015" s="150"/>
    </row>
    <row r="31016" spans="2:2">
      <c r="B31016" s="150"/>
    </row>
    <row r="31017" spans="2:2">
      <c r="B31017" s="150"/>
    </row>
    <row r="31018" spans="2:2">
      <c r="B31018" s="150"/>
    </row>
    <row r="31019" spans="2:2">
      <c r="B31019" s="150"/>
    </row>
    <row r="31020" spans="2:2">
      <c r="B31020" s="150"/>
    </row>
    <row r="31021" spans="2:2">
      <c r="B31021" s="150"/>
    </row>
    <row r="31022" spans="2:2">
      <c r="B31022" s="150"/>
    </row>
    <row r="31023" spans="2:2">
      <c r="B31023" s="150"/>
    </row>
    <row r="31024" spans="2:2">
      <c r="B31024" s="150"/>
    </row>
    <row r="31025" spans="2:2">
      <c r="B31025" s="150"/>
    </row>
    <row r="31026" spans="2:2">
      <c r="B31026" s="150"/>
    </row>
    <row r="31027" spans="2:2">
      <c r="B31027" s="150"/>
    </row>
    <row r="31028" spans="2:2">
      <c r="B31028" s="150"/>
    </row>
    <row r="31029" spans="2:2">
      <c r="B31029" s="150"/>
    </row>
    <row r="31030" spans="2:2">
      <c r="B31030" s="150"/>
    </row>
    <row r="31031" spans="2:2">
      <c r="B31031" s="150"/>
    </row>
    <row r="31032" spans="2:2">
      <c r="B31032" s="150"/>
    </row>
    <row r="31033" spans="2:2">
      <c r="B31033" s="150"/>
    </row>
    <row r="31034" spans="2:2">
      <c r="B31034" s="150"/>
    </row>
    <row r="31035" spans="2:2">
      <c r="B31035" s="150"/>
    </row>
    <row r="31036" spans="2:2">
      <c r="B31036" s="150"/>
    </row>
    <row r="31037" spans="2:2">
      <c r="B31037" s="150"/>
    </row>
    <row r="31038" spans="2:2">
      <c r="B31038" s="150"/>
    </row>
    <row r="31039" spans="2:2">
      <c r="B31039" s="150"/>
    </row>
    <row r="31040" spans="2:2">
      <c r="B31040" s="150"/>
    </row>
    <row r="31041" spans="2:2">
      <c r="B31041" s="150"/>
    </row>
    <row r="31042" spans="2:2">
      <c r="B31042" s="150"/>
    </row>
    <row r="31043" spans="2:2">
      <c r="B31043" s="150"/>
    </row>
    <row r="31044" spans="2:2">
      <c r="B31044" s="150"/>
    </row>
    <row r="31045" spans="2:2">
      <c r="B31045" s="150"/>
    </row>
    <row r="31046" spans="2:2">
      <c r="B31046" s="150"/>
    </row>
    <row r="31047" spans="2:2">
      <c r="B31047" s="150"/>
    </row>
    <row r="31048" spans="2:2">
      <c r="B31048" s="150"/>
    </row>
    <row r="31049" spans="2:2">
      <c r="B31049" s="150"/>
    </row>
    <row r="31050" spans="2:2">
      <c r="B31050" s="150"/>
    </row>
    <row r="31051" spans="2:2">
      <c r="B31051" s="150"/>
    </row>
    <row r="31052" spans="2:2">
      <c r="B31052" s="150"/>
    </row>
    <row r="31053" spans="2:2">
      <c r="B31053" s="150"/>
    </row>
    <row r="31054" spans="2:2">
      <c r="B31054" s="150"/>
    </row>
    <row r="31055" spans="2:2">
      <c r="B31055" s="150"/>
    </row>
    <row r="31056" spans="2:2">
      <c r="B31056" s="150"/>
    </row>
    <row r="31057" spans="2:2">
      <c r="B31057" s="150"/>
    </row>
    <row r="31058" spans="2:2">
      <c r="B31058" s="150"/>
    </row>
    <row r="31059" spans="2:2">
      <c r="B31059" s="150"/>
    </row>
    <row r="31060" spans="2:2">
      <c r="B31060" s="150"/>
    </row>
    <row r="31061" spans="2:2">
      <c r="B31061" s="150"/>
    </row>
    <row r="31062" spans="2:2">
      <c r="B31062" s="150"/>
    </row>
    <row r="31063" spans="2:2">
      <c r="B31063" s="150"/>
    </row>
    <row r="31064" spans="2:2">
      <c r="B31064" s="150"/>
    </row>
    <row r="31065" spans="2:2">
      <c r="B31065" s="150"/>
    </row>
    <row r="31066" spans="2:2">
      <c r="B31066" s="150"/>
    </row>
    <row r="31067" spans="2:2">
      <c r="B31067" s="150"/>
    </row>
    <row r="31068" spans="2:2">
      <c r="B31068" s="150"/>
    </row>
    <row r="31069" spans="2:2">
      <c r="B31069" s="150"/>
    </row>
    <row r="31070" spans="2:2">
      <c r="B31070" s="150"/>
    </row>
    <row r="31071" spans="2:2">
      <c r="B31071" s="150"/>
    </row>
    <row r="31072" spans="2:2">
      <c r="B31072" s="150"/>
    </row>
    <row r="31073" spans="2:2">
      <c r="B31073" s="150"/>
    </row>
    <row r="31074" spans="2:2">
      <c r="B31074" s="150"/>
    </row>
    <row r="31075" spans="2:2">
      <c r="B31075" s="150"/>
    </row>
    <row r="31076" spans="2:2">
      <c r="B31076" s="150"/>
    </row>
    <row r="31077" spans="2:2">
      <c r="B31077" s="150"/>
    </row>
    <row r="31078" spans="2:2">
      <c r="B31078" s="150"/>
    </row>
    <row r="31079" spans="2:2">
      <c r="B31079" s="150"/>
    </row>
    <row r="31080" spans="2:2">
      <c r="B31080" s="150"/>
    </row>
    <row r="31081" spans="2:2">
      <c r="B31081" s="150"/>
    </row>
    <row r="31082" spans="2:2">
      <c r="B31082" s="150"/>
    </row>
    <row r="31083" spans="2:2">
      <c r="B31083" s="150"/>
    </row>
    <row r="31084" spans="2:2">
      <c r="B31084" s="150"/>
    </row>
    <row r="31085" spans="2:2">
      <c r="B31085" s="150"/>
    </row>
    <row r="31086" spans="2:2">
      <c r="B31086" s="150"/>
    </row>
    <row r="31087" spans="2:2">
      <c r="B31087" s="150"/>
    </row>
    <row r="31088" spans="2:2">
      <c r="B31088" s="150"/>
    </row>
    <row r="31089" spans="2:2">
      <c r="B31089" s="150"/>
    </row>
    <row r="31090" spans="2:2">
      <c r="B31090" s="150"/>
    </row>
    <row r="31091" spans="2:2">
      <c r="B31091" s="150"/>
    </row>
    <row r="31092" spans="2:2">
      <c r="B31092" s="150"/>
    </row>
    <row r="31093" spans="2:2">
      <c r="B31093" s="150"/>
    </row>
    <row r="31094" spans="2:2">
      <c r="B31094" s="150"/>
    </row>
    <row r="31095" spans="2:2">
      <c r="B31095" s="150"/>
    </row>
    <row r="31096" spans="2:2">
      <c r="B31096" s="150"/>
    </row>
    <row r="31097" spans="2:2">
      <c r="B31097" s="150"/>
    </row>
    <row r="31098" spans="2:2">
      <c r="B31098" s="150"/>
    </row>
    <row r="31099" spans="2:2">
      <c r="B31099" s="150"/>
    </row>
    <row r="31100" spans="2:2">
      <c r="B31100" s="150"/>
    </row>
    <row r="31101" spans="2:2">
      <c r="B31101" s="150"/>
    </row>
    <row r="31102" spans="2:2">
      <c r="B31102" s="150"/>
    </row>
    <row r="31103" spans="2:2">
      <c r="B31103" s="150"/>
    </row>
    <row r="31104" spans="2:2">
      <c r="B31104" s="150"/>
    </row>
    <row r="31105" spans="2:2">
      <c r="B31105" s="150"/>
    </row>
    <row r="31106" spans="2:2">
      <c r="B31106" s="150"/>
    </row>
    <row r="31107" spans="2:2">
      <c r="B31107" s="150"/>
    </row>
    <row r="31108" spans="2:2">
      <c r="B31108" s="150"/>
    </row>
    <row r="31109" spans="2:2">
      <c r="B31109" s="150"/>
    </row>
    <row r="31110" spans="2:2">
      <c r="B31110" s="150"/>
    </row>
    <row r="31111" spans="2:2">
      <c r="B31111" s="150"/>
    </row>
    <row r="31112" spans="2:2">
      <c r="B31112" s="150"/>
    </row>
    <row r="31113" spans="2:2">
      <c r="B31113" s="150"/>
    </row>
    <row r="31114" spans="2:2">
      <c r="B31114" s="150"/>
    </row>
    <row r="31115" spans="2:2">
      <c r="B31115" s="150"/>
    </row>
    <row r="31116" spans="2:2">
      <c r="B31116" s="150"/>
    </row>
    <row r="31117" spans="2:2">
      <c r="B31117" s="150"/>
    </row>
    <row r="31118" spans="2:2">
      <c r="B31118" s="150"/>
    </row>
    <row r="31119" spans="2:2">
      <c r="B31119" s="150"/>
    </row>
    <row r="31120" spans="2:2">
      <c r="B31120" s="150"/>
    </row>
    <row r="31121" spans="2:2">
      <c r="B31121" s="150"/>
    </row>
    <row r="31122" spans="2:2">
      <c r="B31122" s="150"/>
    </row>
    <row r="31123" spans="2:2">
      <c r="B31123" s="150"/>
    </row>
    <row r="31124" spans="2:2">
      <c r="B31124" s="150"/>
    </row>
    <row r="31125" spans="2:2">
      <c r="B31125" s="150"/>
    </row>
    <row r="31126" spans="2:2">
      <c r="B31126" s="150"/>
    </row>
    <row r="31127" spans="2:2">
      <c r="B31127" s="150"/>
    </row>
    <row r="31128" spans="2:2">
      <c r="B31128" s="150"/>
    </row>
    <row r="31129" spans="2:2">
      <c r="B31129" s="150"/>
    </row>
    <row r="31130" spans="2:2">
      <c r="B31130" s="150"/>
    </row>
    <row r="31131" spans="2:2">
      <c r="B31131" s="150"/>
    </row>
    <row r="31132" spans="2:2">
      <c r="B31132" s="150"/>
    </row>
    <row r="31133" spans="2:2">
      <c r="B31133" s="150"/>
    </row>
    <row r="31134" spans="2:2">
      <c r="B31134" s="150"/>
    </row>
    <row r="31135" spans="2:2">
      <c r="B31135" s="150"/>
    </row>
    <row r="31136" spans="2:2">
      <c r="B31136" s="150"/>
    </row>
    <row r="31137" spans="2:2">
      <c r="B31137" s="150"/>
    </row>
    <row r="31138" spans="2:2">
      <c r="B31138" s="150"/>
    </row>
    <row r="31139" spans="2:2">
      <c r="B31139" s="150"/>
    </row>
    <row r="31140" spans="2:2">
      <c r="B31140" s="150"/>
    </row>
    <row r="31141" spans="2:2">
      <c r="B31141" s="150"/>
    </row>
    <row r="31142" spans="2:2">
      <c r="B31142" s="150"/>
    </row>
    <row r="31143" spans="2:2">
      <c r="B31143" s="150"/>
    </row>
    <row r="31144" spans="2:2">
      <c r="B31144" s="150"/>
    </row>
    <row r="31145" spans="2:2">
      <c r="B31145" s="150"/>
    </row>
    <row r="31146" spans="2:2">
      <c r="B31146" s="150"/>
    </row>
    <row r="31147" spans="2:2">
      <c r="B31147" s="150"/>
    </row>
    <row r="31148" spans="2:2">
      <c r="B31148" s="150"/>
    </row>
    <row r="31149" spans="2:2">
      <c r="B31149" s="150"/>
    </row>
    <row r="31150" spans="2:2">
      <c r="B31150" s="150"/>
    </row>
    <row r="31151" spans="2:2">
      <c r="B31151" s="150"/>
    </row>
    <row r="31152" spans="2:2">
      <c r="B31152" s="150"/>
    </row>
    <row r="31153" spans="2:2">
      <c r="B31153" s="150"/>
    </row>
    <row r="31154" spans="2:2">
      <c r="B31154" s="150"/>
    </row>
    <row r="31155" spans="2:2">
      <c r="B31155" s="150"/>
    </row>
    <row r="31156" spans="2:2">
      <c r="B31156" s="150"/>
    </row>
    <row r="31157" spans="2:2">
      <c r="B31157" s="150"/>
    </row>
    <row r="31158" spans="2:2">
      <c r="B31158" s="150"/>
    </row>
    <row r="31159" spans="2:2">
      <c r="B31159" s="150"/>
    </row>
    <row r="31160" spans="2:2">
      <c r="B31160" s="150"/>
    </row>
    <row r="31161" spans="2:2">
      <c r="B31161" s="150"/>
    </row>
    <row r="31162" spans="2:2">
      <c r="B31162" s="150"/>
    </row>
    <row r="31163" spans="2:2">
      <c r="B31163" s="150"/>
    </row>
    <row r="31164" spans="2:2">
      <c r="B31164" s="150"/>
    </row>
    <row r="31165" spans="2:2">
      <c r="B31165" s="150"/>
    </row>
    <row r="31166" spans="2:2">
      <c r="B31166" s="150"/>
    </row>
    <row r="31167" spans="2:2">
      <c r="B31167" s="150"/>
    </row>
    <row r="31168" spans="2:2">
      <c r="B31168" s="150"/>
    </row>
    <row r="31169" spans="2:2">
      <c r="B31169" s="150"/>
    </row>
    <row r="31170" spans="2:2">
      <c r="B31170" s="150"/>
    </row>
    <row r="31171" spans="2:2">
      <c r="B31171" s="150"/>
    </row>
    <row r="31172" spans="2:2">
      <c r="B31172" s="150"/>
    </row>
    <row r="31173" spans="2:2">
      <c r="B31173" s="150"/>
    </row>
    <row r="31174" spans="2:2">
      <c r="B31174" s="150"/>
    </row>
    <row r="31175" spans="2:2">
      <c r="B31175" s="150"/>
    </row>
    <row r="31176" spans="2:2">
      <c r="B31176" s="150"/>
    </row>
    <row r="31177" spans="2:2">
      <c r="B31177" s="150"/>
    </row>
    <row r="31178" spans="2:2">
      <c r="B31178" s="150"/>
    </row>
    <row r="31179" spans="2:2">
      <c r="B31179" s="150"/>
    </row>
    <row r="31180" spans="2:2">
      <c r="B31180" s="150"/>
    </row>
    <row r="31181" spans="2:2">
      <c r="B31181" s="150"/>
    </row>
    <row r="31182" spans="2:2">
      <c r="B31182" s="150"/>
    </row>
    <row r="31183" spans="2:2">
      <c r="B31183" s="150"/>
    </row>
    <row r="31184" spans="2:2">
      <c r="B31184" s="150"/>
    </row>
    <row r="31185" spans="2:2">
      <c r="B31185" s="150"/>
    </row>
    <row r="31186" spans="2:2">
      <c r="B31186" s="150"/>
    </row>
    <row r="31187" spans="2:2">
      <c r="B31187" s="150"/>
    </row>
    <row r="31188" spans="2:2">
      <c r="B31188" s="150"/>
    </row>
    <row r="31189" spans="2:2">
      <c r="B31189" s="150"/>
    </row>
    <row r="31190" spans="2:2">
      <c r="B31190" s="150"/>
    </row>
    <row r="31191" spans="2:2">
      <c r="B31191" s="150"/>
    </row>
    <row r="31192" spans="2:2">
      <c r="B31192" s="150"/>
    </row>
    <row r="31193" spans="2:2">
      <c r="B31193" s="150"/>
    </row>
    <row r="31194" spans="2:2">
      <c r="B31194" s="150"/>
    </row>
    <row r="31195" spans="2:2">
      <c r="B31195" s="150"/>
    </row>
    <row r="31196" spans="2:2">
      <c r="B31196" s="150"/>
    </row>
    <row r="31197" spans="2:2">
      <c r="B31197" s="150"/>
    </row>
    <row r="31198" spans="2:2">
      <c r="B31198" s="150"/>
    </row>
    <row r="31199" spans="2:2">
      <c r="B31199" s="150"/>
    </row>
    <row r="31200" spans="2:2">
      <c r="B31200" s="150"/>
    </row>
    <row r="31201" spans="2:2">
      <c r="B31201" s="150"/>
    </row>
    <row r="31202" spans="2:2">
      <c r="B31202" s="150"/>
    </row>
    <row r="31203" spans="2:2">
      <c r="B31203" s="150"/>
    </row>
    <row r="31204" spans="2:2">
      <c r="B31204" s="150"/>
    </row>
    <row r="31205" spans="2:2">
      <c r="B31205" s="150"/>
    </row>
    <row r="31206" spans="2:2">
      <c r="B31206" s="150"/>
    </row>
    <row r="31207" spans="2:2">
      <c r="B31207" s="150"/>
    </row>
    <row r="31208" spans="2:2">
      <c r="B31208" s="150"/>
    </row>
    <row r="31209" spans="2:2">
      <c r="B31209" s="150"/>
    </row>
    <row r="31210" spans="2:2">
      <c r="B31210" s="150"/>
    </row>
    <row r="31211" spans="2:2">
      <c r="B31211" s="150"/>
    </row>
    <row r="31212" spans="2:2">
      <c r="B31212" s="150"/>
    </row>
    <row r="31213" spans="2:2">
      <c r="B31213" s="150"/>
    </row>
    <row r="31214" spans="2:2">
      <c r="B31214" s="150"/>
    </row>
    <row r="31215" spans="2:2">
      <c r="B31215" s="150"/>
    </row>
    <row r="31216" spans="2:2">
      <c r="B31216" s="150"/>
    </row>
    <row r="31217" spans="2:2">
      <c r="B31217" s="150"/>
    </row>
    <row r="31218" spans="2:2">
      <c r="B31218" s="150"/>
    </row>
    <row r="31219" spans="2:2">
      <c r="B31219" s="150"/>
    </row>
    <row r="31220" spans="2:2">
      <c r="B31220" s="150"/>
    </row>
    <row r="31221" spans="2:2">
      <c r="B31221" s="150"/>
    </row>
    <row r="31222" spans="2:2">
      <c r="B31222" s="150"/>
    </row>
    <row r="31223" spans="2:2">
      <c r="B31223" s="150"/>
    </row>
    <row r="31224" spans="2:2">
      <c r="B31224" s="150"/>
    </row>
    <row r="31225" spans="2:2">
      <c r="B31225" s="150"/>
    </row>
    <row r="31226" spans="2:2">
      <c r="B31226" s="150"/>
    </row>
    <row r="31227" spans="2:2">
      <c r="B31227" s="150"/>
    </row>
    <row r="31228" spans="2:2">
      <c r="B31228" s="150"/>
    </row>
    <row r="31229" spans="2:2">
      <c r="B31229" s="150"/>
    </row>
    <row r="31230" spans="2:2">
      <c r="B31230" s="150"/>
    </row>
    <row r="31231" spans="2:2">
      <c r="B31231" s="150"/>
    </row>
    <row r="31232" spans="2:2">
      <c r="B31232" s="150"/>
    </row>
    <row r="31233" spans="2:2">
      <c r="B31233" s="150"/>
    </row>
    <row r="31234" spans="2:2">
      <c r="B31234" s="150"/>
    </row>
    <row r="31235" spans="2:2">
      <c r="B31235" s="150"/>
    </row>
    <row r="31236" spans="2:2">
      <c r="B31236" s="150"/>
    </row>
    <row r="31237" spans="2:2">
      <c r="B31237" s="150"/>
    </row>
    <row r="31238" spans="2:2">
      <c r="B31238" s="150"/>
    </row>
    <row r="31239" spans="2:2">
      <c r="B31239" s="150"/>
    </row>
    <row r="31240" spans="2:2">
      <c r="B31240" s="150"/>
    </row>
    <row r="31241" spans="2:2">
      <c r="B31241" s="150"/>
    </row>
    <row r="31242" spans="2:2">
      <c r="B31242" s="150"/>
    </row>
    <row r="31243" spans="2:2">
      <c r="B31243" s="150"/>
    </row>
    <row r="31244" spans="2:2">
      <c r="B31244" s="150"/>
    </row>
    <row r="31245" spans="2:2">
      <c r="B31245" s="150"/>
    </row>
    <row r="31246" spans="2:2">
      <c r="B31246" s="150"/>
    </row>
    <row r="31247" spans="2:2">
      <c r="B31247" s="150"/>
    </row>
    <row r="31248" spans="2:2">
      <c r="B31248" s="150"/>
    </row>
    <row r="31249" spans="2:2">
      <c r="B31249" s="150"/>
    </row>
    <row r="31250" spans="2:2">
      <c r="B31250" s="150"/>
    </row>
    <row r="31251" spans="2:2">
      <c r="B31251" s="150"/>
    </row>
    <row r="31252" spans="2:2">
      <c r="B31252" s="150"/>
    </row>
    <row r="31253" spans="2:2">
      <c r="B31253" s="150"/>
    </row>
    <row r="31254" spans="2:2">
      <c r="B31254" s="150"/>
    </row>
    <row r="31255" spans="2:2">
      <c r="B31255" s="150"/>
    </row>
    <row r="31256" spans="2:2">
      <c r="B31256" s="150"/>
    </row>
    <row r="31257" spans="2:2">
      <c r="B31257" s="150"/>
    </row>
    <row r="31258" spans="2:2">
      <c r="B31258" s="150"/>
    </row>
    <row r="31259" spans="2:2">
      <c r="B31259" s="150"/>
    </row>
    <row r="31260" spans="2:2">
      <c r="B31260" s="150"/>
    </row>
    <row r="31261" spans="2:2">
      <c r="B31261" s="150"/>
    </row>
    <row r="31262" spans="2:2">
      <c r="B31262" s="150"/>
    </row>
    <row r="31263" spans="2:2">
      <c r="B31263" s="150"/>
    </row>
    <row r="31264" spans="2:2">
      <c r="B31264" s="150"/>
    </row>
    <row r="31265" spans="2:2">
      <c r="B31265" s="150"/>
    </row>
    <row r="31266" spans="2:2">
      <c r="B31266" s="150"/>
    </row>
    <row r="31267" spans="2:2">
      <c r="B31267" s="150"/>
    </row>
    <row r="31268" spans="2:2">
      <c r="B31268" s="150"/>
    </row>
    <row r="31269" spans="2:2">
      <c r="B31269" s="150"/>
    </row>
    <row r="31270" spans="2:2">
      <c r="B31270" s="150"/>
    </row>
    <row r="31271" spans="2:2">
      <c r="B31271" s="150"/>
    </row>
    <row r="31272" spans="2:2">
      <c r="B31272" s="150"/>
    </row>
    <row r="31273" spans="2:2">
      <c r="B31273" s="150"/>
    </row>
    <row r="31274" spans="2:2">
      <c r="B31274" s="150"/>
    </row>
    <row r="31275" spans="2:2">
      <c r="B31275" s="150"/>
    </row>
    <row r="31276" spans="2:2">
      <c r="B31276" s="150"/>
    </row>
    <row r="31277" spans="2:2">
      <c r="B31277" s="150"/>
    </row>
    <row r="31278" spans="2:2">
      <c r="B31278" s="150"/>
    </row>
    <row r="31279" spans="2:2">
      <c r="B31279" s="150"/>
    </row>
    <row r="31280" spans="2:2">
      <c r="B31280" s="150"/>
    </row>
    <row r="31281" spans="2:2">
      <c r="B31281" s="150"/>
    </row>
    <row r="31282" spans="2:2">
      <c r="B31282" s="150"/>
    </row>
    <row r="31283" spans="2:2">
      <c r="B31283" s="150"/>
    </row>
    <row r="31284" spans="2:2">
      <c r="B31284" s="150"/>
    </row>
    <row r="31285" spans="2:2">
      <c r="B31285" s="150"/>
    </row>
    <row r="31286" spans="2:2">
      <c r="B31286" s="150"/>
    </row>
    <row r="31287" spans="2:2">
      <c r="B31287" s="150"/>
    </row>
    <row r="31288" spans="2:2">
      <c r="B31288" s="150"/>
    </row>
    <row r="31289" spans="2:2">
      <c r="B31289" s="150"/>
    </row>
    <row r="31290" spans="2:2">
      <c r="B31290" s="150"/>
    </row>
    <row r="31291" spans="2:2">
      <c r="B31291" s="150"/>
    </row>
    <row r="31292" spans="2:2">
      <c r="B31292" s="150"/>
    </row>
    <row r="31293" spans="2:2">
      <c r="B31293" s="150"/>
    </row>
    <row r="31294" spans="2:2">
      <c r="B31294" s="150"/>
    </row>
    <row r="31295" spans="2:2">
      <c r="B31295" s="150"/>
    </row>
    <row r="31296" spans="2:2">
      <c r="B31296" s="150"/>
    </row>
    <row r="31297" spans="2:2">
      <c r="B31297" s="150"/>
    </row>
    <row r="31298" spans="2:2">
      <c r="B31298" s="150"/>
    </row>
    <row r="31299" spans="2:2">
      <c r="B31299" s="150"/>
    </row>
    <row r="31300" spans="2:2">
      <c r="B31300" s="150"/>
    </row>
    <row r="31301" spans="2:2">
      <c r="B31301" s="150"/>
    </row>
    <row r="31302" spans="2:2">
      <c r="B31302" s="150"/>
    </row>
    <row r="31303" spans="2:2">
      <c r="B31303" s="150"/>
    </row>
    <row r="31304" spans="2:2">
      <c r="B31304" s="150"/>
    </row>
    <row r="31305" spans="2:2">
      <c r="B31305" s="150"/>
    </row>
    <row r="31306" spans="2:2">
      <c r="B31306" s="150"/>
    </row>
    <row r="31307" spans="2:2">
      <c r="B31307" s="150"/>
    </row>
    <row r="31308" spans="2:2">
      <c r="B31308" s="150"/>
    </row>
    <row r="31309" spans="2:2">
      <c r="B31309" s="150"/>
    </row>
    <row r="31310" spans="2:2">
      <c r="B31310" s="150"/>
    </row>
    <row r="31311" spans="2:2">
      <c r="B31311" s="150"/>
    </row>
    <row r="31312" spans="2:2">
      <c r="B31312" s="150"/>
    </row>
    <row r="31313" spans="2:2">
      <c r="B31313" s="150"/>
    </row>
    <row r="31314" spans="2:2">
      <c r="B31314" s="150"/>
    </row>
    <row r="31315" spans="2:2">
      <c r="B31315" s="150"/>
    </row>
    <row r="31316" spans="2:2">
      <c r="B31316" s="150"/>
    </row>
    <row r="31317" spans="2:2">
      <c r="B31317" s="150"/>
    </row>
    <row r="31318" spans="2:2">
      <c r="B31318" s="150"/>
    </row>
    <row r="31319" spans="2:2">
      <c r="B31319" s="150"/>
    </row>
    <row r="31320" spans="2:2">
      <c r="B31320" s="150"/>
    </row>
    <row r="31321" spans="2:2">
      <c r="B31321" s="150"/>
    </row>
    <row r="31322" spans="2:2">
      <c r="B31322" s="150"/>
    </row>
    <row r="31323" spans="2:2">
      <c r="B31323" s="150"/>
    </row>
    <row r="31324" spans="2:2">
      <c r="B31324" s="150"/>
    </row>
    <row r="31325" spans="2:2">
      <c r="B31325" s="150"/>
    </row>
    <row r="31326" spans="2:2">
      <c r="B31326" s="150"/>
    </row>
    <row r="31327" spans="2:2">
      <c r="B31327" s="150"/>
    </row>
    <row r="31328" spans="2:2">
      <c r="B31328" s="150"/>
    </row>
    <row r="31329" spans="2:2">
      <c r="B31329" s="150"/>
    </row>
    <row r="31330" spans="2:2">
      <c r="B31330" s="150"/>
    </row>
    <row r="31331" spans="2:2">
      <c r="B31331" s="150"/>
    </row>
    <row r="31332" spans="2:2">
      <c r="B31332" s="150"/>
    </row>
    <row r="31333" spans="2:2">
      <c r="B31333" s="150"/>
    </row>
    <row r="31334" spans="2:2">
      <c r="B31334" s="150"/>
    </row>
    <row r="31335" spans="2:2">
      <c r="B31335" s="150"/>
    </row>
    <row r="31336" spans="2:2">
      <c r="B31336" s="150"/>
    </row>
    <row r="31337" spans="2:2">
      <c r="B31337" s="150"/>
    </row>
    <row r="31338" spans="2:2">
      <c r="B31338" s="150"/>
    </row>
    <row r="31339" spans="2:2">
      <c r="B31339" s="150"/>
    </row>
    <row r="31340" spans="2:2">
      <c r="B31340" s="150"/>
    </row>
    <row r="31341" spans="2:2">
      <c r="B31341" s="150"/>
    </row>
    <row r="31342" spans="2:2">
      <c r="B31342" s="150"/>
    </row>
    <row r="31343" spans="2:2">
      <c r="B31343" s="150"/>
    </row>
    <row r="31344" spans="2:2">
      <c r="B31344" s="150"/>
    </row>
    <row r="31345" spans="2:2">
      <c r="B31345" s="150"/>
    </row>
    <row r="31346" spans="2:2">
      <c r="B31346" s="150"/>
    </row>
    <row r="31347" spans="2:2">
      <c r="B31347" s="150"/>
    </row>
    <row r="31348" spans="2:2">
      <c r="B31348" s="150"/>
    </row>
    <row r="31349" spans="2:2">
      <c r="B31349" s="150"/>
    </row>
    <row r="31350" spans="2:2">
      <c r="B31350" s="150"/>
    </row>
    <row r="31351" spans="2:2">
      <c r="B31351" s="150"/>
    </row>
    <row r="31352" spans="2:2">
      <c r="B31352" s="150"/>
    </row>
    <row r="31353" spans="2:2">
      <c r="B31353" s="150"/>
    </row>
    <row r="31354" spans="2:2">
      <c r="B31354" s="150"/>
    </row>
    <row r="31355" spans="2:2">
      <c r="B31355" s="150"/>
    </row>
    <row r="31356" spans="2:2">
      <c r="B31356" s="150"/>
    </row>
    <row r="31357" spans="2:2">
      <c r="B31357" s="150"/>
    </row>
    <row r="31358" spans="2:2">
      <c r="B31358" s="150"/>
    </row>
    <row r="31359" spans="2:2">
      <c r="B31359" s="150"/>
    </row>
    <row r="31360" spans="2:2">
      <c r="B31360" s="150"/>
    </row>
    <row r="31361" spans="2:2">
      <c r="B31361" s="150"/>
    </row>
    <row r="31362" spans="2:2">
      <c r="B31362" s="150"/>
    </row>
    <row r="31363" spans="2:2">
      <c r="B31363" s="150"/>
    </row>
    <row r="31364" spans="2:2">
      <c r="B31364" s="150"/>
    </row>
    <row r="31365" spans="2:2">
      <c r="B31365" s="150"/>
    </row>
    <row r="31366" spans="2:2">
      <c r="B31366" s="150"/>
    </row>
    <row r="31367" spans="2:2">
      <c r="B31367" s="150"/>
    </row>
    <row r="31368" spans="2:2">
      <c r="B31368" s="150"/>
    </row>
    <row r="31369" spans="2:2">
      <c r="B31369" s="150"/>
    </row>
    <row r="31370" spans="2:2">
      <c r="B31370" s="150"/>
    </row>
    <row r="31371" spans="2:2">
      <c r="B31371" s="150"/>
    </row>
    <row r="31372" spans="2:2">
      <c r="B31372" s="150"/>
    </row>
    <row r="31373" spans="2:2">
      <c r="B31373" s="150"/>
    </row>
    <row r="31374" spans="2:2">
      <c r="B31374" s="150"/>
    </row>
    <row r="31375" spans="2:2">
      <c r="B31375" s="150"/>
    </row>
    <row r="31376" spans="2:2">
      <c r="B31376" s="150"/>
    </row>
    <row r="31377" spans="2:2">
      <c r="B31377" s="150"/>
    </row>
    <row r="31378" spans="2:2">
      <c r="B31378" s="150"/>
    </row>
    <row r="31379" spans="2:2">
      <c r="B31379" s="150"/>
    </row>
    <row r="31380" spans="2:2">
      <c r="B31380" s="150"/>
    </row>
    <row r="31381" spans="2:2">
      <c r="B31381" s="150"/>
    </row>
    <row r="31382" spans="2:2">
      <c r="B31382" s="150"/>
    </row>
    <row r="31383" spans="2:2">
      <c r="B31383" s="150"/>
    </row>
    <row r="31384" spans="2:2">
      <c r="B31384" s="150"/>
    </row>
    <row r="31385" spans="2:2">
      <c r="B31385" s="150"/>
    </row>
    <row r="31386" spans="2:2">
      <c r="B31386" s="150"/>
    </row>
    <row r="31387" spans="2:2">
      <c r="B31387" s="150"/>
    </row>
    <row r="31388" spans="2:2">
      <c r="B31388" s="150"/>
    </row>
    <row r="31389" spans="2:2">
      <c r="B31389" s="150"/>
    </row>
    <row r="31390" spans="2:2">
      <c r="B31390" s="150"/>
    </row>
    <row r="31391" spans="2:2">
      <c r="B31391" s="150"/>
    </row>
    <row r="31392" spans="2:2">
      <c r="B31392" s="150"/>
    </row>
    <row r="31393" spans="2:2">
      <c r="B31393" s="150"/>
    </row>
    <row r="31394" spans="2:2">
      <c r="B31394" s="150"/>
    </row>
    <row r="31395" spans="2:2">
      <c r="B31395" s="150"/>
    </row>
    <row r="31396" spans="2:2">
      <c r="B31396" s="150"/>
    </row>
    <row r="31397" spans="2:2">
      <c r="B31397" s="150"/>
    </row>
    <row r="31398" spans="2:2">
      <c r="B31398" s="150"/>
    </row>
    <row r="31399" spans="2:2">
      <c r="B31399" s="150"/>
    </row>
    <row r="31400" spans="2:2">
      <c r="B31400" s="150"/>
    </row>
    <row r="31401" spans="2:2">
      <c r="B31401" s="150"/>
    </row>
    <row r="31402" spans="2:2">
      <c r="B31402" s="150"/>
    </row>
    <row r="31403" spans="2:2">
      <c r="B31403" s="150"/>
    </row>
    <row r="31404" spans="2:2">
      <c r="B31404" s="150"/>
    </row>
    <row r="31405" spans="2:2">
      <c r="B31405" s="150"/>
    </row>
    <row r="31406" spans="2:2">
      <c r="B31406" s="150"/>
    </row>
    <row r="31407" spans="2:2">
      <c r="B31407" s="150"/>
    </row>
    <row r="31408" spans="2:2">
      <c r="B31408" s="150"/>
    </row>
    <row r="31409" spans="2:2">
      <c r="B31409" s="150"/>
    </row>
    <row r="31410" spans="2:2">
      <c r="B31410" s="150"/>
    </row>
    <row r="31411" spans="2:2">
      <c r="B31411" s="150"/>
    </row>
    <row r="31412" spans="2:2">
      <c r="B31412" s="150"/>
    </row>
    <row r="31413" spans="2:2">
      <c r="B31413" s="150"/>
    </row>
    <row r="31414" spans="2:2">
      <c r="B31414" s="150"/>
    </row>
    <row r="31415" spans="2:2">
      <c r="B31415" s="150"/>
    </row>
    <row r="31416" spans="2:2">
      <c r="B31416" s="150"/>
    </row>
    <row r="31417" spans="2:2">
      <c r="B31417" s="150"/>
    </row>
    <row r="31418" spans="2:2">
      <c r="B31418" s="150"/>
    </row>
    <row r="31419" spans="2:2">
      <c r="B31419" s="150"/>
    </row>
    <row r="31420" spans="2:2">
      <c r="B31420" s="150"/>
    </row>
    <row r="31421" spans="2:2">
      <c r="B31421" s="150"/>
    </row>
    <row r="31422" spans="2:2">
      <c r="B31422" s="150"/>
    </row>
    <row r="31423" spans="2:2">
      <c r="B31423" s="150"/>
    </row>
    <row r="31424" spans="2:2">
      <c r="B31424" s="150"/>
    </row>
    <row r="31425" spans="2:2">
      <c r="B31425" s="150"/>
    </row>
    <row r="31426" spans="2:2">
      <c r="B31426" s="150"/>
    </row>
    <row r="31427" spans="2:2">
      <c r="B31427" s="150"/>
    </row>
    <row r="31428" spans="2:2">
      <c r="B31428" s="150"/>
    </row>
    <row r="31429" spans="2:2">
      <c r="B31429" s="150"/>
    </row>
    <row r="31430" spans="2:2">
      <c r="B31430" s="150"/>
    </row>
    <row r="31431" spans="2:2">
      <c r="B31431" s="150"/>
    </row>
    <row r="31432" spans="2:2">
      <c r="B31432" s="150"/>
    </row>
    <row r="31433" spans="2:2">
      <c r="B31433" s="150"/>
    </row>
    <row r="31434" spans="2:2">
      <c r="B31434" s="150"/>
    </row>
    <row r="31435" spans="2:2">
      <c r="B31435" s="150"/>
    </row>
    <row r="31436" spans="2:2">
      <c r="B31436" s="150"/>
    </row>
    <row r="31437" spans="2:2">
      <c r="B31437" s="150"/>
    </row>
    <row r="31438" spans="2:2">
      <c r="B31438" s="150"/>
    </row>
    <row r="31439" spans="2:2">
      <c r="B31439" s="150"/>
    </row>
    <row r="31440" spans="2:2">
      <c r="B31440" s="150"/>
    </row>
    <row r="31441" spans="2:2">
      <c r="B31441" s="150"/>
    </row>
    <row r="31442" spans="2:2">
      <c r="B31442" s="150"/>
    </row>
    <row r="31443" spans="2:2">
      <c r="B31443" s="150"/>
    </row>
    <row r="31444" spans="2:2">
      <c r="B31444" s="150"/>
    </row>
    <row r="31445" spans="2:2">
      <c r="B31445" s="150"/>
    </row>
    <row r="31446" spans="2:2">
      <c r="B31446" s="150"/>
    </row>
    <row r="31447" spans="2:2">
      <c r="B31447" s="150"/>
    </row>
    <row r="31448" spans="2:2">
      <c r="B31448" s="150"/>
    </row>
    <row r="31449" spans="2:2">
      <c r="B31449" s="150"/>
    </row>
    <row r="31450" spans="2:2">
      <c r="B31450" s="150"/>
    </row>
    <row r="31451" spans="2:2">
      <c r="B31451" s="150"/>
    </row>
    <row r="31452" spans="2:2">
      <c r="B31452" s="150"/>
    </row>
    <row r="31453" spans="2:2">
      <c r="B31453" s="150"/>
    </row>
    <row r="31454" spans="2:2">
      <c r="B31454" s="150"/>
    </row>
    <row r="31455" spans="2:2">
      <c r="B31455" s="150"/>
    </row>
    <row r="31456" spans="2:2">
      <c r="B31456" s="150"/>
    </row>
    <row r="31457" spans="2:2">
      <c r="B31457" s="150"/>
    </row>
    <row r="31458" spans="2:2">
      <c r="B31458" s="150"/>
    </row>
    <row r="31459" spans="2:2">
      <c r="B31459" s="150"/>
    </row>
    <row r="31460" spans="2:2">
      <c r="B31460" s="150"/>
    </row>
    <row r="31461" spans="2:2">
      <c r="B31461" s="150"/>
    </row>
    <row r="31462" spans="2:2">
      <c r="B31462" s="150"/>
    </row>
    <row r="31463" spans="2:2">
      <c r="B31463" s="150"/>
    </row>
    <row r="31464" spans="2:2">
      <c r="B31464" s="150"/>
    </row>
    <row r="31465" spans="2:2">
      <c r="B31465" s="150"/>
    </row>
    <row r="31466" spans="2:2">
      <c r="B31466" s="150"/>
    </row>
    <row r="31467" spans="2:2">
      <c r="B31467" s="150"/>
    </row>
    <row r="31468" spans="2:2">
      <c r="B31468" s="150"/>
    </row>
    <row r="31469" spans="2:2">
      <c r="B31469" s="150"/>
    </row>
    <row r="31470" spans="2:2">
      <c r="B31470" s="150"/>
    </row>
    <row r="31471" spans="2:2">
      <c r="B31471" s="150"/>
    </row>
    <row r="31472" spans="2:2">
      <c r="B31472" s="150"/>
    </row>
    <row r="31473" spans="2:2">
      <c r="B31473" s="150"/>
    </row>
    <row r="31474" spans="2:2">
      <c r="B31474" s="150"/>
    </row>
    <row r="31475" spans="2:2">
      <c r="B31475" s="150"/>
    </row>
    <row r="31476" spans="2:2">
      <c r="B31476" s="150"/>
    </row>
    <row r="31477" spans="2:2">
      <c r="B31477" s="150"/>
    </row>
    <row r="31478" spans="2:2">
      <c r="B31478" s="150"/>
    </row>
    <row r="31479" spans="2:2">
      <c r="B31479" s="150"/>
    </row>
    <row r="31480" spans="2:2">
      <c r="B31480" s="150"/>
    </row>
    <row r="31481" spans="2:2">
      <c r="B31481" s="150"/>
    </row>
    <row r="31482" spans="2:2">
      <c r="B31482" s="150"/>
    </row>
    <row r="31483" spans="2:2">
      <c r="B31483" s="150"/>
    </row>
    <row r="31484" spans="2:2">
      <c r="B31484" s="150"/>
    </row>
    <row r="31485" spans="2:2">
      <c r="B31485" s="150"/>
    </row>
    <row r="31486" spans="2:2">
      <c r="B31486" s="150"/>
    </row>
    <row r="31487" spans="2:2">
      <c r="B31487" s="150"/>
    </row>
    <row r="31488" spans="2:2">
      <c r="B31488" s="150"/>
    </row>
    <row r="31489" spans="2:2">
      <c r="B31489" s="150"/>
    </row>
    <row r="31490" spans="2:2">
      <c r="B31490" s="150"/>
    </row>
    <row r="31491" spans="2:2">
      <c r="B31491" s="150"/>
    </row>
    <row r="31492" spans="2:2">
      <c r="B31492" s="150"/>
    </row>
    <row r="31493" spans="2:2">
      <c r="B31493" s="150"/>
    </row>
    <row r="31494" spans="2:2">
      <c r="B31494" s="150"/>
    </row>
    <row r="31495" spans="2:2">
      <c r="B31495" s="150"/>
    </row>
    <row r="31496" spans="2:2">
      <c r="B31496" s="150"/>
    </row>
    <row r="31497" spans="2:2">
      <c r="B31497" s="150"/>
    </row>
    <row r="31498" spans="2:2">
      <c r="B31498" s="150"/>
    </row>
    <row r="31499" spans="2:2">
      <c r="B31499" s="150"/>
    </row>
    <row r="31500" spans="2:2">
      <c r="B31500" s="150"/>
    </row>
    <row r="31501" spans="2:2">
      <c r="B31501" s="150"/>
    </row>
    <row r="31502" spans="2:2">
      <c r="B31502" s="150"/>
    </row>
    <row r="31503" spans="2:2">
      <c r="B31503" s="150"/>
    </row>
    <row r="31504" spans="2:2">
      <c r="B31504" s="150"/>
    </row>
    <row r="31505" spans="2:2">
      <c r="B31505" s="150"/>
    </row>
    <row r="31506" spans="2:2">
      <c r="B31506" s="150"/>
    </row>
    <row r="31507" spans="2:2">
      <c r="B31507" s="150"/>
    </row>
    <row r="31508" spans="2:2">
      <c r="B31508" s="150"/>
    </row>
    <row r="31509" spans="2:2">
      <c r="B31509" s="150"/>
    </row>
    <row r="31510" spans="2:2">
      <c r="B31510" s="150"/>
    </row>
    <row r="31511" spans="2:2">
      <c r="B31511" s="150"/>
    </row>
    <row r="31512" spans="2:2">
      <c r="B31512" s="150"/>
    </row>
    <row r="31513" spans="2:2">
      <c r="B31513" s="150"/>
    </row>
    <row r="31514" spans="2:2">
      <c r="B31514" s="150"/>
    </row>
    <row r="31515" spans="2:2">
      <c r="B31515" s="150"/>
    </row>
    <row r="31516" spans="2:2">
      <c r="B31516" s="150"/>
    </row>
    <row r="31517" spans="2:2">
      <c r="B31517" s="150"/>
    </row>
    <row r="31518" spans="2:2">
      <c r="B31518" s="150"/>
    </row>
    <row r="31519" spans="2:2">
      <c r="B31519" s="150"/>
    </row>
    <row r="31520" spans="2:2">
      <c r="B31520" s="150"/>
    </row>
    <row r="31521" spans="2:2">
      <c r="B31521" s="150"/>
    </row>
    <row r="31522" spans="2:2">
      <c r="B31522" s="150"/>
    </row>
    <row r="31523" spans="2:2">
      <c r="B31523" s="150"/>
    </row>
    <row r="31524" spans="2:2">
      <c r="B31524" s="150"/>
    </row>
    <row r="31525" spans="2:2">
      <c r="B31525" s="150"/>
    </row>
    <row r="31526" spans="2:2">
      <c r="B31526" s="150"/>
    </row>
    <row r="31527" spans="2:2">
      <c r="B31527" s="150"/>
    </row>
    <row r="31528" spans="2:2">
      <c r="B31528" s="150"/>
    </row>
    <row r="31529" spans="2:2">
      <c r="B31529" s="150"/>
    </row>
    <row r="31530" spans="2:2">
      <c r="B31530" s="150"/>
    </row>
    <row r="31531" spans="2:2">
      <c r="B31531" s="150"/>
    </row>
    <row r="31532" spans="2:2">
      <c r="B31532" s="150"/>
    </row>
    <row r="31533" spans="2:2">
      <c r="B31533" s="150"/>
    </row>
    <row r="31534" spans="2:2">
      <c r="B31534" s="150"/>
    </row>
    <row r="31535" spans="2:2">
      <c r="B31535" s="150"/>
    </row>
    <row r="31536" spans="2:2">
      <c r="B31536" s="150"/>
    </row>
    <row r="31537" spans="2:2">
      <c r="B31537" s="150"/>
    </row>
    <row r="31538" spans="2:2">
      <c r="B31538" s="150"/>
    </row>
    <row r="31539" spans="2:2">
      <c r="B31539" s="150"/>
    </row>
    <row r="31540" spans="2:2">
      <c r="B31540" s="150"/>
    </row>
    <row r="31541" spans="2:2">
      <c r="B31541" s="150"/>
    </row>
    <row r="31542" spans="2:2">
      <c r="B31542" s="150"/>
    </row>
    <row r="31543" spans="2:2">
      <c r="B31543" s="150"/>
    </row>
    <row r="31544" spans="2:2">
      <c r="B31544" s="150"/>
    </row>
    <row r="31545" spans="2:2">
      <c r="B31545" s="150"/>
    </row>
    <row r="31546" spans="2:2">
      <c r="B31546" s="150"/>
    </row>
    <row r="31547" spans="2:2">
      <c r="B31547" s="150"/>
    </row>
    <row r="31548" spans="2:2">
      <c r="B31548" s="150"/>
    </row>
    <row r="31549" spans="2:2">
      <c r="B31549" s="150"/>
    </row>
    <row r="31550" spans="2:2">
      <c r="B31550" s="150"/>
    </row>
    <row r="31551" spans="2:2">
      <c r="B31551" s="150"/>
    </row>
    <row r="31552" spans="2:2">
      <c r="B31552" s="150"/>
    </row>
    <row r="31553" spans="2:2">
      <c r="B31553" s="150"/>
    </row>
    <row r="31554" spans="2:2">
      <c r="B31554" s="150"/>
    </row>
    <row r="31555" spans="2:2">
      <c r="B31555" s="150"/>
    </row>
    <row r="31556" spans="2:2">
      <c r="B31556" s="150"/>
    </row>
    <row r="31557" spans="2:2">
      <c r="B31557" s="150"/>
    </row>
    <row r="31558" spans="2:2">
      <c r="B31558" s="150"/>
    </row>
    <row r="31559" spans="2:2">
      <c r="B31559" s="150"/>
    </row>
    <row r="31560" spans="2:2">
      <c r="B31560" s="150"/>
    </row>
    <row r="31561" spans="2:2">
      <c r="B31561" s="150"/>
    </row>
    <row r="31562" spans="2:2">
      <c r="B31562" s="150"/>
    </row>
    <row r="31563" spans="2:2">
      <c r="B31563" s="150"/>
    </row>
    <row r="31564" spans="2:2">
      <c r="B31564" s="150"/>
    </row>
    <row r="31565" spans="2:2">
      <c r="B31565" s="150"/>
    </row>
    <row r="31566" spans="2:2">
      <c r="B31566" s="150"/>
    </row>
    <row r="31567" spans="2:2">
      <c r="B31567" s="150"/>
    </row>
    <row r="31568" spans="2:2">
      <c r="B31568" s="150"/>
    </row>
    <row r="31569" spans="2:2">
      <c r="B31569" s="150"/>
    </row>
    <row r="31570" spans="2:2">
      <c r="B31570" s="150"/>
    </row>
    <row r="31571" spans="2:2">
      <c r="B31571" s="150"/>
    </row>
    <row r="31572" spans="2:2">
      <c r="B31572" s="150"/>
    </row>
    <row r="31573" spans="2:2">
      <c r="B31573" s="150"/>
    </row>
    <row r="31574" spans="2:2">
      <c r="B31574" s="150"/>
    </row>
    <row r="31575" spans="2:2">
      <c r="B31575" s="150"/>
    </row>
    <row r="31576" spans="2:2">
      <c r="B31576" s="150"/>
    </row>
    <row r="31577" spans="2:2">
      <c r="B31577" s="150"/>
    </row>
    <row r="31578" spans="2:2">
      <c r="B31578" s="150"/>
    </row>
    <row r="31579" spans="2:2">
      <c r="B31579" s="150"/>
    </row>
    <row r="31580" spans="2:2">
      <c r="B31580" s="150"/>
    </row>
    <row r="31581" spans="2:2">
      <c r="B31581" s="150"/>
    </row>
    <row r="31582" spans="2:2">
      <c r="B31582" s="150"/>
    </row>
    <row r="31583" spans="2:2">
      <c r="B31583" s="150"/>
    </row>
    <row r="31584" spans="2:2">
      <c r="B31584" s="150"/>
    </row>
    <row r="31585" spans="2:2">
      <c r="B31585" s="150"/>
    </row>
    <row r="31586" spans="2:2">
      <c r="B31586" s="150"/>
    </row>
    <row r="31587" spans="2:2">
      <c r="B31587" s="150"/>
    </row>
    <row r="31588" spans="2:2">
      <c r="B31588" s="150"/>
    </row>
    <row r="31589" spans="2:2">
      <c r="B31589" s="150"/>
    </row>
    <row r="31590" spans="2:2">
      <c r="B31590" s="150"/>
    </row>
    <row r="31591" spans="2:2">
      <c r="B31591" s="150"/>
    </row>
    <row r="31592" spans="2:2">
      <c r="B31592" s="150"/>
    </row>
    <row r="31593" spans="2:2">
      <c r="B31593" s="150"/>
    </row>
    <row r="31594" spans="2:2">
      <c r="B31594" s="150"/>
    </row>
    <row r="31595" spans="2:2">
      <c r="B31595" s="150"/>
    </row>
    <row r="31596" spans="2:2">
      <c r="B31596" s="150"/>
    </row>
    <row r="31597" spans="2:2">
      <c r="B31597" s="150"/>
    </row>
    <row r="31598" spans="2:2">
      <c r="B31598" s="150"/>
    </row>
    <row r="31599" spans="2:2">
      <c r="B31599" s="150"/>
    </row>
    <row r="31600" spans="2:2">
      <c r="B31600" s="150"/>
    </row>
    <row r="31601" spans="2:2">
      <c r="B31601" s="150"/>
    </row>
    <row r="31602" spans="2:2">
      <c r="B31602" s="150"/>
    </row>
    <row r="31603" spans="2:2">
      <c r="B31603" s="150"/>
    </row>
    <row r="31604" spans="2:2">
      <c r="B31604" s="150"/>
    </row>
    <row r="31605" spans="2:2">
      <c r="B31605" s="150"/>
    </row>
    <row r="31606" spans="2:2">
      <c r="B31606" s="150"/>
    </row>
    <row r="31607" spans="2:2">
      <c r="B31607" s="150"/>
    </row>
    <row r="31608" spans="2:2">
      <c r="B31608" s="150"/>
    </row>
    <row r="31609" spans="2:2">
      <c r="B31609" s="150"/>
    </row>
    <row r="31610" spans="2:2">
      <c r="B31610" s="150"/>
    </row>
    <row r="31611" spans="2:2">
      <c r="B31611" s="150"/>
    </row>
    <row r="31612" spans="2:2">
      <c r="B31612" s="150"/>
    </row>
    <row r="31613" spans="2:2">
      <c r="B31613" s="150"/>
    </row>
    <row r="31614" spans="2:2">
      <c r="B31614" s="150"/>
    </row>
    <row r="31615" spans="2:2">
      <c r="B31615" s="150"/>
    </row>
    <row r="31616" spans="2:2">
      <c r="B31616" s="150"/>
    </row>
    <row r="31617" spans="2:2">
      <c r="B31617" s="150"/>
    </row>
    <row r="31618" spans="2:2">
      <c r="B31618" s="150"/>
    </row>
    <row r="31619" spans="2:2">
      <c r="B31619" s="150"/>
    </row>
    <row r="31620" spans="2:2">
      <c r="B31620" s="150"/>
    </row>
    <row r="31621" spans="2:2">
      <c r="B31621" s="150"/>
    </row>
    <row r="31622" spans="2:2">
      <c r="B31622" s="150"/>
    </row>
    <row r="31623" spans="2:2">
      <c r="B31623" s="150"/>
    </row>
    <row r="31624" spans="2:2">
      <c r="B31624" s="150"/>
    </row>
    <row r="31625" spans="2:2">
      <c r="B31625" s="150"/>
    </row>
    <row r="31626" spans="2:2">
      <c r="B31626" s="150"/>
    </row>
    <row r="31627" spans="2:2">
      <c r="B31627" s="150"/>
    </row>
    <row r="31628" spans="2:2">
      <c r="B31628" s="150"/>
    </row>
    <row r="31629" spans="2:2">
      <c r="B31629" s="150"/>
    </row>
    <row r="31630" spans="2:2">
      <c r="B31630" s="150"/>
    </row>
    <row r="31631" spans="2:2">
      <c r="B31631" s="150"/>
    </row>
    <row r="31632" spans="2:2">
      <c r="B31632" s="150"/>
    </row>
    <row r="31633" spans="2:2">
      <c r="B31633" s="150"/>
    </row>
    <row r="31634" spans="2:2">
      <c r="B31634" s="150"/>
    </row>
    <row r="31635" spans="2:2">
      <c r="B31635" s="150"/>
    </row>
    <row r="31636" spans="2:2">
      <c r="B31636" s="150"/>
    </row>
    <row r="31637" spans="2:2">
      <c r="B31637" s="150"/>
    </row>
    <row r="31638" spans="2:2">
      <c r="B31638" s="150"/>
    </row>
    <row r="31639" spans="2:2">
      <c r="B31639" s="150"/>
    </row>
    <row r="31640" spans="2:2">
      <c r="B31640" s="150"/>
    </row>
    <row r="31641" spans="2:2">
      <c r="B31641" s="150"/>
    </row>
    <row r="31642" spans="2:2">
      <c r="B31642" s="150"/>
    </row>
    <row r="31643" spans="2:2">
      <c r="B31643" s="150"/>
    </row>
    <row r="31644" spans="2:2">
      <c r="B31644" s="150"/>
    </row>
    <row r="31645" spans="2:2">
      <c r="B31645" s="150"/>
    </row>
    <row r="31646" spans="2:2">
      <c r="B31646" s="150"/>
    </row>
    <row r="31647" spans="2:2">
      <c r="B31647" s="150"/>
    </row>
    <row r="31648" spans="2:2">
      <c r="B31648" s="150"/>
    </row>
    <row r="31649" spans="2:2">
      <c r="B31649" s="150"/>
    </row>
    <row r="31650" spans="2:2">
      <c r="B31650" s="150"/>
    </row>
    <row r="31651" spans="2:2">
      <c r="B31651" s="150"/>
    </row>
    <row r="31652" spans="2:2">
      <c r="B31652" s="150"/>
    </row>
    <row r="31653" spans="2:2">
      <c r="B31653" s="150"/>
    </row>
    <row r="31654" spans="2:2">
      <c r="B31654" s="150"/>
    </row>
    <row r="31655" spans="2:2">
      <c r="B31655" s="150"/>
    </row>
    <row r="31656" spans="2:2">
      <c r="B31656" s="150"/>
    </row>
    <row r="31657" spans="2:2">
      <c r="B31657" s="150"/>
    </row>
    <row r="31658" spans="2:2">
      <c r="B31658" s="150"/>
    </row>
    <row r="31659" spans="2:2">
      <c r="B31659" s="150"/>
    </row>
    <row r="31660" spans="2:2">
      <c r="B31660" s="150"/>
    </row>
    <row r="31661" spans="2:2">
      <c r="B31661" s="150"/>
    </row>
    <row r="31662" spans="2:2">
      <c r="B31662" s="150"/>
    </row>
    <row r="31663" spans="2:2">
      <c r="B31663" s="150"/>
    </row>
    <row r="31664" spans="2:2">
      <c r="B31664" s="150"/>
    </row>
    <row r="31665" spans="2:2">
      <c r="B31665" s="150"/>
    </row>
    <row r="31666" spans="2:2">
      <c r="B31666" s="150"/>
    </row>
    <row r="31667" spans="2:2">
      <c r="B31667" s="150"/>
    </row>
    <row r="31668" spans="2:2">
      <c r="B31668" s="150"/>
    </row>
    <row r="31669" spans="2:2">
      <c r="B31669" s="150"/>
    </row>
    <row r="31670" spans="2:2">
      <c r="B31670" s="150"/>
    </row>
    <row r="31671" spans="2:2">
      <c r="B31671" s="150"/>
    </row>
    <row r="31672" spans="2:2">
      <c r="B31672" s="150"/>
    </row>
    <row r="31673" spans="2:2">
      <c r="B31673" s="150"/>
    </row>
    <row r="31674" spans="2:2">
      <c r="B31674" s="150"/>
    </row>
    <row r="31675" spans="2:2">
      <c r="B31675" s="150"/>
    </row>
    <row r="31676" spans="2:2">
      <c r="B31676" s="150"/>
    </row>
    <row r="31677" spans="2:2">
      <c r="B31677" s="150"/>
    </row>
    <row r="31678" spans="2:2">
      <c r="B31678" s="150"/>
    </row>
    <row r="31679" spans="2:2">
      <c r="B31679" s="150"/>
    </row>
    <row r="31680" spans="2:2">
      <c r="B31680" s="150"/>
    </row>
    <row r="31681" spans="2:2">
      <c r="B31681" s="150"/>
    </row>
    <row r="31682" spans="2:2">
      <c r="B31682" s="150"/>
    </row>
    <row r="31683" spans="2:2">
      <c r="B31683" s="150"/>
    </row>
    <row r="31684" spans="2:2">
      <c r="B31684" s="150"/>
    </row>
    <row r="31685" spans="2:2">
      <c r="B31685" s="150"/>
    </row>
    <row r="31686" spans="2:2">
      <c r="B31686" s="150"/>
    </row>
    <row r="31687" spans="2:2">
      <c r="B31687" s="150"/>
    </row>
    <row r="31688" spans="2:2">
      <c r="B31688" s="150"/>
    </row>
    <row r="31689" spans="2:2">
      <c r="B31689" s="150"/>
    </row>
    <row r="31690" spans="2:2">
      <c r="B31690" s="150"/>
    </row>
    <row r="31691" spans="2:2">
      <c r="B31691" s="150"/>
    </row>
    <row r="31692" spans="2:2">
      <c r="B31692" s="150"/>
    </row>
    <row r="31693" spans="2:2">
      <c r="B31693" s="150"/>
    </row>
    <row r="31694" spans="2:2">
      <c r="B31694" s="150"/>
    </row>
    <row r="31695" spans="2:2">
      <c r="B31695" s="150"/>
    </row>
    <row r="31696" spans="2:2">
      <c r="B31696" s="150"/>
    </row>
    <row r="31697" spans="2:2">
      <c r="B31697" s="150"/>
    </row>
    <row r="31698" spans="2:2">
      <c r="B31698" s="150"/>
    </row>
    <row r="31699" spans="2:2">
      <c r="B31699" s="150"/>
    </row>
    <row r="31700" spans="2:2">
      <c r="B31700" s="150"/>
    </row>
    <row r="31701" spans="2:2">
      <c r="B31701" s="150"/>
    </row>
    <row r="31702" spans="2:2">
      <c r="B31702" s="150"/>
    </row>
    <row r="31703" spans="2:2">
      <c r="B31703" s="150"/>
    </row>
    <row r="31704" spans="2:2">
      <c r="B31704" s="150"/>
    </row>
    <row r="31705" spans="2:2">
      <c r="B31705" s="150"/>
    </row>
    <row r="31706" spans="2:2">
      <c r="B31706" s="150"/>
    </row>
    <row r="31707" spans="2:2">
      <c r="B31707" s="150"/>
    </row>
    <row r="31708" spans="2:2">
      <c r="B31708" s="150"/>
    </row>
    <row r="31709" spans="2:2">
      <c r="B31709" s="150"/>
    </row>
    <row r="31710" spans="2:2">
      <c r="B31710" s="150"/>
    </row>
    <row r="31711" spans="2:2">
      <c r="B31711" s="150"/>
    </row>
    <row r="31712" spans="2:2">
      <c r="B31712" s="150"/>
    </row>
    <row r="31713" spans="2:2">
      <c r="B31713" s="150"/>
    </row>
    <row r="31714" spans="2:2">
      <c r="B31714" s="150"/>
    </row>
    <row r="31715" spans="2:2">
      <c r="B31715" s="150"/>
    </row>
    <row r="31716" spans="2:2">
      <c r="B31716" s="150"/>
    </row>
    <row r="31717" spans="2:2">
      <c r="B31717" s="150"/>
    </row>
    <row r="31718" spans="2:2">
      <c r="B31718" s="150"/>
    </row>
    <row r="31719" spans="2:2">
      <c r="B31719" s="150"/>
    </row>
    <row r="31720" spans="2:2">
      <c r="B31720" s="150"/>
    </row>
    <row r="31721" spans="2:2">
      <c r="B31721" s="150"/>
    </row>
    <row r="31722" spans="2:2">
      <c r="B31722" s="150"/>
    </row>
    <row r="31723" spans="2:2">
      <c r="B31723" s="150"/>
    </row>
    <row r="31724" spans="2:2">
      <c r="B31724" s="150"/>
    </row>
    <row r="31725" spans="2:2">
      <c r="B31725" s="150"/>
    </row>
    <row r="31726" spans="2:2">
      <c r="B31726" s="150"/>
    </row>
    <row r="31727" spans="2:2">
      <c r="B31727" s="150"/>
    </row>
    <row r="31728" spans="2:2">
      <c r="B31728" s="150"/>
    </row>
    <row r="31729" spans="2:2">
      <c r="B31729" s="150"/>
    </row>
    <row r="31730" spans="2:2">
      <c r="B31730" s="150"/>
    </row>
    <row r="31731" spans="2:2">
      <c r="B31731" s="150"/>
    </row>
    <row r="31732" spans="2:2">
      <c r="B31732" s="150"/>
    </row>
    <row r="31733" spans="2:2">
      <c r="B31733" s="150"/>
    </row>
    <row r="31734" spans="2:2">
      <c r="B31734" s="150"/>
    </row>
    <row r="31735" spans="2:2">
      <c r="B31735" s="150"/>
    </row>
    <row r="31736" spans="2:2">
      <c r="B31736" s="150"/>
    </row>
    <row r="31737" spans="2:2">
      <c r="B31737" s="150"/>
    </row>
    <row r="31738" spans="2:2">
      <c r="B31738" s="150"/>
    </row>
    <row r="31739" spans="2:2">
      <c r="B31739" s="150"/>
    </row>
    <row r="31740" spans="2:2">
      <c r="B31740" s="150"/>
    </row>
    <row r="31741" spans="2:2">
      <c r="B31741" s="150"/>
    </row>
    <row r="31742" spans="2:2">
      <c r="B31742" s="150"/>
    </row>
    <row r="31743" spans="2:2">
      <c r="B31743" s="150"/>
    </row>
    <row r="31744" spans="2:2">
      <c r="B31744" s="150"/>
    </row>
    <row r="31745" spans="2:2">
      <c r="B31745" s="150"/>
    </row>
    <row r="31746" spans="2:2">
      <c r="B31746" s="150"/>
    </row>
    <row r="31747" spans="2:2">
      <c r="B31747" s="150"/>
    </row>
    <row r="31748" spans="2:2">
      <c r="B31748" s="150"/>
    </row>
    <row r="31749" spans="2:2">
      <c r="B31749" s="150"/>
    </row>
    <row r="31750" spans="2:2">
      <c r="B31750" s="150"/>
    </row>
    <row r="31751" spans="2:2">
      <c r="B31751" s="150"/>
    </row>
    <row r="31752" spans="2:2">
      <c r="B31752" s="150"/>
    </row>
    <row r="31753" spans="2:2">
      <c r="B31753" s="150"/>
    </row>
    <row r="31754" spans="2:2">
      <c r="B31754" s="150"/>
    </row>
    <row r="31755" spans="2:2">
      <c r="B31755" s="150"/>
    </row>
    <row r="31756" spans="2:2">
      <c r="B31756" s="150"/>
    </row>
    <row r="31757" spans="2:2">
      <c r="B31757" s="150"/>
    </row>
    <row r="31758" spans="2:2">
      <c r="B31758" s="150"/>
    </row>
    <row r="31759" spans="2:2">
      <c r="B31759" s="150"/>
    </row>
    <row r="31760" spans="2:2">
      <c r="B31760" s="150"/>
    </row>
    <row r="31761" spans="2:2">
      <c r="B31761" s="150"/>
    </row>
    <row r="31762" spans="2:2">
      <c r="B31762" s="150"/>
    </row>
    <row r="31763" spans="2:2">
      <c r="B31763" s="150"/>
    </row>
    <row r="31764" spans="2:2">
      <c r="B31764" s="150"/>
    </row>
    <row r="31765" spans="2:2">
      <c r="B31765" s="150"/>
    </row>
    <row r="31766" spans="2:2">
      <c r="B31766" s="150"/>
    </row>
    <row r="31767" spans="2:2">
      <c r="B31767" s="150"/>
    </row>
    <row r="31768" spans="2:2">
      <c r="B31768" s="150"/>
    </row>
    <row r="31769" spans="2:2">
      <c r="B31769" s="150"/>
    </row>
    <row r="31770" spans="2:2">
      <c r="B31770" s="150"/>
    </row>
    <row r="31771" spans="2:2">
      <c r="B31771" s="150"/>
    </row>
    <row r="31772" spans="2:2">
      <c r="B31772" s="150"/>
    </row>
    <row r="31773" spans="2:2">
      <c r="B31773" s="150"/>
    </row>
    <row r="31774" spans="2:2">
      <c r="B31774" s="150"/>
    </row>
    <row r="31775" spans="2:2">
      <c r="B31775" s="150"/>
    </row>
    <row r="31776" spans="2:2">
      <c r="B31776" s="150"/>
    </row>
    <row r="31777" spans="2:2">
      <c r="B31777" s="150"/>
    </row>
    <row r="31778" spans="2:2">
      <c r="B31778" s="150"/>
    </row>
    <row r="31779" spans="2:2">
      <c r="B31779" s="150"/>
    </row>
    <row r="31780" spans="2:2">
      <c r="B31780" s="150"/>
    </row>
    <row r="31781" spans="2:2">
      <c r="B31781" s="150"/>
    </row>
    <row r="31782" spans="2:2">
      <c r="B31782" s="150"/>
    </row>
    <row r="31783" spans="2:2">
      <c r="B31783" s="150"/>
    </row>
    <row r="31784" spans="2:2">
      <c r="B31784" s="150"/>
    </row>
    <row r="31785" spans="2:2">
      <c r="B31785" s="150"/>
    </row>
    <row r="31786" spans="2:2">
      <c r="B31786" s="150"/>
    </row>
    <row r="31787" spans="2:2">
      <c r="B31787" s="150"/>
    </row>
    <row r="31788" spans="2:2">
      <c r="B31788" s="150"/>
    </row>
    <row r="31789" spans="2:2">
      <c r="B31789" s="150"/>
    </row>
    <row r="31790" spans="2:2">
      <c r="B31790" s="150"/>
    </row>
    <row r="31791" spans="2:2">
      <c r="B31791" s="150"/>
    </row>
    <row r="31792" spans="2:2">
      <c r="B31792" s="150"/>
    </row>
    <row r="31793" spans="2:2">
      <c r="B31793" s="150"/>
    </row>
    <row r="31794" spans="2:2">
      <c r="B31794" s="150"/>
    </row>
    <row r="31795" spans="2:2">
      <c r="B31795" s="150"/>
    </row>
    <row r="31796" spans="2:2">
      <c r="B31796" s="150"/>
    </row>
    <row r="31797" spans="2:2">
      <c r="B31797" s="150"/>
    </row>
    <row r="31798" spans="2:2">
      <c r="B31798" s="150"/>
    </row>
    <row r="31799" spans="2:2">
      <c r="B31799" s="150"/>
    </row>
    <row r="31800" spans="2:2">
      <c r="B31800" s="150"/>
    </row>
    <row r="31801" spans="2:2">
      <c r="B31801" s="150"/>
    </row>
    <row r="31802" spans="2:2">
      <c r="B31802" s="150"/>
    </row>
    <row r="31803" spans="2:2">
      <c r="B31803" s="150"/>
    </row>
    <row r="31804" spans="2:2">
      <c r="B31804" s="150"/>
    </row>
    <row r="31805" spans="2:2">
      <c r="B31805" s="150"/>
    </row>
    <row r="31806" spans="2:2">
      <c r="B31806" s="150"/>
    </row>
    <row r="31807" spans="2:2">
      <c r="B31807" s="150"/>
    </row>
    <row r="31808" spans="2:2">
      <c r="B31808" s="150"/>
    </row>
    <row r="31809" spans="2:2">
      <c r="B31809" s="150"/>
    </row>
    <row r="31810" spans="2:2">
      <c r="B31810" s="150"/>
    </row>
    <row r="31811" spans="2:2">
      <c r="B31811" s="150"/>
    </row>
    <row r="31812" spans="2:2">
      <c r="B31812" s="150"/>
    </row>
    <row r="31813" spans="2:2">
      <c r="B31813" s="150"/>
    </row>
    <row r="31814" spans="2:2">
      <c r="B31814" s="150"/>
    </row>
    <row r="31815" spans="2:2">
      <c r="B31815" s="150"/>
    </row>
    <row r="31816" spans="2:2">
      <c r="B31816" s="150"/>
    </row>
    <row r="31817" spans="2:2">
      <c r="B31817" s="150"/>
    </row>
    <row r="31818" spans="2:2">
      <c r="B31818" s="150"/>
    </row>
    <row r="31819" spans="2:2">
      <c r="B31819" s="150"/>
    </row>
    <row r="31820" spans="2:2">
      <c r="B31820" s="150"/>
    </row>
    <row r="31821" spans="2:2">
      <c r="B31821" s="150"/>
    </row>
    <row r="31822" spans="2:2">
      <c r="B31822" s="150"/>
    </row>
    <row r="31823" spans="2:2">
      <c r="B31823" s="150"/>
    </row>
    <row r="31824" spans="2:2">
      <c r="B31824" s="150"/>
    </row>
    <row r="31825" spans="2:2">
      <c r="B31825" s="150"/>
    </row>
    <row r="31826" spans="2:2">
      <c r="B31826" s="150"/>
    </row>
    <row r="31827" spans="2:2">
      <c r="B31827" s="150"/>
    </row>
    <row r="31828" spans="2:2">
      <c r="B31828" s="150"/>
    </row>
    <row r="31829" spans="2:2">
      <c r="B31829" s="150"/>
    </row>
    <row r="31830" spans="2:2">
      <c r="B31830" s="150"/>
    </row>
    <row r="31831" spans="2:2">
      <c r="B31831" s="150"/>
    </row>
    <row r="31832" spans="2:2">
      <c r="B31832" s="150"/>
    </row>
    <row r="31833" spans="2:2">
      <c r="B31833" s="150"/>
    </row>
    <row r="31834" spans="2:2">
      <c r="B31834" s="150"/>
    </row>
    <row r="31835" spans="2:2">
      <c r="B31835" s="150"/>
    </row>
    <row r="31836" spans="2:2">
      <c r="B31836" s="150"/>
    </row>
    <row r="31837" spans="2:2">
      <c r="B31837" s="150"/>
    </row>
    <row r="31838" spans="2:2">
      <c r="B31838" s="150"/>
    </row>
    <row r="31839" spans="2:2">
      <c r="B31839" s="150"/>
    </row>
    <row r="31840" spans="2:2">
      <c r="B31840" s="150"/>
    </row>
    <row r="31841" spans="2:2">
      <c r="B31841" s="150"/>
    </row>
    <row r="31842" spans="2:2">
      <c r="B31842" s="150"/>
    </row>
    <row r="31843" spans="2:2">
      <c r="B31843" s="150"/>
    </row>
    <row r="31844" spans="2:2">
      <c r="B31844" s="150"/>
    </row>
    <row r="31845" spans="2:2">
      <c r="B31845" s="150"/>
    </row>
    <row r="31846" spans="2:2">
      <c r="B31846" s="150"/>
    </row>
    <row r="31847" spans="2:2">
      <c r="B31847" s="150"/>
    </row>
    <row r="31848" spans="2:2">
      <c r="B31848" s="150"/>
    </row>
    <row r="31849" spans="2:2">
      <c r="B31849" s="150"/>
    </row>
    <row r="31850" spans="2:2">
      <c r="B31850" s="150"/>
    </row>
    <row r="31851" spans="2:2">
      <c r="B31851" s="150"/>
    </row>
    <row r="31852" spans="2:2">
      <c r="B31852" s="150"/>
    </row>
    <row r="31853" spans="2:2">
      <c r="B31853" s="150"/>
    </row>
    <row r="31854" spans="2:2">
      <c r="B31854" s="150"/>
    </row>
    <row r="31855" spans="2:2">
      <c r="B31855" s="150"/>
    </row>
    <row r="31856" spans="2:2">
      <c r="B31856" s="150"/>
    </row>
    <row r="31857" spans="2:2">
      <c r="B31857" s="150"/>
    </row>
    <row r="31858" spans="2:2">
      <c r="B31858" s="150"/>
    </row>
    <row r="31859" spans="2:2">
      <c r="B31859" s="150"/>
    </row>
    <row r="31860" spans="2:2">
      <c r="B31860" s="150"/>
    </row>
    <row r="31861" spans="2:2">
      <c r="B31861" s="150"/>
    </row>
    <row r="31862" spans="2:2">
      <c r="B31862" s="150"/>
    </row>
    <row r="31863" spans="2:2">
      <c r="B31863" s="150"/>
    </row>
    <row r="31864" spans="2:2">
      <c r="B31864" s="150"/>
    </row>
    <row r="31865" spans="2:2">
      <c r="B31865" s="150"/>
    </row>
    <row r="31866" spans="2:2">
      <c r="B31866" s="150"/>
    </row>
    <row r="31867" spans="2:2">
      <c r="B31867" s="150"/>
    </row>
    <row r="31868" spans="2:2">
      <c r="B31868" s="150"/>
    </row>
    <row r="31869" spans="2:2">
      <c r="B31869" s="150"/>
    </row>
    <row r="31870" spans="2:2">
      <c r="B31870" s="150"/>
    </row>
    <row r="31871" spans="2:2">
      <c r="B31871" s="150"/>
    </row>
    <row r="31872" spans="2:2">
      <c r="B31872" s="150"/>
    </row>
    <row r="31873" spans="2:2">
      <c r="B31873" s="150"/>
    </row>
    <row r="31874" spans="2:2">
      <c r="B31874" s="150"/>
    </row>
    <row r="31875" spans="2:2">
      <c r="B31875" s="150"/>
    </row>
    <row r="31876" spans="2:2">
      <c r="B31876" s="150"/>
    </row>
    <row r="31877" spans="2:2">
      <c r="B31877" s="150"/>
    </row>
    <row r="31878" spans="2:2">
      <c r="B31878" s="150"/>
    </row>
    <row r="31879" spans="2:2">
      <c r="B31879" s="150"/>
    </row>
    <row r="31880" spans="2:2">
      <c r="B31880" s="150"/>
    </row>
    <row r="31881" spans="2:2">
      <c r="B31881" s="150"/>
    </row>
    <row r="31882" spans="2:2">
      <c r="B31882" s="150"/>
    </row>
    <row r="31883" spans="2:2">
      <c r="B31883" s="150"/>
    </row>
    <row r="31884" spans="2:2">
      <c r="B31884" s="150"/>
    </row>
    <row r="31885" spans="2:2">
      <c r="B31885" s="150"/>
    </row>
    <row r="31886" spans="2:2">
      <c r="B31886" s="150"/>
    </row>
    <row r="31887" spans="2:2">
      <c r="B31887" s="150"/>
    </row>
    <row r="31888" spans="2:2">
      <c r="B31888" s="150"/>
    </row>
    <row r="31889" spans="2:2">
      <c r="B31889" s="150"/>
    </row>
    <row r="31890" spans="2:2">
      <c r="B31890" s="150"/>
    </row>
    <row r="31891" spans="2:2">
      <c r="B31891" s="150"/>
    </row>
    <row r="31892" spans="2:2">
      <c r="B31892" s="150"/>
    </row>
    <row r="31893" spans="2:2">
      <c r="B31893" s="150"/>
    </row>
    <row r="31894" spans="2:2">
      <c r="B31894" s="150"/>
    </row>
    <row r="31895" spans="2:2">
      <c r="B31895" s="150"/>
    </row>
    <row r="31896" spans="2:2">
      <c r="B31896" s="150"/>
    </row>
    <row r="31897" spans="2:2">
      <c r="B31897" s="150"/>
    </row>
    <row r="31898" spans="2:2">
      <c r="B31898" s="150"/>
    </row>
    <row r="31899" spans="2:2">
      <c r="B31899" s="150"/>
    </row>
    <row r="31900" spans="2:2">
      <c r="B31900" s="150"/>
    </row>
    <row r="31901" spans="2:2">
      <c r="B31901" s="150"/>
    </row>
    <row r="31902" spans="2:2">
      <c r="B31902" s="150"/>
    </row>
    <row r="31903" spans="2:2">
      <c r="B31903" s="150"/>
    </row>
    <row r="31904" spans="2:2">
      <c r="B31904" s="150"/>
    </row>
    <row r="31905" spans="2:2">
      <c r="B31905" s="150"/>
    </row>
    <row r="31906" spans="2:2">
      <c r="B31906" s="150"/>
    </row>
    <row r="31907" spans="2:2">
      <c r="B31907" s="150"/>
    </row>
    <row r="31908" spans="2:2">
      <c r="B31908" s="150"/>
    </row>
    <row r="31909" spans="2:2">
      <c r="B31909" s="150"/>
    </row>
    <row r="31910" spans="2:2">
      <c r="B31910" s="150"/>
    </row>
    <row r="31911" spans="2:2">
      <c r="B31911" s="150"/>
    </row>
    <row r="31912" spans="2:2">
      <c r="B31912" s="150"/>
    </row>
    <row r="31913" spans="2:2">
      <c r="B31913" s="150"/>
    </row>
    <row r="31914" spans="2:2">
      <c r="B31914" s="150"/>
    </row>
    <row r="31915" spans="2:2">
      <c r="B31915" s="150"/>
    </row>
    <row r="31916" spans="2:2">
      <c r="B31916" s="150"/>
    </row>
    <row r="31917" spans="2:2">
      <c r="B31917" s="150"/>
    </row>
    <row r="31918" spans="2:2">
      <c r="B31918" s="150"/>
    </row>
    <row r="31919" spans="2:2">
      <c r="B31919" s="150"/>
    </row>
    <row r="31920" spans="2:2">
      <c r="B31920" s="150"/>
    </row>
    <row r="31921" spans="2:2">
      <c r="B31921" s="150"/>
    </row>
    <row r="31922" spans="2:2">
      <c r="B31922" s="150"/>
    </row>
    <row r="31923" spans="2:2">
      <c r="B31923" s="150"/>
    </row>
    <row r="31924" spans="2:2">
      <c r="B31924" s="150"/>
    </row>
    <row r="31925" spans="2:2">
      <c r="B31925" s="150"/>
    </row>
    <row r="31926" spans="2:2">
      <c r="B31926" s="150"/>
    </row>
    <row r="31927" spans="2:2">
      <c r="B31927" s="150"/>
    </row>
    <row r="31928" spans="2:2">
      <c r="B31928" s="150"/>
    </row>
    <row r="31929" spans="2:2">
      <c r="B31929" s="150"/>
    </row>
    <row r="31930" spans="2:2">
      <c r="B31930" s="150"/>
    </row>
    <row r="31931" spans="2:2">
      <c r="B31931" s="150"/>
    </row>
    <row r="31932" spans="2:2">
      <c r="B31932" s="150"/>
    </row>
    <row r="31933" spans="2:2">
      <c r="B31933" s="150"/>
    </row>
    <row r="31934" spans="2:2">
      <c r="B31934" s="150"/>
    </row>
    <row r="31935" spans="2:2">
      <c r="B31935" s="150"/>
    </row>
    <row r="31936" spans="2:2">
      <c r="B31936" s="150"/>
    </row>
    <row r="31937" spans="2:2">
      <c r="B31937" s="150"/>
    </row>
    <row r="31938" spans="2:2">
      <c r="B31938" s="150"/>
    </row>
    <row r="31939" spans="2:2">
      <c r="B31939" s="150"/>
    </row>
    <row r="31940" spans="2:2">
      <c r="B31940" s="150"/>
    </row>
    <row r="31941" spans="2:2">
      <c r="B31941" s="150"/>
    </row>
    <row r="31942" spans="2:2">
      <c r="B31942" s="150"/>
    </row>
    <row r="31943" spans="2:2">
      <c r="B31943" s="150"/>
    </row>
    <row r="31944" spans="2:2">
      <c r="B31944" s="150"/>
    </row>
    <row r="31945" spans="2:2">
      <c r="B31945" s="150"/>
    </row>
    <row r="31946" spans="2:2">
      <c r="B31946" s="150"/>
    </row>
    <row r="31947" spans="2:2">
      <c r="B31947" s="150"/>
    </row>
    <row r="31948" spans="2:2">
      <c r="B31948" s="150"/>
    </row>
    <row r="31949" spans="2:2">
      <c r="B31949" s="150"/>
    </row>
    <row r="31950" spans="2:2">
      <c r="B31950" s="150"/>
    </row>
    <row r="31951" spans="2:2">
      <c r="B31951" s="150"/>
    </row>
    <row r="31952" spans="2:2">
      <c r="B31952" s="150"/>
    </row>
    <row r="31953" spans="2:2">
      <c r="B31953" s="150"/>
    </row>
    <row r="31954" spans="2:2">
      <c r="B31954" s="150"/>
    </row>
    <row r="31955" spans="2:2">
      <c r="B31955" s="150"/>
    </row>
    <row r="31956" spans="2:2">
      <c r="B31956" s="150"/>
    </row>
    <row r="31957" spans="2:2">
      <c r="B31957" s="150"/>
    </row>
    <row r="31958" spans="2:2">
      <c r="B31958" s="150"/>
    </row>
    <row r="31959" spans="2:2">
      <c r="B31959" s="150"/>
    </row>
    <row r="31960" spans="2:2">
      <c r="B31960" s="150"/>
    </row>
    <row r="31961" spans="2:2">
      <c r="B31961" s="150"/>
    </row>
    <row r="31962" spans="2:2">
      <c r="B31962" s="150"/>
    </row>
    <row r="31963" spans="2:2">
      <c r="B31963" s="150"/>
    </row>
    <row r="31964" spans="2:2">
      <c r="B31964" s="150"/>
    </row>
    <row r="31965" spans="2:2">
      <c r="B31965" s="150"/>
    </row>
    <row r="31966" spans="2:2">
      <c r="B31966" s="150"/>
    </row>
    <row r="31967" spans="2:2">
      <c r="B31967" s="150"/>
    </row>
    <row r="31968" spans="2:2">
      <c r="B31968" s="150"/>
    </row>
    <row r="31969" spans="2:2">
      <c r="B31969" s="150"/>
    </row>
    <row r="31970" spans="2:2">
      <c r="B31970" s="150"/>
    </row>
    <row r="31971" spans="2:2">
      <c r="B31971" s="150"/>
    </row>
    <row r="31972" spans="2:2">
      <c r="B31972" s="150"/>
    </row>
    <row r="31973" spans="2:2">
      <c r="B31973" s="150"/>
    </row>
    <row r="31974" spans="2:2">
      <c r="B31974" s="150"/>
    </row>
    <row r="31975" spans="2:2">
      <c r="B31975" s="150"/>
    </row>
    <row r="31976" spans="2:2">
      <c r="B31976" s="150"/>
    </row>
    <row r="31977" spans="2:2">
      <c r="B31977" s="150"/>
    </row>
    <row r="31978" spans="2:2">
      <c r="B31978" s="150"/>
    </row>
    <row r="31979" spans="2:2">
      <c r="B31979" s="150"/>
    </row>
    <row r="31980" spans="2:2">
      <c r="B31980" s="150"/>
    </row>
    <row r="31981" spans="2:2">
      <c r="B31981" s="150"/>
    </row>
    <row r="31982" spans="2:2">
      <c r="B31982" s="150"/>
    </row>
    <row r="31983" spans="2:2">
      <c r="B31983" s="150"/>
    </row>
    <row r="31984" spans="2:2">
      <c r="B31984" s="150"/>
    </row>
    <row r="31985" spans="2:2">
      <c r="B31985" s="150"/>
    </row>
    <row r="31986" spans="2:2">
      <c r="B31986" s="150"/>
    </row>
    <row r="31987" spans="2:2">
      <c r="B31987" s="150"/>
    </row>
    <row r="31988" spans="2:2">
      <c r="B31988" s="150"/>
    </row>
    <row r="31989" spans="2:2">
      <c r="B31989" s="150"/>
    </row>
    <row r="31990" spans="2:2">
      <c r="B31990" s="150"/>
    </row>
    <row r="31991" spans="2:2">
      <c r="B31991" s="150"/>
    </row>
    <row r="31992" spans="2:2">
      <c r="B31992" s="150"/>
    </row>
    <row r="31993" spans="2:2">
      <c r="B31993" s="150"/>
    </row>
    <row r="31994" spans="2:2">
      <c r="B31994" s="150"/>
    </row>
    <row r="31995" spans="2:2">
      <c r="B31995" s="150"/>
    </row>
    <row r="31996" spans="2:2">
      <c r="B31996" s="150"/>
    </row>
    <row r="31997" spans="2:2">
      <c r="B31997" s="150"/>
    </row>
    <row r="31998" spans="2:2">
      <c r="B31998" s="150"/>
    </row>
    <row r="31999" spans="2:2">
      <c r="B31999" s="150"/>
    </row>
    <row r="32000" spans="2:2">
      <c r="B32000" s="150"/>
    </row>
    <row r="32001" spans="2:2">
      <c r="B32001" s="150"/>
    </row>
    <row r="32002" spans="2:2">
      <c r="B32002" s="150"/>
    </row>
    <row r="32003" spans="2:2">
      <c r="B32003" s="150"/>
    </row>
    <row r="32004" spans="2:2">
      <c r="B32004" s="150"/>
    </row>
    <row r="32005" spans="2:2">
      <c r="B32005" s="150"/>
    </row>
    <row r="32006" spans="2:2">
      <c r="B32006" s="150"/>
    </row>
    <row r="32007" spans="2:2">
      <c r="B32007" s="150"/>
    </row>
    <row r="32008" spans="2:2">
      <c r="B32008" s="150"/>
    </row>
    <row r="32009" spans="2:2">
      <c r="B32009" s="150"/>
    </row>
    <row r="32010" spans="2:2">
      <c r="B32010" s="150"/>
    </row>
    <row r="32011" spans="2:2">
      <c r="B32011" s="150"/>
    </row>
    <row r="32012" spans="2:2">
      <c r="B32012" s="150"/>
    </row>
    <row r="32013" spans="2:2">
      <c r="B32013" s="150"/>
    </row>
    <row r="32014" spans="2:2">
      <c r="B32014" s="150"/>
    </row>
    <row r="32015" spans="2:2">
      <c r="B32015" s="150"/>
    </row>
    <row r="32016" spans="2:2">
      <c r="B32016" s="150"/>
    </row>
    <row r="32017" spans="2:2">
      <c r="B32017" s="150"/>
    </row>
    <row r="32018" spans="2:2">
      <c r="B32018" s="150"/>
    </row>
    <row r="32019" spans="2:2">
      <c r="B32019" s="150"/>
    </row>
    <row r="32020" spans="2:2">
      <c r="B32020" s="150"/>
    </row>
    <row r="32021" spans="2:2">
      <c r="B32021" s="150"/>
    </row>
    <row r="32022" spans="2:2">
      <c r="B32022" s="150"/>
    </row>
    <row r="32023" spans="2:2">
      <c r="B32023" s="150"/>
    </row>
    <row r="32024" spans="2:2">
      <c r="B32024" s="150"/>
    </row>
    <row r="32025" spans="2:2">
      <c r="B32025" s="150"/>
    </row>
    <row r="32026" spans="2:2">
      <c r="B32026" s="150"/>
    </row>
    <row r="32027" spans="2:2">
      <c r="B32027" s="150"/>
    </row>
    <row r="32028" spans="2:2">
      <c r="B32028" s="150"/>
    </row>
    <row r="32029" spans="2:2">
      <c r="B32029" s="150"/>
    </row>
    <row r="32030" spans="2:2">
      <c r="B32030" s="150"/>
    </row>
    <row r="32031" spans="2:2">
      <c r="B32031" s="150"/>
    </row>
    <row r="32032" spans="2:2">
      <c r="B32032" s="150"/>
    </row>
    <row r="32033" spans="2:2">
      <c r="B32033" s="150"/>
    </row>
    <row r="32034" spans="2:2">
      <c r="B32034" s="150"/>
    </row>
    <row r="32035" spans="2:2">
      <c r="B32035" s="150"/>
    </row>
    <row r="32036" spans="2:2">
      <c r="B32036" s="150"/>
    </row>
    <row r="32037" spans="2:2">
      <c r="B32037" s="150"/>
    </row>
    <row r="32038" spans="2:2">
      <c r="B32038" s="150"/>
    </row>
    <row r="32039" spans="2:2">
      <c r="B32039" s="150"/>
    </row>
    <row r="32040" spans="2:2">
      <c r="B32040" s="150"/>
    </row>
    <row r="32041" spans="2:2">
      <c r="B32041" s="150"/>
    </row>
    <row r="32042" spans="2:2">
      <c r="B32042" s="150"/>
    </row>
    <row r="32043" spans="2:2">
      <c r="B32043" s="150"/>
    </row>
    <row r="32044" spans="2:2">
      <c r="B32044" s="150"/>
    </row>
    <row r="32045" spans="2:2">
      <c r="B32045" s="150"/>
    </row>
    <row r="32046" spans="2:2">
      <c r="B32046" s="150"/>
    </row>
    <row r="32047" spans="2:2">
      <c r="B32047" s="150"/>
    </row>
    <row r="32048" spans="2:2">
      <c r="B32048" s="150"/>
    </row>
    <row r="32049" spans="2:2">
      <c r="B32049" s="150"/>
    </row>
    <row r="32050" spans="2:2">
      <c r="B32050" s="150"/>
    </row>
    <row r="32051" spans="2:2">
      <c r="B32051" s="150"/>
    </row>
    <row r="32052" spans="2:2">
      <c r="B32052" s="150"/>
    </row>
    <row r="32053" spans="2:2">
      <c r="B32053" s="150"/>
    </row>
    <row r="32054" spans="2:2">
      <c r="B32054" s="150"/>
    </row>
    <row r="32055" spans="2:2">
      <c r="B32055" s="150"/>
    </row>
    <row r="32056" spans="2:2">
      <c r="B32056" s="150"/>
    </row>
    <row r="32057" spans="2:2">
      <c r="B32057" s="150"/>
    </row>
    <row r="32058" spans="2:2">
      <c r="B32058" s="150"/>
    </row>
    <row r="32059" spans="2:2">
      <c r="B32059" s="150"/>
    </row>
    <row r="32060" spans="2:2">
      <c r="B32060" s="150"/>
    </row>
    <row r="32061" spans="2:2">
      <c r="B32061" s="150"/>
    </row>
    <row r="32062" spans="2:2">
      <c r="B32062" s="150"/>
    </row>
    <row r="32063" spans="2:2">
      <c r="B32063" s="150"/>
    </row>
    <row r="32064" spans="2:2">
      <c r="B32064" s="150"/>
    </row>
    <row r="32065" spans="2:2">
      <c r="B32065" s="150"/>
    </row>
    <row r="32066" spans="2:2">
      <c r="B32066" s="150"/>
    </row>
    <row r="32067" spans="2:2">
      <c r="B32067" s="150"/>
    </row>
    <row r="32068" spans="2:2">
      <c r="B32068" s="150"/>
    </row>
    <row r="32069" spans="2:2">
      <c r="B32069" s="150"/>
    </row>
    <row r="32070" spans="2:2">
      <c r="B32070" s="150"/>
    </row>
    <row r="32071" spans="2:2">
      <c r="B32071" s="150"/>
    </row>
    <row r="32072" spans="2:2">
      <c r="B32072" s="150"/>
    </row>
    <row r="32073" spans="2:2">
      <c r="B32073" s="150"/>
    </row>
    <row r="32074" spans="2:2">
      <c r="B32074" s="150"/>
    </row>
    <row r="32075" spans="2:2">
      <c r="B32075" s="150"/>
    </row>
    <row r="32076" spans="2:2">
      <c r="B32076" s="150"/>
    </row>
    <row r="32077" spans="2:2">
      <c r="B32077" s="150"/>
    </row>
    <row r="32078" spans="2:2">
      <c r="B32078" s="150"/>
    </row>
    <row r="32079" spans="2:2">
      <c r="B32079" s="150"/>
    </row>
    <row r="32080" spans="2:2">
      <c r="B32080" s="150"/>
    </row>
    <row r="32081" spans="2:2">
      <c r="B32081" s="150"/>
    </row>
    <row r="32082" spans="2:2">
      <c r="B32082" s="150"/>
    </row>
    <row r="32083" spans="2:2">
      <c r="B32083" s="150"/>
    </row>
    <row r="32084" spans="2:2">
      <c r="B32084" s="150"/>
    </row>
    <row r="32085" spans="2:2">
      <c r="B32085" s="150"/>
    </row>
    <row r="32086" spans="2:2">
      <c r="B32086" s="150"/>
    </row>
    <row r="32087" spans="2:2">
      <c r="B32087" s="150"/>
    </row>
    <row r="32088" spans="2:2">
      <c r="B32088" s="150"/>
    </row>
    <row r="32089" spans="2:2">
      <c r="B32089" s="150"/>
    </row>
    <row r="32090" spans="2:2">
      <c r="B32090" s="150"/>
    </row>
    <row r="32091" spans="2:2">
      <c r="B32091" s="150"/>
    </row>
    <row r="32092" spans="2:2">
      <c r="B32092" s="150"/>
    </row>
    <row r="32093" spans="2:2">
      <c r="B32093" s="150"/>
    </row>
    <row r="32094" spans="2:2">
      <c r="B32094" s="150"/>
    </row>
    <row r="32095" spans="2:2">
      <c r="B32095" s="150"/>
    </row>
    <row r="32096" spans="2:2">
      <c r="B32096" s="150"/>
    </row>
    <row r="32097" spans="2:2">
      <c r="B32097" s="150"/>
    </row>
    <row r="32098" spans="2:2">
      <c r="B32098" s="150"/>
    </row>
    <row r="32099" spans="2:2">
      <c r="B32099" s="150"/>
    </row>
    <row r="32100" spans="2:2">
      <c r="B32100" s="150"/>
    </row>
    <row r="32101" spans="2:2">
      <c r="B32101" s="150"/>
    </row>
    <row r="32102" spans="2:2">
      <c r="B32102" s="150"/>
    </row>
    <row r="32103" spans="2:2">
      <c r="B32103" s="150"/>
    </row>
    <row r="32104" spans="2:2">
      <c r="B32104" s="150"/>
    </row>
    <row r="32105" spans="2:2">
      <c r="B32105" s="150"/>
    </row>
    <row r="32106" spans="2:2">
      <c r="B32106" s="150"/>
    </row>
    <row r="32107" spans="2:2">
      <c r="B32107" s="150"/>
    </row>
    <row r="32108" spans="2:2">
      <c r="B32108" s="150"/>
    </row>
    <row r="32109" spans="2:2">
      <c r="B32109" s="150"/>
    </row>
    <row r="32110" spans="2:2">
      <c r="B32110" s="150"/>
    </row>
    <row r="32111" spans="2:2">
      <c r="B32111" s="150"/>
    </row>
    <row r="32112" spans="2:2">
      <c r="B32112" s="150"/>
    </row>
    <row r="32113" spans="2:2">
      <c r="B32113" s="150"/>
    </row>
    <row r="32114" spans="2:2">
      <c r="B32114" s="150"/>
    </row>
    <row r="32115" spans="2:2">
      <c r="B32115" s="150"/>
    </row>
    <row r="32116" spans="2:2">
      <c r="B32116" s="150"/>
    </row>
    <row r="32117" spans="2:2">
      <c r="B32117" s="150"/>
    </row>
    <row r="32118" spans="2:2">
      <c r="B32118" s="150"/>
    </row>
    <row r="32119" spans="2:2">
      <c r="B32119" s="150"/>
    </row>
    <row r="32120" spans="2:2">
      <c r="B32120" s="150"/>
    </row>
    <row r="32121" spans="2:2">
      <c r="B32121" s="150"/>
    </row>
    <row r="32122" spans="2:2">
      <c r="B32122" s="150"/>
    </row>
    <row r="32123" spans="2:2">
      <c r="B32123" s="150"/>
    </row>
    <row r="32124" spans="2:2">
      <c r="B32124" s="150"/>
    </row>
    <row r="32125" spans="2:2">
      <c r="B32125" s="150"/>
    </row>
    <row r="32126" spans="2:2">
      <c r="B32126" s="150"/>
    </row>
    <row r="32127" spans="2:2">
      <c r="B32127" s="150"/>
    </row>
    <row r="32128" spans="2:2">
      <c r="B32128" s="150"/>
    </row>
    <row r="32129" spans="2:2">
      <c r="B32129" s="150"/>
    </row>
    <row r="32130" spans="2:2">
      <c r="B32130" s="150"/>
    </row>
    <row r="32131" spans="2:2">
      <c r="B32131" s="150"/>
    </row>
    <row r="32132" spans="2:2">
      <c r="B32132" s="150"/>
    </row>
    <row r="32133" spans="2:2">
      <c r="B32133" s="150"/>
    </row>
    <row r="32134" spans="2:2">
      <c r="B32134" s="150"/>
    </row>
    <row r="32135" spans="2:2">
      <c r="B32135" s="150"/>
    </row>
    <row r="32136" spans="2:2">
      <c r="B32136" s="150"/>
    </row>
    <row r="32137" spans="2:2">
      <c r="B32137" s="150"/>
    </row>
    <row r="32138" spans="2:2">
      <c r="B32138" s="150"/>
    </row>
    <row r="32139" spans="2:2">
      <c r="B32139" s="150"/>
    </row>
    <row r="32140" spans="2:2">
      <c r="B32140" s="150"/>
    </row>
    <row r="32141" spans="2:2">
      <c r="B32141" s="150"/>
    </row>
    <row r="32142" spans="2:2">
      <c r="B32142" s="150"/>
    </row>
    <row r="32143" spans="2:2">
      <c r="B32143" s="150"/>
    </row>
    <row r="32144" spans="2:2">
      <c r="B32144" s="150"/>
    </row>
    <row r="32145" spans="2:2">
      <c r="B32145" s="150"/>
    </row>
    <row r="32146" spans="2:2">
      <c r="B32146" s="150"/>
    </row>
    <row r="32147" spans="2:2">
      <c r="B32147" s="150"/>
    </row>
    <row r="32148" spans="2:2">
      <c r="B32148" s="150"/>
    </row>
    <row r="32149" spans="2:2">
      <c r="B32149" s="150"/>
    </row>
    <row r="32150" spans="2:2">
      <c r="B32150" s="150"/>
    </row>
    <row r="32151" spans="2:2">
      <c r="B32151" s="150"/>
    </row>
    <row r="32152" spans="2:2">
      <c r="B32152" s="150"/>
    </row>
    <row r="32153" spans="2:2">
      <c r="B32153" s="150"/>
    </row>
    <row r="32154" spans="2:2">
      <c r="B32154" s="150"/>
    </row>
    <row r="32155" spans="2:2">
      <c r="B32155" s="150"/>
    </row>
    <row r="32156" spans="2:2">
      <c r="B32156" s="150"/>
    </row>
    <row r="32157" spans="2:2">
      <c r="B32157" s="150"/>
    </row>
    <row r="32158" spans="2:2">
      <c r="B32158" s="150"/>
    </row>
    <row r="32159" spans="2:2">
      <c r="B32159" s="150"/>
    </row>
    <row r="32160" spans="2:2">
      <c r="B32160" s="150"/>
    </row>
    <row r="32161" spans="2:2">
      <c r="B32161" s="150"/>
    </row>
    <row r="32162" spans="2:2">
      <c r="B32162" s="150"/>
    </row>
    <row r="32163" spans="2:2">
      <c r="B32163" s="150"/>
    </row>
    <row r="32164" spans="2:2">
      <c r="B32164" s="150"/>
    </row>
    <row r="32165" spans="2:2">
      <c r="B32165" s="150"/>
    </row>
    <row r="32166" spans="2:2">
      <c r="B32166" s="150"/>
    </row>
    <row r="32167" spans="2:2">
      <c r="B32167" s="150"/>
    </row>
    <row r="32168" spans="2:2">
      <c r="B32168" s="150"/>
    </row>
    <row r="32169" spans="2:2">
      <c r="B32169" s="150"/>
    </row>
    <row r="32170" spans="2:2">
      <c r="B32170" s="150"/>
    </row>
    <row r="32171" spans="2:2">
      <c r="B32171" s="150"/>
    </row>
    <row r="32172" spans="2:2">
      <c r="B32172" s="150"/>
    </row>
    <row r="32173" spans="2:2">
      <c r="B32173" s="150"/>
    </row>
    <row r="32174" spans="2:2">
      <c r="B32174" s="150"/>
    </row>
    <row r="32175" spans="2:2">
      <c r="B32175" s="150"/>
    </row>
    <row r="32176" spans="2:2">
      <c r="B32176" s="150"/>
    </row>
    <row r="32177" spans="2:2">
      <c r="B32177" s="150"/>
    </row>
    <row r="32178" spans="2:2">
      <c r="B32178" s="150"/>
    </row>
    <row r="32179" spans="2:2">
      <c r="B32179" s="150"/>
    </row>
    <row r="32180" spans="2:2">
      <c r="B32180" s="150"/>
    </row>
    <row r="32181" spans="2:2">
      <c r="B32181" s="150"/>
    </row>
    <row r="32182" spans="2:2">
      <c r="B32182" s="150"/>
    </row>
    <row r="32183" spans="2:2">
      <c r="B32183" s="150"/>
    </row>
    <row r="32184" spans="2:2">
      <c r="B32184" s="150"/>
    </row>
    <row r="32185" spans="2:2">
      <c r="B32185" s="150"/>
    </row>
    <row r="32186" spans="2:2">
      <c r="B32186" s="150"/>
    </row>
    <row r="32187" spans="2:2">
      <c r="B32187" s="150"/>
    </row>
    <row r="32188" spans="2:2">
      <c r="B32188" s="150"/>
    </row>
    <row r="32189" spans="2:2">
      <c r="B32189" s="150"/>
    </row>
    <row r="32190" spans="2:2">
      <c r="B32190" s="150"/>
    </row>
    <row r="32191" spans="2:2">
      <c r="B32191" s="150"/>
    </row>
    <row r="32192" spans="2:2">
      <c r="B32192" s="150"/>
    </row>
    <row r="32193" spans="2:2">
      <c r="B32193" s="150"/>
    </row>
    <row r="32194" spans="2:2">
      <c r="B32194" s="150"/>
    </row>
    <row r="32195" spans="2:2">
      <c r="B32195" s="150"/>
    </row>
    <row r="32196" spans="2:2">
      <c r="B32196" s="150"/>
    </row>
    <row r="32197" spans="2:2">
      <c r="B32197" s="150"/>
    </row>
    <row r="32198" spans="2:2">
      <c r="B32198" s="150"/>
    </row>
    <row r="32199" spans="2:2">
      <c r="B32199" s="150"/>
    </row>
    <row r="32200" spans="2:2">
      <c r="B32200" s="150"/>
    </row>
    <row r="32201" spans="2:2">
      <c r="B32201" s="150"/>
    </row>
    <row r="32202" spans="2:2">
      <c r="B32202" s="150"/>
    </row>
    <row r="32203" spans="2:2">
      <c r="B32203" s="150"/>
    </row>
    <row r="32204" spans="2:2">
      <c r="B32204" s="150"/>
    </row>
    <row r="32205" spans="2:2">
      <c r="B32205" s="150"/>
    </row>
    <row r="32206" spans="2:2">
      <c r="B32206" s="150"/>
    </row>
    <row r="32207" spans="2:2">
      <c r="B32207" s="150"/>
    </row>
    <row r="32208" spans="2:2">
      <c r="B32208" s="150"/>
    </row>
    <row r="32209" spans="2:2">
      <c r="B32209" s="150"/>
    </row>
    <row r="32210" spans="2:2">
      <c r="B32210" s="150"/>
    </row>
    <row r="32211" spans="2:2">
      <c r="B32211" s="150"/>
    </row>
    <row r="32212" spans="2:2">
      <c r="B32212" s="150"/>
    </row>
    <row r="32213" spans="2:2">
      <c r="B32213" s="150"/>
    </row>
    <row r="32214" spans="2:2">
      <c r="B32214" s="150"/>
    </row>
    <row r="32215" spans="2:2">
      <c r="B32215" s="150"/>
    </row>
    <row r="32216" spans="2:2">
      <c r="B32216" s="150"/>
    </row>
    <row r="32217" spans="2:2">
      <c r="B32217" s="150"/>
    </row>
    <row r="32218" spans="2:2">
      <c r="B32218" s="150"/>
    </row>
    <row r="32219" spans="2:2">
      <c r="B32219" s="150"/>
    </row>
    <row r="32220" spans="2:2">
      <c r="B32220" s="150"/>
    </row>
    <row r="32221" spans="2:2">
      <c r="B32221" s="150"/>
    </row>
    <row r="32222" spans="2:2">
      <c r="B32222" s="150"/>
    </row>
    <row r="32223" spans="2:2">
      <c r="B32223" s="150"/>
    </row>
    <row r="32224" spans="2:2">
      <c r="B32224" s="150"/>
    </row>
    <row r="32225" spans="2:2">
      <c r="B32225" s="150"/>
    </row>
    <row r="32226" spans="2:2">
      <c r="B32226" s="150"/>
    </row>
    <row r="32227" spans="2:2">
      <c r="B32227" s="150"/>
    </row>
    <row r="32228" spans="2:2">
      <c r="B32228" s="150"/>
    </row>
    <row r="32229" spans="2:2">
      <c r="B32229" s="150"/>
    </row>
    <row r="32230" spans="2:2">
      <c r="B32230" s="150"/>
    </row>
    <row r="32231" spans="2:2">
      <c r="B32231" s="150"/>
    </row>
    <row r="32232" spans="2:2">
      <c r="B32232" s="150"/>
    </row>
    <row r="32233" spans="2:2">
      <c r="B32233" s="150"/>
    </row>
    <row r="32234" spans="2:2">
      <c r="B32234" s="150"/>
    </row>
    <row r="32235" spans="2:2">
      <c r="B32235" s="150"/>
    </row>
    <row r="32236" spans="2:2">
      <c r="B32236" s="150"/>
    </row>
    <row r="32237" spans="2:2">
      <c r="B32237" s="150"/>
    </row>
    <row r="32238" spans="2:2">
      <c r="B32238" s="150"/>
    </row>
    <row r="32239" spans="2:2">
      <c r="B32239" s="150"/>
    </row>
    <row r="32240" spans="2:2">
      <c r="B32240" s="150"/>
    </row>
    <row r="32241" spans="2:2">
      <c r="B32241" s="150"/>
    </row>
    <row r="32242" spans="2:2">
      <c r="B32242" s="150"/>
    </row>
    <row r="32243" spans="2:2">
      <c r="B32243" s="150"/>
    </row>
    <row r="32244" spans="2:2">
      <c r="B32244" s="150"/>
    </row>
    <row r="32245" spans="2:2">
      <c r="B32245" s="150"/>
    </row>
    <row r="32246" spans="2:2">
      <c r="B32246" s="150"/>
    </row>
    <row r="32247" spans="2:2">
      <c r="B32247" s="150"/>
    </row>
    <row r="32248" spans="2:2">
      <c r="B32248" s="150"/>
    </row>
    <row r="32249" spans="2:2">
      <c r="B32249" s="150"/>
    </row>
    <row r="32250" spans="2:2">
      <c r="B32250" s="150"/>
    </row>
    <row r="32251" spans="2:2">
      <c r="B32251" s="150"/>
    </row>
    <row r="32252" spans="2:2">
      <c r="B32252" s="150"/>
    </row>
    <row r="32253" spans="2:2">
      <c r="B32253" s="150"/>
    </row>
    <row r="32254" spans="2:2">
      <c r="B32254" s="150"/>
    </row>
    <row r="32255" spans="2:2">
      <c r="B32255" s="150"/>
    </row>
    <row r="32256" spans="2:2">
      <c r="B32256" s="150"/>
    </row>
    <row r="32257" spans="2:2">
      <c r="B32257" s="150"/>
    </row>
    <row r="32258" spans="2:2">
      <c r="B32258" s="150"/>
    </row>
    <row r="32259" spans="2:2">
      <c r="B32259" s="150"/>
    </row>
    <row r="32260" spans="2:2">
      <c r="B32260" s="150"/>
    </row>
    <row r="32261" spans="2:2">
      <c r="B32261" s="150"/>
    </row>
    <row r="32262" spans="2:2">
      <c r="B32262" s="150"/>
    </row>
    <row r="32263" spans="2:2">
      <c r="B32263" s="150"/>
    </row>
    <row r="32264" spans="2:2">
      <c r="B32264" s="150"/>
    </row>
    <row r="32265" spans="2:2">
      <c r="B32265" s="150"/>
    </row>
    <row r="32266" spans="2:2">
      <c r="B32266" s="150"/>
    </row>
    <row r="32267" spans="2:2">
      <c r="B32267" s="150"/>
    </row>
    <row r="32268" spans="2:2">
      <c r="B32268" s="150"/>
    </row>
    <row r="32269" spans="2:2">
      <c r="B32269" s="150"/>
    </row>
    <row r="32270" spans="2:2">
      <c r="B32270" s="150"/>
    </row>
    <row r="32271" spans="2:2">
      <c r="B32271" s="150"/>
    </row>
    <row r="32272" spans="2:2">
      <c r="B32272" s="150"/>
    </row>
    <row r="32273" spans="2:2">
      <c r="B32273" s="150"/>
    </row>
    <row r="32274" spans="2:2">
      <c r="B32274" s="150"/>
    </row>
    <row r="32275" spans="2:2">
      <c r="B32275" s="150"/>
    </row>
    <row r="32276" spans="2:2">
      <c r="B32276" s="150"/>
    </row>
    <row r="32277" spans="2:2">
      <c r="B32277" s="150"/>
    </row>
    <row r="32278" spans="2:2">
      <c r="B32278" s="150"/>
    </row>
    <row r="32279" spans="2:2">
      <c r="B32279" s="150"/>
    </row>
    <row r="32280" spans="2:2">
      <c r="B32280" s="150"/>
    </row>
    <row r="32281" spans="2:2">
      <c r="B32281" s="150"/>
    </row>
    <row r="32282" spans="2:2">
      <c r="B32282" s="150"/>
    </row>
    <row r="32283" spans="2:2">
      <c r="B32283" s="150"/>
    </row>
    <row r="32284" spans="2:2">
      <c r="B32284" s="150"/>
    </row>
    <row r="32285" spans="2:2">
      <c r="B32285" s="150"/>
    </row>
    <row r="32286" spans="2:2">
      <c r="B32286" s="150"/>
    </row>
    <row r="32287" spans="2:2">
      <c r="B32287" s="150"/>
    </row>
    <row r="32288" spans="2:2">
      <c r="B32288" s="150"/>
    </row>
    <row r="32289" spans="2:2">
      <c r="B32289" s="150"/>
    </row>
    <row r="32290" spans="2:2">
      <c r="B32290" s="150"/>
    </row>
    <row r="32291" spans="2:2">
      <c r="B32291" s="150"/>
    </row>
    <row r="32292" spans="2:2">
      <c r="B32292" s="150"/>
    </row>
    <row r="32293" spans="2:2">
      <c r="B32293" s="150"/>
    </row>
    <row r="32294" spans="2:2">
      <c r="B32294" s="150"/>
    </row>
    <row r="32295" spans="2:2">
      <c r="B32295" s="150"/>
    </row>
    <row r="32296" spans="2:2">
      <c r="B32296" s="150"/>
    </row>
    <row r="32297" spans="2:2">
      <c r="B32297" s="150"/>
    </row>
    <row r="32298" spans="2:2">
      <c r="B32298" s="150"/>
    </row>
    <row r="32299" spans="2:2">
      <c r="B32299" s="150"/>
    </row>
    <row r="32300" spans="2:2">
      <c r="B32300" s="150"/>
    </row>
    <row r="32301" spans="2:2">
      <c r="B32301" s="150"/>
    </row>
    <row r="32302" spans="2:2">
      <c r="B32302" s="150"/>
    </row>
    <row r="32303" spans="2:2">
      <c r="B32303" s="150"/>
    </row>
    <row r="32304" spans="2:2">
      <c r="B32304" s="150"/>
    </row>
    <row r="32305" spans="2:2">
      <c r="B32305" s="150"/>
    </row>
    <row r="32306" spans="2:2">
      <c r="B32306" s="150"/>
    </row>
    <row r="32307" spans="2:2">
      <c r="B32307" s="150"/>
    </row>
    <row r="32308" spans="2:2">
      <c r="B32308" s="150"/>
    </row>
    <row r="32309" spans="2:2">
      <c r="B32309" s="150"/>
    </row>
    <row r="32310" spans="2:2">
      <c r="B32310" s="150"/>
    </row>
    <row r="32311" spans="2:2">
      <c r="B32311" s="150"/>
    </row>
    <row r="32312" spans="2:2">
      <c r="B32312" s="150"/>
    </row>
    <row r="32313" spans="2:2">
      <c r="B32313" s="150"/>
    </row>
    <row r="32314" spans="2:2">
      <c r="B32314" s="150"/>
    </row>
    <row r="32315" spans="2:2">
      <c r="B32315" s="150"/>
    </row>
    <row r="32316" spans="2:2">
      <c r="B32316" s="150"/>
    </row>
    <row r="32317" spans="2:2">
      <c r="B32317" s="150"/>
    </row>
    <row r="32318" spans="2:2">
      <c r="B32318" s="150"/>
    </row>
    <row r="32319" spans="2:2">
      <c r="B32319" s="150"/>
    </row>
    <row r="32320" spans="2:2">
      <c r="B32320" s="150"/>
    </row>
    <row r="32321" spans="2:2">
      <c r="B32321" s="150"/>
    </row>
    <row r="32322" spans="2:2">
      <c r="B32322" s="150"/>
    </row>
    <row r="32323" spans="2:2">
      <c r="B32323" s="150"/>
    </row>
    <row r="32324" spans="2:2">
      <c r="B32324" s="150"/>
    </row>
    <row r="32325" spans="2:2">
      <c r="B32325" s="150"/>
    </row>
    <row r="32326" spans="2:2">
      <c r="B32326" s="150"/>
    </row>
    <row r="32327" spans="2:2">
      <c r="B32327" s="150"/>
    </row>
    <row r="32328" spans="2:2">
      <c r="B32328" s="150"/>
    </row>
    <row r="32329" spans="2:2">
      <c r="B32329" s="150"/>
    </row>
    <row r="32330" spans="2:2">
      <c r="B32330" s="150"/>
    </row>
    <row r="32331" spans="2:2">
      <c r="B32331" s="150"/>
    </row>
    <row r="32332" spans="2:2">
      <c r="B32332" s="150"/>
    </row>
    <row r="32333" spans="2:2">
      <c r="B32333" s="150"/>
    </row>
    <row r="32334" spans="2:2">
      <c r="B32334" s="150"/>
    </row>
    <row r="32335" spans="2:2">
      <c r="B32335" s="150"/>
    </row>
    <row r="32336" spans="2:2">
      <c r="B32336" s="150"/>
    </row>
    <row r="32337" spans="2:2">
      <c r="B32337" s="150"/>
    </row>
    <row r="32338" spans="2:2">
      <c r="B32338" s="150"/>
    </row>
    <row r="32339" spans="2:2">
      <c r="B32339" s="150"/>
    </row>
    <row r="32340" spans="2:2">
      <c r="B32340" s="150"/>
    </row>
    <row r="32341" spans="2:2">
      <c r="B32341" s="150"/>
    </row>
    <row r="32342" spans="2:2">
      <c r="B32342" s="150"/>
    </row>
    <row r="32343" spans="2:2">
      <c r="B32343" s="150"/>
    </row>
    <row r="32344" spans="2:2">
      <c r="B32344" s="150"/>
    </row>
    <row r="32345" spans="2:2">
      <c r="B32345" s="150"/>
    </row>
    <row r="32346" spans="2:2">
      <c r="B32346" s="150"/>
    </row>
    <row r="32347" spans="2:2">
      <c r="B32347" s="150"/>
    </row>
    <row r="32348" spans="2:2">
      <c r="B32348" s="150"/>
    </row>
    <row r="32349" spans="2:2">
      <c r="B32349" s="150"/>
    </row>
    <row r="32350" spans="2:2">
      <c r="B32350" s="150"/>
    </row>
    <row r="32351" spans="2:2">
      <c r="B32351" s="150"/>
    </row>
    <row r="32352" spans="2:2">
      <c r="B32352" s="150"/>
    </row>
    <row r="32353" spans="2:2">
      <c r="B32353" s="150"/>
    </row>
    <row r="32354" spans="2:2">
      <c r="B32354" s="150"/>
    </row>
    <row r="32355" spans="2:2">
      <c r="B32355" s="150"/>
    </row>
    <row r="32356" spans="2:2">
      <c r="B32356" s="150"/>
    </row>
    <row r="32357" spans="2:2">
      <c r="B32357" s="150"/>
    </row>
    <row r="32358" spans="2:2">
      <c r="B32358" s="150"/>
    </row>
    <row r="32359" spans="2:2">
      <c r="B32359" s="150"/>
    </row>
    <row r="32360" spans="2:2">
      <c r="B32360" s="150"/>
    </row>
    <row r="32361" spans="2:2">
      <c r="B32361" s="150"/>
    </row>
    <row r="32362" spans="2:2">
      <c r="B32362" s="150"/>
    </row>
    <row r="32363" spans="2:2">
      <c r="B32363" s="150"/>
    </row>
    <row r="32364" spans="2:2">
      <c r="B32364" s="150"/>
    </row>
    <row r="32365" spans="2:2">
      <c r="B32365" s="150"/>
    </row>
    <row r="32366" spans="2:2">
      <c r="B32366" s="150"/>
    </row>
    <row r="32367" spans="2:2">
      <c r="B32367" s="150"/>
    </row>
    <row r="32368" spans="2:2">
      <c r="B32368" s="150"/>
    </row>
    <row r="32369" spans="2:2">
      <c r="B32369" s="150"/>
    </row>
    <row r="32370" spans="2:2">
      <c r="B32370" s="150"/>
    </row>
    <row r="32371" spans="2:2">
      <c r="B32371" s="150"/>
    </row>
    <row r="32372" spans="2:2">
      <c r="B32372" s="150"/>
    </row>
    <row r="32373" spans="2:2">
      <c r="B32373" s="150"/>
    </row>
    <row r="32374" spans="2:2">
      <c r="B32374" s="150"/>
    </row>
    <row r="32375" spans="2:2">
      <c r="B32375" s="150"/>
    </row>
    <row r="32376" spans="2:2">
      <c r="B32376" s="150"/>
    </row>
    <row r="32377" spans="2:2">
      <c r="B32377" s="150"/>
    </row>
    <row r="32378" spans="2:2">
      <c r="B32378" s="150"/>
    </row>
    <row r="32379" spans="2:2">
      <c r="B32379" s="150"/>
    </row>
    <row r="32380" spans="2:2">
      <c r="B32380" s="150"/>
    </row>
    <row r="32381" spans="2:2">
      <c r="B32381" s="150"/>
    </row>
    <row r="32382" spans="2:2">
      <c r="B32382" s="150"/>
    </row>
    <row r="32383" spans="2:2">
      <c r="B32383" s="150"/>
    </row>
    <row r="32384" spans="2:2">
      <c r="B32384" s="150"/>
    </row>
    <row r="32385" spans="2:2">
      <c r="B32385" s="150"/>
    </row>
    <row r="32386" spans="2:2">
      <c r="B32386" s="150"/>
    </row>
    <row r="32387" spans="2:2">
      <c r="B32387" s="150"/>
    </row>
    <row r="32388" spans="2:2">
      <c r="B32388" s="150"/>
    </row>
    <row r="32389" spans="2:2">
      <c r="B32389" s="150"/>
    </row>
    <row r="32390" spans="2:2">
      <c r="B32390" s="150"/>
    </row>
    <row r="32391" spans="2:2">
      <c r="B32391" s="150"/>
    </row>
    <row r="32392" spans="2:2">
      <c r="B32392" s="150"/>
    </row>
    <row r="32393" spans="2:2">
      <c r="B32393" s="150"/>
    </row>
    <row r="32394" spans="2:2">
      <c r="B32394" s="150"/>
    </row>
    <row r="32395" spans="2:2">
      <c r="B32395" s="150"/>
    </row>
    <row r="32396" spans="2:2">
      <c r="B32396" s="150"/>
    </row>
    <row r="32397" spans="2:2">
      <c r="B32397" s="150"/>
    </row>
    <row r="32398" spans="2:2">
      <c r="B32398" s="150"/>
    </row>
    <row r="32399" spans="2:2">
      <c r="B32399" s="150"/>
    </row>
    <row r="32400" spans="2:2">
      <c r="B32400" s="150"/>
    </row>
    <row r="32401" spans="2:2">
      <c r="B32401" s="150"/>
    </row>
    <row r="32402" spans="2:2">
      <c r="B32402" s="150"/>
    </row>
    <row r="32403" spans="2:2">
      <c r="B32403" s="150"/>
    </row>
    <row r="32404" spans="2:2">
      <c r="B32404" s="150"/>
    </row>
    <row r="32405" spans="2:2">
      <c r="B32405" s="150"/>
    </row>
    <row r="32406" spans="2:2">
      <c r="B32406" s="150"/>
    </row>
    <row r="32407" spans="2:2">
      <c r="B32407" s="150"/>
    </row>
    <row r="32408" spans="2:2">
      <c r="B32408" s="150"/>
    </row>
    <row r="32409" spans="2:2">
      <c r="B32409" s="150"/>
    </row>
    <row r="32410" spans="2:2">
      <c r="B32410" s="150"/>
    </row>
    <row r="32411" spans="2:2">
      <c r="B32411" s="150"/>
    </row>
    <row r="32412" spans="2:2">
      <c r="B32412" s="150"/>
    </row>
    <row r="32413" spans="2:2">
      <c r="B32413" s="150"/>
    </row>
    <row r="32414" spans="2:2">
      <c r="B32414" s="150"/>
    </row>
    <row r="32415" spans="2:2">
      <c r="B32415" s="150"/>
    </row>
    <row r="32416" spans="2:2">
      <c r="B32416" s="150"/>
    </row>
    <row r="32417" spans="2:2">
      <c r="B32417" s="150"/>
    </row>
    <row r="32418" spans="2:2">
      <c r="B32418" s="150"/>
    </row>
    <row r="32419" spans="2:2">
      <c r="B32419" s="150"/>
    </row>
    <row r="32420" spans="2:2">
      <c r="B32420" s="150"/>
    </row>
    <row r="32421" spans="2:2">
      <c r="B32421" s="150"/>
    </row>
    <row r="32422" spans="2:2">
      <c r="B32422" s="150"/>
    </row>
    <row r="32423" spans="2:2">
      <c r="B32423" s="150"/>
    </row>
    <row r="32424" spans="2:2">
      <c r="B32424" s="150"/>
    </row>
    <row r="32425" spans="2:2">
      <c r="B32425" s="150"/>
    </row>
    <row r="32426" spans="2:2">
      <c r="B32426" s="150"/>
    </row>
    <row r="32427" spans="2:2">
      <c r="B32427" s="150"/>
    </row>
    <row r="32428" spans="2:2">
      <c r="B32428" s="150"/>
    </row>
    <row r="32429" spans="2:2">
      <c r="B32429" s="150"/>
    </row>
    <row r="32430" spans="2:2">
      <c r="B32430" s="150"/>
    </row>
    <row r="32431" spans="2:2">
      <c r="B32431" s="150"/>
    </row>
    <row r="32432" spans="2:2">
      <c r="B32432" s="150"/>
    </row>
    <row r="32433" spans="2:2">
      <c r="B32433" s="150"/>
    </row>
    <row r="32434" spans="2:2">
      <c r="B32434" s="150"/>
    </row>
    <row r="32435" spans="2:2">
      <c r="B32435" s="150"/>
    </row>
    <row r="32436" spans="2:2">
      <c r="B32436" s="150"/>
    </row>
    <row r="32437" spans="2:2">
      <c r="B32437" s="150"/>
    </row>
    <row r="32438" spans="2:2">
      <c r="B32438" s="150"/>
    </row>
    <row r="32439" spans="2:2">
      <c r="B32439" s="150"/>
    </row>
    <row r="32440" spans="2:2">
      <c r="B32440" s="150"/>
    </row>
    <row r="32441" spans="2:2">
      <c r="B32441" s="150"/>
    </row>
    <row r="32442" spans="2:2">
      <c r="B32442" s="150"/>
    </row>
    <row r="32443" spans="2:2">
      <c r="B32443" s="150"/>
    </row>
    <row r="32444" spans="2:2">
      <c r="B32444" s="150"/>
    </row>
    <row r="32445" spans="2:2">
      <c r="B32445" s="150"/>
    </row>
    <row r="32446" spans="2:2">
      <c r="B32446" s="150"/>
    </row>
    <row r="32447" spans="2:2">
      <c r="B32447" s="150"/>
    </row>
    <row r="32448" spans="2:2">
      <c r="B32448" s="150"/>
    </row>
    <row r="32449" spans="2:2">
      <c r="B32449" s="150"/>
    </row>
    <row r="32450" spans="2:2">
      <c r="B32450" s="150"/>
    </row>
    <row r="32451" spans="2:2">
      <c r="B32451" s="150"/>
    </row>
    <row r="32452" spans="2:2">
      <c r="B32452" s="150"/>
    </row>
    <row r="32453" spans="2:2">
      <c r="B32453" s="150"/>
    </row>
    <row r="32454" spans="2:2">
      <c r="B32454" s="150"/>
    </row>
    <row r="32455" spans="2:2">
      <c r="B32455" s="150"/>
    </row>
    <row r="32456" spans="2:2">
      <c r="B32456" s="150"/>
    </row>
    <row r="32457" spans="2:2">
      <c r="B32457" s="150"/>
    </row>
    <row r="32458" spans="2:2">
      <c r="B32458" s="150"/>
    </row>
    <row r="32459" spans="2:2">
      <c r="B32459" s="150"/>
    </row>
    <row r="32460" spans="2:2">
      <c r="B32460" s="150"/>
    </row>
    <row r="32461" spans="2:2">
      <c r="B32461" s="150"/>
    </row>
    <row r="32462" spans="2:2">
      <c r="B32462" s="150"/>
    </row>
    <row r="32463" spans="2:2">
      <c r="B32463" s="150"/>
    </row>
    <row r="32464" spans="2:2">
      <c r="B32464" s="150"/>
    </row>
    <row r="32465" spans="2:2">
      <c r="B32465" s="150"/>
    </row>
    <row r="32466" spans="2:2">
      <c r="B32466" s="150"/>
    </row>
    <row r="32467" spans="2:2">
      <c r="B32467" s="150"/>
    </row>
    <row r="32468" spans="2:2">
      <c r="B32468" s="150"/>
    </row>
    <row r="32469" spans="2:2">
      <c r="B32469" s="150"/>
    </row>
    <row r="32470" spans="2:2">
      <c r="B32470" s="150"/>
    </row>
    <row r="32471" spans="2:2">
      <c r="B32471" s="150"/>
    </row>
    <row r="32472" spans="2:2">
      <c r="B32472" s="150"/>
    </row>
    <row r="32473" spans="2:2">
      <c r="B32473" s="150"/>
    </row>
    <row r="32474" spans="2:2">
      <c r="B32474" s="150"/>
    </row>
    <row r="32475" spans="2:2">
      <c r="B32475" s="150"/>
    </row>
    <row r="32476" spans="2:2">
      <c r="B32476" s="150"/>
    </row>
    <row r="32477" spans="2:2">
      <c r="B32477" s="150"/>
    </row>
    <row r="32478" spans="2:2">
      <c r="B32478" s="150"/>
    </row>
    <row r="32479" spans="2:2">
      <c r="B32479" s="150"/>
    </row>
    <row r="32480" spans="2:2">
      <c r="B32480" s="150"/>
    </row>
    <row r="32481" spans="2:2">
      <c r="B32481" s="150"/>
    </row>
    <row r="32482" spans="2:2">
      <c r="B32482" s="150"/>
    </row>
    <row r="32483" spans="2:2">
      <c r="B32483" s="150"/>
    </row>
    <row r="32484" spans="2:2">
      <c r="B32484" s="150"/>
    </row>
    <row r="32485" spans="2:2">
      <c r="B32485" s="150"/>
    </row>
    <row r="32486" spans="2:2">
      <c r="B32486" s="150"/>
    </row>
    <row r="32487" spans="2:2">
      <c r="B32487" s="150"/>
    </row>
    <row r="32488" spans="2:2">
      <c r="B32488" s="150"/>
    </row>
    <row r="32489" spans="2:2">
      <c r="B32489" s="150"/>
    </row>
    <row r="32490" spans="2:2">
      <c r="B32490" s="150"/>
    </row>
    <row r="32491" spans="2:2">
      <c r="B32491" s="150"/>
    </row>
    <row r="32492" spans="2:2">
      <c r="B32492" s="150"/>
    </row>
    <row r="32493" spans="2:2">
      <c r="B32493" s="150"/>
    </row>
    <row r="32494" spans="2:2">
      <c r="B32494" s="150"/>
    </row>
    <row r="32495" spans="2:2">
      <c r="B32495" s="150"/>
    </row>
    <row r="32496" spans="2:2">
      <c r="B32496" s="150"/>
    </row>
    <row r="32497" spans="2:2">
      <c r="B32497" s="150"/>
    </row>
    <row r="32498" spans="2:2">
      <c r="B32498" s="150"/>
    </row>
    <row r="32499" spans="2:2">
      <c r="B32499" s="150"/>
    </row>
    <row r="32500" spans="2:2">
      <c r="B32500" s="150"/>
    </row>
    <row r="32501" spans="2:2">
      <c r="B32501" s="150"/>
    </row>
    <row r="32502" spans="2:2">
      <c r="B32502" s="150"/>
    </row>
    <row r="32503" spans="2:2">
      <c r="B32503" s="150"/>
    </row>
    <row r="32504" spans="2:2">
      <c r="B32504" s="150"/>
    </row>
    <row r="32505" spans="2:2">
      <c r="B32505" s="150"/>
    </row>
    <row r="32506" spans="2:2">
      <c r="B32506" s="150"/>
    </row>
    <row r="32507" spans="2:2">
      <c r="B32507" s="150"/>
    </row>
    <row r="32508" spans="2:2">
      <c r="B32508" s="150"/>
    </row>
    <row r="32509" spans="2:2">
      <c r="B32509" s="150"/>
    </row>
    <row r="32510" spans="2:2">
      <c r="B32510" s="150"/>
    </row>
    <row r="32511" spans="2:2">
      <c r="B32511" s="150"/>
    </row>
    <row r="32512" spans="2:2">
      <c r="B32512" s="150"/>
    </row>
    <row r="32513" spans="2:2">
      <c r="B32513" s="150"/>
    </row>
    <row r="32514" spans="2:2">
      <c r="B32514" s="150"/>
    </row>
    <row r="32515" spans="2:2">
      <c r="B32515" s="150"/>
    </row>
    <row r="32516" spans="2:2">
      <c r="B32516" s="150"/>
    </row>
    <row r="32517" spans="2:2">
      <c r="B32517" s="150"/>
    </row>
    <row r="32518" spans="2:2">
      <c r="B32518" s="150"/>
    </row>
    <row r="32519" spans="2:2">
      <c r="B32519" s="150"/>
    </row>
    <row r="32520" spans="2:2">
      <c r="B32520" s="150"/>
    </row>
    <row r="32521" spans="2:2">
      <c r="B32521" s="150"/>
    </row>
    <row r="32522" spans="2:2">
      <c r="B32522" s="150"/>
    </row>
    <row r="32523" spans="2:2">
      <c r="B32523" s="150"/>
    </row>
    <row r="32524" spans="2:2">
      <c r="B32524" s="150"/>
    </row>
    <row r="32525" spans="2:2">
      <c r="B32525" s="150"/>
    </row>
    <row r="32526" spans="2:2">
      <c r="B32526" s="150"/>
    </row>
    <row r="32527" spans="2:2">
      <c r="B32527" s="150"/>
    </row>
    <row r="32528" spans="2:2">
      <c r="B32528" s="150"/>
    </row>
    <row r="32529" spans="2:2">
      <c r="B32529" s="150"/>
    </row>
    <row r="32530" spans="2:2">
      <c r="B32530" s="150"/>
    </row>
    <row r="32531" spans="2:2">
      <c r="B32531" s="150"/>
    </row>
    <row r="32532" spans="2:2">
      <c r="B32532" s="150"/>
    </row>
    <row r="32533" spans="2:2">
      <c r="B32533" s="150"/>
    </row>
    <row r="32534" spans="2:2">
      <c r="B32534" s="150"/>
    </row>
    <row r="32535" spans="2:2">
      <c r="B32535" s="150"/>
    </row>
    <row r="32536" spans="2:2">
      <c r="B32536" s="150"/>
    </row>
    <row r="32537" spans="2:2">
      <c r="B32537" s="150"/>
    </row>
    <row r="32538" spans="2:2">
      <c r="B32538" s="150"/>
    </row>
    <row r="32539" spans="2:2">
      <c r="B32539" s="150"/>
    </row>
    <row r="32540" spans="2:2">
      <c r="B32540" s="150"/>
    </row>
    <row r="32541" spans="2:2">
      <c r="B32541" s="150"/>
    </row>
    <row r="32542" spans="2:2">
      <c r="B32542" s="150"/>
    </row>
    <row r="32543" spans="2:2">
      <c r="B32543" s="150"/>
    </row>
    <row r="32544" spans="2:2">
      <c r="B32544" s="150"/>
    </row>
    <row r="32545" spans="2:2">
      <c r="B32545" s="150"/>
    </row>
    <row r="32546" spans="2:2">
      <c r="B32546" s="150"/>
    </row>
    <row r="32547" spans="2:2">
      <c r="B32547" s="150"/>
    </row>
    <row r="32548" spans="2:2">
      <c r="B32548" s="150"/>
    </row>
    <row r="32549" spans="2:2">
      <c r="B32549" s="150"/>
    </row>
    <row r="32550" spans="2:2">
      <c r="B32550" s="150"/>
    </row>
    <row r="32551" spans="2:2">
      <c r="B32551" s="150"/>
    </row>
    <row r="32552" spans="2:2">
      <c r="B32552" s="150"/>
    </row>
    <row r="32553" spans="2:2">
      <c r="B32553" s="150"/>
    </row>
    <row r="32554" spans="2:2">
      <c r="B32554" s="150"/>
    </row>
    <row r="32555" spans="2:2">
      <c r="B32555" s="150"/>
    </row>
    <row r="32556" spans="2:2">
      <c r="B32556" s="150"/>
    </row>
    <row r="32557" spans="2:2">
      <c r="B32557" s="150"/>
    </row>
    <row r="32558" spans="2:2">
      <c r="B32558" s="150"/>
    </row>
    <row r="32559" spans="2:2">
      <c r="B32559" s="150"/>
    </row>
    <row r="32560" spans="2:2">
      <c r="B32560" s="150"/>
    </row>
    <row r="32561" spans="2:2">
      <c r="B32561" s="150"/>
    </row>
    <row r="32562" spans="2:2">
      <c r="B32562" s="150"/>
    </row>
    <row r="32563" spans="2:2">
      <c r="B32563" s="150"/>
    </row>
    <row r="32564" spans="2:2">
      <c r="B32564" s="150"/>
    </row>
    <row r="32565" spans="2:2">
      <c r="B32565" s="150"/>
    </row>
    <row r="32566" spans="2:2">
      <c r="B32566" s="150"/>
    </row>
    <row r="32567" spans="2:2">
      <c r="B32567" s="150"/>
    </row>
    <row r="32568" spans="2:2">
      <c r="B32568" s="150"/>
    </row>
    <row r="32569" spans="2:2">
      <c r="B32569" s="150"/>
    </row>
    <row r="32570" spans="2:2">
      <c r="B32570" s="150"/>
    </row>
    <row r="32571" spans="2:2">
      <c r="B32571" s="150"/>
    </row>
    <row r="32572" spans="2:2">
      <c r="B32572" s="150"/>
    </row>
    <row r="32573" spans="2:2">
      <c r="B32573" s="150"/>
    </row>
    <row r="32574" spans="2:2">
      <c r="B32574" s="150"/>
    </row>
    <row r="32575" spans="2:2">
      <c r="B32575" s="150"/>
    </row>
    <row r="32576" spans="2:2">
      <c r="B32576" s="150"/>
    </row>
    <row r="32577" spans="2:2">
      <c r="B32577" s="150"/>
    </row>
    <row r="32578" spans="2:2">
      <c r="B32578" s="150"/>
    </row>
    <row r="32579" spans="2:2">
      <c r="B32579" s="150"/>
    </row>
    <row r="32580" spans="2:2">
      <c r="B32580" s="150"/>
    </row>
    <row r="32581" spans="2:2">
      <c r="B32581" s="150"/>
    </row>
    <row r="32582" spans="2:2">
      <c r="B32582" s="150"/>
    </row>
    <row r="32583" spans="2:2">
      <c r="B32583" s="150"/>
    </row>
    <row r="32584" spans="2:2">
      <c r="B32584" s="150"/>
    </row>
    <row r="32585" spans="2:2">
      <c r="B32585" s="150"/>
    </row>
    <row r="32586" spans="2:2">
      <c r="B32586" s="150"/>
    </row>
    <row r="32587" spans="2:2">
      <c r="B32587" s="150"/>
    </row>
    <row r="32588" spans="2:2">
      <c r="B32588" s="150"/>
    </row>
    <row r="32589" spans="2:2">
      <c r="B32589" s="150"/>
    </row>
    <row r="32590" spans="2:2">
      <c r="B32590" s="150"/>
    </row>
    <row r="32591" spans="2:2">
      <c r="B32591" s="150"/>
    </row>
    <row r="32592" spans="2:2">
      <c r="B32592" s="150"/>
    </row>
    <row r="32593" spans="2:2">
      <c r="B32593" s="150"/>
    </row>
    <row r="32594" spans="2:2">
      <c r="B32594" s="150"/>
    </row>
    <row r="32595" spans="2:2">
      <c r="B32595" s="150"/>
    </row>
    <row r="32596" spans="2:2">
      <c r="B32596" s="150"/>
    </row>
    <row r="32597" spans="2:2">
      <c r="B32597" s="150"/>
    </row>
    <row r="32598" spans="2:2">
      <c r="B32598" s="150"/>
    </row>
    <row r="32599" spans="2:2">
      <c r="B32599" s="150"/>
    </row>
    <row r="32600" spans="2:2">
      <c r="B32600" s="150"/>
    </row>
    <row r="32601" spans="2:2">
      <c r="B32601" s="150"/>
    </row>
    <row r="32602" spans="2:2">
      <c r="B32602" s="150"/>
    </row>
    <row r="32603" spans="2:2">
      <c r="B32603" s="150"/>
    </row>
    <row r="32604" spans="2:2">
      <c r="B32604" s="150"/>
    </row>
    <row r="32605" spans="2:2">
      <c r="B32605" s="150"/>
    </row>
    <row r="32606" spans="2:2">
      <c r="B32606" s="150"/>
    </row>
    <row r="32607" spans="2:2">
      <c r="B32607" s="150"/>
    </row>
    <row r="32608" spans="2:2">
      <c r="B32608" s="150"/>
    </row>
    <row r="32609" spans="2:2">
      <c r="B32609" s="150"/>
    </row>
    <row r="32610" spans="2:2">
      <c r="B32610" s="150"/>
    </row>
    <row r="32611" spans="2:2">
      <c r="B32611" s="150"/>
    </row>
    <row r="32612" spans="2:2">
      <c r="B32612" s="150"/>
    </row>
    <row r="32613" spans="2:2">
      <c r="B32613" s="150"/>
    </row>
    <row r="32614" spans="2:2">
      <c r="B32614" s="150"/>
    </row>
    <row r="32615" spans="2:2">
      <c r="B32615" s="150"/>
    </row>
    <row r="32616" spans="2:2">
      <c r="B32616" s="150"/>
    </row>
    <row r="32617" spans="2:2">
      <c r="B32617" s="150"/>
    </row>
    <row r="32618" spans="2:2">
      <c r="B32618" s="150"/>
    </row>
    <row r="32619" spans="2:2">
      <c r="B32619" s="150"/>
    </row>
    <row r="32620" spans="2:2">
      <c r="B32620" s="150"/>
    </row>
    <row r="32621" spans="2:2">
      <c r="B32621" s="150"/>
    </row>
    <row r="32622" spans="2:2">
      <c r="B32622" s="150"/>
    </row>
    <row r="32623" spans="2:2">
      <c r="B32623" s="150"/>
    </row>
    <row r="32624" spans="2:2">
      <c r="B32624" s="150"/>
    </row>
    <row r="32625" spans="2:2">
      <c r="B32625" s="150"/>
    </row>
    <row r="32626" spans="2:2">
      <c r="B32626" s="150"/>
    </row>
    <row r="32627" spans="2:2">
      <c r="B32627" s="150"/>
    </row>
    <row r="32628" spans="2:2">
      <c r="B32628" s="150"/>
    </row>
    <row r="32629" spans="2:2">
      <c r="B32629" s="150"/>
    </row>
    <row r="32630" spans="2:2">
      <c r="B32630" s="150"/>
    </row>
    <row r="32631" spans="2:2">
      <c r="B32631" s="150"/>
    </row>
    <row r="32632" spans="2:2">
      <c r="B32632" s="150"/>
    </row>
    <row r="32633" spans="2:2">
      <c r="B32633" s="150"/>
    </row>
    <row r="32634" spans="2:2">
      <c r="B32634" s="150"/>
    </row>
    <row r="32635" spans="2:2">
      <c r="B32635" s="150"/>
    </row>
    <row r="32636" spans="2:2">
      <c r="B32636" s="150"/>
    </row>
    <row r="32637" spans="2:2">
      <c r="B32637" s="150"/>
    </row>
    <row r="32638" spans="2:2">
      <c r="B32638" s="150"/>
    </row>
    <row r="32639" spans="2:2">
      <c r="B32639" s="150"/>
    </row>
    <row r="32640" spans="2:2">
      <c r="B32640" s="150"/>
    </row>
    <row r="32641" spans="2:2">
      <c r="B32641" s="150"/>
    </row>
    <row r="32642" spans="2:2">
      <c r="B32642" s="150"/>
    </row>
    <row r="32643" spans="2:2">
      <c r="B32643" s="150"/>
    </row>
    <row r="32644" spans="2:2">
      <c r="B32644" s="150"/>
    </row>
    <row r="32645" spans="2:2">
      <c r="B32645" s="150"/>
    </row>
    <row r="32646" spans="2:2">
      <c r="B32646" s="150"/>
    </row>
    <row r="32647" spans="2:2">
      <c r="B32647" s="150"/>
    </row>
    <row r="32648" spans="2:2">
      <c r="B32648" s="150"/>
    </row>
    <row r="32649" spans="2:2">
      <c r="B32649" s="150"/>
    </row>
    <row r="32650" spans="2:2">
      <c r="B32650" s="150"/>
    </row>
    <row r="32651" spans="2:2">
      <c r="B32651" s="150"/>
    </row>
    <row r="32652" spans="2:2">
      <c r="B32652" s="150"/>
    </row>
    <row r="32653" spans="2:2">
      <c r="B32653" s="150"/>
    </row>
    <row r="32654" spans="2:2">
      <c r="B32654" s="150"/>
    </row>
    <row r="32655" spans="2:2">
      <c r="B32655" s="150"/>
    </row>
    <row r="32656" spans="2:2">
      <c r="B32656" s="150"/>
    </row>
    <row r="32657" spans="2:2">
      <c r="B32657" s="150"/>
    </row>
    <row r="32658" spans="2:2">
      <c r="B32658" s="150"/>
    </row>
    <row r="32659" spans="2:2">
      <c r="B32659" s="150"/>
    </row>
    <row r="32660" spans="2:2">
      <c r="B32660" s="150"/>
    </row>
    <row r="32661" spans="2:2">
      <c r="B32661" s="150"/>
    </row>
    <row r="32662" spans="2:2">
      <c r="B32662" s="150"/>
    </row>
    <row r="32663" spans="2:2">
      <c r="B32663" s="150"/>
    </row>
    <row r="32664" spans="2:2">
      <c r="B32664" s="150"/>
    </row>
    <row r="32665" spans="2:2">
      <c r="B32665" s="150"/>
    </row>
    <row r="32666" spans="2:2">
      <c r="B32666" s="150"/>
    </row>
    <row r="32667" spans="2:2">
      <c r="B32667" s="150"/>
    </row>
    <row r="32668" spans="2:2">
      <c r="B32668" s="150"/>
    </row>
    <row r="32669" spans="2:2">
      <c r="B32669" s="150"/>
    </row>
    <row r="32670" spans="2:2">
      <c r="B32670" s="150"/>
    </row>
    <row r="32671" spans="2:2">
      <c r="B32671" s="150"/>
    </row>
    <row r="32672" spans="2:2">
      <c r="B32672" s="150"/>
    </row>
    <row r="32673" spans="2:2">
      <c r="B32673" s="150"/>
    </row>
    <row r="32674" spans="2:2">
      <c r="B32674" s="150"/>
    </row>
    <row r="32675" spans="2:2">
      <c r="B32675" s="150"/>
    </row>
    <row r="32676" spans="2:2">
      <c r="B32676" s="150"/>
    </row>
    <row r="32677" spans="2:2">
      <c r="B32677" s="150"/>
    </row>
    <row r="32678" spans="2:2">
      <c r="B32678" s="150"/>
    </row>
    <row r="32679" spans="2:2">
      <c r="B32679" s="150"/>
    </row>
    <row r="32680" spans="2:2">
      <c r="B32680" s="150"/>
    </row>
    <row r="32681" spans="2:2">
      <c r="B32681" s="150"/>
    </row>
    <row r="32682" spans="2:2">
      <c r="B32682" s="150"/>
    </row>
    <row r="32683" spans="2:2">
      <c r="B32683" s="150"/>
    </row>
    <row r="32684" spans="2:2">
      <c r="B32684" s="150"/>
    </row>
    <row r="32685" spans="2:2">
      <c r="B32685" s="150"/>
    </row>
    <row r="32686" spans="2:2">
      <c r="B32686" s="150"/>
    </row>
    <row r="32687" spans="2:2">
      <c r="B32687" s="150"/>
    </row>
    <row r="32688" spans="2:2">
      <c r="B32688" s="150"/>
    </row>
    <row r="32689" spans="2:2">
      <c r="B32689" s="150"/>
    </row>
    <row r="32690" spans="2:2">
      <c r="B32690" s="150"/>
    </row>
    <row r="32691" spans="2:2">
      <c r="B32691" s="150"/>
    </row>
    <row r="32692" spans="2:2">
      <c r="B32692" s="150"/>
    </row>
    <row r="32693" spans="2:2">
      <c r="B32693" s="150"/>
    </row>
    <row r="32694" spans="2:2">
      <c r="B32694" s="150"/>
    </row>
    <row r="32695" spans="2:2">
      <c r="B32695" s="150"/>
    </row>
    <row r="32696" spans="2:2">
      <c r="B32696" s="150"/>
    </row>
    <row r="32697" spans="2:2">
      <c r="B32697" s="150"/>
    </row>
    <row r="32698" spans="2:2">
      <c r="B32698" s="150"/>
    </row>
    <row r="32699" spans="2:2">
      <c r="B32699" s="150"/>
    </row>
    <row r="32700" spans="2:2">
      <c r="B32700" s="150"/>
    </row>
    <row r="32701" spans="2:2">
      <c r="B32701" s="150"/>
    </row>
    <row r="32702" spans="2:2">
      <c r="B32702" s="150"/>
    </row>
    <row r="32703" spans="2:2">
      <c r="B32703" s="150"/>
    </row>
    <row r="32704" spans="2:2">
      <c r="B32704" s="150"/>
    </row>
    <row r="32705" spans="2:2">
      <c r="B32705" s="150"/>
    </row>
    <row r="32706" spans="2:2">
      <c r="B32706" s="150"/>
    </row>
    <row r="32707" spans="2:2">
      <c r="B32707" s="150"/>
    </row>
    <row r="32708" spans="2:2">
      <c r="B32708" s="150"/>
    </row>
    <row r="32709" spans="2:2">
      <c r="B32709" s="150"/>
    </row>
    <row r="32710" spans="2:2">
      <c r="B32710" s="150"/>
    </row>
    <row r="32711" spans="2:2">
      <c r="B32711" s="150"/>
    </row>
    <row r="32712" spans="2:2">
      <c r="B32712" s="150"/>
    </row>
    <row r="32713" spans="2:2">
      <c r="B32713" s="150"/>
    </row>
    <row r="32714" spans="2:2">
      <c r="B32714" s="150"/>
    </row>
    <row r="32715" spans="2:2">
      <c r="B32715" s="150"/>
    </row>
    <row r="32716" spans="2:2">
      <c r="B32716" s="150"/>
    </row>
    <row r="32717" spans="2:2">
      <c r="B32717" s="150"/>
    </row>
    <row r="32718" spans="2:2">
      <c r="B32718" s="150"/>
    </row>
    <row r="32719" spans="2:2">
      <c r="B32719" s="150"/>
    </row>
    <row r="32720" spans="2:2">
      <c r="B32720" s="150"/>
    </row>
    <row r="32721" spans="2:2">
      <c r="B32721" s="150"/>
    </row>
    <row r="32722" spans="2:2">
      <c r="B32722" s="150"/>
    </row>
    <row r="32723" spans="2:2">
      <c r="B32723" s="150"/>
    </row>
    <row r="32724" spans="2:2">
      <c r="B32724" s="150"/>
    </row>
    <row r="32725" spans="2:2">
      <c r="B32725" s="150"/>
    </row>
    <row r="32726" spans="2:2">
      <c r="B32726" s="150"/>
    </row>
    <row r="32727" spans="2:2">
      <c r="B32727" s="150"/>
    </row>
    <row r="32728" spans="2:2">
      <c r="B32728" s="150"/>
    </row>
    <row r="32729" spans="2:2">
      <c r="B32729" s="150"/>
    </row>
    <row r="32730" spans="2:2">
      <c r="B32730" s="150"/>
    </row>
    <row r="32731" spans="2:2">
      <c r="B32731" s="150"/>
    </row>
    <row r="32732" spans="2:2">
      <c r="B32732" s="150"/>
    </row>
    <row r="32733" spans="2:2">
      <c r="B32733" s="150"/>
    </row>
    <row r="32734" spans="2:2">
      <c r="B32734" s="150"/>
    </row>
    <row r="32735" spans="2:2">
      <c r="B32735" s="150"/>
    </row>
    <row r="32736" spans="2:2">
      <c r="B32736" s="150"/>
    </row>
    <row r="32737" spans="2:2">
      <c r="B32737" s="150"/>
    </row>
    <row r="32738" spans="2:2">
      <c r="B32738" s="150"/>
    </row>
    <row r="32739" spans="2:2">
      <c r="B32739" s="150"/>
    </row>
    <row r="32740" spans="2:2">
      <c r="B32740" s="150"/>
    </row>
    <row r="32741" spans="2:2">
      <c r="B32741" s="150"/>
    </row>
    <row r="32742" spans="2:2">
      <c r="B32742" s="150"/>
    </row>
    <row r="32743" spans="2:2">
      <c r="B32743" s="150"/>
    </row>
    <row r="32744" spans="2:2">
      <c r="B32744" s="150"/>
    </row>
    <row r="32745" spans="2:2">
      <c r="B32745" s="150"/>
    </row>
    <row r="32746" spans="2:2">
      <c r="B32746" s="150"/>
    </row>
    <row r="32747" spans="2:2">
      <c r="B32747" s="150"/>
    </row>
    <row r="32748" spans="2:2">
      <c r="B32748" s="150"/>
    </row>
    <row r="32749" spans="2:2">
      <c r="B32749" s="150"/>
    </row>
    <row r="32750" spans="2:2">
      <c r="B32750" s="150"/>
    </row>
    <row r="32751" spans="2:2">
      <c r="B32751" s="150"/>
    </row>
    <row r="32752" spans="2:2">
      <c r="B32752" s="150"/>
    </row>
    <row r="32753" spans="2:2">
      <c r="B32753" s="150"/>
    </row>
    <row r="32754" spans="2:2">
      <c r="B32754" s="150"/>
    </row>
    <row r="32755" spans="2:2">
      <c r="B32755" s="150"/>
    </row>
    <row r="32756" spans="2:2">
      <c r="B32756" s="150"/>
    </row>
    <row r="32757" spans="2:2">
      <c r="B32757" s="150"/>
    </row>
    <row r="32758" spans="2:2">
      <c r="B32758" s="150"/>
    </row>
    <row r="32759" spans="2:2">
      <c r="B32759" s="150"/>
    </row>
    <row r="32760" spans="2:2">
      <c r="B32760" s="150"/>
    </row>
    <row r="32761" spans="2:2">
      <c r="B32761" s="150"/>
    </row>
    <row r="32762" spans="2:2">
      <c r="B32762" s="150"/>
    </row>
    <row r="32763" spans="2:2">
      <c r="B32763" s="150"/>
    </row>
    <row r="32764" spans="2:2">
      <c r="B32764" s="150"/>
    </row>
    <row r="32765" spans="2:2">
      <c r="B32765" s="150"/>
    </row>
    <row r="32766" spans="2:2">
      <c r="B32766" s="150"/>
    </row>
    <row r="32767" spans="2:2">
      <c r="B32767" s="150"/>
    </row>
    <row r="32768" spans="2:2">
      <c r="B32768" s="150"/>
    </row>
    <row r="32769" spans="2:2">
      <c r="B32769" s="150"/>
    </row>
    <row r="32770" spans="2:2">
      <c r="B32770" s="150"/>
    </row>
    <row r="32771" spans="2:2">
      <c r="B32771" s="150"/>
    </row>
    <row r="32772" spans="2:2">
      <c r="B32772" s="150"/>
    </row>
    <row r="32773" spans="2:2">
      <c r="B32773" s="150"/>
    </row>
    <row r="32774" spans="2:2">
      <c r="B32774" s="150"/>
    </row>
    <row r="32775" spans="2:2">
      <c r="B32775" s="150"/>
    </row>
    <row r="32776" spans="2:2">
      <c r="B32776" s="150"/>
    </row>
    <row r="32777" spans="2:2">
      <c r="B32777" s="150"/>
    </row>
    <row r="32778" spans="2:2">
      <c r="B32778" s="150"/>
    </row>
    <row r="32779" spans="2:2">
      <c r="B32779" s="150"/>
    </row>
    <row r="32780" spans="2:2">
      <c r="B32780" s="150"/>
    </row>
    <row r="32781" spans="2:2">
      <c r="B32781" s="150"/>
    </row>
    <row r="32782" spans="2:2">
      <c r="B32782" s="150"/>
    </row>
    <row r="32783" spans="2:2">
      <c r="B32783" s="150"/>
    </row>
    <row r="32784" spans="2:2">
      <c r="B32784" s="150"/>
    </row>
    <row r="32785" spans="2:2">
      <c r="B32785" s="150"/>
    </row>
    <row r="32786" spans="2:2">
      <c r="B32786" s="150"/>
    </row>
    <row r="32787" spans="2:2">
      <c r="B32787" s="150"/>
    </row>
    <row r="32788" spans="2:2">
      <c r="B32788" s="150"/>
    </row>
    <row r="32789" spans="2:2">
      <c r="B32789" s="150"/>
    </row>
    <row r="32790" spans="2:2">
      <c r="B32790" s="150"/>
    </row>
    <row r="32791" spans="2:2">
      <c r="B32791" s="150"/>
    </row>
    <row r="32792" spans="2:2">
      <c r="B32792" s="150"/>
    </row>
    <row r="32793" spans="2:2">
      <c r="B32793" s="150"/>
    </row>
    <row r="32794" spans="2:2">
      <c r="B32794" s="150"/>
    </row>
    <row r="32795" spans="2:2">
      <c r="B32795" s="150"/>
    </row>
    <row r="32796" spans="2:2">
      <c r="B32796" s="150"/>
    </row>
    <row r="32797" spans="2:2">
      <c r="B32797" s="150"/>
    </row>
    <row r="32798" spans="2:2">
      <c r="B32798" s="150"/>
    </row>
    <row r="32799" spans="2:2">
      <c r="B32799" s="150"/>
    </row>
    <row r="32800" spans="2:2">
      <c r="B32800" s="150"/>
    </row>
    <row r="32801" spans="2:2">
      <c r="B32801" s="150"/>
    </row>
    <row r="32802" spans="2:2">
      <c r="B32802" s="150"/>
    </row>
    <row r="32803" spans="2:2">
      <c r="B32803" s="150"/>
    </row>
    <row r="32804" spans="2:2">
      <c r="B32804" s="150"/>
    </row>
    <row r="32805" spans="2:2">
      <c r="B32805" s="150"/>
    </row>
    <row r="32806" spans="2:2">
      <c r="B32806" s="150"/>
    </row>
    <row r="32807" spans="2:2">
      <c r="B32807" s="150"/>
    </row>
    <row r="32808" spans="2:2">
      <c r="B32808" s="150"/>
    </row>
    <row r="32809" spans="2:2">
      <c r="B32809" s="150"/>
    </row>
    <row r="32810" spans="2:2">
      <c r="B32810" s="150"/>
    </row>
    <row r="32811" spans="2:2">
      <c r="B32811" s="150"/>
    </row>
    <row r="32812" spans="2:2">
      <c r="B32812" s="150"/>
    </row>
    <row r="32813" spans="2:2">
      <c r="B32813" s="150"/>
    </row>
    <row r="32814" spans="2:2">
      <c r="B32814" s="150"/>
    </row>
    <row r="32815" spans="2:2">
      <c r="B32815" s="150"/>
    </row>
    <row r="32816" spans="2:2">
      <c r="B32816" s="150"/>
    </row>
    <row r="32817" spans="2:2">
      <c r="B32817" s="150"/>
    </row>
    <row r="32818" spans="2:2">
      <c r="B32818" s="150"/>
    </row>
    <row r="32819" spans="2:2">
      <c r="B32819" s="150"/>
    </row>
    <row r="32820" spans="2:2">
      <c r="B32820" s="150"/>
    </row>
    <row r="32821" spans="2:2">
      <c r="B32821" s="150"/>
    </row>
    <row r="32822" spans="2:2">
      <c r="B32822" s="150"/>
    </row>
    <row r="32823" spans="2:2">
      <c r="B32823" s="150"/>
    </row>
    <row r="32824" spans="2:2">
      <c r="B32824" s="150"/>
    </row>
    <row r="32825" spans="2:2">
      <c r="B32825" s="150"/>
    </row>
    <row r="32826" spans="2:2">
      <c r="B32826" s="150"/>
    </row>
    <row r="32827" spans="2:2">
      <c r="B32827" s="150"/>
    </row>
    <row r="32828" spans="2:2">
      <c r="B32828" s="150"/>
    </row>
    <row r="32829" spans="2:2">
      <c r="B32829" s="150"/>
    </row>
    <row r="32830" spans="2:2">
      <c r="B32830" s="150"/>
    </row>
    <row r="32831" spans="2:2">
      <c r="B32831" s="150"/>
    </row>
    <row r="32832" spans="2:2">
      <c r="B32832" s="150"/>
    </row>
    <row r="32833" spans="2:2">
      <c r="B32833" s="150"/>
    </row>
    <row r="32834" spans="2:2">
      <c r="B32834" s="150"/>
    </row>
    <row r="32835" spans="2:2">
      <c r="B32835" s="150"/>
    </row>
    <row r="32836" spans="2:2">
      <c r="B32836" s="150"/>
    </row>
    <row r="32837" spans="2:2">
      <c r="B32837" s="150"/>
    </row>
    <row r="32838" spans="2:2">
      <c r="B32838" s="150"/>
    </row>
    <row r="32839" spans="2:2">
      <c r="B32839" s="150"/>
    </row>
    <row r="32840" spans="2:2">
      <c r="B32840" s="150"/>
    </row>
    <row r="32841" spans="2:2">
      <c r="B32841" s="150"/>
    </row>
    <row r="32842" spans="2:2">
      <c r="B32842" s="150"/>
    </row>
    <row r="32843" spans="2:2">
      <c r="B32843" s="150"/>
    </row>
    <row r="32844" spans="2:2">
      <c r="B32844" s="150"/>
    </row>
    <row r="32845" spans="2:2">
      <c r="B32845" s="150"/>
    </row>
    <row r="32846" spans="2:2">
      <c r="B32846" s="150"/>
    </row>
    <row r="32847" spans="2:2">
      <c r="B32847" s="150"/>
    </row>
    <row r="32848" spans="2:2">
      <c r="B32848" s="150"/>
    </row>
    <row r="32849" spans="2:2">
      <c r="B32849" s="150"/>
    </row>
    <row r="32850" spans="2:2">
      <c r="B32850" s="150"/>
    </row>
    <row r="32851" spans="2:2">
      <c r="B32851" s="150"/>
    </row>
    <row r="32852" spans="2:2">
      <c r="B32852" s="150"/>
    </row>
    <row r="32853" spans="2:2">
      <c r="B32853" s="150"/>
    </row>
    <row r="32854" spans="2:2">
      <c r="B32854" s="150"/>
    </row>
    <row r="32855" spans="2:2">
      <c r="B32855" s="150"/>
    </row>
    <row r="32856" spans="2:2">
      <c r="B32856" s="150"/>
    </row>
    <row r="32857" spans="2:2">
      <c r="B32857" s="150"/>
    </row>
    <row r="32858" spans="2:2">
      <c r="B32858" s="150"/>
    </row>
    <row r="32859" spans="2:2">
      <c r="B32859" s="150"/>
    </row>
    <row r="32860" spans="2:2">
      <c r="B32860" s="150"/>
    </row>
    <row r="32861" spans="2:2">
      <c r="B32861" s="150"/>
    </row>
    <row r="32862" spans="2:2">
      <c r="B32862" s="150"/>
    </row>
    <row r="32863" spans="2:2">
      <c r="B32863" s="150"/>
    </row>
    <row r="32864" spans="2:2">
      <c r="B32864" s="150"/>
    </row>
    <row r="32865" spans="2:2">
      <c r="B32865" s="150"/>
    </row>
    <row r="32866" spans="2:2">
      <c r="B32866" s="150"/>
    </row>
    <row r="32867" spans="2:2">
      <c r="B32867" s="150"/>
    </row>
    <row r="32868" spans="2:2">
      <c r="B32868" s="150"/>
    </row>
    <row r="32869" spans="2:2">
      <c r="B32869" s="150"/>
    </row>
    <row r="32870" spans="2:2">
      <c r="B32870" s="150"/>
    </row>
    <row r="32871" spans="2:2">
      <c r="B32871" s="150"/>
    </row>
    <row r="32872" spans="2:2">
      <c r="B32872" s="150"/>
    </row>
    <row r="32873" spans="2:2">
      <c r="B32873" s="150"/>
    </row>
    <row r="32874" spans="2:2">
      <c r="B32874" s="150"/>
    </row>
    <row r="32875" spans="2:2">
      <c r="B32875" s="150"/>
    </row>
    <row r="32876" spans="2:2">
      <c r="B32876" s="150"/>
    </row>
    <row r="32877" spans="2:2">
      <c r="B32877" s="150"/>
    </row>
    <row r="32878" spans="2:2">
      <c r="B32878" s="150"/>
    </row>
    <row r="32879" spans="2:2">
      <c r="B32879" s="150"/>
    </row>
    <row r="32880" spans="2:2">
      <c r="B32880" s="150"/>
    </row>
    <row r="32881" spans="2:2">
      <c r="B32881" s="150"/>
    </row>
    <row r="32882" spans="2:2">
      <c r="B32882" s="150"/>
    </row>
    <row r="32883" spans="2:2">
      <c r="B32883" s="150"/>
    </row>
    <row r="32884" spans="2:2">
      <c r="B32884" s="150"/>
    </row>
    <row r="32885" spans="2:2">
      <c r="B32885" s="150"/>
    </row>
    <row r="32886" spans="2:2">
      <c r="B32886" s="150"/>
    </row>
    <row r="32887" spans="2:2">
      <c r="B32887" s="150"/>
    </row>
    <row r="32888" spans="2:2">
      <c r="B32888" s="150"/>
    </row>
    <row r="32889" spans="2:2">
      <c r="B32889" s="150"/>
    </row>
    <row r="32890" spans="2:2">
      <c r="B32890" s="150"/>
    </row>
    <row r="32891" spans="2:2">
      <c r="B32891" s="150"/>
    </row>
    <row r="32892" spans="2:2">
      <c r="B32892" s="150"/>
    </row>
    <row r="32893" spans="2:2">
      <c r="B32893" s="150"/>
    </row>
    <row r="32894" spans="2:2">
      <c r="B32894" s="150"/>
    </row>
    <row r="32895" spans="2:2">
      <c r="B32895" s="150"/>
    </row>
    <row r="32896" spans="2:2">
      <c r="B32896" s="150"/>
    </row>
    <row r="32897" spans="2:2">
      <c r="B32897" s="150"/>
    </row>
    <row r="32898" spans="2:2">
      <c r="B32898" s="150"/>
    </row>
    <row r="32899" spans="2:2">
      <c r="B32899" s="150"/>
    </row>
    <row r="32900" spans="2:2">
      <c r="B32900" s="150"/>
    </row>
    <row r="32901" spans="2:2">
      <c r="B32901" s="150"/>
    </row>
    <row r="32902" spans="2:2">
      <c r="B32902" s="150"/>
    </row>
    <row r="32903" spans="2:2">
      <c r="B32903" s="150"/>
    </row>
    <row r="32904" spans="2:2">
      <c r="B32904" s="150"/>
    </row>
    <row r="32905" spans="2:2">
      <c r="B32905" s="150"/>
    </row>
    <row r="32906" spans="2:2">
      <c r="B32906" s="150"/>
    </row>
    <row r="32907" spans="2:2">
      <c r="B32907" s="150"/>
    </row>
    <row r="32908" spans="2:2">
      <c r="B32908" s="150"/>
    </row>
    <row r="32909" spans="2:2">
      <c r="B32909" s="150"/>
    </row>
    <row r="32910" spans="2:2">
      <c r="B32910" s="150"/>
    </row>
    <row r="32911" spans="2:2">
      <c r="B32911" s="150"/>
    </row>
    <row r="32912" spans="2:2">
      <c r="B32912" s="150"/>
    </row>
    <row r="32913" spans="2:2">
      <c r="B32913" s="150"/>
    </row>
    <row r="32914" spans="2:2">
      <c r="B32914" s="150"/>
    </row>
    <row r="32915" spans="2:2">
      <c r="B32915" s="150"/>
    </row>
    <row r="32916" spans="2:2">
      <c r="B32916" s="150"/>
    </row>
    <row r="32917" spans="2:2">
      <c r="B32917" s="150"/>
    </row>
    <row r="32918" spans="2:2">
      <c r="B32918" s="150"/>
    </row>
    <row r="32919" spans="2:2">
      <c r="B32919" s="150"/>
    </row>
    <row r="32920" spans="2:2">
      <c r="B32920" s="150"/>
    </row>
    <row r="32921" spans="2:2">
      <c r="B32921" s="150"/>
    </row>
    <row r="32922" spans="2:2">
      <c r="B32922" s="150"/>
    </row>
    <row r="32923" spans="2:2">
      <c r="B32923" s="150"/>
    </row>
    <row r="32924" spans="2:2">
      <c r="B32924" s="150"/>
    </row>
    <row r="32925" spans="2:2">
      <c r="B32925" s="150"/>
    </row>
    <row r="32926" spans="2:2">
      <c r="B32926" s="150"/>
    </row>
    <row r="32927" spans="2:2">
      <c r="B32927" s="150"/>
    </row>
    <row r="32928" spans="2:2">
      <c r="B32928" s="150"/>
    </row>
    <row r="32929" spans="2:2">
      <c r="B32929" s="150"/>
    </row>
    <row r="32930" spans="2:2">
      <c r="B32930" s="150"/>
    </row>
    <row r="32931" spans="2:2">
      <c r="B32931" s="150"/>
    </row>
    <row r="32932" spans="2:2">
      <c r="B32932" s="150"/>
    </row>
    <row r="32933" spans="2:2">
      <c r="B32933" s="150"/>
    </row>
    <row r="32934" spans="2:2">
      <c r="B32934" s="150"/>
    </row>
    <row r="32935" spans="2:2">
      <c r="B32935" s="150"/>
    </row>
    <row r="32936" spans="2:2">
      <c r="B32936" s="150"/>
    </row>
    <row r="32937" spans="2:2">
      <c r="B32937" s="150"/>
    </row>
    <row r="32938" spans="2:2">
      <c r="B32938" s="150"/>
    </row>
    <row r="32939" spans="2:2">
      <c r="B32939" s="150"/>
    </row>
    <row r="32940" spans="2:2">
      <c r="B32940" s="150"/>
    </row>
    <row r="32941" spans="2:2">
      <c r="B32941" s="150"/>
    </row>
    <row r="32942" spans="2:2">
      <c r="B32942" s="150"/>
    </row>
    <row r="32943" spans="2:2">
      <c r="B32943" s="150"/>
    </row>
    <row r="32944" spans="2:2">
      <c r="B32944" s="150"/>
    </row>
    <row r="32945" spans="2:2">
      <c r="B32945" s="150"/>
    </row>
    <row r="32946" spans="2:2">
      <c r="B32946" s="150"/>
    </row>
    <row r="32947" spans="2:2">
      <c r="B32947" s="150"/>
    </row>
    <row r="32948" spans="2:2">
      <c r="B32948" s="150"/>
    </row>
    <row r="32949" spans="2:2">
      <c r="B32949" s="150"/>
    </row>
    <row r="32950" spans="2:2">
      <c r="B32950" s="150"/>
    </row>
    <row r="32951" spans="2:2">
      <c r="B32951" s="150"/>
    </row>
    <row r="32952" spans="2:2">
      <c r="B32952" s="150"/>
    </row>
    <row r="32953" spans="2:2">
      <c r="B32953" s="150"/>
    </row>
    <row r="32954" spans="2:2">
      <c r="B32954" s="150"/>
    </row>
    <row r="32955" spans="2:2">
      <c r="B32955" s="150"/>
    </row>
    <row r="32956" spans="2:2">
      <c r="B32956" s="150"/>
    </row>
    <row r="32957" spans="2:2">
      <c r="B32957" s="150"/>
    </row>
    <row r="32958" spans="2:2">
      <c r="B32958" s="150"/>
    </row>
    <row r="32959" spans="2:2">
      <c r="B32959" s="150"/>
    </row>
    <row r="32960" spans="2:2">
      <c r="B32960" s="150"/>
    </row>
    <row r="32961" spans="2:2">
      <c r="B32961" s="150"/>
    </row>
    <row r="32962" spans="2:2">
      <c r="B32962" s="150"/>
    </row>
    <row r="32963" spans="2:2">
      <c r="B32963" s="150"/>
    </row>
    <row r="32964" spans="2:2">
      <c r="B32964" s="150"/>
    </row>
    <row r="32965" spans="2:2">
      <c r="B32965" s="150"/>
    </row>
    <row r="32966" spans="2:2">
      <c r="B32966" s="150"/>
    </row>
    <row r="32967" spans="2:2">
      <c r="B32967" s="150"/>
    </row>
    <row r="32968" spans="2:2">
      <c r="B32968" s="150"/>
    </row>
    <row r="32969" spans="2:2">
      <c r="B32969" s="150"/>
    </row>
    <row r="32970" spans="2:2">
      <c r="B32970" s="150"/>
    </row>
    <row r="32971" spans="2:2">
      <c r="B32971" s="150"/>
    </row>
    <row r="32972" spans="2:2">
      <c r="B32972" s="150"/>
    </row>
    <row r="32973" spans="2:2">
      <c r="B32973" s="150"/>
    </row>
    <row r="32974" spans="2:2">
      <c r="B32974" s="150"/>
    </row>
    <row r="32975" spans="2:2">
      <c r="B32975" s="150"/>
    </row>
    <row r="32976" spans="2:2">
      <c r="B32976" s="150"/>
    </row>
    <row r="32977" spans="2:2">
      <c r="B32977" s="150"/>
    </row>
    <row r="32978" spans="2:2">
      <c r="B32978" s="150"/>
    </row>
    <row r="32979" spans="2:2">
      <c r="B32979" s="150"/>
    </row>
    <row r="32980" spans="2:2">
      <c r="B32980" s="150"/>
    </row>
    <row r="32981" spans="2:2">
      <c r="B32981" s="150"/>
    </row>
    <row r="32982" spans="2:2">
      <c r="B32982" s="150"/>
    </row>
    <row r="32983" spans="2:2">
      <c r="B32983" s="150"/>
    </row>
    <row r="32984" spans="2:2">
      <c r="B32984" s="150"/>
    </row>
    <row r="32985" spans="2:2">
      <c r="B32985" s="150"/>
    </row>
    <row r="32986" spans="2:2">
      <c r="B32986" s="150"/>
    </row>
    <row r="32987" spans="2:2">
      <c r="B32987" s="150"/>
    </row>
    <row r="32988" spans="2:2">
      <c r="B32988" s="150"/>
    </row>
    <row r="32989" spans="2:2">
      <c r="B32989" s="150"/>
    </row>
    <row r="32990" spans="2:2">
      <c r="B32990" s="150"/>
    </row>
    <row r="32991" spans="2:2">
      <c r="B32991" s="150"/>
    </row>
    <row r="32992" spans="2:2">
      <c r="B32992" s="150"/>
    </row>
    <row r="32993" spans="2:2">
      <c r="B32993" s="150"/>
    </row>
    <row r="32994" spans="2:2">
      <c r="B32994" s="150"/>
    </row>
    <row r="32995" spans="2:2">
      <c r="B32995" s="150"/>
    </row>
    <row r="32996" spans="2:2">
      <c r="B32996" s="150"/>
    </row>
    <row r="32997" spans="2:2">
      <c r="B32997" s="150"/>
    </row>
    <row r="32998" spans="2:2">
      <c r="B32998" s="150"/>
    </row>
    <row r="32999" spans="2:2">
      <c r="B32999" s="150"/>
    </row>
    <row r="33000" spans="2:2">
      <c r="B33000" s="150"/>
    </row>
    <row r="33001" spans="2:2">
      <c r="B33001" s="150"/>
    </row>
    <row r="33002" spans="2:2">
      <c r="B33002" s="150"/>
    </row>
    <row r="33003" spans="2:2">
      <c r="B33003" s="150"/>
    </row>
    <row r="33004" spans="2:2">
      <c r="B33004" s="150"/>
    </row>
    <row r="33005" spans="2:2">
      <c r="B33005" s="150"/>
    </row>
    <row r="33006" spans="2:2">
      <c r="B33006" s="150"/>
    </row>
    <row r="33007" spans="2:2">
      <c r="B33007" s="150"/>
    </row>
    <row r="33008" spans="2:2">
      <c r="B33008" s="150"/>
    </row>
    <row r="33009" spans="2:2">
      <c r="B33009" s="150"/>
    </row>
    <row r="33010" spans="2:2">
      <c r="B33010" s="150"/>
    </row>
    <row r="33011" spans="2:2">
      <c r="B33011" s="150"/>
    </row>
    <row r="33012" spans="2:2">
      <c r="B33012" s="150"/>
    </row>
    <row r="33013" spans="2:2">
      <c r="B33013" s="150"/>
    </row>
    <row r="33014" spans="2:2">
      <c r="B33014" s="150"/>
    </row>
    <row r="33015" spans="2:2">
      <c r="B33015" s="150"/>
    </row>
    <row r="33016" spans="2:2">
      <c r="B33016" s="150"/>
    </row>
    <row r="33017" spans="2:2">
      <c r="B33017" s="150"/>
    </row>
    <row r="33018" spans="2:2">
      <c r="B33018" s="150"/>
    </row>
    <row r="33019" spans="2:2">
      <c r="B33019" s="150"/>
    </row>
    <row r="33020" spans="2:2">
      <c r="B33020" s="150"/>
    </row>
    <row r="33021" spans="2:2">
      <c r="B33021" s="150"/>
    </row>
    <row r="33022" spans="2:2">
      <c r="B33022" s="150"/>
    </row>
    <row r="33023" spans="2:2">
      <c r="B33023" s="150"/>
    </row>
    <row r="33024" spans="2:2">
      <c r="B33024" s="150"/>
    </row>
    <row r="33025" spans="2:2">
      <c r="B33025" s="150"/>
    </row>
    <row r="33026" spans="2:2">
      <c r="B33026" s="150"/>
    </row>
    <row r="33027" spans="2:2">
      <c r="B33027" s="150"/>
    </row>
    <row r="33028" spans="2:2">
      <c r="B33028" s="150"/>
    </row>
    <row r="33029" spans="2:2">
      <c r="B33029" s="150"/>
    </row>
    <row r="33030" spans="2:2">
      <c r="B33030" s="150"/>
    </row>
    <row r="33031" spans="2:2">
      <c r="B33031" s="150"/>
    </row>
    <row r="33032" spans="2:2">
      <c r="B33032" s="150"/>
    </row>
    <row r="33033" spans="2:2">
      <c r="B33033" s="150"/>
    </row>
    <row r="33034" spans="2:2">
      <c r="B33034" s="150"/>
    </row>
    <row r="33035" spans="2:2">
      <c r="B33035" s="150"/>
    </row>
    <row r="33036" spans="2:2">
      <c r="B33036" s="150"/>
    </row>
    <row r="33037" spans="2:2">
      <c r="B33037" s="150"/>
    </row>
    <row r="33038" spans="2:2">
      <c r="B33038" s="150"/>
    </row>
    <row r="33039" spans="2:2">
      <c r="B33039" s="150"/>
    </row>
    <row r="33040" spans="2:2">
      <c r="B33040" s="150"/>
    </row>
    <row r="33041" spans="2:2">
      <c r="B33041" s="150"/>
    </row>
    <row r="33042" spans="2:2">
      <c r="B33042" s="150"/>
    </row>
    <row r="33043" spans="2:2">
      <c r="B33043" s="150"/>
    </row>
    <row r="33044" spans="2:2">
      <c r="B33044" s="150"/>
    </row>
    <row r="33045" spans="2:2">
      <c r="B33045" s="150"/>
    </row>
    <row r="33046" spans="2:2">
      <c r="B33046" s="150"/>
    </row>
    <row r="33047" spans="2:2">
      <c r="B33047" s="150"/>
    </row>
    <row r="33048" spans="2:2">
      <c r="B33048" s="150"/>
    </row>
    <row r="33049" spans="2:2">
      <c r="B33049" s="150"/>
    </row>
    <row r="33050" spans="2:2">
      <c r="B33050" s="150"/>
    </row>
    <row r="33051" spans="2:2">
      <c r="B33051" s="150"/>
    </row>
    <row r="33052" spans="2:2">
      <c r="B33052" s="150"/>
    </row>
    <row r="33053" spans="2:2">
      <c r="B33053" s="150"/>
    </row>
    <row r="33054" spans="2:2">
      <c r="B33054" s="150"/>
    </row>
    <row r="33055" spans="2:2">
      <c r="B33055" s="150"/>
    </row>
    <row r="33056" spans="2:2">
      <c r="B33056" s="150"/>
    </row>
    <row r="33057" spans="2:2">
      <c r="B33057" s="150"/>
    </row>
    <row r="33058" spans="2:2">
      <c r="B33058" s="150"/>
    </row>
    <row r="33059" spans="2:2">
      <c r="B33059" s="150"/>
    </row>
    <row r="33060" spans="2:2">
      <c r="B33060" s="150"/>
    </row>
    <row r="33061" spans="2:2">
      <c r="B33061" s="150"/>
    </row>
    <row r="33062" spans="2:2">
      <c r="B33062" s="150"/>
    </row>
    <row r="33063" spans="2:2">
      <c r="B33063" s="150"/>
    </row>
    <row r="33064" spans="2:2">
      <c r="B33064" s="150"/>
    </row>
    <row r="33065" spans="2:2">
      <c r="B33065" s="150"/>
    </row>
    <row r="33066" spans="2:2">
      <c r="B33066" s="150"/>
    </row>
    <row r="33067" spans="2:2">
      <c r="B33067" s="150"/>
    </row>
    <row r="33068" spans="2:2">
      <c r="B33068" s="150"/>
    </row>
    <row r="33069" spans="2:2">
      <c r="B33069" s="150"/>
    </row>
    <row r="33070" spans="2:2">
      <c r="B33070" s="150"/>
    </row>
    <row r="33071" spans="2:2">
      <c r="B33071" s="150"/>
    </row>
    <row r="33072" spans="2:2">
      <c r="B33072" s="150"/>
    </row>
    <row r="33073" spans="2:2">
      <c r="B33073" s="150"/>
    </row>
    <row r="33074" spans="2:2">
      <c r="B33074" s="150"/>
    </row>
    <row r="33075" spans="2:2">
      <c r="B33075" s="150"/>
    </row>
    <row r="33076" spans="2:2">
      <c r="B33076" s="150"/>
    </row>
    <row r="33077" spans="2:2">
      <c r="B33077" s="150"/>
    </row>
    <row r="33078" spans="2:2">
      <c r="B33078" s="150"/>
    </row>
    <row r="33079" spans="2:2">
      <c r="B33079" s="150"/>
    </row>
    <row r="33080" spans="2:2">
      <c r="B33080" s="150"/>
    </row>
    <row r="33081" spans="2:2">
      <c r="B33081" s="150"/>
    </row>
    <row r="33082" spans="2:2">
      <c r="B33082" s="150"/>
    </row>
    <row r="33083" spans="2:2">
      <c r="B33083" s="150"/>
    </row>
    <row r="33084" spans="2:2">
      <c r="B33084" s="150"/>
    </row>
    <row r="33085" spans="2:2">
      <c r="B33085" s="150"/>
    </row>
    <row r="33086" spans="2:2">
      <c r="B33086" s="150"/>
    </row>
    <row r="33087" spans="2:2">
      <c r="B33087" s="150"/>
    </row>
    <row r="33088" spans="2:2">
      <c r="B33088" s="150"/>
    </row>
    <row r="33089" spans="2:2">
      <c r="B33089" s="150"/>
    </row>
    <row r="33090" spans="2:2">
      <c r="B33090" s="150"/>
    </row>
    <row r="33091" spans="2:2">
      <c r="B33091" s="150"/>
    </row>
    <row r="33092" spans="2:2">
      <c r="B33092" s="150"/>
    </row>
    <row r="33093" spans="2:2">
      <c r="B33093" s="150"/>
    </row>
    <row r="33094" spans="2:2">
      <c r="B33094" s="150"/>
    </row>
    <row r="33095" spans="2:2">
      <c r="B33095" s="150"/>
    </row>
    <row r="33096" spans="2:2">
      <c r="B33096" s="150"/>
    </row>
    <row r="33097" spans="2:2">
      <c r="B33097" s="150"/>
    </row>
    <row r="33098" spans="2:2">
      <c r="B33098" s="150"/>
    </row>
    <row r="33099" spans="2:2">
      <c r="B33099" s="150"/>
    </row>
    <row r="33100" spans="2:2">
      <c r="B33100" s="150"/>
    </row>
    <row r="33101" spans="2:2">
      <c r="B33101" s="150"/>
    </row>
    <row r="33102" spans="2:2">
      <c r="B33102" s="150"/>
    </row>
    <row r="33103" spans="2:2">
      <c r="B33103" s="150"/>
    </row>
    <row r="33104" spans="2:2">
      <c r="B33104" s="150"/>
    </row>
    <row r="33105" spans="2:2">
      <c r="B33105" s="150"/>
    </row>
    <row r="33106" spans="2:2">
      <c r="B33106" s="150"/>
    </row>
    <row r="33107" spans="2:2">
      <c r="B33107" s="150"/>
    </row>
    <row r="33108" spans="2:2">
      <c r="B33108" s="150"/>
    </row>
    <row r="33109" spans="2:2">
      <c r="B33109" s="150"/>
    </row>
    <row r="33110" spans="2:2">
      <c r="B33110" s="150"/>
    </row>
    <row r="33111" spans="2:2">
      <c r="B33111" s="150"/>
    </row>
    <row r="33112" spans="2:2">
      <c r="B33112" s="150"/>
    </row>
    <row r="33113" spans="2:2">
      <c r="B33113" s="150"/>
    </row>
    <row r="33114" spans="2:2">
      <c r="B33114" s="150"/>
    </row>
    <row r="33115" spans="2:2">
      <c r="B33115" s="150"/>
    </row>
    <row r="33116" spans="2:2">
      <c r="B33116" s="150"/>
    </row>
    <row r="33117" spans="2:2">
      <c r="B33117" s="150"/>
    </row>
    <row r="33118" spans="2:2">
      <c r="B33118" s="150"/>
    </row>
    <row r="33119" spans="2:2">
      <c r="B33119" s="150"/>
    </row>
    <row r="33120" spans="2:2">
      <c r="B33120" s="150"/>
    </row>
    <row r="33121" spans="2:2">
      <c r="B33121" s="150"/>
    </row>
    <row r="33122" spans="2:2">
      <c r="B33122" s="150"/>
    </row>
    <row r="33123" spans="2:2">
      <c r="B33123" s="150"/>
    </row>
    <row r="33124" spans="2:2">
      <c r="B33124" s="150"/>
    </row>
    <row r="33125" spans="2:2">
      <c r="B33125" s="150"/>
    </row>
    <row r="33126" spans="2:2">
      <c r="B33126" s="150"/>
    </row>
    <row r="33127" spans="2:2">
      <c r="B33127" s="150"/>
    </row>
    <row r="33128" spans="2:2">
      <c r="B33128" s="150"/>
    </row>
    <row r="33129" spans="2:2">
      <c r="B33129" s="150"/>
    </row>
    <row r="33130" spans="2:2">
      <c r="B33130" s="150"/>
    </row>
    <row r="33131" spans="2:2">
      <c r="B33131" s="150"/>
    </row>
    <row r="33132" spans="2:2">
      <c r="B33132" s="150"/>
    </row>
    <row r="33133" spans="2:2">
      <c r="B33133" s="150"/>
    </row>
    <row r="33134" spans="2:2">
      <c r="B33134" s="150"/>
    </row>
    <row r="33135" spans="2:2">
      <c r="B33135" s="150"/>
    </row>
    <row r="33136" spans="2:2">
      <c r="B33136" s="150"/>
    </row>
    <row r="33137" spans="2:2">
      <c r="B33137" s="150"/>
    </row>
    <row r="33138" spans="2:2">
      <c r="B33138" s="150"/>
    </row>
    <row r="33139" spans="2:2">
      <c r="B33139" s="150"/>
    </row>
    <row r="33140" spans="2:2">
      <c r="B33140" s="150"/>
    </row>
    <row r="33141" spans="2:2">
      <c r="B33141" s="150"/>
    </row>
    <row r="33142" spans="2:2">
      <c r="B33142" s="150"/>
    </row>
    <row r="33143" spans="2:2">
      <c r="B33143" s="150"/>
    </row>
    <row r="33144" spans="2:2">
      <c r="B33144" s="150"/>
    </row>
    <row r="33145" spans="2:2">
      <c r="B33145" s="150"/>
    </row>
    <row r="33146" spans="2:2">
      <c r="B33146" s="150"/>
    </row>
    <row r="33147" spans="2:2">
      <c r="B33147" s="150"/>
    </row>
    <row r="33148" spans="2:2">
      <c r="B33148" s="150"/>
    </row>
    <row r="33149" spans="2:2">
      <c r="B33149" s="150"/>
    </row>
    <row r="33150" spans="2:2">
      <c r="B33150" s="150"/>
    </row>
    <row r="33151" spans="2:2">
      <c r="B33151" s="150"/>
    </row>
    <row r="33152" spans="2:2">
      <c r="B33152" s="150"/>
    </row>
    <row r="33153" spans="2:2">
      <c r="B33153" s="150"/>
    </row>
    <row r="33154" spans="2:2">
      <c r="B33154" s="150"/>
    </row>
    <row r="33155" spans="2:2">
      <c r="B33155" s="150"/>
    </row>
    <row r="33156" spans="2:2">
      <c r="B33156" s="150"/>
    </row>
    <row r="33157" spans="2:2">
      <c r="B33157" s="150"/>
    </row>
    <row r="33158" spans="2:2">
      <c r="B33158" s="150"/>
    </row>
    <row r="33159" spans="2:2">
      <c r="B33159" s="150"/>
    </row>
    <row r="33160" spans="2:2">
      <c r="B33160" s="150"/>
    </row>
    <row r="33161" spans="2:2">
      <c r="B33161" s="150"/>
    </row>
    <row r="33162" spans="2:2">
      <c r="B33162" s="150"/>
    </row>
    <row r="33163" spans="2:2">
      <c r="B33163" s="150"/>
    </row>
    <row r="33164" spans="2:2">
      <c r="B33164" s="150"/>
    </row>
    <row r="33165" spans="2:2">
      <c r="B33165" s="150"/>
    </row>
    <row r="33166" spans="2:2">
      <c r="B33166" s="150"/>
    </row>
    <row r="33167" spans="2:2">
      <c r="B33167" s="150"/>
    </row>
    <row r="33168" spans="2:2">
      <c r="B33168" s="150"/>
    </row>
    <row r="33169" spans="2:2">
      <c r="B33169" s="150"/>
    </row>
    <row r="33170" spans="2:2">
      <c r="B33170" s="150"/>
    </row>
    <row r="33171" spans="2:2">
      <c r="B33171" s="150"/>
    </row>
    <row r="33172" spans="2:2">
      <c r="B33172" s="150"/>
    </row>
    <row r="33173" spans="2:2">
      <c r="B33173" s="150"/>
    </row>
    <row r="33174" spans="2:2">
      <c r="B33174" s="150"/>
    </row>
    <row r="33175" spans="2:2">
      <c r="B33175" s="150"/>
    </row>
    <row r="33176" spans="2:2">
      <c r="B33176" s="150"/>
    </row>
    <row r="33177" spans="2:2">
      <c r="B33177" s="150"/>
    </row>
    <row r="33178" spans="2:2">
      <c r="B33178" s="150"/>
    </row>
    <row r="33179" spans="2:2">
      <c r="B33179" s="150"/>
    </row>
    <row r="33180" spans="2:2">
      <c r="B33180" s="150"/>
    </row>
    <row r="33181" spans="2:2">
      <c r="B33181" s="150"/>
    </row>
    <row r="33182" spans="2:2">
      <c r="B33182" s="150"/>
    </row>
    <row r="33183" spans="2:2">
      <c r="B33183" s="150"/>
    </row>
    <row r="33184" spans="2:2">
      <c r="B33184" s="150"/>
    </row>
    <row r="33185" spans="2:2">
      <c r="B33185" s="150"/>
    </row>
    <row r="33186" spans="2:2">
      <c r="B33186" s="150"/>
    </row>
    <row r="33187" spans="2:2">
      <c r="B33187" s="150"/>
    </row>
    <row r="33188" spans="2:2">
      <c r="B33188" s="150"/>
    </row>
    <row r="33189" spans="2:2">
      <c r="B33189" s="150"/>
    </row>
    <row r="33190" spans="2:2">
      <c r="B33190" s="150"/>
    </row>
    <row r="33191" spans="2:2">
      <c r="B33191" s="150"/>
    </row>
    <row r="33192" spans="2:2">
      <c r="B33192" s="150"/>
    </row>
    <row r="33193" spans="2:2">
      <c r="B33193" s="150"/>
    </row>
    <row r="33194" spans="2:2">
      <c r="B33194" s="150"/>
    </row>
    <row r="33195" spans="2:2">
      <c r="B33195" s="150"/>
    </row>
    <row r="33196" spans="2:2">
      <c r="B33196" s="150"/>
    </row>
    <row r="33197" spans="2:2">
      <c r="B33197" s="150"/>
    </row>
    <row r="33198" spans="2:2">
      <c r="B33198" s="150"/>
    </row>
    <row r="33199" spans="2:2">
      <c r="B33199" s="150"/>
    </row>
    <row r="33200" spans="2:2">
      <c r="B33200" s="150"/>
    </row>
    <row r="33201" spans="2:2">
      <c r="B33201" s="150"/>
    </row>
    <row r="33202" spans="2:2">
      <c r="B33202" s="150"/>
    </row>
    <row r="33203" spans="2:2">
      <c r="B33203" s="150"/>
    </row>
    <row r="33204" spans="2:2">
      <c r="B33204" s="150"/>
    </row>
    <row r="33205" spans="2:2">
      <c r="B33205" s="150"/>
    </row>
    <row r="33206" spans="2:2">
      <c r="B33206" s="150"/>
    </row>
    <row r="33207" spans="2:2">
      <c r="B33207" s="150"/>
    </row>
    <row r="33208" spans="2:2">
      <c r="B33208" s="150"/>
    </row>
    <row r="33209" spans="2:2">
      <c r="B33209" s="150"/>
    </row>
    <row r="33210" spans="2:2">
      <c r="B33210" s="150"/>
    </row>
    <row r="33211" spans="2:2">
      <c r="B33211" s="150"/>
    </row>
    <row r="33212" spans="2:2">
      <c r="B33212" s="150"/>
    </row>
    <row r="33213" spans="2:2">
      <c r="B33213" s="150"/>
    </row>
    <row r="33214" spans="2:2">
      <c r="B33214" s="150"/>
    </row>
    <row r="33215" spans="2:2">
      <c r="B33215" s="150"/>
    </row>
    <row r="33216" spans="2:2">
      <c r="B33216" s="150"/>
    </row>
    <row r="33217" spans="2:2">
      <c r="B33217" s="150"/>
    </row>
    <row r="33218" spans="2:2">
      <c r="B33218" s="150"/>
    </row>
    <row r="33219" spans="2:2">
      <c r="B33219" s="150"/>
    </row>
    <row r="33220" spans="2:2">
      <c r="B33220" s="150"/>
    </row>
    <row r="33221" spans="2:2">
      <c r="B33221" s="150"/>
    </row>
    <row r="33222" spans="2:2">
      <c r="B33222" s="150"/>
    </row>
    <row r="33223" spans="2:2">
      <c r="B33223" s="150"/>
    </row>
    <row r="33224" spans="2:2">
      <c r="B33224" s="150"/>
    </row>
    <row r="33225" spans="2:2">
      <c r="B33225" s="150"/>
    </row>
    <row r="33226" spans="2:2">
      <c r="B33226" s="150"/>
    </row>
    <row r="33227" spans="2:2">
      <c r="B33227" s="150"/>
    </row>
    <row r="33228" spans="2:2">
      <c r="B33228" s="150"/>
    </row>
    <row r="33229" spans="2:2">
      <c r="B33229" s="150"/>
    </row>
    <row r="33230" spans="2:2">
      <c r="B33230" s="150"/>
    </row>
    <row r="33231" spans="2:2">
      <c r="B33231" s="150"/>
    </row>
    <row r="33232" spans="2:2">
      <c r="B33232" s="150"/>
    </row>
    <row r="33233" spans="2:2">
      <c r="B33233" s="150"/>
    </row>
    <row r="33234" spans="2:2">
      <c r="B33234" s="150"/>
    </row>
    <row r="33235" spans="2:2">
      <c r="B33235" s="150"/>
    </row>
    <row r="33236" spans="2:2">
      <c r="B33236" s="150"/>
    </row>
    <row r="33237" spans="2:2">
      <c r="B33237" s="150"/>
    </row>
    <row r="33238" spans="2:2">
      <c r="B33238" s="150"/>
    </row>
    <row r="33239" spans="2:2">
      <c r="B33239" s="150"/>
    </row>
    <row r="33240" spans="2:2">
      <c r="B33240" s="150"/>
    </row>
    <row r="33241" spans="2:2">
      <c r="B33241" s="150"/>
    </row>
    <row r="33242" spans="2:2">
      <c r="B33242" s="150"/>
    </row>
    <row r="33243" spans="2:2">
      <c r="B33243" s="150"/>
    </row>
    <row r="33244" spans="2:2">
      <c r="B33244" s="150"/>
    </row>
    <row r="33245" spans="2:2">
      <c r="B33245" s="150"/>
    </row>
    <row r="33246" spans="2:2">
      <c r="B33246" s="150"/>
    </row>
    <row r="33247" spans="2:2">
      <c r="B33247" s="150"/>
    </row>
    <row r="33248" spans="2:2">
      <c r="B33248" s="150"/>
    </row>
    <row r="33249" spans="2:2">
      <c r="B33249" s="150"/>
    </row>
    <row r="33250" spans="2:2">
      <c r="B33250" s="150"/>
    </row>
    <row r="33251" spans="2:2">
      <c r="B33251" s="150"/>
    </row>
    <row r="33252" spans="2:2">
      <c r="B33252" s="150"/>
    </row>
    <row r="33253" spans="2:2">
      <c r="B33253" s="150"/>
    </row>
    <row r="33254" spans="2:2">
      <c r="B33254" s="150"/>
    </row>
    <row r="33255" spans="2:2">
      <c r="B33255" s="150"/>
    </row>
    <row r="33256" spans="2:2">
      <c r="B33256" s="150"/>
    </row>
    <row r="33257" spans="2:2">
      <c r="B33257" s="150"/>
    </row>
    <row r="33258" spans="2:2">
      <c r="B33258" s="150"/>
    </row>
    <row r="33259" spans="2:2">
      <c r="B33259" s="150"/>
    </row>
    <row r="33260" spans="2:2">
      <c r="B33260" s="150"/>
    </row>
    <row r="33261" spans="2:2">
      <c r="B33261" s="150"/>
    </row>
    <row r="33262" spans="2:2">
      <c r="B33262" s="150"/>
    </row>
    <row r="33263" spans="2:2">
      <c r="B33263" s="150"/>
    </row>
    <row r="33264" spans="2:2">
      <c r="B33264" s="150"/>
    </row>
    <row r="33265" spans="2:2">
      <c r="B33265" s="150"/>
    </row>
    <row r="33266" spans="2:2">
      <c r="B33266" s="150"/>
    </row>
    <row r="33267" spans="2:2">
      <c r="B33267" s="150"/>
    </row>
    <row r="33268" spans="2:2">
      <c r="B33268" s="150"/>
    </row>
    <row r="33269" spans="2:2">
      <c r="B33269" s="150"/>
    </row>
    <row r="33270" spans="2:2">
      <c r="B33270" s="150"/>
    </row>
    <row r="33271" spans="2:2">
      <c r="B33271" s="150"/>
    </row>
    <row r="33272" spans="2:2">
      <c r="B33272" s="150"/>
    </row>
    <row r="33273" spans="2:2">
      <c r="B33273" s="150"/>
    </row>
    <row r="33274" spans="2:2">
      <c r="B33274" s="150"/>
    </row>
    <row r="33275" spans="2:2">
      <c r="B33275" s="150"/>
    </row>
    <row r="33276" spans="2:2">
      <c r="B33276" s="150"/>
    </row>
    <row r="33277" spans="2:2">
      <c r="B33277" s="150"/>
    </row>
    <row r="33278" spans="2:2">
      <c r="B33278" s="150"/>
    </row>
    <row r="33279" spans="2:2">
      <c r="B33279" s="150"/>
    </row>
    <row r="33280" spans="2:2">
      <c r="B33280" s="150"/>
    </row>
    <row r="33281" spans="2:2">
      <c r="B33281" s="150"/>
    </row>
    <row r="33282" spans="2:2">
      <c r="B33282" s="150"/>
    </row>
    <row r="33283" spans="2:2">
      <c r="B33283" s="150"/>
    </row>
    <row r="33284" spans="2:2">
      <c r="B33284" s="150"/>
    </row>
    <row r="33285" spans="2:2">
      <c r="B33285" s="150"/>
    </row>
    <row r="33286" spans="2:2">
      <c r="B33286" s="150"/>
    </row>
    <row r="33287" spans="2:2">
      <c r="B33287" s="150"/>
    </row>
    <row r="33288" spans="2:2">
      <c r="B33288" s="150"/>
    </row>
    <row r="33289" spans="2:2">
      <c r="B33289" s="150"/>
    </row>
    <row r="33290" spans="2:2">
      <c r="B33290" s="150"/>
    </row>
    <row r="33291" spans="2:2">
      <c r="B33291" s="150"/>
    </row>
    <row r="33292" spans="2:2">
      <c r="B33292" s="150"/>
    </row>
    <row r="33293" spans="2:2">
      <c r="B33293" s="150"/>
    </row>
    <row r="33294" spans="2:2">
      <c r="B33294" s="150"/>
    </row>
    <row r="33295" spans="2:2">
      <c r="B33295" s="150"/>
    </row>
    <row r="33296" spans="2:2">
      <c r="B33296" s="150"/>
    </row>
    <row r="33297" spans="2:2">
      <c r="B33297" s="150"/>
    </row>
    <row r="33298" spans="2:2">
      <c r="B33298" s="150"/>
    </row>
    <row r="33299" spans="2:2">
      <c r="B33299" s="150"/>
    </row>
    <row r="33300" spans="2:2">
      <c r="B33300" s="150"/>
    </row>
    <row r="33301" spans="2:2">
      <c r="B33301" s="150"/>
    </row>
    <row r="33302" spans="2:2">
      <c r="B33302" s="150"/>
    </row>
    <row r="33303" spans="2:2">
      <c r="B33303" s="150"/>
    </row>
    <row r="33304" spans="2:2">
      <c r="B33304" s="150"/>
    </row>
    <row r="33305" spans="2:2">
      <c r="B33305" s="150"/>
    </row>
    <row r="33306" spans="2:2">
      <c r="B33306" s="150"/>
    </row>
    <row r="33307" spans="2:2">
      <c r="B33307" s="150"/>
    </row>
    <row r="33308" spans="2:2">
      <c r="B33308" s="150"/>
    </row>
    <row r="33309" spans="2:2">
      <c r="B33309" s="150"/>
    </row>
    <row r="33310" spans="2:2">
      <c r="B33310" s="150"/>
    </row>
    <row r="33311" spans="2:2">
      <c r="B33311" s="150"/>
    </row>
    <row r="33312" spans="2:2">
      <c r="B33312" s="150"/>
    </row>
    <row r="33313" spans="2:2">
      <c r="B33313" s="150"/>
    </row>
    <row r="33314" spans="2:2">
      <c r="B33314" s="150"/>
    </row>
    <row r="33315" spans="2:2">
      <c r="B33315" s="150"/>
    </row>
    <row r="33316" spans="2:2">
      <c r="B33316" s="150"/>
    </row>
    <row r="33317" spans="2:2">
      <c r="B33317" s="150"/>
    </row>
    <row r="33318" spans="2:2">
      <c r="B33318" s="150"/>
    </row>
    <row r="33319" spans="2:2">
      <c r="B33319" s="150"/>
    </row>
    <row r="33320" spans="2:2">
      <c r="B33320" s="150"/>
    </row>
    <row r="33321" spans="2:2">
      <c r="B33321" s="150"/>
    </row>
    <row r="33322" spans="2:2">
      <c r="B33322" s="150"/>
    </row>
    <row r="33323" spans="2:2">
      <c r="B33323" s="150"/>
    </row>
    <row r="33324" spans="2:2">
      <c r="B33324" s="150"/>
    </row>
    <row r="33325" spans="2:2">
      <c r="B33325" s="150"/>
    </row>
    <row r="33326" spans="2:2">
      <c r="B33326" s="150"/>
    </row>
    <row r="33327" spans="2:2">
      <c r="B33327" s="150"/>
    </row>
    <row r="33328" spans="2:2">
      <c r="B33328" s="150"/>
    </row>
    <row r="33329" spans="2:2">
      <c r="B33329" s="150"/>
    </row>
    <row r="33330" spans="2:2">
      <c r="B33330" s="150"/>
    </row>
    <row r="33331" spans="2:2">
      <c r="B33331" s="150"/>
    </row>
    <row r="33332" spans="2:2">
      <c r="B33332" s="150"/>
    </row>
    <row r="33333" spans="2:2">
      <c r="B33333" s="150"/>
    </row>
    <row r="33334" spans="2:2">
      <c r="B33334" s="150"/>
    </row>
    <row r="33335" spans="2:2">
      <c r="B33335" s="150"/>
    </row>
    <row r="33336" spans="2:2">
      <c r="B33336" s="150"/>
    </row>
    <row r="33337" spans="2:2">
      <c r="B33337" s="150"/>
    </row>
    <row r="33338" spans="2:2">
      <c r="B33338" s="150"/>
    </row>
    <row r="33339" spans="2:2">
      <c r="B33339" s="150"/>
    </row>
    <row r="33340" spans="2:2">
      <c r="B33340" s="150"/>
    </row>
    <row r="33341" spans="2:2">
      <c r="B33341" s="150"/>
    </row>
    <row r="33342" spans="2:2">
      <c r="B33342" s="150"/>
    </row>
    <row r="33343" spans="2:2">
      <c r="B33343" s="150"/>
    </row>
    <row r="33344" spans="2:2">
      <c r="B33344" s="150"/>
    </row>
    <row r="33345" spans="2:2">
      <c r="B33345" s="150"/>
    </row>
    <row r="33346" spans="2:2">
      <c r="B33346" s="150"/>
    </row>
    <row r="33347" spans="2:2">
      <c r="B33347" s="150"/>
    </row>
    <row r="33348" spans="2:2">
      <c r="B33348" s="150"/>
    </row>
    <row r="33349" spans="2:2">
      <c r="B33349" s="150"/>
    </row>
    <row r="33350" spans="2:2">
      <c r="B33350" s="150"/>
    </row>
    <row r="33351" spans="2:2">
      <c r="B33351" s="150"/>
    </row>
    <row r="33352" spans="2:2">
      <c r="B33352" s="150"/>
    </row>
    <row r="33353" spans="2:2">
      <c r="B33353" s="150"/>
    </row>
    <row r="33354" spans="2:2">
      <c r="B33354" s="150"/>
    </row>
    <row r="33355" spans="2:2">
      <c r="B33355" s="150"/>
    </row>
    <row r="33356" spans="2:2">
      <c r="B33356" s="150"/>
    </row>
    <row r="33357" spans="2:2">
      <c r="B33357" s="150"/>
    </row>
    <row r="33358" spans="2:2">
      <c r="B33358" s="150"/>
    </row>
    <row r="33359" spans="2:2">
      <c r="B33359" s="150"/>
    </row>
    <row r="33360" spans="2:2">
      <c r="B33360" s="150"/>
    </row>
    <row r="33361" spans="2:2">
      <c r="B33361" s="150"/>
    </row>
    <row r="33362" spans="2:2">
      <c r="B33362" s="150"/>
    </row>
    <row r="33363" spans="2:2">
      <c r="B33363" s="150"/>
    </row>
    <row r="33364" spans="2:2">
      <c r="B33364" s="150"/>
    </row>
    <row r="33365" spans="2:2">
      <c r="B33365" s="150"/>
    </row>
    <row r="33366" spans="2:2">
      <c r="B33366" s="150"/>
    </row>
    <row r="33367" spans="2:2">
      <c r="B33367" s="150"/>
    </row>
    <row r="33368" spans="2:2">
      <c r="B33368" s="150"/>
    </row>
    <row r="33369" spans="2:2">
      <c r="B33369" s="150"/>
    </row>
    <row r="33370" spans="2:2">
      <c r="B33370" s="150"/>
    </row>
    <row r="33371" spans="2:2">
      <c r="B33371" s="150"/>
    </row>
    <row r="33372" spans="2:2">
      <c r="B33372" s="150"/>
    </row>
    <row r="33373" spans="2:2">
      <c r="B33373" s="150"/>
    </row>
    <row r="33374" spans="2:2">
      <c r="B33374" s="150"/>
    </row>
    <row r="33375" spans="2:2">
      <c r="B33375" s="150"/>
    </row>
    <row r="33376" spans="2:2">
      <c r="B33376" s="150"/>
    </row>
    <row r="33377" spans="2:2">
      <c r="B33377" s="150"/>
    </row>
    <row r="33378" spans="2:2">
      <c r="B33378" s="150"/>
    </row>
    <row r="33379" spans="2:2">
      <c r="B33379" s="150"/>
    </row>
    <row r="33380" spans="2:2">
      <c r="B33380" s="150"/>
    </row>
    <row r="33381" spans="2:2">
      <c r="B33381" s="150"/>
    </row>
    <row r="33382" spans="2:2">
      <c r="B33382" s="150"/>
    </row>
    <row r="33383" spans="2:2">
      <c r="B33383" s="150"/>
    </row>
    <row r="33384" spans="2:2">
      <c r="B33384" s="150"/>
    </row>
    <row r="33385" spans="2:2">
      <c r="B33385" s="150"/>
    </row>
    <row r="33386" spans="2:2">
      <c r="B33386" s="150"/>
    </row>
    <row r="33387" spans="2:2">
      <c r="B33387" s="150"/>
    </row>
    <row r="33388" spans="2:2">
      <c r="B33388" s="150"/>
    </row>
    <row r="33389" spans="2:2">
      <c r="B33389" s="150"/>
    </row>
    <row r="33390" spans="2:2">
      <c r="B33390" s="150"/>
    </row>
    <row r="33391" spans="2:2">
      <c r="B33391" s="150"/>
    </row>
    <row r="33392" spans="2:2">
      <c r="B33392" s="150"/>
    </row>
    <row r="33393" spans="2:2">
      <c r="B33393" s="150"/>
    </row>
    <row r="33394" spans="2:2">
      <c r="B33394" s="150"/>
    </row>
    <row r="33395" spans="2:2">
      <c r="B33395" s="150"/>
    </row>
    <row r="33396" spans="2:2">
      <c r="B33396" s="150"/>
    </row>
    <row r="33397" spans="2:2">
      <c r="B33397" s="150"/>
    </row>
    <row r="33398" spans="2:2">
      <c r="B33398" s="150"/>
    </row>
    <row r="33399" spans="2:2">
      <c r="B33399" s="150"/>
    </row>
    <row r="33400" spans="2:2">
      <c r="B33400" s="150"/>
    </row>
    <row r="33401" spans="2:2">
      <c r="B33401" s="150"/>
    </row>
    <row r="33402" spans="2:2">
      <c r="B33402" s="150"/>
    </row>
    <row r="33403" spans="2:2">
      <c r="B33403" s="150"/>
    </row>
    <row r="33404" spans="2:2">
      <c r="B33404" s="150"/>
    </row>
    <row r="33405" spans="2:2">
      <c r="B33405" s="150"/>
    </row>
    <row r="33406" spans="2:2">
      <c r="B33406" s="150"/>
    </row>
    <row r="33407" spans="2:2">
      <c r="B33407" s="150"/>
    </row>
    <row r="33408" spans="2:2">
      <c r="B33408" s="150"/>
    </row>
    <row r="33409" spans="2:2">
      <c r="B33409" s="150"/>
    </row>
    <row r="33410" spans="2:2">
      <c r="B33410" s="150"/>
    </row>
    <row r="33411" spans="2:2">
      <c r="B33411" s="150"/>
    </row>
    <row r="33412" spans="2:2">
      <c r="B33412" s="150"/>
    </row>
    <row r="33413" spans="2:2">
      <c r="B33413" s="150"/>
    </row>
    <row r="33414" spans="2:2">
      <c r="B33414" s="150"/>
    </row>
    <row r="33415" spans="2:2">
      <c r="B33415" s="150"/>
    </row>
    <row r="33416" spans="2:2">
      <c r="B33416" s="150"/>
    </row>
    <row r="33417" spans="2:2">
      <c r="B33417" s="150"/>
    </row>
    <row r="33418" spans="2:2">
      <c r="B33418" s="150"/>
    </row>
    <row r="33419" spans="2:2">
      <c r="B33419" s="150"/>
    </row>
    <row r="33420" spans="2:2">
      <c r="B33420" s="150"/>
    </row>
    <row r="33421" spans="2:2">
      <c r="B33421" s="150"/>
    </row>
    <row r="33422" spans="2:2">
      <c r="B33422" s="150"/>
    </row>
    <row r="33423" spans="2:2">
      <c r="B33423" s="150"/>
    </row>
    <row r="33424" spans="2:2">
      <c r="B33424" s="150"/>
    </row>
    <row r="33425" spans="2:2">
      <c r="B33425" s="150"/>
    </row>
    <row r="33426" spans="2:2">
      <c r="B33426" s="150"/>
    </row>
    <row r="33427" spans="2:2">
      <c r="B33427" s="150"/>
    </row>
    <row r="33428" spans="2:2">
      <c r="B33428" s="150"/>
    </row>
    <row r="33429" spans="2:2">
      <c r="B33429" s="150"/>
    </row>
    <row r="33430" spans="2:2">
      <c r="B33430" s="150"/>
    </row>
    <row r="33431" spans="2:2">
      <c r="B33431" s="150"/>
    </row>
    <row r="33432" spans="2:2">
      <c r="B33432" s="150"/>
    </row>
    <row r="33433" spans="2:2">
      <c r="B33433" s="150"/>
    </row>
    <row r="33434" spans="2:2">
      <c r="B33434" s="150"/>
    </row>
    <row r="33435" spans="2:2">
      <c r="B33435" s="150"/>
    </row>
    <row r="33436" spans="2:2">
      <c r="B33436" s="150"/>
    </row>
    <row r="33437" spans="2:2">
      <c r="B33437" s="150"/>
    </row>
    <row r="33438" spans="2:2">
      <c r="B33438" s="150"/>
    </row>
    <row r="33439" spans="2:2">
      <c r="B33439" s="150"/>
    </row>
    <row r="33440" spans="2:2">
      <c r="B33440" s="150"/>
    </row>
    <row r="33441" spans="2:2">
      <c r="B33441" s="150"/>
    </row>
    <row r="33442" spans="2:2">
      <c r="B33442" s="150"/>
    </row>
    <row r="33443" spans="2:2">
      <c r="B33443" s="150"/>
    </row>
    <row r="33444" spans="2:2">
      <c r="B33444" s="150"/>
    </row>
    <row r="33445" spans="2:2">
      <c r="B33445" s="150"/>
    </row>
    <row r="33446" spans="2:2">
      <c r="B33446" s="150"/>
    </row>
    <row r="33447" spans="2:2">
      <c r="B33447" s="150"/>
    </row>
    <row r="33448" spans="2:2">
      <c r="B33448" s="150"/>
    </row>
    <row r="33449" spans="2:2">
      <c r="B33449" s="150"/>
    </row>
    <row r="33450" spans="2:2">
      <c r="B33450" s="150"/>
    </row>
    <row r="33451" spans="2:2">
      <c r="B33451" s="150"/>
    </row>
    <row r="33452" spans="2:2">
      <c r="B33452" s="150"/>
    </row>
    <row r="33453" spans="2:2">
      <c r="B33453" s="150"/>
    </row>
    <row r="33454" spans="2:2">
      <c r="B33454" s="150"/>
    </row>
    <row r="33455" spans="2:2">
      <c r="B33455" s="150"/>
    </row>
    <row r="33456" spans="2:2">
      <c r="B33456" s="150"/>
    </row>
    <row r="33457" spans="2:2">
      <c r="B33457" s="150"/>
    </row>
    <row r="33458" spans="2:2">
      <c r="B33458" s="150"/>
    </row>
    <row r="33459" spans="2:2">
      <c r="B33459" s="150"/>
    </row>
    <row r="33460" spans="2:2">
      <c r="B33460" s="150"/>
    </row>
    <row r="33461" spans="2:2">
      <c r="B33461" s="150"/>
    </row>
    <row r="33462" spans="2:2">
      <c r="B33462" s="150"/>
    </row>
    <row r="33463" spans="2:2">
      <c r="B33463" s="150"/>
    </row>
    <row r="33464" spans="2:2">
      <c r="B33464" s="150"/>
    </row>
    <row r="33465" spans="2:2">
      <c r="B33465" s="150"/>
    </row>
    <row r="33466" spans="2:2">
      <c r="B33466" s="150"/>
    </row>
    <row r="33467" spans="2:2">
      <c r="B33467" s="150"/>
    </row>
    <row r="33468" spans="2:2">
      <c r="B33468" s="150"/>
    </row>
    <row r="33469" spans="2:2">
      <c r="B33469" s="150"/>
    </row>
    <row r="33470" spans="2:2">
      <c r="B33470" s="150"/>
    </row>
    <row r="33471" spans="2:2">
      <c r="B33471" s="150"/>
    </row>
    <row r="33472" spans="2:2">
      <c r="B33472" s="150"/>
    </row>
    <row r="33473" spans="2:2">
      <c r="B33473" s="150"/>
    </row>
    <row r="33474" spans="2:2">
      <c r="B33474" s="150"/>
    </row>
    <row r="33475" spans="2:2">
      <c r="B33475" s="150"/>
    </row>
    <row r="33476" spans="2:2">
      <c r="B33476" s="150"/>
    </row>
    <row r="33477" spans="2:2">
      <c r="B33477" s="150"/>
    </row>
    <row r="33478" spans="2:2">
      <c r="B33478" s="150"/>
    </row>
    <row r="33479" spans="2:2">
      <c r="B33479" s="150"/>
    </row>
    <row r="33480" spans="2:2">
      <c r="B33480" s="150"/>
    </row>
    <row r="33481" spans="2:2">
      <c r="B33481" s="150"/>
    </row>
    <row r="33482" spans="2:2">
      <c r="B33482" s="150"/>
    </row>
    <row r="33483" spans="2:2">
      <c r="B33483" s="150"/>
    </row>
    <row r="33484" spans="2:2">
      <c r="B33484" s="150"/>
    </row>
    <row r="33485" spans="2:2">
      <c r="B33485" s="150"/>
    </row>
    <row r="33486" spans="2:2">
      <c r="B33486" s="150"/>
    </row>
    <row r="33487" spans="2:2">
      <c r="B33487" s="150"/>
    </row>
    <row r="33488" spans="2:2">
      <c r="B33488" s="150"/>
    </row>
    <row r="33489" spans="2:2">
      <c r="B33489" s="150"/>
    </row>
    <row r="33490" spans="2:2">
      <c r="B33490" s="150"/>
    </row>
    <row r="33491" spans="2:2">
      <c r="B33491" s="150"/>
    </row>
    <row r="33492" spans="2:2">
      <c r="B33492" s="150"/>
    </row>
    <row r="33493" spans="2:2">
      <c r="B33493" s="150"/>
    </row>
    <row r="33494" spans="2:2">
      <c r="B33494" s="150"/>
    </row>
    <row r="33495" spans="2:2">
      <c r="B33495" s="150"/>
    </row>
    <row r="33496" spans="2:2">
      <c r="B33496" s="150"/>
    </row>
    <row r="33497" spans="2:2">
      <c r="B33497" s="150"/>
    </row>
    <row r="33498" spans="2:2">
      <c r="B33498" s="150"/>
    </row>
    <row r="33499" spans="2:2">
      <c r="B33499" s="150"/>
    </row>
    <row r="33500" spans="2:2">
      <c r="B33500" s="150"/>
    </row>
    <row r="33501" spans="2:2">
      <c r="B33501" s="150"/>
    </row>
    <row r="33502" spans="2:2">
      <c r="B33502" s="150"/>
    </row>
    <row r="33503" spans="2:2">
      <c r="B33503" s="150"/>
    </row>
    <row r="33504" spans="2:2">
      <c r="B33504" s="150"/>
    </row>
    <row r="33505" spans="2:2">
      <c r="B33505" s="150"/>
    </row>
    <row r="33506" spans="2:2">
      <c r="B33506" s="150"/>
    </row>
    <row r="33507" spans="2:2">
      <c r="B33507" s="150"/>
    </row>
    <row r="33508" spans="2:2">
      <c r="B33508" s="150"/>
    </row>
    <row r="33509" spans="2:2">
      <c r="B33509" s="150"/>
    </row>
    <row r="33510" spans="2:2">
      <c r="B33510" s="150"/>
    </row>
    <row r="33511" spans="2:2">
      <c r="B33511" s="150"/>
    </row>
    <row r="33512" spans="2:2">
      <c r="B33512" s="150"/>
    </row>
    <row r="33513" spans="2:2">
      <c r="B33513" s="150"/>
    </row>
    <row r="33514" spans="2:2">
      <c r="B33514" s="150"/>
    </row>
    <row r="33515" spans="2:2">
      <c r="B33515" s="150"/>
    </row>
    <row r="33516" spans="2:2">
      <c r="B33516" s="150"/>
    </row>
    <row r="33517" spans="2:2">
      <c r="B33517" s="150"/>
    </row>
    <row r="33518" spans="2:2">
      <c r="B33518" s="150"/>
    </row>
    <row r="33519" spans="2:2">
      <c r="B33519" s="150"/>
    </row>
    <row r="33520" spans="2:2">
      <c r="B33520" s="150"/>
    </row>
    <row r="33521" spans="2:2">
      <c r="B33521" s="150"/>
    </row>
    <row r="33522" spans="2:2">
      <c r="B33522" s="150"/>
    </row>
    <row r="33523" spans="2:2">
      <c r="B33523" s="150"/>
    </row>
    <row r="33524" spans="2:2">
      <c r="B33524" s="150"/>
    </row>
    <row r="33525" spans="2:2">
      <c r="B33525" s="150"/>
    </row>
    <row r="33526" spans="2:2">
      <c r="B33526" s="150"/>
    </row>
    <row r="33527" spans="2:2">
      <c r="B33527" s="150"/>
    </row>
    <row r="33528" spans="2:2">
      <c r="B33528" s="150"/>
    </row>
    <row r="33529" spans="2:2">
      <c r="B33529" s="150"/>
    </row>
    <row r="33530" spans="2:2">
      <c r="B33530" s="150"/>
    </row>
    <row r="33531" spans="2:2">
      <c r="B33531" s="150"/>
    </row>
    <row r="33532" spans="2:2">
      <c r="B33532" s="150"/>
    </row>
    <row r="33533" spans="2:2">
      <c r="B33533" s="150"/>
    </row>
    <row r="33534" spans="2:2">
      <c r="B33534" s="150"/>
    </row>
    <row r="33535" spans="2:2">
      <c r="B33535" s="150"/>
    </row>
    <row r="33536" spans="2:2">
      <c r="B33536" s="150"/>
    </row>
    <row r="33537" spans="2:2">
      <c r="B33537" s="150"/>
    </row>
    <row r="33538" spans="2:2">
      <c r="B33538" s="150"/>
    </row>
    <row r="33539" spans="2:2">
      <c r="B33539" s="150"/>
    </row>
    <row r="33540" spans="2:2">
      <c r="B33540" s="150"/>
    </row>
    <row r="33541" spans="2:2">
      <c r="B33541" s="150"/>
    </row>
    <row r="33542" spans="2:2">
      <c r="B33542" s="150"/>
    </row>
    <row r="33543" spans="2:2">
      <c r="B33543" s="150"/>
    </row>
    <row r="33544" spans="2:2">
      <c r="B33544" s="150"/>
    </row>
    <row r="33545" spans="2:2">
      <c r="B33545" s="150"/>
    </row>
    <row r="33546" spans="2:2">
      <c r="B33546" s="150"/>
    </row>
    <row r="33547" spans="2:2">
      <c r="B33547" s="150"/>
    </row>
    <row r="33548" spans="2:2">
      <c r="B33548" s="150"/>
    </row>
    <row r="33549" spans="2:2">
      <c r="B33549" s="150"/>
    </row>
    <row r="33550" spans="2:2">
      <c r="B33550" s="150"/>
    </row>
    <row r="33551" spans="2:2">
      <c r="B33551" s="150"/>
    </row>
    <row r="33552" spans="2:2">
      <c r="B33552" s="150"/>
    </row>
    <row r="33553" spans="2:2">
      <c r="B33553" s="150"/>
    </row>
    <row r="33554" spans="2:2">
      <c r="B33554" s="150"/>
    </row>
    <row r="33555" spans="2:2">
      <c r="B33555" s="150"/>
    </row>
    <row r="33556" spans="2:2">
      <c r="B33556" s="150"/>
    </row>
    <row r="33557" spans="2:2">
      <c r="B33557" s="150"/>
    </row>
    <row r="33558" spans="2:2">
      <c r="B33558" s="150"/>
    </row>
    <row r="33559" spans="2:2">
      <c r="B33559" s="150"/>
    </row>
    <row r="33560" spans="2:2">
      <c r="B33560" s="150"/>
    </row>
    <row r="33561" spans="2:2">
      <c r="B33561" s="150"/>
    </row>
    <row r="33562" spans="2:2">
      <c r="B33562" s="150"/>
    </row>
    <row r="33563" spans="2:2">
      <c r="B33563" s="150"/>
    </row>
    <row r="33564" spans="2:2">
      <c r="B33564" s="150"/>
    </row>
    <row r="33565" spans="2:2">
      <c r="B33565" s="150"/>
    </row>
    <row r="33566" spans="2:2">
      <c r="B33566" s="150"/>
    </row>
    <row r="33567" spans="2:2">
      <c r="B33567" s="150"/>
    </row>
    <row r="33568" spans="2:2">
      <c r="B33568" s="150"/>
    </row>
    <row r="33569" spans="2:2">
      <c r="B33569" s="150"/>
    </row>
    <row r="33570" spans="2:2">
      <c r="B33570" s="150"/>
    </row>
    <row r="33571" spans="2:2">
      <c r="B33571" s="150"/>
    </row>
    <row r="33572" spans="2:2">
      <c r="B33572" s="150"/>
    </row>
    <row r="33573" spans="2:2">
      <c r="B33573" s="150"/>
    </row>
    <row r="33574" spans="2:2">
      <c r="B33574" s="150"/>
    </row>
    <row r="33575" spans="2:2">
      <c r="B33575" s="150"/>
    </row>
    <row r="33576" spans="2:2">
      <c r="B33576" s="150"/>
    </row>
    <row r="33577" spans="2:2">
      <c r="B33577" s="150"/>
    </row>
    <row r="33578" spans="2:2">
      <c r="B33578" s="150"/>
    </row>
    <row r="33579" spans="2:2">
      <c r="B33579" s="150"/>
    </row>
    <row r="33580" spans="2:2">
      <c r="B33580" s="150"/>
    </row>
    <row r="33581" spans="2:2">
      <c r="B33581" s="150"/>
    </row>
    <row r="33582" spans="2:2">
      <c r="B33582" s="150"/>
    </row>
    <row r="33583" spans="2:2">
      <c r="B33583" s="150"/>
    </row>
    <row r="33584" spans="2:2">
      <c r="B33584" s="150"/>
    </row>
    <row r="33585" spans="2:2">
      <c r="B33585" s="150"/>
    </row>
    <row r="33586" spans="2:2">
      <c r="B33586" s="150"/>
    </row>
    <row r="33587" spans="2:2">
      <c r="B33587" s="150"/>
    </row>
    <row r="33588" spans="2:2">
      <c r="B33588" s="150"/>
    </row>
    <row r="33589" spans="2:2">
      <c r="B33589" s="150"/>
    </row>
    <row r="33590" spans="2:2">
      <c r="B33590" s="150"/>
    </row>
    <row r="33591" spans="2:2">
      <c r="B33591" s="150"/>
    </row>
    <row r="33592" spans="2:2">
      <c r="B33592" s="150"/>
    </row>
    <row r="33593" spans="2:2">
      <c r="B33593" s="150"/>
    </row>
    <row r="33594" spans="2:2">
      <c r="B33594" s="150"/>
    </row>
    <row r="33595" spans="2:2">
      <c r="B33595" s="150"/>
    </row>
    <row r="33596" spans="2:2">
      <c r="B33596" s="150"/>
    </row>
    <row r="33597" spans="2:2">
      <c r="B33597" s="150"/>
    </row>
    <row r="33598" spans="2:2">
      <c r="B33598" s="150"/>
    </row>
    <row r="33599" spans="2:2">
      <c r="B33599" s="150"/>
    </row>
    <row r="33600" spans="2:2">
      <c r="B33600" s="150"/>
    </row>
    <row r="33601" spans="2:2">
      <c r="B33601" s="150"/>
    </row>
    <row r="33602" spans="2:2">
      <c r="B33602" s="150"/>
    </row>
    <row r="33603" spans="2:2">
      <c r="B33603" s="150"/>
    </row>
    <row r="33604" spans="2:2">
      <c r="B33604" s="150"/>
    </row>
    <row r="33605" spans="2:2">
      <c r="B33605" s="150"/>
    </row>
    <row r="33606" spans="2:2">
      <c r="B33606" s="150"/>
    </row>
    <row r="33607" spans="2:2">
      <c r="B33607" s="150"/>
    </row>
    <row r="33608" spans="2:2">
      <c r="B33608" s="150"/>
    </row>
    <row r="33609" spans="2:2">
      <c r="B33609" s="150"/>
    </row>
    <row r="33610" spans="2:2">
      <c r="B33610" s="150"/>
    </row>
    <row r="33611" spans="2:2">
      <c r="B33611" s="150"/>
    </row>
    <row r="33612" spans="2:2">
      <c r="B33612" s="150"/>
    </row>
    <row r="33613" spans="2:2">
      <c r="B33613" s="150"/>
    </row>
    <row r="33614" spans="2:2">
      <c r="B33614" s="150"/>
    </row>
    <row r="33615" spans="2:2">
      <c r="B33615" s="150"/>
    </row>
    <row r="33616" spans="2:2">
      <c r="B33616" s="150"/>
    </row>
    <row r="33617" spans="2:2">
      <c r="B33617" s="150"/>
    </row>
    <row r="33618" spans="2:2">
      <c r="B33618" s="150"/>
    </row>
    <row r="33619" spans="2:2">
      <c r="B33619" s="150"/>
    </row>
    <row r="33620" spans="2:2">
      <c r="B33620" s="150"/>
    </row>
    <row r="33621" spans="2:2">
      <c r="B33621" s="150"/>
    </row>
    <row r="33622" spans="2:2">
      <c r="B33622" s="150"/>
    </row>
    <row r="33623" spans="2:2">
      <c r="B33623" s="150"/>
    </row>
    <row r="33624" spans="2:2">
      <c r="B33624" s="150"/>
    </row>
    <row r="33625" spans="2:2">
      <c r="B33625" s="150"/>
    </row>
    <row r="33626" spans="2:2">
      <c r="B33626" s="150"/>
    </row>
    <row r="33627" spans="2:2">
      <c r="B33627" s="150"/>
    </row>
    <row r="33628" spans="2:2">
      <c r="B33628" s="150"/>
    </row>
    <row r="33629" spans="2:2">
      <c r="B33629" s="150"/>
    </row>
    <row r="33630" spans="2:2">
      <c r="B33630" s="150"/>
    </row>
    <row r="33631" spans="2:2">
      <c r="B33631" s="150"/>
    </row>
    <row r="33632" spans="2:2">
      <c r="B33632" s="150"/>
    </row>
    <row r="33633" spans="2:2">
      <c r="B33633" s="150"/>
    </row>
    <row r="33634" spans="2:2">
      <c r="B33634" s="150"/>
    </row>
    <row r="33635" spans="2:2">
      <c r="B33635" s="150"/>
    </row>
    <row r="33636" spans="2:2">
      <c r="B33636" s="150"/>
    </row>
    <row r="33637" spans="2:2">
      <c r="B33637" s="150"/>
    </row>
    <row r="33638" spans="2:2">
      <c r="B33638" s="150"/>
    </row>
    <row r="33639" spans="2:2">
      <c r="B33639" s="150"/>
    </row>
    <row r="33640" spans="2:2">
      <c r="B33640" s="150"/>
    </row>
    <row r="33641" spans="2:2">
      <c r="B33641" s="150"/>
    </row>
    <row r="33642" spans="2:2">
      <c r="B33642" s="150"/>
    </row>
    <row r="33643" spans="2:2">
      <c r="B33643" s="150"/>
    </row>
    <row r="33644" spans="2:2">
      <c r="B33644" s="150"/>
    </row>
    <row r="33645" spans="2:2">
      <c r="B33645" s="150"/>
    </row>
    <row r="33646" spans="2:2">
      <c r="B33646" s="150"/>
    </row>
    <row r="33647" spans="2:2">
      <c r="B33647" s="150"/>
    </row>
    <row r="33648" spans="2:2">
      <c r="B33648" s="150"/>
    </row>
    <row r="33649" spans="2:2">
      <c r="B33649" s="150"/>
    </row>
    <row r="33650" spans="2:2">
      <c r="B33650" s="150"/>
    </row>
    <row r="33651" spans="2:2">
      <c r="B33651" s="150"/>
    </row>
    <row r="33652" spans="2:2">
      <c r="B33652" s="150"/>
    </row>
    <row r="33653" spans="2:2">
      <c r="B33653" s="150"/>
    </row>
    <row r="33654" spans="2:2">
      <c r="B33654" s="150"/>
    </row>
    <row r="33655" spans="2:2">
      <c r="B33655" s="150"/>
    </row>
    <row r="33656" spans="2:2">
      <c r="B33656" s="150"/>
    </row>
    <row r="33657" spans="2:2">
      <c r="B33657" s="150"/>
    </row>
    <row r="33658" spans="2:2">
      <c r="B33658" s="150"/>
    </row>
    <row r="33659" spans="2:2">
      <c r="B33659" s="150"/>
    </row>
    <row r="33660" spans="2:2">
      <c r="B33660" s="150"/>
    </row>
    <row r="33661" spans="2:2">
      <c r="B33661" s="150"/>
    </row>
    <row r="33662" spans="2:2">
      <c r="B33662" s="150"/>
    </row>
    <row r="33663" spans="2:2">
      <c r="B33663" s="150"/>
    </row>
    <row r="33664" spans="2:2">
      <c r="B33664" s="150"/>
    </row>
    <row r="33665" spans="2:2">
      <c r="B33665" s="150"/>
    </row>
    <row r="33666" spans="2:2">
      <c r="B33666" s="150"/>
    </row>
    <row r="33667" spans="2:2">
      <c r="B33667" s="150"/>
    </row>
    <row r="33668" spans="2:2">
      <c r="B33668" s="150"/>
    </row>
    <row r="33669" spans="2:2">
      <c r="B33669" s="150"/>
    </row>
    <row r="33670" spans="2:2">
      <c r="B33670" s="150"/>
    </row>
    <row r="33671" spans="2:2">
      <c r="B33671" s="150"/>
    </row>
    <row r="33672" spans="2:2">
      <c r="B33672" s="150"/>
    </row>
    <row r="33673" spans="2:2">
      <c r="B33673" s="150"/>
    </row>
    <row r="33674" spans="2:2">
      <c r="B33674" s="150"/>
    </row>
    <row r="33675" spans="2:2">
      <c r="B33675" s="150"/>
    </row>
    <row r="33676" spans="2:2">
      <c r="B33676" s="150"/>
    </row>
    <row r="33677" spans="2:2">
      <c r="B33677" s="150"/>
    </row>
    <row r="33678" spans="2:2">
      <c r="B33678" s="150"/>
    </row>
    <row r="33679" spans="2:2">
      <c r="B33679" s="150"/>
    </row>
    <row r="33680" spans="2:2">
      <c r="B33680" s="150"/>
    </row>
    <row r="33681" spans="2:2">
      <c r="B33681" s="150"/>
    </row>
    <row r="33682" spans="2:2">
      <c r="B33682" s="150"/>
    </row>
    <row r="33683" spans="2:2">
      <c r="B33683" s="150"/>
    </row>
    <row r="33684" spans="2:2">
      <c r="B33684" s="150"/>
    </row>
    <row r="33685" spans="2:2">
      <c r="B33685" s="150"/>
    </row>
    <row r="33686" spans="2:2">
      <c r="B33686" s="150"/>
    </row>
    <row r="33687" spans="2:2">
      <c r="B33687" s="150"/>
    </row>
    <row r="33688" spans="2:2">
      <c r="B33688" s="150"/>
    </row>
    <row r="33689" spans="2:2">
      <c r="B33689" s="150"/>
    </row>
    <row r="33690" spans="2:2">
      <c r="B33690" s="150"/>
    </row>
    <row r="33691" spans="2:2">
      <c r="B33691" s="150"/>
    </row>
    <row r="33692" spans="2:2">
      <c r="B33692" s="150"/>
    </row>
    <row r="33693" spans="2:2">
      <c r="B33693" s="150"/>
    </row>
    <row r="33694" spans="2:2">
      <c r="B33694" s="150"/>
    </row>
    <row r="33695" spans="2:2">
      <c r="B33695" s="150"/>
    </row>
    <row r="33696" spans="2:2">
      <c r="B33696" s="150"/>
    </row>
    <row r="33697" spans="2:2">
      <c r="B33697" s="150"/>
    </row>
    <row r="33698" spans="2:2">
      <c r="B33698" s="150"/>
    </row>
    <row r="33699" spans="2:2">
      <c r="B33699" s="150"/>
    </row>
    <row r="33700" spans="2:2">
      <c r="B33700" s="150"/>
    </row>
    <row r="33701" spans="2:2">
      <c r="B33701" s="150"/>
    </row>
    <row r="33702" spans="2:2">
      <c r="B33702" s="150"/>
    </row>
    <row r="33703" spans="2:2">
      <c r="B33703" s="150"/>
    </row>
    <row r="33704" spans="2:2">
      <c r="B33704" s="150"/>
    </row>
    <row r="33705" spans="2:2">
      <c r="B33705" s="150"/>
    </row>
    <row r="33706" spans="2:2">
      <c r="B33706" s="150"/>
    </row>
    <row r="33707" spans="2:2">
      <c r="B33707" s="150"/>
    </row>
    <row r="33708" spans="2:2">
      <c r="B33708" s="150"/>
    </row>
    <row r="33709" spans="2:2">
      <c r="B33709" s="150"/>
    </row>
    <row r="33710" spans="2:2">
      <c r="B33710" s="150"/>
    </row>
    <row r="33711" spans="2:2">
      <c r="B33711" s="150"/>
    </row>
    <row r="33712" spans="2:2">
      <c r="B33712" s="150"/>
    </row>
    <row r="33713" spans="2:2">
      <c r="B33713" s="150"/>
    </row>
    <row r="33714" spans="2:2">
      <c r="B33714" s="150"/>
    </row>
    <row r="33715" spans="2:2">
      <c r="B33715" s="150"/>
    </row>
    <row r="33716" spans="2:2">
      <c r="B33716" s="150"/>
    </row>
    <row r="33717" spans="2:2">
      <c r="B33717" s="150"/>
    </row>
    <row r="33718" spans="2:2">
      <c r="B33718" s="150"/>
    </row>
    <row r="33719" spans="2:2">
      <c r="B33719" s="150"/>
    </row>
    <row r="33720" spans="2:2">
      <c r="B33720" s="150"/>
    </row>
    <row r="33721" spans="2:2">
      <c r="B33721" s="150"/>
    </row>
    <row r="33722" spans="2:2">
      <c r="B33722" s="150"/>
    </row>
    <row r="33723" spans="2:2">
      <c r="B33723" s="150"/>
    </row>
    <row r="33724" spans="2:2">
      <c r="B33724" s="150"/>
    </row>
    <row r="33725" spans="2:2">
      <c r="B33725" s="150"/>
    </row>
    <row r="33726" spans="2:2">
      <c r="B33726" s="150"/>
    </row>
    <row r="33727" spans="2:2">
      <c r="B33727" s="150"/>
    </row>
    <row r="33728" spans="2:2">
      <c r="B33728" s="150"/>
    </row>
    <row r="33729" spans="2:2">
      <c r="B33729" s="150"/>
    </row>
    <row r="33730" spans="2:2">
      <c r="B33730" s="150"/>
    </row>
    <row r="33731" spans="2:2">
      <c r="B33731" s="150"/>
    </row>
    <row r="33732" spans="2:2">
      <c r="B33732" s="150"/>
    </row>
    <row r="33733" spans="2:2">
      <c r="B33733" s="150"/>
    </row>
    <row r="33734" spans="2:2">
      <c r="B33734" s="150"/>
    </row>
    <row r="33735" spans="2:2">
      <c r="B33735" s="150"/>
    </row>
    <row r="33736" spans="2:2">
      <c r="B33736" s="150"/>
    </row>
    <row r="33737" spans="2:2">
      <c r="B33737" s="150"/>
    </row>
    <row r="33738" spans="2:2">
      <c r="B33738" s="150"/>
    </row>
    <row r="33739" spans="2:2">
      <c r="B33739" s="150"/>
    </row>
    <row r="33740" spans="2:2">
      <c r="B33740" s="150"/>
    </row>
    <row r="33741" spans="2:2">
      <c r="B33741" s="150"/>
    </row>
    <row r="33742" spans="2:2">
      <c r="B33742" s="150"/>
    </row>
    <row r="33743" spans="2:2">
      <c r="B33743" s="150"/>
    </row>
    <row r="33744" spans="2:2">
      <c r="B33744" s="150"/>
    </row>
    <row r="33745" spans="2:2">
      <c r="B33745" s="150"/>
    </row>
    <row r="33746" spans="2:2">
      <c r="B33746" s="150"/>
    </row>
    <row r="33747" spans="2:2">
      <c r="B33747" s="150"/>
    </row>
    <row r="33748" spans="2:2">
      <c r="B33748" s="150"/>
    </row>
    <row r="33749" spans="2:2">
      <c r="B33749" s="150"/>
    </row>
    <row r="33750" spans="2:2">
      <c r="B33750" s="150"/>
    </row>
    <row r="33751" spans="2:2">
      <c r="B33751" s="150"/>
    </row>
    <row r="33752" spans="2:2">
      <c r="B33752" s="150"/>
    </row>
    <row r="33753" spans="2:2">
      <c r="B33753" s="150"/>
    </row>
    <row r="33754" spans="2:2">
      <c r="B33754" s="150"/>
    </row>
    <row r="33755" spans="2:2">
      <c r="B33755" s="150"/>
    </row>
    <row r="33756" spans="2:2">
      <c r="B33756" s="150"/>
    </row>
    <row r="33757" spans="2:2">
      <c r="B33757" s="150"/>
    </row>
    <row r="33758" spans="2:2">
      <c r="B33758" s="150"/>
    </row>
    <row r="33759" spans="2:2">
      <c r="B33759" s="150"/>
    </row>
    <row r="33760" spans="2:2">
      <c r="B33760" s="150"/>
    </row>
    <row r="33761" spans="2:2">
      <c r="B33761" s="150"/>
    </row>
    <row r="33762" spans="2:2">
      <c r="B33762" s="150"/>
    </row>
    <row r="33763" spans="2:2">
      <c r="B33763" s="150"/>
    </row>
    <row r="33764" spans="2:2">
      <c r="B33764" s="150"/>
    </row>
    <row r="33765" spans="2:2">
      <c r="B33765" s="150"/>
    </row>
    <row r="33766" spans="2:2">
      <c r="B33766" s="150"/>
    </row>
    <row r="33767" spans="2:2">
      <c r="B33767" s="150"/>
    </row>
    <row r="33768" spans="2:2">
      <c r="B33768" s="150"/>
    </row>
    <row r="33769" spans="2:2">
      <c r="B33769" s="150"/>
    </row>
    <row r="33770" spans="2:2">
      <c r="B33770" s="150"/>
    </row>
    <row r="33771" spans="2:2">
      <c r="B33771" s="150"/>
    </row>
    <row r="33772" spans="2:2">
      <c r="B33772" s="150"/>
    </row>
    <row r="33773" spans="2:2">
      <c r="B33773" s="150"/>
    </row>
    <row r="33774" spans="2:2">
      <c r="B33774" s="150"/>
    </row>
    <row r="33775" spans="2:2">
      <c r="B33775" s="150"/>
    </row>
    <row r="33776" spans="2:2">
      <c r="B33776" s="150"/>
    </row>
    <row r="33777" spans="2:2">
      <c r="B33777" s="150"/>
    </row>
    <row r="33778" spans="2:2">
      <c r="B33778" s="150"/>
    </row>
    <row r="33779" spans="2:2">
      <c r="B33779" s="150"/>
    </row>
    <row r="33780" spans="2:2">
      <c r="B33780" s="150"/>
    </row>
    <row r="33781" spans="2:2">
      <c r="B33781" s="150"/>
    </row>
    <row r="33782" spans="2:2">
      <c r="B33782" s="150"/>
    </row>
    <row r="33783" spans="2:2">
      <c r="B33783" s="150"/>
    </row>
    <row r="33784" spans="2:2">
      <c r="B33784" s="150"/>
    </row>
    <row r="33785" spans="2:2">
      <c r="B33785" s="150"/>
    </row>
    <row r="33786" spans="2:2">
      <c r="B33786" s="150"/>
    </row>
    <row r="33787" spans="2:2">
      <c r="B33787" s="150"/>
    </row>
    <row r="33788" spans="2:2">
      <c r="B33788" s="150"/>
    </row>
    <row r="33789" spans="2:2">
      <c r="B33789" s="150"/>
    </row>
    <row r="33790" spans="2:2">
      <c r="B33790" s="150"/>
    </row>
    <row r="33791" spans="2:2">
      <c r="B33791" s="150"/>
    </row>
    <row r="33792" spans="2:2">
      <c r="B33792" s="150"/>
    </row>
    <row r="33793" spans="2:2">
      <c r="B33793" s="150"/>
    </row>
    <row r="33794" spans="2:2">
      <c r="B33794" s="150"/>
    </row>
    <row r="33795" spans="2:2">
      <c r="B33795" s="150"/>
    </row>
    <row r="33796" spans="2:2">
      <c r="B33796" s="150"/>
    </row>
    <row r="33797" spans="2:2">
      <c r="B33797" s="150"/>
    </row>
    <row r="33798" spans="2:2">
      <c r="B33798" s="150"/>
    </row>
    <row r="33799" spans="2:2">
      <c r="B33799" s="150"/>
    </row>
    <row r="33800" spans="2:2">
      <c r="B33800" s="150"/>
    </row>
    <row r="33801" spans="2:2">
      <c r="B33801" s="150"/>
    </row>
    <row r="33802" spans="2:2">
      <c r="B33802" s="150"/>
    </row>
    <row r="33803" spans="2:2">
      <c r="B33803" s="150"/>
    </row>
    <row r="33804" spans="2:2">
      <c r="B33804" s="150"/>
    </row>
    <row r="33805" spans="2:2">
      <c r="B33805" s="150"/>
    </row>
    <row r="33806" spans="2:2">
      <c r="B33806" s="150"/>
    </row>
    <row r="33807" spans="2:2">
      <c r="B33807" s="150"/>
    </row>
    <row r="33808" spans="2:2">
      <c r="B33808" s="150"/>
    </row>
    <row r="33809" spans="2:2">
      <c r="B33809" s="150"/>
    </row>
    <row r="33810" spans="2:2">
      <c r="B33810" s="150"/>
    </row>
    <row r="33811" spans="2:2">
      <c r="B33811" s="150"/>
    </row>
    <row r="33812" spans="2:2">
      <c r="B33812" s="150"/>
    </row>
    <row r="33813" spans="2:2">
      <c r="B33813" s="150"/>
    </row>
    <row r="33814" spans="2:2">
      <c r="B33814" s="150"/>
    </row>
    <row r="33815" spans="2:2">
      <c r="B33815" s="150"/>
    </row>
    <row r="33816" spans="2:2">
      <c r="B33816" s="150"/>
    </row>
    <row r="33817" spans="2:2">
      <c r="B33817" s="150"/>
    </row>
    <row r="33818" spans="2:2">
      <c r="B33818" s="150"/>
    </row>
    <row r="33819" spans="2:2">
      <c r="B33819" s="150"/>
    </row>
    <row r="33820" spans="2:2">
      <c r="B33820" s="150"/>
    </row>
    <row r="33821" spans="2:2">
      <c r="B33821" s="150"/>
    </row>
    <row r="33822" spans="2:2">
      <c r="B33822" s="150"/>
    </row>
    <row r="33823" spans="2:2">
      <c r="B33823" s="150"/>
    </row>
    <row r="33824" spans="2:2">
      <c r="B33824" s="150"/>
    </row>
    <row r="33825" spans="2:2">
      <c r="B33825" s="150"/>
    </row>
    <row r="33826" spans="2:2">
      <c r="B33826" s="150"/>
    </row>
    <row r="33827" spans="2:2">
      <c r="B33827" s="150"/>
    </row>
    <row r="33828" spans="2:2">
      <c r="B33828" s="150"/>
    </row>
    <row r="33829" spans="2:2">
      <c r="B33829" s="150"/>
    </row>
    <row r="33830" spans="2:2">
      <c r="B33830" s="150"/>
    </row>
    <row r="33831" spans="2:2">
      <c r="B33831" s="150"/>
    </row>
    <row r="33832" spans="2:2">
      <c r="B33832" s="150"/>
    </row>
    <row r="33833" spans="2:2">
      <c r="B33833" s="150"/>
    </row>
    <row r="33834" spans="2:2">
      <c r="B33834" s="150"/>
    </row>
    <row r="33835" spans="2:2">
      <c r="B33835" s="150"/>
    </row>
    <row r="33836" spans="2:2">
      <c r="B33836" s="150"/>
    </row>
    <row r="33837" spans="2:2">
      <c r="B33837" s="150"/>
    </row>
    <row r="33838" spans="2:2">
      <c r="B33838" s="150"/>
    </row>
    <row r="33839" spans="2:2">
      <c r="B33839" s="150"/>
    </row>
    <row r="33840" spans="2:2">
      <c r="B33840" s="150"/>
    </row>
    <row r="33841" spans="2:2">
      <c r="B33841" s="150"/>
    </row>
    <row r="33842" spans="2:2">
      <c r="B33842" s="150"/>
    </row>
    <row r="33843" spans="2:2">
      <c r="B33843" s="150"/>
    </row>
    <row r="33844" spans="2:2">
      <c r="B33844" s="150"/>
    </row>
    <row r="33845" spans="2:2">
      <c r="B33845" s="150"/>
    </row>
    <row r="33846" spans="2:2">
      <c r="B33846" s="150"/>
    </row>
    <row r="33847" spans="2:2">
      <c r="B33847" s="150"/>
    </row>
    <row r="33848" spans="2:2">
      <c r="B33848" s="150"/>
    </row>
    <row r="33849" spans="2:2">
      <c r="B33849" s="150"/>
    </row>
    <row r="33850" spans="2:2">
      <c r="B33850" s="150"/>
    </row>
    <row r="33851" spans="2:2">
      <c r="B33851" s="150"/>
    </row>
    <row r="33852" spans="2:2">
      <c r="B33852" s="150"/>
    </row>
    <row r="33853" spans="2:2">
      <c r="B33853" s="150"/>
    </row>
    <row r="33854" spans="2:2">
      <c r="B33854" s="150"/>
    </row>
    <row r="33855" spans="2:2">
      <c r="B33855" s="150"/>
    </row>
    <row r="33856" spans="2:2">
      <c r="B33856" s="150"/>
    </row>
    <row r="33857" spans="2:2">
      <c r="B33857" s="150"/>
    </row>
    <row r="33858" spans="2:2">
      <c r="B33858" s="150"/>
    </row>
    <row r="33859" spans="2:2">
      <c r="B33859" s="150"/>
    </row>
    <row r="33860" spans="2:2">
      <c r="B33860" s="150"/>
    </row>
    <row r="33861" spans="2:2">
      <c r="B33861" s="150"/>
    </row>
    <row r="33862" spans="2:2">
      <c r="B33862" s="150"/>
    </row>
    <row r="33863" spans="2:2">
      <c r="B33863" s="150"/>
    </row>
    <row r="33864" spans="2:2">
      <c r="B33864" s="150"/>
    </row>
    <row r="33865" spans="2:2">
      <c r="B33865" s="150"/>
    </row>
    <row r="33866" spans="2:2">
      <c r="B33866" s="150"/>
    </row>
    <row r="33867" spans="2:2">
      <c r="B33867" s="150"/>
    </row>
    <row r="33868" spans="2:2">
      <c r="B33868" s="150"/>
    </row>
    <row r="33869" spans="2:2">
      <c r="B33869" s="150"/>
    </row>
    <row r="33870" spans="2:2">
      <c r="B33870" s="150"/>
    </row>
    <row r="33871" spans="2:2">
      <c r="B33871" s="150"/>
    </row>
    <row r="33872" spans="2:2">
      <c r="B33872" s="150"/>
    </row>
    <row r="33873" spans="2:2">
      <c r="B33873" s="150"/>
    </row>
    <row r="33874" spans="2:2">
      <c r="B33874" s="150"/>
    </row>
    <row r="33875" spans="2:2">
      <c r="B33875" s="150"/>
    </row>
    <row r="33876" spans="2:2">
      <c r="B33876" s="150"/>
    </row>
    <row r="33877" spans="2:2">
      <c r="B33877" s="150"/>
    </row>
    <row r="33878" spans="2:2">
      <c r="B33878" s="150"/>
    </row>
    <row r="33879" spans="2:2">
      <c r="B33879" s="150"/>
    </row>
    <row r="33880" spans="2:2">
      <c r="B33880" s="150"/>
    </row>
    <row r="33881" spans="2:2">
      <c r="B33881" s="150"/>
    </row>
    <row r="33882" spans="2:2">
      <c r="B33882" s="150"/>
    </row>
    <row r="33883" spans="2:2">
      <c r="B33883" s="150"/>
    </row>
    <row r="33884" spans="2:2">
      <c r="B33884" s="150"/>
    </row>
    <row r="33885" spans="2:2">
      <c r="B33885" s="150"/>
    </row>
    <row r="33886" spans="2:2">
      <c r="B33886" s="150"/>
    </row>
    <row r="33887" spans="2:2">
      <c r="B33887" s="150"/>
    </row>
    <row r="33888" spans="2:2">
      <c r="B33888" s="150"/>
    </row>
    <row r="33889" spans="2:2">
      <c r="B33889" s="150"/>
    </row>
    <row r="33890" spans="2:2">
      <c r="B33890" s="150"/>
    </row>
    <row r="33891" spans="2:2">
      <c r="B33891" s="150"/>
    </row>
    <row r="33892" spans="2:2">
      <c r="B33892" s="150"/>
    </row>
    <row r="33893" spans="2:2">
      <c r="B33893" s="150"/>
    </row>
    <row r="33894" spans="2:2">
      <c r="B33894" s="150"/>
    </row>
    <row r="33895" spans="2:2">
      <c r="B33895" s="150"/>
    </row>
    <row r="33896" spans="2:2">
      <c r="B33896" s="150"/>
    </row>
    <row r="33897" spans="2:2">
      <c r="B33897" s="150"/>
    </row>
    <row r="33898" spans="2:2">
      <c r="B33898" s="150"/>
    </row>
    <row r="33899" spans="2:2">
      <c r="B33899" s="150"/>
    </row>
    <row r="33900" spans="2:2">
      <c r="B33900" s="150"/>
    </row>
    <row r="33901" spans="2:2">
      <c r="B33901" s="150"/>
    </row>
    <row r="33902" spans="2:2">
      <c r="B33902" s="150"/>
    </row>
    <row r="33903" spans="2:2">
      <c r="B33903" s="150"/>
    </row>
    <row r="33904" spans="2:2">
      <c r="B33904" s="150"/>
    </row>
    <row r="33905" spans="2:2">
      <c r="B33905" s="150"/>
    </row>
    <row r="33906" spans="2:2">
      <c r="B33906" s="150"/>
    </row>
    <row r="33907" spans="2:2">
      <c r="B33907" s="150"/>
    </row>
    <row r="33908" spans="2:2">
      <c r="B33908" s="150"/>
    </row>
    <row r="33909" spans="2:2">
      <c r="B33909" s="150"/>
    </row>
    <row r="33910" spans="2:2">
      <c r="B33910" s="150"/>
    </row>
    <row r="33911" spans="2:2">
      <c r="B33911" s="150"/>
    </row>
    <row r="33912" spans="2:2">
      <c r="B33912" s="150"/>
    </row>
    <row r="33913" spans="2:2">
      <c r="B33913" s="150"/>
    </row>
    <row r="33914" spans="2:2">
      <c r="B33914" s="150"/>
    </row>
    <row r="33915" spans="2:2">
      <c r="B33915" s="150"/>
    </row>
    <row r="33916" spans="2:2">
      <c r="B33916" s="150"/>
    </row>
    <row r="33917" spans="2:2">
      <c r="B33917" s="150"/>
    </row>
    <row r="33918" spans="2:2">
      <c r="B33918" s="150"/>
    </row>
    <row r="33919" spans="2:2">
      <c r="B33919" s="150"/>
    </row>
    <row r="33920" spans="2:2">
      <c r="B33920" s="150"/>
    </row>
    <row r="33921" spans="2:2">
      <c r="B33921" s="150"/>
    </row>
    <row r="33922" spans="2:2">
      <c r="B33922" s="150"/>
    </row>
    <row r="33923" spans="2:2">
      <c r="B33923" s="150"/>
    </row>
    <row r="33924" spans="2:2">
      <c r="B33924" s="150"/>
    </row>
    <row r="33925" spans="2:2">
      <c r="B33925" s="150"/>
    </row>
    <row r="33926" spans="2:2">
      <c r="B33926" s="150"/>
    </row>
    <row r="33927" spans="2:2">
      <c r="B33927" s="150"/>
    </row>
    <row r="33928" spans="2:2">
      <c r="B33928" s="150"/>
    </row>
    <row r="33929" spans="2:2">
      <c r="B33929" s="150"/>
    </row>
    <row r="33930" spans="2:2">
      <c r="B33930" s="150"/>
    </row>
    <row r="33931" spans="2:2">
      <c r="B33931" s="150"/>
    </row>
    <row r="33932" spans="2:2">
      <c r="B33932" s="150"/>
    </row>
    <row r="33933" spans="2:2">
      <c r="B33933" s="150"/>
    </row>
    <row r="33934" spans="2:2">
      <c r="B33934" s="150"/>
    </row>
    <row r="33935" spans="2:2">
      <c r="B33935" s="150"/>
    </row>
    <row r="33936" spans="2:2">
      <c r="B33936" s="150"/>
    </row>
    <row r="33937" spans="2:2">
      <c r="B33937" s="150"/>
    </row>
    <row r="33938" spans="2:2">
      <c r="B33938" s="150"/>
    </row>
    <row r="33939" spans="2:2">
      <c r="B33939" s="150"/>
    </row>
    <row r="33940" spans="2:2">
      <c r="B33940" s="150"/>
    </row>
    <row r="33941" spans="2:2">
      <c r="B33941" s="150"/>
    </row>
    <row r="33942" spans="2:2">
      <c r="B33942" s="150"/>
    </row>
    <row r="33943" spans="2:2">
      <c r="B33943" s="150"/>
    </row>
    <row r="33944" spans="2:2">
      <c r="B33944" s="150"/>
    </row>
    <row r="33945" spans="2:2">
      <c r="B33945" s="150"/>
    </row>
    <row r="33946" spans="2:2">
      <c r="B33946" s="150"/>
    </row>
    <row r="33947" spans="2:2">
      <c r="B33947" s="150"/>
    </row>
    <row r="33948" spans="2:2">
      <c r="B33948" s="150"/>
    </row>
    <row r="33949" spans="2:2">
      <c r="B33949" s="150"/>
    </row>
    <row r="33950" spans="2:2">
      <c r="B33950" s="150"/>
    </row>
    <row r="33951" spans="2:2">
      <c r="B33951" s="150"/>
    </row>
    <row r="33952" spans="2:2">
      <c r="B33952" s="150"/>
    </row>
    <row r="33953" spans="2:2">
      <c r="B33953" s="150"/>
    </row>
    <row r="33954" spans="2:2">
      <c r="B33954" s="150"/>
    </row>
    <row r="33955" spans="2:2">
      <c r="B33955" s="150"/>
    </row>
    <row r="33956" spans="2:2">
      <c r="B33956" s="150"/>
    </row>
    <row r="33957" spans="2:2">
      <c r="B33957" s="150"/>
    </row>
    <row r="33958" spans="2:2">
      <c r="B33958" s="150"/>
    </row>
    <row r="33959" spans="2:2">
      <c r="B33959" s="150"/>
    </row>
    <row r="33960" spans="2:2">
      <c r="B33960" s="150"/>
    </row>
    <row r="33961" spans="2:2">
      <c r="B33961" s="150"/>
    </row>
    <row r="33962" spans="2:2">
      <c r="B33962" s="150"/>
    </row>
    <row r="33963" spans="2:2">
      <c r="B33963" s="150"/>
    </row>
    <row r="33964" spans="2:2">
      <c r="B33964" s="150"/>
    </row>
    <row r="33965" spans="2:2">
      <c r="B33965" s="150"/>
    </row>
    <row r="33966" spans="2:2">
      <c r="B33966" s="150"/>
    </row>
    <row r="33967" spans="2:2">
      <c r="B33967" s="150"/>
    </row>
    <row r="33968" spans="2:2">
      <c r="B33968" s="150"/>
    </row>
    <row r="33969" spans="2:2">
      <c r="B33969" s="150"/>
    </row>
    <row r="33970" spans="2:2">
      <c r="B33970" s="150"/>
    </row>
    <row r="33971" spans="2:2">
      <c r="B33971" s="150"/>
    </row>
    <row r="33972" spans="2:2">
      <c r="B33972" s="150"/>
    </row>
    <row r="33973" spans="2:2">
      <c r="B33973" s="150"/>
    </row>
    <row r="33974" spans="2:2">
      <c r="B33974" s="150"/>
    </row>
    <row r="33975" spans="2:2">
      <c r="B33975" s="150"/>
    </row>
    <row r="33976" spans="2:2">
      <c r="B33976" s="150"/>
    </row>
    <row r="33977" spans="2:2">
      <c r="B33977" s="150"/>
    </row>
    <row r="33978" spans="2:2">
      <c r="B33978" s="150"/>
    </row>
    <row r="33979" spans="2:2">
      <c r="B33979" s="150"/>
    </row>
    <row r="33980" spans="2:2">
      <c r="B33980" s="150"/>
    </row>
    <row r="33981" spans="2:2">
      <c r="B33981" s="150"/>
    </row>
    <row r="33982" spans="2:2">
      <c r="B33982" s="150"/>
    </row>
    <row r="33983" spans="2:2">
      <c r="B33983" s="150"/>
    </row>
    <row r="33984" spans="2:2">
      <c r="B33984" s="150"/>
    </row>
    <row r="33985" spans="2:2">
      <c r="B33985" s="150"/>
    </row>
    <row r="33986" spans="2:2">
      <c r="B33986" s="150"/>
    </row>
    <row r="33987" spans="2:2">
      <c r="B33987" s="150"/>
    </row>
    <row r="33988" spans="2:2">
      <c r="B33988" s="150"/>
    </row>
    <row r="33989" spans="2:2">
      <c r="B33989" s="150"/>
    </row>
    <row r="33990" spans="2:2">
      <c r="B33990" s="150"/>
    </row>
    <row r="33991" spans="2:2">
      <c r="B33991" s="150"/>
    </row>
    <row r="33992" spans="2:2">
      <c r="B33992" s="150"/>
    </row>
    <row r="33993" spans="2:2">
      <c r="B33993" s="150"/>
    </row>
    <row r="33994" spans="2:2">
      <c r="B33994" s="150"/>
    </row>
    <row r="33995" spans="2:2">
      <c r="B33995" s="150"/>
    </row>
    <row r="33996" spans="2:2">
      <c r="B33996" s="150"/>
    </row>
    <row r="33997" spans="2:2">
      <c r="B33997" s="150"/>
    </row>
    <row r="33998" spans="2:2">
      <c r="B33998" s="150"/>
    </row>
    <row r="33999" spans="2:2">
      <c r="B33999" s="150"/>
    </row>
    <row r="34000" spans="2:2">
      <c r="B34000" s="150"/>
    </row>
    <row r="34001" spans="2:2">
      <c r="B34001" s="150"/>
    </row>
    <row r="34002" spans="2:2">
      <c r="B34002" s="150"/>
    </row>
    <row r="34003" spans="2:2">
      <c r="B34003" s="150"/>
    </row>
    <row r="34004" spans="2:2">
      <c r="B34004" s="150"/>
    </row>
    <row r="34005" spans="2:2">
      <c r="B34005" s="150"/>
    </row>
    <row r="34006" spans="2:2">
      <c r="B34006" s="150"/>
    </row>
    <row r="34007" spans="2:2">
      <c r="B34007" s="150"/>
    </row>
    <row r="34008" spans="2:2">
      <c r="B34008" s="150"/>
    </row>
    <row r="34009" spans="2:2">
      <c r="B34009" s="150"/>
    </row>
    <row r="34010" spans="2:2">
      <c r="B34010" s="150"/>
    </row>
    <row r="34011" spans="2:2">
      <c r="B34011" s="150"/>
    </row>
    <row r="34012" spans="2:2">
      <c r="B34012" s="150"/>
    </row>
    <row r="34013" spans="2:2">
      <c r="B34013" s="150"/>
    </row>
    <row r="34014" spans="2:2">
      <c r="B34014" s="150"/>
    </row>
    <row r="34015" spans="2:2">
      <c r="B34015" s="150"/>
    </row>
    <row r="34016" spans="2:2">
      <c r="B34016" s="150"/>
    </row>
    <row r="34017" spans="2:2">
      <c r="B34017" s="150"/>
    </row>
    <row r="34018" spans="2:2">
      <c r="B34018" s="150"/>
    </row>
    <row r="34019" spans="2:2">
      <c r="B34019" s="150"/>
    </row>
    <row r="34020" spans="2:2">
      <c r="B34020" s="150"/>
    </row>
    <row r="34021" spans="2:2">
      <c r="B34021" s="150"/>
    </row>
    <row r="34022" spans="2:2">
      <c r="B34022" s="150"/>
    </row>
    <row r="34023" spans="2:2">
      <c r="B34023" s="150"/>
    </row>
    <row r="34024" spans="2:2">
      <c r="B34024" s="150"/>
    </row>
    <row r="34025" spans="2:2">
      <c r="B34025" s="150"/>
    </row>
    <row r="34026" spans="2:2">
      <c r="B34026" s="150"/>
    </row>
    <row r="34027" spans="2:2">
      <c r="B34027" s="150"/>
    </row>
    <row r="34028" spans="2:2">
      <c r="B34028" s="150"/>
    </row>
    <row r="34029" spans="2:2">
      <c r="B34029" s="150"/>
    </row>
    <row r="34030" spans="2:2">
      <c r="B34030" s="150"/>
    </row>
    <row r="34031" spans="2:2">
      <c r="B34031" s="150"/>
    </row>
    <row r="34032" spans="2:2">
      <c r="B34032" s="150"/>
    </row>
    <row r="34033" spans="2:2">
      <c r="B34033" s="150"/>
    </row>
    <row r="34034" spans="2:2">
      <c r="B34034" s="150"/>
    </row>
    <row r="34035" spans="2:2">
      <c r="B34035" s="150"/>
    </row>
    <row r="34036" spans="2:2">
      <c r="B34036" s="150"/>
    </row>
    <row r="34037" spans="2:2">
      <c r="B34037" s="150"/>
    </row>
    <row r="34038" spans="2:2">
      <c r="B34038" s="150"/>
    </row>
    <row r="34039" spans="2:2">
      <c r="B34039" s="150"/>
    </row>
    <row r="34040" spans="2:2">
      <c r="B34040" s="150"/>
    </row>
    <row r="34041" spans="2:2">
      <c r="B34041" s="150"/>
    </row>
    <row r="34042" spans="2:2">
      <c r="B34042" s="150"/>
    </row>
    <row r="34043" spans="2:2">
      <c r="B34043" s="150"/>
    </row>
    <row r="34044" spans="2:2">
      <c r="B34044" s="150"/>
    </row>
    <row r="34045" spans="2:2">
      <c r="B34045" s="150"/>
    </row>
    <row r="34046" spans="2:2">
      <c r="B34046" s="150"/>
    </row>
    <row r="34047" spans="2:2">
      <c r="B34047" s="150"/>
    </row>
    <row r="34048" spans="2:2">
      <c r="B34048" s="150"/>
    </row>
    <row r="34049" spans="2:2">
      <c r="B34049" s="150"/>
    </row>
    <row r="34050" spans="2:2">
      <c r="B34050" s="150"/>
    </row>
    <row r="34051" spans="2:2">
      <c r="B34051" s="150"/>
    </row>
    <row r="34052" spans="2:2">
      <c r="B34052" s="150"/>
    </row>
    <row r="34053" spans="2:2">
      <c r="B34053" s="150"/>
    </row>
    <row r="34054" spans="2:2">
      <c r="B34054" s="150"/>
    </row>
    <row r="34055" spans="2:2">
      <c r="B34055" s="150"/>
    </row>
    <row r="34056" spans="2:2">
      <c r="B34056" s="150"/>
    </row>
    <row r="34057" spans="2:2">
      <c r="B34057" s="150"/>
    </row>
    <row r="34058" spans="2:2">
      <c r="B34058" s="150"/>
    </row>
    <row r="34059" spans="2:2">
      <c r="B34059" s="150"/>
    </row>
    <row r="34060" spans="2:2">
      <c r="B34060" s="150"/>
    </row>
    <row r="34061" spans="2:2">
      <c r="B34061" s="150"/>
    </row>
    <row r="34062" spans="2:2">
      <c r="B34062" s="150"/>
    </row>
    <row r="34063" spans="2:2">
      <c r="B34063" s="150"/>
    </row>
    <row r="34064" spans="2:2">
      <c r="B34064" s="150"/>
    </row>
    <row r="34065" spans="2:2">
      <c r="B34065" s="150"/>
    </row>
    <row r="34066" spans="2:2">
      <c r="B34066" s="150"/>
    </row>
    <row r="34067" spans="2:2">
      <c r="B34067" s="150"/>
    </row>
    <row r="34068" spans="2:2">
      <c r="B34068" s="150"/>
    </row>
    <row r="34069" spans="2:2">
      <c r="B34069" s="150"/>
    </row>
    <row r="34070" spans="2:2">
      <c r="B34070" s="150"/>
    </row>
    <row r="34071" spans="2:2">
      <c r="B34071" s="150"/>
    </row>
    <row r="34072" spans="2:2">
      <c r="B34072" s="150"/>
    </row>
    <row r="34073" spans="2:2">
      <c r="B34073" s="150"/>
    </row>
    <row r="34074" spans="2:2">
      <c r="B34074" s="150"/>
    </row>
    <row r="34075" spans="2:2">
      <c r="B34075" s="150"/>
    </row>
    <row r="34076" spans="2:2">
      <c r="B34076" s="150"/>
    </row>
    <row r="34077" spans="2:2">
      <c r="B34077" s="150"/>
    </row>
    <row r="34078" spans="2:2">
      <c r="B34078" s="150"/>
    </row>
    <row r="34079" spans="2:2">
      <c r="B34079" s="150"/>
    </row>
    <row r="34080" spans="2:2">
      <c r="B34080" s="150"/>
    </row>
    <row r="34081" spans="2:2">
      <c r="B34081" s="150"/>
    </row>
    <row r="34082" spans="2:2">
      <c r="B34082" s="150"/>
    </row>
    <row r="34083" spans="2:2">
      <c r="B34083" s="150"/>
    </row>
    <row r="34084" spans="2:2">
      <c r="B34084" s="150"/>
    </row>
    <row r="34085" spans="2:2">
      <c r="B34085" s="150"/>
    </row>
    <row r="34086" spans="2:2">
      <c r="B34086" s="150"/>
    </row>
    <row r="34087" spans="2:2">
      <c r="B34087" s="150"/>
    </row>
    <row r="34088" spans="2:2">
      <c r="B34088" s="150"/>
    </row>
    <row r="34089" spans="2:2">
      <c r="B34089" s="150"/>
    </row>
    <row r="34090" spans="2:2">
      <c r="B34090" s="150"/>
    </row>
    <row r="34091" spans="2:2">
      <c r="B34091" s="150"/>
    </row>
    <row r="34092" spans="2:2">
      <c r="B34092" s="150"/>
    </row>
    <row r="34093" spans="2:2">
      <c r="B34093" s="150"/>
    </row>
    <row r="34094" spans="2:2">
      <c r="B34094" s="150"/>
    </row>
    <row r="34095" spans="2:2">
      <c r="B34095" s="150"/>
    </row>
    <row r="34096" spans="2:2">
      <c r="B34096" s="150"/>
    </row>
    <row r="34097" spans="2:2">
      <c r="B34097" s="150"/>
    </row>
    <row r="34098" spans="2:2">
      <c r="B34098" s="150"/>
    </row>
    <row r="34099" spans="2:2">
      <c r="B34099" s="150"/>
    </row>
    <row r="34100" spans="2:2">
      <c r="B34100" s="150"/>
    </row>
    <row r="34101" spans="2:2">
      <c r="B34101" s="150"/>
    </row>
    <row r="34102" spans="2:2">
      <c r="B34102" s="150"/>
    </row>
    <row r="34103" spans="2:2">
      <c r="B34103" s="150"/>
    </row>
    <row r="34104" spans="2:2">
      <c r="B34104" s="150"/>
    </row>
    <row r="34105" spans="2:2">
      <c r="B34105" s="150"/>
    </row>
    <row r="34106" spans="2:2">
      <c r="B34106" s="150"/>
    </row>
    <row r="34107" spans="2:2">
      <c r="B34107" s="150"/>
    </row>
    <row r="34108" spans="2:2">
      <c r="B34108" s="150"/>
    </row>
    <row r="34109" spans="2:2">
      <c r="B34109" s="150"/>
    </row>
    <row r="34110" spans="2:2">
      <c r="B34110" s="150"/>
    </row>
    <row r="34111" spans="2:2">
      <c r="B34111" s="150"/>
    </row>
    <row r="34112" spans="2:2">
      <c r="B34112" s="150"/>
    </row>
    <row r="34113" spans="2:2">
      <c r="B34113" s="150"/>
    </row>
    <row r="34114" spans="2:2">
      <c r="B34114" s="150"/>
    </row>
    <row r="34115" spans="2:2">
      <c r="B34115" s="150"/>
    </row>
    <row r="34116" spans="2:2">
      <c r="B34116" s="150"/>
    </row>
    <row r="34117" spans="2:2">
      <c r="B34117" s="150"/>
    </row>
    <row r="34118" spans="2:2">
      <c r="B34118" s="150"/>
    </row>
    <row r="34119" spans="2:2">
      <c r="B34119" s="150"/>
    </row>
    <row r="34120" spans="2:2">
      <c r="B34120" s="150"/>
    </row>
    <row r="34121" spans="2:2">
      <c r="B34121" s="150"/>
    </row>
    <row r="34122" spans="2:2">
      <c r="B34122" s="150"/>
    </row>
    <row r="34123" spans="2:2">
      <c r="B34123" s="150"/>
    </row>
    <row r="34124" spans="2:2">
      <c r="B34124" s="150"/>
    </row>
    <row r="34125" spans="2:2">
      <c r="B34125" s="150"/>
    </row>
    <row r="34126" spans="2:2">
      <c r="B34126" s="150"/>
    </row>
    <row r="34127" spans="2:2">
      <c r="B34127" s="150"/>
    </row>
    <row r="34128" spans="2:2">
      <c r="B34128" s="150"/>
    </row>
    <row r="34129" spans="2:2">
      <c r="B34129" s="150"/>
    </row>
    <row r="34130" spans="2:2">
      <c r="B34130" s="150"/>
    </row>
    <row r="34131" spans="2:2">
      <c r="B34131" s="150"/>
    </row>
    <row r="34132" spans="2:2">
      <c r="B34132" s="150"/>
    </row>
    <row r="34133" spans="2:2">
      <c r="B34133" s="150"/>
    </row>
    <row r="34134" spans="2:2">
      <c r="B34134" s="150"/>
    </row>
    <row r="34135" spans="2:2">
      <c r="B34135" s="150"/>
    </row>
    <row r="34136" spans="2:2">
      <c r="B34136" s="150"/>
    </row>
    <row r="34137" spans="2:2">
      <c r="B34137" s="150"/>
    </row>
    <row r="34138" spans="2:2">
      <c r="B34138" s="150"/>
    </row>
    <row r="34139" spans="2:2">
      <c r="B34139" s="150"/>
    </row>
    <row r="34140" spans="2:2">
      <c r="B34140" s="150"/>
    </row>
    <row r="34141" spans="2:2">
      <c r="B34141" s="150"/>
    </row>
    <row r="34142" spans="2:2">
      <c r="B34142" s="150"/>
    </row>
    <row r="34143" spans="2:2">
      <c r="B34143" s="150"/>
    </row>
    <row r="34144" spans="2:2">
      <c r="B34144" s="150"/>
    </row>
    <row r="34145" spans="2:2">
      <c r="B34145" s="150"/>
    </row>
    <row r="34146" spans="2:2">
      <c r="B34146" s="150"/>
    </row>
    <row r="34147" spans="2:2">
      <c r="B34147" s="150"/>
    </row>
    <row r="34148" spans="2:2">
      <c r="B34148" s="150"/>
    </row>
    <row r="34149" spans="2:2">
      <c r="B34149" s="150"/>
    </row>
    <row r="34150" spans="2:2">
      <c r="B34150" s="150"/>
    </row>
    <row r="34151" spans="2:2">
      <c r="B34151" s="150"/>
    </row>
    <row r="34152" spans="2:2">
      <c r="B34152" s="150"/>
    </row>
    <row r="34153" spans="2:2">
      <c r="B34153" s="150"/>
    </row>
    <row r="34154" spans="2:2">
      <c r="B34154" s="150"/>
    </row>
    <row r="34155" spans="2:2">
      <c r="B34155" s="150"/>
    </row>
    <row r="34156" spans="2:2">
      <c r="B34156" s="150"/>
    </row>
    <row r="34157" spans="2:2">
      <c r="B34157" s="150"/>
    </row>
    <row r="34158" spans="2:2">
      <c r="B34158" s="150"/>
    </row>
    <row r="34159" spans="2:2">
      <c r="B34159" s="150"/>
    </row>
    <row r="34160" spans="2:2">
      <c r="B34160" s="150"/>
    </row>
    <row r="34161" spans="2:2">
      <c r="B34161" s="150"/>
    </row>
    <row r="34162" spans="2:2">
      <c r="B34162" s="150"/>
    </row>
    <row r="34163" spans="2:2">
      <c r="B34163" s="150"/>
    </row>
    <row r="34164" spans="2:2">
      <c r="B34164" s="150"/>
    </row>
    <row r="34165" spans="2:2">
      <c r="B34165" s="150"/>
    </row>
    <row r="34166" spans="2:2">
      <c r="B34166" s="150"/>
    </row>
    <row r="34167" spans="2:2">
      <c r="B34167" s="150"/>
    </row>
    <row r="34168" spans="2:2">
      <c r="B34168" s="150"/>
    </row>
    <row r="34169" spans="2:2">
      <c r="B34169" s="150"/>
    </row>
    <row r="34170" spans="2:2">
      <c r="B34170" s="150"/>
    </row>
    <row r="34171" spans="2:2">
      <c r="B34171" s="150"/>
    </row>
    <row r="34172" spans="2:2">
      <c r="B34172" s="150"/>
    </row>
    <row r="34173" spans="2:2">
      <c r="B34173" s="150"/>
    </row>
    <row r="34174" spans="2:2">
      <c r="B34174" s="150"/>
    </row>
    <row r="34175" spans="2:2">
      <c r="B34175" s="150"/>
    </row>
    <row r="34176" spans="2:2">
      <c r="B34176" s="150"/>
    </row>
    <row r="34177" spans="2:2">
      <c r="B34177" s="150"/>
    </row>
    <row r="34178" spans="2:2">
      <c r="B34178" s="150"/>
    </row>
    <row r="34179" spans="2:2">
      <c r="B34179" s="150"/>
    </row>
    <row r="34180" spans="2:2">
      <c r="B34180" s="150"/>
    </row>
    <row r="34181" spans="2:2">
      <c r="B34181" s="150"/>
    </row>
    <row r="34182" spans="2:2">
      <c r="B34182" s="150"/>
    </row>
    <row r="34183" spans="2:2">
      <c r="B34183" s="150"/>
    </row>
    <row r="34184" spans="2:2">
      <c r="B34184" s="150"/>
    </row>
    <row r="34185" spans="2:2">
      <c r="B34185" s="150"/>
    </row>
    <row r="34186" spans="2:2">
      <c r="B34186" s="150"/>
    </row>
    <row r="34187" spans="2:2">
      <c r="B34187" s="150"/>
    </row>
    <row r="34188" spans="2:2">
      <c r="B34188" s="150"/>
    </row>
    <row r="34189" spans="2:2">
      <c r="B34189" s="150"/>
    </row>
    <row r="34190" spans="2:2">
      <c r="B34190" s="150"/>
    </row>
    <row r="34191" spans="2:2">
      <c r="B34191" s="150"/>
    </row>
    <row r="34192" spans="2:2">
      <c r="B34192" s="150"/>
    </row>
    <row r="34193" spans="2:2">
      <c r="B34193" s="150"/>
    </row>
    <row r="34194" spans="2:2">
      <c r="B34194" s="150"/>
    </row>
    <row r="34195" spans="2:2">
      <c r="B34195" s="150"/>
    </row>
    <row r="34196" spans="2:2">
      <c r="B34196" s="150"/>
    </row>
    <row r="34197" spans="2:2">
      <c r="B34197" s="150"/>
    </row>
    <row r="34198" spans="2:2">
      <c r="B34198" s="150"/>
    </row>
    <row r="34199" spans="2:2">
      <c r="B34199" s="150"/>
    </row>
    <row r="34200" spans="2:2">
      <c r="B34200" s="150"/>
    </row>
    <row r="34201" spans="2:2">
      <c r="B34201" s="150"/>
    </row>
    <row r="34202" spans="2:2">
      <c r="B34202" s="150"/>
    </row>
    <row r="34203" spans="2:2">
      <c r="B34203" s="150"/>
    </row>
    <row r="34204" spans="2:2">
      <c r="B34204" s="150"/>
    </row>
    <row r="34205" spans="2:2">
      <c r="B34205" s="150"/>
    </row>
    <row r="34206" spans="2:2">
      <c r="B34206" s="150"/>
    </row>
    <row r="34207" spans="2:2">
      <c r="B34207" s="150"/>
    </row>
    <row r="34208" spans="2:2">
      <c r="B34208" s="150"/>
    </row>
    <row r="34209" spans="2:2">
      <c r="B34209" s="150"/>
    </row>
    <row r="34210" spans="2:2">
      <c r="B34210" s="150"/>
    </row>
    <row r="34211" spans="2:2">
      <c r="B34211" s="150"/>
    </row>
    <row r="34212" spans="2:2">
      <c r="B34212" s="150"/>
    </row>
    <row r="34213" spans="2:2">
      <c r="B34213" s="150"/>
    </row>
    <row r="34214" spans="2:2">
      <c r="B34214" s="150"/>
    </row>
    <row r="34215" spans="2:2">
      <c r="B34215" s="150"/>
    </row>
    <row r="34216" spans="2:2">
      <c r="B34216" s="150"/>
    </row>
    <row r="34217" spans="2:2">
      <c r="B34217" s="150"/>
    </row>
    <row r="34218" spans="2:2">
      <c r="B34218" s="150"/>
    </row>
    <row r="34219" spans="2:2">
      <c r="B34219" s="150"/>
    </row>
    <row r="34220" spans="2:2">
      <c r="B34220" s="150"/>
    </row>
    <row r="34221" spans="2:2">
      <c r="B34221" s="150"/>
    </row>
    <row r="34222" spans="2:2">
      <c r="B34222" s="150"/>
    </row>
    <row r="34223" spans="2:2">
      <c r="B34223" s="150"/>
    </row>
    <row r="34224" spans="2:2">
      <c r="B34224" s="150"/>
    </row>
    <row r="34225" spans="2:2">
      <c r="B34225" s="150"/>
    </row>
    <row r="34226" spans="2:2">
      <c r="B34226" s="150"/>
    </row>
    <row r="34227" spans="2:2">
      <c r="B34227" s="150"/>
    </row>
    <row r="34228" spans="2:2">
      <c r="B34228" s="150"/>
    </row>
    <row r="34229" spans="2:2">
      <c r="B34229" s="150"/>
    </row>
    <row r="34230" spans="2:2">
      <c r="B34230" s="150"/>
    </row>
    <row r="34231" spans="2:2">
      <c r="B34231" s="150"/>
    </row>
    <row r="34232" spans="2:2">
      <c r="B34232" s="150"/>
    </row>
    <row r="34233" spans="2:2">
      <c r="B34233" s="150"/>
    </row>
    <row r="34234" spans="2:2">
      <c r="B34234" s="150"/>
    </row>
    <row r="34235" spans="2:2">
      <c r="B34235" s="150"/>
    </row>
    <row r="34236" spans="2:2">
      <c r="B34236" s="150"/>
    </row>
    <row r="34237" spans="2:2">
      <c r="B34237" s="150"/>
    </row>
    <row r="34238" spans="2:2">
      <c r="B34238" s="150"/>
    </row>
    <row r="34239" spans="2:2">
      <c r="B34239" s="150"/>
    </row>
    <row r="34240" spans="2:2">
      <c r="B34240" s="150"/>
    </row>
    <row r="34241" spans="2:2">
      <c r="B34241" s="150"/>
    </row>
    <row r="34242" spans="2:2">
      <c r="B34242" s="150"/>
    </row>
    <row r="34243" spans="2:2">
      <c r="B34243" s="150"/>
    </row>
    <row r="34244" spans="2:2">
      <c r="B34244" s="150"/>
    </row>
    <row r="34245" spans="2:2">
      <c r="B34245" s="150"/>
    </row>
    <row r="34246" spans="2:2">
      <c r="B34246" s="150"/>
    </row>
    <row r="34247" spans="2:2">
      <c r="B34247" s="150"/>
    </row>
    <row r="34248" spans="2:2">
      <c r="B34248" s="150"/>
    </row>
    <row r="34249" spans="2:2">
      <c r="B34249" s="150"/>
    </row>
    <row r="34250" spans="2:2">
      <c r="B34250" s="150"/>
    </row>
    <row r="34251" spans="2:2">
      <c r="B34251" s="150"/>
    </row>
    <row r="34252" spans="2:2">
      <c r="B34252" s="150"/>
    </row>
    <row r="34253" spans="2:2">
      <c r="B34253" s="150"/>
    </row>
    <row r="34254" spans="2:2">
      <c r="B34254" s="150"/>
    </row>
    <row r="34255" spans="2:2">
      <c r="B34255" s="150"/>
    </row>
    <row r="34256" spans="2:2">
      <c r="B34256" s="150"/>
    </row>
    <row r="34257" spans="2:2">
      <c r="B34257" s="150"/>
    </row>
    <row r="34258" spans="2:2">
      <c r="B34258" s="150"/>
    </row>
    <row r="34259" spans="2:2">
      <c r="B34259" s="150"/>
    </row>
    <row r="34260" spans="2:2">
      <c r="B34260" s="150"/>
    </row>
    <row r="34261" spans="2:2">
      <c r="B34261" s="150"/>
    </row>
    <row r="34262" spans="2:2">
      <c r="B34262" s="150"/>
    </row>
    <row r="34263" spans="2:2">
      <c r="B34263" s="150"/>
    </row>
    <row r="34264" spans="2:2">
      <c r="B34264" s="150"/>
    </row>
    <row r="34265" spans="2:2">
      <c r="B34265" s="150"/>
    </row>
    <row r="34266" spans="2:2">
      <c r="B34266" s="150"/>
    </row>
    <row r="34267" spans="2:2">
      <c r="B34267" s="150"/>
    </row>
    <row r="34268" spans="2:2">
      <c r="B34268" s="150"/>
    </row>
    <row r="34269" spans="2:2">
      <c r="B34269" s="150"/>
    </row>
    <row r="34270" spans="2:2">
      <c r="B34270" s="150"/>
    </row>
    <row r="34271" spans="2:2">
      <c r="B34271" s="150"/>
    </row>
    <row r="34272" spans="2:2">
      <c r="B34272" s="150"/>
    </row>
    <row r="34273" spans="2:2">
      <c r="B34273" s="150"/>
    </row>
    <row r="34274" spans="2:2">
      <c r="B34274" s="150"/>
    </row>
    <row r="34275" spans="2:2">
      <c r="B34275" s="150"/>
    </row>
    <row r="34276" spans="2:2">
      <c r="B34276" s="150"/>
    </row>
    <row r="34277" spans="2:2">
      <c r="B34277" s="150"/>
    </row>
    <row r="34278" spans="2:2">
      <c r="B34278" s="150"/>
    </row>
    <row r="34279" spans="2:2">
      <c r="B34279" s="150"/>
    </row>
    <row r="34280" spans="2:2">
      <c r="B34280" s="150"/>
    </row>
    <row r="34281" spans="2:2">
      <c r="B34281" s="150"/>
    </row>
    <row r="34282" spans="2:2">
      <c r="B34282" s="150"/>
    </row>
    <row r="34283" spans="2:2">
      <c r="B34283" s="150"/>
    </row>
    <row r="34284" spans="2:2">
      <c r="B34284" s="150"/>
    </row>
    <row r="34285" spans="2:2">
      <c r="B34285" s="150"/>
    </row>
    <row r="34286" spans="2:2">
      <c r="B34286" s="150"/>
    </row>
    <row r="34287" spans="2:2">
      <c r="B34287" s="150"/>
    </row>
    <row r="34288" spans="2:2">
      <c r="B34288" s="150"/>
    </row>
    <row r="34289" spans="2:2">
      <c r="B34289" s="150"/>
    </row>
    <row r="34290" spans="2:2">
      <c r="B34290" s="150"/>
    </row>
    <row r="34291" spans="2:2">
      <c r="B34291" s="150"/>
    </row>
    <row r="34292" spans="2:2">
      <c r="B34292" s="150"/>
    </row>
    <row r="34293" spans="2:2">
      <c r="B34293" s="150"/>
    </row>
    <row r="34294" spans="2:2">
      <c r="B34294" s="150"/>
    </row>
    <row r="34295" spans="2:2">
      <c r="B34295" s="150"/>
    </row>
    <row r="34296" spans="2:2">
      <c r="B34296" s="150"/>
    </row>
    <row r="34297" spans="2:2">
      <c r="B34297" s="150"/>
    </row>
    <row r="34298" spans="2:2">
      <c r="B34298" s="150"/>
    </row>
    <row r="34299" spans="2:2">
      <c r="B34299" s="150"/>
    </row>
    <row r="34300" spans="2:2">
      <c r="B34300" s="150"/>
    </row>
    <row r="34301" spans="2:2">
      <c r="B34301" s="150"/>
    </row>
    <row r="34302" spans="2:2">
      <c r="B34302" s="150"/>
    </row>
    <row r="34303" spans="2:2">
      <c r="B34303" s="150"/>
    </row>
    <row r="34304" spans="2:2">
      <c r="B34304" s="150"/>
    </row>
    <row r="34305" spans="2:2">
      <c r="B34305" s="150"/>
    </row>
    <row r="34306" spans="2:2">
      <c r="B34306" s="150"/>
    </row>
    <row r="34307" spans="2:2">
      <c r="B34307" s="150"/>
    </row>
    <row r="34308" spans="2:2">
      <c r="B34308" s="150"/>
    </row>
    <row r="34309" spans="2:2">
      <c r="B34309" s="150"/>
    </row>
    <row r="34310" spans="2:2">
      <c r="B34310" s="150"/>
    </row>
    <row r="34311" spans="2:2">
      <c r="B34311" s="150"/>
    </row>
    <row r="34312" spans="2:2">
      <c r="B34312" s="150"/>
    </row>
    <row r="34313" spans="2:2">
      <c r="B34313" s="150"/>
    </row>
    <row r="34314" spans="2:2">
      <c r="B34314" s="150"/>
    </row>
    <row r="34315" spans="2:2">
      <c r="B34315" s="150"/>
    </row>
    <row r="34316" spans="2:2">
      <c r="B34316" s="150"/>
    </row>
    <row r="34317" spans="2:2">
      <c r="B34317" s="150"/>
    </row>
    <row r="34318" spans="2:2">
      <c r="B34318" s="150"/>
    </row>
    <row r="34319" spans="2:2">
      <c r="B34319" s="150"/>
    </row>
    <row r="34320" spans="2:2">
      <c r="B34320" s="150"/>
    </row>
    <row r="34321" spans="2:2">
      <c r="B34321" s="150"/>
    </row>
    <row r="34322" spans="2:2">
      <c r="B34322" s="150"/>
    </row>
    <row r="34323" spans="2:2">
      <c r="B34323" s="150"/>
    </row>
    <row r="34324" spans="2:2">
      <c r="B34324" s="150"/>
    </row>
    <row r="34325" spans="2:2">
      <c r="B34325" s="150"/>
    </row>
    <row r="34326" spans="2:2">
      <c r="B34326" s="150"/>
    </row>
    <row r="34327" spans="2:2">
      <c r="B34327" s="150"/>
    </row>
    <row r="34328" spans="2:2">
      <c r="B34328" s="150"/>
    </row>
    <row r="34329" spans="2:2">
      <c r="B34329" s="150"/>
    </row>
    <row r="34330" spans="2:2">
      <c r="B34330" s="150"/>
    </row>
    <row r="34331" spans="2:2">
      <c r="B34331" s="150"/>
    </row>
    <row r="34332" spans="2:2">
      <c r="B34332" s="150"/>
    </row>
    <row r="34333" spans="2:2">
      <c r="B34333" s="150"/>
    </row>
    <row r="34334" spans="2:2">
      <c r="B34334" s="150"/>
    </row>
    <row r="34335" spans="2:2">
      <c r="B34335" s="150"/>
    </row>
    <row r="34336" spans="2:2">
      <c r="B34336" s="150"/>
    </row>
    <row r="34337" spans="2:2">
      <c r="B34337" s="150"/>
    </row>
    <row r="34338" spans="2:2">
      <c r="B34338" s="150"/>
    </row>
    <row r="34339" spans="2:2">
      <c r="B34339" s="150"/>
    </row>
    <row r="34340" spans="2:2">
      <c r="B34340" s="150"/>
    </row>
    <row r="34341" spans="2:2">
      <c r="B34341" s="150"/>
    </row>
    <row r="34342" spans="2:2">
      <c r="B34342" s="150"/>
    </row>
    <row r="34343" spans="2:2">
      <c r="B34343" s="150"/>
    </row>
    <row r="34344" spans="2:2">
      <c r="B34344" s="150"/>
    </row>
    <row r="34345" spans="2:2">
      <c r="B34345" s="150"/>
    </row>
    <row r="34346" spans="2:2">
      <c r="B34346" s="150"/>
    </row>
    <row r="34347" spans="2:2">
      <c r="B34347" s="150"/>
    </row>
    <row r="34348" spans="2:2">
      <c r="B34348" s="150"/>
    </row>
    <row r="34349" spans="2:2">
      <c r="B34349" s="150"/>
    </row>
    <row r="34350" spans="2:2">
      <c r="B34350" s="150"/>
    </row>
    <row r="34351" spans="2:2">
      <c r="B34351" s="150"/>
    </row>
    <row r="34352" spans="2:2">
      <c r="B34352" s="150"/>
    </row>
    <row r="34353" spans="2:2">
      <c r="B34353" s="150"/>
    </row>
    <row r="34354" spans="2:2">
      <c r="B34354" s="150"/>
    </row>
    <row r="34355" spans="2:2">
      <c r="B34355" s="150"/>
    </row>
    <row r="34356" spans="2:2">
      <c r="B34356" s="150"/>
    </row>
    <row r="34357" spans="2:2">
      <c r="B34357" s="150"/>
    </row>
    <row r="34358" spans="2:2">
      <c r="B34358" s="150"/>
    </row>
    <row r="34359" spans="2:2">
      <c r="B34359" s="150"/>
    </row>
    <row r="34360" spans="2:2">
      <c r="B34360" s="150"/>
    </row>
    <row r="34361" spans="2:2">
      <c r="B34361" s="150"/>
    </row>
    <row r="34362" spans="2:2">
      <c r="B34362" s="150"/>
    </row>
    <row r="34363" spans="2:2">
      <c r="B34363" s="150"/>
    </row>
    <row r="34364" spans="2:2">
      <c r="B34364" s="150"/>
    </row>
    <row r="34365" spans="2:2">
      <c r="B34365" s="150"/>
    </row>
    <row r="34366" spans="2:2">
      <c r="B34366" s="150"/>
    </row>
    <row r="34367" spans="2:2">
      <c r="B34367" s="150"/>
    </row>
    <row r="34368" spans="2:2">
      <c r="B34368" s="150"/>
    </row>
    <row r="34369" spans="2:2">
      <c r="B34369" s="150"/>
    </row>
    <row r="34370" spans="2:2">
      <c r="B34370" s="150"/>
    </row>
    <row r="34371" spans="2:2">
      <c r="B34371" s="150"/>
    </row>
    <row r="34372" spans="2:2">
      <c r="B34372" s="150"/>
    </row>
    <row r="34373" spans="2:2">
      <c r="B34373" s="150"/>
    </row>
    <row r="34374" spans="2:2">
      <c r="B34374" s="150"/>
    </row>
    <row r="34375" spans="2:2">
      <c r="B34375" s="150"/>
    </row>
    <row r="34376" spans="2:2">
      <c r="B34376" s="150"/>
    </row>
    <row r="34377" spans="2:2">
      <c r="B34377" s="150"/>
    </row>
    <row r="34378" spans="2:2">
      <c r="B34378" s="150"/>
    </row>
    <row r="34379" spans="2:2">
      <c r="B34379" s="150"/>
    </row>
    <row r="34380" spans="2:2">
      <c r="B34380" s="150"/>
    </row>
    <row r="34381" spans="2:2">
      <c r="B34381" s="150"/>
    </row>
    <row r="34382" spans="2:2">
      <c r="B34382" s="150"/>
    </row>
    <row r="34383" spans="2:2">
      <c r="B34383" s="150"/>
    </row>
    <row r="34384" spans="2:2">
      <c r="B34384" s="150"/>
    </row>
    <row r="34385" spans="2:2">
      <c r="B34385" s="150"/>
    </row>
    <row r="34386" spans="2:2">
      <c r="B34386" s="150"/>
    </row>
    <row r="34387" spans="2:2">
      <c r="B34387" s="150"/>
    </row>
    <row r="34388" spans="2:2">
      <c r="B34388" s="150"/>
    </row>
    <row r="34389" spans="2:2">
      <c r="B34389" s="150"/>
    </row>
    <row r="34390" spans="2:2">
      <c r="B34390" s="150"/>
    </row>
    <row r="34391" spans="2:2">
      <c r="B34391" s="150"/>
    </row>
    <row r="34392" spans="2:2">
      <c r="B34392" s="150"/>
    </row>
    <row r="34393" spans="2:2">
      <c r="B34393" s="150"/>
    </row>
    <row r="34394" spans="2:2">
      <c r="B34394" s="150"/>
    </row>
    <row r="34395" spans="2:2">
      <c r="B34395" s="150"/>
    </row>
    <row r="34396" spans="2:2">
      <c r="B34396" s="150"/>
    </row>
    <row r="34397" spans="2:2">
      <c r="B34397" s="150"/>
    </row>
    <row r="34398" spans="2:2">
      <c r="B34398" s="150"/>
    </row>
    <row r="34399" spans="2:2">
      <c r="B34399" s="150"/>
    </row>
    <row r="34400" spans="2:2">
      <c r="B34400" s="150"/>
    </row>
    <row r="34401" spans="2:2">
      <c r="B34401" s="150"/>
    </row>
    <row r="34402" spans="2:2">
      <c r="B34402" s="150"/>
    </row>
    <row r="34403" spans="2:2">
      <c r="B34403" s="150"/>
    </row>
    <row r="34404" spans="2:2">
      <c r="B34404" s="150"/>
    </row>
    <row r="34405" spans="2:2">
      <c r="B34405" s="150"/>
    </row>
    <row r="34406" spans="2:2">
      <c r="B34406" s="150"/>
    </row>
    <row r="34407" spans="2:2">
      <c r="B34407" s="150"/>
    </row>
    <row r="34408" spans="2:2">
      <c r="B34408" s="150"/>
    </row>
    <row r="34409" spans="2:2">
      <c r="B34409" s="150"/>
    </row>
    <row r="34410" spans="2:2">
      <c r="B34410" s="150"/>
    </row>
    <row r="34411" spans="2:2">
      <c r="B34411" s="150"/>
    </row>
    <row r="34412" spans="2:2">
      <c r="B34412" s="150"/>
    </row>
    <row r="34413" spans="2:2">
      <c r="B34413" s="150"/>
    </row>
    <row r="34414" spans="2:2">
      <c r="B34414" s="150"/>
    </row>
    <row r="34415" spans="2:2">
      <c r="B34415" s="150"/>
    </row>
    <row r="34416" spans="2:2">
      <c r="B34416" s="150"/>
    </row>
    <row r="34417" spans="2:2">
      <c r="B34417" s="150"/>
    </row>
    <row r="34418" spans="2:2">
      <c r="B34418" s="150"/>
    </row>
    <row r="34419" spans="2:2">
      <c r="B34419" s="150"/>
    </row>
    <row r="34420" spans="2:2">
      <c r="B34420" s="150"/>
    </row>
    <row r="34421" spans="2:2">
      <c r="B34421" s="150"/>
    </row>
    <row r="34422" spans="2:2">
      <c r="B34422" s="150"/>
    </row>
    <row r="34423" spans="2:2">
      <c r="B34423" s="150"/>
    </row>
    <row r="34424" spans="2:2">
      <c r="B34424" s="150"/>
    </row>
    <row r="34425" spans="2:2">
      <c r="B34425" s="150"/>
    </row>
    <row r="34426" spans="2:2">
      <c r="B34426" s="150"/>
    </row>
    <row r="34427" spans="2:2">
      <c r="B34427" s="150"/>
    </row>
    <row r="34428" spans="2:2">
      <c r="B34428" s="150"/>
    </row>
    <row r="34429" spans="2:2">
      <c r="B34429" s="150"/>
    </row>
    <row r="34430" spans="2:2">
      <c r="B34430" s="150"/>
    </row>
    <row r="34431" spans="2:2">
      <c r="B34431" s="150"/>
    </row>
    <row r="34432" spans="2:2">
      <c r="B34432" s="150"/>
    </row>
    <row r="34433" spans="2:2">
      <c r="B34433" s="150"/>
    </row>
    <row r="34434" spans="2:2">
      <c r="B34434" s="150"/>
    </row>
    <row r="34435" spans="2:2">
      <c r="B34435" s="150"/>
    </row>
    <row r="34436" spans="2:2">
      <c r="B34436" s="150"/>
    </row>
    <row r="34437" spans="2:2">
      <c r="B34437" s="150"/>
    </row>
    <row r="34438" spans="2:2">
      <c r="B34438" s="150"/>
    </row>
    <row r="34439" spans="2:2">
      <c r="B34439" s="150"/>
    </row>
    <row r="34440" spans="2:2">
      <c r="B34440" s="150"/>
    </row>
    <row r="34441" spans="2:2">
      <c r="B34441" s="150"/>
    </row>
    <row r="34442" spans="2:2">
      <c r="B34442" s="150"/>
    </row>
    <row r="34443" spans="2:2">
      <c r="B34443" s="150"/>
    </row>
    <row r="34444" spans="2:2">
      <c r="B34444" s="150"/>
    </row>
    <row r="34445" spans="2:2">
      <c r="B34445" s="150"/>
    </row>
    <row r="34446" spans="2:2">
      <c r="B34446" s="150"/>
    </row>
    <row r="34447" spans="2:2">
      <c r="B34447" s="150"/>
    </row>
    <row r="34448" spans="2:2">
      <c r="B34448" s="150"/>
    </row>
    <row r="34449" spans="2:2">
      <c r="B34449" s="150"/>
    </row>
    <row r="34450" spans="2:2">
      <c r="B34450" s="150"/>
    </row>
    <row r="34451" spans="2:2">
      <c r="B34451" s="150"/>
    </row>
    <row r="34452" spans="2:2">
      <c r="B34452" s="150"/>
    </row>
    <row r="34453" spans="2:2">
      <c r="B34453" s="150"/>
    </row>
    <row r="34454" spans="2:2">
      <c r="B34454" s="150"/>
    </row>
    <row r="34455" spans="2:2">
      <c r="B34455" s="150"/>
    </row>
    <row r="34456" spans="2:2">
      <c r="B34456" s="150"/>
    </row>
    <row r="34457" spans="2:2">
      <c r="B34457" s="150"/>
    </row>
    <row r="34458" spans="2:2">
      <c r="B34458" s="150"/>
    </row>
    <row r="34459" spans="2:2">
      <c r="B34459" s="150"/>
    </row>
    <row r="34460" spans="2:2">
      <c r="B34460" s="150"/>
    </row>
    <row r="34461" spans="2:2">
      <c r="B34461" s="150"/>
    </row>
    <row r="34462" spans="2:2">
      <c r="B34462" s="150"/>
    </row>
    <row r="34463" spans="2:2">
      <c r="B34463" s="150"/>
    </row>
    <row r="34464" spans="2:2">
      <c r="B34464" s="150"/>
    </row>
    <row r="34465" spans="2:2">
      <c r="B34465" s="150"/>
    </row>
    <row r="34466" spans="2:2">
      <c r="B34466" s="150"/>
    </row>
    <row r="34467" spans="2:2">
      <c r="B34467" s="150"/>
    </row>
    <row r="34468" spans="2:2">
      <c r="B34468" s="150"/>
    </row>
    <row r="34469" spans="2:2">
      <c r="B34469" s="150"/>
    </row>
    <row r="34470" spans="2:2">
      <c r="B34470" s="150"/>
    </row>
    <row r="34471" spans="2:2">
      <c r="B34471" s="150"/>
    </row>
    <row r="34472" spans="2:2">
      <c r="B34472" s="150"/>
    </row>
    <row r="34473" spans="2:2">
      <c r="B34473" s="150"/>
    </row>
    <row r="34474" spans="2:2">
      <c r="B34474" s="150"/>
    </row>
    <row r="34475" spans="2:2">
      <c r="B34475" s="150"/>
    </row>
    <row r="34476" spans="2:2">
      <c r="B34476" s="150"/>
    </row>
    <row r="34477" spans="2:2">
      <c r="B34477" s="150"/>
    </row>
    <row r="34478" spans="2:2">
      <c r="B34478" s="150"/>
    </row>
    <row r="34479" spans="2:2">
      <c r="B34479" s="150"/>
    </row>
    <row r="34480" spans="2:2">
      <c r="B34480" s="150"/>
    </row>
    <row r="34481" spans="2:2">
      <c r="B34481" s="150"/>
    </row>
    <row r="34482" spans="2:2">
      <c r="B34482" s="150"/>
    </row>
    <row r="34483" spans="2:2">
      <c r="B34483" s="150"/>
    </row>
    <row r="34484" spans="2:2">
      <c r="B34484" s="150"/>
    </row>
    <row r="34485" spans="2:2">
      <c r="B34485" s="150"/>
    </row>
    <row r="34486" spans="2:2">
      <c r="B34486" s="150"/>
    </row>
    <row r="34487" spans="2:2">
      <c r="B34487" s="150"/>
    </row>
    <row r="34488" spans="2:2">
      <c r="B34488" s="150"/>
    </row>
    <row r="34489" spans="2:2">
      <c r="B34489" s="150"/>
    </row>
    <row r="34490" spans="2:2">
      <c r="B34490" s="150"/>
    </row>
    <row r="34491" spans="2:2">
      <c r="B34491" s="150"/>
    </row>
    <row r="34492" spans="2:2">
      <c r="B34492" s="150"/>
    </row>
    <row r="34493" spans="2:2">
      <c r="B34493" s="150"/>
    </row>
    <row r="34494" spans="2:2">
      <c r="B34494" s="150"/>
    </row>
    <row r="34495" spans="2:2">
      <c r="B34495" s="150"/>
    </row>
    <row r="34496" spans="2:2">
      <c r="B34496" s="150"/>
    </row>
    <row r="34497" spans="2:2">
      <c r="B34497" s="150"/>
    </row>
    <row r="34498" spans="2:2">
      <c r="B34498" s="150"/>
    </row>
    <row r="34499" spans="2:2">
      <c r="B34499" s="150"/>
    </row>
    <row r="34500" spans="2:2">
      <c r="B34500" s="150"/>
    </row>
    <row r="34501" spans="2:2">
      <c r="B34501" s="150"/>
    </row>
    <row r="34502" spans="2:2">
      <c r="B34502" s="150"/>
    </row>
    <row r="34503" spans="2:2">
      <c r="B34503" s="150"/>
    </row>
    <row r="34504" spans="2:2">
      <c r="B34504" s="150"/>
    </row>
    <row r="34505" spans="2:2">
      <c r="B34505" s="150"/>
    </row>
    <row r="34506" spans="2:2">
      <c r="B34506" s="150"/>
    </row>
    <row r="34507" spans="2:2">
      <c r="B34507" s="150"/>
    </row>
    <row r="34508" spans="2:2">
      <c r="B34508" s="150"/>
    </row>
    <row r="34509" spans="2:2">
      <c r="B34509" s="150"/>
    </row>
    <row r="34510" spans="2:2">
      <c r="B34510" s="150"/>
    </row>
    <row r="34511" spans="2:2">
      <c r="B34511" s="150"/>
    </row>
    <row r="34512" spans="2:2">
      <c r="B34512" s="150"/>
    </row>
    <row r="34513" spans="2:2">
      <c r="B34513" s="150"/>
    </row>
    <row r="34514" spans="2:2">
      <c r="B34514" s="150"/>
    </row>
    <row r="34515" spans="2:2">
      <c r="B34515" s="150"/>
    </row>
    <row r="34516" spans="2:2">
      <c r="B34516" s="150"/>
    </row>
    <row r="34517" spans="2:2">
      <c r="B34517" s="150"/>
    </row>
    <row r="34518" spans="2:2">
      <c r="B34518" s="150"/>
    </row>
    <row r="34519" spans="2:2">
      <c r="B34519" s="150"/>
    </row>
    <row r="34520" spans="2:2">
      <c r="B34520" s="150"/>
    </row>
    <row r="34521" spans="2:2">
      <c r="B34521" s="150"/>
    </row>
    <row r="34522" spans="2:2">
      <c r="B34522" s="150"/>
    </row>
    <row r="34523" spans="2:2">
      <c r="B34523" s="150"/>
    </row>
    <row r="34524" spans="2:2">
      <c r="B34524" s="150"/>
    </row>
    <row r="34525" spans="2:2">
      <c r="B34525" s="150"/>
    </row>
    <row r="34526" spans="2:2">
      <c r="B34526" s="150"/>
    </row>
    <row r="34527" spans="2:2">
      <c r="B34527" s="150"/>
    </row>
    <row r="34528" spans="2:2">
      <c r="B34528" s="150"/>
    </row>
    <row r="34529" spans="2:2">
      <c r="B34529" s="150"/>
    </row>
    <row r="34530" spans="2:2">
      <c r="B34530" s="150"/>
    </row>
    <row r="34531" spans="2:2">
      <c r="B34531" s="150"/>
    </row>
    <row r="34532" spans="2:2">
      <c r="B34532" s="150"/>
    </row>
    <row r="34533" spans="2:2">
      <c r="B34533" s="150"/>
    </row>
    <row r="34534" spans="2:2">
      <c r="B34534" s="150"/>
    </row>
    <row r="34535" spans="2:2">
      <c r="B34535" s="150"/>
    </row>
    <row r="34536" spans="2:2">
      <c r="B34536" s="150"/>
    </row>
    <row r="34537" spans="2:2">
      <c r="B34537" s="150"/>
    </row>
    <row r="34538" spans="2:2">
      <c r="B34538" s="150"/>
    </row>
    <row r="34539" spans="2:2">
      <c r="B34539" s="150"/>
    </row>
    <row r="34540" spans="2:2">
      <c r="B34540" s="150"/>
    </row>
    <row r="34541" spans="2:2">
      <c r="B34541" s="150"/>
    </row>
    <row r="34542" spans="2:2">
      <c r="B34542" s="150"/>
    </row>
    <row r="34543" spans="2:2">
      <c r="B34543" s="150"/>
    </row>
    <row r="34544" spans="2:2">
      <c r="B34544" s="150"/>
    </row>
    <row r="34545" spans="2:2">
      <c r="B34545" s="150"/>
    </row>
    <row r="34546" spans="2:2">
      <c r="B34546" s="150"/>
    </row>
    <row r="34547" spans="2:2">
      <c r="B34547" s="150"/>
    </row>
    <row r="34548" spans="2:2">
      <c r="B34548" s="150"/>
    </row>
    <row r="34549" spans="2:2">
      <c r="B34549" s="150"/>
    </row>
    <row r="34550" spans="2:2">
      <c r="B34550" s="150"/>
    </row>
    <row r="34551" spans="2:2">
      <c r="B34551" s="150"/>
    </row>
    <row r="34552" spans="2:2">
      <c r="B34552" s="150"/>
    </row>
    <row r="34553" spans="2:2">
      <c r="B34553" s="150"/>
    </row>
    <row r="34554" spans="2:2">
      <c r="B34554" s="150"/>
    </row>
    <row r="34555" spans="2:2">
      <c r="B34555" s="150"/>
    </row>
    <row r="34556" spans="2:2">
      <c r="B34556" s="150"/>
    </row>
    <row r="34557" spans="2:2">
      <c r="B34557" s="150"/>
    </row>
    <row r="34558" spans="2:2">
      <c r="B34558" s="150"/>
    </row>
    <row r="34559" spans="2:2">
      <c r="B34559" s="150"/>
    </row>
    <row r="34560" spans="2:2">
      <c r="B34560" s="150"/>
    </row>
    <row r="34561" spans="2:2">
      <c r="B34561" s="150"/>
    </row>
    <row r="34562" spans="2:2">
      <c r="B34562" s="150"/>
    </row>
    <row r="34563" spans="2:2">
      <c r="B34563" s="150"/>
    </row>
    <row r="34564" spans="2:2">
      <c r="B34564" s="150"/>
    </row>
    <row r="34565" spans="2:2">
      <c r="B34565" s="150"/>
    </row>
    <row r="34566" spans="2:2">
      <c r="B34566" s="150"/>
    </row>
    <row r="34567" spans="2:2">
      <c r="B34567" s="150"/>
    </row>
    <row r="34568" spans="2:2">
      <c r="B34568" s="150"/>
    </row>
    <row r="34569" spans="2:2">
      <c r="B34569" s="150"/>
    </row>
    <row r="34570" spans="2:2">
      <c r="B34570" s="150"/>
    </row>
    <row r="34571" spans="2:2">
      <c r="B34571" s="150"/>
    </row>
    <row r="34572" spans="2:2">
      <c r="B34572" s="150"/>
    </row>
    <row r="34573" spans="2:2">
      <c r="B34573" s="150"/>
    </row>
    <row r="34574" spans="2:2">
      <c r="B34574" s="150"/>
    </row>
    <row r="34575" spans="2:2">
      <c r="B34575" s="150"/>
    </row>
    <row r="34576" spans="2:2">
      <c r="B34576" s="150"/>
    </row>
    <row r="34577" spans="2:2">
      <c r="B34577" s="150"/>
    </row>
    <row r="34578" spans="2:2">
      <c r="B34578" s="150"/>
    </row>
    <row r="34579" spans="2:2">
      <c r="B34579" s="150"/>
    </row>
    <row r="34580" spans="2:2">
      <c r="B34580" s="150"/>
    </row>
    <row r="34581" spans="2:2">
      <c r="B34581" s="150"/>
    </row>
    <row r="34582" spans="2:2">
      <c r="B34582" s="150"/>
    </row>
    <row r="34583" spans="2:2">
      <c r="B34583" s="150"/>
    </row>
    <row r="34584" spans="2:2">
      <c r="B34584" s="150"/>
    </row>
    <row r="34585" spans="2:2">
      <c r="B34585" s="150"/>
    </row>
    <row r="34586" spans="2:2">
      <c r="B34586" s="150"/>
    </row>
    <row r="34587" spans="2:2">
      <c r="B34587" s="150"/>
    </row>
    <row r="34588" spans="2:2">
      <c r="B34588" s="150"/>
    </row>
    <row r="34589" spans="2:2">
      <c r="B34589" s="150"/>
    </row>
    <row r="34590" spans="2:2">
      <c r="B34590" s="150"/>
    </row>
    <row r="34591" spans="2:2">
      <c r="B34591" s="150"/>
    </row>
    <row r="34592" spans="2:2">
      <c r="B34592" s="150"/>
    </row>
    <row r="34593" spans="2:2">
      <c r="B34593" s="150"/>
    </row>
    <row r="34594" spans="2:2">
      <c r="B34594" s="150"/>
    </row>
    <row r="34595" spans="2:2">
      <c r="B34595" s="150"/>
    </row>
    <row r="34596" spans="2:2">
      <c r="B34596" s="150"/>
    </row>
    <row r="34597" spans="2:2">
      <c r="B34597" s="150"/>
    </row>
    <row r="34598" spans="2:2">
      <c r="B34598" s="150"/>
    </row>
    <row r="34599" spans="2:2">
      <c r="B34599" s="150"/>
    </row>
    <row r="34600" spans="2:2">
      <c r="B34600" s="150"/>
    </row>
    <row r="34601" spans="2:2">
      <c r="B34601" s="150"/>
    </row>
    <row r="34602" spans="2:2">
      <c r="B34602" s="150"/>
    </row>
    <row r="34603" spans="2:2">
      <c r="B34603" s="150"/>
    </row>
    <row r="34604" spans="2:2">
      <c r="B34604" s="150"/>
    </row>
    <row r="34605" spans="2:2">
      <c r="B34605" s="150"/>
    </row>
    <row r="34606" spans="2:2">
      <c r="B34606" s="150"/>
    </row>
    <row r="34607" spans="2:2">
      <c r="B34607" s="150"/>
    </row>
    <row r="34608" spans="2:2">
      <c r="B34608" s="150"/>
    </row>
    <row r="34609" spans="2:2">
      <c r="B34609" s="150"/>
    </row>
    <row r="34610" spans="2:2">
      <c r="B34610" s="150"/>
    </row>
    <row r="34611" spans="2:2">
      <c r="B34611" s="150"/>
    </row>
    <row r="34612" spans="2:2">
      <c r="B34612" s="150"/>
    </row>
    <row r="34613" spans="2:2">
      <c r="B34613" s="150"/>
    </row>
    <row r="34614" spans="2:2">
      <c r="B34614" s="150"/>
    </row>
    <row r="34615" spans="2:2">
      <c r="B34615" s="150"/>
    </row>
    <row r="34616" spans="2:2">
      <c r="B34616" s="150"/>
    </row>
    <row r="34617" spans="2:2">
      <c r="B34617" s="150"/>
    </row>
    <row r="34618" spans="2:2">
      <c r="B34618" s="150"/>
    </row>
    <row r="34619" spans="2:2">
      <c r="B34619" s="150"/>
    </row>
    <row r="34620" spans="2:2">
      <c r="B34620" s="150"/>
    </row>
    <row r="34621" spans="2:2">
      <c r="B34621" s="150"/>
    </row>
    <row r="34622" spans="2:2">
      <c r="B34622" s="150"/>
    </row>
    <row r="34623" spans="2:2">
      <c r="B34623" s="150"/>
    </row>
    <row r="34624" spans="2:2">
      <c r="B34624" s="150"/>
    </row>
    <row r="34625" spans="2:2">
      <c r="B34625" s="150"/>
    </row>
    <row r="34626" spans="2:2">
      <c r="B34626" s="150"/>
    </row>
    <row r="34627" spans="2:2">
      <c r="B34627" s="150"/>
    </row>
    <row r="34628" spans="2:2">
      <c r="B34628" s="150"/>
    </row>
    <row r="34629" spans="2:2">
      <c r="B34629" s="150"/>
    </row>
    <row r="34630" spans="2:2">
      <c r="B34630" s="150"/>
    </row>
    <row r="34631" spans="2:2">
      <c r="B34631" s="150"/>
    </row>
    <row r="34632" spans="2:2">
      <c r="B34632" s="150"/>
    </row>
    <row r="34633" spans="2:2">
      <c r="B34633" s="150"/>
    </row>
    <row r="34634" spans="2:2">
      <c r="B34634" s="150"/>
    </row>
    <row r="34635" spans="2:2">
      <c r="B34635" s="150"/>
    </row>
    <row r="34636" spans="2:2">
      <c r="B34636" s="150"/>
    </row>
    <row r="34637" spans="2:2">
      <c r="B34637" s="150"/>
    </row>
    <row r="34638" spans="2:2">
      <c r="B34638" s="150"/>
    </row>
    <row r="34639" spans="2:2">
      <c r="B34639" s="150"/>
    </row>
    <row r="34640" spans="2:2">
      <c r="B34640" s="150"/>
    </row>
    <row r="34641" spans="2:2">
      <c r="B34641" s="150"/>
    </row>
    <row r="34642" spans="2:2">
      <c r="B34642" s="150"/>
    </row>
    <row r="34643" spans="2:2">
      <c r="B34643" s="150"/>
    </row>
    <row r="34644" spans="2:2">
      <c r="B34644" s="150"/>
    </row>
    <row r="34645" spans="2:2">
      <c r="B34645" s="150"/>
    </row>
    <row r="34646" spans="2:2">
      <c r="B34646" s="150"/>
    </row>
    <row r="34647" spans="2:2">
      <c r="B34647" s="150"/>
    </row>
    <row r="34648" spans="2:2">
      <c r="B34648" s="150"/>
    </row>
    <row r="34649" spans="2:2">
      <c r="B34649" s="150"/>
    </row>
    <row r="34650" spans="2:2">
      <c r="B34650" s="150"/>
    </row>
    <row r="34651" spans="2:2">
      <c r="B34651" s="150"/>
    </row>
    <row r="34652" spans="2:2">
      <c r="B34652" s="150"/>
    </row>
    <row r="34653" spans="2:2">
      <c r="B34653" s="150"/>
    </row>
    <row r="34654" spans="2:2">
      <c r="B34654" s="150"/>
    </row>
    <row r="34655" spans="2:2">
      <c r="B34655" s="150"/>
    </row>
    <row r="34656" spans="2:2">
      <c r="B34656" s="150"/>
    </row>
    <row r="34657" spans="2:2">
      <c r="B34657" s="150"/>
    </row>
    <row r="34658" spans="2:2">
      <c r="B34658" s="150"/>
    </row>
    <row r="34659" spans="2:2">
      <c r="B34659" s="150"/>
    </row>
    <row r="34660" spans="2:2">
      <c r="B34660" s="150"/>
    </row>
    <row r="34661" spans="2:2">
      <c r="B34661" s="150"/>
    </row>
    <row r="34662" spans="2:2">
      <c r="B34662" s="150"/>
    </row>
    <row r="34663" spans="2:2">
      <c r="B34663" s="150"/>
    </row>
    <row r="34664" spans="2:2">
      <c r="B34664" s="150"/>
    </row>
    <row r="34665" spans="2:2">
      <c r="B34665" s="150"/>
    </row>
    <row r="34666" spans="2:2">
      <c r="B34666" s="150"/>
    </row>
    <row r="34667" spans="2:2">
      <c r="B34667" s="150"/>
    </row>
    <row r="34668" spans="2:2">
      <c r="B34668" s="150"/>
    </row>
    <row r="34669" spans="2:2">
      <c r="B34669" s="150"/>
    </row>
    <row r="34670" spans="2:2">
      <c r="B34670" s="150"/>
    </row>
    <row r="34671" spans="2:2">
      <c r="B34671" s="150"/>
    </row>
    <row r="34672" spans="2:2">
      <c r="B34672" s="150"/>
    </row>
    <row r="34673" spans="2:2">
      <c r="B34673" s="150"/>
    </row>
    <row r="34674" spans="2:2">
      <c r="B34674" s="150"/>
    </row>
    <row r="34675" spans="2:2">
      <c r="B34675" s="150"/>
    </row>
    <row r="34676" spans="2:2">
      <c r="B34676" s="150"/>
    </row>
    <row r="34677" spans="2:2">
      <c r="B34677" s="150"/>
    </row>
    <row r="34678" spans="2:2">
      <c r="B34678" s="150"/>
    </row>
    <row r="34679" spans="2:2">
      <c r="B34679" s="150"/>
    </row>
    <row r="34680" spans="2:2">
      <c r="B34680" s="150"/>
    </row>
    <row r="34681" spans="2:2">
      <c r="B34681" s="150"/>
    </row>
    <row r="34682" spans="2:2">
      <c r="B34682" s="150"/>
    </row>
    <row r="34683" spans="2:2">
      <c r="B34683" s="150"/>
    </row>
    <row r="34684" spans="2:2">
      <c r="B34684" s="150"/>
    </row>
    <row r="34685" spans="2:2">
      <c r="B34685" s="150"/>
    </row>
    <row r="34686" spans="2:2">
      <c r="B34686" s="150"/>
    </row>
    <row r="34687" spans="2:2">
      <c r="B34687" s="150"/>
    </row>
    <row r="34688" spans="2:2">
      <c r="B34688" s="150"/>
    </row>
    <row r="34689" spans="2:2">
      <c r="B34689" s="150"/>
    </row>
    <row r="34690" spans="2:2">
      <c r="B34690" s="150"/>
    </row>
    <row r="34691" spans="2:2">
      <c r="B34691" s="150"/>
    </row>
    <row r="34692" spans="2:2">
      <c r="B34692" s="150"/>
    </row>
    <row r="34693" spans="2:2">
      <c r="B34693" s="150"/>
    </row>
    <row r="34694" spans="2:2">
      <c r="B34694" s="150"/>
    </row>
    <row r="34695" spans="2:2">
      <c r="B34695" s="150"/>
    </row>
    <row r="34696" spans="2:2">
      <c r="B34696" s="150"/>
    </row>
    <row r="34697" spans="2:2">
      <c r="B34697" s="150"/>
    </row>
    <row r="34698" spans="2:2">
      <c r="B34698" s="150"/>
    </row>
    <row r="34699" spans="2:2">
      <c r="B34699" s="150"/>
    </row>
    <row r="34700" spans="2:2">
      <c r="B34700" s="150"/>
    </row>
    <row r="34701" spans="2:2">
      <c r="B34701" s="150"/>
    </row>
    <row r="34702" spans="2:2">
      <c r="B34702" s="150"/>
    </row>
    <row r="34703" spans="2:2">
      <c r="B34703" s="150"/>
    </row>
    <row r="34704" spans="2:2">
      <c r="B34704" s="150"/>
    </row>
    <row r="34705" spans="2:2">
      <c r="B34705" s="150"/>
    </row>
    <row r="34706" spans="2:2">
      <c r="B34706" s="150"/>
    </row>
    <row r="34707" spans="2:2">
      <c r="B34707" s="150"/>
    </row>
    <row r="34708" spans="2:2">
      <c r="B34708" s="150"/>
    </row>
    <row r="34709" spans="2:2">
      <c r="B34709" s="150"/>
    </row>
    <row r="34710" spans="2:2">
      <c r="B34710" s="150"/>
    </row>
    <row r="34711" spans="2:2">
      <c r="B34711" s="150"/>
    </row>
    <row r="34712" spans="2:2">
      <c r="B34712" s="150"/>
    </row>
    <row r="34713" spans="2:2">
      <c r="B34713" s="150"/>
    </row>
    <row r="34714" spans="2:2">
      <c r="B34714" s="150"/>
    </row>
    <row r="34715" spans="2:2">
      <c r="B34715" s="150"/>
    </row>
    <row r="34716" spans="2:2">
      <c r="B34716" s="150"/>
    </row>
    <row r="34717" spans="2:2">
      <c r="B34717" s="150"/>
    </row>
    <row r="34718" spans="2:2">
      <c r="B34718" s="150"/>
    </row>
    <row r="34719" spans="2:2">
      <c r="B34719" s="150"/>
    </row>
    <row r="34720" spans="2:2">
      <c r="B34720" s="150"/>
    </row>
    <row r="34721" spans="2:2">
      <c r="B34721" s="150"/>
    </row>
    <row r="34722" spans="2:2">
      <c r="B34722" s="150"/>
    </row>
    <row r="34723" spans="2:2">
      <c r="B34723" s="150"/>
    </row>
    <row r="34724" spans="2:2">
      <c r="B34724" s="150"/>
    </row>
    <row r="34725" spans="2:2">
      <c r="B34725" s="150"/>
    </row>
    <row r="34726" spans="2:2">
      <c r="B34726" s="150"/>
    </row>
    <row r="34727" spans="2:2">
      <c r="B34727" s="150"/>
    </row>
    <row r="34728" spans="2:2">
      <c r="B34728" s="150"/>
    </row>
    <row r="34729" spans="2:2">
      <c r="B34729" s="150"/>
    </row>
    <row r="34730" spans="2:2">
      <c r="B34730" s="150"/>
    </row>
    <row r="34731" spans="2:2">
      <c r="B34731" s="150"/>
    </row>
    <row r="34732" spans="2:2">
      <c r="B34732" s="150"/>
    </row>
    <row r="34733" spans="2:2">
      <c r="B34733" s="150"/>
    </row>
    <row r="34734" spans="2:2">
      <c r="B34734" s="150"/>
    </row>
    <row r="34735" spans="2:2">
      <c r="B34735" s="150"/>
    </row>
    <row r="34736" spans="2:2">
      <c r="B34736" s="150"/>
    </row>
    <row r="34737" spans="2:2">
      <c r="B34737" s="150"/>
    </row>
    <row r="34738" spans="2:2">
      <c r="B34738" s="150"/>
    </row>
    <row r="34739" spans="2:2">
      <c r="B34739" s="150"/>
    </row>
    <row r="34740" spans="2:2">
      <c r="B34740" s="150"/>
    </row>
    <row r="34741" spans="2:2">
      <c r="B34741" s="150"/>
    </row>
    <row r="34742" spans="2:2">
      <c r="B34742" s="150"/>
    </row>
    <row r="34743" spans="2:2">
      <c r="B34743" s="150"/>
    </row>
    <row r="34744" spans="2:2">
      <c r="B34744" s="150"/>
    </row>
    <row r="34745" spans="2:2">
      <c r="B34745" s="150"/>
    </row>
    <row r="34746" spans="2:2">
      <c r="B34746" s="150"/>
    </row>
    <row r="34747" spans="2:2">
      <c r="B34747" s="150"/>
    </row>
    <row r="34748" spans="2:2">
      <c r="B34748" s="150"/>
    </row>
    <row r="34749" spans="2:2">
      <c r="B34749" s="150"/>
    </row>
    <row r="34750" spans="2:2">
      <c r="B34750" s="150"/>
    </row>
    <row r="34751" spans="2:2">
      <c r="B34751" s="150"/>
    </row>
    <row r="34752" spans="2:2">
      <c r="B34752" s="150"/>
    </row>
    <row r="34753" spans="2:2">
      <c r="B34753" s="150"/>
    </row>
    <row r="34754" spans="2:2">
      <c r="B34754" s="150"/>
    </row>
    <row r="34755" spans="2:2">
      <c r="B34755" s="150"/>
    </row>
    <row r="34756" spans="2:2">
      <c r="B34756" s="150"/>
    </row>
    <row r="34757" spans="2:2">
      <c r="B34757" s="150"/>
    </row>
    <row r="34758" spans="2:2">
      <c r="B34758" s="150"/>
    </row>
    <row r="34759" spans="2:2">
      <c r="B34759" s="150"/>
    </row>
    <row r="34760" spans="2:2">
      <c r="B34760" s="150"/>
    </row>
    <row r="34761" spans="2:2">
      <c r="B34761" s="150"/>
    </row>
    <row r="34762" spans="2:2">
      <c r="B34762" s="150"/>
    </row>
    <row r="34763" spans="2:2">
      <c r="B34763" s="150"/>
    </row>
    <row r="34764" spans="2:2">
      <c r="B34764" s="150"/>
    </row>
    <row r="34765" spans="2:2">
      <c r="B34765" s="150"/>
    </row>
    <row r="34766" spans="2:2">
      <c r="B34766" s="150"/>
    </row>
    <row r="34767" spans="2:2">
      <c r="B34767" s="150"/>
    </row>
    <row r="34768" spans="2:2">
      <c r="B34768" s="150"/>
    </row>
    <row r="34769" spans="2:2">
      <c r="B34769" s="150"/>
    </row>
    <row r="34770" spans="2:2">
      <c r="B34770" s="150"/>
    </row>
    <row r="34771" spans="2:2">
      <c r="B34771" s="150"/>
    </row>
    <row r="34772" spans="2:2">
      <c r="B34772" s="150"/>
    </row>
    <row r="34773" spans="2:2">
      <c r="B34773" s="150"/>
    </row>
    <row r="34774" spans="2:2">
      <c r="B34774" s="150"/>
    </row>
    <row r="34775" spans="2:2">
      <c r="B34775" s="150"/>
    </row>
    <row r="34776" spans="2:2">
      <c r="B34776" s="150"/>
    </row>
    <row r="34777" spans="2:2">
      <c r="B34777" s="150"/>
    </row>
    <row r="34778" spans="2:2">
      <c r="B34778" s="150"/>
    </row>
    <row r="34779" spans="2:2">
      <c r="B34779" s="150"/>
    </row>
    <row r="34780" spans="2:2">
      <c r="B34780" s="150"/>
    </row>
    <row r="34781" spans="2:2">
      <c r="B34781" s="150"/>
    </row>
    <row r="34782" spans="2:2">
      <c r="B34782" s="150"/>
    </row>
    <row r="34783" spans="2:2">
      <c r="B34783" s="150"/>
    </row>
    <row r="34784" spans="2:2">
      <c r="B34784" s="150"/>
    </row>
    <row r="34785" spans="2:2">
      <c r="B34785" s="150"/>
    </row>
    <row r="34786" spans="2:2">
      <c r="B34786" s="150"/>
    </row>
    <row r="34787" spans="2:2">
      <c r="B34787" s="150"/>
    </row>
    <row r="34788" spans="2:2">
      <c r="B34788" s="150"/>
    </row>
    <row r="34789" spans="2:2">
      <c r="B34789" s="150"/>
    </row>
    <row r="34790" spans="2:2">
      <c r="B34790" s="150"/>
    </row>
    <row r="34791" spans="2:2">
      <c r="B34791" s="150"/>
    </row>
    <row r="34792" spans="2:2">
      <c r="B34792" s="150"/>
    </row>
    <row r="34793" spans="2:2">
      <c r="B34793" s="150"/>
    </row>
    <row r="34794" spans="2:2">
      <c r="B34794" s="150"/>
    </row>
    <row r="34795" spans="2:2">
      <c r="B34795" s="150"/>
    </row>
    <row r="34796" spans="2:2">
      <c r="B34796" s="150"/>
    </row>
    <row r="34797" spans="2:2">
      <c r="B34797" s="150"/>
    </row>
    <row r="34798" spans="2:2">
      <c r="B34798" s="150"/>
    </row>
    <row r="34799" spans="2:2">
      <c r="B34799" s="150"/>
    </row>
    <row r="34800" spans="2:2">
      <c r="B34800" s="150"/>
    </row>
    <row r="34801" spans="2:2">
      <c r="B34801" s="150"/>
    </row>
    <row r="34802" spans="2:2">
      <c r="B34802" s="150"/>
    </row>
    <row r="34803" spans="2:2">
      <c r="B34803" s="150"/>
    </row>
    <row r="34804" spans="2:2">
      <c r="B34804" s="150"/>
    </row>
    <row r="34805" spans="2:2">
      <c r="B34805" s="150"/>
    </row>
    <row r="34806" spans="2:2">
      <c r="B34806" s="150"/>
    </row>
    <row r="34807" spans="2:2">
      <c r="B34807" s="150"/>
    </row>
    <row r="34808" spans="2:2">
      <c r="B34808" s="150"/>
    </row>
    <row r="34809" spans="2:2">
      <c r="B34809" s="150"/>
    </row>
    <row r="34810" spans="2:2">
      <c r="B34810" s="150"/>
    </row>
    <row r="34811" spans="2:2">
      <c r="B34811" s="150"/>
    </row>
    <row r="34812" spans="2:2">
      <c r="B34812" s="150"/>
    </row>
    <row r="34813" spans="2:2">
      <c r="B34813" s="150"/>
    </row>
    <row r="34814" spans="2:2">
      <c r="B34814" s="150"/>
    </row>
    <row r="34815" spans="2:2">
      <c r="B34815" s="150"/>
    </row>
    <row r="34816" spans="2:2">
      <c r="B34816" s="150"/>
    </row>
    <row r="34817" spans="2:2">
      <c r="B34817" s="150"/>
    </row>
    <row r="34818" spans="2:2">
      <c r="B34818" s="150"/>
    </row>
    <row r="34819" spans="2:2">
      <c r="B34819" s="150"/>
    </row>
    <row r="34820" spans="2:2">
      <c r="B34820" s="150"/>
    </row>
    <row r="34821" spans="2:2">
      <c r="B34821" s="150"/>
    </row>
    <row r="34822" spans="2:2">
      <c r="B34822" s="150"/>
    </row>
    <row r="34823" spans="2:2">
      <c r="B34823" s="150"/>
    </row>
    <row r="34824" spans="2:2">
      <c r="B34824" s="150"/>
    </row>
    <row r="34825" spans="2:2">
      <c r="B34825" s="150"/>
    </row>
    <row r="34826" spans="2:2">
      <c r="B34826" s="150"/>
    </row>
    <row r="34827" spans="2:2">
      <c r="B34827" s="150"/>
    </row>
    <row r="34828" spans="2:2">
      <c r="B34828" s="150"/>
    </row>
    <row r="34829" spans="2:2">
      <c r="B34829" s="150"/>
    </row>
    <row r="34830" spans="2:2">
      <c r="B34830" s="150"/>
    </row>
    <row r="34831" spans="2:2">
      <c r="B34831" s="150"/>
    </row>
    <row r="34832" spans="2:2">
      <c r="B34832" s="150"/>
    </row>
    <row r="34833" spans="2:2">
      <c r="B34833" s="150"/>
    </row>
    <row r="34834" spans="2:2">
      <c r="B34834" s="150"/>
    </row>
    <row r="34835" spans="2:2">
      <c r="B34835" s="150"/>
    </row>
    <row r="34836" spans="2:2">
      <c r="B34836" s="150"/>
    </row>
    <row r="34837" spans="2:2">
      <c r="B34837" s="150"/>
    </row>
    <row r="34838" spans="2:2">
      <c r="B34838" s="150"/>
    </row>
    <row r="34839" spans="2:2">
      <c r="B34839" s="150"/>
    </row>
    <row r="34840" spans="2:2">
      <c r="B34840" s="150"/>
    </row>
    <row r="34841" spans="2:2">
      <c r="B34841" s="150"/>
    </row>
    <row r="34842" spans="2:2">
      <c r="B34842" s="150"/>
    </row>
    <row r="34843" spans="2:2">
      <c r="B34843" s="150"/>
    </row>
    <row r="34844" spans="2:2">
      <c r="B34844" s="150"/>
    </row>
    <row r="34845" spans="2:2">
      <c r="B34845" s="150"/>
    </row>
    <row r="34846" spans="2:2">
      <c r="B34846" s="150"/>
    </row>
    <row r="34847" spans="2:2">
      <c r="B34847" s="150"/>
    </row>
    <row r="34848" spans="2:2">
      <c r="B34848" s="150"/>
    </row>
    <row r="34849" spans="2:2">
      <c r="B34849" s="150"/>
    </row>
    <row r="34850" spans="2:2">
      <c r="B34850" s="150"/>
    </row>
    <row r="34851" spans="2:2">
      <c r="B34851" s="150"/>
    </row>
    <row r="34852" spans="2:2">
      <c r="B34852" s="150"/>
    </row>
    <row r="34853" spans="2:2">
      <c r="B34853" s="150"/>
    </row>
    <row r="34854" spans="2:2">
      <c r="B34854" s="150"/>
    </row>
    <row r="34855" spans="2:2">
      <c r="B34855" s="150"/>
    </row>
    <row r="34856" spans="2:2">
      <c r="B34856" s="150"/>
    </row>
    <row r="34857" spans="2:2">
      <c r="B34857" s="150"/>
    </row>
    <row r="34858" spans="2:2">
      <c r="B34858" s="150"/>
    </row>
    <row r="34859" spans="2:2">
      <c r="B34859" s="150"/>
    </row>
    <row r="34860" spans="2:2">
      <c r="B34860" s="150"/>
    </row>
    <row r="34861" spans="2:2">
      <c r="B34861" s="150"/>
    </row>
    <row r="34862" spans="2:2">
      <c r="B34862" s="150"/>
    </row>
    <row r="34863" spans="2:2">
      <c r="B34863" s="150"/>
    </row>
    <row r="34864" spans="2:2">
      <c r="B34864" s="150"/>
    </row>
    <row r="34865" spans="2:2">
      <c r="B34865" s="150"/>
    </row>
    <row r="34866" spans="2:2">
      <c r="B34866" s="150"/>
    </row>
    <row r="34867" spans="2:2">
      <c r="B34867" s="150"/>
    </row>
    <row r="34868" spans="2:2">
      <c r="B34868" s="150"/>
    </row>
    <row r="34869" spans="2:2">
      <c r="B34869" s="150"/>
    </row>
    <row r="34870" spans="2:2">
      <c r="B34870" s="150"/>
    </row>
    <row r="34871" spans="2:2">
      <c r="B34871" s="150"/>
    </row>
    <row r="34872" spans="2:2">
      <c r="B34872" s="150"/>
    </row>
    <row r="34873" spans="2:2">
      <c r="B34873" s="150"/>
    </row>
    <row r="34874" spans="2:2">
      <c r="B34874" s="150"/>
    </row>
    <row r="34875" spans="2:2">
      <c r="B34875" s="150"/>
    </row>
    <row r="34876" spans="2:2">
      <c r="B34876" s="150"/>
    </row>
    <row r="34877" spans="2:2">
      <c r="B34877" s="150"/>
    </row>
    <row r="34878" spans="2:2">
      <c r="B34878" s="150"/>
    </row>
    <row r="34879" spans="2:2">
      <c r="B34879" s="150"/>
    </row>
    <row r="34880" spans="2:2">
      <c r="B34880" s="150"/>
    </row>
    <row r="34881" spans="2:2">
      <c r="B34881" s="150"/>
    </row>
    <row r="34882" spans="2:2">
      <c r="B34882" s="150"/>
    </row>
    <row r="34883" spans="2:2">
      <c r="B34883" s="150"/>
    </row>
    <row r="34884" spans="2:2">
      <c r="B34884" s="150"/>
    </row>
    <row r="34885" spans="2:2">
      <c r="B34885" s="150"/>
    </row>
    <row r="34886" spans="2:2">
      <c r="B34886" s="150"/>
    </row>
    <row r="34887" spans="2:2">
      <c r="B34887" s="150"/>
    </row>
    <row r="34888" spans="2:2">
      <c r="B34888" s="150"/>
    </row>
    <row r="34889" spans="2:2">
      <c r="B34889" s="150"/>
    </row>
    <row r="34890" spans="2:2">
      <c r="B34890" s="150"/>
    </row>
    <row r="34891" spans="2:2">
      <c r="B34891" s="150"/>
    </row>
    <row r="34892" spans="2:2">
      <c r="B34892" s="150"/>
    </row>
    <row r="34893" spans="2:2">
      <c r="B34893" s="150"/>
    </row>
    <row r="34894" spans="2:2">
      <c r="B34894" s="150"/>
    </row>
    <row r="34895" spans="2:2">
      <c r="B34895" s="150"/>
    </row>
    <row r="34896" spans="2:2">
      <c r="B34896" s="150"/>
    </row>
    <row r="34897" spans="2:2">
      <c r="B34897" s="150"/>
    </row>
    <row r="34898" spans="2:2">
      <c r="B34898" s="150"/>
    </row>
    <row r="34899" spans="2:2">
      <c r="B34899" s="150"/>
    </row>
    <row r="34900" spans="2:2">
      <c r="B34900" s="150"/>
    </row>
    <row r="34901" spans="2:2">
      <c r="B34901" s="150"/>
    </row>
    <row r="34902" spans="2:2">
      <c r="B34902" s="150"/>
    </row>
    <row r="34903" spans="2:2">
      <c r="B34903" s="150"/>
    </row>
    <row r="34904" spans="2:2">
      <c r="B34904" s="150"/>
    </row>
    <row r="34905" spans="2:2">
      <c r="B34905" s="150"/>
    </row>
    <row r="34906" spans="2:2">
      <c r="B34906" s="150"/>
    </row>
    <row r="34907" spans="2:2">
      <c r="B34907" s="150"/>
    </row>
    <row r="34908" spans="2:2">
      <c r="B34908" s="150"/>
    </row>
    <row r="34909" spans="2:2">
      <c r="B34909" s="150"/>
    </row>
    <row r="34910" spans="2:2">
      <c r="B34910" s="150"/>
    </row>
    <row r="34911" spans="2:2">
      <c r="B34911" s="150"/>
    </row>
    <row r="34912" spans="2:2">
      <c r="B34912" s="150"/>
    </row>
    <row r="34913" spans="2:2">
      <c r="B34913" s="150"/>
    </row>
    <row r="34914" spans="2:2">
      <c r="B34914" s="150"/>
    </row>
    <row r="34915" spans="2:2">
      <c r="B34915" s="150"/>
    </row>
    <row r="34916" spans="2:2">
      <c r="B34916" s="150"/>
    </row>
    <row r="34917" spans="2:2">
      <c r="B34917" s="150"/>
    </row>
    <row r="34918" spans="2:2">
      <c r="B34918" s="150"/>
    </row>
    <row r="34919" spans="2:2">
      <c r="B34919" s="150"/>
    </row>
    <row r="34920" spans="2:2">
      <c r="B34920" s="150"/>
    </row>
    <row r="34921" spans="2:2">
      <c r="B34921" s="150"/>
    </row>
    <row r="34922" spans="2:2">
      <c r="B34922" s="150"/>
    </row>
    <row r="34923" spans="2:2">
      <c r="B34923" s="150"/>
    </row>
    <row r="34924" spans="2:2">
      <c r="B34924" s="150"/>
    </row>
    <row r="34925" spans="2:2">
      <c r="B34925" s="150"/>
    </row>
    <row r="34926" spans="2:2">
      <c r="B34926" s="150"/>
    </row>
    <row r="34927" spans="2:2">
      <c r="B34927" s="150"/>
    </row>
    <row r="34928" spans="2:2">
      <c r="B34928" s="150"/>
    </row>
    <row r="34929" spans="2:2">
      <c r="B34929" s="150"/>
    </row>
    <row r="34930" spans="2:2">
      <c r="B34930" s="150"/>
    </row>
    <row r="34931" spans="2:2">
      <c r="B34931" s="150"/>
    </row>
    <row r="34932" spans="2:2">
      <c r="B34932" s="150"/>
    </row>
    <row r="34933" spans="2:2">
      <c r="B34933" s="150"/>
    </row>
    <row r="34934" spans="2:2">
      <c r="B34934" s="150"/>
    </row>
    <row r="34935" spans="2:2">
      <c r="B34935" s="150"/>
    </row>
    <row r="34936" spans="2:2">
      <c r="B34936" s="150"/>
    </row>
    <row r="34937" spans="2:2">
      <c r="B34937" s="150"/>
    </row>
    <row r="34938" spans="2:2">
      <c r="B34938" s="150"/>
    </row>
    <row r="34939" spans="2:2">
      <c r="B34939" s="150"/>
    </row>
    <row r="34940" spans="2:2">
      <c r="B34940" s="150"/>
    </row>
    <row r="34941" spans="2:2">
      <c r="B34941" s="150"/>
    </row>
    <row r="34942" spans="2:2">
      <c r="B34942" s="150"/>
    </row>
    <row r="34943" spans="2:2">
      <c r="B34943" s="150"/>
    </row>
    <row r="34944" spans="2:2">
      <c r="B34944" s="150"/>
    </row>
    <row r="34945" spans="2:2">
      <c r="B34945" s="150"/>
    </row>
    <row r="34946" spans="2:2">
      <c r="B34946" s="150"/>
    </row>
    <row r="34947" spans="2:2">
      <c r="B34947" s="150"/>
    </row>
    <row r="34948" spans="2:2">
      <c r="B34948" s="150"/>
    </row>
    <row r="34949" spans="2:2">
      <c r="B34949" s="150"/>
    </row>
    <row r="34950" spans="2:2">
      <c r="B34950" s="150"/>
    </row>
    <row r="34951" spans="2:2">
      <c r="B34951" s="150"/>
    </row>
    <row r="34952" spans="2:2">
      <c r="B34952" s="150"/>
    </row>
    <row r="34953" spans="2:2">
      <c r="B34953" s="150"/>
    </row>
    <row r="34954" spans="2:2">
      <c r="B34954" s="150"/>
    </row>
    <row r="34955" spans="2:2">
      <c r="B34955" s="150"/>
    </row>
    <row r="34956" spans="2:2">
      <c r="B34956" s="150"/>
    </row>
    <row r="34957" spans="2:2">
      <c r="B34957" s="150"/>
    </row>
    <row r="34958" spans="2:2">
      <c r="B34958" s="150"/>
    </row>
    <row r="34959" spans="2:2">
      <c r="B34959" s="150"/>
    </row>
    <row r="34960" spans="2:2">
      <c r="B34960" s="150"/>
    </row>
    <row r="34961" spans="2:2">
      <c r="B34961" s="150"/>
    </row>
    <row r="34962" spans="2:2">
      <c r="B34962" s="150"/>
    </row>
    <row r="34963" spans="2:2">
      <c r="B34963" s="150"/>
    </row>
    <row r="34964" spans="2:2">
      <c r="B34964" s="150"/>
    </row>
    <row r="34965" spans="2:2">
      <c r="B34965" s="150"/>
    </row>
    <row r="34966" spans="2:2">
      <c r="B34966" s="150"/>
    </row>
    <row r="34967" spans="2:2">
      <c r="B34967" s="150"/>
    </row>
    <row r="34968" spans="2:2">
      <c r="B34968" s="150"/>
    </row>
    <row r="34969" spans="2:2">
      <c r="B34969" s="150"/>
    </row>
    <row r="34970" spans="2:2">
      <c r="B34970" s="150"/>
    </row>
    <row r="34971" spans="2:2">
      <c r="B34971" s="150"/>
    </row>
    <row r="34972" spans="2:2">
      <c r="B34972" s="150"/>
    </row>
    <row r="34973" spans="2:2">
      <c r="B34973" s="150"/>
    </row>
    <row r="34974" spans="2:2">
      <c r="B34974" s="150"/>
    </row>
    <row r="34975" spans="2:2">
      <c r="B34975" s="150"/>
    </row>
    <row r="34976" spans="2:2">
      <c r="B34976" s="150"/>
    </row>
    <row r="34977" spans="2:2">
      <c r="B34977" s="150"/>
    </row>
    <row r="34978" spans="2:2">
      <c r="B34978" s="150"/>
    </row>
    <row r="34979" spans="2:2">
      <c r="B34979" s="150"/>
    </row>
    <row r="34980" spans="2:2">
      <c r="B34980" s="150"/>
    </row>
    <row r="34981" spans="2:2">
      <c r="B34981" s="150"/>
    </row>
    <row r="34982" spans="2:2">
      <c r="B34982" s="150"/>
    </row>
    <row r="34983" spans="2:2">
      <c r="B34983" s="150"/>
    </row>
    <row r="34984" spans="2:2">
      <c r="B34984" s="150"/>
    </row>
    <row r="34985" spans="2:2">
      <c r="B34985" s="150"/>
    </row>
    <row r="34986" spans="2:2">
      <c r="B34986" s="150"/>
    </row>
    <row r="34987" spans="2:2">
      <c r="B34987" s="150"/>
    </row>
    <row r="34988" spans="2:2">
      <c r="B34988" s="150"/>
    </row>
    <row r="34989" spans="2:2">
      <c r="B34989" s="150"/>
    </row>
    <row r="34990" spans="2:2">
      <c r="B34990" s="150"/>
    </row>
    <row r="34991" spans="2:2">
      <c r="B34991" s="150"/>
    </row>
    <row r="34992" spans="2:2">
      <c r="B34992" s="150"/>
    </row>
    <row r="34993" spans="2:2">
      <c r="B34993" s="150"/>
    </row>
    <row r="34994" spans="2:2">
      <c r="B34994" s="150"/>
    </row>
    <row r="34995" spans="2:2">
      <c r="B34995" s="150"/>
    </row>
    <row r="34996" spans="2:2">
      <c r="B34996" s="150"/>
    </row>
    <row r="34997" spans="2:2">
      <c r="B34997" s="150"/>
    </row>
    <row r="34998" spans="2:2">
      <c r="B34998" s="150"/>
    </row>
    <row r="34999" spans="2:2">
      <c r="B34999" s="150"/>
    </row>
    <row r="35000" spans="2:2">
      <c r="B35000" s="150"/>
    </row>
    <row r="35001" spans="2:2">
      <c r="B35001" s="150"/>
    </row>
    <row r="35002" spans="2:2">
      <c r="B35002" s="150"/>
    </row>
    <row r="35003" spans="2:2">
      <c r="B35003" s="150"/>
    </row>
    <row r="35004" spans="2:2">
      <c r="B35004" s="150"/>
    </row>
    <row r="35005" spans="2:2">
      <c r="B35005" s="150"/>
    </row>
    <row r="35006" spans="2:2">
      <c r="B35006" s="150"/>
    </row>
    <row r="35007" spans="2:2">
      <c r="B35007" s="150"/>
    </row>
    <row r="35008" spans="2:2">
      <c r="B35008" s="150"/>
    </row>
    <row r="35009" spans="2:2">
      <c r="B35009" s="150"/>
    </row>
    <row r="35010" spans="2:2">
      <c r="B35010" s="150"/>
    </row>
    <row r="35011" spans="2:2">
      <c r="B35011" s="150"/>
    </row>
    <row r="35012" spans="2:2">
      <c r="B35012" s="150"/>
    </row>
    <row r="35013" spans="2:2">
      <c r="B35013" s="150"/>
    </row>
    <row r="35014" spans="2:2">
      <c r="B35014" s="150"/>
    </row>
    <row r="35015" spans="2:2">
      <c r="B35015" s="150"/>
    </row>
    <row r="35016" spans="2:2">
      <c r="B35016" s="150"/>
    </row>
    <row r="35017" spans="2:2">
      <c r="B35017" s="150"/>
    </row>
    <row r="35018" spans="2:2">
      <c r="B35018" s="150"/>
    </row>
    <row r="35019" spans="2:2">
      <c r="B35019" s="150"/>
    </row>
    <row r="35020" spans="2:2">
      <c r="B35020" s="150"/>
    </row>
    <row r="35021" spans="2:2">
      <c r="B35021" s="150"/>
    </row>
    <row r="35022" spans="2:2">
      <c r="B35022" s="150"/>
    </row>
    <row r="35023" spans="2:2">
      <c r="B35023" s="150"/>
    </row>
    <row r="35024" spans="2:2">
      <c r="B35024" s="150"/>
    </row>
    <row r="35025" spans="2:2">
      <c r="B35025" s="150"/>
    </row>
    <row r="35026" spans="2:2">
      <c r="B35026" s="150"/>
    </row>
    <row r="35027" spans="2:2">
      <c r="B35027" s="150"/>
    </row>
    <row r="35028" spans="2:2">
      <c r="B35028" s="150"/>
    </row>
    <row r="35029" spans="2:2">
      <c r="B35029" s="150"/>
    </row>
    <row r="35030" spans="2:2">
      <c r="B35030" s="150"/>
    </row>
    <row r="35031" spans="2:2">
      <c r="B35031" s="150"/>
    </row>
    <row r="35032" spans="2:2">
      <c r="B35032" s="150"/>
    </row>
    <row r="35033" spans="2:2">
      <c r="B35033" s="150"/>
    </row>
    <row r="35034" spans="2:2">
      <c r="B35034" s="150"/>
    </row>
    <row r="35035" spans="2:2">
      <c r="B35035" s="150"/>
    </row>
    <row r="35036" spans="2:2">
      <c r="B35036" s="150"/>
    </row>
    <row r="35037" spans="2:2">
      <c r="B35037" s="150"/>
    </row>
    <row r="35038" spans="2:2">
      <c r="B35038" s="150"/>
    </row>
    <row r="35039" spans="2:2">
      <c r="B35039" s="150"/>
    </row>
    <row r="35040" spans="2:2">
      <c r="B35040" s="150"/>
    </row>
    <row r="35041" spans="2:2">
      <c r="B35041" s="150"/>
    </row>
    <row r="35042" spans="2:2">
      <c r="B35042" s="150"/>
    </row>
    <row r="35043" spans="2:2">
      <c r="B35043" s="150"/>
    </row>
    <row r="35044" spans="2:2">
      <c r="B35044" s="150"/>
    </row>
    <row r="35045" spans="2:2">
      <c r="B35045" s="150"/>
    </row>
    <row r="35046" spans="2:2">
      <c r="B35046" s="150"/>
    </row>
    <row r="35047" spans="2:2">
      <c r="B35047" s="150"/>
    </row>
    <row r="35048" spans="2:2">
      <c r="B35048" s="150"/>
    </row>
    <row r="35049" spans="2:2">
      <c r="B35049" s="150"/>
    </row>
    <row r="35050" spans="2:2">
      <c r="B35050" s="150"/>
    </row>
    <row r="35051" spans="2:2">
      <c r="B35051" s="150"/>
    </row>
    <row r="35052" spans="2:2">
      <c r="B35052" s="150"/>
    </row>
    <row r="35053" spans="2:2">
      <c r="B35053" s="150"/>
    </row>
    <row r="35054" spans="2:2">
      <c r="B35054" s="150"/>
    </row>
    <row r="35055" spans="2:2">
      <c r="B35055" s="150"/>
    </row>
    <row r="35056" spans="2:2">
      <c r="B35056" s="150"/>
    </row>
    <row r="35057" spans="2:2">
      <c r="B35057" s="150"/>
    </row>
    <row r="35058" spans="2:2">
      <c r="B35058" s="150"/>
    </row>
    <row r="35059" spans="2:2">
      <c r="B35059" s="150"/>
    </row>
    <row r="35060" spans="2:2">
      <c r="B35060" s="150"/>
    </row>
    <row r="35061" spans="2:2">
      <c r="B35061" s="150"/>
    </row>
    <row r="35062" spans="2:2">
      <c r="B35062" s="150"/>
    </row>
    <row r="35063" spans="2:2">
      <c r="B35063" s="150"/>
    </row>
    <row r="35064" spans="2:2">
      <c r="B35064" s="150"/>
    </row>
    <row r="35065" spans="2:2">
      <c r="B35065" s="150"/>
    </row>
    <row r="35066" spans="2:2">
      <c r="B35066" s="150"/>
    </row>
    <row r="35067" spans="2:2">
      <c r="B35067" s="150"/>
    </row>
    <row r="35068" spans="2:2">
      <c r="B35068" s="150"/>
    </row>
    <row r="35069" spans="2:2">
      <c r="B35069" s="150"/>
    </row>
    <row r="35070" spans="2:2">
      <c r="B35070" s="150"/>
    </row>
    <row r="35071" spans="2:2">
      <c r="B35071" s="150"/>
    </row>
    <row r="35072" spans="2:2">
      <c r="B35072" s="150"/>
    </row>
    <row r="35073" spans="2:2">
      <c r="B35073" s="150"/>
    </row>
    <row r="35074" spans="2:2">
      <c r="B35074" s="150"/>
    </row>
    <row r="35075" spans="2:2">
      <c r="B35075" s="150"/>
    </row>
    <row r="35076" spans="2:2">
      <c r="B35076" s="150"/>
    </row>
    <row r="35077" spans="2:2">
      <c r="B35077" s="150"/>
    </row>
    <row r="35078" spans="2:2">
      <c r="B35078" s="150"/>
    </row>
    <row r="35079" spans="2:2">
      <c r="B35079" s="150"/>
    </row>
    <row r="35080" spans="2:2">
      <c r="B35080" s="150"/>
    </row>
    <row r="35081" spans="2:2">
      <c r="B35081" s="150"/>
    </row>
    <row r="35082" spans="2:2">
      <c r="B35082" s="150"/>
    </row>
    <row r="35083" spans="2:2">
      <c r="B35083" s="150"/>
    </row>
    <row r="35084" spans="2:2">
      <c r="B35084" s="150"/>
    </row>
    <row r="35085" spans="2:2">
      <c r="B35085" s="150"/>
    </row>
    <row r="35086" spans="2:2">
      <c r="B35086" s="150"/>
    </row>
    <row r="35087" spans="2:2">
      <c r="B35087" s="150"/>
    </row>
    <row r="35088" spans="2:2">
      <c r="B35088" s="150"/>
    </row>
    <row r="35089" spans="2:2">
      <c r="B35089" s="150"/>
    </row>
    <row r="35090" spans="2:2">
      <c r="B35090" s="150"/>
    </row>
    <row r="35091" spans="2:2">
      <c r="B35091" s="150"/>
    </row>
    <row r="35092" spans="2:2">
      <c r="B35092" s="150"/>
    </row>
    <row r="35093" spans="2:2">
      <c r="B35093" s="150"/>
    </row>
    <row r="35094" spans="2:2">
      <c r="B35094" s="150"/>
    </row>
    <row r="35095" spans="2:2">
      <c r="B35095" s="150"/>
    </row>
    <row r="35096" spans="2:2">
      <c r="B35096" s="150"/>
    </row>
    <row r="35097" spans="2:2">
      <c r="B35097" s="150"/>
    </row>
    <row r="35098" spans="2:2">
      <c r="B35098" s="150"/>
    </row>
    <row r="35099" spans="2:2">
      <c r="B35099" s="150"/>
    </row>
    <row r="35100" spans="2:2">
      <c r="B35100" s="150"/>
    </row>
    <row r="35101" spans="2:2">
      <c r="B35101" s="150"/>
    </row>
    <row r="35102" spans="2:2">
      <c r="B35102" s="150"/>
    </row>
    <row r="35103" spans="2:2">
      <c r="B35103" s="150"/>
    </row>
    <row r="35104" spans="2:2">
      <c r="B35104" s="150"/>
    </row>
    <row r="35105" spans="2:2">
      <c r="B35105" s="150"/>
    </row>
    <row r="35106" spans="2:2">
      <c r="B35106" s="150"/>
    </row>
    <row r="35107" spans="2:2">
      <c r="B35107" s="150"/>
    </row>
    <row r="35108" spans="2:2">
      <c r="B35108" s="150"/>
    </row>
    <row r="35109" spans="2:2">
      <c r="B35109" s="150"/>
    </row>
    <row r="35110" spans="2:2">
      <c r="B35110" s="150"/>
    </row>
    <row r="35111" spans="2:2">
      <c r="B35111" s="150"/>
    </row>
    <row r="35112" spans="2:2">
      <c r="B35112" s="150"/>
    </row>
    <row r="35113" spans="2:2">
      <c r="B35113" s="150"/>
    </row>
    <row r="35114" spans="2:2">
      <c r="B35114" s="150"/>
    </row>
    <row r="35115" spans="2:2">
      <c r="B35115" s="150"/>
    </row>
    <row r="35116" spans="2:2">
      <c r="B35116" s="150"/>
    </row>
    <row r="35117" spans="2:2">
      <c r="B35117" s="150"/>
    </row>
    <row r="35118" spans="2:2">
      <c r="B35118" s="150"/>
    </row>
    <row r="35119" spans="2:2">
      <c r="B35119" s="150"/>
    </row>
    <row r="35120" spans="2:2">
      <c r="B35120" s="150"/>
    </row>
    <row r="35121" spans="2:2">
      <c r="B35121" s="150"/>
    </row>
    <row r="35122" spans="2:2">
      <c r="B35122" s="150"/>
    </row>
    <row r="35123" spans="2:2">
      <c r="B35123" s="150"/>
    </row>
    <row r="35124" spans="2:2">
      <c r="B35124" s="150"/>
    </row>
    <row r="35125" spans="2:2">
      <c r="B35125" s="150"/>
    </row>
    <row r="35126" spans="2:2">
      <c r="B35126" s="150"/>
    </row>
    <row r="35127" spans="2:2">
      <c r="B35127" s="150"/>
    </row>
    <row r="35128" spans="2:2">
      <c r="B35128" s="150"/>
    </row>
    <row r="35129" spans="2:2">
      <c r="B35129" s="150"/>
    </row>
    <row r="35130" spans="2:2">
      <c r="B35130" s="150"/>
    </row>
    <row r="35131" spans="2:2">
      <c r="B35131" s="150"/>
    </row>
    <row r="35132" spans="2:2">
      <c r="B35132" s="150"/>
    </row>
    <row r="35133" spans="2:2">
      <c r="B35133" s="150"/>
    </row>
    <row r="35134" spans="2:2">
      <c r="B35134" s="150"/>
    </row>
    <row r="35135" spans="2:2">
      <c r="B35135" s="150"/>
    </row>
    <row r="35136" spans="2:2">
      <c r="B35136" s="150"/>
    </row>
    <row r="35137" spans="2:2">
      <c r="B35137" s="150"/>
    </row>
    <row r="35138" spans="2:2">
      <c r="B35138" s="150"/>
    </row>
    <row r="35139" spans="2:2">
      <c r="B35139" s="150"/>
    </row>
    <row r="35140" spans="2:2">
      <c r="B35140" s="150"/>
    </row>
    <row r="35141" spans="2:2">
      <c r="B35141" s="150"/>
    </row>
    <row r="35142" spans="2:2">
      <c r="B35142" s="150"/>
    </row>
    <row r="35143" spans="2:2">
      <c r="B35143" s="150"/>
    </row>
    <row r="35144" spans="2:2">
      <c r="B35144" s="150"/>
    </row>
    <row r="35145" spans="2:2">
      <c r="B35145" s="150"/>
    </row>
    <row r="35146" spans="2:2">
      <c r="B35146" s="150"/>
    </row>
    <row r="35147" spans="2:2">
      <c r="B35147" s="150"/>
    </row>
    <row r="35148" spans="2:2">
      <c r="B35148" s="150"/>
    </row>
    <row r="35149" spans="2:2">
      <c r="B35149" s="150"/>
    </row>
    <row r="35150" spans="2:2">
      <c r="B35150" s="150"/>
    </row>
    <row r="35151" spans="2:2">
      <c r="B35151" s="150"/>
    </row>
    <row r="35152" spans="2:2">
      <c r="B35152" s="150"/>
    </row>
    <row r="35153" spans="2:2">
      <c r="B35153" s="150"/>
    </row>
    <row r="35154" spans="2:2">
      <c r="B35154" s="150"/>
    </row>
    <row r="35155" spans="2:2">
      <c r="B35155" s="150"/>
    </row>
    <row r="35156" spans="2:2">
      <c r="B35156" s="150"/>
    </row>
    <row r="35157" spans="2:2">
      <c r="B35157" s="150"/>
    </row>
    <row r="35158" spans="2:2">
      <c r="B35158" s="150"/>
    </row>
    <row r="35159" spans="2:2">
      <c r="B35159" s="150"/>
    </row>
    <row r="35160" spans="2:2">
      <c r="B35160" s="150"/>
    </row>
    <row r="35161" spans="2:2">
      <c r="B35161" s="150"/>
    </row>
    <row r="35162" spans="2:2">
      <c r="B35162" s="150"/>
    </row>
    <row r="35163" spans="2:2">
      <c r="B35163" s="150"/>
    </row>
    <row r="35164" spans="2:2">
      <c r="B35164" s="150"/>
    </row>
    <row r="35165" spans="2:2">
      <c r="B35165" s="150"/>
    </row>
    <row r="35166" spans="2:2">
      <c r="B35166" s="150"/>
    </row>
    <row r="35167" spans="2:2">
      <c r="B35167" s="150"/>
    </row>
    <row r="35168" spans="2:2">
      <c r="B35168" s="150"/>
    </row>
    <row r="35169" spans="2:2">
      <c r="B35169" s="150"/>
    </row>
    <row r="35170" spans="2:2">
      <c r="B35170" s="150"/>
    </row>
    <row r="35171" spans="2:2">
      <c r="B35171" s="150"/>
    </row>
    <row r="35172" spans="2:2">
      <c r="B35172" s="150"/>
    </row>
    <row r="35173" spans="2:2">
      <c r="B35173" s="150"/>
    </row>
    <row r="35174" spans="2:2">
      <c r="B35174" s="150"/>
    </row>
    <row r="35175" spans="2:2">
      <c r="B35175" s="150"/>
    </row>
    <row r="35176" spans="2:2">
      <c r="B35176" s="150"/>
    </row>
    <row r="35177" spans="2:2">
      <c r="B35177" s="150"/>
    </row>
    <row r="35178" spans="2:2">
      <c r="B35178" s="150"/>
    </row>
    <row r="35179" spans="2:2">
      <c r="B35179" s="150"/>
    </row>
    <row r="35180" spans="2:2">
      <c r="B35180" s="150"/>
    </row>
    <row r="35181" spans="2:2">
      <c r="B35181" s="150"/>
    </row>
    <row r="35182" spans="2:2">
      <c r="B35182" s="150"/>
    </row>
    <row r="35183" spans="2:2">
      <c r="B35183" s="150"/>
    </row>
    <row r="35184" spans="2:2">
      <c r="B35184" s="150"/>
    </row>
    <row r="35185" spans="2:2">
      <c r="B35185" s="150"/>
    </row>
    <row r="35186" spans="2:2">
      <c r="B35186" s="150"/>
    </row>
    <row r="35187" spans="2:2">
      <c r="B35187" s="150"/>
    </row>
    <row r="35188" spans="2:2">
      <c r="B35188" s="150"/>
    </row>
    <row r="35189" spans="2:2">
      <c r="B35189" s="150"/>
    </row>
    <row r="35190" spans="2:2">
      <c r="B35190" s="150"/>
    </row>
    <row r="35191" spans="2:2">
      <c r="B35191" s="150"/>
    </row>
    <row r="35192" spans="2:2">
      <c r="B35192" s="150"/>
    </row>
    <row r="35193" spans="2:2">
      <c r="B35193" s="150"/>
    </row>
    <row r="35194" spans="2:2">
      <c r="B35194" s="150"/>
    </row>
    <row r="35195" spans="2:2">
      <c r="B35195" s="150"/>
    </row>
    <row r="35196" spans="2:2">
      <c r="B35196" s="150"/>
    </row>
    <row r="35197" spans="2:2">
      <c r="B35197" s="150"/>
    </row>
    <row r="35198" spans="2:2">
      <c r="B35198" s="150"/>
    </row>
    <row r="35199" spans="2:2">
      <c r="B35199" s="150"/>
    </row>
    <row r="35200" spans="2:2">
      <c r="B35200" s="150"/>
    </row>
    <row r="35201" spans="2:2">
      <c r="B35201" s="150"/>
    </row>
    <row r="35202" spans="2:2">
      <c r="B35202" s="150"/>
    </row>
    <row r="35203" spans="2:2">
      <c r="B35203" s="150"/>
    </row>
    <row r="35204" spans="2:2">
      <c r="B35204" s="150"/>
    </row>
    <row r="35205" spans="2:2">
      <c r="B35205" s="150"/>
    </row>
    <row r="35206" spans="2:2">
      <c r="B35206" s="150"/>
    </row>
    <row r="35207" spans="2:2">
      <c r="B35207" s="150"/>
    </row>
    <row r="35208" spans="2:2">
      <c r="B35208" s="150"/>
    </row>
    <row r="35209" spans="2:2">
      <c r="B35209" s="150"/>
    </row>
    <row r="35210" spans="2:2">
      <c r="B35210" s="150"/>
    </row>
    <row r="35211" spans="2:2">
      <c r="B35211" s="150"/>
    </row>
    <row r="35212" spans="2:2">
      <c r="B35212" s="150"/>
    </row>
    <row r="35213" spans="2:2">
      <c r="B35213" s="150"/>
    </row>
    <row r="35214" spans="2:2">
      <c r="B35214" s="150"/>
    </row>
    <row r="35215" spans="2:2">
      <c r="B35215" s="150"/>
    </row>
    <row r="35216" spans="2:2">
      <c r="B35216" s="150"/>
    </row>
    <row r="35217" spans="2:2">
      <c r="B35217" s="150"/>
    </row>
    <row r="35218" spans="2:2">
      <c r="B35218" s="150"/>
    </row>
    <row r="35219" spans="2:2">
      <c r="B35219" s="150"/>
    </row>
    <row r="35220" spans="2:2">
      <c r="B35220" s="150"/>
    </row>
    <row r="35221" spans="2:2">
      <c r="B35221" s="150"/>
    </row>
    <row r="35222" spans="2:2">
      <c r="B35222" s="150"/>
    </row>
    <row r="35223" spans="2:2">
      <c r="B35223" s="150"/>
    </row>
    <row r="35224" spans="2:2">
      <c r="B35224" s="150"/>
    </row>
    <row r="35225" spans="2:2">
      <c r="B35225" s="150"/>
    </row>
    <row r="35226" spans="2:2">
      <c r="B35226" s="150"/>
    </row>
    <row r="35227" spans="2:2">
      <c r="B35227" s="150"/>
    </row>
    <row r="35228" spans="2:2">
      <c r="B35228" s="150"/>
    </row>
    <row r="35229" spans="2:2">
      <c r="B35229" s="150"/>
    </row>
    <row r="35230" spans="2:2">
      <c r="B35230" s="150"/>
    </row>
    <row r="35231" spans="2:2">
      <c r="B35231" s="150"/>
    </row>
    <row r="35232" spans="2:2">
      <c r="B35232" s="150"/>
    </row>
    <row r="35233" spans="2:2">
      <c r="B35233" s="150"/>
    </row>
    <row r="35234" spans="2:2">
      <c r="B35234" s="150"/>
    </row>
    <row r="35235" spans="2:2">
      <c r="B35235" s="150"/>
    </row>
    <row r="35236" spans="2:2">
      <c r="B35236" s="150"/>
    </row>
    <row r="35237" spans="2:2">
      <c r="B35237" s="150"/>
    </row>
    <row r="35238" spans="2:2">
      <c r="B35238" s="150"/>
    </row>
    <row r="35239" spans="2:2">
      <c r="B35239" s="150"/>
    </row>
    <row r="35240" spans="2:2">
      <c r="B35240" s="150"/>
    </row>
    <row r="35241" spans="2:2">
      <c r="B35241" s="150"/>
    </row>
    <row r="35242" spans="2:2">
      <c r="B35242" s="150"/>
    </row>
    <row r="35243" spans="2:2">
      <c r="B35243" s="150"/>
    </row>
    <row r="35244" spans="2:2">
      <c r="B35244" s="150"/>
    </row>
    <row r="35245" spans="2:2">
      <c r="B35245" s="150"/>
    </row>
    <row r="35246" spans="2:2">
      <c r="B35246" s="150"/>
    </row>
    <row r="35247" spans="2:2">
      <c r="B35247" s="150"/>
    </row>
    <row r="35248" spans="2:2">
      <c r="B35248" s="150"/>
    </row>
    <row r="35249" spans="2:2">
      <c r="B35249" s="150"/>
    </row>
    <row r="35250" spans="2:2">
      <c r="B35250" s="150"/>
    </row>
    <row r="35251" spans="2:2">
      <c r="B35251" s="150"/>
    </row>
    <row r="35252" spans="2:2">
      <c r="B35252" s="150"/>
    </row>
    <row r="35253" spans="2:2">
      <c r="B35253" s="150"/>
    </row>
    <row r="35254" spans="2:2">
      <c r="B35254" s="150"/>
    </row>
    <row r="35255" spans="2:2">
      <c r="B35255" s="150"/>
    </row>
    <row r="35256" spans="2:2">
      <c r="B35256" s="150"/>
    </row>
    <row r="35257" spans="2:2">
      <c r="B35257" s="150"/>
    </row>
    <row r="35258" spans="2:2">
      <c r="B35258" s="150"/>
    </row>
    <row r="35259" spans="2:2">
      <c r="B35259" s="150"/>
    </row>
    <row r="35260" spans="2:2">
      <c r="B35260" s="150"/>
    </row>
    <row r="35261" spans="2:2">
      <c r="B35261" s="150"/>
    </row>
    <row r="35262" spans="2:2">
      <c r="B35262" s="150"/>
    </row>
    <row r="35263" spans="2:2">
      <c r="B35263" s="150"/>
    </row>
    <row r="35264" spans="2:2">
      <c r="B35264" s="150"/>
    </row>
    <row r="35265" spans="2:2">
      <c r="B35265" s="150"/>
    </row>
    <row r="35266" spans="2:2">
      <c r="B35266" s="150"/>
    </row>
    <row r="35267" spans="2:2">
      <c r="B35267" s="150"/>
    </row>
    <row r="35268" spans="2:2">
      <c r="B35268" s="150"/>
    </row>
    <row r="35269" spans="2:2">
      <c r="B35269" s="150"/>
    </row>
    <row r="35270" spans="2:2">
      <c r="B35270" s="150"/>
    </row>
    <row r="35271" spans="2:2">
      <c r="B35271" s="150"/>
    </row>
    <row r="35272" spans="2:2">
      <c r="B35272" s="150"/>
    </row>
    <row r="35273" spans="2:2">
      <c r="B35273" s="150"/>
    </row>
    <row r="35274" spans="2:2">
      <c r="B35274" s="150"/>
    </row>
    <row r="35275" spans="2:2">
      <c r="B35275" s="150"/>
    </row>
    <row r="35276" spans="2:2">
      <c r="B35276" s="150"/>
    </row>
    <row r="35277" spans="2:2">
      <c r="B35277" s="150"/>
    </row>
    <row r="35278" spans="2:2">
      <c r="B35278" s="150"/>
    </row>
    <row r="35279" spans="2:2">
      <c r="B35279" s="150"/>
    </row>
    <row r="35280" spans="2:2">
      <c r="B35280" s="150"/>
    </row>
    <row r="35281" spans="2:2">
      <c r="B35281" s="150"/>
    </row>
    <row r="35282" spans="2:2">
      <c r="B35282" s="150"/>
    </row>
    <row r="35283" spans="2:2">
      <c r="B35283" s="150"/>
    </row>
    <row r="35284" spans="2:2">
      <c r="B35284" s="150"/>
    </row>
    <row r="35285" spans="2:2">
      <c r="B35285" s="150"/>
    </row>
    <row r="35286" spans="2:2">
      <c r="B35286" s="150"/>
    </row>
    <row r="35287" spans="2:2">
      <c r="B35287" s="150"/>
    </row>
    <row r="35288" spans="2:2">
      <c r="B35288" s="150"/>
    </row>
    <row r="35289" spans="2:2">
      <c r="B35289" s="150"/>
    </row>
    <row r="35290" spans="2:2">
      <c r="B35290" s="150"/>
    </row>
    <row r="35291" spans="2:2">
      <c r="B35291" s="150"/>
    </row>
    <row r="35292" spans="2:2">
      <c r="B35292" s="150"/>
    </row>
    <row r="35293" spans="2:2">
      <c r="B35293" s="150"/>
    </row>
    <row r="35294" spans="2:2">
      <c r="B35294" s="150"/>
    </row>
    <row r="35295" spans="2:2">
      <c r="B35295" s="150"/>
    </row>
    <row r="35296" spans="2:2">
      <c r="B35296" s="150"/>
    </row>
    <row r="35297" spans="2:2">
      <c r="B35297" s="150"/>
    </row>
    <row r="35298" spans="2:2">
      <c r="B35298" s="150"/>
    </row>
    <row r="35299" spans="2:2">
      <c r="B35299" s="150"/>
    </row>
    <row r="35300" spans="2:2">
      <c r="B35300" s="150"/>
    </row>
    <row r="35301" spans="2:2">
      <c r="B35301" s="150"/>
    </row>
    <row r="35302" spans="2:2">
      <c r="B35302" s="150"/>
    </row>
    <row r="35303" spans="2:2">
      <c r="B35303" s="150"/>
    </row>
    <row r="35304" spans="2:2">
      <c r="B35304" s="150"/>
    </row>
    <row r="35305" spans="2:2">
      <c r="B35305" s="150"/>
    </row>
    <row r="35306" spans="2:2">
      <c r="B35306" s="150"/>
    </row>
    <row r="35307" spans="2:2">
      <c r="B35307" s="150"/>
    </row>
    <row r="35308" spans="2:2">
      <c r="B35308" s="150"/>
    </row>
    <row r="35309" spans="2:2">
      <c r="B35309" s="150"/>
    </row>
    <row r="35310" spans="2:2">
      <c r="B35310" s="150"/>
    </row>
    <row r="35311" spans="2:2">
      <c r="B35311" s="150"/>
    </row>
    <row r="35312" spans="2:2">
      <c r="B35312" s="150"/>
    </row>
    <row r="35313" spans="2:2">
      <c r="B35313" s="150"/>
    </row>
    <row r="35314" spans="2:2">
      <c r="B35314" s="150"/>
    </row>
    <row r="35315" spans="2:2">
      <c r="B35315" s="150"/>
    </row>
    <row r="35316" spans="2:2">
      <c r="B35316" s="150"/>
    </row>
    <row r="35317" spans="2:2">
      <c r="B35317" s="150"/>
    </row>
    <row r="35318" spans="2:2">
      <c r="B35318" s="150"/>
    </row>
    <row r="35319" spans="2:2">
      <c r="B35319" s="150"/>
    </row>
    <row r="35320" spans="2:2">
      <c r="B35320" s="150"/>
    </row>
    <row r="35321" spans="2:2">
      <c r="B35321" s="150"/>
    </row>
    <row r="35322" spans="2:2">
      <c r="B35322" s="150"/>
    </row>
    <row r="35323" spans="2:2">
      <c r="B35323" s="150"/>
    </row>
    <row r="35324" spans="2:2">
      <c r="B35324" s="150"/>
    </row>
    <row r="35325" spans="2:2">
      <c r="B35325" s="150"/>
    </row>
    <row r="35326" spans="2:2">
      <c r="B35326" s="150"/>
    </row>
    <row r="35327" spans="2:2">
      <c r="B35327" s="150"/>
    </row>
    <row r="35328" spans="2:2">
      <c r="B35328" s="150"/>
    </row>
    <row r="35329" spans="2:2">
      <c r="B35329" s="150"/>
    </row>
    <row r="35330" spans="2:2">
      <c r="B35330" s="150"/>
    </row>
    <row r="35331" spans="2:2">
      <c r="B35331" s="150"/>
    </row>
    <row r="35332" spans="2:2">
      <c r="B35332" s="150"/>
    </row>
    <row r="35333" spans="2:2">
      <c r="B35333" s="150"/>
    </row>
    <row r="35334" spans="2:2">
      <c r="B35334" s="150"/>
    </row>
    <row r="35335" spans="2:2">
      <c r="B35335" s="150"/>
    </row>
    <row r="35336" spans="2:2">
      <c r="B35336" s="150"/>
    </row>
    <row r="35337" spans="2:2">
      <c r="B35337" s="150"/>
    </row>
    <row r="35338" spans="2:2">
      <c r="B35338" s="150"/>
    </row>
    <row r="35339" spans="2:2">
      <c r="B35339" s="150"/>
    </row>
    <row r="35340" spans="2:2">
      <c r="B35340" s="150"/>
    </row>
    <row r="35341" spans="2:2">
      <c r="B35341" s="150"/>
    </row>
    <row r="35342" spans="2:2">
      <c r="B35342" s="150"/>
    </row>
    <row r="35343" spans="2:2">
      <c r="B35343" s="150"/>
    </row>
    <row r="35344" spans="2:2">
      <c r="B35344" s="150"/>
    </row>
    <row r="35345" spans="2:2">
      <c r="B35345" s="150"/>
    </row>
    <row r="35346" spans="2:2">
      <c r="B35346" s="150"/>
    </row>
    <row r="35347" spans="2:2">
      <c r="B35347" s="150"/>
    </row>
    <row r="35348" spans="2:2">
      <c r="B35348" s="150"/>
    </row>
    <row r="35349" spans="2:2">
      <c r="B35349" s="150"/>
    </row>
    <row r="35350" spans="2:2">
      <c r="B35350" s="150"/>
    </row>
    <row r="35351" spans="2:2">
      <c r="B35351" s="150"/>
    </row>
    <row r="35352" spans="2:2">
      <c r="B35352" s="150"/>
    </row>
    <row r="35353" spans="2:2">
      <c r="B35353" s="150"/>
    </row>
    <row r="35354" spans="2:2">
      <c r="B35354" s="150"/>
    </row>
    <row r="35355" spans="2:2">
      <c r="B35355" s="150"/>
    </row>
    <row r="35356" spans="2:2">
      <c r="B35356" s="150"/>
    </row>
    <row r="35357" spans="2:2">
      <c r="B35357" s="150"/>
    </row>
    <row r="35358" spans="2:2">
      <c r="B35358" s="150"/>
    </row>
    <row r="35359" spans="2:2">
      <c r="B35359" s="150"/>
    </row>
    <row r="35360" spans="2:2">
      <c r="B35360" s="150"/>
    </row>
    <row r="35361" spans="2:2">
      <c r="B35361" s="150"/>
    </row>
    <row r="35362" spans="2:2">
      <c r="B35362" s="150"/>
    </row>
    <row r="35363" spans="2:2">
      <c r="B35363" s="150"/>
    </row>
    <row r="35364" spans="2:2">
      <c r="B35364" s="150"/>
    </row>
    <row r="35365" spans="2:2">
      <c r="B35365" s="150"/>
    </row>
    <row r="35366" spans="2:2">
      <c r="B35366" s="150"/>
    </row>
    <row r="35367" spans="2:2">
      <c r="B35367" s="150"/>
    </row>
    <row r="35368" spans="2:2">
      <c r="B35368" s="150"/>
    </row>
    <row r="35369" spans="2:2">
      <c r="B35369" s="150"/>
    </row>
    <row r="35370" spans="2:2">
      <c r="B35370" s="150"/>
    </row>
    <row r="35371" spans="2:2">
      <c r="B35371" s="150"/>
    </row>
    <row r="35372" spans="2:2">
      <c r="B35372" s="150"/>
    </row>
    <row r="35373" spans="2:2">
      <c r="B35373" s="150"/>
    </row>
    <row r="35374" spans="2:2">
      <c r="B35374" s="150"/>
    </row>
    <row r="35375" spans="2:2">
      <c r="B35375" s="150"/>
    </row>
    <row r="35376" spans="2:2">
      <c r="B35376" s="150"/>
    </row>
    <row r="35377" spans="2:2">
      <c r="B35377" s="150"/>
    </row>
    <row r="35378" spans="2:2">
      <c r="B35378" s="150"/>
    </row>
    <row r="35379" spans="2:2">
      <c r="B35379" s="150"/>
    </row>
    <row r="35380" spans="2:2">
      <c r="B35380" s="150"/>
    </row>
    <row r="35381" spans="2:2">
      <c r="B35381" s="150"/>
    </row>
    <row r="35382" spans="2:2">
      <c r="B35382" s="150"/>
    </row>
    <row r="35383" spans="2:2">
      <c r="B35383" s="150"/>
    </row>
    <row r="35384" spans="2:2">
      <c r="B35384" s="150"/>
    </row>
    <row r="35385" spans="2:2">
      <c r="B35385" s="150"/>
    </row>
    <row r="35386" spans="2:2">
      <c r="B35386" s="150"/>
    </row>
    <row r="35387" spans="2:2">
      <c r="B35387" s="150"/>
    </row>
    <row r="35388" spans="2:2">
      <c r="B35388" s="150"/>
    </row>
    <row r="35389" spans="2:2">
      <c r="B35389" s="150"/>
    </row>
    <row r="35390" spans="2:2">
      <c r="B35390" s="150"/>
    </row>
    <row r="35391" spans="2:2">
      <c r="B35391" s="150"/>
    </row>
    <row r="35392" spans="2:2">
      <c r="B35392" s="150"/>
    </row>
    <row r="35393" spans="2:2">
      <c r="B35393" s="150"/>
    </row>
    <row r="35394" spans="2:2">
      <c r="B35394" s="150"/>
    </row>
    <row r="35395" spans="2:2">
      <c r="B35395" s="150"/>
    </row>
    <row r="35396" spans="2:2">
      <c r="B35396" s="150"/>
    </row>
    <row r="35397" spans="2:2">
      <c r="B35397" s="150"/>
    </row>
    <row r="35398" spans="2:2">
      <c r="B35398" s="150"/>
    </row>
    <row r="35399" spans="2:2">
      <c r="B35399" s="150"/>
    </row>
    <row r="35400" spans="2:2">
      <c r="B35400" s="150"/>
    </row>
    <row r="35401" spans="2:2">
      <c r="B35401" s="150"/>
    </row>
    <row r="35402" spans="2:2">
      <c r="B35402" s="150"/>
    </row>
    <row r="35403" spans="2:2">
      <c r="B35403" s="150"/>
    </row>
    <row r="35404" spans="2:2">
      <c r="B35404" s="150"/>
    </row>
    <row r="35405" spans="2:2">
      <c r="B35405" s="150"/>
    </row>
    <row r="35406" spans="2:2">
      <c r="B35406" s="150"/>
    </row>
    <row r="35407" spans="2:2">
      <c r="B35407" s="150"/>
    </row>
    <row r="35408" spans="2:2">
      <c r="B35408" s="150"/>
    </row>
    <row r="35409" spans="2:2">
      <c r="B35409" s="150"/>
    </row>
    <row r="35410" spans="2:2">
      <c r="B35410" s="150"/>
    </row>
    <row r="35411" spans="2:2">
      <c r="B35411" s="150"/>
    </row>
    <row r="35412" spans="2:2">
      <c r="B35412" s="150"/>
    </row>
    <row r="35413" spans="2:2">
      <c r="B35413" s="150"/>
    </row>
    <row r="35414" spans="2:2">
      <c r="B35414" s="150"/>
    </row>
    <row r="35415" spans="2:2">
      <c r="B35415" s="150"/>
    </row>
    <row r="35416" spans="2:2">
      <c r="B35416" s="150"/>
    </row>
    <row r="35417" spans="2:2">
      <c r="B35417" s="150"/>
    </row>
    <row r="35418" spans="2:2">
      <c r="B35418" s="150"/>
    </row>
    <row r="35419" spans="2:2">
      <c r="B35419" s="150"/>
    </row>
    <row r="35420" spans="2:2">
      <c r="B35420" s="150"/>
    </row>
    <row r="35421" spans="2:2">
      <c r="B35421" s="150"/>
    </row>
    <row r="35422" spans="2:2">
      <c r="B35422" s="150"/>
    </row>
    <row r="35423" spans="2:2">
      <c r="B35423" s="150"/>
    </row>
    <row r="35424" spans="2:2">
      <c r="B35424" s="150"/>
    </row>
    <row r="35425" spans="2:2">
      <c r="B35425" s="150"/>
    </row>
    <row r="35426" spans="2:2">
      <c r="B35426" s="150"/>
    </row>
    <row r="35427" spans="2:2">
      <c r="B35427" s="150"/>
    </row>
    <row r="35428" spans="2:2">
      <c r="B35428" s="150"/>
    </row>
    <row r="35429" spans="2:2">
      <c r="B35429" s="150"/>
    </row>
    <row r="35430" spans="2:2">
      <c r="B35430" s="150"/>
    </row>
    <row r="35431" spans="2:2">
      <c r="B35431" s="150"/>
    </row>
    <row r="35432" spans="2:2">
      <c r="B35432" s="150"/>
    </row>
    <row r="35433" spans="2:2">
      <c r="B35433" s="150"/>
    </row>
    <row r="35434" spans="2:2">
      <c r="B35434" s="150"/>
    </row>
    <row r="35435" spans="2:2">
      <c r="B35435" s="150"/>
    </row>
    <row r="35436" spans="2:2">
      <c r="B35436" s="150"/>
    </row>
    <row r="35437" spans="2:2">
      <c r="B35437" s="150"/>
    </row>
    <row r="35438" spans="2:2">
      <c r="B35438" s="150"/>
    </row>
    <row r="35439" spans="2:2">
      <c r="B35439" s="150"/>
    </row>
    <row r="35440" spans="2:2">
      <c r="B35440" s="150"/>
    </row>
    <row r="35441" spans="2:2">
      <c r="B35441" s="150"/>
    </row>
    <row r="35442" spans="2:2">
      <c r="B35442" s="150"/>
    </row>
    <row r="35443" spans="2:2">
      <c r="B35443" s="150"/>
    </row>
    <row r="35444" spans="2:2">
      <c r="B35444" s="150"/>
    </row>
    <row r="35445" spans="2:2">
      <c r="B35445" s="150"/>
    </row>
    <row r="35446" spans="2:2">
      <c r="B35446" s="150"/>
    </row>
    <row r="35447" spans="2:2">
      <c r="B35447" s="150"/>
    </row>
    <row r="35448" spans="2:2">
      <c r="B35448" s="150"/>
    </row>
    <row r="35449" spans="2:2">
      <c r="B35449" s="150"/>
    </row>
    <row r="35450" spans="2:2">
      <c r="B35450" s="150"/>
    </row>
    <row r="35451" spans="2:2">
      <c r="B35451" s="150"/>
    </row>
    <row r="35452" spans="2:2">
      <c r="B35452" s="150"/>
    </row>
    <row r="35453" spans="2:2">
      <c r="B35453" s="150"/>
    </row>
    <row r="35454" spans="2:2">
      <c r="B35454" s="150"/>
    </row>
    <row r="35455" spans="2:2">
      <c r="B35455" s="150"/>
    </row>
    <row r="35456" spans="2:2">
      <c r="B35456" s="150"/>
    </row>
    <row r="35457" spans="2:2">
      <c r="B35457" s="150"/>
    </row>
    <row r="35458" spans="2:2">
      <c r="B35458" s="150"/>
    </row>
    <row r="35459" spans="2:2">
      <c r="B35459" s="150"/>
    </row>
    <row r="35460" spans="2:2">
      <c r="B35460" s="150"/>
    </row>
    <row r="35461" spans="2:2">
      <c r="B35461" s="150"/>
    </row>
    <row r="35462" spans="2:2">
      <c r="B35462" s="150"/>
    </row>
    <row r="35463" spans="2:2">
      <c r="B35463" s="150"/>
    </row>
    <row r="35464" spans="2:2">
      <c r="B35464" s="150"/>
    </row>
    <row r="35465" spans="2:2">
      <c r="B35465" s="150"/>
    </row>
    <row r="35466" spans="2:2">
      <c r="B35466" s="150"/>
    </row>
    <row r="35467" spans="2:2">
      <c r="B35467" s="150"/>
    </row>
    <row r="35468" spans="2:2">
      <c r="B35468" s="150"/>
    </row>
    <row r="35469" spans="2:2">
      <c r="B35469" s="150"/>
    </row>
    <row r="35470" spans="2:2">
      <c r="B35470" s="150"/>
    </row>
    <row r="35471" spans="2:2">
      <c r="B35471" s="150"/>
    </row>
    <row r="35472" spans="2:2">
      <c r="B35472" s="150"/>
    </row>
    <row r="35473" spans="2:2">
      <c r="B35473" s="150"/>
    </row>
    <row r="35474" spans="2:2">
      <c r="B35474" s="150"/>
    </row>
    <row r="35475" spans="2:2">
      <c r="B35475" s="150"/>
    </row>
    <row r="35476" spans="2:2">
      <c r="B35476" s="150"/>
    </row>
    <row r="35477" spans="2:2">
      <c r="B35477" s="150"/>
    </row>
    <row r="35478" spans="2:2">
      <c r="B35478" s="150"/>
    </row>
    <row r="35479" spans="2:2">
      <c r="B35479" s="150"/>
    </row>
    <row r="35480" spans="2:2">
      <c r="B35480" s="150"/>
    </row>
    <row r="35481" spans="2:2">
      <c r="B35481" s="150"/>
    </row>
    <row r="35482" spans="2:2">
      <c r="B35482" s="150"/>
    </row>
    <row r="35483" spans="2:2">
      <c r="B35483" s="150"/>
    </row>
    <row r="35484" spans="2:2">
      <c r="B35484" s="150"/>
    </row>
    <row r="35485" spans="2:2">
      <c r="B35485" s="150"/>
    </row>
    <row r="35486" spans="2:2">
      <c r="B35486" s="150"/>
    </row>
    <row r="35487" spans="2:2">
      <c r="B35487" s="150"/>
    </row>
    <row r="35488" spans="2:2">
      <c r="B35488" s="150"/>
    </row>
    <row r="35489" spans="2:2">
      <c r="B35489" s="150"/>
    </row>
    <row r="35490" spans="2:2">
      <c r="B35490" s="150"/>
    </row>
    <row r="35491" spans="2:2">
      <c r="B35491" s="150"/>
    </row>
    <row r="35492" spans="2:2">
      <c r="B35492" s="150"/>
    </row>
    <row r="35493" spans="2:2">
      <c r="B35493" s="150"/>
    </row>
    <row r="35494" spans="2:2">
      <c r="B35494" s="150"/>
    </row>
    <row r="35495" spans="2:2">
      <c r="B35495" s="150"/>
    </row>
    <row r="35496" spans="2:2">
      <c r="B35496" s="150"/>
    </row>
    <row r="35497" spans="2:2">
      <c r="B35497" s="150"/>
    </row>
    <row r="35498" spans="2:2">
      <c r="B35498" s="150"/>
    </row>
    <row r="35499" spans="2:2">
      <c r="B35499" s="150"/>
    </row>
    <row r="35500" spans="2:2">
      <c r="B35500" s="150"/>
    </row>
    <row r="35501" spans="2:2">
      <c r="B35501" s="150"/>
    </row>
    <row r="35502" spans="2:2">
      <c r="B35502" s="150"/>
    </row>
    <row r="35503" spans="2:2">
      <c r="B35503" s="150"/>
    </row>
    <row r="35504" spans="2:2">
      <c r="B35504" s="150"/>
    </row>
    <row r="35505" spans="2:2">
      <c r="B35505" s="150"/>
    </row>
    <row r="35506" spans="2:2">
      <c r="B35506" s="150"/>
    </row>
    <row r="35507" spans="2:2">
      <c r="B35507" s="150"/>
    </row>
    <row r="35508" spans="2:2">
      <c r="B35508" s="150"/>
    </row>
    <row r="35509" spans="2:2">
      <c r="B35509" s="150"/>
    </row>
    <row r="35510" spans="2:2">
      <c r="B35510" s="150"/>
    </row>
    <row r="35511" spans="2:2">
      <c r="B35511" s="150"/>
    </row>
    <row r="35512" spans="2:2">
      <c r="B35512" s="150"/>
    </row>
    <row r="35513" spans="2:2">
      <c r="B35513" s="150"/>
    </row>
    <row r="35514" spans="2:2">
      <c r="B35514" s="150"/>
    </row>
    <row r="35515" spans="2:2">
      <c r="B35515" s="150"/>
    </row>
    <row r="35516" spans="2:2">
      <c r="B35516" s="150"/>
    </row>
    <row r="35517" spans="2:2">
      <c r="B35517" s="150"/>
    </row>
    <row r="35518" spans="2:2">
      <c r="B35518" s="150"/>
    </row>
    <row r="35519" spans="2:2">
      <c r="B35519" s="150"/>
    </row>
    <row r="35520" spans="2:2">
      <c r="B35520" s="150"/>
    </row>
    <row r="35521" spans="2:2">
      <c r="B35521" s="150"/>
    </row>
    <row r="35522" spans="2:2">
      <c r="B35522" s="150"/>
    </row>
    <row r="35523" spans="2:2">
      <c r="B35523" s="150"/>
    </row>
    <row r="35524" spans="2:2">
      <c r="B35524" s="150"/>
    </row>
    <row r="35525" spans="2:2">
      <c r="B35525" s="150"/>
    </row>
    <row r="35526" spans="2:2">
      <c r="B35526" s="150"/>
    </row>
    <row r="35527" spans="2:2">
      <c r="B35527" s="150"/>
    </row>
    <row r="35528" spans="2:2">
      <c r="B35528" s="150"/>
    </row>
    <row r="35529" spans="2:2">
      <c r="B35529" s="150"/>
    </row>
    <row r="35530" spans="2:2">
      <c r="B35530" s="150"/>
    </row>
    <row r="35531" spans="2:2">
      <c r="B35531" s="150"/>
    </row>
    <row r="35532" spans="2:2">
      <c r="B35532" s="150"/>
    </row>
    <row r="35533" spans="2:2">
      <c r="B35533" s="150"/>
    </row>
    <row r="35534" spans="2:2">
      <c r="B35534" s="150"/>
    </row>
    <row r="35535" spans="2:2">
      <c r="B35535" s="150"/>
    </row>
    <row r="35536" spans="2:2">
      <c r="B35536" s="150"/>
    </row>
    <row r="35537" spans="2:2">
      <c r="B35537" s="150"/>
    </row>
    <row r="35538" spans="2:2">
      <c r="B35538" s="150"/>
    </row>
    <row r="35539" spans="2:2">
      <c r="B35539" s="150"/>
    </row>
    <row r="35540" spans="2:2">
      <c r="B35540" s="150"/>
    </row>
    <row r="35541" spans="2:2">
      <c r="B35541" s="150"/>
    </row>
    <row r="35542" spans="2:2">
      <c r="B35542" s="150"/>
    </row>
    <row r="35543" spans="2:2">
      <c r="B35543" s="150"/>
    </row>
    <row r="35544" spans="2:2">
      <c r="B35544" s="150"/>
    </row>
    <row r="35545" spans="2:2">
      <c r="B35545" s="150"/>
    </row>
    <row r="35546" spans="2:2">
      <c r="B35546" s="150"/>
    </row>
    <row r="35547" spans="2:2">
      <c r="B35547" s="150"/>
    </row>
    <row r="35548" spans="2:2">
      <c r="B35548" s="150"/>
    </row>
    <row r="35549" spans="2:2">
      <c r="B35549" s="150"/>
    </row>
    <row r="35550" spans="2:2">
      <c r="B35550" s="150"/>
    </row>
    <row r="35551" spans="2:2">
      <c r="B35551" s="150"/>
    </row>
    <row r="35552" spans="2:2">
      <c r="B35552" s="150"/>
    </row>
    <row r="35553" spans="2:2">
      <c r="B35553" s="150"/>
    </row>
    <row r="35554" spans="2:2">
      <c r="B35554" s="150"/>
    </row>
    <row r="35555" spans="2:2">
      <c r="B35555" s="150"/>
    </row>
    <row r="35556" spans="2:2">
      <c r="B35556" s="150"/>
    </row>
    <row r="35557" spans="2:2">
      <c r="B35557" s="150"/>
    </row>
    <row r="35558" spans="2:2">
      <c r="B35558" s="150"/>
    </row>
    <row r="35559" spans="2:2">
      <c r="B35559" s="150"/>
    </row>
    <row r="35560" spans="2:2">
      <c r="B35560" s="150"/>
    </row>
    <row r="35561" spans="2:2">
      <c r="B35561" s="150"/>
    </row>
    <row r="35562" spans="2:2">
      <c r="B35562" s="150"/>
    </row>
    <row r="35563" spans="2:2">
      <c r="B35563" s="150"/>
    </row>
    <row r="35564" spans="2:2">
      <c r="B35564" s="150"/>
    </row>
    <row r="35565" spans="2:2">
      <c r="B35565" s="150"/>
    </row>
    <row r="35566" spans="2:2">
      <c r="B35566" s="150"/>
    </row>
    <row r="35567" spans="2:2">
      <c r="B35567" s="150"/>
    </row>
    <row r="35568" spans="2:2">
      <c r="B35568" s="150"/>
    </row>
    <row r="35569" spans="2:2">
      <c r="B35569" s="150"/>
    </row>
    <row r="35570" spans="2:2">
      <c r="B35570" s="150"/>
    </row>
    <row r="35571" spans="2:2">
      <c r="B35571" s="150"/>
    </row>
    <row r="35572" spans="2:2">
      <c r="B35572" s="150"/>
    </row>
    <row r="35573" spans="2:2">
      <c r="B35573" s="150"/>
    </row>
    <row r="35574" spans="2:2">
      <c r="B35574" s="150"/>
    </row>
    <row r="35575" spans="2:2">
      <c r="B35575" s="150"/>
    </row>
    <row r="35576" spans="2:2">
      <c r="B35576" s="150"/>
    </row>
    <row r="35577" spans="2:2">
      <c r="B35577" s="150"/>
    </row>
    <row r="35578" spans="2:2">
      <c r="B35578" s="150"/>
    </row>
    <row r="35579" spans="2:2">
      <c r="B35579" s="150"/>
    </row>
    <row r="35580" spans="2:2">
      <c r="B35580" s="150"/>
    </row>
    <row r="35581" spans="2:2">
      <c r="B35581" s="150"/>
    </row>
    <row r="35582" spans="2:2">
      <c r="B35582" s="150"/>
    </row>
    <row r="35583" spans="2:2">
      <c r="B35583" s="150"/>
    </row>
    <row r="35584" spans="2:2">
      <c r="B35584" s="150"/>
    </row>
    <row r="35585" spans="2:2">
      <c r="B35585" s="150"/>
    </row>
    <row r="35586" spans="2:2">
      <c r="B35586" s="150"/>
    </row>
    <row r="35587" spans="2:2">
      <c r="B35587" s="150"/>
    </row>
    <row r="35588" spans="2:2">
      <c r="B35588" s="150"/>
    </row>
    <row r="35589" spans="2:2">
      <c r="B35589" s="150"/>
    </row>
    <row r="35590" spans="2:2">
      <c r="B35590" s="150"/>
    </row>
    <row r="35591" spans="2:2">
      <c r="B35591" s="150"/>
    </row>
    <row r="35592" spans="2:2">
      <c r="B35592" s="150"/>
    </row>
    <row r="35593" spans="2:2">
      <c r="B35593" s="150"/>
    </row>
    <row r="35594" spans="2:2">
      <c r="B35594" s="150"/>
    </row>
    <row r="35595" spans="2:2">
      <c r="B35595" s="150"/>
    </row>
    <row r="35596" spans="2:2">
      <c r="B35596" s="150"/>
    </row>
    <row r="35597" spans="2:2">
      <c r="B35597" s="150"/>
    </row>
    <row r="35598" spans="2:2">
      <c r="B35598" s="150"/>
    </row>
    <row r="35599" spans="2:2">
      <c r="B35599" s="150"/>
    </row>
    <row r="35600" spans="2:2">
      <c r="B35600" s="150"/>
    </row>
    <row r="35601" spans="2:2">
      <c r="B35601" s="150"/>
    </row>
    <row r="35602" spans="2:2">
      <c r="B35602" s="150"/>
    </row>
    <row r="35603" spans="2:2">
      <c r="B35603" s="150"/>
    </row>
    <row r="35604" spans="2:2">
      <c r="B35604" s="150"/>
    </row>
    <row r="35605" spans="2:2">
      <c r="B35605" s="150"/>
    </row>
    <row r="35606" spans="2:2">
      <c r="B35606" s="150"/>
    </row>
    <row r="35607" spans="2:2">
      <c r="B35607" s="150"/>
    </row>
    <row r="35608" spans="2:2">
      <c r="B35608" s="150"/>
    </row>
    <row r="35609" spans="2:2">
      <c r="B35609" s="150"/>
    </row>
    <row r="35610" spans="2:2">
      <c r="B35610" s="150"/>
    </row>
    <row r="35611" spans="2:2">
      <c r="B35611" s="150"/>
    </row>
    <row r="35612" spans="2:2">
      <c r="B35612" s="150"/>
    </row>
    <row r="35613" spans="2:2">
      <c r="B35613" s="150"/>
    </row>
    <row r="35614" spans="2:2">
      <c r="B35614" s="150"/>
    </row>
    <row r="35615" spans="2:2">
      <c r="B35615" s="150"/>
    </row>
    <row r="35616" spans="2:2">
      <c r="B35616" s="150"/>
    </row>
    <row r="35617" spans="2:2">
      <c r="B35617" s="150"/>
    </row>
    <row r="35618" spans="2:2">
      <c r="B35618" s="150"/>
    </row>
    <row r="35619" spans="2:2">
      <c r="B35619" s="150"/>
    </row>
    <row r="35620" spans="2:2">
      <c r="B35620" s="150"/>
    </row>
    <row r="35621" spans="2:2">
      <c r="B35621" s="150"/>
    </row>
    <row r="35622" spans="2:2">
      <c r="B35622" s="150"/>
    </row>
    <row r="35623" spans="2:2">
      <c r="B35623" s="150"/>
    </row>
    <row r="35624" spans="2:2">
      <c r="B35624" s="150"/>
    </row>
    <row r="35625" spans="2:2">
      <c r="B35625" s="150"/>
    </row>
    <row r="35626" spans="2:2">
      <c r="B35626" s="150"/>
    </row>
    <row r="35627" spans="2:2">
      <c r="B35627" s="150"/>
    </row>
    <row r="35628" spans="2:2">
      <c r="B35628" s="150"/>
    </row>
    <row r="35629" spans="2:2">
      <c r="B35629" s="150"/>
    </row>
    <row r="35630" spans="2:2">
      <c r="B35630" s="150"/>
    </row>
    <row r="35631" spans="2:2">
      <c r="B35631" s="150"/>
    </row>
    <row r="35632" spans="2:2">
      <c r="B35632" s="150"/>
    </row>
    <row r="35633" spans="2:2">
      <c r="B35633" s="150"/>
    </row>
    <row r="35634" spans="2:2">
      <c r="B35634" s="150"/>
    </row>
    <row r="35635" spans="2:2">
      <c r="B35635" s="150"/>
    </row>
    <row r="35636" spans="2:2">
      <c r="B35636" s="150"/>
    </row>
    <row r="35637" spans="2:2">
      <c r="B35637" s="150"/>
    </row>
    <row r="35638" spans="2:2">
      <c r="B35638" s="150"/>
    </row>
    <row r="35639" spans="2:2">
      <c r="B35639" s="150"/>
    </row>
    <row r="35640" spans="2:2">
      <c r="B35640" s="150"/>
    </row>
    <row r="35641" spans="2:2">
      <c r="B35641" s="150"/>
    </row>
    <row r="35642" spans="2:2">
      <c r="B35642" s="150"/>
    </row>
    <row r="35643" spans="2:2">
      <c r="B35643" s="150"/>
    </row>
    <row r="35644" spans="2:2">
      <c r="B35644" s="150"/>
    </row>
    <row r="35645" spans="2:2">
      <c r="B35645" s="150"/>
    </row>
    <row r="35646" spans="2:2">
      <c r="B35646" s="150"/>
    </row>
    <row r="35647" spans="2:2">
      <c r="B35647" s="150"/>
    </row>
    <row r="35648" spans="2:2">
      <c r="B35648" s="150"/>
    </row>
    <row r="35649" spans="2:2">
      <c r="B35649" s="150"/>
    </row>
    <row r="35650" spans="2:2">
      <c r="B35650" s="150"/>
    </row>
    <row r="35651" spans="2:2">
      <c r="B35651" s="150"/>
    </row>
    <row r="35652" spans="2:2">
      <c r="B35652" s="150"/>
    </row>
    <row r="35653" spans="2:2">
      <c r="B35653" s="150"/>
    </row>
    <row r="35654" spans="2:2">
      <c r="B35654" s="150"/>
    </row>
    <row r="35655" spans="2:2">
      <c r="B35655" s="150"/>
    </row>
    <row r="35656" spans="2:2">
      <c r="B35656" s="150"/>
    </row>
    <row r="35657" spans="2:2">
      <c r="B35657" s="150"/>
    </row>
    <row r="35658" spans="2:2">
      <c r="B35658" s="150"/>
    </row>
    <row r="35659" spans="2:2">
      <c r="B35659" s="150"/>
    </row>
    <row r="35660" spans="2:2">
      <c r="B35660" s="150"/>
    </row>
    <row r="35661" spans="2:2">
      <c r="B35661" s="150"/>
    </row>
    <row r="35662" spans="2:2">
      <c r="B35662" s="150"/>
    </row>
    <row r="35663" spans="2:2">
      <c r="B35663" s="150"/>
    </row>
    <row r="35664" spans="2:2">
      <c r="B35664" s="150"/>
    </row>
    <row r="35665" spans="2:2">
      <c r="B35665" s="150"/>
    </row>
    <row r="35666" spans="2:2">
      <c r="B35666" s="150"/>
    </row>
    <row r="35667" spans="2:2">
      <c r="B35667" s="150"/>
    </row>
    <row r="35668" spans="2:2">
      <c r="B35668" s="150"/>
    </row>
    <row r="35669" spans="2:2">
      <c r="B35669" s="150"/>
    </row>
    <row r="35670" spans="2:2">
      <c r="B35670" s="150"/>
    </row>
    <row r="35671" spans="2:2">
      <c r="B35671" s="150"/>
    </row>
    <row r="35672" spans="2:2">
      <c r="B35672" s="150"/>
    </row>
    <row r="35673" spans="2:2">
      <c r="B35673" s="150"/>
    </row>
    <row r="35674" spans="2:2">
      <c r="B35674" s="150"/>
    </row>
    <row r="35675" spans="2:2">
      <c r="B35675" s="150"/>
    </row>
    <row r="35676" spans="2:2">
      <c r="B35676" s="150"/>
    </row>
    <row r="35677" spans="2:2">
      <c r="B35677" s="150"/>
    </row>
    <row r="35678" spans="2:2">
      <c r="B35678" s="150"/>
    </row>
    <row r="35679" spans="2:2">
      <c r="B35679" s="150"/>
    </row>
    <row r="35680" spans="2:2">
      <c r="B35680" s="150"/>
    </row>
    <row r="35681" spans="2:2">
      <c r="B35681" s="150"/>
    </row>
    <row r="35682" spans="2:2">
      <c r="B35682" s="150"/>
    </row>
    <row r="35683" spans="2:2">
      <c r="B35683" s="150"/>
    </row>
    <row r="35684" spans="2:2">
      <c r="B35684" s="150"/>
    </row>
    <row r="35685" spans="2:2">
      <c r="B35685" s="150"/>
    </row>
    <row r="35686" spans="2:2">
      <c r="B35686" s="150"/>
    </row>
    <row r="35687" spans="2:2">
      <c r="B35687" s="150"/>
    </row>
    <row r="35688" spans="2:2">
      <c r="B35688" s="150"/>
    </row>
    <row r="35689" spans="2:2">
      <c r="B35689" s="150"/>
    </row>
    <row r="35690" spans="2:2">
      <c r="B35690" s="150"/>
    </row>
    <row r="35691" spans="2:2">
      <c r="B35691" s="150"/>
    </row>
    <row r="35692" spans="2:2">
      <c r="B35692" s="150"/>
    </row>
    <row r="35693" spans="2:2">
      <c r="B35693" s="150"/>
    </row>
    <row r="35694" spans="2:2">
      <c r="B35694" s="150"/>
    </row>
    <row r="35695" spans="2:2">
      <c r="B35695" s="150"/>
    </row>
    <row r="35696" spans="2:2">
      <c r="B35696" s="150"/>
    </row>
    <row r="35697" spans="2:2">
      <c r="B35697" s="150"/>
    </row>
    <row r="35698" spans="2:2">
      <c r="B35698" s="150"/>
    </row>
    <row r="35699" spans="2:2">
      <c r="B35699" s="150"/>
    </row>
    <row r="35700" spans="2:2">
      <c r="B35700" s="150"/>
    </row>
    <row r="35701" spans="2:2">
      <c r="B35701" s="150"/>
    </row>
    <row r="35702" spans="2:2">
      <c r="B35702" s="150"/>
    </row>
    <row r="35703" spans="2:2">
      <c r="B35703" s="150"/>
    </row>
    <row r="35704" spans="2:2">
      <c r="B35704" s="150"/>
    </row>
    <row r="35705" spans="2:2">
      <c r="B35705" s="150"/>
    </row>
    <row r="35706" spans="2:2">
      <c r="B35706" s="150"/>
    </row>
    <row r="35707" spans="2:2">
      <c r="B35707" s="150"/>
    </row>
    <row r="35708" spans="2:2">
      <c r="B35708" s="150"/>
    </row>
    <row r="35709" spans="2:2">
      <c r="B35709" s="150"/>
    </row>
    <row r="35710" spans="2:2">
      <c r="B35710" s="150"/>
    </row>
    <row r="35711" spans="2:2">
      <c r="B35711" s="150"/>
    </row>
    <row r="35712" spans="2:2">
      <c r="B35712" s="150"/>
    </row>
    <row r="35713" spans="2:2">
      <c r="B35713" s="150"/>
    </row>
    <row r="35714" spans="2:2">
      <c r="B35714" s="150"/>
    </row>
    <row r="35715" spans="2:2">
      <c r="B35715" s="150"/>
    </row>
    <row r="35716" spans="2:2">
      <c r="B35716" s="150"/>
    </row>
    <row r="35717" spans="2:2">
      <c r="B35717" s="150"/>
    </row>
    <row r="35718" spans="2:2">
      <c r="B35718" s="150"/>
    </row>
    <row r="35719" spans="2:2">
      <c r="B35719" s="150"/>
    </row>
    <row r="35720" spans="2:2">
      <c r="B35720" s="150"/>
    </row>
    <row r="35721" spans="2:2">
      <c r="B35721" s="150"/>
    </row>
    <row r="35722" spans="2:2">
      <c r="B35722" s="150"/>
    </row>
    <row r="35723" spans="2:2">
      <c r="B35723" s="150"/>
    </row>
    <row r="35724" spans="2:2">
      <c r="B35724" s="150"/>
    </row>
    <row r="35725" spans="2:2">
      <c r="B35725" s="150"/>
    </row>
    <row r="35726" spans="2:2">
      <c r="B35726" s="150"/>
    </row>
    <row r="35727" spans="2:2">
      <c r="B35727" s="150"/>
    </row>
    <row r="35728" spans="2:2">
      <c r="B35728" s="150"/>
    </row>
    <row r="35729" spans="2:2">
      <c r="B35729" s="150"/>
    </row>
    <row r="35730" spans="2:2">
      <c r="B35730" s="150"/>
    </row>
    <row r="35731" spans="2:2">
      <c r="B35731" s="150"/>
    </row>
    <row r="35732" spans="2:2">
      <c r="B35732" s="150"/>
    </row>
    <row r="35733" spans="2:2">
      <c r="B35733" s="150"/>
    </row>
    <row r="35734" spans="2:2">
      <c r="B35734" s="150"/>
    </row>
    <row r="35735" spans="2:2">
      <c r="B35735" s="150"/>
    </row>
    <row r="35736" spans="2:2">
      <c r="B35736" s="150"/>
    </row>
    <row r="35737" spans="2:2">
      <c r="B35737" s="150"/>
    </row>
    <row r="35738" spans="2:2">
      <c r="B35738" s="150"/>
    </row>
    <row r="35739" spans="2:2">
      <c r="B35739" s="150"/>
    </row>
    <row r="35740" spans="2:2">
      <c r="B35740" s="150"/>
    </row>
    <row r="35741" spans="2:2">
      <c r="B35741" s="150"/>
    </row>
    <row r="35742" spans="2:2">
      <c r="B35742" s="150"/>
    </row>
    <row r="35743" spans="2:2">
      <c r="B35743" s="150"/>
    </row>
    <row r="35744" spans="2:2">
      <c r="B35744" s="150"/>
    </row>
    <row r="35745" spans="2:2">
      <c r="B35745" s="150"/>
    </row>
    <row r="35746" spans="2:2">
      <c r="B35746" s="150"/>
    </row>
    <row r="35747" spans="2:2">
      <c r="B35747" s="150"/>
    </row>
    <row r="35748" spans="2:2">
      <c r="B35748" s="150"/>
    </row>
    <row r="35749" spans="2:2">
      <c r="B35749" s="150"/>
    </row>
    <row r="35750" spans="2:2">
      <c r="B35750" s="150"/>
    </row>
    <row r="35751" spans="2:2">
      <c r="B35751" s="150"/>
    </row>
    <row r="35752" spans="2:2">
      <c r="B35752" s="150"/>
    </row>
    <row r="35753" spans="2:2">
      <c r="B35753" s="150"/>
    </row>
    <row r="35754" spans="2:2">
      <c r="B35754" s="150"/>
    </row>
    <row r="35755" spans="2:2">
      <c r="B35755" s="150"/>
    </row>
    <row r="35756" spans="2:2">
      <c r="B35756" s="150"/>
    </row>
    <row r="35757" spans="2:2">
      <c r="B35757" s="150"/>
    </row>
    <row r="35758" spans="2:2">
      <c r="B35758" s="150"/>
    </row>
    <row r="35759" spans="2:2">
      <c r="B35759" s="150"/>
    </row>
    <row r="35760" spans="2:2">
      <c r="B35760" s="150"/>
    </row>
    <row r="35761" spans="2:2">
      <c r="B35761" s="150"/>
    </row>
    <row r="35762" spans="2:2">
      <c r="B35762" s="150"/>
    </row>
    <row r="35763" spans="2:2">
      <c r="B35763" s="150"/>
    </row>
    <row r="35764" spans="2:2">
      <c r="B35764" s="150"/>
    </row>
    <row r="35765" spans="2:2">
      <c r="B35765" s="150"/>
    </row>
    <row r="35766" spans="2:2">
      <c r="B35766" s="150"/>
    </row>
    <row r="35767" spans="2:2">
      <c r="B35767" s="150"/>
    </row>
    <row r="35768" spans="2:2">
      <c r="B35768" s="150"/>
    </row>
    <row r="35769" spans="2:2">
      <c r="B35769" s="150"/>
    </row>
    <row r="35770" spans="2:2">
      <c r="B35770" s="150"/>
    </row>
    <row r="35771" spans="2:2">
      <c r="B35771" s="150"/>
    </row>
    <row r="35772" spans="2:2">
      <c r="B35772" s="150"/>
    </row>
    <row r="35773" spans="2:2">
      <c r="B35773" s="150"/>
    </row>
    <row r="35774" spans="2:2">
      <c r="B35774" s="150"/>
    </row>
    <row r="35775" spans="2:2">
      <c r="B35775" s="150"/>
    </row>
    <row r="35776" spans="2:2">
      <c r="B35776" s="150"/>
    </row>
    <row r="35777" spans="2:2">
      <c r="B35777" s="150"/>
    </row>
    <row r="35778" spans="2:2">
      <c r="B35778" s="150"/>
    </row>
    <row r="35779" spans="2:2">
      <c r="B35779" s="150"/>
    </row>
    <row r="35780" spans="2:2">
      <c r="B35780" s="150"/>
    </row>
    <row r="35781" spans="2:2">
      <c r="B35781" s="150"/>
    </row>
    <row r="35782" spans="2:2">
      <c r="B35782" s="150"/>
    </row>
    <row r="35783" spans="2:2">
      <c r="B35783" s="150"/>
    </row>
    <row r="35784" spans="2:2">
      <c r="B35784" s="150"/>
    </row>
    <row r="35785" spans="2:2">
      <c r="B35785" s="150"/>
    </row>
    <row r="35786" spans="2:2">
      <c r="B35786" s="150"/>
    </row>
    <row r="35787" spans="2:2">
      <c r="B35787" s="150"/>
    </row>
    <row r="35788" spans="2:2">
      <c r="B35788" s="150"/>
    </row>
    <row r="35789" spans="2:2">
      <c r="B35789" s="150"/>
    </row>
    <row r="35790" spans="2:2">
      <c r="B35790" s="150"/>
    </row>
    <row r="35791" spans="2:2">
      <c r="B35791" s="150"/>
    </row>
    <row r="35792" spans="2:2">
      <c r="B35792" s="150"/>
    </row>
    <row r="35793" spans="2:2">
      <c r="B35793" s="150"/>
    </row>
    <row r="35794" spans="2:2">
      <c r="B35794" s="150"/>
    </row>
    <row r="35795" spans="2:2">
      <c r="B35795" s="150"/>
    </row>
    <row r="35796" spans="2:2">
      <c r="B35796" s="150"/>
    </row>
    <row r="35797" spans="2:2">
      <c r="B35797" s="150"/>
    </row>
    <row r="35798" spans="2:2">
      <c r="B35798" s="150"/>
    </row>
    <row r="35799" spans="2:2">
      <c r="B35799" s="150"/>
    </row>
    <row r="35800" spans="2:2">
      <c r="B35800" s="150"/>
    </row>
    <row r="35801" spans="2:2">
      <c r="B35801" s="150"/>
    </row>
    <row r="35802" spans="2:2">
      <c r="B35802" s="150"/>
    </row>
    <row r="35803" spans="2:2">
      <c r="B35803" s="150"/>
    </row>
    <row r="35804" spans="2:2">
      <c r="B35804" s="150"/>
    </row>
    <row r="35805" spans="2:2">
      <c r="B35805" s="150"/>
    </row>
    <row r="35806" spans="2:2">
      <c r="B35806" s="150"/>
    </row>
    <row r="35807" spans="2:2">
      <c r="B35807" s="150"/>
    </row>
    <row r="35808" spans="2:2">
      <c r="B35808" s="150"/>
    </row>
    <row r="35809" spans="2:2">
      <c r="B35809" s="150"/>
    </row>
    <row r="35810" spans="2:2">
      <c r="B35810" s="150"/>
    </row>
    <row r="35811" spans="2:2">
      <c r="B35811" s="150"/>
    </row>
    <row r="35812" spans="2:2">
      <c r="B35812" s="150"/>
    </row>
    <row r="35813" spans="2:2">
      <c r="B35813" s="150"/>
    </row>
    <row r="35814" spans="2:2">
      <c r="B35814" s="150"/>
    </row>
    <row r="35815" spans="2:2">
      <c r="B35815" s="150"/>
    </row>
    <row r="35816" spans="2:2">
      <c r="B35816" s="150"/>
    </row>
    <row r="35817" spans="2:2">
      <c r="B35817" s="150"/>
    </row>
    <row r="35818" spans="2:2">
      <c r="B35818" s="150"/>
    </row>
    <row r="35819" spans="2:2">
      <c r="B35819" s="150"/>
    </row>
    <row r="35820" spans="2:2">
      <c r="B35820" s="150"/>
    </row>
    <row r="35821" spans="2:2">
      <c r="B35821" s="150"/>
    </row>
    <row r="35822" spans="2:2">
      <c r="B35822" s="150"/>
    </row>
    <row r="35823" spans="2:2">
      <c r="B35823" s="150"/>
    </row>
    <row r="35824" spans="2:2">
      <c r="B35824" s="150"/>
    </row>
    <row r="35825" spans="2:2">
      <c r="B35825" s="150"/>
    </row>
    <row r="35826" spans="2:2">
      <c r="B35826" s="150"/>
    </row>
    <row r="35827" spans="2:2">
      <c r="B35827" s="150"/>
    </row>
    <row r="35828" spans="2:2">
      <c r="B35828" s="150"/>
    </row>
    <row r="35829" spans="2:2">
      <c r="B35829" s="150"/>
    </row>
    <row r="35830" spans="2:2">
      <c r="B35830" s="150"/>
    </row>
    <row r="35831" spans="2:2">
      <c r="B35831" s="150"/>
    </row>
    <row r="35832" spans="2:2">
      <c r="B35832" s="150"/>
    </row>
    <row r="35833" spans="2:2">
      <c r="B35833" s="150"/>
    </row>
    <row r="35834" spans="2:2">
      <c r="B35834" s="150"/>
    </row>
    <row r="35835" spans="2:2">
      <c r="B35835" s="150"/>
    </row>
    <row r="35836" spans="2:2">
      <c r="B35836" s="150"/>
    </row>
    <row r="35837" spans="2:2">
      <c r="B35837" s="150"/>
    </row>
    <row r="35838" spans="2:2">
      <c r="B35838" s="150"/>
    </row>
    <row r="35839" spans="2:2">
      <c r="B35839" s="150"/>
    </row>
    <row r="35840" spans="2:2">
      <c r="B35840" s="150"/>
    </row>
    <row r="35841" spans="2:2">
      <c r="B35841" s="150"/>
    </row>
    <row r="35842" spans="2:2">
      <c r="B35842" s="150"/>
    </row>
    <row r="35843" spans="2:2">
      <c r="B35843" s="150"/>
    </row>
    <row r="35844" spans="2:2">
      <c r="B35844" s="150"/>
    </row>
    <row r="35845" spans="2:2">
      <c r="B35845" s="150"/>
    </row>
    <row r="35846" spans="2:2">
      <c r="B35846" s="150"/>
    </row>
    <row r="35847" spans="2:2">
      <c r="B35847" s="150"/>
    </row>
    <row r="35848" spans="2:2">
      <c r="B35848" s="150"/>
    </row>
    <row r="35849" spans="2:2">
      <c r="B35849" s="150"/>
    </row>
    <row r="35850" spans="2:2">
      <c r="B35850" s="150"/>
    </row>
    <row r="35851" spans="2:2">
      <c r="B35851" s="150"/>
    </row>
    <row r="35852" spans="2:2">
      <c r="B35852" s="150"/>
    </row>
    <row r="35853" spans="2:2">
      <c r="B35853" s="150"/>
    </row>
    <row r="35854" spans="2:2">
      <c r="B35854" s="150"/>
    </row>
    <row r="35855" spans="2:2">
      <c r="B35855" s="150"/>
    </row>
    <row r="35856" spans="2:2">
      <c r="B35856" s="150"/>
    </row>
    <row r="35857" spans="2:2">
      <c r="B35857" s="150"/>
    </row>
    <row r="35858" spans="2:2">
      <c r="B35858" s="150"/>
    </row>
    <row r="35859" spans="2:2">
      <c r="B35859" s="150"/>
    </row>
    <row r="35860" spans="2:2">
      <c r="B35860" s="150"/>
    </row>
    <row r="35861" spans="2:2">
      <c r="B35861" s="150"/>
    </row>
    <row r="35862" spans="2:2">
      <c r="B35862" s="150"/>
    </row>
    <row r="35863" spans="2:2">
      <c r="B35863" s="150"/>
    </row>
    <row r="35864" spans="2:2">
      <c r="B35864" s="150"/>
    </row>
    <row r="35865" spans="2:2">
      <c r="B35865" s="150"/>
    </row>
    <row r="35866" spans="2:2">
      <c r="B35866" s="150"/>
    </row>
    <row r="35867" spans="2:2">
      <c r="B35867" s="150"/>
    </row>
    <row r="35868" spans="2:2">
      <c r="B35868" s="150"/>
    </row>
    <row r="35869" spans="2:2">
      <c r="B35869" s="150"/>
    </row>
    <row r="35870" spans="2:2">
      <c r="B35870" s="150"/>
    </row>
    <row r="35871" spans="2:2">
      <c r="B35871" s="150"/>
    </row>
    <row r="35872" spans="2:2">
      <c r="B35872" s="150"/>
    </row>
    <row r="35873" spans="2:2">
      <c r="B35873" s="150"/>
    </row>
    <row r="35874" spans="2:2">
      <c r="B35874" s="150"/>
    </row>
    <row r="35875" spans="2:2">
      <c r="B35875" s="150"/>
    </row>
    <row r="35876" spans="2:2">
      <c r="B35876" s="150"/>
    </row>
    <row r="35877" spans="2:2">
      <c r="B35877" s="150"/>
    </row>
    <row r="35878" spans="2:2">
      <c r="B35878" s="150"/>
    </row>
    <row r="35879" spans="2:2">
      <c r="B35879" s="150"/>
    </row>
    <row r="35880" spans="2:2">
      <c r="B35880" s="150"/>
    </row>
    <row r="35881" spans="2:2">
      <c r="B35881" s="150"/>
    </row>
    <row r="35882" spans="2:2">
      <c r="B35882" s="150"/>
    </row>
    <row r="35883" spans="2:2">
      <c r="B35883" s="150"/>
    </row>
    <row r="35884" spans="2:2">
      <c r="B35884" s="150"/>
    </row>
    <row r="35885" spans="2:2">
      <c r="B35885" s="150"/>
    </row>
    <row r="35886" spans="2:2">
      <c r="B35886" s="150"/>
    </row>
    <row r="35887" spans="2:2">
      <c r="B35887" s="150"/>
    </row>
    <row r="35888" spans="2:2">
      <c r="B35888" s="150"/>
    </row>
    <row r="35889" spans="2:2">
      <c r="B35889" s="150"/>
    </row>
    <row r="35890" spans="2:2">
      <c r="B35890" s="150"/>
    </row>
    <row r="35891" spans="2:2">
      <c r="B35891" s="150"/>
    </row>
    <row r="35892" spans="2:2">
      <c r="B35892" s="150"/>
    </row>
    <row r="35893" spans="2:2">
      <c r="B35893" s="150"/>
    </row>
    <row r="35894" spans="2:2">
      <c r="B35894" s="150"/>
    </row>
    <row r="35895" spans="2:2">
      <c r="B35895" s="150"/>
    </row>
    <row r="35896" spans="2:2">
      <c r="B35896" s="150"/>
    </row>
    <row r="35897" spans="2:2">
      <c r="B35897" s="150"/>
    </row>
    <row r="35898" spans="2:2">
      <c r="B35898" s="150"/>
    </row>
    <row r="35899" spans="2:2">
      <c r="B35899" s="150"/>
    </row>
    <row r="35900" spans="2:2">
      <c r="B35900" s="150"/>
    </row>
    <row r="35901" spans="2:2">
      <c r="B35901" s="150"/>
    </row>
    <row r="35902" spans="2:2">
      <c r="B35902" s="150"/>
    </row>
    <row r="35903" spans="2:2">
      <c r="B35903" s="150"/>
    </row>
    <row r="35904" spans="2:2">
      <c r="B35904" s="150"/>
    </row>
    <row r="35905" spans="2:2">
      <c r="B35905" s="150"/>
    </row>
    <row r="35906" spans="2:2">
      <c r="B35906" s="150"/>
    </row>
    <row r="35907" spans="2:2">
      <c r="B35907" s="150"/>
    </row>
    <row r="35908" spans="2:2">
      <c r="B35908" s="150"/>
    </row>
    <row r="35909" spans="2:2">
      <c r="B35909" s="150"/>
    </row>
    <row r="35910" spans="2:2">
      <c r="B35910" s="150"/>
    </row>
    <row r="35911" spans="2:2">
      <c r="B35911" s="150"/>
    </row>
    <row r="35912" spans="2:2">
      <c r="B35912" s="150"/>
    </row>
    <row r="35913" spans="2:2">
      <c r="B35913" s="150"/>
    </row>
    <row r="35914" spans="2:2">
      <c r="B35914" s="150"/>
    </row>
    <row r="35915" spans="2:2">
      <c r="B35915" s="150"/>
    </row>
    <row r="35916" spans="2:2">
      <c r="B35916" s="150"/>
    </row>
    <row r="35917" spans="2:2">
      <c r="B35917" s="150"/>
    </row>
    <row r="35918" spans="2:2">
      <c r="B35918" s="150"/>
    </row>
    <row r="35919" spans="2:2">
      <c r="B35919" s="150"/>
    </row>
    <row r="35920" spans="2:2">
      <c r="B35920" s="150"/>
    </row>
    <row r="35921" spans="2:2">
      <c r="B35921" s="150"/>
    </row>
    <row r="35922" spans="2:2">
      <c r="B35922" s="150"/>
    </row>
    <row r="35923" spans="2:2">
      <c r="B35923" s="150"/>
    </row>
    <row r="35924" spans="2:2">
      <c r="B35924" s="150"/>
    </row>
    <row r="35925" spans="2:2">
      <c r="B35925" s="150"/>
    </row>
    <row r="35926" spans="2:2">
      <c r="B35926" s="150"/>
    </row>
    <row r="35927" spans="2:2">
      <c r="B35927" s="150"/>
    </row>
    <row r="35928" spans="2:2">
      <c r="B35928" s="150"/>
    </row>
    <row r="35929" spans="2:2">
      <c r="B35929" s="150"/>
    </row>
    <row r="35930" spans="2:2">
      <c r="B35930" s="150"/>
    </row>
    <row r="35931" spans="2:2">
      <c r="B35931" s="150"/>
    </row>
    <row r="35932" spans="2:2">
      <c r="B35932" s="150"/>
    </row>
    <row r="35933" spans="2:2">
      <c r="B35933" s="150"/>
    </row>
    <row r="35934" spans="2:2">
      <c r="B35934" s="150"/>
    </row>
    <row r="35935" spans="2:2">
      <c r="B35935" s="150"/>
    </row>
    <row r="35936" spans="2:2">
      <c r="B35936" s="150"/>
    </row>
    <row r="35937" spans="2:2">
      <c r="B35937" s="150"/>
    </row>
    <row r="35938" spans="2:2">
      <c r="B35938" s="150"/>
    </row>
    <row r="35939" spans="2:2">
      <c r="B35939" s="150"/>
    </row>
    <row r="35940" spans="2:2">
      <c r="B35940" s="150"/>
    </row>
    <row r="35941" spans="2:2">
      <c r="B35941" s="150"/>
    </row>
    <row r="35942" spans="2:2">
      <c r="B35942" s="150"/>
    </row>
    <row r="35943" spans="2:2">
      <c r="B35943" s="150"/>
    </row>
    <row r="35944" spans="2:2">
      <c r="B35944" s="150"/>
    </row>
    <row r="35945" spans="2:2">
      <c r="B35945" s="150"/>
    </row>
    <row r="35946" spans="2:2">
      <c r="B35946" s="150"/>
    </row>
    <row r="35947" spans="2:2">
      <c r="B35947" s="150"/>
    </row>
    <row r="35948" spans="2:2">
      <c r="B35948" s="150"/>
    </row>
    <row r="35949" spans="2:2">
      <c r="B35949" s="150"/>
    </row>
    <row r="35950" spans="2:2">
      <c r="B35950" s="150"/>
    </row>
    <row r="35951" spans="2:2">
      <c r="B35951" s="150"/>
    </row>
    <row r="35952" spans="2:2">
      <c r="B35952" s="150"/>
    </row>
    <row r="35953" spans="2:2">
      <c r="B35953" s="150"/>
    </row>
    <row r="35954" spans="2:2">
      <c r="B35954" s="150"/>
    </row>
    <row r="35955" spans="2:2">
      <c r="B35955" s="150"/>
    </row>
    <row r="35956" spans="2:2">
      <c r="B35956" s="150"/>
    </row>
    <row r="35957" spans="2:2">
      <c r="B35957" s="150"/>
    </row>
    <row r="35958" spans="2:2">
      <c r="B35958" s="150"/>
    </row>
    <row r="35959" spans="2:2">
      <c r="B35959" s="150"/>
    </row>
    <row r="35960" spans="2:2">
      <c r="B35960" s="150"/>
    </row>
    <row r="35961" spans="2:2">
      <c r="B35961" s="150"/>
    </row>
    <row r="35962" spans="2:2">
      <c r="B35962" s="150"/>
    </row>
    <row r="35963" spans="2:2">
      <c r="B35963" s="150"/>
    </row>
    <row r="35964" spans="2:2">
      <c r="B35964" s="150"/>
    </row>
    <row r="35965" spans="2:2">
      <c r="B35965" s="150"/>
    </row>
    <row r="35966" spans="2:2">
      <c r="B35966" s="150"/>
    </row>
    <row r="35967" spans="2:2">
      <c r="B35967" s="150"/>
    </row>
    <row r="35968" spans="2:2">
      <c r="B35968" s="150"/>
    </row>
    <row r="35969" spans="2:2">
      <c r="B35969" s="150"/>
    </row>
    <row r="35970" spans="2:2">
      <c r="B35970" s="150"/>
    </row>
    <row r="35971" spans="2:2">
      <c r="B35971" s="150"/>
    </row>
    <row r="35972" spans="2:2">
      <c r="B35972" s="150"/>
    </row>
    <row r="35973" spans="2:2">
      <c r="B35973" s="150"/>
    </row>
    <row r="35974" spans="2:2">
      <c r="B35974" s="150"/>
    </row>
    <row r="35975" spans="2:2">
      <c r="B35975" s="150"/>
    </row>
    <row r="35976" spans="2:2">
      <c r="B35976" s="150"/>
    </row>
    <row r="35977" spans="2:2">
      <c r="B35977" s="150"/>
    </row>
    <row r="35978" spans="2:2">
      <c r="B35978" s="150"/>
    </row>
    <row r="35979" spans="2:2">
      <c r="B35979" s="150"/>
    </row>
    <row r="35980" spans="2:2">
      <c r="B35980" s="150"/>
    </row>
    <row r="35981" spans="2:2">
      <c r="B35981" s="150"/>
    </row>
    <row r="35982" spans="2:2">
      <c r="B35982" s="150"/>
    </row>
    <row r="35983" spans="2:2">
      <c r="B35983" s="150"/>
    </row>
    <row r="35984" spans="2:2">
      <c r="B35984" s="150"/>
    </row>
    <row r="35985" spans="2:2">
      <c r="B35985" s="150"/>
    </row>
    <row r="35986" spans="2:2">
      <c r="B35986" s="150"/>
    </row>
    <row r="35987" spans="2:2">
      <c r="B35987" s="150"/>
    </row>
    <row r="35988" spans="2:2">
      <c r="B35988" s="150"/>
    </row>
    <row r="35989" spans="2:2">
      <c r="B35989" s="150"/>
    </row>
    <row r="35990" spans="2:2">
      <c r="B35990" s="150"/>
    </row>
    <row r="35991" spans="2:2">
      <c r="B35991" s="150"/>
    </row>
    <row r="35992" spans="2:2">
      <c r="B35992" s="150"/>
    </row>
    <row r="35993" spans="2:2">
      <c r="B35993" s="150"/>
    </row>
    <row r="35994" spans="2:2">
      <c r="B35994" s="150"/>
    </row>
    <row r="35995" spans="2:2">
      <c r="B35995" s="150"/>
    </row>
    <row r="35996" spans="2:2">
      <c r="B35996" s="150"/>
    </row>
    <row r="35997" spans="2:2">
      <c r="B35997" s="150"/>
    </row>
    <row r="35998" spans="2:2">
      <c r="B35998" s="150"/>
    </row>
    <row r="35999" spans="2:2">
      <c r="B35999" s="150"/>
    </row>
    <row r="36000" spans="2:2">
      <c r="B36000" s="150"/>
    </row>
    <row r="36001" spans="2:2">
      <c r="B36001" s="150"/>
    </row>
    <row r="36002" spans="2:2">
      <c r="B36002" s="150"/>
    </row>
    <row r="36003" spans="2:2">
      <c r="B36003" s="150"/>
    </row>
    <row r="36004" spans="2:2">
      <c r="B36004" s="150"/>
    </row>
    <row r="36005" spans="2:2">
      <c r="B36005" s="150"/>
    </row>
    <row r="36006" spans="2:2">
      <c r="B36006" s="150"/>
    </row>
    <row r="36007" spans="2:2">
      <c r="B36007" s="150"/>
    </row>
    <row r="36008" spans="2:2">
      <c r="B36008" s="150"/>
    </row>
    <row r="36009" spans="2:2">
      <c r="B36009" s="150"/>
    </row>
    <row r="36010" spans="2:2">
      <c r="B36010" s="150"/>
    </row>
    <row r="36011" spans="2:2">
      <c r="B36011" s="150"/>
    </row>
    <row r="36012" spans="2:2">
      <c r="B36012" s="150"/>
    </row>
    <row r="36013" spans="2:2">
      <c r="B36013" s="150"/>
    </row>
    <row r="36014" spans="2:2">
      <c r="B36014" s="150"/>
    </row>
    <row r="36015" spans="2:2">
      <c r="B36015" s="150"/>
    </row>
    <row r="36016" spans="2:2">
      <c r="B36016" s="150"/>
    </row>
    <row r="36017" spans="2:2">
      <c r="B36017" s="150"/>
    </row>
    <row r="36018" spans="2:2">
      <c r="B36018" s="150"/>
    </row>
    <row r="36019" spans="2:2">
      <c r="B36019" s="150"/>
    </row>
    <row r="36020" spans="2:2">
      <c r="B36020" s="150"/>
    </row>
    <row r="36021" spans="2:2">
      <c r="B36021" s="150"/>
    </row>
    <row r="36022" spans="2:2">
      <c r="B36022" s="150"/>
    </row>
    <row r="36023" spans="2:2">
      <c r="B36023" s="150"/>
    </row>
    <row r="36024" spans="2:2">
      <c r="B36024" s="150"/>
    </row>
    <row r="36025" spans="2:2">
      <c r="B36025" s="150"/>
    </row>
    <row r="36026" spans="2:2">
      <c r="B36026" s="150"/>
    </row>
    <row r="36027" spans="2:2">
      <c r="B36027" s="150"/>
    </row>
    <row r="36028" spans="2:2">
      <c r="B36028" s="150"/>
    </row>
    <row r="36029" spans="2:2">
      <c r="B36029" s="150"/>
    </row>
    <row r="36030" spans="2:2">
      <c r="B36030" s="150"/>
    </row>
    <row r="36031" spans="2:2">
      <c r="B36031" s="150"/>
    </row>
    <row r="36032" spans="2:2">
      <c r="B36032" s="150"/>
    </row>
    <row r="36033" spans="2:2">
      <c r="B36033" s="150"/>
    </row>
    <row r="36034" spans="2:2">
      <c r="B36034" s="150"/>
    </row>
    <row r="36035" spans="2:2">
      <c r="B36035" s="150"/>
    </row>
    <row r="36036" spans="2:2">
      <c r="B36036" s="150"/>
    </row>
    <row r="36037" spans="2:2">
      <c r="B36037" s="150"/>
    </row>
    <row r="36038" spans="2:2">
      <c r="B36038" s="150"/>
    </row>
    <row r="36039" spans="2:2">
      <c r="B36039" s="150"/>
    </row>
    <row r="36040" spans="2:2">
      <c r="B36040" s="150"/>
    </row>
    <row r="36041" spans="2:2">
      <c r="B36041" s="150"/>
    </row>
    <row r="36042" spans="2:2">
      <c r="B36042" s="150"/>
    </row>
    <row r="36043" spans="2:2">
      <c r="B36043" s="150"/>
    </row>
    <row r="36044" spans="2:2">
      <c r="B36044" s="150"/>
    </row>
    <row r="36045" spans="2:2">
      <c r="B36045" s="150"/>
    </row>
    <row r="36046" spans="2:2">
      <c r="B36046" s="150"/>
    </row>
    <row r="36047" spans="2:2">
      <c r="B36047" s="150"/>
    </row>
    <row r="36048" spans="2:2">
      <c r="B36048" s="150"/>
    </row>
    <row r="36049" spans="2:2">
      <c r="B36049" s="150"/>
    </row>
    <row r="36050" spans="2:2">
      <c r="B36050" s="150"/>
    </row>
    <row r="36051" spans="2:2">
      <c r="B36051" s="150"/>
    </row>
    <row r="36052" spans="2:2">
      <c r="B36052" s="150"/>
    </row>
    <row r="36053" spans="2:2">
      <c r="B36053" s="150"/>
    </row>
    <row r="36054" spans="2:2">
      <c r="B36054" s="150"/>
    </row>
    <row r="36055" spans="2:2">
      <c r="B36055" s="150"/>
    </row>
    <row r="36056" spans="2:2">
      <c r="B36056" s="150"/>
    </row>
    <row r="36057" spans="2:2">
      <c r="B36057" s="150"/>
    </row>
    <row r="36058" spans="2:2">
      <c r="B36058" s="150"/>
    </row>
    <row r="36059" spans="2:2">
      <c r="B36059" s="150"/>
    </row>
    <row r="36060" spans="2:2">
      <c r="B36060" s="150"/>
    </row>
    <row r="36061" spans="2:2">
      <c r="B36061" s="150"/>
    </row>
    <row r="36062" spans="2:2">
      <c r="B36062" s="150"/>
    </row>
    <row r="36063" spans="2:2">
      <c r="B36063" s="150"/>
    </row>
    <row r="36064" spans="2:2">
      <c r="B36064" s="150"/>
    </row>
    <row r="36065" spans="2:2">
      <c r="B36065" s="150"/>
    </row>
    <row r="36066" spans="2:2">
      <c r="B36066" s="150"/>
    </row>
    <row r="36067" spans="2:2">
      <c r="B36067" s="150"/>
    </row>
    <row r="36068" spans="2:2">
      <c r="B36068" s="150"/>
    </row>
    <row r="36069" spans="2:2">
      <c r="B36069" s="150"/>
    </row>
    <row r="36070" spans="2:2">
      <c r="B36070" s="150"/>
    </row>
    <row r="36071" spans="2:2">
      <c r="B36071" s="150"/>
    </row>
    <row r="36072" spans="2:2">
      <c r="B36072" s="150"/>
    </row>
    <row r="36073" spans="2:2">
      <c r="B36073" s="150"/>
    </row>
    <row r="36074" spans="2:2">
      <c r="B36074" s="150"/>
    </row>
    <row r="36075" spans="2:2">
      <c r="B36075" s="150"/>
    </row>
    <row r="36076" spans="2:2">
      <c r="B36076" s="150"/>
    </row>
    <row r="36077" spans="2:2">
      <c r="B36077" s="150"/>
    </row>
    <row r="36078" spans="2:2">
      <c r="B36078" s="150"/>
    </row>
    <row r="36079" spans="2:2">
      <c r="B36079" s="150"/>
    </row>
    <row r="36080" spans="2:2">
      <c r="B36080" s="150"/>
    </row>
    <row r="36081" spans="2:2">
      <c r="B36081" s="150"/>
    </row>
    <row r="36082" spans="2:2">
      <c r="B36082" s="150"/>
    </row>
    <row r="36083" spans="2:2">
      <c r="B36083" s="150"/>
    </row>
    <row r="36084" spans="2:2">
      <c r="B36084" s="150"/>
    </row>
    <row r="36085" spans="2:2">
      <c r="B36085" s="150"/>
    </row>
    <row r="36086" spans="2:2">
      <c r="B36086" s="150"/>
    </row>
    <row r="36087" spans="2:2">
      <c r="B36087" s="150"/>
    </row>
    <row r="36088" spans="2:2">
      <c r="B36088" s="150"/>
    </row>
    <row r="36089" spans="2:2">
      <c r="B36089" s="150"/>
    </row>
    <row r="36090" spans="2:2">
      <c r="B36090" s="150"/>
    </row>
    <row r="36091" spans="2:2">
      <c r="B36091" s="150"/>
    </row>
    <row r="36092" spans="2:2">
      <c r="B36092" s="150"/>
    </row>
    <row r="36093" spans="2:2">
      <c r="B36093" s="150"/>
    </row>
    <row r="36094" spans="2:2">
      <c r="B36094" s="150"/>
    </row>
    <row r="36095" spans="2:2">
      <c r="B36095" s="150"/>
    </row>
    <row r="36096" spans="2:2">
      <c r="B36096" s="150"/>
    </row>
    <row r="36097" spans="2:2">
      <c r="B36097" s="150"/>
    </row>
    <row r="36098" spans="2:2">
      <c r="B36098" s="150"/>
    </row>
    <row r="36099" spans="2:2">
      <c r="B36099" s="150"/>
    </row>
    <row r="36100" spans="2:2">
      <c r="B36100" s="150"/>
    </row>
    <row r="36101" spans="2:2">
      <c r="B36101" s="150"/>
    </row>
    <row r="36102" spans="2:2">
      <c r="B36102" s="150"/>
    </row>
    <row r="36103" spans="2:2">
      <c r="B36103" s="150"/>
    </row>
    <row r="36104" spans="2:2">
      <c r="B36104" s="150"/>
    </row>
    <row r="36105" spans="2:2">
      <c r="B36105" s="150"/>
    </row>
    <row r="36106" spans="2:2">
      <c r="B36106" s="150"/>
    </row>
    <row r="36107" spans="2:2">
      <c r="B36107" s="150"/>
    </row>
    <row r="36108" spans="2:2">
      <c r="B36108" s="150"/>
    </row>
    <row r="36109" spans="2:2">
      <c r="B36109" s="150"/>
    </row>
    <row r="36110" spans="2:2">
      <c r="B36110" s="150"/>
    </row>
    <row r="36111" spans="2:2">
      <c r="B36111" s="150"/>
    </row>
    <row r="36112" spans="2:2">
      <c r="B36112" s="150"/>
    </row>
    <row r="36113" spans="2:2">
      <c r="B36113" s="150"/>
    </row>
    <row r="36114" spans="2:2">
      <c r="B36114" s="150"/>
    </row>
    <row r="36115" spans="2:2">
      <c r="B36115" s="150"/>
    </row>
    <row r="36116" spans="2:2">
      <c r="B36116" s="150"/>
    </row>
    <row r="36117" spans="2:2">
      <c r="B36117" s="150"/>
    </row>
    <row r="36118" spans="2:2">
      <c r="B36118" s="150"/>
    </row>
    <row r="36119" spans="2:2">
      <c r="B36119" s="150"/>
    </row>
    <row r="36120" spans="2:2">
      <c r="B36120" s="150"/>
    </row>
    <row r="36121" spans="2:2">
      <c r="B36121" s="150"/>
    </row>
    <row r="36122" spans="2:2">
      <c r="B36122" s="150"/>
    </row>
    <row r="36123" spans="2:2">
      <c r="B36123" s="150"/>
    </row>
    <row r="36124" spans="2:2">
      <c r="B36124" s="150"/>
    </row>
    <row r="36125" spans="2:2">
      <c r="B36125" s="150"/>
    </row>
    <row r="36126" spans="2:2">
      <c r="B36126" s="150"/>
    </row>
    <row r="36127" spans="2:2">
      <c r="B36127" s="150"/>
    </row>
    <row r="36128" spans="2:2">
      <c r="B36128" s="150"/>
    </row>
    <row r="36129" spans="2:2">
      <c r="B36129" s="150"/>
    </row>
    <row r="36130" spans="2:2">
      <c r="B36130" s="150"/>
    </row>
    <row r="36131" spans="2:2">
      <c r="B36131" s="150"/>
    </row>
    <row r="36132" spans="2:2">
      <c r="B36132" s="150"/>
    </row>
    <row r="36133" spans="2:2">
      <c r="B36133" s="150"/>
    </row>
    <row r="36134" spans="2:2">
      <c r="B36134" s="150"/>
    </row>
    <row r="36135" spans="2:2">
      <c r="B36135" s="150"/>
    </row>
    <row r="36136" spans="2:2">
      <c r="B36136" s="150"/>
    </row>
    <row r="36137" spans="2:2">
      <c r="B36137" s="150"/>
    </row>
    <row r="36138" spans="2:2">
      <c r="B36138" s="150"/>
    </row>
    <row r="36139" spans="2:2">
      <c r="B36139" s="150"/>
    </row>
    <row r="36140" spans="2:2">
      <c r="B36140" s="150"/>
    </row>
    <row r="36141" spans="2:2">
      <c r="B36141" s="150"/>
    </row>
    <row r="36142" spans="2:2">
      <c r="B36142" s="150"/>
    </row>
    <row r="36143" spans="2:2">
      <c r="B36143" s="150"/>
    </row>
    <row r="36144" spans="2:2">
      <c r="B36144" s="150"/>
    </row>
    <row r="36145" spans="2:2">
      <c r="B36145" s="150"/>
    </row>
    <row r="36146" spans="2:2">
      <c r="B36146" s="150"/>
    </row>
    <row r="36147" spans="2:2">
      <c r="B36147" s="150"/>
    </row>
    <row r="36148" spans="2:2">
      <c r="B36148" s="150"/>
    </row>
    <row r="36149" spans="2:2">
      <c r="B36149" s="150"/>
    </row>
    <row r="36150" spans="2:2">
      <c r="B36150" s="150"/>
    </row>
    <row r="36151" spans="2:2">
      <c r="B36151" s="150"/>
    </row>
    <row r="36152" spans="2:2">
      <c r="B36152" s="150"/>
    </row>
    <row r="36153" spans="2:2">
      <c r="B36153" s="150"/>
    </row>
    <row r="36154" spans="2:2">
      <c r="B36154" s="150"/>
    </row>
    <row r="36155" spans="2:2">
      <c r="B36155" s="150"/>
    </row>
    <row r="36156" spans="2:2">
      <c r="B36156" s="150"/>
    </row>
    <row r="36157" spans="2:2">
      <c r="B36157" s="150"/>
    </row>
    <row r="36158" spans="2:2">
      <c r="B36158" s="150"/>
    </row>
    <row r="36159" spans="2:2">
      <c r="B36159" s="150"/>
    </row>
    <row r="36160" spans="2:2">
      <c r="B36160" s="150"/>
    </row>
    <row r="36161" spans="2:2">
      <c r="B36161" s="150"/>
    </row>
    <row r="36162" spans="2:2">
      <c r="B36162" s="150"/>
    </row>
    <row r="36163" spans="2:2">
      <c r="B36163" s="150"/>
    </row>
    <row r="36164" spans="2:2">
      <c r="B36164" s="150"/>
    </row>
    <row r="36165" spans="2:2">
      <c r="B36165" s="150"/>
    </row>
    <row r="36166" spans="2:2">
      <c r="B36166" s="150"/>
    </row>
    <row r="36167" spans="2:2">
      <c r="B36167" s="150"/>
    </row>
    <row r="36168" spans="2:2">
      <c r="B36168" s="150"/>
    </row>
    <row r="36169" spans="2:2">
      <c r="B36169" s="150"/>
    </row>
    <row r="36170" spans="2:2">
      <c r="B36170" s="150"/>
    </row>
    <row r="36171" spans="2:2">
      <c r="B36171" s="150"/>
    </row>
    <row r="36172" spans="2:2">
      <c r="B36172" s="150"/>
    </row>
    <row r="36173" spans="2:2">
      <c r="B36173" s="150"/>
    </row>
    <row r="36174" spans="2:2">
      <c r="B36174" s="150"/>
    </row>
    <row r="36175" spans="2:2">
      <c r="B36175" s="150"/>
    </row>
    <row r="36176" spans="2:2">
      <c r="B36176" s="150"/>
    </row>
    <row r="36177" spans="2:2">
      <c r="B36177" s="150"/>
    </row>
    <row r="36178" spans="2:2">
      <c r="B36178" s="150"/>
    </row>
    <row r="36179" spans="2:2">
      <c r="B36179" s="150"/>
    </row>
    <row r="36180" spans="2:2">
      <c r="B36180" s="150"/>
    </row>
    <row r="36181" spans="2:2">
      <c r="B36181" s="150"/>
    </row>
    <row r="36182" spans="2:2">
      <c r="B36182" s="150"/>
    </row>
    <row r="36183" spans="2:2">
      <c r="B36183" s="150"/>
    </row>
    <row r="36184" spans="2:2">
      <c r="B36184" s="150"/>
    </row>
    <row r="36185" spans="2:2">
      <c r="B36185" s="150"/>
    </row>
    <row r="36186" spans="2:2">
      <c r="B36186" s="150"/>
    </row>
    <row r="36187" spans="2:2">
      <c r="B36187" s="150"/>
    </row>
    <row r="36188" spans="2:2">
      <c r="B36188" s="150"/>
    </row>
    <row r="36189" spans="2:2">
      <c r="B36189" s="150"/>
    </row>
    <row r="36190" spans="2:2">
      <c r="B36190" s="150"/>
    </row>
    <row r="36191" spans="2:2">
      <c r="B36191" s="150"/>
    </row>
    <row r="36192" spans="2:2">
      <c r="B36192" s="150"/>
    </row>
    <row r="36193" spans="2:2">
      <c r="B36193" s="150"/>
    </row>
    <row r="36194" spans="2:2">
      <c r="B36194" s="150"/>
    </row>
    <row r="36195" spans="2:2">
      <c r="B36195" s="150"/>
    </row>
    <row r="36196" spans="2:2">
      <c r="B36196" s="150"/>
    </row>
    <row r="36197" spans="2:2">
      <c r="B36197" s="150"/>
    </row>
    <row r="36198" spans="2:2">
      <c r="B36198" s="150"/>
    </row>
    <row r="36199" spans="2:2">
      <c r="B36199" s="150"/>
    </row>
    <row r="36200" spans="2:2">
      <c r="B36200" s="150"/>
    </row>
    <row r="36201" spans="2:2">
      <c r="B36201" s="150"/>
    </row>
    <row r="36202" spans="2:2">
      <c r="B36202" s="150"/>
    </row>
    <row r="36203" spans="2:2">
      <c r="B36203" s="150"/>
    </row>
    <row r="36204" spans="2:2">
      <c r="B36204" s="150"/>
    </row>
    <row r="36205" spans="2:2">
      <c r="B36205" s="150"/>
    </row>
    <row r="36206" spans="2:2">
      <c r="B36206" s="150"/>
    </row>
    <row r="36207" spans="2:2">
      <c r="B36207" s="150"/>
    </row>
    <row r="36208" spans="2:2">
      <c r="B36208" s="150"/>
    </row>
    <row r="36209" spans="2:2">
      <c r="B36209" s="150"/>
    </row>
    <row r="36210" spans="2:2">
      <c r="B36210" s="150"/>
    </row>
    <row r="36211" spans="2:2">
      <c r="B36211" s="150"/>
    </row>
    <row r="36212" spans="2:2">
      <c r="B36212" s="150"/>
    </row>
    <row r="36213" spans="2:2">
      <c r="B36213" s="150"/>
    </row>
    <row r="36214" spans="2:2">
      <c r="B36214" s="150"/>
    </row>
    <row r="36215" spans="2:2">
      <c r="B36215" s="150"/>
    </row>
    <row r="36216" spans="2:2">
      <c r="B36216" s="150"/>
    </row>
    <row r="36217" spans="2:2">
      <c r="B36217" s="150"/>
    </row>
    <row r="36218" spans="2:2">
      <c r="B36218" s="150"/>
    </row>
    <row r="36219" spans="2:2">
      <c r="B36219" s="150"/>
    </row>
    <row r="36220" spans="2:2">
      <c r="B36220" s="150"/>
    </row>
    <row r="36221" spans="2:2">
      <c r="B36221" s="150"/>
    </row>
    <row r="36222" spans="2:2">
      <c r="B36222" s="150"/>
    </row>
    <row r="36223" spans="2:2">
      <c r="B36223" s="150"/>
    </row>
    <row r="36224" spans="2:2">
      <c r="B36224" s="150"/>
    </row>
    <row r="36225" spans="2:2">
      <c r="B36225" s="150"/>
    </row>
    <row r="36226" spans="2:2">
      <c r="B36226" s="150"/>
    </row>
    <row r="36227" spans="2:2">
      <c r="B36227" s="150"/>
    </row>
    <row r="36228" spans="2:2">
      <c r="B36228" s="150"/>
    </row>
    <row r="36229" spans="2:2">
      <c r="B36229" s="150"/>
    </row>
    <row r="36230" spans="2:2">
      <c r="B36230" s="150"/>
    </row>
    <row r="36231" spans="2:2">
      <c r="B36231" s="150"/>
    </row>
    <row r="36232" spans="2:2">
      <c r="B36232" s="150"/>
    </row>
    <row r="36233" spans="2:2">
      <c r="B36233" s="150"/>
    </row>
    <row r="36234" spans="2:2">
      <c r="B36234" s="150"/>
    </row>
    <row r="36235" spans="2:2">
      <c r="B36235" s="150"/>
    </row>
    <row r="36236" spans="2:2">
      <c r="B36236" s="150"/>
    </row>
    <row r="36237" spans="2:2">
      <c r="B36237" s="150"/>
    </row>
    <row r="36238" spans="2:2">
      <c r="B36238" s="150"/>
    </row>
    <row r="36239" spans="2:2">
      <c r="B36239" s="150"/>
    </row>
    <row r="36240" spans="2:2">
      <c r="B36240" s="150"/>
    </row>
    <row r="36241" spans="2:2">
      <c r="B36241" s="150"/>
    </row>
    <row r="36242" spans="2:2">
      <c r="B36242" s="150"/>
    </row>
    <row r="36243" spans="2:2">
      <c r="B36243" s="150"/>
    </row>
    <row r="36244" spans="2:2">
      <c r="B36244" s="150"/>
    </row>
    <row r="36245" spans="2:2">
      <c r="B36245" s="150"/>
    </row>
    <row r="36246" spans="2:2">
      <c r="B36246" s="150"/>
    </row>
    <row r="36247" spans="2:2">
      <c r="B36247" s="150"/>
    </row>
    <row r="36248" spans="2:2">
      <c r="B36248" s="150"/>
    </row>
    <row r="36249" spans="2:2">
      <c r="B36249" s="150"/>
    </row>
    <row r="36250" spans="2:2">
      <c r="B36250" s="150"/>
    </row>
    <row r="36251" spans="2:2">
      <c r="B36251" s="150"/>
    </row>
    <row r="36252" spans="2:2">
      <c r="B36252" s="150"/>
    </row>
    <row r="36253" spans="2:2">
      <c r="B36253" s="150"/>
    </row>
    <row r="36254" spans="2:2">
      <c r="B36254" s="150"/>
    </row>
    <row r="36255" spans="2:2">
      <c r="B36255" s="150"/>
    </row>
    <row r="36256" spans="2:2">
      <c r="B36256" s="150"/>
    </row>
    <row r="36257" spans="2:2">
      <c r="B36257" s="150"/>
    </row>
    <row r="36258" spans="2:2">
      <c r="B36258" s="150"/>
    </row>
    <row r="36259" spans="2:2">
      <c r="B36259" s="150"/>
    </row>
    <row r="36260" spans="2:2">
      <c r="B36260" s="150"/>
    </row>
    <row r="36261" spans="2:2">
      <c r="B36261" s="150"/>
    </row>
    <row r="36262" spans="2:2">
      <c r="B36262" s="150"/>
    </row>
    <row r="36263" spans="2:2">
      <c r="B36263" s="150"/>
    </row>
    <row r="36264" spans="2:2">
      <c r="B36264" s="150"/>
    </row>
    <row r="36265" spans="2:2">
      <c r="B36265" s="150"/>
    </row>
    <row r="36266" spans="2:2">
      <c r="B36266" s="150"/>
    </row>
    <row r="36267" spans="2:2">
      <c r="B36267" s="150"/>
    </row>
    <row r="36268" spans="2:2">
      <c r="B36268" s="150"/>
    </row>
    <row r="36269" spans="2:2">
      <c r="B36269" s="150"/>
    </row>
    <row r="36270" spans="2:2">
      <c r="B36270" s="150"/>
    </row>
    <row r="36271" spans="2:2">
      <c r="B36271" s="150"/>
    </row>
    <row r="36272" spans="2:2">
      <c r="B36272" s="150"/>
    </row>
    <row r="36273" spans="2:2">
      <c r="B36273" s="150"/>
    </row>
    <row r="36274" spans="2:2">
      <c r="B36274" s="150"/>
    </row>
    <row r="36275" spans="2:2">
      <c r="B36275" s="150"/>
    </row>
    <row r="36276" spans="2:2">
      <c r="B36276" s="150"/>
    </row>
    <row r="36277" spans="2:2">
      <c r="B36277" s="150"/>
    </row>
    <row r="36278" spans="2:2">
      <c r="B36278" s="150"/>
    </row>
    <row r="36279" spans="2:2">
      <c r="B36279" s="150"/>
    </row>
    <row r="36280" spans="2:2">
      <c r="B36280" s="150"/>
    </row>
    <row r="36281" spans="2:2">
      <c r="B36281" s="150"/>
    </row>
    <row r="36282" spans="2:2">
      <c r="B36282" s="150"/>
    </row>
    <row r="36283" spans="2:2">
      <c r="B36283" s="150"/>
    </row>
    <row r="36284" spans="2:2">
      <c r="B36284" s="150"/>
    </row>
    <row r="36285" spans="2:2">
      <c r="B36285" s="150"/>
    </row>
    <row r="36286" spans="2:2">
      <c r="B36286" s="150"/>
    </row>
    <row r="36287" spans="2:2">
      <c r="B36287" s="150"/>
    </row>
    <row r="36288" spans="2:2">
      <c r="B36288" s="150"/>
    </row>
    <row r="36289" spans="2:2">
      <c r="B36289" s="150"/>
    </row>
    <row r="36290" spans="2:2">
      <c r="B36290" s="150"/>
    </row>
    <row r="36291" spans="2:2">
      <c r="B36291" s="150"/>
    </row>
    <row r="36292" spans="2:2">
      <c r="B36292" s="150"/>
    </row>
    <row r="36293" spans="2:2">
      <c r="B36293" s="150"/>
    </row>
    <row r="36294" spans="2:2">
      <c r="B36294" s="150"/>
    </row>
    <row r="36295" spans="2:2">
      <c r="B36295" s="150"/>
    </row>
    <row r="36296" spans="2:2">
      <c r="B36296" s="150"/>
    </row>
    <row r="36297" spans="2:2">
      <c r="B36297" s="150"/>
    </row>
    <row r="36298" spans="2:2">
      <c r="B36298" s="150"/>
    </row>
    <row r="36299" spans="2:2">
      <c r="B36299" s="150"/>
    </row>
    <row r="36300" spans="2:2">
      <c r="B36300" s="150"/>
    </row>
    <row r="36301" spans="2:2">
      <c r="B36301" s="150"/>
    </row>
    <row r="36302" spans="2:2">
      <c r="B36302" s="150"/>
    </row>
    <row r="36303" spans="2:2">
      <c r="B36303" s="150"/>
    </row>
    <row r="36304" spans="2:2">
      <c r="B36304" s="150"/>
    </row>
    <row r="36305" spans="2:2">
      <c r="B36305" s="150"/>
    </row>
    <row r="36306" spans="2:2">
      <c r="B36306" s="150"/>
    </row>
    <row r="36307" spans="2:2">
      <c r="B36307" s="150"/>
    </row>
    <row r="36308" spans="2:2">
      <c r="B36308" s="150"/>
    </row>
    <row r="36309" spans="2:2">
      <c r="B36309" s="150"/>
    </row>
    <row r="36310" spans="2:2">
      <c r="B36310" s="150"/>
    </row>
    <row r="36311" spans="2:2">
      <c r="B36311" s="150"/>
    </row>
    <row r="36312" spans="2:2">
      <c r="B36312" s="150"/>
    </row>
    <row r="36313" spans="2:2">
      <c r="B36313" s="150"/>
    </row>
    <row r="36314" spans="2:2">
      <c r="B36314" s="150"/>
    </row>
    <row r="36315" spans="2:2">
      <c r="B36315" s="150"/>
    </row>
    <row r="36316" spans="2:2">
      <c r="B36316" s="150"/>
    </row>
    <row r="36317" spans="2:2">
      <c r="B36317" s="150"/>
    </row>
    <row r="36318" spans="2:2">
      <c r="B36318" s="150"/>
    </row>
    <row r="36319" spans="2:2">
      <c r="B36319" s="150"/>
    </row>
    <row r="36320" spans="2:2">
      <c r="B36320" s="150"/>
    </row>
    <row r="36321" spans="2:2">
      <c r="B36321" s="150"/>
    </row>
    <row r="36322" spans="2:2">
      <c r="B36322" s="150"/>
    </row>
    <row r="36323" spans="2:2">
      <c r="B36323" s="150"/>
    </row>
    <row r="36324" spans="2:2">
      <c r="B36324" s="150"/>
    </row>
    <row r="36325" spans="2:2">
      <c r="B36325" s="150"/>
    </row>
    <row r="36326" spans="2:2">
      <c r="B36326" s="150"/>
    </row>
    <row r="36327" spans="2:2">
      <c r="B36327" s="150"/>
    </row>
    <row r="36328" spans="2:2">
      <c r="B36328" s="150"/>
    </row>
    <row r="36329" spans="2:2">
      <c r="B36329" s="150"/>
    </row>
    <row r="36330" spans="2:2">
      <c r="B36330" s="150"/>
    </row>
    <row r="36331" spans="2:2">
      <c r="B36331" s="150"/>
    </row>
    <row r="36332" spans="2:2">
      <c r="B36332" s="150"/>
    </row>
    <row r="36333" spans="2:2">
      <c r="B36333" s="150"/>
    </row>
    <row r="36334" spans="2:2">
      <c r="B36334" s="150"/>
    </row>
    <row r="36335" spans="2:2">
      <c r="B36335" s="150"/>
    </row>
    <row r="36336" spans="2:2">
      <c r="B36336" s="150"/>
    </row>
    <row r="36337" spans="2:2">
      <c r="B36337" s="150"/>
    </row>
    <row r="36338" spans="2:2">
      <c r="B36338" s="150"/>
    </row>
    <row r="36339" spans="2:2">
      <c r="B36339" s="150"/>
    </row>
    <row r="36340" spans="2:2">
      <c r="B36340" s="150"/>
    </row>
    <row r="36341" spans="2:2">
      <c r="B36341" s="150"/>
    </row>
    <row r="36342" spans="2:2">
      <c r="B36342" s="150"/>
    </row>
    <row r="36343" spans="2:2">
      <c r="B36343" s="150"/>
    </row>
    <row r="36344" spans="2:2">
      <c r="B36344" s="150"/>
    </row>
    <row r="36345" spans="2:2">
      <c r="B36345" s="150"/>
    </row>
    <row r="36346" spans="2:2">
      <c r="B36346" s="150"/>
    </row>
    <row r="36347" spans="2:2">
      <c r="B36347" s="150"/>
    </row>
    <row r="36348" spans="2:2">
      <c r="B36348" s="150"/>
    </row>
    <row r="36349" spans="2:2">
      <c r="B36349" s="150"/>
    </row>
    <row r="36350" spans="2:2">
      <c r="B36350" s="150"/>
    </row>
    <row r="36351" spans="2:2">
      <c r="B36351" s="150"/>
    </row>
    <row r="36352" spans="2:2">
      <c r="B36352" s="150"/>
    </row>
    <row r="36353" spans="2:2">
      <c r="B36353" s="150"/>
    </row>
    <row r="36354" spans="2:2">
      <c r="B36354" s="150"/>
    </row>
    <row r="36355" spans="2:2">
      <c r="B36355" s="150"/>
    </row>
    <row r="36356" spans="2:2">
      <c r="B36356" s="150"/>
    </row>
    <row r="36357" spans="2:2">
      <c r="B36357" s="150"/>
    </row>
    <row r="36358" spans="2:2">
      <c r="B36358" s="150"/>
    </row>
    <row r="36359" spans="2:2">
      <c r="B36359" s="150"/>
    </row>
    <row r="36360" spans="2:2">
      <c r="B36360" s="150"/>
    </row>
    <row r="36361" spans="2:2">
      <c r="B36361" s="150"/>
    </row>
    <row r="36362" spans="2:2">
      <c r="B36362" s="150"/>
    </row>
    <row r="36363" spans="2:2">
      <c r="B36363" s="150"/>
    </row>
    <row r="36364" spans="2:2">
      <c r="B36364" s="150"/>
    </row>
    <row r="36365" spans="2:2">
      <c r="B36365" s="150"/>
    </row>
    <row r="36366" spans="2:2">
      <c r="B36366" s="150"/>
    </row>
    <row r="36367" spans="2:2">
      <c r="B36367" s="150"/>
    </row>
    <row r="36368" spans="2:2">
      <c r="B36368" s="150"/>
    </row>
    <row r="36369" spans="2:2">
      <c r="B36369" s="150"/>
    </row>
    <row r="36370" spans="2:2">
      <c r="B36370" s="150"/>
    </row>
    <row r="36371" spans="2:2">
      <c r="B36371" s="150"/>
    </row>
    <row r="36372" spans="2:2">
      <c r="B36372" s="150"/>
    </row>
    <row r="36373" spans="2:2">
      <c r="B36373" s="150"/>
    </row>
    <row r="36374" spans="2:2">
      <c r="B36374" s="150"/>
    </row>
    <row r="36375" spans="2:2">
      <c r="B36375" s="150"/>
    </row>
    <row r="36376" spans="2:2">
      <c r="B36376" s="150"/>
    </row>
    <row r="36377" spans="2:2">
      <c r="B36377" s="150"/>
    </row>
    <row r="36378" spans="2:2">
      <c r="B36378" s="150"/>
    </row>
    <row r="36379" spans="2:2">
      <c r="B36379" s="150"/>
    </row>
    <row r="36380" spans="2:2">
      <c r="B36380" s="150"/>
    </row>
    <row r="36381" spans="2:2">
      <c r="B36381" s="150"/>
    </row>
    <row r="36382" spans="2:2">
      <c r="B36382" s="150"/>
    </row>
    <row r="36383" spans="2:2">
      <c r="B36383" s="150"/>
    </row>
    <row r="36384" spans="2:2">
      <c r="B36384" s="150"/>
    </row>
    <row r="36385" spans="2:2">
      <c r="B36385" s="150"/>
    </row>
    <row r="36386" spans="2:2">
      <c r="B36386" s="150"/>
    </row>
    <row r="36387" spans="2:2">
      <c r="B36387" s="150"/>
    </row>
    <row r="36388" spans="2:2">
      <c r="B36388" s="150"/>
    </row>
    <row r="36389" spans="2:2">
      <c r="B36389" s="150"/>
    </row>
    <row r="36390" spans="2:2">
      <c r="B36390" s="150"/>
    </row>
    <row r="36391" spans="2:2">
      <c r="B36391" s="150"/>
    </row>
    <row r="36392" spans="2:2">
      <c r="B36392" s="150"/>
    </row>
    <row r="36393" spans="2:2">
      <c r="B36393" s="150"/>
    </row>
    <row r="36394" spans="2:2">
      <c r="B36394" s="150"/>
    </row>
    <row r="36395" spans="2:2">
      <c r="B36395" s="150"/>
    </row>
    <row r="36396" spans="2:2">
      <c r="B36396" s="150"/>
    </row>
    <row r="36397" spans="2:2">
      <c r="B36397" s="150"/>
    </row>
    <row r="36398" spans="2:2">
      <c r="B36398" s="150"/>
    </row>
    <row r="36399" spans="2:2">
      <c r="B36399" s="150"/>
    </row>
    <row r="36400" spans="2:2">
      <c r="B36400" s="150"/>
    </row>
    <row r="36401" spans="2:2">
      <c r="B36401" s="150"/>
    </row>
    <row r="36402" spans="2:2">
      <c r="B36402" s="150"/>
    </row>
    <row r="36403" spans="2:2">
      <c r="B36403" s="150"/>
    </row>
    <row r="36404" spans="2:2">
      <c r="B36404" s="150"/>
    </row>
    <row r="36405" spans="2:2">
      <c r="B36405" s="150"/>
    </row>
    <row r="36406" spans="2:2">
      <c r="B36406" s="150"/>
    </row>
    <row r="36407" spans="2:2">
      <c r="B36407" s="150"/>
    </row>
    <row r="36408" spans="2:2">
      <c r="B36408" s="150"/>
    </row>
    <row r="36409" spans="2:2">
      <c r="B36409" s="150"/>
    </row>
    <row r="36410" spans="2:2">
      <c r="B36410" s="150"/>
    </row>
    <row r="36411" spans="2:2">
      <c r="B36411" s="150"/>
    </row>
    <row r="36412" spans="2:2">
      <c r="B36412" s="150"/>
    </row>
    <row r="36413" spans="2:2">
      <c r="B36413" s="150"/>
    </row>
    <row r="36414" spans="2:2">
      <c r="B36414" s="150"/>
    </row>
    <row r="36415" spans="2:2">
      <c r="B36415" s="150"/>
    </row>
    <row r="36416" spans="2:2">
      <c r="B36416" s="150"/>
    </row>
    <row r="36417" spans="2:2">
      <c r="B36417" s="150"/>
    </row>
    <row r="36418" spans="2:2">
      <c r="B36418" s="150"/>
    </row>
    <row r="36419" spans="2:2">
      <c r="B36419" s="150"/>
    </row>
    <row r="36420" spans="2:2">
      <c r="B36420" s="150"/>
    </row>
    <row r="36421" spans="2:2">
      <c r="B36421" s="150"/>
    </row>
    <row r="36422" spans="2:2">
      <c r="B36422" s="150"/>
    </row>
    <row r="36423" spans="2:2">
      <c r="B36423" s="150"/>
    </row>
    <row r="36424" spans="2:2">
      <c r="B36424" s="150"/>
    </row>
    <row r="36425" spans="2:2">
      <c r="B36425" s="150"/>
    </row>
    <row r="36426" spans="2:2">
      <c r="B36426" s="150"/>
    </row>
    <row r="36427" spans="2:2">
      <c r="B36427" s="150"/>
    </row>
    <row r="36428" spans="2:2">
      <c r="B36428" s="150"/>
    </row>
    <row r="36429" spans="2:2">
      <c r="B36429" s="150"/>
    </row>
    <row r="36430" spans="2:2">
      <c r="B36430" s="150"/>
    </row>
    <row r="36431" spans="2:2">
      <c r="B36431" s="150"/>
    </row>
    <row r="36432" spans="2:2">
      <c r="B36432" s="150"/>
    </row>
    <row r="36433" spans="2:2">
      <c r="B36433" s="150"/>
    </row>
    <row r="36434" spans="2:2">
      <c r="B36434" s="150"/>
    </row>
    <row r="36435" spans="2:2">
      <c r="B36435" s="150"/>
    </row>
    <row r="36436" spans="2:2">
      <c r="B36436" s="150"/>
    </row>
    <row r="36437" spans="2:2">
      <c r="B36437" s="150"/>
    </row>
    <row r="36438" spans="2:2">
      <c r="B36438" s="150"/>
    </row>
    <row r="36439" spans="2:2">
      <c r="B36439" s="150"/>
    </row>
    <row r="36440" spans="2:2">
      <c r="B36440" s="150"/>
    </row>
    <row r="36441" spans="2:2">
      <c r="B36441" s="150"/>
    </row>
    <row r="36442" spans="2:2">
      <c r="B36442" s="150"/>
    </row>
    <row r="36443" spans="2:2">
      <c r="B36443" s="150"/>
    </row>
    <row r="36444" spans="2:2">
      <c r="B36444" s="150"/>
    </row>
    <row r="36445" spans="2:2">
      <c r="B36445" s="150"/>
    </row>
    <row r="36446" spans="2:2">
      <c r="B36446" s="150"/>
    </row>
    <row r="36447" spans="2:2">
      <c r="B36447" s="150"/>
    </row>
    <row r="36448" spans="2:2">
      <c r="B36448" s="150"/>
    </row>
    <row r="36449" spans="2:2">
      <c r="B36449" s="150"/>
    </row>
    <row r="36450" spans="2:2">
      <c r="B36450" s="150"/>
    </row>
    <row r="36451" spans="2:2">
      <c r="B36451" s="150"/>
    </row>
    <row r="36452" spans="2:2">
      <c r="B36452" s="150"/>
    </row>
    <row r="36453" spans="2:2">
      <c r="B36453" s="150"/>
    </row>
    <row r="36454" spans="2:2">
      <c r="B36454" s="150"/>
    </row>
    <row r="36455" spans="2:2">
      <c r="B36455" s="150"/>
    </row>
    <row r="36456" spans="2:2">
      <c r="B36456" s="150"/>
    </row>
    <row r="36457" spans="2:2">
      <c r="B36457" s="150"/>
    </row>
    <row r="36458" spans="2:2">
      <c r="B36458" s="150"/>
    </row>
    <row r="36459" spans="2:2">
      <c r="B36459" s="150"/>
    </row>
    <row r="36460" spans="2:2">
      <c r="B36460" s="150"/>
    </row>
    <row r="36461" spans="2:2">
      <c r="B36461" s="150"/>
    </row>
    <row r="36462" spans="2:2">
      <c r="B36462" s="150"/>
    </row>
    <row r="36463" spans="2:2">
      <c r="B36463" s="150"/>
    </row>
    <row r="36464" spans="2:2">
      <c r="B36464" s="150"/>
    </row>
    <row r="36465" spans="2:2">
      <c r="B36465" s="150"/>
    </row>
    <row r="36466" spans="2:2">
      <c r="B36466" s="150"/>
    </row>
    <row r="36467" spans="2:2">
      <c r="B36467" s="150"/>
    </row>
    <row r="36468" spans="2:2">
      <c r="B36468" s="150"/>
    </row>
    <row r="36469" spans="2:2">
      <c r="B36469" s="150"/>
    </row>
    <row r="36470" spans="2:2">
      <c r="B36470" s="150"/>
    </row>
    <row r="36471" spans="2:2">
      <c r="B36471" s="150"/>
    </row>
    <row r="36472" spans="2:2">
      <c r="B36472" s="150"/>
    </row>
    <row r="36473" spans="2:2">
      <c r="B36473" s="150"/>
    </row>
    <row r="36474" spans="2:2">
      <c r="B36474" s="150"/>
    </row>
    <row r="36475" spans="2:2">
      <c r="B36475" s="150"/>
    </row>
    <row r="36476" spans="2:2">
      <c r="B36476" s="150"/>
    </row>
    <row r="36477" spans="2:2">
      <c r="B36477" s="150"/>
    </row>
    <row r="36478" spans="2:2">
      <c r="B36478" s="150"/>
    </row>
    <row r="36479" spans="2:2">
      <c r="B36479" s="150"/>
    </row>
    <row r="36480" spans="2:2">
      <c r="B36480" s="150"/>
    </row>
    <row r="36481" spans="2:2">
      <c r="B36481" s="150"/>
    </row>
    <row r="36482" spans="2:2">
      <c r="B36482" s="150"/>
    </row>
    <row r="36483" spans="2:2">
      <c r="B36483" s="150"/>
    </row>
    <row r="36484" spans="2:2">
      <c r="B36484" s="150"/>
    </row>
    <row r="36485" spans="2:2">
      <c r="B36485" s="150"/>
    </row>
    <row r="36486" spans="2:2">
      <c r="B36486" s="150"/>
    </row>
    <row r="36487" spans="2:2">
      <c r="B36487" s="150"/>
    </row>
    <row r="36488" spans="2:2">
      <c r="B36488" s="150"/>
    </row>
    <row r="36489" spans="2:2">
      <c r="B36489" s="150"/>
    </row>
    <row r="36490" spans="2:2">
      <c r="B36490" s="150"/>
    </row>
    <row r="36491" spans="2:2">
      <c r="B36491" s="150"/>
    </row>
    <row r="36492" spans="2:2">
      <c r="B36492" s="150"/>
    </row>
    <row r="36493" spans="2:2">
      <c r="B36493" s="150"/>
    </row>
    <row r="36494" spans="2:2">
      <c r="B36494" s="150"/>
    </row>
    <row r="36495" spans="2:2">
      <c r="B36495" s="150"/>
    </row>
    <row r="36496" spans="2:2">
      <c r="B36496" s="150"/>
    </row>
    <row r="36497" spans="2:2">
      <c r="B36497" s="150"/>
    </row>
    <row r="36498" spans="2:2">
      <c r="B36498" s="150"/>
    </row>
    <row r="36499" spans="2:2">
      <c r="B36499" s="150"/>
    </row>
    <row r="36500" spans="2:2">
      <c r="B36500" s="150"/>
    </row>
    <row r="36501" spans="2:2">
      <c r="B36501" s="150"/>
    </row>
    <row r="36502" spans="2:2">
      <c r="B36502" s="150"/>
    </row>
    <row r="36503" spans="2:2">
      <c r="B36503" s="150"/>
    </row>
    <row r="36504" spans="2:2">
      <c r="B36504" s="150"/>
    </row>
    <row r="36505" spans="2:2">
      <c r="B36505" s="150"/>
    </row>
    <row r="36506" spans="2:2">
      <c r="B36506" s="150"/>
    </row>
    <row r="36507" spans="2:2">
      <c r="B36507" s="150"/>
    </row>
    <row r="36508" spans="2:2">
      <c r="B36508" s="150"/>
    </row>
    <row r="36509" spans="2:2">
      <c r="B36509" s="150"/>
    </row>
    <row r="36510" spans="2:2">
      <c r="B36510" s="150"/>
    </row>
    <row r="36511" spans="2:2">
      <c r="B36511" s="150"/>
    </row>
    <row r="36512" spans="2:2">
      <c r="B36512" s="150"/>
    </row>
    <row r="36513" spans="2:2">
      <c r="B36513" s="150"/>
    </row>
    <row r="36514" spans="2:2">
      <c r="B36514" s="150"/>
    </row>
    <row r="36515" spans="2:2">
      <c r="B36515" s="150"/>
    </row>
    <row r="36516" spans="2:2">
      <c r="B36516" s="150"/>
    </row>
    <row r="36517" spans="2:2">
      <c r="B36517" s="150"/>
    </row>
    <row r="36518" spans="2:2">
      <c r="B36518" s="150"/>
    </row>
    <row r="36519" spans="2:2">
      <c r="B36519" s="150"/>
    </row>
    <row r="36520" spans="2:2">
      <c r="B36520" s="150"/>
    </row>
    <row r="36521" spans="2:2">
      <c r="B36521" s="150"/>
    </row>
    <row r="36522" spans="2:2">
      <c r="B36522" s="150"/>
    </row>
    <row r="36523" spans="2:2">
      <c r="B36523" s="150"/>
    </row>
    <row r="36524" spans="2:2">
      <c r="B36524" s="150"/>
    </row>
    <row r="36525" spans="2:2">
      <c r="B36525" s="150"/>
    </row>
    <row r="36526" spans="2:2">
      <c r="B36526" s="150"/>
    </row>
    <row r="36527" spans="2:2">
      <c r="B36527" s="150"/>
    </row>
    <row r="36528" spans="2:2">
      <c r="B36528" s="150"/>
    </row>
    <row r="36529" spans="2:2">
      <c r="B36529" s="150"/>
    </row>
    <row r="36530" spans="2:2">
      <c r="B36530" s="150"/>
    </row>
    <row r="36531" spans="2:2">
      <c r="B36531" s="150"/>
    </row>
    <row r="36532" spans="2:2">
      <c r="B36532" s="150"/>
    </row>
    <row r="36533" spans="2:2">
      <c r="B36533" s="150"/>
    </row>
    <row r="36534" spans="2:2">
      <c r="B36534" s="150"/>
    </row>
    <row r="36535" spans="2:2">
      <c r="B36535" s="150"/>
    </row>
    <row r="36536" spans="2:2">
      <c r="B36536" s="150"/>
    </row>
    <row r="36537" spans="2:2">
      <c r="B36537" s="150"/>
    </row>
    <row r="36538" spans="2:2">
      <c r="B36538" s="150"/>
    </row>
    <row r="36539" spans="2:2">
      <c r="B36539" s="150"/>
    </row>
    <row r="36540" spans="2:2">
      <c r="B36540" s="150"/>
    </row>
    <row r="36541" spans="2:2">
      <c r="B36541" s="150"/>
    </row>
    <row r="36542" spans="2:2">
      <c r="B36542" s="150"/>
    </row>
    <row r="36543" spans="2:2">
      <c r="B36543" s="150"/>
    </row>
    <row r="36544" spans="2:2">
      <c r="B36544" s="150"/>
    </row>
    <row r="36545" spans="2:2">
      <c r="B36545" s="150"/>
    </row>
    <row r="36546" spans="2:2">
      <c r="B36546" s="150"/>
    </row>
    <row r="36547" spans="2:2">
      <c r="B36547" s="150"/>
    </row>
    <row r="36548" spans="2:2">
      <c r="B36548" s="150"/>
    </row>
    <row r="36549" spans="2:2">
      <c r="B36549" s="150"/>
    </row>
    <row r="36550" spans="2:2">
      <c r="B36550" s="150"/>
    </row>
    <row r="36551" spans="2:2">
      <c r="B36551" s="150"/>
    </row>
    <row r="36552" spans="2:2">
      <c r="B36552" s="150"/>
    </row>
    <row r="36553" spans="2:2">
      <c r="B36553" s="150"/>
    </row>
    <row r="36554" spans="2:2">
      <c r="B36554" s="150"/>
    </row>
    <row r="36555" spans="2:2">
      <c r="B36555" s="150"/>
    </row>
    <row r="36556" spans="2:2">
      <c r="B36556" s="150"/>
    </row>
    <row r="36557" spans="2:2">
      <c r="B36557" s="150"/>
    </row>
    <row r="36558" spans="2:2">
      <c r="B36558" s="150"/>
    </row>
    <row r="36559" spans="2:2">
      <c r="B36559" s="150"/>
    </row>
    <row r="36560" spans="2:2">
      <c r="B36560" s="150"/>
    </row>
    <row r="36561" spans="2:2">
      <c r="B36561" s="150"/>
    </row>
    <row r="36562" spans="2:2">
      <c r="B36562" s="150"/>
    </row>
    <row r="36563" spans="2:2">
      <c r="B36563" s="150"/>
    </row>
    <row r="36564" spans="2:2">
      <c r="B36564" s="150"/>
    </row>
    <row r="36565" spans="2:2">
      <c r="B36565" s="150"/>
    </row>
    <row r="36566" spans="2:2">
      <c r="B36566" s="150"/>
    </row>
    <row r="36567" spans="2:2">
      <c r="B36567" s="150"/>
    </row>
    <row r="36568" spans="2:2">
      <c r="B36568" s="150"/>
    </row>
    <row r="36569" spans="2:2">
      <c r="B36569" s="150"/>
    </row>
    <row r="36570" spans="2:2">
      <c r="B36570" s="150"/>
    </row>
    <row r="36571" spans="2:2">
      <c r="B36571" s="150"/>
    </row>
    <row r="36572" spans="2:2">
      <c r="B36572" s="150"/>
    </row>
    <row r="36573" spans="2:2">
      <c r="B36573" s="150"/>
    </row>
    <row r="36574" spans="2:2">
      <c r="B36574" s="150"/>
    </row>
    <row r="36575" spans="2:2">
      <c r="B36575" s="150"/>
    </row>
    <row r="36576" spans="2:2">
      <c r="B36576" s="150"/>
    </row>
    <row r="36577" spans="2:2">
      <c r="B36577" s="150"/>
    </row>
    <row r="36578" spans="2:2">
      <c r="B36578" s="150"/>
    </row>
    <row r="36579" spans="2:2">
      <c r="B36579" s="150"/>
    </row>
    <row r="36580" spans="2:2">
      <c r="B36580" s="150"/>
    </row>
    <row r="36581" spans="2:2">
      <c r="B36581" s="150"/>
    </row>
    <row r="36582" spans="2:2">
      <c r="B36582" s="150"/>
    </row>
    <row r="36583" spans="2:2">
      <c r="B36583" s="150"/>
    </row>
    <row r="36584" spans="2:2">
      <c r="B36584" s="150"/>
    </row>
    <row r="36585" spans="2:2">
      <c r="B36585" s="150"/>
    </row>
    <row r="36586" spans="2:2">
      <c r="B36586" s="150"/>
    </row>
    <row r="36587" spans="2:2">
      <c r="B36587" s="150"/>
    </row>
    <row r="36588" spans="2:2">
      <c r="B36588" s="150"/>
    </row>
    <row r="36589" spans="2:2">
      <c r="B36589" s="150"/>
    </row>
    <row r="36590" spans="2:2">
      <c r="B36590" s="150"/>
    </row>
    <row r="36591" spans="2:2">
      <c r="B36591" s="150"/>
    </row>
    <row r="36592" spans="2:2">
      <c r="B36592" s="150"/>
    </row>
    <row r="36593" spans="2:2">
      <c r="B36593" s="150"/>
    </row>
    <row r="36594" spans="2:2">
      <c r="B36594" s="150"/>
    </row>
    <row r="36595" spans="2:2">
      <c r="B36595" s="150"/>
    </row>
    <row r="36596" spans="2:2">
      <c r="B36596" s="150"/>
    </row>
    <row r="36597" spans="2:2">
      <c r="B36597" s="150"/>
    </row>
    <row r="36598" spans="2:2">
      <c r="B36598" s="150"/>
    </row>
    <row r="36599" spans="2:2">
      <c r="B36599" s="150"/>
    </row>
    <row r="36600" spans="2:2">
      <c r="B36600" s="150"/>
    </row>
    <row r="36601" spans="2:2">
      <c r="B36601" s="150"/>
    </row>
    <row r="36602" spans="2:2">
      <c r="B36602" s="150"/>
    </row>
    <row r="36603" spans="2:2">
      <c r="B36603" s="150"/>
    </row>
    <row r="36604" spans="2:2">
      <c r="B36604" s="150"/>
    </row>
    <row r="36605" spans="2:2">
      <c r="B36605" s="150"/>
    </row>
    <row r="36606" spans="2:2">
      <c r="B36606" s="150"/>
    </row>
    <row r="36607" spans="2:2">
      <c r="B36607" s="150"/>
    </row>
    <row r="36608" spans="2:2">
      <c r="B36608" s="150"/>
    </row>
    <row r="36609" spans="2:2">
      <c r="B36609" s="150"/>
    </row>
    <row r="36610" spans="2:2">
      <c r="B36610" s="150"/>
    </row>
    <row r="36611" spans="2:2">
      <c r="B36611" s="150"/>
    </row>
    <row r="36612" spans="2:2">
      <c r="B36612" s="150"/>
    </row>
    <row r="36613" spans="2:2">
      <c r="B36613" s="150"/>
    </row>
    <row r="36614" spans="2:2">
      <c r="B36614" s="150"/>
    </row>
    <row r="36615" spans="2:2">
      <c r="B36615" s="150"/>
    </row>
    <row r="36616" spans="2:2">
      <c r="B36616" s="150"/>
    </row>
    <row r="36617" spans="2:2">
      <c r="B36617" s="150"/>
    </row>
    <row r="36618" spans="2:2">
      <c r="B36618" s="150"/>
    </row>
    <row r="36619" spans="2:2">
      <c r="B36619" s="150"/>
    </row>
    <row r="36620" spans="2:2">
      <c r="B36620" s="150"/>
    </row>
    <row r="36621" spans="2:2">
      <c r="B36621" s="150"/>
    </row>
    <row r="36622" spans="2:2">
      <c r="B36622" s="150"/>
    </row>
    <row r="36623" spans="2:2">
      <c r="B36623" s="150"/>
    </row>
    <row r="36624" spans="2:2">
      <c r="B36624" s="150"/>
    </row>
    <row r="36625" spans="2:2">
      <c r="B36625" s="150"/>
    </row>
    <row r="36626" spans="2:2">
      <c r="B36626" s="150"/>
    </row>
    <row r="36627" spans="2:2">
      <c r="B36627" s="150"/>
    </row>
    <row r="36628" spans="2:2">
      <c r="B36628" s="150"/>
    </row>
    <row r="36629" spans="2:2">
      <c r="B36629" s="150"/>
    </row>
    <row r="36630" spans="2:2">
      <c r="B36630" s="150"/>
    </row>
    <row r="36631" spans="2:2">
      <c r="B36631" s="150"/>
    </row>
    <row r="36632" spans="2:2">
      <c r="B36632" s="150"/>
    </row>
    <row r="36633" spans="2:2">
      <c r="B36633" s="150"/>
    </row>
    <row r="36634" spans="2:2">
      <c r="B36634" s="150"/>
    </row>
    <row r="36635" spans="2:2">
      <c r="B36635" s="150"/>
    </row>
    <row r="36636" spans="2:2">
      <c r="B36636" s="150"/>
    </row>
    <row r="36637" spans="2:2">
      <c r="B36637" s="150"/>
    </row>
    <row r="36638" spans="2:2">
      <c r="B36638" s="150"/>
    </row>
    <row r="36639" spans="2:2">
      <c r="B36639" s="150"/>
    </row>
    <row r="36640" spans="2:2">
      <c r="B36640" s="150"/>
    </row>
    <row r="36641" spans="2:2">
      <c r="B36641" s="150"/>
    </row>
    <row r="36642" spans="2:2">
      <c r="B36642" s="150"/>
    </row>
    <row r="36643" spans="2:2">
      <c r="B36643" s="150"/>
    </row>
    <row r="36644" spans="2:2">
      <c r="B36644" s="150"/>
    </row>
    <row r="36645" spans="2:2">
      <c r="B36645" s="150"/>
    </row>
    <row r="36646" spans="2:2">
      <c r="B36646" s="150"/>
    </row>
    <row r="36647" spans="2:2">
      <c r="B36647" s="150"/>
    </row>
    <row r="36648" spans="2:2">
      <c r="B36648" s="150"/>
    </row>
    <row r="36649" spans="2:2">
      <c r="B36649" s="150"/>
    </row>
    <row r="36650" spans="2:2">
      <c r="B36650" s="150"/>
    </row>
    <row r="36651" spans="2:2">
      <c r="B36651" s="150"/>
    </row>
    <row r="36652" spans="2:2">
      <c r="B36652" s="150"/>
    </row>
    <row r="36653" spans="2:2">
      <c r="B36653" s="150"/>
    </row>
    <row r="36654" spans="2:2">
      <c r="B36654" s="150"/>
    </row>
    <row r="36655" spans="2:2">
      <c r="B36655" s="150"/>
    </row>
    <row r="36656" spans="2:2">
      <c r="B36656" s="150"/>
    </row>
    <row r="36657" spans="2:2">
      <c r="B36657" s="150"/>
    </row>
    <row r="36658" spans="2:2">
      <c r="B36658" s="150"/>
    </row>
    <row r="36659" spans="2:2">
      <c r="B36659" s="150"/>
    </row>
    <row r="36660" spans="2:2">
      <c r="B36660" s="150"/>
    </row>
    <row r="36661" spans="2:2">
      <c r="B36661" s="150"/>
    </row>
    <row r="36662" spans="2:2">
      <c r="B36662" s="150"/>
    </row>
    <row r="36663" spans="2:2">
      <c r="B36663" s="150"/>
    </row>
    <row r="36664" spans="2:2">
      <c r="B36664" s="150"/>
    </row>
    <row r="36665" spans="2:2">
      <c r="B36665" s="150"/>
    </row>
    <row r="36666" spans="2:2">
      <c r="B36666" s="150"/>
    </row>
    <row r="36667" spans="2:2">
      <c r="B36667" s="150"/>
    </row>
    <row r="36668" spans="2:2">
      <c r="B36668" s="150"/>
    </row>
    <row r="36669" spans="2:2">
      <c r="B36669" s="150"/>
    </row>
    <row r="36670" spans="2:2">
      <c r="B36670" s="150"/>
    </row>
    <row r="36671" spans="2:2">
      <c r="B36671" s="150"/>
    </row>
    <row r="36672" spans="2:2">
      <c r="B36672" s="150"/>
    </row>
    <row r="36673" spans="2:2">
      <c r="B36673" s="150"/>
    </row>
    <row r="36674" spans="2:2">
      <c r="B36674" s="150"/>
    </row>
    <row r="36675" spans="2:2">
      <c r="B36675" s="150"/>
    </row>
    <row r="36676" spans="2:2">
      <c r="B36676" s="150"/>
    </row>
    <row r="36677" spans="2:2">
      <c r="B36677" s="150"/>
    </row>
    <row r="36678" spans="2:2">
      <c r="B36678" s="150"/>
    </row>
    <row r="36679" spans="2:2">
      <c r="B36679" s="150"/>
    </row>
    <row r="36680" spans="2:2">
      <c r="B36680" s="150"/>
    </row>
    <row r="36681" spans="2:2">
      <c r="B36681" s="150"/>
    </row>
    <row r="36682" spans="2:2">
      <c r="B36682" s="150"/>
    </row>
    <row r="36683" spans="2:2">
      <c r="B36683" s="150"/>
    </row>
    <row r="36684" spans="2:2">
      <c r="B36684" s="150"/>
    </row>
    <row r="36685" spans="2:2">
      <c r="B36685" s="150"/>
    </row>
    <row r="36686" spans="2:2">
      <c r="B36686" s="150"/>
    </row>
    <row r="36687" spans="2:2">
      <c r="B36687" s="150"/>
    </row>
    <row r="36688" spans="2:2">
      <c r="B36688" s="150"/>
    </row>
    <row r="36689" spans="2:2">
      <c r="B36689" s="150"/>
    </row>
    <row r="36690" spans="2:2">
      <c r="B36690" s="150"/>
    </row>
    <row r="36691" spans="2:2">
      <c r="B36691" s="150"/>
    </row>
    <row r="36692" spans="2:2">
      <c r="B36692" s="150"/>
    </row>
    <row r="36693" spans="2:2">
      <c r="B36693" s="150"/>
    </row>
    <row r="36694" spans="2:2">
      <c r="B36694" s="150"/>
    </row>
    <row r="36695" spans="2:2">
      <c r="B36695" s="150"/>
    </row>
    <row r="36696" spans="2:2">
      <c r="B36696" s="150"/>
    </row>
    <row r="36697" spans="2:2">
      <c r="B36697" s="150"/>
    </row>
    <row r="36698" spans="2:2">
      <c r="B36698" s="150"/>
    </row>
    <row r="36699" spans="2:2">
      <c r="B36699" s="150"/>
    </row>
    <row r="36700" spans="2:2">
      <c r="B36700" s="150"/>
    </row>
    <row r="36701" spans="2:2">
      <c r="B36701" s="150"/>
    </row>
    <row r="36702" spans="2:2">
      <c r="B36702" s="150"/>
    </row>
    <row r="36703" spans="2:2">
      <c r="B36703" s="150"/>
    </row>
    <row r="36704" spans="2:2">
      <c r="B36704" s="150"/>
    </row>
    <row r="36705" spans="2:2">
      <c r="B36705" s="150"/>
    </row>
    <row r="36706" spans="2:2">
      <c r="B36706" s="150"/>
    </row>
    <row r="36707" spans="2:2">
      <c r="B36707" s="150"/>
    </row>
    <row r="36708" spans="2:2">
      <c r="B36708" s="150"/>
    </row>
    <row r="36709" spans="2:2">
      <c r="B36709" s="150"/>
    </row>
    <row r="36710" spans="2:2">
      <c r="B36710" s="150"/>
    </row>
    <row r="36711" spans="2:2">
      <c r="B36711" s="150"/>
    </row>
    <row r="36712" spans="2:2">
      <c r="B36712" s="150"/>
    </row>
    <row r="36713" spans="2:2">
      <c r="B36713" s="150"/>
    </row>
    <row r="36714" spans="2:2">
      <c r="B36714" s="150"/>
    </row>
    <row r="36715" spans="2:2">
      <c r="B36715" s="150"/>
    </row>
    <row r="36716" spans="2:2">
      <c r="B36716" s="150"/>
    </row>
    <row r="36717" spans="2:2">
      <c r="B36717" s="150"/>
    </row>
    <row r="36718" spans="2:2">
      <c r="B36718" s="150"/>
    </row>
    <row r="36719" spans="2:2">
      <c r="B36719" s="150"/>
    </row>
    <row r="36720" spans="2:2">
      <c r="B36720" s="150"/>
    </row>
    <row r="36721" spans="2:2">
      <c r="B36721" s="150"/>
    </row>
    <row r="36722" spans="2:2">
      <c r="B36722" s="150"/>
    </row>
    <row r="36723" spans="2:2">
      <c r="B36723" s="150"/>
    </row>
    <row r="36724" spans="2:2">
      <c r="B36724" s="150"/>
    </row>
    <row r="36725" spans="2:2">
      <c r="B36725" s="150"/>
    </row>
    <row r="36726" spans="2:2">
      <c r="B36726" s="150"/>
    </row>
    <row r="36727" spans="2:2">
      <c r="B36727" s="150"/>
    </row>
    <row r="36728" spans="2:2">
      <c r="B36728" s="150"/>
    </row>
    <row r="36729" spans="2:2">
      <c r="B36729" s="150"/>
    </row>
    <row r="36730" spans="2:2">
      <c r="B36730" s="150"/>
    </row>
    <row r="36731" spans="2:2">
      <c r="B36731" s="150"/>
    </row>
    <row r="36732" spans="2:2">
      <c r="B36732" s="150"/>
    </row>
    <row r="36733" spans="2:2">
      <c r="B36733" s="150"/>
    </row>
    <row r="36734" spans="2:2">
      <c r="B36734" s="150"/>
    </row>
    <row r="36735" spans="2:2">
      <c r="B36735" s="150"/>
    </row>
    <row r="36736" spans="2:2">
      <c r="B36736" s="150"/>
    </row>
    <row r="36737" spans="2:2">
      <c r="B36737" s="150"/>
    </row>
    <row r="36738" spans="2:2">
      <c r="B36738" s="150"/>
    </row>
    <row r="36739" spans="2:2">
      <c r="B36739" s="150"/>
    </row>
    <row r="36740" spans="2:2">
      <c r="B36740" s="150"/>
    </row>
    <row r="36741" spans="2:2">
      <c r="B36741" s="150"/>
    </row>
    <row r="36742" spans="2:2">
      <c r="B36742" s="150"/>
    </row>
    <row r="36743" spans="2:2">
      <c r="B36743" s="150"/>
    </row>
    <row r="36744" spans="2:2">
      <c r="B36744" s="150"/>
    </row>
    <row r="36745" spans="2:2">
      <c r="B36745" s="150"/>
    </row>
    <row r="36746" spans="2:2">
      <c r="B36746" s="150"/>
    </row>
    <row r="36747" spans="2:2">
      <c r="B36747" s="150"/>
    </row>
    <row r="36748" spans="2:2">
      <c r="B36748" s="150"/>
    </row>
    <row r="36749" spans="2:2">
      <c r="B36749" s="150"/>
    </row>
    <row r="36750" spans="2:2">
      <c r="B36750" s="150"/>
    </row>
    <row r="36751" spans="2:2">
      <c r="B36751" s="150"/>
    </row>
    <row r="36752" spans="2:2">
      <c r="B36752" s="150"/>
    </row>
    <row r="36753" spans="2:2">
      <c r="B36753" s="150"/>
    </row>
    <row r="36754" spans="2:2">
      <c r="B36754" s="150"/>
    </row>
    <row r="36755" spans="2:2">
      <c r="B36755" s="150"/>
    </row>
    <row r="36756" spans="2:2">
      <c r="B36756" s="150"/>
    </row>
    <row r="36757" spans="2:2">
      <c r="B36757" s="150"/>
    </row>
    <row r="36758" spans="2:2">
      <c r="B36758" s="150"/>
    </row>
    <row r="36759" spans="2:2">
      <c r="B36759" s="150"/>
    </row>
    <row r="36760" spans="2:2">
      <c r="B36760" s="150"/>
    </row>
    <row r="36761" spans="2:2">
      <c r="B36761" s="150"/>
    </row>
    <row r="36762" spans="2:2">
      <c r="B36762" s="150"/>
    </row>
    <row r="36763" spans="2:2">
      <c r="B36763" s="150"/>
    </row>
    <row r="36764" spans="2:2">
      <c r="B36764" s="150"/>
    </row>
    <row r="36765" spans="2:2">
      <c r="B36765" s="150"/>
    </row>
    <row r="36766" spans="2:2">
      <c r="B36766" s="150"/>
    </row>
    <row r="36767" spans="2:2">
      <c r="B36767" s="150"/>
    </row>
    <row r="36768" spans="2:2">
      <c r="B36768" s="150"/>
    </row>
    <row r="36769" spans="2:2">
      <c r="B36769" s="150"/>
    </row>
    <row r="36770" spans="2:2">
      <c r="B36770" s="150"/>
    </row>
    <row r="36771" spans="2:2">
      <c r="B36771" s="150"/>
    </row>
    <row r="36772" spans="2:2">
      <c r="B36772" s="150"/>
    </row>
    <row r="36773" spans="2:2">
      <c r="B36773" s="150"/>
    </row>
    <row r="36774" spans="2:2">
      <c r="B36774" s="150"/>
    </row>
    <row r="36775" spans="2:2">
      <c r="B36775" s="150"/>
    </row>
    <row r="36776" spans="2:2">
      <c r="B36776" s="150"/>
    </row>
    <row r="36777" spans="2:2">
      <c r="B36777" s="150"/>
    </row>
    <row r="36778" spans="2:2">
      <c r="B36778" s="150"/>
    </row>
    <row r="36779" spans="2:2">
      <c r="B36779" s="150"/>
    </row>
    <row r="36780" spans="2:2">
      <c r="B36780" s="150"/>
    </row>
    <row r="36781" spans="2:2">
      <c r="B36781" s="150"/>
    </row>
    <row r="36782" spans="2:2">
      <c r="B36782" s="150"/>
    </row>
    <row r="36783" spans="2:2">
      <c r="B36783" s="150"/>
    </row>
    <row r="36784" spans="2:2">
      <c r="B36784" s="150"/>
    </row>
    <row r="36785" spans="2:2">
      <c r="B36785" s="150"/>
    </row>
    <row r="36786" spans="2:2">
      <c r="B36786" s="150"/>
    </row>
    <row r="36787" spans="2:2">
      <c r="B36787" s="150"/>
    </row>
    <row r="36788" spans="2:2">
      <c r="B36788" s="150"/>
    </row>
    <row r="36789" spans="2:2">
      <c r="B36789" s="150"/>
    </row>
    <row r="36790" spans="2:2">
      <c r="B36790" s="150"/>
    </row>
    <row r="36791" spans="2:2">
      <c r="B36791" s="150"/>
    </row>
    <row r="36792" spans="2:2">
      <c r="B36792" s="150"/>
    </row>
    <row r="36793" spans="2:2">
      <c r="B36793" s="150"/>
    </row>
    <row r="36794" spans="2:2">
      <c r="B36794" s="150"/>
    </row>
    <row r="36795" spans="2:2">
      <c r="B36795" s="150"/>
    </row>
    <row r="36796" spans="2:2">
      <c r="B36796" s="150"/>
    </row>
    <row r="36797" spans="2:2">
      <c r="B36797" s="150"/>
    </row>
    <row r="36798" spans="2:2">
      <c r="B36798" s="150"/>
    </row>
    <row r="36799" spans="2:2">
      <c r="B36799" s="150"/>
    </row>
    <row r="36800" spans="2:2">
      <c r="B36800" s="150"/>
    </row>
    <row r="36801" spans="2:2">
      <c r="B36801" s="150"/>
    </row>
    <row r="36802" spans="2:2">
      <c r="B36802" s="150"/>
    </row>
    <row r="36803" spans="2:2">
      <c r="B36803" s="150"/>
    </row>
    <row r="36804" spans="2:2">
      <c r="B36804" s="150"/>
    </row>
    <row r="36805" spans="2:2">
      <c r="B36805" s="150"/>
    </row>
    <row r="36806" spans="2:2">
      <c r="B36806" s="150"/>
    </row>
    <row r="36807" spans="2:2">
      <c r="B36807" s="150"/>
    </row>
    <row r="36808" spans="2:2">
      <c r="B36808" s="150"/>
    </row>
    <row r="36809" spans="2:2">
      <c r="B36809" s="150"/>
    </row>
    <row r="36810" spans="2:2">
      <c r="B36810" s="150"/>
    </row>
    <row r="36811" spans="2:2">
      <c r="B36811" s="150"/>
    </row>
    <row r="36812" spans="2:2">
      <c r="B36812" s="150"/>
    </row>
    <row r="36813" spans="2:2">
      <c r="B36813" s="150"/>
    </row>
    <row r="36814" spans="2:2">
      <c r="B36814" s="150"/>
    </row>
    <row r="36815" spans="2:2">
      <c r="B36815" s="150"/>
    </row>
    <row r="36816" spans="2:2">
      <c r="B36816" s="150"/>
    </row>
    <row r="36817" spans="2:2">
      <c r="B36817" s="150"/>
    </row>
    <row r="36818" spans="2:2">
      <c r="B36818" s="150"/>
    </row>
    <row r="36819" spans="2:2">
      <c r="B36819" s="150"/>
    </row>
    <row r="36820" spans="2:2">
      <c r="B36820" s="150"/>
    </row>
    <row r="36821" spans="2:2">
      <c r="B36821" s="150"/>
    </row>
    <row r="36822" spans="2:2">
      <c r="B36822" s="150"/>
    </row>
    <row r="36823" spans="2:2">
      <c r="B36823" s="150"/>
    </row>
    <row r="36824" spans="2:2">
      <c r="B36824" s="150"/>
    </row>
    <row r="36825" spans="2:2">
      <c r="B36825" s="150"/>
    </row>
    <row r="36826" spans="2:2">
      <c r="B36826" s="150"/>
    </row>
    <row r="36827" spans="2:2">
      <c r="B36827" s="150"/>
    </row>
    <row r="36828" spans="2:2">
      <c r="B36828" s="150"/>
    </row>
    <row r="36829" spans="2:2">
      <c r="B36829" s="150"/>
    </row>
    <row r="36830" spans="2:2">
      <c r="B36830" s="150"/>
    </row>
    <row r="36831" spans="2:2">
      <c r="B36831" s="150"/>
    </row>
    <row r="36832" spans="2:2">
      <c r="B36832" s="150"/>
    </row>
    <row r="36833" spans="2:2">
      <c r="B36833" s="150"/>
    </row>
    <row r="36834" spans="2:2">
      <c r="B36834" s="150"/>
    </row>
    <row r="36835" spans="2:2">
      <c r="B36835" s="150"/>
    </row>
    <row r="36836" spans="2:2">
      <c r="B36836" s="150"/>
    </row>
    <row r="36837" spans="2:2">
      <c r="B36837" s="150"/>
    </row>
    <row r="36838" spans="2:2">
      <c r="B36838" s="150"/>
    </row>
    <row r="36839" spans="2:2">
      <c r="B36839" s="150"/>
    </row>
    <row r="36840" spans="2:2">
      <c r="B36840" s="150"/>
    </row>
    <row r="36841" spans="2:2">
      <c r="B36841" s="150"/>
    </row>
    <row r="36842" spans="2:2">
      <c r="B36842" s="150"/>
    </row>
    <row r="36843" spans="2:2">
      <c r="B36843" s="150"/>
    </row>
    <row r="36844" spans="2:2">
      <c r="B36844" s="150"/>
    </row>
    <row r="36845" spans="2:2">
      <c r="B36845" s="150"/>
    </row>
    <row r="36846" spans="2:2">
      <c r="B36846" s="150"/>
    </row>
    <row r="36847" spans="2:2">
      <c r="B36847" s="150"/>
    </row>
    <row r="36848" spans="2:2">
      <c r="B36848" s="150"/>
    </row>
    <row r="36849" spans="2:2">
      <c r="B36849" s="150"/>
    </row>
    <row r="36850" spans="2:2">
      <c r="B36850" s="150"/>
    </row>
    <row r="36851" spans="2:2">
      <c r="B36851" s="150"/>
    </row>
    <row r="36852" spans="2:2">
      <c r="B36852" s="150"/>
    </row>
    <row r="36853" spans="2:2">
      <c r="B36853" s="150"/>
    </row>
    <row r="36854" spans="2:2">
      <c r="B36854" s="150"/>
    </row>
    <row r="36855" spans="2:2">
      <c r="B36855" s="150"/>
    </row>
    <row r="36856" spans="2:2">
      <c r="B36856" s="150"/>
    </row>
    <row r="36857" spans="2:2">
      <c r="B36857" s="150"/>
    </row>
    <row r="36858" spans="2:2">
      <c r="B36858" s="150"/>
    </row>
    <row r="36859" spans="2:2">
      <c r="B36859" s="150"/>
    </row>
    <row r="36860" spans="2:2">
      <c r="B36860" s="150"/>
    </row>
    <row r="36861" spans="2:2">
      <c r="B36861" s="150"/>
    </row>
    <row r="36862" spans="2:2">
      <c r="B36862" s="150"/>
    </row>
    <row r="36863" spans="2:2">
      <c r="B36863" s="150"/>
    </row>
    <row r="36864" spans="2:2">
      <c r="B36864" s="150"/>
    </row>
    <row r="36865" spans="2:2">
      <c r="B36865" s="150"/>
    </row>
    <row r="36866" spans="2:2">
      <c r="B36866" s="150"/>
    </row>
    <row r="36867" spans="2:2">
      <c r="B36867" s="150"/>
    </row>
    <row r="36868" spans="2:2">
      <c r="B36868" s="150"/>
    </row>
    <row r="36869" spans="2:2">
      <c r="B36869" s="150"/>
    </row>
    <row r="36870" spans="2:2">
      <c r="B36870" s="150"/>
    </row>
    <row r="36871" spans="2:2">
      <c r="B36871" s="150"/>
    </row>
    <row r="36872" spans="2:2">
      <c r="B36872" s="150"/>
    </row>
    <row r="36873" spans="2:2">
      <c r="B36873" s="150"/>
    </row>
    <row r="36874" spans="2:2">
      <c r="B36874" s="150"/>
    </row>
    <row r="36875" spans="2:2">
      <c r="B36875" s="150"/>
    </row>
    <row r="36876" spans="2:2">
      <c r="B36876" s="150"/>
    </row>
    <row r="36877" spans="2:2">
      <c r="B36877" s="150"/>
    </row>
    <row r="36878" spans="2:2">
      <c r="B36878" s="150"/>
    </row>
    <row r="36879" spans="2:2">
      <c r="B36879" s="150"/>
    </row>
    <row r="36880" spans="2:2">
      <c r="B36880" s="150"/>
    </row>
    <row r="36881" spans="2:2">
      <c r="B36881" s="150"/>
    </row>
    <row r="36882" spans="2:2">
      <c r="B36882" s="150"/>
    </row>
    <row r="36883" spans="2:2">
      <c r="B36883" s="150"/>
    </row>
    <row r="36884" spans="2:2">
      <c r="B36884" s="150"/>
    </row>
    <row r="36885" spans="2:2">
      <c r="B36885" s="150"/>
    </row>
    <row r="36886" spans="2:2">
      <c r="B36886" s="150"/>
    </row>
    <row r="36887" spans="2:2">
      <c r="B36887" s="150"/>
    </row>
    <row r="36888" spans="2:2">
      <c r="B36888" s="150"/>
    </row>
    <row r="36889" spans="2:2">
      <c r="B36889" s="150"/>
    </row>
    <row r="36890" spans="2:2">
      <c r="B36890" s="150"/>
    </row>
    <row r="36891" spans="2:2">
      <c r="B36891" s="150"/>
    </row>
    <row r="36892" spans="2:2">
      <c r="B36892" s="150"/>
    </row>
    <row r="36893" spans="2:2">
      <c r="B36893" s="150"/>
    </row>
    <row r="36894" spans="2:2">
      <c r="B36894" s="150"/>
    </row>
    <row r="36895" spans="2:2">
      <c r="B36895" s="150"/>
    </row>
    <row r="36896" spans="2:2">
      <c r="B36896" s="150"/>
    </row>
    <row r="36897" spans="2:2">
      <c r="B36897" s="150"/>
    </row>
    <row r="36898" spans="2:2">
      <c r="B36898" s="150"/>
    </row>
    <row r="36899" spans="2:2">
      <c r="B36899" s="150"/>
    </row>
    <row r="36900" spans="2:2">
      <c r="B36900" s="150"/>
    </row>
    <row r="36901" spans="2:2">
      <c r="B36901" s="150"/>
    </row>
    <row r="36902" spans="2:2">
      <c r="B36902" s="150"/>
    </row>
    <row r="36903" spans="2:2">
      <c r="B36903" s="150"/>
    </row>
    <row r="36904" spans="2:2">
      <c r="B36904" s="150"/>
    </row>
    <row r="36905" spans="2:2">
      <c r="B36905" s="150"/>
    </row>
    <row r="36906" spans="2:2">
      <c r="B36906" s="150"/>
    </row>
    <row r="36907" spans="2:2">
      <c r="B36907" s="150"/>
    </row>
    <row r="36908" spans="2:2">
      <c r="B36908" s="150"/>
    </row>
    <row r="36909" spans="2:2">
      <c r="B36909" s="150"/>
    </row>
    <row r="36910" spans="2:2">
      <c r="B36910" s="150"/>
    </row>
    <row r="36911" spans="2:2">
      <c r="B36911" s="150"/>
    </row>
    <row r="36912" spans="2:2">
      <c r="B36912" s="150"/>
    </row>
    <row r="36913" spans="2:2">
      <c r="B36913" s="150"/>
    </row>
    <row r="36914" spans="2:2">
      <c r="B36914" s="150"/>
    </row>
    <row r="36915" spans="2:2">
      <c r="B36915" s="150"/>
    </row>
    <row r="36916" spans="2:2">
      <c r="B36916" s="150"/>
    </row>
    <row r="36917" spans="2:2">
      <c r="B36917" s="150"/>
    </row>
    <row r="36918" spans="2:2">
      <c r="B36918" s="150"/>
    </row>
    <row r="36919" spans="2:2">
      <c r="B36919" s="150"/>
    </row>
    <row r="36920" spans="2:2">
      <c r="B36920" s="150"/>
    </row>
    <row r="36921" spans="2:2">
      <c r="B36921" s="150"/>
    </row>
    <row r="36922" spans="2:2">
      <c r="B36922" s="150"/>
    </row>
    <row r="36923" spans="2:2">
      <c r="B36923" s="150"/>
    </row>
    <row r="36924" spans="2:2">
      <c r="B36924" s="150"/>
    </row>
    <row r="36925" spans="2:2">
      <c r="B36925" s="150"/>
    </row>
    <row r="36926" spans="2:2">
      <c r="B36926" s="150"/>
    </row>
    <row r="36927" spans="2:2">
      <c r="B36927" s="150"/>
    </row>
    <row r="36928" spans="2:2">
      <c r="B36928" s="150"/>
    </row>
    <row r="36929" spans="2:2">
      <c r="B36929" s="150"/>
    </row>
    <row r="36930" spans="2:2">
      <c r="B36930" s="150"/>
    </row>
    <row r="36931" spans="2:2">
      <c r="B36931" s="150"/>
    </row>
    <row r="36932" spans="2:2">
      <c r="B36932" s="150"/>
    </row>
    <row r="36933" spans="2:2">
      <c r="B36933" s="150"/>
    </row>
    <row r="36934" spans="2:2">
      <c r="B36934" s="150"/>
    </row>
    <row r="36935" spans="2:2">
      <c r="B36935" s="150"/>
    </row>
    <row r="36936" spans="2:2">
      <c r="B36936" s="150"/>
    </row>
    <row r="36937" spans="2:2">
      <c r="B36937" s="150"/>
    </row>
    <row r="36938" spans="2:2">
      <c r="B36938" s="150"/>
    </row>
    <row r="36939" spans="2:2">
      <c r="B36939" s="150"/>
    </row>
    <row r="36940" spans="2:2">
      <c r="B36940" s="150"/>
    </row>
    <row r="36941" spans="2:2">
      <c r="B36941" s="150"/>
    </row>
    <row r="36942" spans="2:2">
      <c r="B36942" s="150"/>
    </row>
    <row r="36943" spans="2:2">
      <c r="B36943" s="150"/>
    </row>
    <row r="36944" spans="2:2">
      <c r="B36944" s="150"/>
    </row>
    <row r="36945" spans="2:2">
      <c r="B36945" s="150"/>
    </row>
    <row r="36946" spans="2:2">
      <c r="B36946" s="150"/>
    </row>
    <row r="36947" spans="2:2">
      <c r="B36947" s="150"/>
    </row>
    <row r="36948" spans="2:2">
      <c r="B36948" s="150"/>
    </row>
    <row r="36949" spans="2:2">
      <c r="B36949" s="150"/>
    </row>
    <row r="36950" spans="2:2">
      <c r="B36950" s="150"/>
    </row>
    <row r="36951" spans="2:2">
      <c r="B36951" s="150"/>
    </row>
    <row r="36952" spans="2:2">
      <c r="B36952" s="150"/>
    </row>
    <row r="36953" spans="2:2">
      <c r="B36953" s="150"/>
    </row>
    <row r="36954" spans="2:2">
      <c r="B36954" s="150"/>
    </row>
    <row r="36955" spans="2:2">
      <c r="B36955" s="150"/>
    </row>
    <row r="36956" spans="2:2">
      <c r="B36956" s="150"/>
    </row>
    <row r="36957" spans="2:2">
      <c r="B36957" s="150"/>
    </row>
    <row r="36958" spans="2:2">
      <c r="B36958" s="150"/>
    </row>
    <row r="36959" spans="2:2">
      <c r="B36959" s="150"/>
    </row>
    <row r="36960" spans="2:2">
      <c r="B36960" s="150"/>
    </row>
    <row r="36961" spans="2:2">
      <c r="B36961" s="150"/>
    </row>
    <row r="36962" spans="2:2">
      <c r="B36962" s="150"/>
    </row>
    <row r="36963" spans="2:2">
      <c r="B36963" s="150"/>
    </row>
    <row r="36964" spans="2:2">
      <c r="B36964" s="150"/>
    </row>
    <row r="36965" spans="2:2">
      <c r="B36965" s="150"/>
    </row>
    <row r="36966" spans="2:2">
      <c r="B36966" s="150"/>
    </row>
    <row r="36967" spans="2:2">
      <c r="B36967" s="150"/>
    </row>
    <row r="36968" spans="2:2">
      <c r="B36968" s="150"/>
    </row>
    <row r="36969" spans="2:2">
      <c r="B36969" s="150"/>
    </row>
    <row r="36970" spans="2:2">
      <c r="B36970" s="150"/>
    </row>
    <row r="36971" spans="2:2">
      <c r="B36971" s="150"/>
    </row>
    <row r="36972" spans="2:2">
      <c r="B36972" s="150"/>
    </row>
    <row r="36973" spans="2:2">
      <c r="B36973" s="150"/>
    </row>
    <row r="36974" spans="2:2">
      <c r="B36974" s="150"/>
    </row>
    <row r="36975" spans="2:2">
      <c r="B36975" s="150"/>
    </row>
    <row r="36976" spans="2:2">
      <c r="B36976" s="150"/>
    </row>
    <row r="36977" spans="2:2">
      <c r="B36977" s="150"/>
    </row>
    <row r="36978" spans="2:2">
      <c r="B36978" s="150"/>
    </row>
    <row r="36979" spans="2:2">
      <c r="B36979" s="150"/>
    </row>
    <row r="36980" spans="2:2">
      <c r="B36980" s="150"/>
    </row>
    <row r="36981" spans="2:2">
      <c r="B36981" s="150"/>
    </row>
    <row r="36982" spans="2:2">
      <c r="B36982" s="150"/>
    </row>
    <row r="36983" spans="2:2">
      <c r="B36983" s="150"/>
    </row>
    <row r="36984" spans="2:2">
      <c r="B36984" s="150"/>
    </row>
    <row r="36985" spans="2:2">
      <c r="B36985" s="150"/>
    </row>
    <row r="36986" spans="2:2">
      <c r="B36986" s="150"/>
    </row>
    <row r="36987" spans="2:2">
      <c r="B36987" s="150"/>
    </row>
    <row r="36988" spans="2:2">
      <c r="B36988" s="150"/>
    </row>
    <row r="36989" spans="2:2">
      <c r="B36989" s="150"/>
    </row>
    <row r="36990" spans="2:2">
      <c r="B36990" s="150"/>
    </row>
    <row r="36991" spans="2:2">
      <c r="B36991" s="150"/>
    </row>
    <row r="36992" spans="2:2">
      <c r="B36992" s="150"/>
    </row>
    <row r="36993" spans="2:2">
      <c r="B36993" s="150"/>
    </row>
    <row r="36994" spans="2:2">
      <c r="B36994" s="150"/>
    </row>
    <row r="36995" spans="2:2">
      <c r="B36995" s="150"/>
    </row>
    <row r="36996" spans="2:2">
      <c r="B36996" s="150"/>
    </row>
    <row r="36997" spans="2:2">
      <c r="B36997" s="150"/>
    </row>
    <row r="36998" spans="2:2">
      <c r="B36998" s="150"/>
    </row>
    <row r="36999" spans="2:2">
      <c r="B36999" s="150"/>
    </row>
    <row r="37000" spans="2:2">
      <c r="B37000" s="150"/>
    </row>
    <row r="37001" spans="2:2">
      <c r="B37001" s="150"/>
    </row>
    <row r="37002" spans="2:2">
      <c r="B37002" s="150"/>
    </row>
    <row r="37003" spans="2:2">
      <c r="B37003" s="150"/>
    </row>
    <row r="37004" spans="2:2">
      <c r="B37004" s="150"/>
    </row>
    <row r="37005" spans="2:2">
      <c r="B37005" s="150"/>
    </row>
    <row r="37006" spans="2:2">
      <c r="B37006" s="150"/>
    </row>
    <row r="37007" spans="2:2">
      <c r="B37007" s="150"/>
    </row>
    <row r="37008" spans="2:2">
      <c r="B37008" s="150"/>
    </row>
    <row r="37009" spans="2:2">
      <c r="B37009" s="150"/>
    </row>
    <row r="37010" spans="2:2">
      <c r="B37010" s="150"/>
    </row>
    <row r="37011" spans="2:2">
      <c r="B37011" s="150"/>
    </row>
    <row r="37012" spans="2:2">
      <c r="B37012" s="150"/>
    </row>
    <row r="37013" spans="2:2">
      <c r="B37013" s="150"/>
    </row>
    <row r="37014" spans="2:2">
      <c r="B37014" s="150"/>
    </row>
    <row r="37015" spans="2:2">
      <c r="B37015" s="150"/>
    </row>
    <row r="37016" spans="2:2">
      <c r="B37016" s="150"/>
    </row>
    <row r="37017" spans="2:2">
      <c r="B37017" s="150"/>
    </row>
    <row r="37018" spans="2:2">
      <c r="B37018" s="150"/>
    </row>
    <row r="37019" spans="2:2">
      <c r="B37019" s="150"/>
    </row>
    <row r="37020" spans="2:2">
      <c r="B37020" s="150"/>
    </row>
    <row r="37021" spans="2:2">
      <c r="B37021" s="150"/>
    </row>
    <row r="37022" spans="2:2">
      <c r="B37022" s="150"/>
    </row>
    <row r="37023" spans="2:2">
      <c r="B37023" s="150"/>
    </row>
    <row r="37024" spans="2:2">
      <c r="B37024" s="150"/>
    </row>
    <row r="37025" spans="2:2">
      <c r="B37025" s="150"/>
    </row>
    <row r="37026" spans="2:2">
      <c r="B37026" s="150"/>
    </row>
    <row r="37027" spans="2:2">
      <c r="B37027" s="150"/>
    </row>
    <row r="37028" spans="2:2">
      <c r="B37028" s="150"/>
    </row>
    <row r="37029" spans="2:2">
      <c r="B37029" s="150"/>
    </row>
    <row r="37030" spans="2:2">
      <c r="B37030" s="150"/>
    </row>
    <row r="37031" spans="2:2">
      <c r="B37031" s="150"/>
    </row>
    <row r="37032" spans="2:2">
      <c r="B37032" s="150"/>
    </row>
    <row r="37033" spans="2:2">
      <c r="B37033" s="150"/>
    </row>
    <row r="37034" spans="2:2">
      <c r="B37034" s="150"/>
    </row>
    <row r="37035" spans="2:2">
      <c r="B37035" s="150"/>
    </row>
    <row r="37036" spans="2:2">
      <c r="B37036" s="150"/>
    </row>
    <row r="37037" spans="2:2">
      <c r="B37037" s="150"/>
    </row>
    <row r="37038" spans="2:2">
      <c r="B37038" s="150"/>
    </row>
    <row r="37039" spans="2:2">
      <c r="B37039" s="150"/>
    </row>
    <row r="37040" spans="2:2">
      <c r="B37040" s="150"/>
    </row>
    <row r="37041" spans="2:2">
      <c r="B37041" s="150"/>
    </row>
    <row r="37042" spans="2:2">
      <c r="B37042" s="150"/>
    </row>
    <row r="37043" spans="2:2">
      <c r="B37043" s="150"/>
    </row>
    <row r="37044" spans="2:2">
      <c r="B37044" s="150"/>
    </row>
    <row r="37045" spans="2:2">
      <c r="B37045" s="150"/>
    </row>
    <row r="37046" spans="2:2">
      <c r="B37046" s="150"/>
    </row>
    <row r="37047" spans="2:2">
      <c r="B37047" s="150"/>
    </row>
    <row r="37048" spans="2:2">
      <c r="B37048" s="150"/>
    </row>
    <row r="37049" spans="2:2">
      <c r="B37049" s="150"/>
    </row>
    <row r="37050" spans="2:2">
      <c r="B37050" s="150"/>
    </row>
    <row r="37051" spans="2:2">
      <c r="B37051" s="150"/>
    </row>
    <row r="37052" spans="2:2">
      <c r="B37052" s="150"/>
    </row>
    <row r="37053" spans="2:2">
      <c r="B37053" s="150"/>
    </row>
    <row r="37054" spans="2:2">
      <c r="B37054" s="150"/>
    </row>
    <row r="37055" spans="2:2">
      <c r="B37055" s="150"/>
    </row>
    <row r="37056" spans="2:2">
      <c r="B37056" s="150"/>
    </row>
    <row r="37057" spans="2:2">
      <c r="B37057" s="150"/>
    </row>
    <row r="37058" spans="2:2">
      <c r="B37058" s="150"/>
    </row>
    <row r="37059" spans="2:2">
      <c r="B37059" s="150"/>
    </row>
    <row r="37060" spans="2:2">
      <c r="B37060" s="150"/>
    </row>
    <row r="37061" spans="2:2">
      <c r="B37061" s="150"/>
    </row>
    <row r="37062" spans="2:2">
      <c r="B37062" s="150"/>
    </row>
    <row r="37063" spans="2:2">
      <c r="B37063" s="150"/>
    </row>
    <row r="37064" spans="2:2">
      <c r="B37064" s="150"/>
    </row>
    <row r="37065" spans="2:2">
      <c r="B37065" s="150"/>
    </row>
    <row r="37066" spans="2:2">
      <c r="B37066" s="150"/>
    </row>
    <row r="37067" spans="2:2">
      <c r="B37067" s="150"/>
    </row>
    <row r="37068" spans="2:2">
      <c r="B37068" s="150"/>
    </row>
    <row r="37069" spans="2:2">
      <c r="B37069" s="150"/>
    </row>
    <row r="37070" spans="2:2">
      <c r="B37070" s="150"/>
    </row>
    <row r="37071" spans="2:2">
      <c r="B37071" s="150"/>
    </row>
    <row r="37072" spans="2:2">
      <c r="B37072" s="150"/>
    </row>
    <row r="37073" spans="2:2">
      <c r="B37073" s="150"/>
    </row>
    <row r="37074" spans="2:2">
      <c r="B37074" s="150"/>
    </row>
    <row r="37075" spans="2:2">
      <c r="B37075" s="150"/>
    </row>
    <row r="37076" spans="2:2">
      <c r="B37076" s="150"/>
    </row>
    <row r="37077" spans="2:2">
      <c r="B37077" s="150"/>
    </row>
    <row r="37078" spans="2:2">
      <c r="B37078" s="150"/>
    </row>
    <row r="37079" spans="2:2">
      <c r="B37079" s="150"/>
    </row>
    <row r="37080" spans="2:2">
      <c r="B37080" s="150"/>
    </row>
    <row r="37081" spans="2:2">
      <c r="B37081" s="150"/>
    </row>
    <row r="37082" spans="2:2">
      <c r="B37082" s="150"/>
    </row>
    <row r="37083" spans="2:2">
      <c r="B37083" s="150"/>
    </row>
    <row r="37084" spans="2:2">
      <c r="B37084" s="150"/>
    </row>
    <row r="37085" spans="2:2">
      <c r="B37085" s="150"/>
    </row>
    <row r="37086" spans="2:2">
      <c r="B37086" s="150"/>
    </row>
    <row r="37087" spans="2:2">
      <c r="B37087" s="150"/>
    </row>
    <row r="37088" spans="2:2">
      <c r="B37088" s="150"/>
    </row>
    <row r="37089" spans="2:2">
      <c r="B37089" s="150"/>
    </row>
    <row r="37090" spans="2:2">
      <c r="B37090" s="150"/>
    </row>
    <row r="37091" spans="2:2">
      <c r="B37091" s="150"/>
    </row>
    <row r="37092" spans="2:2">
      <c r="B37092" s="150"/>
    </row>
    <row r="37093" spans="2:2">
      <c r="B37093" s="150"/>
    </row>
    <row r="37094" spans="2:2">
      <c r="B37094" s="150"/>
    </row>
    <row r="37095" spans="2:2">
      <c r="B37095" s="150"/>
    </row>
    <row r="37096" spans="2:2">
      <c r="B37096" s="150"/>
    </row>
    <row r="37097" spans="2:2">
      <c r="B37097" s="150"/>
    </row>
    <row r="37098" spans="2:2">
      <c r="B37098" s="150"/>
    </row>
    <row r="37099" spans="2:2">
      <c r="B37099" s="150"/>
    </row>
    <row r="37100" spans="2:2">
      <c r="B37100" s="150"/>
    </row>
    <row r="37101" spans="2:2">
      <c r="B37101" s="150"/>
    </row>
    <row r="37102" spans="2:2">
      <c r="B37102" s="150"/>
    </row>
    <row r="37103" spans="2:2">
      <c r="B37103" s="150"/>
    </row>
    <row r="37104" spans="2:2">
      <c r="B37104" s="150"/>
    </row>
    <row r="37105" spans="2:2">
      <c r="B37105" s="150"/>
    </row>
    <row r="37106" spans="2:2">
      <c r="B37106" s="150"/>
    </row>
    <row r="37107" spans="2:2">
      <c r="B37107" s="150"/>
    </row>
    <row r="37108" spans="2:2">
      <c r="B37108" s="150"/>
    </row>
    <row r="37109" spans="2:2">
      <c r="B37109" s="150"/>
    </row>
    <row r="37110" spans="2:2">
      <c r="B37110" s="150"/>
    </row>
    <row r="37111" spans="2:2">
      <c r="B37111" s="150"/>
    </row>
    <row r="37112" spans="2:2">
      <c r="B37112" s="150"/>
    </row>
    <row r="37113" spans="2:2">
      <c r="B37113" s="150"/>
    </row>
    <row r="37114" spans="2:2">
      <c r="B37114" s="150"/>
    </row>
    <row r="37115" spans="2:2">
      <c r="B37115" s="150"/>
    </row>
    <row r="37116" spans="2:2">
      <c r="B37116" s="150"/>
    </row>
    <row r="37117" spans="2:2">
      <c r="B37117" s="150"/>
    </row>
    <row r="37118" spans="2:2">
      <c r="B37118" s="150"/>
    </row>
    <row r="37119" spans="2:2">
      <c r="B37119" s="150"/>
    </row>
    <row r="37120" spans="2:2">
      <c r="B37120" s="150"/>
    </row>
    <row r="37121" spans="2:2">
      <c r="B37121" s="150"/>
    </row>
    <row r="37122" spans="2:2">
      <c r="B37122" s="150"/>
    </row>
    <row r="37123" spans="2:2">
      <c r="B37123" s="150"/>
    </row>
    <row r="37124" spans="2:2">
      <c r="B37124" s="150"/>
    </row>
    <row r="37125" spans="2:2">
      <c r="B37125" s="150"/>
    </row>
    <row r="37126" spans="2:2">
      <c r="B37126" s="150"/>
    </row>
    <row r="37127" spans="2:2">
      <c r="B37127" s="150"/>
    </row>
    <row r="37128" spans="2:2">
      <c r="B37128" s="150"/>
    </row>
    <row r="37129" spans="2:2">
      <c r="B37129" s="150"/>
    </row>
    <row r="37130" spans="2:2">
      <c r="B37130" s="150"/>
    </row>
    <row r="37131" spans="2:2">
      <c r="B37131" s="150"/>
    </row>
    <row r="37132" spans="2:2">
      <c r="B37132" s="150"/>
    </row>
    <row r="37133" spans="2:2">
      <c r="B37133" s="150"/>
    </row>
    <row r="37134" spans="2:2">
      <c r="B37134" s="150"/>
    </row>
    <row r="37135" spans="2:2">
      <c r="B37135" s="150"/>
    </row>
    <row r="37136" spans="2:2">
      <c r="B37136" s="150"/>
    </row>
    <row r="37137" spans="2:2">
      <c r="B37137" s="150"/>
    </row>
    <row r="37138" spans="2:2">
      <c r="B37138" s="150"/>
    </row>
    <row r="37139" spans="2:2">
      <c r="B37139" s="150"/>
    </row>
    <row r="37140" spans="2:2">
      <c r="B37140" s="150"/>
    </row>
    <row r="37141" spans="2:2">
      <c r="B37141" s="150"/>
    </row>
    <row r="37142" spans="2:2">
      <c r="B37142" s="150"/>
    </row>
    <row r="37143" spans="2:2">
      <c r="B37143" s="150"/>
    </row>
    <row r="37144" spans="2:2">
      <c r="B37144" s="150"/>
    </row>
    <row r="37145" spans="2:2">
      <c r="B37145" s="150"/>
    </row>
    <row r="37146" spans="2:2">
      <c r="B37146" s="150"/>
    </row>
    <row r="37147" spans="2:2">
      <c r="B37147" s="150"/>
    </row>
    <row r="37148" spans="2:2">
      <c r="B37148" s="150"/>
    </row>
    <row r="37149" spans="2:2">
      <c r="B37149" s="150"/>
    </row>
    <row r="37150" spans="2:2">
      <c r="B37150" s="150"/>
    </row>
    <row r="37151" spans="2:2">
      <c r="B37151" s="150"/>
    </row>
    <row r="37152" spans="2:2">
      <c r="B37152" s="150"/>
    </row>
    <row r="37153" spans="2:2">
      <c r="B37153" s="150"/>
    </row>
    <row r="37154" spans="2:2">
      <c r="B37154" s="150"/>
    </row>
    <row r="37155" spans="2:2">
      <c r="B37155" s="150"/>
    </row>
    <row r="37156" spans="2:2">
      <c r="B37156" s="150"/>
    </row>
    <row r="37157" spans="2:2">
      <c r="B37157" s="150"/>
    </row>
    <row r="37158" spans="2:2">
      <c r="B37158" s="150"/>
    </row>
    <row r="37159" spans="2:2">
      <c r="B37159" s="150"/>
    </row>
    <row r="37160" spans="2:2">
      <c r="B37160" s="150"/>
    </row>
    <row r="37161" spans="2:2">
      <c r="B37161" s="150"/>
    </row>
    <row r="37162" spans="2:2">
      <c r="B37162" s="150"/>
    </row>
    <row r="37163" spans="2:2">
      <c r="B37163" s="150"/>
    </row>
    <row r="37164" spans="2:2">
      <c r="B37164" s="150"/>
    </row>
    <row r="37165" spans="2:2">
      <c r="B37165" s="150"/>
    </row>
    <row r="37166" spans="2:2">
      <c r="B37166" s="150"/>
    </row>
    <row r="37167" spans="2:2">
      <c r="B37167" s="150"/>
    </row>
    <row r="37168" spans="2:2">
      <c r="B37168" s="150"/>
    </row>
    <row r="37169" spans="2:2">
      <c r="B37169" s="150"/>
    </row>
    <row r="37170" spans="2:2">
      <c r="B37170" s="150"/>
    </row>
    <row r="37171" spans="2:2">
      <c r="B37171" s="150"/>
    </row>
    <row r="37172" spans="2:2">
      <c r="B37172" s="150"/>
    </row>
    <row r="37173" spans="2:2">
      <c r="B37173" s="150"/>
    </row>
    <row r="37174" spans="2:2">
      <c r="B37174" s="150"/>
    </row>
    <row r="37175" spans="2:2">
      <c r="B37175" s="150"/>
    </row>
    <row r="37176" spans="2:2">
      <c r="B37176" s="150"/>
    </row>
    <row r="37177" spans="2:2">
      <c r="B37177" s="150"/>
    </row>
    <row r="37178" spans="2:2">
      <c r="B37178" s="150"/>
    </row>
    <row r="37179" spans="2:2">
      <c r="B37179" s="150"/>
    </row>
    <row r="37180" spans="2:2">
      <c r="B37180" s="150"/>
    </row>
    <row r="37181" spans="2:2">
      <c r="B37181" s="150"/>
    </row>
    <row r="37182" spans="2:2">
      <c r="B37182" s="150"/>
    </row>
    <row r="37183" spans="2:2">
      <c r="B37183" s="150"/>
    </row>
    <row r="37184" spans="2:2">
      <c r="B37184" s="150"/>
    </row>
    <row r="37185" spans="2:2">
      <c r="B37185" s="150"/>
    </row>
    <row r="37186" spans="2:2">
      <c r="B37186" s="150"/>
    </row>
    <row r="37187" spans="2:2">
      <c r="B37187" s="150"/>
    </row>
    <row r="37188" spans="2:2">
      <c r="B37188" s="150"/>
    </row>
    <row r="37189" spans="2:2">
      <c r="B37189" s="150"/>
    </row>
    <row r="37190" spans="2:2">
      <c r="B37190" s="150"/>
    </row>
    <row r="37191" spans="2:2">
      <c r="B37191" s="150"/>
    </row>
    <row r="37192" spans="2:2">
      <c r="B37192" s="150"/>
    </row>
    <row r="37193" spans="2:2">
      <c r="B37193" s="150"/>
    </row>
    <row r="37194" spans="2:2">
      <c r="B37194" s="150"/>
    </row>
    <row r="37195" spans="2:2">
      <c r="B37195" s="150"/>
    </row>
    <row r="37196" spans="2:2">
      <c r="B37196" s="150"/>
    </row>
    <row r="37197" spans="2:2">
      <c r="B37197" s="150"/>
    </row>
    <row r="37198" spans="2:2">
      <c r="B37198" s="150"/>
    </row>
    <row r="37199" spans="2:2">
      <c r="B37199" s="150"/>
    </row>
    <row r="37200" spans="2:2">
      <c r="B37200" s="150"/>
    </row>
    <row r="37201" spans="2:2">
      <c r="B37201" s="150"/>
    </row>
    <row r="37202" spans="2:2">
      <c r="B37202" s="150"/>
    </row>
    <row r="37203" spans="2:2">
      <c r="B37203" s="150"/>
    </row>
    <row r="37204" spans="2:2">
      <c r="B37204" s="150"/>
    </row>
    <row r="37205" spans="2:2">
      <c r="B37205" s="150"/>
    </row>
    <row r="37206" spans="2:2">
      <c r="B37206" s="150"/>
    </row>
    <row r="37207" spans="2:2">
      <c r="B37207" s="150"/>
    </row>
    <row r="37208" spans="2:2">
      <c r="B37208" s="150"/>
    </row>
    <row r="37209" spans="2:2">
      <c r="B37209" s="150"/>
    </row>
    <row r="37210" spans="2:2">
      <c r="B37210" s="150"/>
    </row>
    <row r="37211" spans="2:2">
      <c r="B37211" s="150"/>
    </row>
    <row r="37212" spans="2:2">
      <c r="B37212" s="150"/>
    </row>
    <row r="37213" spans="2:2">
      <c r="B37213" s="150"/>
    </row>
    <row r="37214" spans="2:2">
      <c r="B37214" s="150"/>
    </row>
    <row r="37215" spans="2:2">
      <c r="B37215" s="150"/>
    </row>
    <row r="37216" spans="2:2">
      <c r="B37216" s="150"/>
    </row>
    <row r="37217" spans="2:2">
      <c r="B37217" s="150"/>
    </row>
    <row r="37218" spans="2:2">
      <c r="B37218" s="150"/>
    </row>
    <row r="37219" spans="2:2">
      <c r="B37219" s="150"/>
    </row>
    <row r="37220" spans="2:2">
      <c r="B37220" s="150"/>
    </row>
    <row r="37221" spans="2:2">
      <c r="B37221" s="150"/>
    </row>
    <row r="37222" spans="2:2">
      <c r="B37222" s="150"/>
    </row>
    <row r="37223" spans="2:2">
      <c r="B37223" s="150"/>
    </row>
    <row r="37224" spans="2:2">
      <c r="B37224" s="150"/>
    </row>
    <row r="37225" spans="2:2">
      <c r="B37225" s="150"/>
    </row>
    <row r="37226" spans="2:2">
      <c r="B37226" s="150"/>
    </row>
    <row r="37227" spans="2:2">
      <c r="B37227" s="150"/>
    </row>
    <row r="37228" spans="2:2">
      <c r="B37228" s="150"/>
    </row>
    <row r="37229" spans="2:2">
      <c r="B37229" s="150"/>
    </row>
    <row r="37230" spans="2:2">
      <c r="B37230" s="150"/>
    </row>
    <row r="37231" spans="2:2">
      <c r="B37231" s="150"/>
    </row>
    <row r="37232" spans="2:2">
      <c r="B37232" s="150"/>
    </row>
    <row r="37233" spans="2:2">
      <c r="B37233" s="150"/>
    </row>
    <row r="37234" spans="2:2">
      <c r="B37234" s="150"/>
    </row>
    <row r="37235" spans="2:2">
      <c r="B37235" s="150"/>
    </row>
    <row r="37236" spans="2:2">
      <c r="B37236" s="150"/>
    </row>
    <row r="37237" spans="2:2">
      <c r="B37237" s="150"/>
    </row>
    <row r="37238" spans="2:2">
      <c r="B37238" s="150"/>
    </row>
    <row r="37239" spans="2:2">
      <c r="B37239" s="150"/>
    </row>
    <row r="37240" spans="2:2">
      <c r="B37240" s="150"/>
    </row>
    <row r="37241" spans="2:2">
      <c r="B37241" s="150"/>
    </row>
    <row r="37242" spans="2:2">
      <c r="B37242" s="150"/>
    </row>
    <row r="37243" spans="2:2">
      <c r="B37243" s="150"/>
    </row>
    <row r="37244" spans="2:2">
      <c r="B37244" s="150"/>
    </row>
    <row r="37245" spans="2:2">
      <c r="B37245" s="150"/>
    </row>
    <row r="37246" spans="2:2">
      <c r="B37246" s="150"/>
    </row>
    <row r="37247" spans="2:2">
      <c r="B37247" s="150"/>
    </row>
    <row r="37248" spans="2:2">
      <c r="B37248" s="150"/>
    </row>
    <row r="37249" spans="2:2">
      <c r="B37249" s="150"/>
    </row>
    <row r="37250" spans="2:2">
      <c r="B37250" s="150"/>
    </row>
    <row r="37251" spans="2:2">
      <c r="B37251" s="150"/>
    </row>
    <row r="37252" spans="2:2">
      <c r="B37252" s="150"/>
    </row>
    <row r="37253" spans="2:2">
      <c r="B37253" s="150"/>
    </row>
    <row r="37254" spans="2:2">
      <c r="B37254" s="150"/>
    </row>
    <row r="37255" spans="2:2">
      <c r="B37255" s="150"/>
    </row>
    <row r="37256" spans="2:2">
      <c r="B37256" s="150"/>
    </row>
    <row r="37257" spans="2:2">
      <c r="B37257" s="150"/>
    </row>
    <row r="37258" spans="2:2">
      <c r="B37258" s="150"/>
    </row>
    <row r="37259" spans="2:2">
      <c r="B37259" s="150"/>
    </row>
    <row r="37260" spans="2:2">
      <c r="B37260" s="150"/>
    </row>
    <row r="37261" spans="2:2">
      <c r="B37261" s="150"/>
    </row>
    <row r="37262" spans="2:2">
      <c r="B37262" s="150"/>
    </row>
    <row r="37263" spans="2:2">
      <c r="B37263" s="150"/>
    </row>
    <row r="37264" spans="2:2">
      <c r="B37264" s="150"/>
    </row>
    <row r="37265" spans="2:2">
      <c r="B37265" s="150"/>
    </row>
    <row r="37266" spans="2:2">
      <c r="B37266" s="150"/>
    </row>
    <row r="37267" spans="2:2">
      <c r="B37267" s="150"/>
    </row>
    <row r="37268" spans="2:2">
      <c r="B37268" s="150"/>
    </row>
    <row r="37269" spans="2:2">
      <c r="B37269" s="150"/>
    </row>
    <row r="37270" spans="2:2">
      <c r="B37270" s="150"/>
    </row>
    <row r="37271" spans="2:2">
      <c r="B37271" s="150"/>
    </row>
    <row r="37272" spans="2:2">
      <c r="B37272" s="150"/>
    </row>
    <row r="37273" spans="2:2">
      <c r="B37273" s="150"/>
    </row>
    <row r="37274" spans="2:2">
      <c r="B37274" s="150"/>
    </row>
    <row r="37275" spans="2:2">
      <c r="B37275" s="150"/>
    </row>
    <row r="37276" spans="2:2">
      <c r="B37276" s="150"/>
    </row>
    <row r="37277" spans="2:2">
      <c r="B37277" s="150"/>
    </row>
    <row r="37278" spans="2:2">
      <c r="B37278" s="150"/>
    </row>
    <row r="37279" spans="2:2">
      <c r="B37279" s="150"/>
    </row>
    <row r="37280" spans="2:2">
      <c r="B37280" s="150"/>
    </row>
    <row r="37281" spans="2:2">
      <c r="B37281" s="150"/>
    </row>
    <row r="37282" spans="2:2">
      <c r="B37282" s="150"/>
    </row>
    <row r="37283" spans="2:2">
      <c r="B37283" s="150"/>
    </row>
    <row r="37284" spans="2:2">
      <c r="B37284" s="150"/>
    </row>
    <row r="37285" spans="2:2">
      <c r="B37285" s="150"/>
    </row>
    <row r="37286" spans="2:2">
      <c r="B37286" s="150"/>
    </row>
    <row r="37287" spans="2:2">
      <c r="B37287" s="150"/>
    </row>
    <row r="37288" spans="2:2">
      <c r="B37288" s="150"/>
    </row>
    <row r="37289" spans="2:2">
      <c r="B37289" s="150"/>
    </row>
    <row r="37290" spans="2:2">
      <c r="B37290" s="150"/>
    </row>
    <row r="37291" spans="2:2">
      <c r="B37291" s="150"/>
    </row>
    <row r="37292" spans="2:2">
      <c r="B37292" s="150"/>
    </row>
    <row r="37293" spans="2:2">
      <c r="B37293" s="150"/>
    </row>
    <row r="37294" spans="2:2">
      <c r="B37294" s="150"/>
    </row>
    <row r="37295" spans="2:2">
      <c r="B37295" s="150"/>
    </row>
    <row r="37296" spans="2:2">
      <c r="B37296" s="150"/>
    </row>
    <row r="37297" spans="2:2">
      <c r="B37297" s="150"/>
    </row>
    <row r="37298" spans="2:2">
      <c r="B37298" s="150"/>
    </row>
    <row r="37299" spans="2:2">
      <c r="B37299" s="150"/>
    </row>
    <row r="37300" spans="2:2">
      <c r="B37300" s="150"/>
    </row>
    <row r="37301" spans="2:2">
      <c r="B37301" s="150"/>
    </row>
    <row r="37302" spans="2:2">
      <c r="B37302" s="150"/>
    </row>
    <row r="37303" spans="2:2">
      <c r="B37303" s="150"/>
    </row>
    <row r="37304" spans="2:2">
      <c r="B37304" s="150"/>
    </row>
    <row r="37305" spans="2:2">
      <c r="B37305" s="150"/>
    </row>
    <row r="37306" spans="2:2">
      <c r="B37306" s="150"/>
    </row>
    <row r="37307" spans="2:2">
      <c r="B37307" s="150"/>
    </row>
    <row r="37308" spans="2:2">
      <c r="B37308" s="150"/>
    </row>
    <row r="37309" spans="2:2">
      <c r="B37309" s="150"/>
    </row>
    <row r="37310" spans="2:2">
      <c r="B37310" s="150"/>
    </row>
    <row r="37311" spans="2:2">
      <c r="B37311" s="150"/>
    </row>
    <row r="37312" spans="2:2">
      <c r="B37312" s="150"/>
    </row>
    <row r="37313" spans="2:2">
      <c r="B37313" s="150"/>
    </row>
    <row r="37314" spans="2:2">
      <c r="B37314" s="150"/>
    </row>
    <row r="37315" spans="2:2">
      <c r="B37315" s="150"/>
    </row>
    <row r="37316" spans="2:2">
      <c r="B37316" s="150"/>
    </row>
    <row r="37317" spans="2:2">
      <c r="B37317" s="150"/>
    </row>
    <row r="37318" spans="2:2">
      <c r="B37318" s="150"/>
    </row>
    <row r="37319" spans="2:2">
      <c r="B37319" s="150"/>
    </row>
    <row r="37320" spans="2:2">
      <c r="B37320" s="150"/>
    </row>
    <row r="37321" spans="2:2">
      <c r="B37321" s="150"/>
    </row>
    <row r="37322" spans="2:2">
      <c r="B37322" s="150"/>
    </row>
    <row r="37323" spans="2:2">
      <c r="B37323" s="150"/>
    </row>
    <row r="37324" spans="2:2">
      <c r="B37324" s="150"/>
    </row>
    <row r="37325" spans="2:2">
      <c r="B37325" s="150"/>
    </row>
    <row r="37326" spans="2:2">
      <c r="B37326" s="150"/>
    </row>
    <row r="37327" spans="2:2">
      <c r="B37327" s="150"/>
    </row>
    <row r="37328" spans="2:2">
      <c r="B37328" s="150"/>
    </row>
    <row r="37329" spans="2:2">
      <c r="B37329" s="150"/>
    </row>
    <row r="37330" spans="2:2">
      <c r="B37330" s="150"/>
    </row>
    <row r="37331" spans="2:2">
      <c r="B37331" s="150"/>
    </row>
    <row r="37332" spans="2:2">
      <c r="B37332" s="150"/>
    </row>
    <row r="37333" spans="2:2">
      <c r="B37333" s="150"/>
    </row>
    <row r="37334" spans="2:2">
      <c r="B37334" s="150"/>
    </row>
    <row r="37335" spans="2:2">
      <c r="B37335" s="150"/>
    </row>
    <row r="37336" spans="2:2">
      <c r="B37336" s="150"/>
    </row>
    <row r="37337" spans="2:2">
      <c r="B37337" s="150"/>
    </row>
    <row r="37338" spans="2:2">
      <c r="B37338" s="150"/>
    </row>
    <row r="37339" spans="2:2">
      <c r="B37339" s="150"/>
    </row>
    <row r="37340" spans="2:2">
      <c r="B37340" s="150"/>
    </row>
    <row r="37341" spans="2:2">
      <c r="B37341" s="150"/>
    </row>
    <row r="37342" spans="2:2">
      <c r="B37342" s="150"/>
    </row>
    <row r="37343" spans="2:2">
      <c r="B37343" s="150"/>
    </row>
    <row r="37344" spans="2:2">
      <c r="B37344" s="150"/>
    </row>
    <row r="37345" spans="2:2">
      <c r="B37345" s="150"/>
    </row>
    <row r="37346" spans="2:2">
      <c r="B37346" s="150"/>
    </row>
    <row r="37347" spans="2:2">
      <c r="B37347" s="150"/>
    </row>
    <row r="37348" spans="2:2">
      <c r="B37348" s="150"/>
    </row>
    <row r="37349" spans="2:2">
      <c r="B37349" s="150"/>
    </row>
    <row r="37350" spans="2:2">
      <c r="B37350" s="150"/>
    </row>
    <row r="37351" spans="2:2">
      <c r="B37351" s="150"/>
    </row>
    <row r="37352" spans="2:2">
      <c r="B37352" s="150"/>
    </row>
    <row r="37353" spans="2:2">
      <c r="B37353" s="150"/>
    </row>
    <row r="37354" spans="2:2">
      <c r="B37354" s="150"/>
    </row>
    <row r="37355" spans="2:2">
      <c r="B37355" s="150"/>
    </row>
    <row r="37356" spans="2:2">
      <c r="B37356" s="150"/>
    </row>
    <row r="37357" spans="2:2">
      <c r="B37357" s="150"/>
    </row>
    <row r="37358" spans="2:2">
      <c r="B37358" s="150"/>
    </row>
    <row r="37359" spans="2:2">
      <c r="B37359" s="150"/>
    </row>
    <row r="37360" spans="2:2">
      <c r="B37360" s="150"/>
    </row>
    <row r="37361" spans="2:2">
      <c r="B37361" s="150"/>
    </row>
    <row r="37362" spans="2:2">
      <c r="B37362" s="150"/>
    </row>
    <row r="37363" spans="2:2">
      <c r="B37363" s="150"/>
    </row>
    <row r="37364" spans="2:2">
      <c r="B37364" s="150"/>
    </row>
    <row r="37365" spans="2:2">
      <c r="B37365" s="150"/>
    </row>
    <row r="37366" spans="2:2">
      <c r="B37366" s="150"/>
    </row>
    <row r="37367" spans="2:2">
      <c r="B37367" s="150"/>
    </row>
    <row r="37368" spans="2:2">
      <c r="B37368" s="150"/>
    </row>
    <row r="37369" spans="2:2">
      <c r="B37369" s="150"/>
    </row>
    <row r="37370" spans="2:2">
      <c r="B37370" s="150"/>
    </row>
    <row r="37371" spans="2:2">
      <c r="B37371" s="150"/>
    </row>
    <row r="37372" spans="2:2">
      <c r="B37372" s="150"/>
    </row>
    <row r="37373" spans="2:2">
      <c r="B37373" s="150"/>
    </row>
    <row r="37374" spans="2:2">
      <c r="B37374" s="150"/>
    </row>
    <row r="37375" spans="2:2">
      <c r="B37375" s="150"/>
    </row>
    <row r="37376" spans="2:2">
      <c r="B37376" s="150"/>
    </row>
    <row r="37377" spans="2:2">
      <c r="B37377" s="150"/>
    </row>
    <row r="37378" spans="2:2">
      <c r="B37378" s="150"/>
    </row>
    <row r="37379" spans="2:2">
      <c r="B37379" s="150"/>
    </row>
    <row r="37380" spans="2:2">
      <c r="B37380" s="150"/>
    </row>
    <row r="37381" spans="2:2">
      <c r="B37381" s="150"/>
    </row>
    <row r="37382" spans="2:2">
      <c r="B37382" s="150"/>
    </row>
    <row r="37383" spans="2:2">
      <c r="B37383" s="150"/>
    </row>
    <row r="37384" spans="2:2">
      <c r="B37384" s="150"/>
    </row>
    <row r="37385" spans="2:2">
      <c r="B37385" s="150"/>
    </row>
    <row r="37386" spans="2:2">
      <c r="B37386" s="150"/>
    </row>
    <row r="37387" spans="2:2">
      <c r="B37387" s="150"/>
    </row>
    <row r="37388" spans="2:2">
      <c r="B37388" s="150"/>
    </row>
    <row r="37389" spans="2:2">
      <c r="B37389" s="150"/>
    </row>
    <row r="37390" spans="2:2">
      <c r="B37390" s="150"/>
    </row>
    <row r="37391" spans="2:2">
      <c r="B37391" s="150"/>
    </row>
    <row r="37392" spans="2:2">
      <c r="B37392" s="150"/>
    </row>
    <row r="37393" spans="2:2">
      <c r="B37393" s="150"/>
    </row>
    <row r="37394" spans="2:2">
      <c r="B37394" s="150"/>
    </row>
    <row r="37395" spans="2:2">
      <c r="B37395" s="150"/>
    </row>
    <row r="37396" spans="2:2">
      <c r="B37396" s="150"/>
    </row>
    <row r="37397" spans="2:2">
      <c r="B37397" s="150"/>
    </row>
    <row r="37398" spans="2:2">
      <c r="B37398" s="150"/>
    </row>
    <row r="37399" spans="2:2">
      <c r="B37399" s="150"/>
    </row>
    <row r="37400" spans="2:2">
      <c r="B37400" s="150"/>
    </row>
    <row r="37401" spans="2:2">
      <c r="B37401" s="150"/>
    </row>
    <row r="37402" spans="2:2">
      <c r="B37402" s="150"/>
    </row>
    <row r="37403" spans="2:2">
      <c r="B37403" s="150"/>
    </row>
    <row r="37404" spans="2:2">
      <c r="B37404" s="150"/>
    </row>
    <row r="37405" spans="2:2">
      <c r="B37405" s="150"/>
    </row>
    <row r="37406" spans="2:2">
      <c r="B37406" s="150"/>
    </row>
    <row r="37407" spans="2:2">
      <c r="B37407" s="150"/>
    </row>
    <row r="37408" spans="2:2">
      <c r="B37408" s="150"/>
    </row>
    <row r="37409" spans="2:2">
      <c r="B37409" s="150"/>
    </row>
    <row r="37410" spans="2:2">
      <c r="B37410" s="150"/>
    </row>
    <row r="37411" spans="2:2">
      <c r="B37411" s="150"/>
    </row>
    <row r="37412" spans="2:2">
      <c r="B37412" s="150"/>
    </row>
    <row r="37413" spans="2:2">
      <c r="B37413" s="150"/>
    </row>
    <row r="37414" spans="2:2">
      <c r="B37414" s="150"/>
    </row>
    <row r="37415" spans="2:2">
      <c r="B37415" s="150"/>
    </row>
    <row r="37416" spans="2:2">
      <c r="B37416" s="150"/>
    </row>
    <row r="37417" spans="2:2">
      <c r="B37417" s="150"/>
    </row>
    <row r="37418" spans="2:2">
      <c r="B37418" s="150"/>
    </row>
    <row r="37419" spans="2:2">
      <c r="B37419" s="150"/>
    </row>
    <row r="37420" spans="2:2">
      <c r="B37420" s="150"/>
    </row>
    <row r="37421" spans="2:2">
      <c r="B37421" s="150"/>
    </row>
    <row r="37422" spans="2:2">
      <c r="B37422" s="150"/>
    </row>
    <row r="37423" spans="2:2">
      <c r="B37423" s="150"/>
    </row>
    <row r="37424" spans="2:2">
      <c r="B37424" s="150"/>
    </row>
    <row r="37425" spans="2:2">
      <c r="B37425" s="150"/>
    </row>
    <row r="37426" spans="2:2">
      <c r="B37426" s="150"/>
    </row>
    <row r="37427" spans="2:2">
      <c r="B37427" s="150"/>
    </row>
    <row r="37428" spans="2:2">
      <c r="B37428" s="150"/>
    </row>
    <row r="37429" spans="2:2">
      <c r="B37429" s="150"/>
    </row>
    <row r="37430" spans="2:2">
      <c r="B37430" s="150"/>
    </row>
    <row r="37431" spans="2:2">
      <c r="B37431" s="150"/>
    </row>
    <row r="37432" spans="2:2">
      <c r="B37432" s="150"/>
    </row>
    <row r="37433" spans="2:2">
      <c r="B37433" s="150"/>
    </row>
    <row r="37434" spans="2:2">
      <c r="B37434" s="150"/>
    </row>
    <row r="37435" spans="2:2">
      <c r="B37435" s="150"/>
    </row>
    <row r="37436" spans="2:2">
      <c r="B37436" s="150"/>
    </row>
    <row r="37437" spans="2:2">
      <c r="B37437" s="150"/>
    </row>
    <row r="37438" spans="2:2">
      <c r="B37438" s="150"/>
    </row>
    <row r="37439" spans="2:2">
      <c r="B37439" s="150"/>
    </row>
    <row r="37440" spans="2:2">
      <c r="B37440" s="150"/>
    </row>
    <row r="37441" spans="2:2">
      <c r="B37441" s="150"/>
    </row>
    <row r="37442" spans="2:2">
      <c r="B37442" s="150"/>
    </row>
    <row r="37443" spans="2:2">
      <c r="B37443" s="150"/>
    </row>
    <row r="37444" spans="2:2">
      <c r="B37444" s="150"/>
    </row>
    <row r="37445" spans="2:2">
      <c r="B37445" s="150"/>
    </row>
    <row r="37446" spans="2:2">
      <c r="B37446" s="150"/>
    </row>
    <row r="37447" spans="2:2">
      <c r="B37447" s="150"/>
    </row>
    <row r="37448" spans="2:2">
      <c r="B37448" s="150"/>
    </row>
    <row r="37449" spans="2:2">
      <c r="B37449" s="150"/>
    </row>
    <row r="37450" spans="2:2">
      <c r="B37450" s="150"/>
    </row>
    <row r="37451" spans="2:2">
      <c r="B37451" s="150"/>
    </row>
    <row r="37452" spans="2:2">
      <c r="B37452" s="150"/>
    </row>
    <row r="37453" spans="2:2">
      <c r="B37453" s="150"/>
    </row>
    <row r="37454" spans="2:2">
      <c r="B37454" s="150"/>
    </row>
    <row r="37455" spans="2:2">
      <c r="B37455" s="150"/>
    </row>
    <row r="37456" spans="2:2">
      <c r="B37456" s="150"/>
    </row>
    <row r="37457" spans="2:2">
      <c r="B37457" s="150"/>
    </row>
    <row r="37458" spans="2:2">
      <c r="B37458" s="150"/>
    </row>
    <row r="37459" spans="2:2">
      <c r="B37459" s="150"/>
    </row>
    <row r="37460" spans="2:2">
      <c r="B37460" s="150"/>
    </row>
    <row r="37461" spans="2:2">
      <c r="B37461" s="150"/>
    </row>
    <row r="37462" spans="2:2">
      <c r="B37462" s="150"/>
    </row>
    <row r="37463" spans="2:2">
      <c r="B37463" s="150"/>
    </row>
    <row r="37464" spans="2:2">
      <c r="B37464" s="150"/>
    </row>
    <row r="37465" spans="2:2">
      <c r="B37465" s="150"/>
    </row>
    <row r="37466" spans="2:2">
      <c r="B37466" s="150"/>
    </row>
    <row r="37467" spans="2:2">
      <c r="B37467" s="150"/>
    </row>
    <row r="37468" spans="2:2">
      <c r="B37468" s="150"/>
    </row>
    <row r="37469" spans="2:2">
      <c r="B37469" s="150"/>
    </row>
    <row r="37470" spans="2:2">
      <c r="B37470" s="150"/>
    </row>
    <row r="37471" spans="2:2">
      <c r="B37471" s="150"/>
    </row>
    <row r="37472" spans="2:2">
      <c r="B37472" s="150"/>
    </row>
    <row r="37473" spans="2:2">
      <c r="B37473" s="150"/>
    </row>
    <row r="37474" spans="2:2">
      <c r="B37474" s="150"/>
    </row>
    <row r="37475" spans="2:2">
      <c r="B37475" s="150"/>
    </row>
    <row r="37476" spans="2:2">
      <c r="B37476" s="150"/>
    </row>
    <row r="37477" spans="2:2">
      <c r="B37477" s="150"/>
    </row>
    <row r="37478" spans="2:2">
      <c r="B37478" s="150"/>
    </row>
    <row r="37479" spans="2:2">
      <c r="B37479" s="150"/>
    </row>
    <row r="37480" spans="2:2">
      <c r="B37480" s="150"/>
    </row>
    <row r="37481" spans="2:2">
      <c r="B37481" s="150"/>
    </row>
    <row r="37482" spans="2:2">
      <c r="B37482" s="150"/>
    </row>
    <row r="37483" spans="2:2">
      <c r="B37483" s="150"/>
    </row>
    <row r="37484" spans="2:2">
      <c r="B37484" s="150"/>
    </row>
    <row r="37485" spans="2:2">
      <c r="B37485" s="150"/>
    </row>
    <row r="37486" spans="2:2">
      <c r="B37486" s="150"/>
    </row>
    <row r="37487" spans="2:2">
      <c r="B37487" s="150"/>
    </row>
    <row r="37488" spans="2:2">
      <c r="B37488" s="150"/>
    </row>
    <row r="37489" spans="2:2">
      <c r="B37489" s="150"/>
    </row>
    <row r="37490" spans="2:2">
      <c r="B37490" s="150"/>
    </row>
    <row r="37491" spans="2:2">
      <c r="B37491" s="150"/>
    </row>
    <row r="37492" spans="2:2">
      <c r="B37492" s="150"/>
    </row>
    <row r="37493" spans="2:2">
      <c r="B37493" s="150"/>
    </row>
    <row r="37494" spans="2:2">
      <c r="B37494" s="150"/>
    </row>
    <row r="37495" spans="2:2">
      <c r="B37495" s="150"/>
    </row>
    <row r="37496" spans="2:2">
      <c r="B37496" s="150"/>
    </row>
    <row r="37497" spans="2:2">
      <c r="B37497" s="150"/>
    </row>
    <row r="37498" spans="2:2">
      <c r="B37498" s="150"/>
    </row>
    <row r="37499" spans="2:2">
      <c r="B37499" s="150"/>
    </row>
    <row r="37500" spans="2:2">
      <c r="B37500" s="150"/>
    </row>
    <row r="37501" spans="2:2">
      <c r="B37501" s="150"/>
    </row>
    <row r="37502" spans="2:2">
      <c r="B37502" s="150"/>
    </row>
    <row r="37503" spans="2:2">
      <c r="B37503" s="150"/>
    </row>
    <row r="37504" spans="2:2">
      <c r="B37504" s="150"/>
    </row>
    <row r="37505" spans="2:2">
      <c r="B37505" s="150"/>
    </row>
    <row r="37506" spans="2:2">
      <c r="B37506" s="150"/>
    </row>
    <row r="37507" spans="2:2">
      <c r="B37507" s="150"/>
    </row>
    <row r="37508" spans="2:2">
      <c r="B37508" s="150"/>
    </row>
    <row r="37509" spans="2:2">
      <c r="B37509" s="150"/>
    </row>
    <row r="37510" spans="2:2">
      <c r="B37510" s="150"/>
    </row>
    <row r="37511" spans="2:2">
      <c r="B37511" s="150"/>
    </row>
    <row r="37512" spans="2:2">
      <c r="B37512" s="150"/>
    </row>
    <row r="37513" spans="2:2">
      <c r="B37513" s="150"/>
    </row>
    <row r="37514" spans="2:2">
      <c r="B37514" s="150"/>
    </row>
    <row r="37515" spans="2:2">
      <c r="B37515" s="150"/>
    </row>
    <row r="37516" spans="2:2">
      <c r="B37516" s="150"/>
    </row>
    <row r="37517" spans="2:2">
      <c r="B37517" s="150"/>
    </row>
    <row r="37518" spans="2:2">
      <c r="B37518" s="150"/>
    </row>
    <row r="37519" spans="2:2">
      <c r="B37519" s="150"/>
    </row>
    <row r="37520" spans="2:2">
      <c r="B37520" s="150"/>
    </row>
    <row r="37521" spans="2:2">
      <c r="B37521" s="150"/>
    </row>
    <row r="37522" spans="2:2">
      <c r="B37522" s="150"/>
    </row>
    <row r="37523" spans="2:2">
      <c r="B37523" s="150"/>
    </row>
    <row r="37524" spans="2:2">
      <c r="B37524" s="150"/>
    </row>
    <row r="37525" spans="2:2">
      <c r="B37525" s="150"/>
    </row>
    <row r="37526" spans="2:2">
      <c r="B37526" s="150"/>
    </row>
    <row r="37527" spans="2:2">
      <c r="B37527" s="150"/>
    </row>
    <row r="37528" spans="2:2">
      <c r="B37528" s="150"/>
    </row>
    <row r="37529" spans="2:2">
      <c r="B37529" s="150"/>
    </row>
    <row r="37530" spans="2:2">
      <c r="B37530" s="150"/>
    </row>
    <row r="37531" spans="2:2">
      <c r="B37531" s="150"/>
    </row>
    <row r="37532" spans="2:2">
      <c r="B37532" s="150"/>
    </row>
    <row r="37533" spans="2:2">
      <c r="B37533" s="150"/>
    </row>
    <row r="37534" spans="2:2">
      <c r="B37534" s="150"/>
    </row>
    <row r="37535" spans="2:2">
      <c r="B37535" s="150"/>
    </row>
    <row r="37536" spans="2:2">
      <c r="B37536" s="150"/>
    </row>
    <row r="37537" spans="2:2">
      <c r="B37537" s="150"/>
    </row>
    <row r="37538" spans="2:2">
      <c r="B37538" s="150"/>
    </row>
    <row r="37539" spans="2:2">
      <c r="B37539" s="150"/>
    </row>
    <row r="37540" spans="2:2">
      <c r="B37540" s="150"/>
    </row>
    <row r="37541" spans="2:2">
      <c r="B37541" s="150"/>
    </row>
    <row r="37542" spans="2:2">
      <c r="B37542" s="150"/>
    </row>
    <row r="37543" spans="2:2">
      <c r="B37543" s="150"/>
    </row>
    <row r="37544" spans="2:2">
      <c r="B37544" s="150"/>
    </row>
    <row r="37545" spans="2:2">
      <c r="B37545" s="150"/>
    </row>
    <row r="37546" spans="2:2">
      <c r="B37546" s="150"/>
    </row>
    <row r="37547" spans="2:2">
      <c r="B37547" s="150"/>
    </row>
    <row r="37548" spans="2:2">
      <c r="B37548" s="150"/>
    </row>
    <row r="37549" spans="2:2">
      <c r="B37549" s="150"/>
    </row>
    <row r="37550" spans="2:2">
      <c r="B37550" s="150"/>
    </row>
    <row r="37551" spans="2:2">
      <c r="B37551" s="150"/>
    </row>
    <row r="37552" spans="2:2">
      <c r="B37552" s="150"/>
    </row>
    <row r="37553" spans="2:2">
      <c r="B37553" s="150"/>
    </row>
    <row r="37554" spans="2:2">
      <c r="B37554" s="150"/>
    </row>
    <row r="37555" spans="2:2">
      <c r="B37555" s="150"/>
    </row>
    <row r="37556" spans="2:2">
      <c r="B37556" s="150"/>
    </row>
    <row r="37557" spans="2:2">
      <c r="B37557" s="150"/>
    </row>
    <row r="37558" spans="2:2">
      <c r="B37558" s="150"/>
    </row>
    <row r="37559" spans="2:2">
      <c r="B37559" s="150"/>
    </row>
    <row r="37560" spans="2:2">
      <c r="B37560" s="150"/>
    </row>
    <row r="37561" spans="2:2">
      <c r="B37561" s="150"/>
    </row>
    <row r="37562" spans="2:2">
      <c r="B37562" s="150"/>
    </row>
    <row r="37563" spans="2:2">
      <c r="B37563" s="150"/>
    </row>
    <row r="37564" spans="2:2">
      <c r="B37564" s="150"/>
    </row>
    <row r="37565" spans="2:2">
      <c r="B37565" s="150"/>
    </row>
    <row r="37566" spans="2:2">
      <c r="B37566" s="150"/>
    </row>
    <row r="37567" spans="2:2">
      <c r="B37567" s="150"/>
    </row>
    <row r="37568" spans="2:2">
      <c r="B37568" s="150"/>
    </row>
    <row r="37569" spans="2:2">
      <c r="B37569" s="150"/>
    </row>
    <row r="37570" spans="2:2">
      <c r="B37570" s="150"/>
    </row>
    <row r="37571" spans="2:2">
      <c r="B37571" s="150"/>
    </row>
    <row r="37572" spans="2:2">
      <c r="B37572" s="150"/>
    </row>
    <row r="37573" spans="2:2">
      <c r="B37573" s="150"/>
    </row>
    <row r="37574" spans="2:2">
      <c r="B37574" s="150"/>
    </row>
    <row r="37575" spans="2:2">
      <c r="B37575" s="150"/>
    </row>
    <row r="37576" spans="2:2">
      <c r="B37576" s="150"/>
    </row>
    <row r="37577" spans="2:2">
      <c r="B37577" s="150"/>
    </row>
    <row r="37578" spans="2:2">
      <c r="B37578" s="150"/>
    </row>
    <row r="37579" spans="2:2">
      <c r="B37579" s="150"/>
    </row>
    <row r="37580" spans="2:2">
      <c r="B37580" s="150"/>
    </row>
    <row r="37581" spans="2:2">
      <c r="B37581" s="150"/>
    </row>
    <row r="37582" spans="2:2">
      <c r="B37582" s="150"/>
    </row>
    <row r="37583" spans="2:2">
      <c r="B37583" s="150"/>
    </row>
    <row r="37584" spans="2:2">
      <c r="B37584" s="150"/>
    </row>
    <row r="37585" spans="2:2">
      <c r="B37585" s="150"/>
    </row>
    <row r="37586" spans="2:2">
      <c r="B37586" s="150"/>
    </row>
    <row r="37587" spans="2:2">
      <c r="B37587" s="150"/>
    </row>
    <row r="37588" spans="2:2">
      <c r="B37588" s="150"/>
    </row>
    <row r="37589" spans="2:2">
      <c r="B37589" s="150"/>
    </row>
    <row r="37590" spans="2:2">
      <c r="B37590" s="150"/>
    </row>
    <row r="37591" spans="2:2">
      <c r="B37591" s="150"/>
    </row>
    <row r="37592" spans="2:2">
      <c r="B37592" s="150"/>
    </row>
    <row r="37593" spans="2:2">
      <c r="B37593" s="150"/>
    </row>
    <row r="37594" spans="2:2">
      <c r="B37594" s="150"/>
    </row>
    <row r="37595" spans="2:2">
      <c r="B37595" s="150"/>
    </row>
    <row r="37596" spans="2:2">
      <c r="B37596" s="150"/>
    </row>
    <row r="37597" spans="2:2">
      <c r="B37597" s="150"/>
    </row>
    <row r="37598" spans="2:2">
      <c r="B37598" s="150"/>
    </row>
    <row r="37599" spans="2:2">
      <c r="B37599" s="150"/>
    </row>
    <row r="37600" spans="2:2">
      <c r="B37600" s="150"/>
    </row>
    <row r="37601" spans="2:2">
      <c r="B37601" s="150"/>
    </row>
    <row r="37602" spans="2:2">
      <c r="B37602" s="150"/>
    </row>
    <row r="37603" spans="2:2">
      <c r="B37603" s="150"/>
    </row>
    <row r="37604" spans="2:2">
      <c r="B37604" s="150"/>
    </row>
    <row r="37605" spans="2:2">
      <c r="B37605" s="150"/>
    </row>
    <row r="37606" spans="2:2">
      <c r="B37606" s="150"/>
    </row>
    <row r="37607" spans="2:2">
      <c r="B37607" s="150"/>
    </row>
    <row r="37608" spans="2:2">
      <c r="B37608" s="150"/>
    </row>
    <row r="37609" spans="2:2">
      <c r="B37609" s="150"/>
    </row>
    <row r="37610" spans="2:2">
      <c r="B37610" s="150"/>
    </row>
    <row r="37611" spans="2:2">
      <c r="B37611" s="150"/>
    </row>
    <row r="37612" spans="2:2">
      <c r="B37612" s="150"/>
    </row>
    <row r="37613" spans="2:2">
      <c r="B37613" s="150"/>
    </row>
    <row r="37614" spans="2:2">
      <c r="B37614" s="150"/>
    </row>
    <row r="37615" spans="2:2">
      <c r="B37615" s="150"/>
    </row>
    <row r="37616" spans="2:2">
      <c r="B37616" s="150"/>
    </row>
    <row r="37617" spans="2:2">
      <c r="B37617" s="150"/>
    </row>
    <row r="37618" spans="2:2">
      <c r="B37618" s="150"/>
    </row>
    <row r="37619" spans="2:2">
      <c r="B37619" s="150"/>
    </row>
    <row r="37620" spans="2:2">
      <c r="B37620" s="150"/>
    </row>
    <row r="37621" spans="2:2">
      <c r="B37621" s="150"/>
    </row>
    <row r="37622" spans="2:2">
      <c r="B37622" s="150"/>
    </row>
    <row r="37623" spans="2:2">
      <c r="B37623" s="150"/>
    </row>
    <row r="37624" spans="2:2">
      <c r="B37624" s="150"/>
    </row>
    <row r="37625" spans="2:2">
      <c r="B37625" s="150"/>
    </row>
    <row r="37626" spans="2:2">
      <c r="B37626" s="150"/>
    </row>
    <row r="37627" spans="2:2">
      <c r="B37627" s="150"/>
    </row>
    <row r="37628" spans="2:2">
      <c r="B37628" s="150"/>
    </row>
    <row r="37629" spans="2:2">
      <c r="B37629" s="150"/>
    </row>
    <row r="37630" spans="2:2">
      <c r="B37630" s="150"/>
    </row>
    <row r="37631" spans="2:2">
      <c r="B37631" s="150"/>
    </row>
    <row r="37632" spans="2:2">
      <c r="B37632" s="150"/>
    </row>
    <row r="37633" spans="2:2">
      <c r="B37633" s="150"/>
    </row>
    <row r="37634" spans="2:2">
      <c r="B37634" s="150"/>
    </row>
    <row r="37635" spans="2:2">
      <c r="B37635" s="150"/>
    </row>
    <row r="37636" spans="2:2">
      <c r="B37636" s="150"/>
    </row>
    <row r="37637" spans="2:2">
      <c r="B37637" s="150"/>
    </row>
    <row r="37638" spans="2:2">
      <c r="B37638" s="150"/>
    </row>
    <row r="37639" spans="2:2">
      <c r="B37639" s="150"/>
    </row>
    <row r="37640" spans="2:2">
      <c r="B37640" s="150"/>
    </row>
    <row r="37641" spans="2:2">
      <c r="B37641" s="150"/>
    </row>
    <row r="37642" spans="2:2">
      <c r="B37642" s="150"/>
    </row>
    <row r="37643" spans="2:2">
      <c r="B37643" s="150"/>
    </row>
    <row r="37644" spans="2:2">
      <c r="B37644" s="150"/>
    </row>
    <row r="37645" spans="2:2">
      <c r="B37645" s="150"/>
    </row>
    <row r="37646" spans="2:2">
      <c r="B37646" s="150"/>
    </row>
    <row r="37647" spans="2:2">
      <c r="B37647" s="150"/>
    </row>
    <row r="37648" spans="2:2">
      <c r="B37648" s="150"/>
    </row>
    <row r="37649" spans="2:2">
      <c r="B37649" s="150"/>
    </row>
    <row r="37650" spans="2:2">
      <c r="B37650" s="150"/>
    </row>
    <row r="37651" spans="2:2">
      <c r="B37651" s="150"/>
    </row>
    <row r="37652" spans="2:2">
      <c r="B37652" s="150"/>
    </row>
    <row r="37653" spans="2:2">
      <c r="B37653" s="150"/>
    </row>
    <row r="37654" spans="2:2">
      <c r="B37654" s="150"/>
    </row>
    <row r="37655" spans="2:2">
      <c r="B37655" s="150"/>
    </row>
    <row r="37656" spans="2:2">
      <c r="B37656" s="150"/>
    </row>
    <row r="37657" spans="2:2">
      <c r="B37657" s="150"/>
    </row>
    <row r="37658" spans="2:2">
      <c r="B37658" s="150"/>
    </row>
    <row r="37659" spans="2:2">
      <c r="B37659" s="150"/>
    </row>
    <row r="37660" spans="2:2">
      <c r="B37660" s="150"/>
    </row>
    <row r="37661" spans="2:2">
      <c r="B37661" s="150"/>
    </row>
    <row r="37662" spans="2:2">
      <c r="B37662" s="150"/>
    </row>
    <row r="37663" spans="2:2">
      <c r="B37663" s="150"/>
    </row>
    <row r="37664" spans="2:2">
      <c r="B37664" s="150"/>
    </row>
    <row r="37665" spans="2:2">
      <c r="B37665" s="150"/>
    </row>
    <row r="37666" spans="2:2">
      <c r="B37666" s="150"/>
    </row>
    <row r="37667" spans="2:2">
      <c r="B37667" s="150"/>
    </row>
    <row r="37668" spans="2:2">
      <c r="B37668" s="150"/>
    </row>
    <row r="37669" spans="2:2">
      <c r="B37669" s="150"/>
    </row>
    <row r="37670" spans="2:2">
      <c r="B37670" s="150"/>
    </row>
    <row r="37671" spans="2:2">
      <c r="B37671" s="150"/>
    </row>
    <row r="37672" spans="2:2">
      <c r="B37672" s="150"/>
    </row>
    <row r="37673" spans="2:2">
      <c r="B37673" s="150"/>
    </row>
    <row r="37674" spans="2:2">
      <c r="B37674" s="150"/>
    </row>
    <row r="37675" spans="2:2">
      <c r="B37675" s="150"/>
    </row>
    <row r="37676" spans="2:2">
      <c r="B37676" s="150"/>
    </row>
    <row r="37677" spans="2:2">
      <c r="B37677" s="150"/>
    </row>
    <row r="37678" spans="2:2">
      <c r="B37678" s="150"/>
    </row>
    <row r="37679" spans="2:2">
      <c r="B37679" s="150"/>
    </row>
    <row r="37680" spans="2:2">
      <c r="B37680" s="150"/>
    </row>
    <row r="37681" spans="2:2">
      <c r="B37681" s="150"/>
    </row>
    <row r="37682" spans="2:2">
      <c r="B37682" s="150"/>
    </row>
    <row r="37683" spans="2:2">
      <c r="B37683" s="150"/>
    </row>
    <row r="37684" spans="2:2">
      <c r="B37684" s="150"/>
    </row>
    <row r="37685" spans="2:2">
      <c r="B37685" s="150"/>
    </row>
    <row r="37686" spans="2:2">
      <c r="B37686" s="150"/>
    </row>
    <row r="37687" spans="2:2">
      <c r="B37687" s="150"/>
    </row>
    <row r="37688" spans="2:2">
      <c r="B37688" s="150"/>
    </row>
    <row r="37689" spans="2:2">
      <c r="B37689" s="150"/>
    </row>
    <row r="37690" spans="2:2">
      <c r="B37690" s="150"/>
    </row>
    <row r="37691" spans="2:2">
      <c r="B37691" s="150"/>
    </row>
    <row r="37692" spans="2:2">
      <c r="B37692" s="150"/>
    </row>
    <row r="37693" spans="2:2">
      <c r="B37693" s="150"/>
    </row>
    <row r="37694" spans="2:2">
      <c r="B37694" s="150"/>
    </row>
    <row r="37695" spans="2:2">
      <c r="B37695" s="150"/>
    </row>
    <row r="37696" spans="2:2">
      <c r="B37696" s="150"/>
    </row>
    <row r="37697" spans="2:2">
      <c r="B37697" s="150"/>
    </row>
    <row r="37698" spans="2:2">
      <c r="B37698" s="150"/>
    </row>
    <row r="37699" spans="2:2">
      <c r="B37699" s="150"/>
    </row>
    <row r="37700" spans="2:2">
      <c r="B37700" s="150"/>
    </row>
    <row r="37701" spans="2:2">
      <c r="B37701" s="150"/>
    </row>
    <row r="37702" spans="2:2">
      <c r="B37702" s="150"/>
    </row>
    <row r="37703" spans="2:2">
      <c r="B37703" s="150"/>
    </row>
    <row r="37704" spans="2:2">
      <c r="B37704" s="150"/>
    </row>
    <row r="37705" spans="2:2">
      <c r="B37705" s="150"/>
    </row>
    <row r="37706" spans="2:2">
      <c r="B37706" s="150"/>
    </row>
    <row r="37707" spans="2:2">
      <c r="B37707" s="150"/>
    </row>
    <row r="37708" spans="2:2">
      <c r="B37708" s="150"/>
    </row>
    <row r="37709" spans="2:2">
      <c r="B37709" s="150"/>
    </row>
    <row r="37710" spans="2:2">
      <c r="B37710" s="150"/>
    </row>
    <row r="37711" spans="2:2">
      <c r="B37711" s="150"/>
    </row>
    <row r="37712" spans="2:2">
      <c r="B37712" s="150"/>
    </row>
    <row r="37713" spans="2:2">
      <c r="B37713" s="150"/>
    </row>
    <row r="37714" spans="2:2">
      <c r="B37714" s="150"/>
    </row>
    <row r="37715" spans="2:2">
      <c r="B37715" s="150"/>
    </row>
    <row r="37716" spans="2:2">
      <c r="B37716" s="150"/>
    </row>
    <row r="37717" spans="2:2">
      <c r="B37717" s="150"/>
    </row>
    <row r="37718" spans="2:2">
      <c r="B37718" s="150"/>
    </row>
    <row r="37719" spans="2:2">
      <c r="B37719" s="150"/>
    </row>
    <row r="37720" spans="2:2">
      <c r="B37720" s="150"/>
    </row>
    <row r="37721" spans="2:2">
      <c r="B37721" s="150"/>
    </row>
    <row r="37722" spans="2:2">
      <c r="B37722" s="150"/>
    </row>
    <row r="37723" spans="2:2">
      <c r="B37723" s="150"/>
    </row>
    <row r="37724" spans="2:2">
      <c r="B37724" s="150"/>
    </row>
    <row r="37725" spans="2:2">
      <c r="B37725" s="150"/>
    </row>
    <row r="37726" spans="2:2">
      <c r="B37726" s="150"/>
    </row>
    <row r="37727" spans="2:2">
      <c r="B37727" s="150"/>
    </row>
    <row r="37728" spans="2:2">
      <c r="B37728" s="150"/>
    </row>
    <row r="37729" spans="2:2">
      <c r="B37729" s="150"/>
    </row>
    <row r="37730" spans="2:2">
      <c r="B37730" s="150"/>
    </row>
    <row r="37731" spans="2:2">
      <c r="B37731" s="150"/>
    </row>
    <row r="37732" spans="2:2">
      <c r="B37732" s="150"/>
    </row>
    <row r="37733" spans="2:2">
      <c r="B37733" s="150"/>
    </row>
    <row r="37734" spans="2:2">
      <c r="B37734" s="150"/>
    </row>
    <row r="37735" spans="2:2">
      <c r="B37735" s="150"/>
    </row>
    <row r="37736" spans="2:2">
      <c r="B37736" s="150"/>
    </row>
    <row r="37737" spans="2:2">
      <c r="B37737" s="150"/>
    </row>
    <row r="37738" spans="2:2">
      <c r="B37738" s="150"/>
    </row>
    <row r="37739" spans="2:2">
      <c r="B37739" s="150"/>
    </row>
    <row r="37740" spans="2:2">
      <c r="B37740" s="150"/>
    </row>
    <row r="37741" spans="2:2">
      <c r="B37741" s="150"/>
    </row>
    <row r="37742" spans="2:2">
      <c r="B37742" s="150"/>
    </row>
    <row r="37743" spans="2:2">
      <c r="B37743" s="150"/>
    </row>
    <row r="37744" spans="2:2">
      <c r="B37744" s="150"/>
    </row>
    <row r="37745" spans="2:2">
      <c r="B37745" s="150"/>
    </row>
    <row r="37746" spans="2:2">
      <c r="B37746" s="150"/>
    </row>
    <row r="37747" spans="2:2">
      <c r="B37747" s="150"/>
    </row>
    <row r="37748" spans="2:2">
      <c r="B37748" s="150"/>
    </row>
    <row r="37749" spans="2:2">
      <c r="B37749" s="150"/>
    </row>
    <row r="37750" spans="2:2">
      <c r="B37750" s="150"/>
    </row>
    <row r="37751" spans="2:2">
      <c r="B37751" s="150"/>
    </row>
    <row r="37752" spans="2:2">
      <c r="B37752" s="150"/>
    </row>
    <row r="37753" spans="2:2">
      <c r="B37753" s="150"/>
    </row>
    <row r="37754" spans="2:2">
      <c r="B37754" s="150"/>
    </row>
    <row r="37755" spans="2:2">
      <c r="B37755" s="150"/>
    </row>
    <row r="37756" spans="2:2">
      <c r="B37756" s="150"/>
    </row>
    <row r="37757" spans="2:2">
      <c r="B37757" s="150"/>
    </row>
    <row r="37758" spans="2:2">
      <c r="B37758" s="150"/>
    </row>
    <row r="37759" spans="2:2">
      <c r="B37759" s="150"/>
    </row>
    <row r="37760" spans="2:2">
      <c r="B37760" s="150"/>
    </row>
    <row r="37761" spans="2:2">
      <c r="B37761" s="150"/>
    </row>
    <row r="37762" spans="2:2">
      <c r="B37762" s="150"/>
    </row>
    <row r="37763" spans="2:2">
      <c r="B37763" s="150"/>
    </row>
    <row r="37764" spans="2:2">
      <c r="B37764" s="150"/>
    </row>
    <row r="37765" spans="2:2">
      <c r="B37765" s="150"/>
    </row>
    <row r="37766" spans="2:2">
      <c r="B37766" s="150"/>
    </row>
    <row r="37767" spans="2:2">
      <c r="B37767" s="150"/>
    </row>
    <row r="37768" spans="2:2">
      <c r="B37768" s="150"/>
    </row>
    <row r="37769" spans="2:2">
      <c r="B37769" s="150"/>
    </row>
    <row r="37770" spans="2:2">
      <c r="B37770" s="150"/>
    </row>
    <row r="37771" spans="2:2">
      <c r="B37771" s="150"/>
    </row>
    <row r="37772" spans="2:2">
      <c r="B37772" s="150"/>
    </row>
    <row r="37773" spans="2:2">
      <c r="B37773" s="150"/>
    </row>
    <row r="37774" spans="2:2">
      <c r="B37774" s="150"/>
    </row>
    <row r="37775" spans="2:2">
      <c r="B37775" s="150"/>
    </row>
    <row r="37776" spans="2:2">
      <c r="B37776" s="150"/>
    </row>
    <row r="37777" spans="2:2">
      <c r="B37777" s="150"/>
    </row>
    <row r="37778" spans="2:2">
      <c r="B37778" s="150"/>
    </row>
    <row r="37779" spans="2:2">
      <c r="B37779" s="150"/>
    </row>
    <row r="37780" spans="2:2">
      <c r="B37780" s="150"/>
    </row>
    <row r="37781" spans="2:2">
      <c r="B37781" s="150"/>
    </row>
    <row r="37782" spans="2:2">
      <c r="B37782" s="150"/>
    </row>
    <row r="37783" spans="2:2">
      <c r="B37783" s="150"/>
    </row>
    <row r="37784" spans="2:2">
      <c r="B37784" s="150"/>
    </row>
    <row r="37785" spans="2:2">
      <c r="B37785" s="150"/>
    </row>
    <row r="37786" spans="2:2">
      <c r="B37786" s="150"/>
    </row>
    <row r="37787" spans="2:2">
      <c r="B37787" s="150"/>
    </row>
    <row r="37788" spans="2:2">
      <c r="B37788" s="150"/>
    </row>
    <row r="37789" spans="2:2">
      <c r="B37789" s="150"/>
    </row>
    <row r="37790" spans="2:2">
      <c r="B37790" s="150"/>
    </row>
    <row r="37791" spans="2:2">
      <c r="B37791" s="150"/>
    </row>
    <row r="37792" spans="2:2">
      <c r="B37792" s="150"/>
    </row>
    <row r="37793" spans="2:2">
      <c r="B37793" s="150"/>
    </row>
    <row r="37794" spans="2:2">
      <c r="B37794" s="150"/>
    </row>
    <row r="37795" spans="2:2">
      <c r="B37795" s="150"/>
    </row>
    <row r="37796" spans="2:2">
      <c r="B37796" s="150"/>
    </row>
    <row r="37797" spans="2:2">
      <c r="B37797" s="150"/>
    </row>
    <row r="37798" spans="2:2">
      <c r="B37798" s="150"/>
    </row>
    <row r="37799" spans="2:2">
      <c r="B37799" s="150"/>
    </row>
    <row r="37800" spans="2:2">
      <c r="B37800" s="150"/>
    </row>
    <row r="37801" spans="2:2">
      <c r="B37801" s="150"/>
    </row>
    <row r="37802" spans="2:2">
      <c r="B37802" s="150"/>
    </row>
    <row r="37803" spans="2:2">
      <c r="B37803" s="150"/>
    </row>
    <row r="37804" spans="2:2">
      <c r="B37804" s="150"/>
    </row>
    <row r="37805" spans="2:2">
      <c r="B37805" s="150"/>
    </row>
    <row r="37806" spans="2:2">
      <c r="B37806" s="150"/>
    </row>
    <row r="37807" spans="2:2">
      <c r="B37807" s="150"/>
    </row>
    <row r="37808" spans="2:2">
      <c r="B37808" s="150"/>
    </row>
    <row r="37809" spans="2:2">
      <c r="B37809" s="150"/>
    </row>
    <row r="37810" spans="2:2">
      <c r="B37810" s="150"/>
    </row>
    <row r="37811" spans="2:2">
      <c r="B37811" s="150"/>
    </row>
    <row r="37812" spans="2:2">
      <c r="B37812" s="150"/>
    </row>
    <row r="37813" spans="2:2">
      <c r="B37813" s="150"/>
    </row>
    <row r="37814" spans="2:2">
      <c r="B37814" s="150"/>
    </row>
    <row r="37815" spans="2:2">
      <c r="B37815" s="150"/>
    </row>
    <row r="37816" spans="2:2">
      <c r="B37816" s="150"/>
    </row>
    <row r="37817" spans="2:2">
      <c r="B37817" s="150"/>
    </row>
    <row r="37818" spans="2:2">
      <c r="B37818" s="150"/>
    </row>
    <row r="37819" spans="2:2">
      <c r="B37819" s="150"/>
    </row>
    <row r="37820" spans="2:2">
      <c r="B37820" s="150"/>
    </row>
    <row r="37821" spans="2:2">
      <c r="B37821" s="150"/>
    </row>
    <row r="37822" spans="2:2">
      <c r="B37822" s="150"/>
    </row>
    <row r="37823" spans="2:2">
      <c r="B37823" s="150"/>
    </row>
    <row r="37824" spans="2:2">
      <c r="B37824" s="150"/>
    </row>
    <row r="37825" spans="2:2">
      <c r="B37825" s="150"/>
    </row>
    <row r="37826" spans="2:2">
      <c r="B37826" s="150"/>
    </row>
    <row r="37827" spans="2:2">
      <c r="B37827" s="150"/>
    </row>
    <row r="37828" spans="2:2">
      <c r="B37828" s="150"/>
    </row>
    <row r="37829" spans="2:2">
      <c r="B37829" s="150"/>
    </row>
    <row r="37830" spans="2:2">
      <c r="B37830" s="150"/>
    </row>
    <row r="37831" spans="2:2">
      <c r="B37831" s="150"/>
    </row>
    <row r="37832" spans="2:2">
      <c r="B37832" s="150"/>
    </row>
    <row r="37833" spans="2:2">
      <c r="B37833" s="150"/>
    </row>
    <row r="37834" spans="2:2">
      <c r="B37834" s="150"/>
    </row>
    <row r="37835" spans="2:2">
      <c r="B37835" s="150"/>
    </row>
    <row r="37836" spans="2:2">
      <c r="B37836" s="150"/>
    </row>
    <row r="37837" spans="2:2">
      <c r="B37837" s="150"/>
    </row>
    <row r="37838" spans="2:2">
      <c r="B37838" s="150"/>
    </row>
    <row r="37839" spans="2:2">
      <c r="B37839" s="150"/>
    </row>
    <row r="37840" spans="2:2">
      <c r="B37840" s="150"/>
    </row>
    <row r="37841" spans="2:2">
      <c r="B37841" s="150"/>
    </row>
    <row r="37842" spans="2:2">
      <c r="B37842" s="150"/>
    </row>
    <row r="37843" spans="2:2">
      <c r="B37843" s="150"/>
    </row>
    <row r="37844" spans="2:2">
      <c r="B37844" s="150"/>
    </row>
    <row r="37845" spans="2:2">
      <c r="B37845" s="150"/>
    </row>
    <row r="37846" spans="2:2">
      <c r="B37846" s="150"/>
    </row>
    <row r="37847" spans="2:2">
      <c r="B37847" s="150"/>
    </row>
    <row r="37848" spans="2:2">
      <c r="B37848" s="150"/>
    </row>
    <row r="37849" spans="2:2">
      <c r="B37849" s="150"/>
    </row>
    <row r="37850" spans="2:2">
      <c r="B37850" s="150"/>
    </row>
    <row r="37851" spans="2:2">
      <c r="B37851" s="150"/>
    </row>
    <row r="37852" spans="2:2">
      <c r="B37852" s="150"/>
    </row>
    <row r="37853" spans="2:2">
      <c r="B37853" s="150"/>
    </row>
    <row r="37854" spans="2:2">
      <c r="B37854" s="150"/>
    </row>
    <row r="37855" spans="2:2">
      <c r="B37855" s="150"/>
    </row>
    <row r="37856" spans="2:2">
      <c r="B37856" s="150"/>
    </row>
    <row r="37857" spans="2:2">
      <c r="B37857" s="150"/>
    </row>
    <row r="37858" spans="2:2">
      <c r="B37858" s="150"/>
    </row>
    <row r="37859" spans="2:2">
      <c r="B37859" s="150"/>
    </row>
    <row r="37860" spans="2:2">
      <c r="B37860" s="150"/>
    </row>
    <row r="37861" spans="2:2">
      <c r="B37861" s="150"/>
    </row>
    <row r="37862" spans="2:2">
      <c r="B37862" s="150"/>
    </row>
    <row r="37863" spans="2:2">
      <c r="B37863" s="150"/>
    </row>
    <row r="37864" spans="2:2">
      <c r="B37864" s="150"/>
    </row>
    <row r="37865" spans="2:2">
      <c r="B37865" s="150"/>
    </row>
    <row r="37866" spans="2:2">
      <c r="B37866" s="150"/>
    </row>
    <row r="37867" spans="2:2">
      <c r="B37867" s="150"/>
    </row>
    <row r="37868" spans="2:2">
      <c r="B37868" s="150"/>
    </row>
    <row r="37869" spans="2:2">
      <c r="B37869" s="150"/>
    </row>
    <row r="37870" spans="2:2">
      <c r="B37870" s="150"/>
    </row>
    <row r="37871" spans="2:2">
      <c r="B37871" s="150"/>
    </row>
    <row r="37872" spans="2:2">
      <c r="B37872" s="150"/>
    </row>
    <row r="37873" spans="2:2">
      <c r="B37873" s="150"/>
    </row>
    <row r="37874" spans="2:2">
      <c r="B37874" s="150"/>
    </row>
    <row r="37875" spans="2:2">
      <c r="B37875" s="150"/>
    </row>
    <row r="37876" spans="2:2">
      <c r="B37876" s="150"/>
    </row>
    <row r="37877" spans="2:2">
      <c r="B37877" s="150"/>
    </row>
    <row r="37878" spans="2:2">
      <c r="B37878" s="150"/>
    </row>
    <row r="37879" spans="2:2">
      <c r="B37879" s="150"/>
    </row>
    <row r="37880" spans="2:2">
      <c r="B37880" s="150"/>
    </row>
    <row r="37881" spans="2:2">
      <c r="B37881" s="150"/>
    </row>
    <row r="37882" spans="2:2">
      <c r="B37882" s="150"/>
    </row>
    <row r="37883" spans="2:2">
      <c r="B37883" s="150"/>
    </row>
    <row r="37884" spans="2:2">
      <c r="B37884" s="150"/>
    </row>
    <row r="37885" spans="2:2">
      <c r="B37885" s="150"/>
    </row>
    <row r="37886" spans="2:2">
      <c r="B37886" s="150"/>
    </row>
    <row r="37887" spans="2:2">
      <c r="B37887" s="150"/>
    </row>
    <row r="37888" spans="2:2">
      <c r="B37888" s="150"/>
    </row>
    <row r="37889" spans="2:2">
      <c r="B37889" s="150"/>
    </row>
    <row r="37890" spans="2:2">
      <c r="B37890" s="150"/>
    </row>
    <row r="37891" spans="2:2">
      <c r="B37891" s="150"/>
    </row>
    <row r="37892" spans="2:2">
      <c r="B37892" s="150"/>
    </row>
    <row r="37893" spans="2:2">
      <c r="B37893" s="150"/>
    </row>
    <row r="37894" spans="2:2">
      <c r="B37894" s="150"/>
    </row>
    <row r="37895" spans="2:2">
      <c r="B37895" s="150"/>
    </row>
    <row r="37896" spans="2:2">
      <c r="B37896" s="150"/>
    </row>
    <row r="37897" spans="2:2">
      <c r="B37897" s="150"/>
    </row>
    <row r="37898" spans="2:2">
      <c r="B37898" s="150"/>
    </row>
    <row r="37899" spans="2:2">
      <c r="B37899" s="150"/>
    </row>
    <row r="37900" spans="2:2">
      <c r="B37900" s="150"/>
    </row>
    <row r="37901" spans="2:2">
      <c r="B37901" s="150"/>
    </row>
    <row r="37902" spans="2:2">
      <c r="B37902" s="150"/>
    </row>
    <row r="37903" spans="2:2">
      <c r="B37903" s="150"/>
    </row>
    <row r="37904" spans="2:2">
      <c r="B37904" s="150"/>
    </row>
    <row r="37905" spans="2:2">
      <c r="B37905" s="150"/>
    </row>
    <row r="37906" spans="2:2">
      <c r="B37906" s="150"/>
    </row>
    <row r="37907" spans="2:2">
      <c r="B37907" s="150"/>
    </row>
    <row r="37908" spans="2:2">
      <c r="B37908" s="150"/>
    </row>
    <row r="37909" spans="2:2">
      <c r="B37909" s="150"/>
    </row>
    <row r="37910" spans="2:2">
      <c r="B37910" s="150"/>
    </row>
    <row r="37911" spans="2:2">
      <c r="B37911" s="150"/>
    </row>
    <row r="37912" spans="2:2">
      <c r="B37912" s="150"/>
    </row>
    <row r="37913" spans="2:2">
      <c r="B37913" s="150"/>
    </row>
    <row r="37914" spans="2:2">
      <c r="B37914" s="150"/>
    </row>
    <row r="37915" spans="2:2">
      <c r="B37915" s="150"/>
    </row>
    <row r="37916" spans="2:2">
      <c r="B37916" s="150"/>
    </row>
    <row r="37917" spans="2:2">
      <c r="B37917" s="150"/>
    </row>
    <row r="37918" spans="2:2">
      <c r="B37918" s="150"/>
    </row>
    <row r="37919" spans="2:2">
      <c r="B37919" s="150"/>
    </row>
    <row r="37920" spans="2:2">
      <c r="B37920" s="150"/>
    </row>
    <row r="37921" spans="2:2">
      <c r="B37921" s="150"/>
    </row>
    <row r="37922" spans="2:2">
      <c r="B37922" s="150"/>
    </row>
    <row r="37923" spans="2:2">
      <c r="B37923" s="150"/>
    </row>
    <row r="37924" spans="2:2">
      <c r="B37924" s="150"/>
    </row>
    <row r="37925" spans="2:2">
      <c r="B37925" s="150"/>
    </row>
    <row r="37926" spans="2:2">
      <c r="B37926" s="150"/>
    </row>
    <row r="37927" spans="2:2">
      <c r="B37927" s="150"/>
    </row>
    <row r="37928" spans="2:2">
      <c r="B37928" s="150"/>
    </row>
    <row r="37929" spans="2:2">
      <c r="B37929" s="150"/>
    </row>
    <row r="37930" spans="2:2">
      <c r="B37930" s="150"/>
    </row>
    <row r="37931" spans="2:2">
      <c r="B37931" s="150"/>
    </row>
    <row r="37932" spans="2:2">
      <c r="B37932" s="150"/>
    </row>
    <row r="37933" spans="2:2">
      <c r="B37933" s="150"/>
    </row>
    <row r="37934" spans="2:2">
      <c r="B37934" s="150"/>
    </row>
    <row r="37935" spans="2:2">
      <c r="B37935" s="150"/>
    </row>
    <row r="37936" spans="2:2">
      <c r="B37936" s="150"/>
    </row>
    <row r="37937" spans="2:2">
      <c r="B37937" s="150"/>
    </row>
    <row r="37938" spans="2:2">
      <c r="B37938" s="150"/>
    </row>
    <row r="37939" spans="2:2">
      <c r="B37939" s="150"/>
    </row>
    <row r="37940" spans="2:2">
      <c r="B37940" s="150"/>
    </row>
    <row r="37941" spans="2:2">
      <c r="B37941" s="150"/>
    </row>
    <row r="37942" spans="2:2">
      <c r="B37942" s="150"/>
    </row>
    <row r="37943" spans="2:2">
      <c r="B37943" s="150"/>
    </row>
    <row r="37944" spans="2:2">
      <c r="B37944" s="150"/>
    </row>
    <row r="37945" spans="2:2">
      <c r="B37945" s="150"/>
    </row>
    <row r="37946" spans="2:2">
      <c r="B37946" s="150"/>
    </row>
    <row r="37947" spans="2:2">
      <c r="B37947" s="150"/>
    </row>
    <row r="37948" spans="2:2">
      <c r="B37948" s="150"/>
    </row>
    <row r="37949" spans="2:2">
      <c r="B37949" s="150"/>
    </row>
    <row r="37950" spans="2:2">
      <c r="B37950" s="150"/>
    </row>
    <row r="37951" spans="2:2">
      <c r="B37951" s="150"/>
    </row>
    <row r="37952" spans="2:2">
      <c r="B37952" s="150"/>
    </row>
    <row r="37953" spans="2:2">
      <c r="B37953" s="150"/>
    </row>
    <row r="37954" spans="2:2">
      <c r="B37954" s="150"/>
    </row>
    <row r="37955" spans="2:2">
      <c r="B37955" s="150"/>
    </row>
    <row r="37956" spans="2:2">
      <c r="B37956" s="150"/>
    </row>
    <row r="37957" spans="2:2">
      <c r="B37957" s="150"/>
    </row>
    <row r="37958" spans="2:2">
      <c r="B37958" s="150"/>
    </row>
    <row r="37959" spans="2:2">
      <c r="B37959" s="150"/>
    </row>
    <row r="37960" spans="2:2">
      <c r="B37960" s="150"/>
    </row>
    <row r="37961" spans="2:2">
      <c r="B37961" s="150"/>
    </row>
    <row r="37962" spans="2:2">
      <c r="B37962" s="150"/>
    </row>
    <row r="37963" spans="2:2">
      <c r="B37963" s="150"/>
    </row>
    <row r="37964" spans="2:2">
      <c r="B37964" s="150"/>
    </row>
    <row r="37965" spans="2:2">
      <c r="B37965" s="150"/>
    </row>
    <row r="37966" spans="2:2">
      <c r="B37966" s="150"/>
    </row>
    <row r="37967" spans="2:2">
      <c r="B37967" s="150"/>
    </row>
    <row r="37968" spans="2:2">
      <c r="B37968" s="150"/>
    </row>
    <row r="37969" spans="2:2">
      <c r="B37969" s="150"/>
    </row>
    <row r="37970" spans="2:2">
      <c r="B37970" s="150"/>
    </row>
    <row r="37971" spans="2:2">
      <c r="B37971" s="150"/>
    </row>
    <row r="37972" spans="2:2">
      <c r="B37972" s="150"/>
    </row>
    <row r="37973" spans="2:2">
      <c r="B37973" s="150"/>
    </row>
    <row r="37974" spans="2:2">
      <c r="B37974" s="150"/>
    </row>
    <row r="37975" spans="2:2">
      <c r="B37975" s="150"/>
    </row>
    <row r="37976" spans="2:2">
      <c r="B37976" s="150"/>
    </row>
    <row r="37977" spans="2:2">
      <c r="B37977" s="150"/>
    </row>
    <row r="37978" spans="2:2">
      <c r="B37978" s="150"/>
    </row>
    <row r="37979" spans="2:2">
      <c r="B37979" s="150"/>
    </row>
    <row r="37980" spans="2:2">
      <c r="B37980" s="150"/>
    </row>
    <row r="37981" spans="2:2">
      <c r="B37981" s="150"/>
    </row>
    <row r="37982" spans="2:2">
      <c r="B37982" s="150"/>
    </row>
    <row r="37983" spans="2:2">
      <c r="B37983" s="150"/>
    </row>
    <row r="37984" spans="2:2">
      <c r="B37984" s="150"/>
    </row>
    <row r="37985" spans="2:2">
      <c r="B37985" s="150"/>
    </row>
    <row r="37986" spans="2:2">
      <c r="B37986" s="150"/>
    </row>
    <row r="37987" spans="2:2">
      <c r="B37987" s="150"/>
    </row>
    <row r="37988" spans="2:2">
      <c r="B37988" s="150"/>
    </row>
    <row r="37989" spans="2:2">
      <c r="B37989" s="150"/>
    </row>
    <row r="37990" spans="2:2">
      <c r="B37990" s="150"/>
    </row>
    <row r="37991" spans="2:2">
      <c r="B37991" s="150"/>
    </row>
    <row r="37992" spans="2:2">
      <c r="B37992" s="150"/>
    </row>
    <row r="37993" spans="2:2">
      <c r="B37993" s="150"/>
    </row>
    <row r="37994" spans="2:2">
      <c r="B37994" s="150"/>
    </row>
    <row r="37995" spans="2:2">
      <c r="B37995" s="150"/>
    </row>
    <row r="37996" spans="2:2">
      <c r="B37996" s="150"/>
    </row>
    <row r="37997" spans="2:2">
      <c r="B37997" s="150"/>
    </row>
    <row r="37998" spans="2:2">
      <c r="B37998" s="150"/>
    </row>
    <row r="37999" spans="2:2">
      <c r="B37999" s="150"/>
    </row>
    <row r="38000" spans="2:2">
      <c r="B38000" s="150"/>
    </row>
    <row r="38001" spans="2:2">
      <c r="B38001" s="150"/>
    </row>
    <row r="38002" spans="2:2">
      <c r="B38002" s="150"/>
    </row>
    <row r="38003" spans="2:2">
      <c r="B38003" s="150"/>
    </row>
    <row r="38004" spans="2:2">
      <c r="B38004" s="150"/>
    </row>
    <row r="38005" spans="2:2">
      <c r="B38005" s="150"/>
    </row>
    <row r="38006" spans="2:2">
      <c r="B38006" s="150"/>
    </row>
    <row r="38007" spans="2:2">
      <c r="B38007" s="150"/>
    </row>
    <row r="38008" spans="2:2">
      <c r="B38008" s="150"/>
    </row>
    <row r="38009" spans="2:2">
      <c r="B38009" s="150"/>
    </row>
    <row r="38010" spans="2:2">
      <c r="B38010" s="150"/>
    </row>
    <row r="38011" spans="2:2">
      <c r="B38011" s="150"/>
    </row>
    <row r="38012" spans="2:2">
      <c r="B38012" s="150"/>
    </row>
    <row r="38013" spans="2:2">
      <c r="B38013" s="150"/>
    </row>
    <row r="38014" spans="2:2">
      <c r="B38014" s="150"/>
    </row>
    <row r="38015" spans="2:2">
      <c r="B38015" s="150"/>
    </row>
    <row r="38016" spans="2:2">
      <c r="B38016" s="150"/>
    </row>
    <row r="38017" spans="2:2">
      <c r="B38017" s="150"/>
    </row>
    <row r="38018" spans="2:2">
      <c r="B38018" s="150"/>
    </row>
    <row r="38019" spans="2:2">
      <c r="B38019" s="150"/>
    </row>
    <row r="38020" spans="2:2">
      <c r="B38020" s="150"/>
    </row>
    <row r="38021" spans="2:2">
      <c r="B38021" s="150"/>
    </row>
    <row r="38022" spans="2:2">
      <c r="B38022" s="150"/>
    </row>
    <row r="38023" spans="2:2">
      <c r="B38023" s="150"/>
    </row>
    <row r="38024" spans="2:2">
      <c r="B38024" s="150"/>
    </row>
    <row r="38025" spans="2:2">
      <c r="B38025" s="150"/>
    </row>
    <row r="38026" spans="2:2">
      <c r="B38026" s="150"/>
    </row>
    <row r="38027" spans="2:2">
      <c r="B38027" s="150"/>
    </row>
    <row r="38028" spans="2:2">
      <c r="B38028" s="150"/>
    </row>
    <row r="38029" spans="2:2">
      <c r="B38029" s="150"/>
    </row>
    <row r="38030" spans="2:2">
      <c r="B38030" s="150"/>
    </row>
    <row r="38031" spans="2:2">
      <c r="B38031" s="150"/>
    </row>
    <row r="38032" spans="2:2">
      <c r="B38032" s="150"/>
    </row>
    <row r="38033" spans="2:2">
      <c r="B38033" s="150"/>
    </row>
    <row r="38034" spans="2:2">
      <c r="B38034" s="150"/>
    </row>
    <row r="38035" spans="2:2">
      <c r="B38035" s="150"/>
    </row>
    <row r="38036" spans="2:2">
      <c r="B38036" s="150"/>
    </row>
    <row r="38037" spans="2:2">
      <c r="B38037" s="150"/>
    </row>
    <row r="38038" spans="2:2">
      <c r="B38038" s="150"/>
    </row>
    <row r="38039" spans="2:2">
      <c r="B38039" s="150"/>
    </row>
    <row r="38040" spans="2:2">
      <c r="B38040" s="150"/>
    </row>
    <row r="38041" spans="2:2">
      <c r="B38041" s="150"/>
    </row>
    <row r="38042" spans="2:2">
      <c r="B38042" s="150"/>
    </row>
    <row r="38043" spans="2:2">
      <c r="B38043" s="150"/>
    </row>
    <row r="38044" spans="2:2">
      <c r="B38044" s="150"/>
    </row>
    <row r="38045" spans="2:2">
      <c r="B38045" s="150"/>
    </row>
    <row r="38046" spans="2:2">
      <c r="B38046" s="150"/>
    </row>
    <row r="38047" spans="2:2">
      <c r="B38047" s="150"/>
    </row>
    <row r="38048" spans="2:2">
      <c r="B38048" s="150"/>
    </row>
    <row r="38049" spans="2:2">
      <c r="B38049" s="150"/>
    </row>
    <row r="38050" spans="2:2">
      <c r="B38050" s="150"/>
    </row>
    <row r="38051" spans="2:2">
      <c r="B38051" s="150"/>
    </row>
    <row r="38052" spans="2:2">
      <c r="B38052" s="150"/>
    </row>
    <row r="38053" spans="2:2">
      <c r="B38053" s="150"/>
    </row>
    <row r="38054" spans="2:2">
      <c r="B38054" s="150"/>
    </row>
    <row r="38055" spans="2:2">
      <c r="B38055" s="150"/>
    </row>
    <row r="38056" spans="2:2">
      <c r="B38056" s="150"/>
    </row>
    <row r="38057" spans="2:2">
      <c r="B38057" s="150"/>
    </row>
    <row r="38058" spans="2:2">
      <c r="B38058" s="150"/>
    </row>
    <row r="38059" spans="2:2">
      <c r="B38059" s="150"/>
    </row>
    <row r="38060" spans="2:2">
      <c r="B38060" s="150"/>
    </row>
    <row r="38061" spans="2:2">
      <c r="B38061" s="150"/>
    </row>
    <row r="38062" spans="2:2">
      <c r="B38062" s="150"/>
    </row>
    <row r="38063" spans="2:2">
      <c r="B38063" s="150"/>
    </row>
    <row r="38064" spans="2:2">
      <c r="B38064" s="150"/>
    </row>
    <row r="38065" spans="2:2">
      <c r="B38065" s="150"/>
    </row>
    <row r="38066" spans="2:2">
      <c r="B38066" s="150"/>
    </row>
    <row r="38067" spans="2:2">
      <c r="B38067" s="150"/>
    </row>
    <row r="38068" spans="2:2">
      <c r="B38068" s="150"/>
    </row>
    <row r="38069" spans="2:2">
      <c r="B38069" s="150"/>
    </row>
    <row r="38070" spans="2:2">
      <c r="B38070" s="150"/>
    </row>
    <row r="38071" spans="2:2">
      <c r="B38071" s="150"/>
    </row>
    <row r="38072" spans="2:2">
      <c r="B38072" s="150"/>
    </row>
    <row r="38073" spans="2:2">
      <c r="B38073" s="150"/>
    </row>
    <row r="38074" spans="2:2">
      <c r="B38074" s="150"/>
    </row>
    <row r="38075" spans="2:2">
      <c r="B38075" s="150"/>
    </row>
    <row r="38076" spans="2:2">
      <c r="B38076" s="150"/>
    </row>
    <row r="38077" spans="2:2">
      <c r="B38077" s="150"/>
    </row>
    <row r="38078" spans="2:2">
      <c r="B38078" s="150"/>
    </row>
    <row r="38079" spans="2:2">
      <c r="B38079" s="150"/>
    </row>
    <row r="38080" spans="2:2">
      <c r="B38080" s="150"/>
    </row>
    <row r="38081" spans="2:2">
      <c r="B38081" s="150"/>
    </row>
    <row r="38082" spans="2:2">
      <c r="B38082" s="150"/>
    </row>
    <row r="38083" spans="2:2">
      <c r="B38083" s="150"/>
    </row>
    <row r="38084" spans="2:2">
      <c r="B38084" s="150"/>
    </row>
    <row r="38085" spans="2:2">
      <c r="B38085" s="150"/>
    </row>
    <row r="38086" spans="2:2">
      <c r="B38086" s="150"/>
    </row>
    <row r="38087" spans="2:2">
      <c r="B38087" s="150"/>
    </row>
    <row r="38088" spans="2:2">
      <c r="B38088" s="150"/>
    </row>
    <row r="38089" spans="2:2">
      <c r="B38089" s="150"/>
    </row>
    <row r="38090" spans="2:2">
      <c r="B38090" s="150"/>
    </row>
    <row r="38091" spans="2:2">
      <c r="B38091" s="150"/>
    </row>
    <row r="38092" spans="2:2">
      <c r="B38092" s="150"/>
    </row>
    <row r="38093" spans="2:2">
      <c r="B38093" s="150"/>
    </row>
    <row r="38094" spans="2:2">
      <c r="B38094" s="150"/>
    </row>
    <row r="38095" spans="2:2">
      <c r="B38095" s="150"/>
    </row>
    <row r="38096" spans="2:2">
      <c r="B38096" s="150"/>
    </row>
    <row r="38097" spans="2:2">
      <c r="B38097" s="150"/>
    </row>
    <row r="38098" spans="2:2">
      <c r="B38098" s="150"/>
    </row>
    <row r="38099" spans="2:2">
      <c r="B38099" s="150"/>
    </row>
    <row r="38100" spans="2:2">
      <c r="B38100" s="150"/>
    </row>
    <row r="38101" spans="2:2">
      <c r="B38101" s="150"/>
    </row>
    <row r="38102" spans="2:2">
      <c r="B38102" s="150"/>
    </row>
    <row r="38103" spans="2:2">
      <c r="B38103" s="150"/>
    </row>
    <row r="38104" spans="2:2">
      <c r="B38104" s="150"/>
    </row>
    <row r="38105" spans="2:2">
      <c r="B38105" s="150"/>
    </row>
    <row r="38106" spans="2:2">
      <c r="B38106" s="150"/>
    </row>
    <row r="38107" spans="2:2">
      <c r="B38107" s="150"/>
    </row>
    <row r="38108" spans="2:2">
      <c r="B38108" s="150"/>
    </row>
    <row r="38109" spans="2:2">
      <c r="B38109" s="150"/>
    </row>
    <row r="38110" spans="2:2">
      <c r="B38110" s="150"/>
    </row>
    <row r="38111" spans="2:2">
      <c r="B38111" s="150"/>
    </row>
    <row r="38112" spans="2:2">
      <c r="B38112" s="150"/>
    </row>
    <row r="38113" spans="2:2">
      <c r="B38113" s="150"/>
    </row>
    <row r="38114" spans="2:2">
      <c r="B38114" s="150"/>
    </row>
    <row r="38115" spans="2:2">
      <c r="B38115" s="150"/>
    </row>
    <row r="38116" spans="2:2">
      <c r="B38116" s="150"/>
    </row>
    <row r="38117" spans="2:2">
      <c r="B38117" s="150"/>
    </row>
    <row r="38118" spans="2:2">
      <c r="B38118" s="150"/>
    </row>
    <row r="38119" spans="2:2">
      <c r="B38119" s="150"/>
    </row>
    <row r="38120" spans="2:2">
      <c r="B38120" s="150"/>
    </row>
    <row r="38121" spans="2:2">
      <c r="B38121" s="150"/>
    </row>
    <row r="38122" spans="2:2">
      <c r="B38122" s="150"/>
    </row>
    <row r="38123" spans="2:2">
      <c r="B38123" s="150"/>
    </row>
    <row r="38124" spans="2:2">
      <c r="B38124" s="150"/>
    </row>
    <row r="38125" spans="2:2">
      <c r="B38125" s="150"/>
    </row>
    <row r="38126" spans="2:2">
      <c r="B38126" s="150"/>
    </row>
    <row r="38127" spans="2:2">
      <c r="B38127" s="150"/>
    </row>
    <row r="38128" spans="2:2">
      <c r="B38128" s="150"/>
    </row>
    <row r="38129" spans="2:2">
      <c r="B38129" s="150"/>
    </row>
    <row r="38130" spans="2:2">
      <c r="B38130" s="150"/>
    </row>
    <row r="38131" spans="2:2">
      <c r="B38131" s="150"/>
    </row>
    <row r="38132" spans="2:2">
      <c r="B38132" s="150"/>
    </row>
    <row r="38133" spans="2:2">
      <c r="B38133" s="150"/>
    </row>
    <row r="38134" spans="2:2">
      <c r="B38134" s="150"/>
    </row>
    <row r="38135" spans="2:2">
      <c r="B38135" s="150"/>
    </row>
    <row r="38136" spans="2:2">
      <c r="B38136" s="150"/>
    </row>
    <row r="38137" spans="2:2">
      <c r="B38137" s="150"/>
    </row>
    <row r="38138" spans="2:2">
      <c r="B38138" s="150"/>
    </row>
    <row r="38139" spans="2:2">
      <c r="B38139" s="150"/>
    </row>
    <row r="38140" spans="2:2">
      <c r="B38140" s="150"/>
    </row>
    <row r="38141" spans="2:2">
      <c r="B38141" s="150"/>
    </row>
    <row r="38142" spans="2:2">
      <c r="B38142" s="150"/>
    </row>
    <row r="38143" spans="2:2">
      <c r="B38143" s="150"/>
    </row>
    <row r="38144" spans="2:2">
      <c r="B38144" s="150"/>
    </row>
    <row r="38145" spans="2:2">
      <c r="B38145" s="150"/>
    </row>
    <row r="38146" spans="2:2">
      <c r="B38146" s="150"/>
    </row>
    <row r="38147" spans="2:2">
      <c r="B38147" s="150"/>
    </row>
    <row r="38148" spans="2:2">
      <c r="B38148" s="150"/>
    </row>
    <row r="38149" spans="2:2">
      <c r="B38149" s="150"/>
    </row>
    <row r="38150" spans="2:2">
      <c r="B38150" s="150"/>
    </row>
    <row r="38151" spans="2:2">
      <c r="B38151" s="150"/>
    </row>
    <row r="38152" spans="2:2">
      <c r="B38152" s="150"/>
    </row>
    <row r="38153" spans="2:2">
      <c r="B38153" s="150"/>
    </row>
    <row r="38154" spans="2:2">
      <c r="B38154" s="150"/>
    </row>
    <row r="38155" spans="2:2">
      <c r="B38155" s="150"/>
    </row>
    <row r="38156" spans="2:2">
      <c r="B38156" s="150"/>
    </row>
    <row r="38157" spans="2:2">
      <c r="B38157" s="150"/>
    </row>
    <row r="38158" spans="2:2">
      <c r="B38158" s="150"/>
    </row>
    <row r="38159" spans="2:2">
      <c r="B38159" s="150"/>
    </row>
    <row r="38160" spans="2:2">
      <c r="B38160" s="150"/>
    </row>
    <row r="38161" spans="2:2">
      <c r="B38161" s="150"/>
    </row>
    <row r="38162" spans="2:2">
      <c r="B38162" s="150"/>
    </row>
    <row r="38163" spans="2:2">
      <c r="B38163" s="150"/>
    </row>
    <row r="38164" spans="2:2">
      <c r="B38164" s="150"/>
    </row>
    <row r="38165" spans="2:2">
      <c r="B38165" s="150"/>
    </row>
    <row r="38166" spans="2:2">
      <c r="B38166" s="150"/>
    </row>
    <row r="38167" spans="2:2">
      <c r="B38167" s="150"/>
    </row>
    <row r="38168" spans="2:2">
      <c r="B38168" s="150"/>
    </row>
    <row r="38169" spans="2:2">
      <c r="B38169" s="150"/>
    </row>
    <row r="38170" spans="2:2">
      <c r="B38170" s="150"/>
    </row>
    <row r="38171" spans="2:2">
      <c r="B38171" s="150"/>
    </row>
    <row r="38172" spans="2:2">
      <c r="B38172" s="150"/>
    </row>
    <row r="38173" spans="2:2">
      <c r="B38173" s="150"/>
    </row>
    <row r="38174" spans="2:2">
      <c r="B38174" s="150"/>
    </row>
    <row r="38175" spans="2:2">
      <c r="B38175" s="150"/>
    </row>
    <row r="38176" spans="2:2">
      <c r="B38176" s="150"/>
    </row>
    <row r="38177" spans="2:2">
      <c r="B38177" s="150"/>
    </row>
    <row r="38178" spans="2:2">
      <c r="B38178" s="150"/>
    </row>
    <row r="38179" spans="2:2">
      <c r="B38179" s="150"/>
    </row>
    <row r="38180" spans="2:2">
      <c r="B38180" s="150"/>
    </row>
    <row r="38181" spans="2:2">
      <c r="B38181" s="150"/>
    </row>
    <row r="38182" spans="2:2">
      <c r="B38182" s="150"/>
    </row>
    <row r="38183" spans="2:2">
      <c r="B38183" s="150"/>
    </row>
    <row r="38184" spans="2:2">
      <c r="B38184" s="150"/>
    </row>
    <row r="38185" spans="2:2">
      <c r="B38185" s="150"/>
    </row>
    <row r="38186" spans="2:2">
      <c r="B38186" s="150"/>
    </row>
    <row r="38187" spans="2:2">
      <c r="B38187" s="150"/>
    </row>
    <row r="38188" spans="2:2">
      <c r="B38188" s="150"/>
    </row>
    <row r="38189" spans="2:2">
      <c r="B38189" s="150"/>
    </row>
    <row r="38190" spans="2:2">
      <c r="B38190" s="150"/>
    </row>
    <row r="38191" spans="2:2">
      <c r="B38191" s="150"/>
    </row>
    <row r="38192" spans="2:2">
      <c r="B38192" s="150"/>
    </row>
    <row r="38193" spans="2:2">
      <c r="B38193" s="150"/>
    </row>
    <row r="38194" spans="2:2">
      <c r="B38194" s="150"/>
    </row>
    <row r="38195" spans="2:2">
      <c r="B38195" s="150"/>
    </row>
    <row r="38196" spans="2:2">
      <c r="B38196" s="150"/>
    </row>
    <row r="38197" spans="2:2">
      <c r="B38197" s="150"/>
    </row>
    <row r="38198" spans="2:2">
      <c r="B38198" s="150"/>
    </row>
    <row r="38199" spans="2:2">
      <c r="B38199" s="150"/>
    </row>
    <row r="38200" spans="2:2">
      <c r="B38200" s="150"/>
    </row>
    <row r="38201" spans="2:2">
      <c r="B38201" s="150"/>
    </row>
    <row r="38202" spans="2:2">
      <c r="B38202" s="150"/>
    </row>
    <row r="38203" spans="2:2">
      <c r="B38203" s="150"/>
    </row>
    <row r="38204" spans="2:2">
      <c r="B38204" s="150"/>
    </row>
    <row r="38205" spans="2:2">
      <c r="B38205" s="150"/>
    </row>
    <row r="38206" spans="2:2">
      <c r="B38206" s="150"/>
    </row>
    <row r="38207" spans="2:2">
      <c r="B38207" s="150"/>
    </row>
    <row r="38208" spans="2:2">
      <c r="B38208" s="150"/>
    </row>
    <row r="38209" spans="2:2">
      <c r="B38209" s="150"/>
    </row>
    <row r="38210" spans="2:2">
      <c r="B38210" s="150"/>
    </row>
    <row r="38211" spans="2:2">
      <c r="B38211" s="150"/>
    </row>
    <row r="38212" spans="2:2">
      <c r="B38212" s="150"/>
    </row>
    <row r="38213" spans="2:2">
      <c r="B38213" s="150"/>
    </row>
    <row r="38214" spans="2:2">
      <c r="B38214" s="150"/>
    </row>
    <row r="38215" spans="2:2">
      <c r="B38215" s="150"/>
    </row>
    <row r="38216" spans="2:2">
      <c r="B38216" s="150"/>
    </row>
    <row r="38217" spans="2:2">
      <c r="B38217" s="150"/>
    </row>
    <row r="38218" spans="2:2">
      <c r="B38218" s="150"/>
    </row>
    <row r="38219" spans="2:2">
      <c r="B38219" s="150"/>
    </row>
    <row r="38220" spans="2:2">
      <c r="B38220" s="150"/>
    </row>
    <row r="38221" spans="2:2">
      <c r="B38221" s="150"/>
    </row>
    <row r="38222" spans="2:2">
      <c r="B38222" s="150"/>
    </row>
    <row r="38223" spans="2:2">
      <c r="B38223" s="150"/>
    </row>
    <row r="38224" spans="2:2">
      <c r="B38224" s="150"/>
    </row>
    <row r="38225" spans="2:2">
      <c r="B38225" s="150"/>
    </row>
    <row r="38226" spans="2:2">
      <c r="B38226" s="150"/>
    </row>
    <row r="38227" spans="2:2">
      <c r="B38227" s="150"/>
    </row>
    <row r="38228" spans="2:2">
      <c r="B38228" s="150"/>
    </row>
    <row r="38229" spans="2:2">
      <c r="B38229" s="150"/>
    </row>
    <row r="38230" spans="2:2">
      <c r="B38230" s="150"/>
    </row>
    <row r="38231" spans="2:2">
      <c r="B38231" s="150"/>
    </row>
    <row r="38232" spans="2:2">
      <c r="B38232" s="150"/>
    </row>
    <row r="38233" spans="2:2">
      <c r="B38233" s="150"/>
    </row>
    <row r="38234" spans="2:2">
      <c r="B38234" s="150"/>
    </row>
    <row r="38235" spans="2:2">
      <c r="B38235" s="150"/>
    </row>
    <row r="38236" spans="2:2">
      <c r="B38236" s="150"/>
    </row>
    <row r="38237" spans="2:2">
      <c r="B38237" s="150"/>
    </row>
    <row r="38238" spans="2:2">
      <c r="B38238" s="150"/>
    </row>
    <row r="38239" spans="2:2">
      <c r="B38239" s="150"/>
    </row>
    <row r="38240" spans="2:2">
      <c r="B38240" s="150"/>
    </row>
    <row r="38241" spans="2:2">
      <c r="B38241" s="150"/>
    </row>
    <row r="38242" spans="2:2">
      <c r="B38242" s="150"/>
    </row>
    <row r="38243" spans="2:2">
      <c r="B38243" s="150"/>
    </row>
    <row r="38244" spans="2:2">
      <c r="B38244" s="150"/>
    </row>
    <row r="38245" spans="2:2">
      <c r="B38245" s="150"/>
    </row>
    <row r="38246" spans="2:2">
      <c r="B38246" s="150"/>
    </row>
    <row r="38247" spans="2:2">
      <c r="B38247" s="150"/>
    </row>
    <row r="38248" spans="2:2">
      <c r="B38248" s="150"/>
    </row>
    <row r="38249" spans="2:2">
      <c r="B38249" s="150"/>
    </row>
    <row r="38250" spans="2:2">
      <c r="B38250" s="150"/>
    </row>
    <row r="38251" spans="2:2">
      <c r="B38251" s="150"/>
    </row>
    <row r="38252" spans="2:2">
      <c r="B38252" s="150"/>
    </row>
    <row r="38253" spans="2:2">
      <c r="B38253" s="150"/>
    </row>
    <row r="38254" spans="2:2">
      <c r="B38254" s="150"/>
    </row>
    <row r="38255" spans="2:2">
      <c r="B38255" s="150"/>
    </row>
    <row r="38256" spans="2:2">
      <c r="B38256" s="150"/>
    </row>
    <row r="38257" spans="2:2">
      <c r="B38257" s="150"/>
    </row>
    <row r="38258" spans="2:2">
      <c r="B38258" s="150"/>
    </row>
    <row r="38259" spans="2:2">
      <c r="B38259" s="150"/>
    </row>
    <row r="38260" spans="2:2">
      <c r="B38260" s="150"/>
    </row>
    <row r="38261" spans="2:2">
      <c r="B38261" s="150"/>
    </row>
    <row r="38262" spans="2:2">
      <c r="B38262" s="150"/>
    </row>
    <row r="38263" spans="2:2">
      <c r="B38263" s="150"/>
    </row>
    <row r="38264" spans="2:2">
      <c r="B38264" s="150"/>
    </row>
    <row r="38265" spans="2:2">
      <c r="B38265" s="150"/>
    </row>
    <row r="38266" spans="2:2">
      <c r="B38266" s="150"/>
    </row>
    <row r="38267" spans="2:2">
      <c r="B38267" s="150"/>
    </row>
    <row r="38268" spans="2:2">
      <c r="B38268" s="150"/>
    </row>
    <row r="38269" spans="2:2">
      <c r="B38269" s="150"/>
    </row>
    <row r="38270" spans="2:2">
      <c r="B38270" s="150"/>
    </row>
    <row r="38271" spans="2:2">
      <c r="B38271" s="150"/>
    </row>
    <row r="38272" spans="2:2">
      <c r="B38272" s="150"/>
    </row>
    <row r="38273" spans="2:2">
      <c r="B38273" s="150"/>
    </row>
    <row r="38274" spans="2:2">
      <c r="B38274" s="150"/>
    </row>
    <row r="38275" spans="2:2">
      <c r="B38275" s="150"/>
    </row>
    <row r="38276" spans="2:2">
      <c r="B38276" s="150"/>
    </row>
    <row r="38277" spans="2:2">
      <c r="B38277" s="150"/>
    </row>
    <row r="38278" spans="2:2">
      <c r="B38278" s="150"/>
    </row>
    <row r="38279" spans="2:2">
      <c r="B38279" s="150"/>
    </row>
    <row r="38280" spans="2:2">
      <c r="B38280" s="150"/>
    </row>
    <row r="38281" spans="2:2">
      <c r="B38281" s="150"/>
    </row>
    <row r="38282" spans="2:2">
      <c r="B38282" s="150"/>
    </row>
    <row r="38283" spans="2:2">
      <c r="B38283" s="150"/>
    </row>
    <row r="38284" spans="2:2">
      <c r="B38284" s="150"/>
    </row>
    <row r="38285" spans="2:2">
      <c r="B38285" s="150"/>
    </row>
    <row r="38286" spans="2:2">
      <c r="B38286" s="150"/>
    </row>
    <row r="38287" spans="2:2">
      <c r="B38287" s="150"/>
    </row>
    <row r="38288" spans="2:2">
      <c r="B38288" s="150"/>
    </row>
    <row r="38289" spans="2:2">
      <c r="B38289" s="150"/>
    </row>
    <row r="38290" spans="2:2">
      <c r="B38290" s="150"/>
    </row>
    <row r="38291" spans="2:2">
      <c r="B38291" s="150"/>
    </row>
    <row r="38292" spans="2:2">
      <c r="B38292" s="150"/>
    </row>
    <row r="38293" spans="2:2">
      <c r="B38293" s="150"/>
    </row>
    <row r="38294" spans="2:2">
      <c r="B38294" s="150"/>
    </row>
    <row r="38295" spans="2:2">
      <c r="B38295" s="150"/>
    </row>
    <row r="38296" spans="2:2">
      <c r="B38296" s="150"/>
    </row>
    <row r="38297" spans="2:2">
      <c r="B38297" s="150"/>
    </row>
    <row r="38298" spans="2:2">
      <c r="B38298" s="150"/>
    </row>
    <row r="38299" spans="2:2">
      <c r="B38299" s="150"/>
    </row>
    <row r="38300" spans="2:2">
      <c r="B38300" s="150"/>
    </row>
    <row r="38301" spans="2:2">
      <c r="B38301" s="150"/>
    </row>
    <row r="38302" spans="2:2">
      <c r="B38302" s="150"/>
    </row>
    <row r="38303" spans="2:2">
      <c r="B38303" s="150"/>
    </row>
    <row r="38304" spans="2:2">
      <c r="B38304" s="150"/>
    </row>
    <row r="38305" spans="2:2">
      <c r="B38305" s="150"/>
    </row>
    <row r="38306" spans="2:2">
      <c r="B38306" s="150"/>
    </row>
    <row r="38307" spans="2:2">
      <c r="B38307" s="150"/>
    </row>
    <row r="38308" spans="2:2">
      <c r="B38308" s="150"/>
    </row>
    <row r="38309" spans="2:2">
      <c r="B38309" s="150"/>
    </row>
    <row r="38310" spans="2:2">
      <c r="B38310" s="150"/>
    </row>
    <row r="38311" spans="2:2">
      <c r="B38311" s="150"/>
    </row>
    <row r="38312" spans="2:2">
      <c r="B38312" s="150"/>
    </row>
    <row r="38313" spans="2:2">
      <c r="B38313" s="150"/>
    </row>
    <row r="38314" spans="2:2">
      <c r="B38314" s="150"/>
    </row>
    <row r="38315" spans="2:2">
      <c r="B38315" s="150"/>
    </row>
    <row r="38316" spans="2:2">
      <c r="B38316" s="150"/>
    </row>
    <row r="38317" spans="2:2">
      <c r="B38317" s="150"/>
    </row>
    <row r="38318" spans="2:2">
      <c r="B38318" s="150"/>
    </row>
    <row r="38319" spans="2:2">
      <c r="B38319" s="150"/>
    </row>
    <row r="38320" spans="2:2">
      <c r="B38320" s="150"/>
    </row>
    <row r="38321" spans="2:2">
      <c r="B38321" s="150"/>
    </row>
    <row r="38322" spans="2:2">
      <c r="B38322" s="150"/>
    </row>
    <row r="38323" spans="2:2">
      <c r="B38323" s="150"/>
    </row>
    <row r="38324" spans="2:2">
      <c r="B38324" s="150"/>
    </row>
    <row r="38325" spans="2:2">
      <c r="B38325" s="150"/>
    </row>
    <row r="38326" spans="2:2">
      <c r="B38326" s="150"/>
    </row>
    <row r="38327" spans="2:2">
      <c r="B38327" s="150"/>
    </row>
    <row r="38328" spans="2:2">
      <c r="B38328" s="150"/>
    </row>
    <row r="38329" spans="2:2">
      <c r="B38329" s="150"/>
    </row>
    <row r="38330" spans="2:2">
      <c r="B38330" s="150"/>
    </row>
    <row r="38331" spans="2:2">
      <c r="B38331" s="150"/>
    </row>
    <row r="38332" spans="2:2">
      <c r="B38332" s="150"/>
    </row>
    <row r="38333" spans="2:2">
      <c r="B38333" s="150"/>
    </row>
    <row r="38334" spans="2:2">
      <c r="B38334" s="150"/>
    </row>
    <row r="38335" spans="2:2">
      <c r="B38335" s="150"/>
    </row>
    <row r="38336" spans="2:2">
      <c r="B38336" s="150"/>
    </row>
    <row r="38337" spans="2:2">
      <c r="B38337" s="150"/>
    </row>
    <row r="38338" spans="2:2">
      <c r="B38338" s="150"/>
    </row>
    <row r="38339" spans="2:2">
      <c r="B38339" s="150"/>
    </row>
    <row r="38340" spans="2:2">
      <c r="B38340" s="150"/>
    </row>
    <row r="38341" spans="2:2">
      <c r="B38341" s="150"/>
    </row>
    <row r="38342" spans="2:2">
      <c r="B38342" s="150"/>
    </row>
    <row r="38343" spans="2:2">
      <c r="B38343" s="150"/>
    </row>
    <row r="38344" spans="2:2">
      <c r="B38344" s="150"/>
    </row>
    <row r="38345" spans="2:2">
      <c r="B38345" s="150"/>
    </row>
    <row r="38346" spans="2:2">
      <c r="B38346" s="150"/>
    </row>
    <row r="38347" spans="2:2">
      <c r="B38347" s="150"/>
    </row>
    <row r="38348" spans="2:2">
      <c r="B38348" s="150"/>
    </row>
    <row r="38349" spans="2:2">
      <c r="B38349" s="150"/>
    </row>
    <row r="38350" spans="2:2">
      <c r="B38350" s="150"/>
    </row>
    <row r="38351" spans="2:2">
      <c r="B38351" s="150"/>
    </row>
    <row r="38352" spans="2:2">
      <c r="B38352" s="150"/>
    </row>
    <row r="38353" spans="2:2">
      <c r="B38353" s="150"/>
    </row>
    <row r="38354" spans="2:2">
      <c r="B38354" s="150"/>
    </row>
    <row r="38355" spans="2:2">
      <c r="B38355" s="150"/>
    </row>
    <row r="38356" spans="2:2">
      <c r="B38356" s="150"/>
    </row>
    <row r="38357" spans="2:2">
      <c r="B38357" s="150"/>
    </row>
    <row r="38358" spans="2:2">
      <c r="B38358" s="150"/>
    </row>
    <row r="38359" spans="2:2">
      <c r="B38359" s="150"/>
    </row>
    <row r="38360" spans="2:2">
      <c r="B38360" s="150"/>
    </row>
    <row r="38361" spans="2:2">
      <c r="B38361" s="150"/>
    </row>
    <row r="38362" spans="2:2">
      <c r="B38362" s="150"/>
    </row>
    <row r="38363" spans="2:2">
      <c r="B38363" s="150"/>
    </row>
    <row r="38364" spans="2:2">
      <c r="B38364" s="150"/>
    </row>
    <row r="38365" spans="2:2">
      <c r="B38365" s="150"/>
    </row>
    <row r="38366" spans="2:2">
      <c r="B38366" s="150"/>
    </row>
    <row r="38367" spans="2:2">
      <c r="B38367" s="150"/>
    </row>
    <row r="38368" spans="2:2">
      <c r="B38368" s="150"/>
    </row>
    <row r="38369" spans="2:2">
      <c r="B38369" s="150"/>
    </row>
    <row r="38370" spans="2:2">
      <c r="B38370" s="150"/>
    </row>
    <row r="38371" spans="2:2">
      <c r="B38371" s="150"/>
    </row>
    <row r="38372" spans="2:2">
      <c r="B38372" s="150"/>
    </row>
    <row r="38373" spans="2:2">
      <c r="B38373" s="150"/>
    </row>
    <row r="38374" spans="2:2">
      <c r="B38374" s="150"/>
    </row>
    <row r="38375" spans="2:2">
      <c r="B38375" s="150"/>
    </row>
    <row r="38376" spans="2:2">
      <c r="B38376" s="150"/>
    </row>
    <row r="38377" spans="2:2">
      <c r="B38377" s="150"/>
    </row>
    <row r="38378" spans="2:2">
      <c r="B38378" s="150"/>
    </row>
    <row r="38379" spans="2:2">
      <c r="B38379" s="150"/>
    </row>
    <row r="38380" spans="2:2">
      <c r="B38380" s="150"/>
    </row>
    <row r="38381" spans="2:2">
      <c r="B38381" s="150"/>
    </row>
    <row r="38382" spans="2:2">
      <c r="B38382" s="150"/>
    </row>
    <row r="38383" spans="2:2">
      <c r="B38383" s="150"/>
    </row>
    <row r="38384" spans="2:2">
      <c r="B38384" s="150"/>
    </row>
    <row r="38385" spans="2:2">
      <c r="B38385" s="150"/>
    </row>
    <row r="38386" spans="2:2">
      <c r="B38386" s="150"/>
    </row>
    <row r="38387" spans="2:2">
      <c r="B38387" s="150"/>
    </row>
    <row r="38388" spans="2:2">
      <c r="B38388" s="150"/>
    </row>
    <row r="38389" spans="2:2">
      <c r="B38389" s="150"/>
    </row>
    <row r="38390" spans="2:2">
      <c r="B38390" s="150"/>
    </row>
    <row r="38391" spans="2:2">
      <c r="B38391" s="150"/>
    </row>
    <row r="38392" spans="2:2">
      <c r="B38392" s="150"/>
    </row>
    <row r="38393" spans="2:2">
      <c r="B38393" s="150"/>
    </row>
    <row r="38394" spans="2:2">
      <c r="B38394" s="150"/>
    </row>
    <row r="38395" spans="2:2">
      <c r="B38395" s="150"/>
    </row>
    <row r="38396" spans="2:2">
      <c r="B38396" s="150"/>
    </row>
    <row r="38397" spans="2:2">
      <c r="B38397" s="150"/>
    </row>
    <row r="38398" spans="2:2">
      <c r="B38398" s="150"/>
    </row>
    <row r="38399" spans="2:2">
      <c r="B38399" s="150"/>
    </row>
    <row r="38400" spans="2:2">
      <c r="B38400" s="150"/>
    </row>
    <row r="38401" spans="2:2">
      <c r="B38401" s="150"/>
    </row>
    <row r="38402" spans="2:2">
      <c r="B38402" s="150"/>
    </row>
    <row r="38403" spans="2:2">
      <c r="B38403" s="150"/>
    </row>
    <row r="38404" spans="2:2">
      <c r="B38404" s="150"/>
    </row>
    <row r="38405" spans="2:2">
      <c r="B38405" s="150"/>
    </row>
    <row r="38406" spans="2:2">
      <c r="B38406" s="150"/>
    </row>
    <row r="38407" spans="2:2">
      <c r="B38407" s="150"/>
    </row>
    <row r="38408" spans="2:2">
      <c r="B38408" s="150"/>
    </row>
    <row r="38409" spans="2:2">
      <c r="B38409" s="150"/>
    </row>
    <row r="38410" spans="2:2">
      <c r="B38410" s="150"/>
    </row>
    <row r="38411" spans="2:2">
      <c r="B38411" s="150"/>
    </row>
    <row r="38412" spans="2:2">
      <c r="B38412" s="150"/>
    </row>
    <row r="38413" spans="2:2">
      <c r="B38413" s="150"/>
    </row>
    <row r="38414" spans="2:2">
      <c r="B38414" s="150"/>
    </row>
    <row r="38415" spans="2:2">
      <c r="B38415" s="150"/>
    </row>
    <row r="38416" spans="2:2">
      <c r="B38416" s="150"/>
    </row>
    <row r="38417" spans="2:2">
      <c r="B38417" s="150"/>
    </row>
    <row r="38418" spans="2:2">
      <c r="B38418" s="150"/>
    </row>
    <row r="38419" spans="2:2">
      <c r="B38419" s="150"/>
    </row>
    <row r="38420" spans="2:2">
      <c r="B38420" s="150"/>
    </row>
    <row r="38421" spans="2:2">
      <c r="B38421" s="150"/>
    </row>
    <row r="38422" spans="2:2">
      <c r="B38422" s="150"/>
    </row>
    <row r="38423" spans="2:2">
      <c r="B38423" s="150"/>
    </row>
    <row r="38424" spans="2:2">
      <c r="B38424" s="150"/>
    </row>
    <row r="38425" spans="2:2">
      <c r="B38425" s="150"/>
    </row>
    <row r="38426" spans="2:2">
      <c r="B38426" s="150"/>
    </row>
    <row r="38427" spans="2:2">
      <c r="B38427" s="150"/>
    </row>
    <row r="38428" spans="2:2">
      <c r="B38428" s="150"/>
    </row>
    <row r="38429" spans="2:2">
      <c r="B38429" s="150"/>
    </row>
    <row r="38430" spans="2:2">
      <c r="B38430" s="150"/>
    </row>
    <row r="38431" spans="2:2">
      <c r="B38431" s="150"/>
    </row>
    <row r="38432" spans="2:2">
      <c r="B38432" s="150"/>
    </row>
    <row r="38433" spans="2:2">
      <c r="B38433" s="150"/>
    </row>
    <row r="38434" spans="2:2">
      <c r="B38434" s="150"/>
    </row>
    <row r="38435" spans="2:2">
      <c r="B38435" s="150"/>
    </row>
    <row r="38436" spans="2:2">
      <c r="B38436" s="150"/>
    </row>
    <row r="38437" spans="2:2">
      <c r="B38437" s="150"/>
    </row>
    <row r="38438" spans="2:2">
      <c r="B38438" s="150"/>
    </row>
    <row r="38439" spans="2:2">
      <c r="B38439" s="150"/>
    </row>
    <row r="38440" spans="2:2">
      <c r="B38440" s="150"/>
    </row>
    <row r="38441" spans="2:2">
      <c r="B38441" s="150"/>
    </row>
    <row r="38442" spans="2:2">
      <c r="B38442" s="150"/>
    </row>
    <row r="38443" spans="2:2">
      <c r="B38443" s="150"/>
    </row>
    <row r="38444" spans="2:2">
      <c r="B38444" s="150"/>
    </row>
    <row r="38445" spans="2:2">
      <c r="B38445" s="150"/>
    </row>
    <row r="38446" spans="2:2">
      <c r="B38446" s="150"/>
    </row>
    <row r="38447" spans="2:2">
      <c r="B38447" s="150"/>
    </row>
    <row r="38448" spans="2:2">
      <c r="B38448" s="150"/>
    </row>
    <row r="38449" spans="2:2">
      <c r="B38449" s="150"/>
    </row>
    <row r="38450" spans="2:2">
      <c r="B38450" s="150"/>
    </row>
    <row r="38451" spans="2:2">
      <c r="B38451" s="150"/>
    </row>
    <row r="38452" spans="2:2">
      <c r="B38452" s="150"/>
    </row>
    <row r="38453" spans="2:2">
      <c r="B38453" s="150"/>
    </row>
    <row r="38454" spans="2:2">
      <c r="B38454" s="150"/>
    </row>
    <row r="38455" spans="2:2">
      <c r="B38455" s="150"/>
    </row>
    <row r="38456" spans="2:2">
      <c r="B38456" s="150"/>
    </row>
    <row r="38457" spans="2:2">
      <c r="B38457" s="150"/>
    </row>
    <row r="38458" spans="2:2">
      <c r="B38458" s="150"/>
    </row>
    <row r="38459" spans="2:2">
      <c r="B38459" s="150"/>
    </row>
    <row r="38460" spans="2:2">
      <c r="B38460" s="150"/>
    </row>
    <row r="38461" spans="2:2">
      <c r="B38461" s="150"/>
    </row>
    <row r="38462" spans="2:2">
      <c r="B38462" s="150"/>
    </row>
    <row r="38463" spans="2:2">
      <c r="B38463" s="150"/>
    </row>
    <row r="38464" spans="2:2">
      <c r="B38464" s="150"/>
    </row>
    <row r="38465" spans="2:2">
      <c r="B38465" s="150"/>
    </row>
    <row r="38466" spans="2:2">
      <c r="B38466" s="150"/>
    </row>
    <row r="38467" spans="2:2">
      <c r="B38467" s="150"/>
    </row>
    <row r="38468" spans="2:2">
      <c r="B38468" s="150"/>
    </row>
    <row r="38469" spans="2:2">
      <c r="B38469" s="150"/>
    </row>
    <row r="38470" spans="2:2">
      <c r="B38470" s="150"/>
    </row>
    <row r="38471" spans="2:2">
      <c r="B38471" s="150"/>
    </row>
    <row r="38472" spans="2:2">
      <c r="B38472" s="150"/>
    </row>
    <row r="38473" spans="2:2">
      <c r="B38473" s="150"/>
    </row>
    <row r="38474" spans="2:2">
      <c r="B38474" s="150"/>
    </row>
    <row r="38475" spans="2:2">
      <c r="B38475" s="150"/>
    </row>
    <row r="38476" spans="2:2">
      <c r="B38476" s="150"/>
    </row>
    <row r="38477" spans="2:2">
      <c r="B38477" s="150"/>
    </row>
    <row r="38478" spans="2:2">
      <c r="B38478" s="150"/>
    </row>
    <row r="38479" spans="2:2">
      <c r="B38479" s="150"/>
    </row>
    <row r="38480" spans="2:2">
      <c r="B38480" s="150"/>
    </row>
    <row r="38481" spans="2:2">
      <c r="B38481" s="150"/>
    </row>
    <row r="38482" spans="2:2">
      <c r="B38482" s="150"/>
    </row>
    <row r="38483" spans="2:2">
      <c r="B38483" s="150"/>
    </row>
    <row r="38484" spans="2:2">
      <c r="B38484" s="150"/>
    </row>
    <row r="38485" spans="2:2">
      <c r="B38485" s="150"/>
    </row>
    <row r="38486" spans="2:2">
      <c r="B38486" s="150"/>
    </row>
    <row r="38487" spans="2:2">
      <c r="B38487" s="150"/>
    </row>
    <row r="38488" spans="2:2">
      <c r="B38488" s="150"/>
    </row>
    <row r="38489" spans="2:2">
      <c r="B38489" s="150"/>
    </row>
    <row r="38490" spans="2:2">
      <c r="B38490" s="150"/>
    </row>
    <row r="38491" spans="2:2">
      <c r="B38491" s="150"/>
    </row>
    <row r="38492" spans="2:2">
      <c r="B38492" s="150"/>
    </row>
    <row r="38493" spans="2:2">
      <c r="B38493" s="150"/>
    </row>
    <row r="38494" spans="2:2">
      <c r="B38494" s="150"/>
    </row>
    <row r="38495" spans="2:2">
      <c r="B38495" s="150"/>
    </row>
    <row r="38496" spans="2:2">
      <c r="B38496" s="150"/>
    </row>
    <row r="38497" spans="2:2">
      <c r="B38497" s="150"/>
    </row>
    <row r="38498" spans="2:2">
      <c r="B38498" s="150"/>
    </row>
    <row r="38499" spans="2:2">
      <c r="B38499" s="150"/>
    </row>
    <row r="38500" spans="2:2">
      <c r="B38500" s="150"/>
    </row>
    <row r="38501" spans="2:2">
      <c r="B38501" s="150"/>
    </row>
    <row r="38502" spans="2:2">
      <c r="B38502" s="150"/>
    </row>
    <row r="38503" spans="2:2">
      <c r="B38503" s="150"/>
    </row>
    <row r="38504" spans="2:2">
      <c r="B38504" s="150"/>
    </row>
    <row r="38505" spans="2:2">
      <c r="B38505" s="150"/>
    </row>
    <row r="38506" spans="2:2">
      <c r="B38506" s="150"/>
    </row>
    <row r="38507" spans="2:2">
      <c r="B38507" s="150"/>
    </row>
    <row r="38508" spans="2:2">
      <c r="B38508" s="150"/>
    </row>
    <row r="38509" spans="2:2">
      <c r="B38509" s="150"/>
    </row>
    <row r="38510" spans="2:2">
      <c r="B38510" s="150"/>
    </row>
    <row r="38511" spans="2:2">
      <c r="B38511" s="150"/>
    </row>
    <row r="38512" spans="2:2">
      <c r="B38512" s="150"/>
    </row>
    <row r="38513" spans="2:2">
      <c r="B38513" s="150"/>
    </row>
    <row r="38514" spans="2:2">
      <c r="B38514" s="150"/>
    </row>
    <row r="38515" spans="2:2">
      <c r="B38515" s="150"/>
    </row>
    <row r="38516" spans="2:2">
      <c r="B38516" s="150"/>
    </row>
    <row r="38517" spans="2:2">
      <c r="B38517" s="150"/>
    </row>
    <row r="38518" spans="2:2">
      <c r="B38518" s="150"/>
    </row>
    <row r="38519" spans="2:2">
      <c r="B38519" s="150"/>
    </row>
    <row r="38520" spans="2:2">
      <c r="B38520" s="150"/>
    </row>
    <row r="38521" spans="2:2">
      <c r="B38521" s="150"/>
    </row>
    <row r="38522" spans="2:2">
      <c r="B38522" s="150"/>
    </row>
    <row r="38523" spans="2:2">
      <c r="B38523" s="150"/>
    </row>
    <row r="38524" spans="2:2">
      <c r="B38524" s="150"/>
    </row>
    <row r="38525" spans="2:2">
      <c r="B38525" s="150"/>
    </row>
    <row r="38526" spans="2:2">
      <c r="B38526" s="150"/>
    </row>
    <row r="38527" spans="2:2">
      <c r="B38527" s="150"/>
    </row>
    <row r="38528" spans="2:2">
      <c r="B38528" s="150"/>
    </row>
    <row r="38529" spans="2:2">
      <c r="B38529" s="150"/>
    </row>
    <row r="38530" spans="2:2">
      <c r="B38530" s="150"/>
    </row>
    <row r="38531" spans="2:2">
      <c r="B38531" s="150"/>
    </row>
    <row r="38532" spans="2:2">
      <c r="B38532" s="150"/>
    </row>
    <row r="38533" spans="2:2">
      <c r="B38533" s="150"/>
    </row>
    <row r="38534" spans="2:2">
      <c r="B38534" s="150"/>
    </row>
    <row r="38535" spans="2:2">
      <c r="B38535" s="150"/>
    </row>
    <row r="38536" spans="2:2">
      <c r="B38536" s="150"/>
    </row>
    <row r="38537" spans="2:2">
      <c r="B38537" s="150"/>
    </row>
    <row r="38538" spans="2:2">
      <c r="B38538" s="150"/>
    </row>
    <row r="38539" spans="2:2">
      <c r="B38539" s="150"/>
    </row>
    <row r="38540" spans="2:2">
      <c r="B38540" s="150"/>
    </row>
    <row r="38541" spans="2:2">
      <c r="B38541" s="150"/>
    </row>
    <row r="38542" spans="2:2">
      <c r="B38542" s="150"/>
    </row>
    <row r="38543" spans="2:2">
      <c r="B38543" s="150"/>
    </row>
    <row r="38544" spans="2:2">
      <c r="B38544" s="150"/>
    </row>
    <row r="38545" spans="2:2">
      <c r="B38545" s="150"/>
    </row>
    <row r="38546" spans="2:2">
      <c r="B38546" s="150"/>
    </row>
    <row r="38547" spans="2:2">
      <c r="B38547" s="150"/>
    </row>
    <row r="38548" spans="2:2">
      <c r="B38548" s="150"/>
    </row>
    <row r="38549" spans="2:2">
      <c r="B38549" s="150"/>
    </row>
    <row r="38550" spans="2:2">
      <c r="B38550" s="150"/>
    </row>
    <row r="38551" spans="2:2">
      <c r="B38551" s="150"/>
    </row>
    <row r="38552" spans="2:2">
      <c r="B38552" s="150"/>
    </row>
    <row r="38553" spans="2:2">
      <c r="B38553" s="150"/>
    </row>
    <row r="38554" spans="2:2">
      <c r="B38554" s="150"/>
    </row>
    <row r="38555" spans="2:2">
      <c r="B38555" s="150"/>
    </row>
    <row r="38556" spans="2:2">
      <c r="B38556" s="150"/>
    </row>
    <row r="38557" spans="2:2">
      <c r="B38557" s="150"/>
    </row>
    <row r="38558" spans="2:2">
      <c r="B38558" s="150"/>
    </row>
    <row r="38559" spans="2:2">
      <c r="B38559" s="150"/>
    </row>
    <row r="38560" spans="2:2">
      <c r="B38560" s="150"/>
    </row>
    <row r="38561" spans="2:2">
      <c r="B38561" s="150"/>
    </row>
    <row r="38562" spans="2:2">
      <c r="B38562" s="150"/>
    </row>
    <row r="38563" spans="2:2">
      <c r="B38563" s="150"/>
    </row>
    <row r="38564" spans="2:2">
      <c r="B38564" s="150"/>
    </row>
    <row r="38565" spans="2:2">
      <c r="B38565" s="150"/>
    </row>
    <row r="38566" spans="2:2">
      <c r="B38566" s="150"/>
    </row>
    <row r="38567" spans="2:2">
      <c r="B38567" s="150"/>
    </row>
    <row r="38568" spans="2:2">
      <c r="B38568" s="150"/>
    </row>
    <row r="38569" spans="2:2">
      <c r="B38569" s="150"/>
    </row>
    <row r="38570" spans="2:2">
      <c r="B38570" s="150"/>
    </row>
    <row r="38571" spans="2:2">
      <c r="B38571" s="150"/>
    </row>
    <row r="38572" spans="2:2">
      <c r="B38572" s="150"/>
    </row>
    <row r="38573" spans="2:2">
      <c r="B38573" s="150"/>
    </row>
    <row r="38574" spans="2:2">
      <c r="B38574" s="150"/>
    </row>
    <row r="38575" spans="2:2">
      <c r="B38575" s="150"/>
    </row>
    <row r="38576" spans="2:2">
      <c r="B38576" s="150"/>
    </row>
    <row r="38577" spans="2:2">
      <c r="B38577" s="150"/>
    </row>
    <row r="38578" spans="2:2">
      <c r="B38578" s="150"/>
    </row>
    <row r="38579" spans="2:2">
      <c r="B38579" s="150"/>
    </row>
    <row r="38580" spans="2:2">
      <c r="B38580" s="150"/>
    </row>
    <row r="38581" spans="2:2">
      <c r="B38581" s="150"/>
    </row>
    <row r="38582" spans="2:2">
      <c r="B38582" s="150"/>
    </row>
    <row r="38583" spans="2:2">
      <c r="B38583" s="150"/>
    </row>
    <row r="38584" spans="2:2">
      <c r="B38584" s="150"/>
    </row>
    <row r="38585" spans="2:2">
      <c r="B38585" s="150"/>
    </row>
    <row r="38586" spans="2:2">
      <c r="B38586" s="150"/>
    </row>
    <row r="38587" spans="2:2">
      <c r="B38587" s="150"/>
    </row>
    <row r="38588" spans="2:2">
      <c r="B38588" s="150"/>
    </row>
    <row r="38589" spans="2:2">
      <c r="B38589" s="150"/>
    </row>
    <row r="38590" spans="2:2">
      <c r="B38590" s="150"/>
    </row>
    <row r="38591" spans="2:2">
      <c r="B38591" s="150"/>
    </row>
    <row r="38592" spans="2:2">
      <c r="B38592" s="150"/>
    </row>
    <row r="38593" spans="2:2">
      <c r="B38593" s="150"/>
    </row>
    <row r="38594" spans="2:2">
      <c r="B38594" s="150"/>
    </row>
    <row r="38595" spans="2:2">
      <c r="B38595" s="150"/>
    </row>
    <row r="38596" spans="2:2">
      <c r="B38596" s="150"/>
    </row>
    <row r="38597" spans="2:2">
      <c r="B38597" s="150"/>
    </row>
    <row r="38598" spans="2:2">
      <c r="B38598" s="150"/>
    </row>
    <row r="38599" spans="2:2">
      <c r="B38599" s="150"/>
    </row>
    <row r="38600" spans="2:2">
      <c r="B38600" s="150"/>
    </row>
    <row r="38601" spans="2:2">
      <c r="B38601" s="150"/>
    </row>
    <row r="38602" spans="2:2">
      <c r="B38602" s="150"/>
    </row>
    <row r="38603" spans="2:2">
      <c r="B38603" s="150"/>
    </row>
    <row r="38604" spans="2:2">
      <c r="B38604" s="150"/>
    </row>
    <row r="38605" spans="2:2">
      <c r="B38605" s="150"/>
    </row>
    <row r="38606" spans="2:2">
      <c r="B38606" s="150"/>
    </row>
    <row r="38607" spans="2:2">
      <c r="B38607" s="150"/>
    </row>
    <row r="38608" spans="2:2">
      <c r="B38608" s="150"/>
    </row>
    <row r="38609" spans="2:2">
      <c r="B38609" s="150"/>
    </row>
    <row r="38610" spans="2:2">
      <c r="B38610" s="150"/>
    </row>
    <row r="38611" spans="2:2">
      <c r="B38611" s="150"/>
    </row>
    <row r="38612" spans="2:2">
      <c r="B38612" s="150"/>
    </row>
    <row r="38613" spans="2:2">
      <c r="B38613" s="150"/>
    </row>
    <row r="38614" spans="2:2">
      <c r="B38614" s="150"/>
    </row>
    <row r="38615" spans="2:2">
      <c r="B38615" s="150"/>
    </row>
    <row r="38616" spans="2:2">
      <c r="B38616" s="150"/>
    </row>
    <row r="38617" spans="2:2">
      <c r="B38617" s="150"/>
    </row>
    <row r="38618" spans="2:2">
      <c r="B38618" s="150"/>
    </row>
    <row r="38619" spans="2:2">
      <c r="B38619" s="150"/>
    </row>
    <row r="38620" spans="2:2">
      <c r="B38620" s="150"/>
    </row>
    <row r="38621" spans="2:2">
      <c r="B38621" s="150"/>
    </row>
    <row r="38622" spans="2:2">
      <c r="B38622" s="150"/>
    </row>
    <row r="38623" spans="2:2">
      <c r="B38623" s="150"/>
    </row>
    <row r="38624" spans="2:2">
      <c r="B38624" s="150"/>
    </row>
    <row r="38625" spans="2:2">
      <c r="B38625" s="150"/>
    </row>
    <row r="38626" spans="2:2">
      <c r="B38626" s="150"/>
    </row>
    <row r="38627" spans="2:2">
      <c r="B38627" s="150"/>
    </row>
    <row r="38628" spans="2:2">
      <c r="B38628" s="150"/>
    </row>
    <row r="38629" spans="2:2">
      <c r="B38629" s="150"/>
    </row>
    <row r="38630" spans="2:2">
      <c r="B38630" s="150"/>
    </row>
    <row r="38631" spans="2:2">
      <c r="B38631" s="150"/>
    </row>
    <row r="38632" spans="2:2">
      <c r="B38632" s="150"/>
    </row>
    <row r="38633" spans="2:2">
      <c r="B38633" s="150"/>
    </row>
    <row r="38634" spans="2:2">
      <c r="B38634" s="150"/>
    </row>
    <row r="38635" spans="2:2">
      <c r="B38635" s="150"/>
    </row>
    <row r="38636" spans="2:2">
      <c r="B38636" s="150"/>
    </row>
    <row r="38637" spans="2:2">
      <c r="B38637" s="150"/>
    </row>
    <row r="38638" spans="2:2">
      <c r="B38638" s="150"/>
    </row>
    <row r="38639" spans="2:2">
      <c r="B38639" s="150"/>
    </row>
    <row r="38640" spans="2:2">
      <c r="B38640" s="150"/>
    </row>
    <row r="38641" spans="2:2">
      <c r="B38641" s="150"/>
    </row>
    <row r="38642" spans="2:2">
      <c r="B38642" s="150"/>
    </row>
    <row r="38643" spans="2:2">
      <c r="B38643" s="150"/>
    </row>
    <row r="38644" spans="2:2">
      <c r="B38644" s="150"/>
    </row>
    <row r="38645" spans="2:2">
      <c r="B38645" s="150"/>
    </row>
    <row r="38646" spans="2:2">
      <c r="B38646" s="150"/>
    </row>
    <row r="38647" spans="2:2">
      <c r="B38647" s="150"/>
    </row>
    <row r="38648" spans="2:2">
      <c r="B38648" s="150"/>
    </row>
    <row r="38649" spans="2:2">
      <c r="B38649" s="150"/>
    </row>
    <row r="38650" spans="2:2">
      <c r="B38650" s="150"/>
    </row>
    <row r="38651" spans="2:2">
      <c r="B38651" s="150"/>
    </row>
    <row r="38652" spans="2:2">
      <c r="B38652" s="150"/>
    </row>
    <row r="38653" spans="2:2">
      <c r="B38653" s="150"/>
    </row>
    <row r="38654" spans="2:2">
      <c r="B38654" s="150"/>
    </row>
    <row r="38655" spans="2:2">
      <c r="B38655" s="150"/>
    </row>
    <row r="38656" spans="2:2">
      <c r="B38656" s="150"/>
    </row>
    <row r="38657" spans="2:2">
      <c r="B38657" s="150"/>
    </row>
    <row r="38658" spans="2:2">
      <c r="B38658" s="150"/>
    </row>
    <row r="38659" spans="2:2">
      <c r="B38659" s="150"/>
    </row>
    <row r="38660" spans="2:2">
      <c r="B38660" s="150"/>
    </row>
    <row r="38661" spans="2:2">
      <c r="B38661" s="150"/>
    </row>
    <row r="38662" spans="2:2">
      <c r="B38662" s="150"/>
    </row>
    <row r="38663" spans="2:2">
      <c r="B38663" s="150"/>
    </row>
    <row r="38664" spans="2:2">
      <c r="B38664" s="150"/>
    </row>
    <row r="38665" spans="2:2">
      <c r="B38665" s="150"/>
    </row>
    <row r="38666" spans="2:2">
      <c r="B38666" s="150"/>
    </row>
    <row r="38667" spans="2:2">
      <c r="B38667" s="150"/>
    </row>
    <row r="38668" spans="2:2">
      <c r="B38668" s="150"/>
    </row>
    <row r="38669" spans="2:2">
      <c r="B38669" s="150"/>
    </row>
    <row r="38670" spans="2:2">
      <c r="B38670" s="150"/>
    </row>
    <row r="38671" spans="2:2">
      <c r="B38671" s="150"/>
    </row>
    <row r="38672" spans="2:2">
      <c r="B38672" s="150"/>
    </row>
    <row r="38673" spans="2:2">
      <c r="B38673" s="150"/>
    </row>
    <row r="38674" spans="2:2">
      <c r="B38674" s="150"/>
    </row>
    <row r="38675" spans="2:2">
      <c r="B38675" s="150"/>
    </row>
    <row r="38676" spans="2:2">
      <c r="B38676" s="150"/>
    </row>
    <row r="38677" spans="2:2">
      <c r="B38677" s="150"/>
    </row>
    <row r="38678" spans="2:2">
      <c r="B38678" s="150"/>
    </row>
    <row r="38679" spans="2:2">
      <c r="B38679" s="150"/>
    </row>
    <row r="38680" spans="2:2">
      <c r="B38680" s="150"/>
    </row>
    <row r="38681" spans="2:2">
      <c r="B38681" s="150"/>
    </row>
    <row r="38682" spans="2:2">
      <c r="B38682" s="150"/>
    </row>
    <row r="38683" spans="2:2">
      <c r="B38683" s="150"/>
    </row>
    <row r="38684" spans="2:2">
      <c r="B38684" s="150"/>
    </row>
    <row r="38685" spans="2:2">
      <c r="B38685" s="150"/>
    </row>
    <row r="38686" spans="2:2">
      <c r="B38686" s="150"/>
    </row>
    <row r="38687" spans="2:2">
      <c r="B38687" s="150"/>
    </row>
    <row r="38688" spans="2:2">
      <c r="B38688" s="150"/>
    </row>
    <row r="38689" spans="2:2">
      <c r="B38689" s="150"/>
    </row>
    <row r="38690" spans="2:2">
      <c r="B38690" s="150"/>
    </row>
    <row r="38691" spans="2:2">
      <c r="B38691" s="150"/>
    </row>
    <row r="38692" spans="2:2">
      <c r="B38692" s="150"/>
    </row>
    <row r="38693" spans="2:2">
      <c r="B38693" s="150"/>
    </row>
    <row r="38694" spans="2:2">
      <c r="B38694" s="150"/>
    </row>
    <row r="38695" spans="2:2">
      <c r="B38695" s="150"/>
    </row>
    <row r="38696" spans="2:2">
      <c r="B38696" s="150"/>
    </row>
    <row r="38697" spans="2:2">
      <c r="B38697" s="150"/>
    </row>
    <row r="38698" spans="2:2">
      <c r="B38698" s="150"/>
    </row>
    <row r="38699" spans="2:2">
      <c r="B38699" s="150"/>
    </row>
    <row r="38700" spans="2:2">
      <c r="B38700" s="150"/>
    </row>
    <row r="38701" spans="2:2">
      <c r="B38701" s="150"/>
    </row>
    <row r="38702" spans="2:2">
      <c r="B38702" s="150"/>
    </row>
    <row r="38703" spans="2:2">
      <c r="B38703" s="150"/>
    </row>
    <row r="38704" spans="2:2">
      <c r="B38704" s="150"/>
    </row>
    <row r="38705" spans="2:2">
      <c r="B38705" s="150"/>
    </row>
    <row r="38706" spans="2:2">
      <c r="B38706" s="150"/>
    </row>
    <row r="38707" spans="2:2">
      <c r="B38707" s="150"/>
    </row>
    <row r="38708" spans="2:2">
      <c r="B38708" s="150"/>
    </row>
    <row r="38709" spans="2:2">
      <c r="B38709" s="150"/>
    </row>
    <row r="38710" spans="2:2">
      <c r="B38710" s="150"/>
    </row>
    <row r="38711" spans="2:2">
      <c r="B38711" s="150"/>
    </row>
    <row r="38712" spans="2:2">
      <c r="B38712" s="150"/>
    </row>
    <row r="38713" spans="2:2">
      <c r="B38713" s="150"/>
    </row>
    <row r="38714" spans="2:2">
      <c r="B38714" s="150"/>
    </row>
    <row r="38715" spans="2:2">
      <c r="B38715" s="150"/>
    </row>
    <row r="38716" spans="2:2">
      <c r="B38716" s="150"/>
    </row>
    <row r="38717" spans="2:2">
      <c r="B38717" s="150"/>
    </row>
    <row r="38718" spans="2:2">
      <c r="B38718" s="150"/>
    </row>
    <row r="38719" spans="2:2">
      <c r="B38719" s="150"/>
    </row>
    <row r="38720" spans="2:2">
      <c r="B38720" s="150"/>
    </row>
    <row r="38721" spans="2:2">
      <c r="B38721" s="150"/>
    </row>
    <row r="38722" spans="2:2">
      <c r="B38722" s="150"/>
    </row>
    <row r="38723" spans="2:2">
      <c r="B38723" s="150"/>
    </row>
    <row r="38724" spans="2:2">
      <c r="B38724" s="150"/>
    </row>
    <row r="38725" spans="2:2">
      <c r="B38725" s="150"/>
    </row>
    <row r="38726" spans="2:2">
      <c r="B38726" s="150"/>
    </row>
    <row r="38727" spans="2:2">
      <c r="B38727" s="150"/>
    </row>
    <row r="38728" spans="2:2">
      <c r="B38728" s="150"/>
    </row>
    <row r="38729" spans="2:2">
      <c r="B38729" s="150"/>
    </row>
    <row r="38730" spans="2:2">
      <c r="B38730" s="150"/>
    </row>
    <row r="38731" spans="2:2">
      <c r="B38731" s="150"/>
    </row>
    <row r="38732" spans="2:2">
      <c r="B38732" s="150"/>
    </row>
    <row r="38733" spans="2:2">
      <c r="B38733" s="150"/>
    </row>
    <row r="38734" spans="2:2">
      <c r="B38734" s="150"/>
    </row>
    <row r="38735" spans="2:2">
      <c r="B38735" s="150"/>
    </row>
    <row r="38736" spans="2:2">
      <c r="B38736" s="150"/>
    </row>
    <row r="38737" spans="2:2">
      <c r="B38737" s="150"/>
    </row>
    <row r="38738" spans="2:2">
      <c r="B38738" s="150"/>
    </row>
    <row r="38739" spans="2:2">
      <c r="B38739" s="150"/>
    </row>
    <row r="38740" spans="2:2">
      <c r="B38740" s="150"/>
    </row>
    <row r="38741" spans="2:2">
      <c r="B38741" s="150"/>
    </row>
    <row r="38742" spans="2:2">
      <c r="B38742" s="150"/>
    </row>
    <row r="38743" spans="2:2">
      <c r="B38743" s="150"/>
    </row>
    <row r="38744" spans="2:2">
      <c r="B38744" s="150"/>
    </row>
    <row r="38745" spans="2:2">
      <c r="B38745" s="150"/>
    </row>
    <row r="38746" spans="2:2">
      <c r="B38746" s="150"/>
    </row>
    <row r="38747" spans="2:2">
      <c r="B38747" s="150"/>
    </row>
    <row r="38748" spans="2:2">
      <c r="B38748" s="150"/>
    </row>
    <row r="38749" spans="2:2">
      <c r="B38749" s="150"/>
    </row>
    <row r="38750" spans="2:2">
      <c r="B38750" s="150"/>
    </row>
    <row r="38751" spans="2:2">
      <c r="B38751" s="150"/>
    </row>
    <row r="38752" spans="2:2">
      <c r="B38752" s="150"/>
    </row>
    <row r="38753" spans="2:2">
      <c r="B38753" s="150"/>
    </row>
    <row r="38754" spans="2:2">
      <c r="B38754" s="150"/>
    </row>
    <row r="38755" spans="2:2">
      <c r="B38755" s="150"/>
    </row>
    <row r="38756" spans="2:2">
      <c r="B38756" s="150"/>
    </row>
    <row r="38757" spans="2:2">
      <c r="B38757" s="150"/>
    </row>
    <row r="38758" spans="2:2">
      <c r="B38758" s="150"/>
    </row>
    <row r="38759" spans="2:2">
      <c r="B38759" s="150"/>
    </row>
    <row r="38760" spans="2:2">
      <c r="B38760" s="150"/>
    </row>
    <row r="38761" spans="2:2">
      <c r="B38761" s="150"/>
    </row>
    <row r="38762" spans="2:2">
      <c r="B38762" s="150"/>
    </row>
    <row r="38763" spans="2:2">
      <c r="B38763" s="150"/>
    </row>
    <row r="38764" spans="2:2">
      <c r="B38764" s="150"/>
    </row>
    <row r="38765" spans="2:2">
      <c r="B38765" s="150"/>
    </row>
    <row r="38766" spans="2:2">
      <c r="B38766" s="150"/>
    </row>
    <row r="38767" spans="2:2">
      <c r="B38767" s="150"/>
    </row>
    <row r="38768" spans="2:2">
      <c r="B38768" s="150"/>
    </row>
    <row r="38769" spans="2:2">
      <c r="B38769" s="150"/>
    </row>
    <row r="38770" spans="2:2">
      <c r="B38770" s="150"/>
    </row>
    <row r="38771" spans="2:2">
      <c r="B38771" s="150"/>
    </row>
    <row r="38772" spans="2:2">
      <c r="B38772" s="150"/>
    </row>
    <row r="38773" spans="2:2">
      <c r="B38773" s="150"/>
    </row>
    <row r="38774" spans="2:2">
      <c r="B38774" s="150"/>
    </row>
    <row r="38775" spans="2:2">
      <c r="B38775" s="150"/>
    </row>
    <row r="38776" spans="2:2">
      <c r="B38776" s="150"/>
    </row>
    <row r="38777" spans="2:2">
      <c r="B38777" s="150"/>
    </row>
    <row r="38778" spans="2:2">
      <c r="B38778" s="150"/>
    </row>
    <row r="38779" spans="2:2">
      <c r="B38779" s="150"/>
    </row>
    <row r="38780" spans="2:2">
      <c r="B38780" s="150"/>
    </row>
    <row r="38781" spans="2:2">
      <c r="B38781" s="150"/>
    </row>
    <row r="38782" spans="2:2">
      <c r="B38782" s="150"/>
    </row>
    <row r="38783" spans="2:2">
      <c r="B38783" s="150"/>
    </row>
    <row r="38784" spans="2:2">
      <c r="B38784" s="150"/>
    </row>
    <row r="38785" spans="2:2">
      <c r="B38785" s="150"/>
    </row>
    <row r="38786" spans="2:2">
      <c r="B38786" s="150"/>
    </row>
    <row r="38787" spans="2:2">
      <c r="B38787" s="150"/>
    </row>
    <row r="38788" spans="2:2">
      <c r="B38788" s="150"/>
    </row>
    <row r="38789" spans="2:2">
      <c r="B38789" s="150"/>
    </row>
    <row r="38790" spans="2:2">
      <c r="B38790" s="150"/>
    </row>
    <row r="38791" spans="2:2">
      <c r="B38791" s="150"/>
    </row>
    <row r="38792" spans="2:2">
      <c r="B38792" s="150"/>
    </row>
    <row r="38793" spans="2:2">
      <c r="B38793" s="150"/>
    </row>
    <row r="38794" spans="2:2">
      <c r="B38794" s="150"/>
    </row>
    <row r="38795" spans="2:2">
      <c r="B38795" s="150"/>
    </row>
    <row r="38796" spans="2:2">
      <c r="B38796" s="150"/>
    </row>
    <row r="38797" spans="2:2">
      <c r="B38797" s="150"/>
    </row>
    <row r="38798" spans="2:2">
      <c r="B38798" s="150"/>
    </row>
    <row r="38799" spans="2:2">
      <c r="B38799" s="150"/>
    </row>
    <row r="38800" spans="2:2">
      <c r="B38800" s="150"/>
    </row>
    <row r="38801" spans="2:2">
      <c r="B38801" s="150"/>
    </row>
    <row r="38802" spans="2:2">
      <c r="B38802" s="150"/>
    </row>
    <row r="38803" spans="2:2">
      <c r="B38803" s="150"/>
    </row>
    <row r="38804" spans="2:2">
      <c r="B38804" s="150"/>
    </row>
    <row r="38805" spans="2:2">
      <c r="B38805" s="150"/>
    </row>
    <row r="38806" spans="2:2">
      <c r="B38806" s="150"/>
    </row>
    <row r="38807" spans="2:2">
      <c r="B38807" s="150"/>
    </row>
    <row r="38808" spans="2:2">
      <c r="B38808" s="150"/>
    </row>
    <row r="38809" spans="2:2">
      <c r="B38809" s="150"/>
    </row>
    <row r="38810" spans="2:2">
      <c r="B38810" s="150"/>
    </row>
    <row r="38811" spans="2:2">
      <c r="B38811" s="150"/>
    </row>
    <row r="38812" spans="2:2">
      <c r="B38812" s="150"/>
    </row>
    <row r="38813" spans="2:2">
      <c r="B38813" s="150"/>
    </row>
    <row r="38814" spans="2:2">
      <c r="B38814" s="150"/>
    </row>
    <row r="38815" spans="2:2">
      <c r="B38815" s="150"/>
    </row>
    <row r="38816" spans="2:2">
      <c r="B38816" s="150"/>
    </row>
    <row r="38817" spans="2:2">
      <c r="B38817" s="150"/>
    </row>
    <row r="38818" spans="2:2">
      <c r="B38818" s="150"/>
    </row>
    <row r="38819" spans="2:2">
      <c r="B38819" s="150"/>
    </row>
    <row r="38820" spans="2:2">
      <c r="B38820" s="150"/>
    </row>
    <row r="38821" spans="2:2">
      <c r="B38821" s="150"/>
    </row>
    <row r="38822" spans="2:2">
      <c r="B38822" s="150"/>
    </row>
    <row r="38823" spans="2:2">
      <c r="B38823" s="150"/>
    </row>
    <row r="38824" spans="2:2">
      <c r="B38824" s="150"/>
    </row>
    <row r="38825" spans="2:2">
      <c r="B38825" s="150"/>
    </row>
    <row r="38826" spans="2:2">
      <c r="B38826" s="150"/>
    </row>
    <row r="38827" spans="2:2">
      <c r="B38827" s="150"/>
    </row>
    <row r="38828" spans="2:2">
      <c r="B38828" s="150"/>
    </row>
    <row r="38829" spans="2:2">
      <c r="B38829" s="150"/>
    </row>
    <row r="38830" spans="2:2">
      <c r="B38830" s="150"/>
    </row>
    <row r="38831" spans="2:2">
      <c r="B38831" s="150"/>
    </row>
    <row r="38832" spans="2:2">
      <c r="B38832" s="150"/>
    </row>
    <row r="38833" spans="2:2">
      <c r="B38833" s="150"/>
    </row>
    <row r="38834" spans="2:2">
      <c r="B38834" s="150"/>
    </row>
    <row r="38835" spans="2:2">
      <c r="B38835" s="150"/>
    </row>
    <row r="38836" spans="2:2">
      <c r="B38836" s="150"/>
    </row>
    <row r="38837" spans="2:2">
      <c r="B38837" s="150"/>
    </row>
    <row r="38838" spans="2:2">
      <c r="B38838" s="150"/>
    </row>
    <row r="38839" spans="2:2">
      <c r="B38839" s="150"/>
    </row>
    <row r="38840" spans="2:2">
      <c r="B38840" s="150"/>
    </row>
    <row r="38841" spans="2:2">
      <c r="B38841" s="150"/>
    </row>
    <row r="38842" spans="2:2">
      <c r="B38842" s="150"/>
    </row>
    <row r="38843" spans="2:2">
      <c r="B38843" s="150"/>
    </row>
    <row r="38844" spans="2:2">
      <c r="B38844" s="150"/>
    </row>
    <row r="38845" spans="2:2">
      <c r="B38845" s="150"/>
    </row>
    <row r="38846" spans="2:2">
      <c r="B38846" s="150"/>
    </row>
    <row r="38847" spans="2:2">
      <c r="B38847" s="150"/>
    </row>
    <row r="38848" spans="2:2">
      <c r="B38848" s="150"/>
    </row>
    <row r="38849" spans="2:2">
      <c r="B38849" s="150"/>
    </row>
    <row r="38850" spans="2:2">
      <c r="B38850" s="150"/>
    </row>
    <row r="38851" spans="2:2">
      <c r="B38851" s="150"/>
    </row>
    <row r="38852" spans="2:2">
      <c r="B38852" s="150"/>
    </row>
    <row r="38853" spans="2:2">
      <c r="B38853" s="150"/>
    </row>
    <row r="38854" spans="2:2">
      <c r="B38854" s="150"/>
    </row>
    <row r="38855" spans="2:2">
      <c r="B38855" s="150"/>
    </row>
    <row r="38856" spans="2:2">
      <c r="B38856" s="150"/>
    </row>
    <row r="38857" spans="2:2">
      <c r="B38857" s="150"/>
    </row>
    <row r="38858" spans="2:2">
      <c r="B38858" s="150"/>
    </row>
    <row r="38859" spans="2:2">
      <c r="B38859" s="150"/>
    </row>
    <row r="38860" spans="2:2">
      <c r="B38860" s="150"/>
    </row>
    <row r="38861" spans="2:2">
      <c r="B38861" s="150"/>
    </row>
    <row r="38862" spans="2:2">
      <c r="B38862" s="150"/>
    </row>
    <row r="38863" spans="2:2">
      <c r="B38863" s="150"/>
    </row>
    <row r="38864" spans="2:2">
      <c r="B38864" s="150"/>
    </row>
    <row r="38865" spans="2:2">
      <c r="B38865" s="150"/>
    </row>
    <row r="38866" spans="2:2">
      <c r="B38866" s="150"/>
    </row>
    <row r="38867" spans="2:2">
      <c r="B38867" s="150"/>
    </row>
    <row r="38868" spans="2:2">
      <c r="B38868" s="150"/>
    </row>
    <row r="38869" spans="2:2">
      <c r="B38869" s="150"/>
    </row>
    <row r="38870" spans="2:2">
      <c r="B38870" s="150"/>
    </row>
    <row r="38871" spans="2:2">
      <c r="B38871" s="150"/>
    </row>
    <row r="38872" spans="2:2">
      <c r="B38872" s="150"/>
    </row>
    <row r="38873" spans="2:2">
      <c r="B38873" s="150"/>
    </row>
    <row r="38874" spans="2:2">
      <c r="B38874" s="150"/>
    </row>
    <row r="38875" spans="2:2">
      <c r="B38875" s="150"/>
    </row>
    <row r="38876" spans="2:2">
      <c r="B38876" s="150"/>
    </row>
    <row r="38877" spans="2:2">
      <c r="B38877" s="150"/>
    </row>
    <row r="38878" spans="2:2">
      <c r="B38878" s="150"/>
    </row>
    <row r="38879" spans="2:2">
      <c r="B38879" s="150"/>
    </row>
    <row r="38880" spans="2:2">
      <c r="B38880" s="150"/>
    </row>
    <row r="38881" spans="2:2">
      <c r="B38881" s="150"/>
    </row>
    <row r="38882" spans="2:2">
      <c r="B38882" s="150"/>
    </row>
    <row r="38883" spans="2:2">
      <c r="B38883" s="150"/>
    </row>
    <row r="38884" spans="2:2">
      <c r="B38884" s="150"/>
    </row>
    <row r="38885" spans="2:2">
      <c r="B38885" s="150"/>
    </row>
    <row r="38886" spans="2:2">
      <c r="B38886" s="150"/>
    </row>
    <row r="38887" spans="2:2">
      <c r="B38887" s="150"/>
    </row>
    <row r="38888" spans="2:2">
      <c r="B38888" s="150"/>
    </row>
    <row r="38889" spans="2:2">
      <c r="B38889" s="150"/>
    </row>
    <row r="38890" spans="2:2">
      <c r="B38890" s="150"/>
    </row>
    <row r="38891" spans="2:2">
      <c r="B38891" s="150"/>
    </row>
    <row r="38892" spans="2:2">
      <c r="B38892" s="150"/>
    </row>
    <row r="38893" spans="2:2">
      <c r="B38893" s="150"/>
    </row>
    <row r="38894" spans="2:2">
      <c r="B38894" s="150"/>
    </row>
    <row r="38895" spans="2:2">
      <c r="B38895" s="150"/>
    </row>
    <row r="38896" spans="2:2">
      <c r="B38896" s="150"/>
    </row>
    <row r="38897" spans="2:2">
      <c r="B38897" s="150"/>
    </row>
    <row r="38898" spans="2:2">
      <c r="B38898" s="150"/>
    </row>
    <row r="38899" spans="2:2">
      <c r="B38899" s="150"/>
    </row>
    <row r="38900" spans="2:2">
      <c r="B38900" s="150"/>
    </row>
    <row r="38901" spans="2:2">
      <c r="B38901" s="150"/>
    </row>
    <row r="38902" spans="2:2">
      <c r="B38902" s="150"/>
    </row>
    <row r="38903" spans="2:2">
      <c r="B38903" s="150"/>
    </row>
    <row r="38904" spans="2:2">
      <c r="B38904" s="150"/>
    </row>
    <row r="38905" spans="2:2">
      <c r="B38905" s="150"/>
    </row>
    <row r="38906" spans="2:2">
      <c r="B38906" s="150"/>
    </row>
    <row r="38907" spans="2:2">
      <c r="B38907" s="150"/>
    </row>
    <row r="38908" spans="2:2">
      <c r="B38908" s="150"/>
    </row>
    <row r="38909" spans="2:2">
      <c r="B38909" s="150"/>
    </row>
    <row r="38910" spans="2:2">
      <c r="B38910" s="150"/>
    </row>
    <row r="38911" spans="2:2">
      <c r="B38911" s="150"/>
    </row>
    <row r="38912" spans="2:2">
      <c r="B38912" s="150"/>
    </row>
    <row r="38913" spans="2:2">
      <c r="B38913" s="150"/>
    </row>
    <row r="38914" spans="2:2">
      <c r="B38914" s="150"/>
    </row>
    <row r="38915" spans="2:2">
      <c r="B38915" s="150"/>
    </row>
    <row r="38916" spans="2:2">
      <c r="B38916" s="150"/>
    </row>
    <row r="38917" spans="2:2">
      <c r="B38917" s="150"/>
    </row>
    <row r="38918" spans="2:2">
      <c r="B38918" s="150"/>
    </row>
    <row r="38919" spans="2:2">
      <c r="B38919" s="150"/>
    </row>
    <row r="38920" spans="2:2">
      <c r="B38920" s="150"/>
    </row>
    <row r="38921" spans="2:2">
      <c r="B38921" s="150"/>
    </row>
    <row r="38922" spans="2:2">
      <c r="B38922" s="150"/>
    </row>
    <row r="38923" spans="2:2">
      <c r="B38923" s="150"/>
    </row>
    <row r="38924" spans="2:2">
      <c r="B38924" s="150"/>
    </row>
    <row r="38925" spans="2:2">
      <c r="B38925" s="150"/>
    </row>
    <row r="38926" spans="2:2">
      <c r="B38926" s="150"/>
    </row>
    <row r="38927" spans="2:2">
      <c r="B38927" s="150"/>
    </row>
    <row r="38928" spans="2:2">
      <c r="B38928" s="150"/>
    </row>
    <row r="38929" spans="2:2">
      <c r="B38929" s="150"/>
    </row>
    <row r="38930" spans="2:2">
      <c r="B38930" s="150"/>
    </row>
    <row r="38931" spans="2:2">
      <c r="B38931" s="150"/>
    </row>
    <row r="38932" spans="2:2">
      <c r="B38932" s="150"/>
    </row>
    <row r="38933" spans="2:2">
      <c r="B38933" s="150"/>
    </row>
    <row r="38934" spans="2:2">
      <c r="B38934" s="150"/>
    </row>
    <row r="38935" spans="2:2">
      <c r="B38935" s="150"/>
    </row>
    <row r="38936" spans="2:2">
      <c r="B38936" s="150"/>
    </row>
    <row r="38937" spans="2:2">
      <c r="B38937" s="150"/>
    </row>
    <row r="38938" spans="2:2">
      <c r="B38938" s="150"/>
    </row>
    <row r="38939" spans="2:2">
      <c r="B38939" s="150"/>
    </row>
    <row r="38940" spans="2:2">
      <c r="B38940" s="150"/>
    </row>
    <row r="38941" spans="2:2">
      <c r="B38941" s="150"/>
    </row>
    <row r="38942" spans="2:2">
      <c r="B38942" s="150"/>
    </row>
    <row r="38943" spans="2:2">
      <c r="B38943" s="150"/>
    </row>
    <row r="38944" spans="2:2">
      <c r="B38944" s="150"/>
    </row>
    <row r="38945" spans="2:2">
      <c r="B38945" s="150"/>
    </row>
    <row r="38946" spans="2:2">
      <c r="B38946" s="150"/>
    </row>
    <row r="38947" spans="2:2">
      <c r="B38947" s="150"/>
    </row>
    <row r="38948" spans="2:2">
      <c r="B38948" s="150"/>
    </row>
    <row r="38949" spans="2:2">
      <c r="B38949" s="150"/>
    </row>
    <row r="38950" spans="2:2">
      <c r="B38950" s="150"/>
    </row>
    <row r="38951" spans="2:2">
      <c r="B38951" s="150"/>
    </row>
    <row r="38952" spans="2:2">
      <c r="B38952" s="150"/>
    </row>
    <row r="38953" spans="2:2">
      <c r="B38953" s="150"/>
    </row>
    <row r="38954" spans="2:2">
      <c r="B38954" s="150"/>
    </row>
    <row r="38955" spans="2:2">
      <c r="B38955" s="150"/>
    </row>
    <row r="38956" spans="2:2">
      <c r="B38956" s="150"/>
    </row>
    <row r="38957" spans="2:2">
      <c r="B38957" s="150"/>
    </row>
    <row r="38958" spans="2:2">
      <c r="B38958" s="150"/>
    </row>
    <row r="38959" spans="2:2">
      <c r="B38959" s="150"/>
    </row>
    <row r="38960" spans="2:2">
      <c r="B38960" s="150"/>
    </row>
    <row r="38961" spans="2:2">
      <c r="B38961" s="150"/>
    </row>
    <row r="38962" spans="2:2">
      <c r="B38962" s="150"/>
    </row>
    <row r="38963" spans="2:2">
      <c r="B38963" s="150"/>
    </row>
    <row r="38964" spans="2:2">
      <c r="B38964" s="150"/>
    </row>
    <row r="38965" spans="2:2">
      <c r="B38965" s="150"/>
    </row>
    <row r="38966" spans="2:2">
      <c r="B38966" s="150"/>
    </row>
    <row r="38967" spans="2:2">
      <c r="B38967" s="150"/>
    </row>
    <row r="38968" spans="2:2">
      <c r="B38968" s="150"/>
    </row>
    <row r="38969" spans="2:2">
      <c r="B38969" s="150"/>
    </row>
    <row r="38970" spans="2:2">
      <c r="B38970" s="150"/>
    </row>
    <row r="38971" spans="2:2">
      <c r="B38971" s="150"/>
    </row>
    <row r="38972" spans="2:2">
      <c r="B38972" s="150"/>
    </row>
    <row r="38973" spans="2:2">
      <c r="B38973" s="150"/>
    </row>
    <row r="38974" spans="2:2">
      <c r="B38974" s="150"/>
    </row>
    <row r="38975" spans="2:2">
      <c r="B38975" s="150"/>
    </row>
    <row r="38976" spans="2:2">
      <c r="B38976" s="150"/>
    </row>
    <row r="38977" spans="2:2">
      <c r="B38977" s="150"/>
    </row>
    <row r="38978" spans="2:2">
      <c r="B38978" s="150"/>
    </row>
    <row r="38979" spans="2:2">
      <c r="B38979" s="150"/>
    </row>
    <row r="38980" spans="2:2">
      <c r="B38980" s="150"/>
    </row>
    <row r="38981" spans="2:2">
      <c r="B38981" s="150"/>
    </row>
    <row r="38982" spans="2:2">
      <c r="B38982" s="150"/>
    </row>
    <row r="38983" spans="2:2">
      <c r="B38983" s="150"/>
    </row>
    <row r="38984" spans="2:2">
      <c r="B38984" s="150"/>
    </row>
    <row r="38985" spans="2:2">
      <c r="B38985" s="150"/>
    </row>
    <row r="38986" spans="2:2">
      <c r="B38986" s="150"/>
    </row>
    <row r="38987" spans="2:2">
      <c r="B38987" s="150"/>
    </row>
    <row r="38988" spans="2:2">
      <c r="B38988" s="150"/>
    </row>
    <row r="38989" spans="2:2">
      <c r="B38989" s="150"/>
    </row>
    <row r="38990" spans="2:2">
      <c r="B38990" s="150"/>
    </row>
    <row r="38991" spans="2:2">
      <c r="B38991" s="150"/>
    </row>
    <row r="38992" spans="2:2">
      <c r="B38992" s="150"/>
    </row>
    <row r="38993" spans="2:2">
      <c r="B38993" s="150"/>
    </row>
    <row r="38994" spans="2:2">
      <c r="B38994" s="150"/>
    </row>
    <row r="38995" spans="2:2">
      <c r="B38995" s="150"/>
    </row>
    <row r="38996" spans="2:2">
      <c r="B38996" s="150"/>
    </row>
    <row r="38997" spans="2:2">
      <c r="B38997" s="150"/>
    </row>
    <row r="38998" spans="2:2">
      <c r="B38998" s="150"/>
    </row>
    <row r="38999" spans="2:2">
      <c r="B38999" s="150"/>
    </row>
    <row r="39000" spans="2:2">
      <c r="B39000" s="150"/>
    </row>
    <row r="39001" spans="2:2">
      <c r="B39001" s="150"/>
    </row>
    <row r="39002" spans="2:2">
      <c r="B39002" s="150"/>
    </row>
    <row r="39003" spans="2:2">
      <c r="B39003" s="150"/>
    </row>
    <row r="39004" spans="2:2">
      <c r="B39004" s="150"/>
    </row>
    <row r="39005" spans="2:2">
      <c r="B39005" s="150"/>
    </row>
    <row r="39006" spans="2:2">
      <c r="B39006" s="150"/>
    </row>
    <row r="39007" spans="2:2">
      <c r="B39007" s="150"/>
    </row>
    <row r="39008" spans="2:2">
      <c r="B39008" s="150"/>
    </row>
    <row r="39009" spans="2:2">
      <c r="B39009" s="150"/>
    </row>
    <row r="39010" spans="2:2">
      <c r="B39010" s="150"/>
    </row>
    <row r="39011" spans="2:2">
      <c r="B39011" s="150"/>
    </row>
    <row r="39012" spans="2:2">
      <c r="B39012" s="150"/>
    </row>
    <row r="39013" spans="2:2">
      <c r="B39013" s="150"/>
    </row>
    <row r="39014" spans="2:2">
      <c r="B39014" s="150"/>
    </row>
    <row r="39015" spans="2:2">
      <c r="B39015" s="150"/>
    </row>
    <row r="39016" spans="2:2">
      <c r="B39016" s="150"/>
    </row>
    <row r="39017" spans="2:2">
      <c r="B39017" s="150"/>
    </row>
    <row r="39018" spans="2:2">
      <c r="B39018" s="150"/>
    </row>
    <row r="39019" spans="2:2">
      <c r="B39019" s="150"/>
    </row>
    <row r="39020" spans="2:2">
      <c r="B39020" s="150"/>
    </row>
    <row r="39021" spans="2:2">
      <c r="B39021" s="150"/>
    </row>
    <row r="39022" spans="2:2">
      <c r="B39022" s="150"/>
    </row>
    <row r="39023" spans="2:2">
      <c r="B39023" s="150"/>
    </row>
    <row r="39024" spans="2:2">
      <c r="B39024" s="150"/>
    </row>
    <row r="39025" spans="2:2">
      <c r="B39025" s="150"/>
    </row>
    <row r="39026" spans="2:2">
      <c r="B39026" s="150"/>
    </row>
    <row r="39027" spans="2:2">
      <c r="B39027" s="150"/>
    </row>
    <row r="39028" spans="2:2">
      <c r="B39028" s="150"/>
    </row>
    <row r="39029" spans="2:2">
      <c r="B39029" s="150"/>
    </row>
    <row r="39030" spans="2:2">
      <c r="B39030" s="150"/>
    </row>
    <row r="39031" spans="2:2">
      <c r="B39031" s="150"/>
    </row>
    <row r="39032" spans="2:2">
      <c r="B39032" s="150"/>
    </row>
    <row r="39033" spans="2:2">
      <c r="B39033" s="150"/>
    </row>
    <row r="39034" spans="2:2">
      <c r="B39034" s="150"/>
    </row>
    <row r="39035" spans="2:2">
      <c r="B39035" s="150"/>
    </row>
    <row r="39036" spans="2:2">
      <c r="B39036" s="150"/>
    </row>
    <row r="39037" spans="2:2">
      <c r="B39037" s="150"/>
    </row>
    <row r="39038" spans="2:2">
      <c r="B39038" s="150"/>
    </row>
    <row r="39039" spans="2:2">
      <c r="B39039" s="150"/>
    </row>
    <row r="39040" spans="2:2">
      <c r="B39040" s="150"/>
    </row>
    <row r="39041" spans="2:2">
      <c r="B39041" s="150"/>
    </row>
    <row r="39042" spans="2:2">
      <c r="B39042" s="150"/>
    </row>
    <row r="39043" spans="2:2">
      <c r="B39043" s="150"/>
    </row>
    <row r="39044" spans="2:2">
      <c r="B39044" s="150"/>
    </row>
    <row r="39045" spans="2:2">
      <c r="B39045" s="150"/>
    </row>
    <row r="39046" spans="2:2">
      <c r="B39046" s="150"/>
    </row>
    <row r="39047" spans="2:2">
      <c r="B39047" s="150"/>
    </row>
    <row r="39048" spans="2:2">
      <c r="B39048" s="150"/>
    </row>
    <row r="39049" spans="2:2">
      <c r="B39049" s="150"/>
    </row>
    <row r="39050" spans="2:2">
      <c r="B39050" s="150"/>
    </row>
    <row r="39051" spans="2:2">
      <c r="B39051" s="150"/>
    </row>
    <row r="39052" spans="2:2">
      <c r="B39052" s="150"/>
    </row>
    <row r="39053" spans="2:2">
      <c r="B39053" s="150"/>
    </row>
    <row r="39054" spans="2:2">
      <c r="B39054" s="150"/>
    </row>
    <row r="39055" spans="2:2">
      <c r="B39055" s="150"/>
    </row>
    <row r="39056" spans="2:2">
      <c r="B39056" s="150"/>
    </row>
    <row r="39057" spans="2:2">
      <c r="B39057" s="150"/>
    </row>
    <row r="39058" spans="2:2">
      <c r="B39058" s="150"/>
    </row>
    <row r="39059" spans="2:2">
      <c r="B39059" s="150"/>
    </row>
    <row r="39060" spans="2:2">
      <c r="B39060" s="150"/>
    </row>
    <row r="39061" spans="2:2">
      <c r="B39061" s="150"/>
    </row>
    <row r="39062" spans="2:2">
      <c r="B39062" s="150"/>
    </row>
    <row r="39063" spans="2:2">
      <c r="B39063" s="150"/>
    </row>
    <row r="39064" spans="2:2">
      <c r="B39064" s="150"/>
    </row>
    <row r="39065" spans="2:2">
      <c r="B39065" s="150"/>
    </row>
    <row r="39066" spans="2:2">
      <c r="B39066" s="150"/>
    </row>
    <row r="39067" spans="2:2">
      <c r="B39067" s="150"/>
    </row>
    <row r="39068" spans="2:2">
      <c r="B39068" s="150"/>
    </row>
    <row r="39069" spans="2:2">
      <c r="B39069" s="150"/>
    </row>
    <row r="39070" spans="2:2">
      <c r="B39070" s="150"/>
    </row>
    <row r="39071" spans="2:2">
      <c r="B39071" s="150"/>
    </row>
    <row r="39072" spans="2:2">
      <c r="B39072" s="150"/>
    </row>
    <row r="39073" spans="2:2">
      <c r="B39073" s="150"/>
    </row>
    <row r="39074" spans="2:2">
      <c r="B39074" s="150"/>
    </row>
    <row r="39075" spans="2:2">
      <c r="B39075" s="150"/>
    </row>
    <row r="39076" spans="2:2">
      <c r="B39076" s="150"/>
    </row>
    <row r="39077" spans="2:2">
      <c r="B39077" s="150"/>
    </row>
    <row r="39078" spans="2:2">
      <c r="B39078" s="150"/>
    </row>
    <row r="39079" spans="2:2">
      <c r="B39079" s="150"/>
    </row>
    <row r="39080" spans="2:2">
      <c r="B39080" s="150"/>
    </row>
    <row r="39081" spans="2:2">
      <c r="B39081" s="150"/>
    </row>
    <row r="39082" spans="2:2">
      <c r="B39082" s="150"/>
    </row>
    <row r="39083" spans="2:2">
      <c r="B39083" s="150"/>
    </row>
    <row r="39084" spans="2:2">
      <c r="B39084" s="150"/>
    </row>
    <row r="39085" spans="2:2">
      <c r="B39085" s="150"/>
    </row>
    <row r="39086" spans="2:2">
      <c r="B39086" s="150"/>
    </row>
    <row r="39087" spans="2:2">
      <c r="B39087" s="150"/>
    </row>
    <row r="39088" spans="2:2">
      <c r="B39088" s="150"/>
    </row>
    <row r="39089" spans="2:2">
      <c r="B39089" s="150"/>
    </row>
    <row r="39090" spans="2:2">
      <c r="B39090" s="150"/>
    </row>
    <row r="39091" spans="2:2">
      <c r="B39091" s="150"/>
    </row>
    <row r="39092" spans="2:2">
      <c r="B39092" s="150"/>
    </row>
    <row r="39093" spans="2:2">
      <c r="B39093" s="150"/>
    </row>
    <row r="39094" spans="2:2">
      <c r="B39094" s="150"/>
    </row>
    <row r="39095" spans="2:2">
      <c r="B39095" s="150"/>
    </row>
    <row r="39096" spans="2:2">
      <c r="B39096" s="150"/>
    </row>
    <row r="39097" spans="2:2">
      <c r="B39097" s="150"/>
    </row>
    <row r="39098" spans="2:2">
      <c r="B39098" s="150"/>
    </row>
    <row r="39099" spans="2:2">
      <c r="B39099" s="150"/>
    </row>
    <row r="39100" spans="2:2">
      <c r="B39100" s="150"/>
    </row>
    <row r="39101" spans="2:2">
      <c r="B39101" s="150"/>
    </row>
    <row r="39102" spans="2:2">
      <c r="B39102" s="150"/>
    </row>
    <row r="39103" spans="2:2">
      <c r="B39103" s="150"/>
    </row>
    <row r="39104" spans="2:2">
      <c r="B39104" s="150"/>
    </row>
    <row r="39105" spans="2:2">
      <c r="B39105" s="150"/>
    </row>
    <row r="39106" spans="2:2">
      <c r="B39106" s="150"/>
    </row>
    <row r="39107" spans="2:2">
      <c r="B39107" s="150"/>
    </row>
    <row r="39108" spans="2:2">
      <c r="B39108" s="150"/>
    </row>
    <row r="39109" spans="2:2">
      <c r="B39109" s="150"/>
    </row>
    <row r="39110" spans="2:2">
      <c r="B39110" s="150"/>
    </row>
    <row r="39111" spans="2:2">
      <c r="B39111" s="150"/>
    </row>
    <row r="39112" spans="2:2">
      <c r="B39112" s="150"/>
    </row>
    <row r="39113" spans="2:2">
      <c r="B39113" s="150"/>
    </row>
    <row r="39114" spans="2:2">
      <c r="B39114" s="150"/>
    </row>
    <row r="39115" spans="2:2">
      <c r="B39115" s="150"/>
    </row>
    <row r="39116" spans="2:2">
      <c r="B39116" s="150"/>
    </row>
    <row r="39117" spans="2:2">
      <c r="B39117" s="150"/>
    </row>
    <row r="39118" spans="2:2">
      <c r="B39118" s="150"/>
    </row>
    <row r="39119" spans="2:2">
      <c r="B39119" s="150"/>
    </row>
    <row r="39120" spans="2:2">
      <c r="B39120" s="150"/>
    </row>
    <row r="39121" spans="2:2">
      <c r="B39121" s="150"/>
    </row>
    <row r="39122" spans="2:2">
      <c r="B39122" s="150"/>
    </row>
    <row r="39123" spans="2:2">
      <c r="B39123" s="150"/>
    </row>
    <row r="39124" spans="2:2">
      <c r="B39124" s="150"/>
    </row>
    <row r="39125" spans="2:2">
      <c r="B39125" s="150"/>
    </row>
    <row r="39126" spans="2:2">
      <c r="B39126" s="150"/>
    </row>
    <row r="39127" spans="2:2">
      <c r="B39127" s="150"/>
    </row>
    <row r="39128" spans="2:2">
      <c r="B39128" s="150"/>
    </row>
    <row r="39129" spans="2:2">
      <c r="B39129" s="150"/>
    </row>
    <row r="39130" spans="2:2">
      <c r="B39130" s="150"/>
    </row>
    <row r="39131" spans="2:2">
      <c r="B39131" s="150"/>
    </row>
    <row r="39132" spans="2:2">
      <c r="B39132" s="150"/>
    </row>
    <row r="39133" spans="2:2">
      <c r="B39133" s="150"/>
    </row>
    <row r="39134" spans="2:2">
      <c r="B39134" s="150"/>
    </row>
    <row r="39135" spans="2:2">
      <c r="B39135" s="150"/>
    </row>
    <row r="39136" spans="2:2">
      <c r="B39136" s="150"/>
    </row>
    <row r="39137" spans="2:2">
      <c r="B39137" s="150"/>
    </row>
    <row r="39138" spans="2:2">
      <c r="B39138" s="150"/>
    </row>
    <row r="39139" spans="2:2">
      <c r="B39139" s="150"/>
    </row>
    <row r="39140" spans="2:2">
      <c r="B39140" s="150"/>
    </row>
    <row r="39141" spans="2:2">
      <c r="B39141" s="150"/>
    </row>
    <row r="39142" spans="2:2">
      <c r="B39142" s="150"/>
    </row>
    <row r="39143" spans="2:2">
      <c r="B39143" s="150"/>
    </row>
    <row r="39144" spans="2:2">
      <c r="B39144" s="150"/>
    </row>
    <row r="39145" spans="2:2">
      <c r="B39145" s="150"/>
    </row>
    <row r="39146" spans="2:2">
      <c r="B39146" s="150"/>
    </row>
    <row r="39147" spans="2:2">
      <c r="B39147" s="150"/>
    </row>
    <row r="39148" spans="2:2">
      <c r="B39148" s="150"/>
    </row>
    <row r="39149" spans="2:2">
      <c r="B39149" s="150"/>
    </row>
    <row r="39150" spans="2:2">
      <c r="B39150" s="150"/>
    </row>
    <row r="39151" spans="2:2">
      <c r="B39151" s="150"/>
    </row>
    <row r="39152" spans="2:2">
      <c r="B39152" s="150"/>
    </row>
    <row r="39153" spans="2:2">
      <c r="B39153" s="150"/>
    </row>
    <row r="39154" spans="2:2">
      <c r="B39154" s="150"/>
    </row>
    <row r="39155" spans="2:2">
      <c r="B39155" s="150"/>
    </row>
    <row r="39156" spans="2:2">
      <c r="B39156" s="150"/>
    </row>
    <row r="39157" spans="2:2">
      <c r="B39157" s="150"/>
    </row>
    <row r="39158" spans="2:2">
      <c r="B39158" s="150"/>
    </row>
    <row r="39159" spans="2:2">
      <c r="B39159" s="150"/>
    </row>
    <row r="39160" spans="2:2">
      <c r="B39160" s="150"/>
    </row>
    <row r="39161" spans="2:2">
      <c r="B39161" s="150"/>
    </row>
    <row r="39162" spans="2:2">
      <c r="B39162" s="150"/>
    </row>
    <row r="39163" spans="2:2">
      <c r="B39163" s="150"/>
    </row>
    <row r="39164" spans="2:2">
      <c r="B39164" s="150"/>
    </row>
    <row r="39165" spans="2:2">
      <c r="B39165" s="150"/>
    </row>
    <row r="39166" spans="2:2">
      <c r="B39166" s="150"/>
    </row>
    <row r="39167" spans="2:2">
      <c r="B39167" s="150"/>
    </row>
    <row r="39168" spans="2:2">
      <c r="B39168" s="150"/>
    </row>
    <row r="39169" spans="2:2">
      <c r="B39169" s="150"/>
    </row>
    <row r="39170" spans="2:2">
      <c r="B39170" s="150"/>
    </row>
    <row r="39171" spans="2:2">
      <c r="B39171" s="150"/>
    </row>
    <row r="39172" spans="2:2">
      <c r="B39172" s="150"/>
    </row>
    <row r="39173" spans="2:2">
      <c r="B39173" s="150"/>
    </row>
    <row r="39174" spans="2:2">
      <c r="B39174" s="150"/>
    </row>
    <row r="39175" spans="2:2">
      <c r="B39175" s="150"/>
    </row>
    <row r="39176" spans="2:2">
      <c r="B39176" s="150"/>
    </row>
    <row r="39177" spans="2:2">
      <c r="B39177" s="150"/>
    </row>
    <row r="39178" spans="2:2">
      <c r="B39178" s="150"/>
    </row>
    <row r="39179" spans="2:2">
      <c r="B39179" s="150"/>
    </row>
    <row r="39180" spans="2:2">
      <c r="B39180" s="150"/>
    </row>
    <row r="39181" spans="2:2">
      <c r="B39181" s="150"/>
    </row>
    <row r="39182" spans="2:2">
      <c r="B39182" s="150"/>
    </row>
    <row r="39183" spans="2:2">
      <c r="B39183" s="150"/>
    </row>
    <row r="39184" spans="2:2">
      <c r="B39184" s="150"/>
    </row>
    <row r="39185" spans="2:2">
      <c r="B39185" s="150"/>
    </row>
    <row r="39186" spans="2:2">
      <c r="B39186" s="150"/>
    </row>
    <row r="39187" spans="2:2">
      <c r="B39187" s="150"/>
    </row>
    <row r="39188" spans="2:2">
      <c r="B39188" s="150"/>
    </row>
    <row r="39189" spans="2:2">
      <c r="B39189" s="150"/>
    </row>
    <row r="39190" spans="2:2">
      <c r="B39190" s="150"/>
    </row>
    <row r="39191" spans="2:2">
      <c r="B39191" s="150"/>
    </row>
    <row r="39192" spans="2:2">
      <c r="B39192" s="150"/>
    </row>
    <row r="39193" spans="2:2">
      <c r="B39193" s="150"/>
    </row>
    <row r="39194" spans="2:2">
      <c r="B39194" s="150"/>
    </row>
    <row r="39195" spans="2:2">
      <c r="B39195" s="150"/>
    </row>
    <row r="39196" spans="2:2">
      <c r="B39196" s="150"/>
    </row>
    <row r="39197" spans="2:2">
      <c r="B39197" s="150"/>
    </row>
    <row r="39198" spans="2:2">
      <c r="B39198" s="150"/>
    </row>
    <row r="39199" spans="2:2">
      <c r="B39199" s="150"/>
    </row>
    <row r="39200" spans="2:2">
      <c r="B39200" s="150"/>
    </row>
    <row r="39201" spans="2:2">
      <c r="B39201" s="150"/>
    </row>
    <row r="39202" spans="2:2">
      <c r="B39202" s="150"/>
    </row>
    <row r="39203" spans="2:2">
      <c r="B39203" s="150"/>
    </row>
    <row r="39204" spans="2:2">
      <c r="B39204" s="150"/>
    </row>
    <row r="39205" spans="2:2">
      <c r="B39205" s="150"/>
    </row>
    <row r="39206" spans="2:2">
      <c r="B39206" s="150"/>
    </row>
    <row r="39207" spans="2:2">
      <c r="B39207" s="150"/>
    </row>
    <row r="39208" spans="2:2">
      <c r="B39208" s="150"/>
    </row>
    <row r="39209" spans="2:2">
      <c r="B39209" s="150"/>
    </row>
    <row r="39210" spans="2:2">
      <c r="B39210" s="150"/>
    </row>
    <row r="39211" spans="2:2">
      <c r="B39211" s="150"/>
    </row>
    <row r="39212" spans="2:2">
      <c r="B39212" s="150"/>
    </row>
    <row r="39213" spans="2:2">
      <c r="B39213" s="150"/>
    </row>
    <row r="39214" spans="2:2">
      <c r="B39214" s="150"/>
    </row>
    <row r="39215" spans="2:2">
      <c r="B39215" s="150"/>
    </row>
    <row r="39216" spans="2:2">
      <c r="B39216" s="150"/>
    </row>
    <row r="39217" spans="2:2">
      <c r="B39217" s="150"/>
    </row>
    <row r="39218" spans="2:2">
      <c r="B39218" s="150"/>
    </row>
    <row r="39219" spans="2:2">
      <c r="B39219" s="150"/>
    </row>
    <row r="39220" spans="2:2">
      <c r="B39220" s="150"/>
    </row>
    <row r="39221" spans="2:2">
      <c r="B39221" s="150"/>
    </row>
    <row r="39222" spans="2:2">
      <c r="B39222" s="150"/>
    </row>
    <row r="39223" spans="2:2">
      <c r="B39223" s="150"/>
    </row>
    <row r="39224" spans="2:2">
      <c r="B39224" s="150"/>
    </row>
    <row r="39225" spans="2:2">
      <c r="B39225" s="150"/>
    </row>
    <row r="39226" spans="2:2">
      <c r="B39226" s="150"/>
    </row>
    <row r="39227" spans="2:2">
      <c r="B39227" s="150"/>
    </row>
    <row r="39228" spans="2:2">
      <c r="B39228" s="150"/>
    </row>
    <row r="39229" spans="2:2">
      <c r="B39229" s="150"/>
    </row>
    <row r="39230" spans="2:2">
      <c r="B39230" s="150"/>
    </row>
    <row r="39231" spans="2:2">
      <c r="B39231" s="150"/>
    </row>
    <row r="39232" spans="2:2">
      <c r="B39232" s="150"/>
    </row>
    <row r="39233" spans="2:2">
      <c r="B39233" s="150"/>
    </row>
    <row r="39234" spans="2:2">
      <c r="B39234" s="150"/>
    </row>
    <row r="39235" spans="2:2">
      <c r="B39235" s="150"/>
    </row>
    <row r="39236" spans="2:2">
      <c r="B39236" s="150"/>
    </row>
    <row r="39237" spans="2:2">
      <c r="B39237" s="150"/>
    </row>
    <row r="39238" spans="2:2">
      <c r="B39238" s="150"/>
    </row>
    <row r="39239" spans="2:2">
      <c r="B39239" s="150"/>
    </row>
    <row r="39240" spans="2:2">
      <c r="B39240" s="150"/>
    </row>
    <row r="39241" spans="2:2">
      <c r="B39241" s="150"/>
    </row>
    <row r="39242" spans="2:2">
      <c r="B39242" s="150"/>
    </row>
    <row r="39243" spans="2:2">
      <c r="B39243" s="150"/>
    </row>
    <row r="39244" spans="2:2">
      <c r="B39244" s="150"/>
    </row>
    <row r="39245" spans="2:2">
      <c r="B39245" s="150"/>
    </row>
    <row r="39246" spans="2:2">
      <c r="B39246" s="150"/>
    </row>
    <row r="39247" spans="2:2">
      <c r="B39247" s="150"/>
    </row>
    <row r="39248" spans="2:2">
      <c r="B39248" s="150"/>
    </row>
    <row r="39249" spans="2:2">
      <c r="B39249" s="150"/>
    </row>
    <row r="39250" spans="2:2">
      <c r="B39250" s="150"/>
    </row>
    <row r="39251" spans="2:2">
      <c r="B39251" s="150"/>
    </row>
    <row r="39252" spans="2:2">
      <c r="B39252" s="150"/>
    </row>
    <row r="39253" spans="2:2">
      <c r="B39253" s="150"/>
    </row>
    <row r="39254" spans="2:2">
      <c r="B39254" s="150"/>
    </row>
    <row r="39255" spans="2:2">
      <c r="B39255" s="150"/>
    </row>
    <row r="39256" spans="2:2">
      <c r="B39256" s="150"/>
    </row>
    <row r="39257" spans="2:2">
      <c r="B39257" s="150"/>
    </row>
    <row r="39258" spans="2:2">
      <c r="B39258" s="150"/>
    </row>
    <row r="39259" spans="2:2">
      <c r="B39259" s="150"/>
    </row>
    <row r="39260" spans="2:2">
      <c r="B39260" s="150"/>
    </row>
    <row r="39261" spans="2:2">
      <c r="B39261" s="150"/>
    </row>
    <row r="39262" spans="2:2">
      <c r="B39262" s="150"/>
    </row>
    <row r="39263" spans="2:2">
      <c r="B39263" s="150"/>
    </row>
    <row r="39264" spans="2:2">
      <c r="B39264" s="150"/>
    </row>
    <row r="39265" spans="2:2">
      <c r="B39265" s="150"/>
    </row>
    <row r="39266" spans="2:2">
      <c r="B39266" s="150"/>
    </row>
    <row r="39267" spans="2:2">
      <c r="B39267" s="150"/>
    </row>
    <row r="39268" spans="2:2">
      <c r="B39268" s="150"/>
    </row>
    <row r="39269" spans="2:2">
      <c r="B39269" s="150"/>
    </row>
    <row r="39270" spans="2:2">
      <c r="B39270" s="150"/>
    </row>
    <row r="39271" spans="2:2">
      <c r="B39271" s="150"/>
    </row>
    <row r="39272" spans="2:2">
      <c r="B39272" s="150"/>
    </row>
    <row r="39273" spans="2:2">
      <c r="B39273" s="150"/>
    </row>
    <row r="39274" spans="2:2">
      <c r="B39274" s="150"/>
    </row>
    <row r="39275" spans="2:2">
      <c r="B39275" s="150"/>
    </row>
    <row r="39276" spans="2:2">
      <c r="B39276" s="150"/>
    </row>
    <row r="39277" spans="2:2">
      <c r="B39277" s="150"/>
    </row>
    <row r="39278" spans="2:2">
      <c r="B39278" s="150"/>
    </row>
    <row r="39279" spans="2:2">
      <c r="B39279" s="150"/>
    </row>
    <row r="39280" spans="2:2">
      <c r="B39280" s="150"/>
    </row>
    <row r="39281" spans="2:2">
      <c r="B39281" s="150"/>
    </row>
    <row r="39282" spans="2:2">
      <c r="B39282" s="150"/>
    </row>
    <row r="39283" spans="2:2">
      <c r="B39283" s="150"/>
    </row>
    <row r="39284" spans="2:2">
      <c r="B39284" s="150"/>
    </row>
    <row r="39285" spans="2:2">
      <c r="B39285" s="150"/>
    </row>
    <row r="39286" spans="2:2">
      <c r="B39286" s="150"/>
    </row>
    <row r="39287" spans="2:2">
      <c r="B39287" s="150"/>
    </row>
    <row r="39288" spans="2:2">
      <c r="B39288" s="150"/>
    </row>
    <row r="39289" spans="2:2">
      <c r="B39289" s="150"/>
    </row>
    <row r="39290" spans="2:2">
      <c r="B39290" s="150"/>
    </row>
    <row r="39291" spans="2:2">
      <c r="B39291" s="150"/>
    </row>
    <row r="39292" spans="2:2">
      <c r="B39292" s="150"/>
    </row>
    <row r="39293" spans="2:2">
      <c r="B39293" s="150"/>
    </row>
    <row r="39294" spans="2:2">
      <c r="B39294" s="150"/>
    </row>
    <row r="39295" spans="2:2">
      <c r="B39295" s="150"/>
    </row>
    <row r="39296" spans="2:2">
      <c r="B39296" s="150"/>
    </row>
    <row r="39297" spans="2:2">
      <c r="B39297" s="150"/>
    </row>
    <row r="39298" spans="2:2">
      <c r="B39298" s="150"/>
    </row>
    <row r="39299" spans="2:2">
      <c r="B39299" s="150"/>
    </row>
    <row r="39300" spans="2:2">
      <c r="B39300" s="150"/>
    </row>
    <row r="39301" spans="2:2">
      <c r="B39301" s="150"/>
    </row>
    <row r="39302" spans="2:2">
      <c r="B39302" s="150"/>
    </row>
    <row r="39303" spans="2:2">
      <c r="B39303" s="150"/>
    </row>
    <row r="39304" spans="2:2">
      <c r="B39304" s="150"/>
    </row>
    <row r="39305" spans="2:2">
      <c r="B39305" s="150"/>
    </row>
    <row r="39306" spans="2:2">
      <c r="B39306" s="150"/>
    </row>
    <row r="39307" spans="2:2">
      <c r="B39307" s="150"/>
    </row>
    <row r="39308" spans="2:2">
      <c r="B39308" s="150"/>
    </row>
    <row r="39309" spans="2:2">
      <c r="B39309" s="150"/>
    </row>
    <row r="39310" spans="2:2">
      <c r="B39310" s="150"/>
    </row>
    <row r="39311" spans="2:2">
      <c r="B39311" s="150"/>
    </row>
    <row r="39312" spans="2:2">
      <c r="B39312" s="150"/>
    </row>
    <row r="39313" spans="2:2">
      <c r="B39313" s="150"/>
    </row>
    <row r="39314" spans="2:2">
      <c r="B39314" s="150"/>
    </row>
    <row r="39315" spans="2:2">
      <c r="B39315" s="150"/>
    </row>
    <row r="39316" spans="2:2">
      <c r="B39316" s="150"/>
    </row>
    <row r="39317" spans="2:2">
      <c r="B39317" s="150"/>
    </row>
    <row r="39318" spans="2:2">
      <c r="B39318" s="150"/>
    </row>
    <row r="39319" spans="2:2">
      <c r="B39319" s="150"/>
    </row>
    <row r="39320" spans="2:2">
      <c r="B39320" s="150"/>
    </row>
    <row r="39321" spans="2:2">
      <c r="B39321" s="150"/>
    </row>
    <row r="39322" spans="2:2">
      <c r="B39322" s="150"/>
    </row>
    <row r="39323" spans="2:2">
      <c r="B39323" s="150"/>
    </row>
    <row r="39324" spans="2:2">
      <c r="B39324" s="150"/>
    </row>
    <row r="39325" spans="2:2">
      <c r="B39325" s="150"/>
    </row>
    <row r="39326" spans="2:2">
      <c r="B39326" s="150"/>
    </row>
    <row r="39327" spans="2:2">
      <c r="B39327" s="150"/>
    </row>
    <row r="39328" spans="2:2">
      <c r="B39328" s="150"/>
    </row>
    <row r="39329" spans="2:2">
      <c r="B39329" s="150"/>
    </row>
    <row r="39330" spans="2:2">
      <c r="B39330" s="150"/>
    </row>
    <row r="39331" spans="2:2">
      <c r="B39331" s="150"/>
    </row>
    <row r="39332" spans="2:2">
      <c r="B39332" s="150"/>
    </row>
    <row r="39333" spans="2:2">
      <c r="B39333" s="150"/>
    </row>
    <row r="39334" spans="2:2">
      <c r="B39334" s="150"/>
    </row>
    <row r="39335" spans="2:2">
      <c r="B39335" s="150"/>
    </row>
    <row r="39336" spans="2:2">
      <c r="B39336" s="150"/>
    </row>
    <row r="39337" spans="2:2">
      <c r="B39337" s="150"/>
    </row>
    <row r="39338" spans="2:2">
      <c r="B39338" s="150"/>
    </row>
    <row r="39339" spans="2:2">
      <c r="B39339" s="150"/>
    </row>
    <row r="39340" spans="2:2">
      <c r="B39340" s="150"/>
    </row>
    <row r="39341" spans="2:2">
      <c r="B39341" s="150"/>
    </row>
    <row r="39342" spans="2:2">
      <c r="B39342" s="150"/>
    </row>
    <row r="39343" spans="2:2">
      <c r="B39343" s="150"/>
    </row>
    <row r="39344" spans="2:2">
      <c r="B39344" s="150"/>
    </row>
    <row r="39345" spans="2:2">
      <c r="B39345" s="150"/>
    </row>
    <row r="39346" spans="2:2">
      <c r="B39346" s="150"/>
    </row>
    <row r="39347" spans="2:2">
      <c r="B39347" s="150"/>
    </row>
    <row r="39348" spans="2:2">
      <c r="B39348" s="150"/>
    </row>
    <row r="39349" spans="2:2">
      <c r="B39349" s="150"/>
    </row>
    <row r="39350" spans="2:2">
      <c r="B39350" s="150"/>
    </row>
    <row r="39351" spans="2:2">
      <c r="B39351" s="150"/>
    </row>
    <row r="39352" spans="2:2">
      <c r="B39352" s="150"/>
    </row>
    <row r="39353" spans="2:2">
      <c r="B39353" s="150"/>
    </row>
    <row r="39354" spans="2:2">
      <c r="B39354" s="150"/>
    </row>
    <row r="39355" spans="2:2">
      <c r="B39355" s="150"/>
    </row>
    <row r="39356" spans="2:2">
      <c r="B39356" s="150"/>
    </row>
    <row r="39357" spans="2:2">
      <c r="B39357" s="150"/>
    </row>
    <row r="39358" spans="2:2">
      <c r="B39358" s="150"/>
    </row>
    <row r="39359" spans="2:2">
      <c r="B39359" s="150"/>
    </row>
    <row r="39360" spans="2:2">
      <c r="B39360" s="150"/>
    </row>
    <row r="39361" spans="2:2">
      <c r="B39361" s="150"/>
    </row>
    <row r="39362" spans="2:2">
      <c r="B39362" s="150"/>
    </row>
    <row r="39363" spans="2:2">
      <c r="B39363" s="150"/>
    </row>
    <row r="39364" spans="2:2">
      <c r="B39364" s="150"/>
    </row>
    <row r="39365" spans="2:2">
      <c r="B39365" s="150"/>
    </row>
    <row r="39366" spans="2:2">
      <c r="B39366" s="150"/>
    </row>
    <row r="39367" spans="2:2">
      <c r="B39367" s="150"/>
    </row>
    <row r="39368" spans="2:2">
      <c r="B39368" s="150"/>
    </row>
    <row r="39369" spans="2:2">
      <c r="B39369" s="150"/>
    </row>
    <row r="39370" spans="2:2">
      <c r="B39370" s="150"/>
    </row>
    <row r="39371" spans="2:2">
      <c r="B39371" s="150"/>
    </row>
    <row r="39372" spans="2:2">
      <c r="B39372" s="150"/>
    </row>
    <row r="39373" spans="2:2">
      <c r="B39373" s="150"/>
    </row>
    <row r="39374" spans="2:2">
      <c r="B39374" s="150"/>
    </row>
    <row r="39375" spans="2:2">
      <c r="B39375" s="150"/>
    </row>
    <row r="39376" spans="2:2">
      <c r="B39376" s="150"/>
    </row>
    <row r="39377" spans="2:2">
      <c r="B39377" s="150"/>
    </row>
    <row r="39378" spans="2:2">
      <c r="B39378" s="150"/>
    </row>
    <row r="39379" spans="2:2">
      <c r="B39379" s="150"/>
    </row>
    <row r="39380" spans="2:2">
      <c r="B39380" s="150"/>
    </row>
    <row r="39381" spans="2:2">
      <c r="B39381" s="150"/>
    </row>
    <row r="39382" spans="2:2">
      <c r="B39382" s="150"/>
    </row>
    <row r="39383" spans="2:2">
      <c r="B39383" s="150"/>
    </row>
    <row r="39384" spans="2:2">
      <c r="B39384" s="150"/>
    </row>
    <row r="39385" spans="2:2">
      <c r="B39385" s="150"/>
    </row>
    <row r="39386" spans="2:2">
      <c r="B39386" s="150"/>
    </row>
    <row r="39387" spans="2:2">
      <c r="B39387" s="150"/>
    </row>
    <row r="39388" spans="2:2">
      <c r="B39388" s="150"/>
    </row>
    <row r="39389" spans="2:2">
      <c r="B39389" s="150"/>
    </row>
    <row r="39390" spans="2:2">
      <c r="B39390" s="150"/>
    </row>
    <row r="39391" spans="2:2">
      <c r="B39391" s="150"/>
    </row>
    <row r="39392" spans="2:2">
      <c r="B39392" s="150"/>
    </row>
    <row r="39393" spans="2:2">
      <c r="B39393" s="150"/>
    </row>
    <row r="39394" spans="2:2">
      <c r="B39394" s="150"/>
    </row>
    <row r="39395" spans="2:2">
      <c r="B39395" s="150"/>
    </row>
    <row r="39396" spans="2:2">
      <c r="B39396" s="150"/>
    </row>
    <row r="39397" spans="2:2">
      <c r="B39397" s="150"/>
    </row>
    <row r="39398" spans="2:2">
      <c r="B39398" s="150"/>
    </row>
    <row r="39399" spans="2:2">
      <c r="B39399" s="150"/>
    </row>
    <row r="39400" spans="2:2">
      <c r="B39400" s="150"/>
    </row>
    <row r="39401" spans="2:2">
      <c r="B39401" s="150"/>
    </row>
    <row r="39402" spans="2:2">
      <c r="B39402" s="150"/>
    </row>
    <row r="39403" spans="2:2">
      <c r="B39403" s="150"/>
    </row>
    <row r="39404" spans="2:2">
      <c r="B39404" s="150"/>
    </row>
    <row r="39405" spans="2:2">
      <c r="B39405" s="150"/>
    </row>
    <row r="39406" spans="2:2">
      <c r="B39406" s="150"/>
    </row>
    <row r="39407" spans="2:2">
      <c r="B39407" s="150"/>
    </row>
    <row r="39408" spans="2:2">
      <c r="B39408" s="150"/>
    </row>
    <row r="39409" spans="2:2">
      <c r="B39409" s="150"/>
    </row>
    <row r="39410" spans="2:2">
      <c r="B39410" s="150"/>
    </row>
    <row r="39411" spans="2:2">
      <c r="B39411" s="150"/>
    </row>
    <row r="39412" spans="2:2">
      <c r="B39412" s="150"/>
    </row>
    <row r="39413" spans="2:2">
      <c r="B39413" s="150"/>
    </row>
    <row r="39414" spans="2:2">
      <c r="B39414" s="150"/>
    </row>
    <row r="39415" spans="2:2">
      <c r="B39415" s="150"/>
    </row>
    <row r="39416" spans="2:2">
      <c r="B39416" s="150"/>
    </row>
    <row r="39417" spans="2:2">
      <c r="B39417" s="150"/>
    </row>
    <row r="39418" spans="2:2">
      <c r="B39418" s="150"/>
    </row>
    <row r="39419" spans="2:2">
      <c r="B39419" s="150"/>
    </row>
    <row r="39420" spans="2:2">
      <c r="B39420" s="150"/>
    </row>
    <row r="39421" spans="2:2">
      <c r="B39421" s="150"/>
    </row>
    <row r="39422" spans="2:2">
      <c r="B39422" s="150"/>
    </row>
    <row r="39423" spans="2:2">
      <c r="B39423" s="150"/>
    </row>
    <row r="39424" spans="2:2">
      <c r="B39424" s="150"/>
    </row>
    <row r="39425" spans="2:2">
      <c r="B39425" s="150"/>
    </row>
    <row r="39426" spans="2:2">
      <c r="B39426" s="150"/>
    </row>
    <row r="39427" spans="2:2">
      <c r="B39427" s="150"/>
    </row>
    <row r="39428" spans="2:2">
      <c r="B39428" s="150"/>
    </row>
    <row r="39429" spans="2:2">
      <c r="B39429" s="150"/>
    </row>
    <row r="39430" spans="2:2">
      <c r="B39430" s="150"/>
    </row>
    <row r="39431" spans="2:2">
      <c r="B39431" s="150"/>
    </row>
    <row r="39432" spans="2:2">
      <c r="B39432" s="150"/>
    </row>
    <row r="39433" spans="2:2">
      <c r="B39433" s="150"/>
    </row>
    <row r="39434" spans="2:2">
      <c r="B39434" s="150"/>
    </row>
    <row r="39435" spans="2:2">
      <c r="B39435" s="150"/>
    </row>
    <row r="39436" spans="2:2">
      <c r="B39436" s="150"/>
    </row>
    <row r="39437" spans="2:2">
      <c r="B39437" s="150"/>
    </row>
    <row r="39438" spans="2:2">
      <c r="B39438" s="150"/>
    </row>
    <row r="39439" spans="2:2">
      <c r="B39439" s="150"/>
    </row>
    <row r="39440" spans="2:2">
      <c r="B39440" s="150"/>
    </row>
    <row r="39441" spans="2:2">
      <c r="B39441" s="150"/>
    </row>
    <row r="39442" spans="2:2">
      <c r="B39442" s="150"/>
    </row>
    <row r="39443" spans="2:2">
      <c r="B39443" s="150"/>
    </row>
    <row r="39444" spans="2:2">
      <c r="B39444" s="150"/>
    </row>
    <row r="39445" spans="2:2">
      <c r="B39445" s="150"/>
    </row>
    <row r="39446" spans="2:2">
      <c r="B39446" s="150"/>
    </row>
    <row r="39447" spans="2:2">
      <c r="B39447" s="150"/>
    </row>
    <row r="39448" spans="2:2">
      <c r="B39448" s="150"/>
    </row>
    <row r="39449" spans="2:2">
      <c r="B39449" s="150"/>
    </row>
    <row r="39450" spans="2:2">
      <c r="B39450" s="150"/>
    </row>
    <row r="39451" spans="2:2">
      <c r="B39451" s="150"/>
    </row>
    <row r="39452" spans="2:2">
      <c r="B39452" s="150"/>
    </row>
    <row r="39453" spans="2:2">
      <c r="B39453" s="150"/>
    </row>
    <row r="39454" spans="2:2">
      <c r="B39454" s="150"/>
    </row>
    <row r="39455" spans="2:2">
      <c r="B39455" s="150"/>
    </row>
    <row r="39456" spans="2:2">
      <c r="B39456" s="150"/>
    </row>
    <row r="39457" spans="2:2">
      <c r="B39457" s="150"/>
    </row>
    <row r="39458" spans="2:2">
      <c r="B39458" s="150"/>
    </row>
    <row r="39459" spans="2:2">
      <c r="B39459" s="150"/>
    </row>
    <row r="39460" spans="2:2">
      <c r="B39460" s="150"/>
    </row>
    <row r="39461" spans="2:2">
      <c r="B39461" s="150"/>
    </row>
    <row r="39462" spans="2:2">
      <c r="B39462" s="150"/>
    </row>
    <row r="39463" spans="2:2">
      <c r="B39463" s="150"/>
    </row>
    <row r="39464" spans="2:2">
      <c r="B39464" s="150"/>
    </row>
    <row r="39465" spans="2:2">
      <c r="B39465" s="150"/>
    </row>
    <row r="39466" spans="2:2">
      <c r="B39466" s="150"/>
    </row>
    <row r="39467" spans="2:2">
      <c r="B39467" s="150"/>
    </row>
    <row r="39468" spans="2:2">
      <c r="B39468" s="150"/>
    </row>
    <row r="39469" spans="2:2">
      <c r="B39469" s="150"/>
    </row>
    <row r="39470" spans="2:2">
      <c r="B39470" s="150"/>
    </row>
    <row r="39471" spans="2:2">
      <c r="B39471" s="150"/>
    </row>
    <row r="39472" spans="2:2">
      <c r="B39472" s="150"/>
    </row>
    <row r="39473" spans="2:2">
      <c r="B39473" s="150"/>
    </row>
    <row r="39474" spans="2:2">
      <c r="B39474" s="150"/>
    </row>
    <row r="39475" spans="2:2">
      <c r="B39475" s="150"/>
    </row>
    <row r="39476" spans="2:2">
      <c r="B39476" s="150"/>
    </row>
    <row r="39477" spans="2:2">
      <c r="B39477" s="150"/>
    </row>
    <row r="39478" spans="2:2">
      <c r="B39478" s="150"/>
    </row>
    <row r="39479" spans="2:2">
      <c r="B39479" s="150"/>
    </row>
    <row r="39480" spans="2:2">
      <c r="B39480" s="150"/>
    </row>
    <row r="39481" spans="2:2">
      <c r="B39481" s="150"/>
    </row>
    <row r="39482" spans="2:2">
      <c r="B39482" s="150"/>
    </row>
    <row r="39483" spans="2:2">
      <c r="B39483" s="150"/>
    </row>
    <row r="39484" spans="2:2">
      <c r="B39484" s="150"/>
    </row>
    <row r="39485" spans="2:2">
      <c r="B39485" s="150"/>
    </row>
    <row r="39486" spans="2:2">
      <c r="B39486" s="150"/>
    </row>
    <row r="39487" spans="2:2">
      <c r="B39487" s="150"/>
    </row>
    <row r="39488" spans="2:2">
      <c r="B39488" s="150"/>
    </row>
    <row r="39489" spans="2:2">
      <c r="B39489" s="150"/>
    </row>
    <row r="39490" spans="2:2">
      <c r="B39490" s="150"/>
    </row>
    <row r="39491" spans="2:2">
      <c r="B39491" s="150"/>
    </row>
    <row r="39492" spans="2:2">
      <c r="B39492" s="150"/>
    </row>
    <row r="39493" spans="2:2">
      <c r="B39493" s="150"/>
    </row>
    <row r="39494" spans="2:2">
      <c r="B39494" s="150"/>
    </row>
    <row r="39495" spans="2:2">
      <c r="B39495" s="150"/>
    </row>
    <row r="39496" spans="2:2">
      <c r="B39496" s="150"/>
    </row>
    <row r="39497" spans="2:2">
      <c r="B39497" s="150"/>
    </row>
    <row r="39498" spans="2:2">
      <c r="B39498" s="150"/>
    </row>
    <row r="39499" spans="2:2">
      <c r="B39499" s="150"/>
    </row>
    <row r="39500" spans="2:2">
      <c r="B39500" s="150"/>
    </row>
    <row r="39501" spans="2:2">
      <c r="B39501" s="150"/>
    </row>
    <row r="39502" spans="2:2">
      <c r="B39502" s="150"/>
    </row>
    <row r="39503" spans="2:2">
      <c r="B39503" s="150"/>
    </row>
    <row r="39504" spans="2:2">
      <c r="B39504" s="150"/>
    </row>
    <row r="39505" spans="2:2">
      <c r="B39505" s="150"/>
    </row>
    <row r="39506" spans="2:2">
      <c r="B39506" s="150"/>
    </row>
    <row r="39507" spans="2:2">
      <c r="B39507" s="150"/>
    </row>
    <row r="39508" spans="2:2">
      <c r="B39508" s="150"/>
    </row>
    <row r="39509" spans="2:2">
      <c r="B39509" s="150"/>
    </row>
    <row r="39510" spans="2:2">
      <c r="B39510" s="150"/>
    </row>
    <row r="39511" spans="2:2">
      <c r="B39511" s="150"/>
    </row>
    <row r="39512" spans="2:2">
      <c r="B39512" s="150"/>
    </row>
    <row r="39513" spans="2:2">
      <c r="B39513" s="150"/>
    </row>
    <row r="39514" spans="2:2">
      <c r="B39514" s="150"/>
    </row>
    <row r="39515" spans="2:2">
      <c r="B39515" s="150"/>
    </row>
    <row r="39516" spans="2:2">
      <c r="B39516" s="150"/>
    </row>
    <row r="39517" spans="2:2">
      <c r="B39517" s="150"/>
    </row>
    <row r="39518" spans="2:2">
      <c r="B39518" s="150"/>
    </row>
    <row r="39519" spans="2:2">
      <c r="B39519" s="150"/>
    </row>
    <row r="39520" spans="2:2">
      <c r="B39520" s="150"/>
    </row>
    <row r="39521" spans="2:2">
      <c r="B39521" s="150"/>
    </row>
    <row r="39522" spans="2:2">
      <c r="B39522" s="150"/>
    </row>
    <row r="39523" spans="2:2">
      <c r="B39523" s="150"/>
    </row>
    <row r="39524" spans="2:2">
      <c r="B39524" s="150"/>
    </row>
    <row r="39525" spans="2:2">
      <c r="B39525" s="150"/>
    </row>
    <row r="39526" spans="2:2">
      <c r="B39526" s="150"/>
    </row>
    <row r="39527" spans="2:2">
      <c r="B39527" s="150"/>
    </row>
    <row r="39528" spans="2:2">
      <c r="B39528" s="150"/>
    </row>
    <row r="39529" spans="2:2">
      <c r="B39529" s="150"/>
    </row>
    <row r="39530" spans="2:2">
      <c r="B39530" s="150"/>
    </row>
    <row r="39531" spans="2:2">
      <c r="B39531" s="150"/>
    </row>
    <row r="39532" spans="2:2">
      <c r="B39532" s="150"/>
    </row>
    <row r="39533" spans="2:2">
      <c r="B39533" s="150"/>
    </row>
    <row r="39534" spans="2:2">
      <c r="B39534" s="150"/>
    </row>
    <row r="39535" spans="2:2">
      <c r="B39535" s="150"/>
    </row>
    <row r="39536" spans="2:2">
      <c r="B39536" s="150"/>
    </row>
    <row r="39537" spans="2:2">
      <c r="B39537" s="150"/>
    </row>
    <row r="39538" spans="2:2">
      <c r="B39538" s="150"/>
    </row>
    <row r="39539" spans="2:2">
      <c r="B39539" s="150"/>
    </row>
    <row r="39540" spans="2:2">
      <c r="B39540" s="150"/>
    </row>
    <row r="39541" spans="2:2">
      <c r="B39541" s="150"/>
    </row>
    <row r="39542" spans="2:2">
      <c r="B39542" s="150"/>
    </row>
    <row r="39543" spans="2:2">
      <c r="B39543" s="150"/>
    </row>
    <row r="39544" spans="2:2">
      <c r="B39544" s="150"/>
    </row>
    <row r="39545" spans="2:2">
      <c r="B39545" s="150"/>
    </row>
    <row r="39546" spans="2:2">
      <c r="B39546" s="150"/>
    </row>
    <row r="39547" spans="2:2">
      <c r="B39547" s="150"/>
    </row>
    <row r="39548" spans="2:2">
      <c r="B39548" s="150"/>
    </row>
    <row r="39549" spans="2:2">
      <c r="B39549" s="150"/>
    </row>
    <row r="39550" spans="2:2">
      <c r="B39550" s="150"/>
    </row>
    <row r="39551" spans="2:2">
      <c r="B39551" s="150"/>
    </row>
    <row r="39552" spans="2:2">
      <c r="B39552" s="150"/>
    </row>
    <row r="39553" spans="2:2">
      <c r="B39553" s="150"/>
    </row>
    <row r="39554" spans="2:2">
      <c r="B39554" s="150"/>
    </row>
    <row r="39555" spans="2:2">
      <c r="B39555" s="150"/>
    </row>
    <row r="39556" spans="2:2">
      <c r="B39556" s="150"/>
    </row>
    <row r="39557" spans="2:2">
      <c r="B39557" s="150"/>
    </row>
    <row r="39558" spans="2:2">
      <c r="B39558" s="150"/>
    </row>
    <row r="39559" spans="2:2">
      <c r="B39559" s="150"/>
    </row>
    <row r="39560" spans="2:2">
      <c r="B39560" s="150"/>
    </row>
    <row r="39561" spans="2:2">
      <c r="B39561" s="150"/>
    </row>
    <row r="39562" spans="2:2">
      <c r="B39562" s="150"/>
    </row>
    <row r="39563" spans="2:2">
      <c r="B39563" s="150"/>
    </row>
    <row r="39564" spans="2:2">
      <c r="B39564" s="150"/>
    </row>
    <row r="39565" spans="2:2">
      <c r="B39565" s="150"/>
    </row>
    <row r="39566" spans="2:2">
      <c r="B39566" s="150"/>
    </row>
    <row r="39567" spans="2:2">
      <c r="B39567" s="150"/>
    </row>
    <row r="39568" spans="2:2">
      <c r="B39568" s="150"/>
    </row>
    <row r="39569" spans="2:2">
      <c r="B39569" s="150"/>
    </row>
    <row r="39570" spans="2:2">
      <c r="B39570" s="150"/>
    </row>
    <row r="39571" spans="2:2">
      <c r="B39571" s="150"/>
    </row>
    <row r="39572" spans="2:2">
      <c r="B39572" s="150"/>
    </row>
    <row r="39573" spans="2:2">
      <c r="B39573" s="150"/>
    </row>
    <row r="39574" spans="2:2">
      <c r="B39574" s="150"/>
    </row>
    <row r="39575" spans="2:2">
      <c r="B39575" s="150"/>
    </row>
    <row r="39576" spans="2:2">
      <c r="B39576" s="150"/>
    </row>
    <row r="39577" spans="2:2">
      <c r="B39577" s="150"/>
    </row>
    <row r="39578" spans="2:2">
      <c r="B39578" s="150"/>
    </row>
    <row r="39579" spans="2:2">
      <c r="B39579" s="150"/>
    </row>
    <row r="39580" spans="2:2">
      <c r="B39580" s="150"/>
    </row>
    <row r="39581" spans="2:2">
      <c r="B39581" s="150"/>
    </row>
    <row r="39582" spans="2:2">
      <c r="B39582" s="150"/>
    </row>
    <row r="39583" spans="2:2">
      <c r="B39583" s="150"/>
    </row>
    <row r="39584" spans="2:2">
      <c r="B39584" s="150"/>
    </row>
    <row r="39585" spans="2:2">
      <c r="B39585" s="150"/>
    </row>
    <row r="39586" spans="2:2">
      <c r="B39586" s="150"/>
    </row>
    <row r="39587" spans="2:2">
      <c r="B39587" s="150"/>
    </row>
    <row r="39588" spans="2:2">
      <c r="B39588" s="150"/>
    </row>
    <row r="39589" spans="2:2">
      <c r="B39589" s="150"/>
    </row>
    <row r="39590" spans="2:2">
      <c r="B39590" s="150"/>
    </row>
    <row r="39591" spans="2:2">
      <c r="B39591" s="150"/>
    </row>
    <row r="39592" spans="2:2">
      <c r="B39592" s="150"/>
    </row>
    <row r="39593" spans="2:2">
      <c r="B39593" s="150"/>
    </row>
    <row r="39594" spans="2:2">
      <c r="B39594" s="150"/>
    </row>
    <row r="39595" spans="2:2">
      <c r="B39595" s="150"/>
    </row>
    <row r="39596" spans="2:2">
      <c r="B39596" s="150"/>
    </row>
    <row r="39597" spans="2:2">
      <c r="B39597" s="150"/>
    </row>
    <row r="39598" spans="2:2">
      <c r="B39598" s="150"/>
    </row>
    <row r="39599" spans="2:2">
      <c r="B39599" s="150"/>
    </row>
    <row r="39600" spans="2:2">
      <c r="B39600" s="150"/>
    </row>
    <row r="39601" spans="2:2">
      <c r="B39601" s="150"/>
    </row>
    <row r="39602" spans="2:2">
      <c r="B39602" s="150"/>
    </row>
    <row r="39603" spans="2:2">
      <c r="B39603" s="150"/>
    </row>
    <row r="39604" spans="2:2">
      <c r="B39604" s="150"/>
    </row>
    <row r="39605" spans="2:2">
      <c r="B39605" s="150"/>
    </row>
    <row r="39606" spans="2:2">
      <c r="B39606" s="150"/>
    </row>
    <row r="39607" spans="2:2">
      <c r="B39607" s="150"/>
    </row>
    <row r="39608" spans="2:2">
      <c r="B39608" s="150"/>
    </row>
    <row r="39609" spans="2:2">
      <c r="B39609" s="150"/>
    </row>
    <row r="39610" spans="2:2">
      <c r="B39610" s="150"/>
    </row>
    <row r="39611" spans="2:2">
      <c r="B39611" s="150"/>
    </row>
    <row r="39612" spans="2:2">
      <c r="B39612" s="150"/>
    </row>
    <row r="39613" spans="2:2">
      <c r="B39613" s="150"/>
    </row>
    <row r="39614" spans="2:2">
      <c r="B39614" s="150"/>
    </row>
    <row r="39615" spans="2:2">
      <c r="B39615" s="150"/>
    </row>
    <row r="39616" spans="2:2">
      <c r="B39616" s="150"/>
    </row>
    <row r="39617" spans="2:2">
      <c r="B39617" s="150"/>
    </row>
    <row r="39618" spans="2:2">
      <c r="B39618" s="150"/>
    </row>
    <row r="39619" spans="2:2">
      <c r="B39619" s="150"/>
    </row>
    <row r="39620" spans="2:2">
      <c r="B39620" s="150"/>
    </row>
    <row r="39621" spans="2:2">
      <c r="B39621" s="150"/>
    </row>
    <row r="39622" spans="2:2">
      <c r="B39622" s="150"/>
    </row>
    <row r="39623" spans="2:2">
      <c r="B39623" s="150"/>
    </row>
    <row r="39624" spans="2:2">
      <c r="B39624" s="150"/>
    </row>
    <row r="39625" spans="2:2">
      <c r="B39625" s="150"/>
    </row>
    <row r="39626" spans="2:2">
      <c r="B39626" s="150"/>
    </row>
    <row r="39627" spans="2:2">
      <c r="B39627" s="150"/>
    </row>
    <row r="39628" spans="2:2">
      <c r="B39628" s="150"/>
    </row>
    <row r="39629" spans="2:2">
      <c r="B39629" s="150"/>
    </row>
    <row r="39630" spans="2:2">
      <c r="B39630" s="150"/>
    </row>
    <row r="39631" spans="2:2">
      <c r="B39631" s="150"/>
    </row>
    <row r="39632" spans="2:2">
      <c r="B39632" s="150"/>
    </row>
    <row r="39633" spans="2:2">
      <c r="B39633" s="150"/>
    </row>
    <row r="39634" spans="2:2">
      <c r="B39634" s="150"/>
    </row>
    <row r="39635" spans="2:2">
      <c r="B39635" s="150"/>
    </row>
    <row r="39636" spans="2:2">
      <c r="B39636" s="150"/>
    </row>
    <row r="39637" spans="2:2">
      <c r="B39637" s="150"/>
    </row>
    <row r="39638" spans="2:2">
      <c r="B39638" s="150"/>
    </row>
    <row r="39639" spans="2:2">
      <c r="B39639" s="150"/>
    </row>
    <row r="39640" spans="2:2">
      <c r="B39640" s="150"/>
    </row>
    <row r="39641" spans="2:2">
      <c r="B39641" s="150"/>
    </row>
    <row r="39642" spans="2:2">
      <c r="B39642" s="150"/>
    </row>
    <row r="39643" spans="2:2">
      <c r="B39643" s="150"/>
    </row>
    <row r="39644" spans="2:2">
      <c r="B39644" s="150"/>
    </row>
    <row r="39645" spans="2:2">
      <c r="B39645" s="150"/>
    </row>
    <row r="39646" spans="2:2">
      <c r="B39646" s="150"/>
    </row>
    <row r="39647" spans="2:2">
      <c r="B39647" s="150"/>
    </row>
    <row r="39648" spans="2:2">
      <c r="B39648" s="150"/>
    </row>
    <row r="39649" spans="2:2">
      <c r="B39649" s="150"/>
    </row>
    <row r="39650" spans="2:2">
      <c r="B39650" s="150"/>
    </row>
    <row r="39651" spans="2:2">
      <c r="B39651" s="150"/>
    </row>
    <row r="39652" spans="2:2">
      <c r="B39652" s="150"/>
    </row>
    <row r="39653" spans="2:2">
      <c r="B39653" s="150"/>
    </row>
    <row r="39654" spans="2:2">
      <c r="B39654" s="150"/>
    </row>
    <row r="39655" spans="2:2">
      <c r="B39655" s="150"/>
    </row>
    <row r="39656" spans="2:2">
      <c r="B39656" s="150"/>
    </row>
    <row r="39657" spans="2:2">
      <c r="B39657" s="150"/>
    </row>
    <row r="39658" spans="2:2">
      <c r="B39658" s="150"/>
    </row>
    <row r="39659" spans="2:2">
      <c r="B39659" s="150"/>
    </row>
    <row r="39660" spans="2:2">
      <c r="B39660" s="150"/>
    </row>
    <row r="39661" spans="2:2">
      <c r="B39661" s="150"/>
    </row>
    <row r="39662" spans="2:2">
      <c r="B39662" s="150"/>
    </row>
    <row r="39663" spans="2:2">
      <c r="B39663" s="150"/>
    </row>
    <row r="39664" spans="2:2">
      <c r="B39664" s="150"/>
    </row>
    <row r="39665" spans="2:2">
      <c r="B39665" s="150"/>
    </row>
    <row r="39666" spans="2:2">
      <c r="B39666" s="150"/>
    </row>
    <row r="39667" spans="2:2">
      <c r="B39667" s="150"/>
    </row>
    <row r="39668" spans="2:2">
      <c r="B39668" s="150"/>
    </row>
    <row r="39669" spans="2:2">
      <c r="B39669" s="150"/>
    </row>
    <row r="39670" spans="2:2">
      <c r="B39670" s="150"/>
    </row>
    <row r="39671" spans="2:2">
      <c r="B39671" s="150"/>
    </row>
    <row r="39672" spans="2:2">
      <c r="B39672" s="150"/>
    </row>
    <row r="39673" spans="2:2">
      <c r="B39673" s="150"/>
    </row>
    <row r="39674" spans="2:2">
      <c r="B39674" s="150"/>
    </row>
    <row r="39675" spans="2:2">
      <c r="B39675" s="150"/>
    </row>
    <row r="39676" spans="2:2">
      <c r="B39676" s="150"/>
    </row>
    <row r="39677" spans="2:2">
      <c r="B39677" s="150"/>
    </row>
    <row r="39678" spans="2:2">
      <c r="B39678" s="150"/>
    </row>
    <row r="39679" spans="2:2">
      <c r="B39679" s="150"/>
    </row>
    <row r="39680" spans="2:2">
      <c r="B39680" s="150"/>
    </row>
    <row r="39681" spans="2:2">
      <c r="B39681" s="150"/>
    </row>
    <row r="39682" spans="2:2">
      <c r="B39682" s="150"/>
    </row>
    <row r="39683" spans="2:2">
      <c r="B39683" s="150"/>
    </row>
    <row r="39684" spans="2:2">
      <c r="B39684" s="150"/>
    </row>
    <row r="39685" spans="2:2">
      <c r="B39685" s="150"/>
    </row>
    <row r="39686" spans="2:2">
      <c r="B39686" s="150"/>
    </row>
    <row r="39687" spans="2:2">
      <c r="B39687" s="150"/>
    </row>
    <row r="39688" spans="2:2">
      <c r="B39688" s="150"/>
    </row>
    <row r="39689" spans="2:2">
      <c r="B39689" s="150"/>
    </row>
    <row r="39690" spans="2:2">
      <c r="B39690" s="150"/>
    </row>
    <row r="39691" spans="2:2">
      <c r="B39691" s="150"/>
    </row>
    <row r="39692" spans="2:2">
      <c r="B39692" s="150"/>
    </row>
    <row r="39693" spans="2:2">
      <c r="B39693" s="150"/>
    </row>
    <row r="39694" spans="2:2">
      <c r="B39694" s="150"/>
    </row>
    <row r="39695" spans="2:2">
      <c r="B39695" s="150"/>
    </row>
    <row r="39696" spans="2:2">
      <c r="B39696" s="150"/>
    </row>
    <row r="39697" spans="2:2">
      <c r="B39697" s="150"/>
    </row>
    <row r="39698" spans="2:2">
      <c r="B39698" s="150"/>
    </row>
    <row r="39699" spans="2:2">
      <c r="B39699" s="150"/>
    </row>
    <row r="39700" spans="2:2">
      <c r="B39700" s="150"/>
    </row>
    <row r="39701" spans="2:2">
      <c r="B39701" s="150"/>
    </row>
    <row r="39702" spans="2:2">
      <c r="B39702" s="150"/>
    </row>
    <row r="39703" spans="2:2">
      <c r="B39703" s="150"/>
    </row>
    <row r="39704" spans="2:2">
      <c r="B39704" s="150"/>
    </row>
    <row r="39705" spans="2:2">
      <c r="B39705" s="150"/>
    </row>
    <row r="39706" spans="2:2">
      <c r="B39706" s="150"/>
    </row>
    <row r="39707" spans="2:2">
      <c r="B39707" s="150"/>
    </row>
    <row r="39708" spans="2:2">
      <c r="B39708" s="150"/>
    </row>
    <row r="39709" spans="2:2">
      <c r="B39709" s="150"/>
    </row>
    <row r="39710" spans="2:2">
      <c r="B39710" s="150"/>
    </row>
    <row r="39711" spans="2:2">
      <c r="B39711" s="150"/>
    </row>
    <row r="39712" spans="2:2">
      <c r="B39712" s="150"/>
    </row>
    <row r="39713" spans="2:2">
      <c r="B39713" s="150"/>
    </row>
    <row r="39714" spans="2:2">
      <c r="B39714" s="150"/>
    </row>
    <row r="39715" spans="2:2">
      <c r="B39715" s="150"/>
    </row>
    <row r="39716" spans="2:2">
      <c r="B39716" s="150"/>
    </row>
    <row r="39717" spans="2:2">
      <c r="B39717" s="150"/>
    </row>
    <row r="39718" spans="2:2">
      <c r="B39718" s="150"/>
    </row>
    <row r="39719" spans="2:2">
      <c r="B39719" s="150"/>
    </row>
    <row r="39720" spans="2:2">
      <c r="B39720" s="150"/>
    </row>
    <row r="39721" spans="2:2">
      <c r="B39721" s="150"/>
    </row>
    <row r="39722" spans="2:2">
      <c r="B39722" s="150"/>
    </row>
    <row r="39723" spans="2:2">
      <c r="B39723" s="150"/>
    </row>
    <row r="39724" spans="2:2">
      <c r="B39724" s="150"/>
    </row>
    <row r="39725" spans="2:2">
      <c r="B39725" s="150"/>
    </row>
    <row r="39726" spans="2:2">
      <c r="B39726" s="150"/>
    </row>
    <row r="39727" spans="2:2">
      <c r="B39727" s="150"/>
    </row>
    <row r="39728" spans="2:2">
      <c r="B39728" s="150"/>
    </row>
    <row r="39729" spans="2:2">
      <c r="B39729" s="150"/>
    </row>
    <row r="39730" spans="2:2">
      <c r="B39730" s="150"/>
    </row>
    <row r="39731" spans="2:2">
      <c r="B39731" s="150"/>
    </row>
    <row r="39732" spans="2:2">
      <c r="B39732" s="150"/>
    </row>
    <row r="39733" spans="2:2">
      <c r="B39733" s="150"/>
    </row>
    <row r="39734" spans="2:2">
      <c r="B39734" s="150"/>
    </row>
    <row r="39735" spans="2:2">
      <c r="B39735" s="150"/>
    </row>
    <row r="39736" spans="2:2">
      <c r="B39736" s="150"/>
    </row>
    <row r="39737" spans="2:2">
      <c r="B39737" s="150"/>
    </row>
    <row r="39738" spans="2:2">
      <c r="B39738" s="150"/>
    </row>
    <row r="39739" spans="2:2">
      <c r="B39739" s="150"/>
    </row>
    <row r="39740" spans="2:2">
      <c r="B39740" s="150"/>
    </row>
    <row r="39741" spans="2:2">
      <c r="B39741" s="150"/>
    </row>
    <row r="39742" spans="2:2">
      <c r="B39742" s="150"/>
    </row>
    <row r="39743" spans="2:2">
      <c r="B39743" s="150"/>
    </row>
    <row r="39744" spans="2:2">
      <c r="B39744" s="150"/>
    </row>
    <row r="39745" spans="2:2">
      <c r="B39745" s="150"/>
    </row>
    <row r="39746" spans="2:2">
      <c r="B39746" s="150"/>
    </row>
    <row r="39747" spans="2:2">
      <c r="B39747" s="150"/>
    </row>
    <row r="39748" spans="2:2">
      <c r="B39748" s="150"/>
    </row>
    <row r="39749" spans="2:2">
      <c r="B39749" s="150"/>
    </row>
    <row r="39750" spans="2:2">
      <c r="B39750" s="150"/>
    </row>
    <row r="39751" spans="2:2">
      <c r="B39751" s="150"/>
    </row>
    <row r="39752" spans="2:2">
      <c r="B39752" s="150"/>
    </row>
    <row r="39753" spans="2:2">
      <c r="B39753" s="150"/>
    </row>
    <row r="39754" spans="2:2">
      <c r="B39754" s="150"/>
    </row>
    <row r="39755" spans="2:2">
      <c r="B39755" s="150"/>
    </row>
    <row r="39756" spans="2:2">
      <c r="B39756" s="150"/>
    </row>
    <row r="39757" spans="2:2">
      <c r="B39757" s="150"/>
    </row>
    <row r="39758" spans="2:2">
      <c r="B39758" s="150"/>
    </row>
    <row r="39759" spans="2:2">
      <c r="B39759" s="150"/>
    </row>
    <row r="39760" spans="2:2">
      <c r="B39760" s="150"/>
    </row>
    <row r="39761" spans="2:2">
      <c r="B39761" s="150"/>
    </row>
    <row r="39762" spans="2:2">
      <c r="B39762" s="150"/>
    </row>
    <row r="39763" spans="2:2">
      <c r="B39763" s="150"/>
    </row>
    <row r="39764" spans="2:2">
      <c r="B39764" s="150"/>
    </row>
    <row r="39765" spans="2:2">
      <c r="B39765" s="150"/>
    </row>
    <row r="39766" spans="2:2">
      <c r="B39766" s="150"/>
    </row>
    <row r="39767" spans="2:2">
      <c r="B39767" s="150"/>
    </row>
    <row r="39768" spans="2:2">
      <c r="B39768" s="150"/>
    </row>
    <row r="39769" spans="2:2">
      <c r="B39769" s="150"/>
    </row>
    <row r="39770" spans="2:2">
      <c r="B39770" s="150"/>
    </row>
    <row r="39771" spans="2:2">
      <c r="B39771" s="150"/>
    </row>
    <row r="39772" spans="2:2">
      <c r="B39772" s="150"/>
    </row>
    <row r="39773" spans="2:2">
      <c r="B39773" s="150"/>
    </row>
    <row r="39774" spans="2:2">
      <c r="B39774" s="150"/>
    </row>
    <row r="39775" spans="2:2">
      <c r="B39775" s="150"/>
    </row>
    <row r="39776" spans="2:2">
      <c r="B39776" s="150"/>
    </row>
    <row r="39777" spans="2:2">
      <c r="B39777" s="150"/>
    </row>
    <row r="39778" spans="2:2">
      <c r="B39778" s="150"/>
    </row>
    <row r="39779" spans="2:2">
      <c r="B39779" s="150"/>
    </row>
    <row r="39780" spans="2:2">
      <c r="B39780" s="150"/>
    </row>
    <row r="39781" spans="2:2">
      <c r="B39781" s="150"/>
    </row>
    <row r="39782" spans="2:2">
      <c r="B39782" s="150"/>
    </row>
    <row r="39783" spans="2:2">
      <c r="B39783" s="150"/>
    </row>
    <row r="39784" spans="2:2">
      <c r="B39784" s="150"/>
    </row>
    <row r="39785" spans="2:2">
      <c r="B39785" s="150"/>
    </row>
    <row r="39786" spans="2:2">
      <c r="B39786" s="150"/>
    </row>
    <row r="39787" spans="2:2">
      <c r="B39787" s="150"/>
    </row>
    <row r="39788" spans="2:2">
      <c r="B39788" s="150"/>
    </row>
    <row r="39789" spans="2:2">
      <c r="B39789" s="150"/>
    </row>
    <row r="39790" spans="2:2">
      <c r="B39790" s="150"/>
    </row>
    <row r="39791" spans="2:2">
      <c r="B39791" s="150"/>
    </row>
    <row r="39792" spans="2:2">
      <c r="B39792" s="150"/>
    </row>
    <row r="39793" spans="2:2">
      <c r="B39793" s="150"/>
    </row>
    <row r="39794" spans="2:2">
      <c r="B39794" s="150"/>
    </row>
    <row r="39795" spans="2:2">
      <c r="B39795" s="150"/>
    </row>
    <row r="39796" spans="2:2">
      <c r="B39796" s="150"/>
    </row>
    <row r="39797" spans="2:2">
      <c r="B39797" s="150"/>
    </row>
    <row r="39798" spans="2:2">
      <c r="B39798" s="150"/>
    </row>
    <row r="39799" spans="2:2">
      <c r="B39799" s="150"/>
    </row>
    <row r="39800" spans="2:2">
      <c r="B39800" s="150"/>
    </row>
    <row r="39801" spans="2:2">
      <c r="B39801" s="150"/>
    </row>
    <row r="39802" spans="2:2">
      <c r="B39802" s="150"/>
    </row>
    <row r="39803" spans="2:2">
      <c r="B39803" s="150"/>
    </row>
    <row r="39804" spans="2:2">
      <c r="B39804" s="150"/>
    </row>
    <row r="39805" spans="2:2">
      <c r="B39805" s="150"/>
    </row>
    <row r="39806" spans="2:2">
      <c r="B39806" s="150"/>
    </row>
    <row r="39807" spans="2:2">
      <c r="B39807" s="150"/>
    </row>
    <row r="39808" spans="2:2">
      <c r="B39808" s="150"/>
    </row>
    <row r="39809" spans="2:2">
      <c r="B39809" s="150"/>
    </row>
    <row r="39810" spans="2:2">
      <c r="B39810" s="150"/>
    </row>
    <row r="39811" spans="2:2">
      <c r="B39811" s="150"/>
    </row>
    <row r="39812" spans="2:2">
      <c r="B39812" s="150"/>
    </row>
    <row r="39813" spans="2:2">
      <c r="B39813" s="150"/>
    </row>
    <row r="39814" spans="2:2">
      <c r="B39814" s="150"/>
    </row>
    <row r="39815" spans="2:2">
      <c r="B39815" s="150"/>
    </row>
    <row r="39816" spans="2:2">
      <c r="B39816" s="150"/>
    </row>
    <row r="39817" spans="2:2">
      <c r="B39817" s="150"/>
    </row>
    <row r="39818" spans="2:2">
      <c r="B39818" s="150"/>
    </row>
    <row r="39819" spans="2:2">
      <c r="B39819" s="150"/>
    </row>
    <row r="39820" spans="2:2">
      <c r="B39820" s="150"/>
    </row>
    <row r="39821" spans="2:2">
      <c r="B39821" s="150"/>
    </row>
    <row r="39822" spans="2:2">
      <c r="B39822" s="150"/>
    </row>
    <row r="39823" spans="2:2">
      <c r="B39823" s="150"/>
    </row>
    <row r="39824" spans="2:2">
      <c r="B39824" s="150"/>
    </row>
    <row r="39825" spans="2:2">
      <c r="B39825" s="150"/>
    </row>
    <row r="39826" spans="2:2">
      <c r="B39826" s="150"/>
    </row>
    <row r="39827" spans="2:2">
      <c r="B39827" s="150"/>
    </row>
    <row r="39828" spans="2:2">
      <c r="B39828" s="150"/>
    </row>
    <row r="39829" spans="2:2">
      <c r="B39829" s="150"/>
    </row>
    <row r="39830" spans="2:2">
      <c r="B39830" s="150"/>
    </row>
    <row r="39831" spans="2:2">
      <c r="B39831" s="150"/>
    </row>
    <row r="39832" spans="2:2">
      <c r="B39832" s="150"/>
    </row>
    <row r="39833" spans="2:2">
      <c r="B39833" s="150"/>
    </row>
    <row r="39834" spans="2:2">
      <c r="B39834" s="150"/>
    </row>
    <row r="39835" spans="2:2">
      <c r="B39835" s="150"/>
    </row>
    <row r="39836" spans="2:2">
      <c r="B39836" s="150"/>
    </row>
    <row r="39837" spans="2:2">
      <c r="B39837" s="150"/>
    </row>
    <row r="39838" spans="2:2">
      <c r="B39838" s="150"/>
    </row>
    <row r="39839" spans="2:2">
      <c r="B39839" s="150"/>
    </row>
    <row r="39840" spans="2:2">
      <c r="B39840" s="150"/>
    </row>
    <row r="39841" spans="2:2">
      <c r="B39841" s="150"/>
    </row>
    <row r="39842" spans="2:2">
      <c r="B39842" s="150"/>
    </row>
    <row r="39843" spans="2:2">
      <c r="B39843" s="150"/>
    </row>
    <row r="39844" spans="2:2">
      <c r="B39844" s="150"/>
    </row>
    <row r="39845" spans="2:2">
      <c r="B39845" s="150"/>
    </row>
    <row r="39846" spans="2:2">
      <c r="B39846" s="150"/>
    </row>
    <row r="39847" spans="2:2">
      <c r="B39847" s="150"/>
    </row>
    <row r="39848" spans="2:2">
      <c r="B39848" s="150"/>
    </row>
    <row r="39849" spans="2:2">
      <c r="B39849" s="150"/>
    </row>
    <row r="39850" spans="2:2">
      <c r="B39850" s="150"/>
    </row>
    <row r="39851" spans="2:2">
      <c r="B39851" s="150"/>
    </row>
    <row r="39852" spans="2:2">
      <c r="B39852" s="150"/>
    </row>
    <row r="39853" spans="2:2">
      <c r="B39853" s="150"/>
    </row>
    <row r="39854" spans="2:2">
      <c r="B39854" s="150"/>
    </row>
    <row r="39855" spans="2:2">
      <c r="B39855" s="150"/>
    </row>
    <row r="39856" spans="2:2">
      <c r="B39856" s="150"/>
    </row>
    <row r="39857" spans="2:2">
      <c r="B39857" s="150"/>
    </row>
    <row r="39858" spans="2:2">
      <c r="B39858" s="150"/>
    </row>
    <row r="39859" spans="2:2">
      <c r="B39859" s="150"/>
    </row>
    <row r="39860" spans="2:2">
      <c r="B39860" s="150"/>
    </row>
    <row r="39861" spans="2:2">
      <c r="B39861" s="150"/>
    </row>
    <row r="39862" spans="2:2">
      <c r="B39862" s="150"/>
    </row>
    <row r="39863" spans="2:2">
      <c r="B39863" s="150"/>
    </row>
    <row r="39864" spans="2:2">
      <c r="B39864" s="150"/>
    </row>
    <row r="39865" spans="2:2">
      <c r="B39865" s="150"/>
    </row>
    <row r="39866" spans="2:2">
      <c r="B39866" s="150"/>
    </row>
    <row r="39867" spans="2:2">
      <c r="B39867" s="150"/>
    </row>
    <row r="39868" spans="2:2">
      <c r="B39868" s="150"/>
    </row>
    <row r="39869" spans="2:2">
      <c r="B39869" s="150"/>
    </row>
    <row r="39870" spans="2:2">
      <c r="B39870" s="150"/>
    </row>
    <row r="39871" spans="2:2">
      <c r="B39871" s="150"/>
    </row>
    <row r="39872" spans="2:2">
      <c r="B39872" s="150"/>
    </row>
    <row r="39873" spans="2:2">
      <c r="B39873" s="150"/>
    </row>
    <row r="39874" spans="2:2">
      <c r="B39874" s="150"/>
    </row>
    <row r="39875" spans="2:2">
      <c r="B39875" s="150"/>
    </row>
    <row r="39876" spans="2:2">
      <c r="B39876" s="150"/>
    </row>
    <row r="39877" spans="2:2">
      <c r="B39877" s="150"/>
    </row>
    <row r="39878" spans="2:2">
      <c r="B39878" s="150"/>
    </row>
    <row r="39879" spans="2:2">
      <c r="B39879" s="150"/>
    </row>
    <row r="39880" spans="2:2">
      <c r="B39880" s="150"/>
    </row>
    <row r="39881" spans="2:2">
      <c r="B39881" s="150"/>
    </row>
    <row r="39882" spans="2:2">
      <c r="B39882" s="150"/>
    </row>
    <row r="39883" spans="2:2">
      <c r="B39883" s="150"/>
    </row>
    <row r="39884" spans="2:2">
      <c r="B39884" s="150"/>
    </row>
    <row r="39885" spans="2:2">
      <c r="B39885" s="150"/>
    </row>
    <row r="39886" spans="2:2">
      <c r="B39886" s="150"/>
    </row>
    <row r="39887" spans="2:2">
      <c r="B39887" s="150"/>
    </row>
    <row r="39888" spans="2:2">
      <c r="B39888" s="150"/>
    </row>
    <row r="39889" spans="2:2">
      <c r="B39889" s="150"/>
    </row>
    <row r="39890" spans="2:2">
      <c r="B39890" s="150"/>
    </row>
    <row r="39891" spans="2:2">
      <c r="B39891" s="150"/>
    </row>
    <row r="39892" spans="2:2">
      <c r="B39892" s="150"/>
    </row>
    <row r="39893" spans="2:2">
      <c r="B39893" s="150"/>
    </row>
    <row r="39894" spans="2:2">
      <c r="B39894" s="150"/>
    </row>
    <row r="39895" spans="2:2">
      <c r="B39895" s="150"/>
    </row>
    <row r="39896" spans="2:2">
      <c r="B39896" s="150"/>
    </row>
    <row r="39897" spans="2:2">
      <c r="B39897" s="150"/>
    </row>
    <row r="39898" spans="2:2">
      <c r="B39898" s="150"/>
    </row>
    <row r="39899" spans="2:2">
      <c r="B39899" s="150"/>
    </row>
    <row r="39900" spans="2:2">
      <c r="B39900" s="150"/>
    </row>
    <row r="39901" spans="2:2">
      <c r="B39901" s="150"/>
    </row>
    <row r="39902" spans="2:2">
      <c r="B39902" s="150"/>
    </row>
    <row r="39903" spans="2:2">
      <c r="B39903" s="150"/>
    </row>
    <row r="39904" spans="2:2">
      <c r="B39904" s="150"/>
    </row>
    <row r="39905" spans="2:2">
      <c r="B39905" s="150"/>
    </row>
    <row r="39906" spans="2:2">
      <c r="B39906" s="150"/>
    </row>
    <row r="39907" spans="2:2">
      <c r="B39907" s="150"/>
    </row>
    <row r="39908" spans="2:2">
      <c r="B39908" s="150"/>
    </row>
    <row r="39909" spans="2:2">
      <c r="B39909" s="150"/>
    </row>
    <row r="39910" spans="2:2">
      <c r="B39910" s="150"/>
    </row>
    <row r="39911" spans="2:2">
      <c r="B39911" s="150"/>
    </row>
    <row r="39912" spans="2:2">
      <c r="B39912" s="150"/>
    </row>
    <row r="39913" spans="2:2">
      <c r="B39913" s="150"/>
    </row>
    <row r="39914" spans="2:2">
      <c r="B39914" s="150"/>
    </row>
    <row r="39915" spans="2:2">
      <c r="B39915" s="150"/>
    </row>
    <row r="39916" spans="2:2">
      <c r="B39916" s="150"/>
    </row>
    <row r="39917" spans="2:2">
      <c r="B39917" s="150"/>
    </row>
    <row r="39918" spans="2:2">
      <c r="B39918" s="150"/>
    </row>
    <row r="39919" spans="2:2">
      <c r="B39919" s="150"/>
    </row>
    <row r="39920" spans="2:2">
      <c r="B39920" s="150"/>
    </row>
    <row r="39921" spans="2:2">
      <c r="B39921" s="150"/>
    </row>
    <row r="39922" spans="2:2">
      <c r="B39922" s="150"/>
    </row>
    <row r="39923" spans="2:2">
      <c r="B39923" s="150"/>
    </row>
    <row r="39924" spans="2:2">
      <c r="B39924" s="150"/>
    </row>
    <row r="39925" spans="2:2">
      <c r="B39925" s="150"/>
    </row>
    <row r="39926" spans="2:2">
      <c r="B39926" s="150"/>
    </row>
    <row r="39927" spans="2:2">
      <c r="B39927" s="150"/>
    </row>
    <row r="39928" spans="2:2">
      <c r="B39928" s="150"/>
    </row>
    <row r="39929" spans="2:2">
      <c r="B39929" s="150"/>
    </row>
    <row r="39930" spans="2:2">
      <c r="B39930" s="150"/>
    </row>
    <row r="39931" spans="2:2">
      <c r="B39931" s="150"/>
    </row>
    <row r="39932" spans="2:2">
      <c r="B39932" s="150"/>
    </row>
    <row r="39933" spans="2:2">
      <c r="B39933" s="150"/>
    </row>
    <row r="39934" spans="2:2">
      <c r="B39934" s="150"/>
    </row>
    <row r="39935" spans="2:2">
      <c r="B39935" s="150"/>
    </row>
    <row r="39936" spans="2:2">
      <c r="B39936" s="150"/>
    </row>
    <row r="39937" spans="2:2">
      <c r="B39937" s="150"/>
    </row>
    <row r="39938" spans="2:2">
      <c r="B39938" s="150"/>
    </row>
    <row r="39939" spans="2:2">
      <c r="B39939" s="150"/>
    </row>
    <row r="39940" spans="2:2">
      <c r="B39940" s="150"/>
    </row>
    <row r="39941" spans="2:2">
      <c r="B39941" s="150"/>
    </row>
    <row r="39942" spans="2:2">
      <c r="B39942" s="150"/>
    </row>
    <row r="39943" spans="2:2">
      <c r="B39943" s="150"/>
    </row>
    <row r="39944" spans="2:2">
      <c r="B39944" s="150"/>
    </row>
    <row r="39945" spans="2:2">
      <c r="B39945" s="150"/>
    </row>
    <row r="39946" spans="2:2">
      <c r="B39946" s="150"/>
    </row>
    <row r="39947" spans="2:2">
      <c r="B39947" s="150"/>
    </row>
    <row r="39948" spans="2:2">
      <c r="B39948" s="150"/>
    </row>
    <row r="39949" spans="2:2">
      <c r="B39949" s="150"/>
    </row>
    <row r="39950" spans="2:2">
      <c r="B39950" s="150"/>
    </row>
    <row r="39951" spans="2:2">
      <c r="B39951" s="150"/>
    </row>
    <row r="39952" spans="2:2">
      <c r="B39952" s="150"/>
    </row>
    <row r="39953" spans="2:2">
      <c r="B39953" s="150"/>
    </row>
    <row r="39954" spans="2:2">
      <c r="B39954" s="150"/>
    </row>
    <row r="39955" spans="2:2">
      <c r="B39955" s="150"/>
    </row>
    <row r="39956" spans="2:2">
      <c r="B39956" s="150"/>
    </row>
    <row r="39957" spans="2:2">
      <c r="B39957" s="150"/>
    </row>
    <row r="39958" spans="2:2">
      <c r="B39958" s="150"/>
    </row>
    <row r="39959" spans="2:2">
      <c r="B39959" s="150"/>
    </row>
    <row r="39960" spans="2:2">
      <c r="B39960" s="150"/>
    </row>
    <row r="39961" spans="2:2">
      <c r="B39961" s="150"/>
    </row>
    <row r="39962" spans="2:2">
      <c r="B39962" s="150"/>
    </row>
    <row r="39963" spans="2:2">
      <c r="B39963" s="150"/>
    </row>
    <row r="39964" spans="2:2">
      <c r="B39964" s="150"/>
    </row>
    <row r="39965" spans="2:2">
      <c r="B39965" s="150"/>
    </row>
    <row r="39966" spans="2:2">
      <c r="B39966" s="150"/>
    </row>
    <row r="39967" spans="2:2">
      <c r="B39967" s="150"/>
    </row>
    <row r="39968" spans="2:2">
      <c r="B39968" s="150"/>
    </row>
    <row r="39969" spans="2:2">
      <c r="B39969" s="150"/>
    </row>
    <row r="39970" spans="2:2">
      <c r="B39970" s="150"/>
    </row>
    <row r="39971" spans="2:2">
      <c r="B39971" s="150"/>
    </row>
    <row r="39972" spans="2:2">
      <c r="B39972" s="150"/>
    </row>
    <row r="39973" spans="2:2">
      <c r="B39973" s="150"/>
    </row>
    <row r="39974" spans="2:2">
      <c r="B39974" s="150"/>
    </row>
    <row r="39975" spans="2:2">
      <c r="B39975" s="150"/>
    </row>
    <row r="39976" spans="2:2">
      <c r="B39976" s="150"/>
    </row>
    <row r="39977" spans="2:2">
      <c r="B39977" s="150"/>
    </row>
    <row r="39978" spans="2:2">
      <c r="B39978" s="150"/>
    </row>
    <row r="39979" spans="2:2">
      <c r="B39979" s="150"/>
    </row>
    <row r="39980" spans="2:2">
      <c r="B39980" s="150"/>
    </row>
    <row r="39981" spans="2:2">
      <c r="B39981" s="150"/>
    </row>
    <row r="39982" spans="2:2">
      <c r="B39982" s="150"/>
    </row>
    <row r="39983" spans="2:2">
      <c r="B39983" s="150"/>
    </row>
    <row r="39984" spans="2:2">
      <c r="B39984" s="150"/>
    </row>
    <row r="39985" spans="2:2">
      <c r="B39985" s="150"/>
    </row>
    <row r="39986" spans="2:2">
      <c r="B39986" s="150"/>
    </row>
    <row r="39987" spans="2:2">
      <c r="B39987" s="150"/>
    </row>
    <row r="39988" spans="2:2">
      <c r="B39988" s="150"/>
    </row>
    <row r="39989" spans="2:2">
      <c r="B39989" s="150"/>
    </row>
    <row r="39990" spans="2:2">
      <c r="B39990" s="150"/>
    </row>
    <row r="39991" spans="2:2">
      <c r="B39991" s="150"/>
    </row>
    <row r="39992" spans="2:2">
      <c r="B39992" s="150"/>
    </row>
    <row r="39993" spans="2:2">
      <c r="B39993" s="150"/>
    </row>
    <row r="39994" spans="2:2">
      <c r="B39994" s="150"/>
    </row>
    <row r="39995" spans="2:2">
      <c r="B39995" s="150"/>
    </row>
    <row r="39996" spans="2:2">
      <c r="B39996" s="150"/>
    </row>
    <row r="39997" spans="2:2">
      <c r="B39997" s="150"/>
    </row>
    <row r="39998" spans="2:2">
      <c r="B39998" s="150"/>
    </row>
    <row r="39999" spans="2:2">
      <c r="B39999" s="150"/>
    </row>
    <row r="40000" spans="2:2">
      <c r="B40000" s="150"/>
    </row>
    <row r="40001" spans="2:2">
      <c r="B40001" s="150"/>
    </row>
    <row r="40002" spans="2:2">
      <c r="B40002" s="150"/>
    </row>
    <row r="40003" spans="2:2">
      <c r="B40003" s="150"/>
    </row>
    <row r="40004" spans="2:2">
      <c r="B40004" s="150"/>
    </row>
    <row r="40005" spans="2:2">
      <c r="B40005" s="150"/>
    </row>
    <row r="40006" spans="2:2">
      <c r="B40006" s="150"/>
    </row>
    <row r="40007" spans="2:2">
      <c r="B40007" s="150"/>
    </row>
    <row r="40008" spans="2:2">
      <c r="B40008" s="150"/>
    </row>
    <row r="40009" spans="2:2">
      <c r="B40009" s="150"/>
    </row>
    <row r="40010" spans="2:2">
      <c r="B40010" s="150"/>
    </row>
    <row r="40011" spans="2:2">
      <c r="B40011" s="150"/>
    </row>
    <row r="40012" spans="2:2">
      <c r="B40012" s="150"/>
    </row>
    <row r="40013" spans="2:2">
      <c r="B40013" s="150"/>
    </row>
    <row r="40014" spans="2:2">
      <c r="B40014" s="150"/>
    </row>
    <row r="40015" spans="2:2">
      <c r="B40015" s="150"/>
    </row>
    <row r="40016" spans="2:2">
      <c r="B40016" s="150"/>
    </row>
    <row r="40017" spans="2:2">
      <c r="B40017" s="150"/>
    </row>
    <row r="40018" spans="2:2">
      <c r="B40018" s="150"/>
    </row>
    <row r="40019" spans="2:2">
      <c r="B40019" s="150"/>
    </row>
    <row r="40020" spans="2:2">
      <c r="B40020" s="150"/>
    </row>
    <row r="40021" spans="2:2">
      <c r="B40021" s="150"/>
    </row>
    <row r="40022" spans="2:2">
      <c r="B40022" s="150"/>
    </row>
    <row r="40023" spans="2:2">
      <c r="B40023" s="150"/>
    </row>
    <row r="40024" spans="2:2">
      <c r="B40024" s="150"/>
    </row>
    <row r="40025" spans="2:2">
      <c r="B40025" s="150"/>
    </row>
    <row r="40026" spans="2:2">
      <c r="B40026" s="150"/>
    </row>
    <row r="40027" spans="2:2">
      <c r="B40027" s="150"/>
    </row>
    <row r="40028" spans="2:2">
      <c r="B40028" s="150"/>
    </row>
    <row r="40029" spans="2:2">
      <c r="B40029" s="150"/>
    </row>
    <row r="40030" spans="2:2">
      <c r="B40030" s="150"/>
    </row>
    <row r="40031" spans="2:2">
      <c r="B40031" s="150"/>
    </row>
    <row r="40032" spans="2:2">
      <c r="B40032" s="150"/>
    </row>
    <row r="40033" spans="2:2">
      <c r="B40033" s="150"/>
    </row>
    <row r="40034" spans="2:2">
      <c r="B40034" s="150"/>
    </row>
    <row r="40035" spans="2:2">
      <c r="B40035" s="150"/>
    </row>
    <row r="40036" spans="2:2">
      <c r="B40036" s="150"/>
    </row>
    <row r="40037" spans="2:2">
      <c r="B40037" s="150"/>
    </row>
    <row r="40038" spans="2:2">
      <c r="B40038" s="150"/>
    </row>
    <row r="40039" spans="2:2">
      <c r="B40039" s="150"/>
    </row>
    <row r="40040" spans="2:2">
      <c r="B40040" s="150"/>
    </row>
    <row r="40041" spans="2:2">
      <c r="B40041" s="150"/>
    </row>
    <row r="40042" spans="2:2">
      <c r="B40042" s="150"/>
    </row>
    <row r="40043" spans="2:2">
      <c r="B40043" s="150"/>
    </row>
    <row r="40044" spans="2:2">
      <c r="B40044" s="150"/>
    </row>
    <row r="40045" spans="2:2">
      <c r="B40045" s="150"/>
    </row>
    <row r="40046" spans="2:2">
      <c r="B40046" s="150"/>
    </row>
    <row r="40047" spans="2:2">
      <c r="B40047" s="150"/>
    </row>
    <row r="40048" spans="2:2">
      <c r="B40048" s="150"/>
    </row>
    <row r="40049" spans="2:2">
      <c r="B40049" s="150"/>
    </row>
    <row r="40050" spans="2:2">
      <c r="B40050" s="150"/>
    </row>
    <row r="40051" spans="2:2">
      <c r="B40051" s="150"/>
    </row>
    <row r="40052" spans="2:2">
      <c r="B40052" s="150"/>
    </row>
    <row r="40053" spans="2:2">
      <c r="B40053" s="150"/>
    </row>
    <row r="40054" spans="2:2">
      <c r="B40054" s="150"/>
    </row>
    <row r="40055" spans="2:2">
      <c r="B40055" s="150"/>
    </row>
    <row r="40056" spans="2:2">
      <c r="B40056" s="150"/>
    </row>
    <row r="40057" spans="2:2">
      <c r="B40057" s="150"/>
    </row>
    <row r="40058" spans="2:2">
      <c r="B40058" s="150"/>
    </row>
    <row r="40059" spans="2:2">
      <c r="B40059" s="150"/>
    </row>
    <row r="40060" spans="2:2">
      <c r="B40060" s="150"/>
    </row>
    <row r="40061" spans="2:2">
      <c r="B40061" s="150"/>
    </row>
    <row r="40062" spans="2:2">
      <c r="B40062" s="150"/>
    </row>
    <row r="40063" spans="2:2">
      <c r="B40063" s="150"/>
    </row>
    <row r="40064" spans="2:2">
      <c r="B40064" s="150"/>
    </row>
    <row r="40065" spans="2:2">
      <c r="B40065" s="150"/>
    </row>
    <row r="40066" spans="2:2">
      <c r="B40066" s="150"/>
    </row>
    <row r="40067" spans="2:2">
      <c r="B40067" s="150"/>
    </row>
    <row r="40068" spans="2:2">
      <c r="B40068" s="150"/>
    </row>
    <row r="40069" spans="2:2">
      <c r="B40069" s="150"/>
    </row>
    <row r="40070" spans="2:2">
      <c r="B40070" s="150"/>
    </row>
    <row r="40071" spans="2:2">
      <c r="B40071" s="150"/>
    </row>
    <row r="40072" spans="2:2">
      <c r="B40072" s="150"/>
    </row>
    <row r="40073" spans="2:2">
      <c r="B40073" s="150"/>
    </row>
    <row r="40074" spans="2:2">
      <c r="B40074" s="150"/>
    </row>
    <row r="40075" spans="2:2">
      <c r="B40075" s="150"/>
    </row>
    <row r="40076" spans="2:2">
      <c r="B40076" s="150"/>
    </row>
    <row r="40077" spans="2:2">
      <c r="B40077" s="150"/>
    </row>
    <row r="40078" spans="2:2">
      <c r="B40078" s="150"/>
    </row>
    <row r="40079" spans="2:2">
      <c r="B40079" s="150"/>
    </row>
    <row r="40080" spans="2:2">
      <c r="B40080" s="150"/>
    </row>
    <row r="40081" spans="2:2">
      <c r="B40081" s="150"/>
    </row>
    <row r="40082" spans="2:2">
      <c r="B40082" s="150"/>
    </row>
    <row r="40083" spans="2:2">
      <c r="B40083" s="150"/>
    </row>
    <row r="40084" spans="2:2">
      <c r="B40084" s="150"/>
    </row>
    <row r="40085" spans="2:2">
      <c r="B40085" s="150"/>
    </row>
    <row r="40086" spans="2:2">
      <c r="B40086" s="150"/>
    </row>
    <row r="40087" spans="2:2">
      <c r="B40087" s="150"/>
    </row>
    <row r="40088" spans="2:2">
      <c r="B40088" s="150"/>
    </row>
    <row r="40089" spans="2:2">
      <c r="B40089" s="150"/>
    </row>
    <row r="40090" spans="2:2">
      <c r="B40090" s="150"/>
    </row>
    <row r="40091" spans="2:2">
      <c r="B40091" s="150"/>
    </row>
    <row r="40092" spans="2:2">
      <c r="B40092" s="150"/>
    </row>
    <row r="40093" spans="2:2">
      <c r="B40093" s="150"/>
    </row>
    <row r="40094" spans="2:2">
      <c r="B40094" s="150"/>
    </row>
    <row r="40095" spans="2:2">
      <c r="B40095" s="150"/>
    </row>
    <row r="40096" spans="2:2">
      <c r="B40096" s="150"/>
    </row>
    <row r="40097" spans="2:2">
      <c r="B40097" s="150"/>
    </row>
    <row r="40098" spans="2:2">
      <c r="B40098" s="150"/>
    </row>
    <row r="40099" spans="2:2">
      <c r="B40099" s="150"/>
    </row>
    <row r="40100" spans="2:2">
      <c r="B40100" s="150"/>
    </row>
    <row r="40101" spans="2:2">
      <c r="B40101" s="150"/>
    </row>
    <row r="40102" spans="2:2">
      <c r="B40102" s="150"/>
    </row>
    <row r="40103" spans="2:2">
      <c r="B40103" s="150"/>
    </row>
    <row r="40104" spans="2:2">
      <c r="B40104" s="150"/>
    </row>
    <row r="40105" spans="2:2">
      <c r="B40105" s="150"/>
    </row>
    <row r="40106" spans="2:2">
      <c r="B40106" s="150"/>
    </row>
    <row r="40107" spans="2:2">
      <c r="B40107" s="150"/>
    </row>
    <row r="40108" spans="2:2">
      <c r="B40108" s="150"/>
    </row>
    <row r="40109" spans="2:2">
      <c r="B40109" s="150"/>
    </row>
    <row r="40110" spans="2:2">
      <c r="B40110" s="150"/>
    </row>
    <row r="40111" spans="2:2">
      <c r="B40111" s="150"/>
    </row>
    <row r="40112" spans="2:2">
      <c r="B40112" s="150"/>
    </row>
    <row r="40113" spans="2:2">
      <c r="B40113" s="150"/>
    </row>
    <row r="40114" spans="2:2">
      <c r="B40114" s="150"/>
    </row>
    <row r="40115" spans="2:2">
      <c r="B40115" s="150"/>
    </row>
    <row r="40116" spans="2:2">
      <c r="B40116" s="150"/>
    </row>
    <row r="40117" spans="2:2">
      <c r="B40117" s="150"/>
    </row>
    <row r="40118" spans="2:2">
      <c r="B40118" s="150"/>
    </row>
    <row r="40119" spans="2:2">
      <c r="B40119" s="150"/>
    </row>
    <row r="40120" spans="2:2">
      <c r="B40120" s="150"/>
    </row>
    <row r="40121" spans="2:2">
      <c r="B40121" s="150"/>
    </row>
    <row r="40122" spans="2:2">
      <c r="B40122" s="150"/>
    </row>
    <row r="40123" spans="2:2">
      <c r="B40123" s="150"/>
    </row>
    <row r="40124" spans="2:2">
      <c r="B40124" s="150"/>
    </row>
    <row r="40125" spans="2:2">
      <c r="B40125" s="150"/>
    </row>
    <row r="40126" spans="2:2">
      <c r="B40126" s="150"/>
    </row>
    <row r="40127" spans="2:2">
      <c r="B40127" s="150"/>
    </row>
    <row r="40128" spans="2:2">
      <c r="B40128" s="150"/>
    </row>
    <row r="40129" spans="2:2">
      <c r="B40129" s="150"/>
    </row>
    <row r="40130" spans="2:2">
      <c r="B40130" s="150"/>
    </row>
    <row r="40131" spans="2:2">
      <c r="B40131" s="150"/>
    </row>
    <row r="40132" spans="2:2">
      <c r="B40132" s="150"/>
    </row>
    <row r="40133" spans="2:2">
      <c r="B40133" s="150"/>
    </row>
    <row r="40134" spans="2:2">
      <c r="B40134" s="150"/>
    </row>
    <row r="40135" spans="2:2">
      <c r="B40135" s="150"/>
    </row>
    <row r="40136" spans="2:2">
      <c r="B40136" s="150"/>
    </row>
    <row r="40137" spans="2:2">
      <c r="B40137" s="150"/>
    </row>
    <row r="40138" spans="2:2">
      <c r="B40138" s="150"/>
    </row>
    <row r="40139" spans="2:2">
      <c r="B40139" s="150"/>
    </row>
    <row r="40140" spans="2:2">
      <c r="B40140" s="150"/>
    </row>
    <row r="40141" spans="2:2">
      <c r="B40141" s="150"/>
    </row>
    <row r="40142" spans="2:2">
      <c r="B40142" s="150"/>
    </row>
    <row r="40143" spans="2:2">
      <c r="B40143" s="150"/>
    </row>
    <row r="40144" spans="2:2">
      <c r="B40144" s="150"/>
    </row>
    <row r="40145" spans="2:2">
      <c r="B40145" s="150"/>
    </row>
    <row r="40146" spans="2:2">
      <c r="B40146" s="150"/>
    </row>
    <row r="40147" spans="2:2">
      <c r="B40147" s="150"/>
    </row>
    <row r="40148" spans="2:2">
      <c r="B40148" s="150"/>
    </row>
    <row r="40149" spans="2:2">
      <c r="B40149" s="150"/>
    </row>
    <row r="40150" spans="2:2">
      <c r="B40150" s="150"/>
    </row>
    <row r="40151" spans="2:2">
      <c r="B40151" s="150"/>
    </row>
    <row r="40152" spans="2:2">
      <c r="B40152" s="150"/>
    </row>
    <row r="40153" spans="2:2">
      <c r="B40153" s="150"/>
    </row>
    <row r="40154" spans="2:2">
      <c r="B40154" s="150"/>
    </row>
    <row r="40155" spans="2:2">
      <c r="B40155" s="150"/>
    </row>
    <row r="40156" spans="2:2">
      <c r="B40156" s="150"/>
    </row>
    <row r="40157" spans="2:2">
      <c r="B40157" s="150"/>
    </row>
    <row r="40158" spans="2:2">
      <c r="B40158" s="150"/>
    </row>
    <row r="40159" spans="2:2">
      <c r="B40159" s="150"/>
    </row>
    <row r="40160" spans="2:2">
      <c r="B40160" s="150"/>
    </row>
    <row r="40161" spans="2:2">
      <c r="B40161" s="150"/>
    </row>
    <row r="40162" spans="2:2">
      <c r="B40162" s="150"/>
    </row>
    <row r="40163" spans="2:2">
      <c r="B40163" s="150"/>
    </row>
    <row r="40164" spans="2:2">
      <c r="B40164" s="150"/>
    </row>
    <row r="40165" spans="2:2">
      <c r="B40165" s="150"/>
    </row>
    <row r="40166" spans="2:2">
      <c r="B40166" s="150"/>
    </row>
    <row r="40167" spans="2:2">
      <c r="B40167" s="150"/>
    </row>
    <row r="40168" spans="2:2">
      <c r="B40168" s="150"/>
    </row>
    <row r="40169" spans="2:2">
      <c r="B40169" s="150"/>
    </row>
    <row r="40170" spans="2:2">
      <c r="B40170" s="150"/>
    </row>
    <row r="40171" spans="2:2">
      <c r="B40171" s="150"/>
    </row>
    <row r="40172" spans="2:2">
      <c r="B40172" s="150"/>
    </row>
    <row r="40173" spans="2:2">
      <c r="B40173" s="150"/>
    </row>
    <row r="40174" spans="2:2">
      <c r="B40174" s="150"/>
    </row>
    <row r="40175" spans="2:2">
      <c r="B40175" s="150"/>
    </row>
    <row r="40176" spans="2:2">
      <c r="B40176" s="150"/>
    </row>
    <row r="40177" spans="2:2">
      <c r="B40177" s="150"/>
    </row>
    <row r="40178" spans="2:2">
      <c r="B40178" s="150"/>
    </row>
    <row r="40179" spans="2:2">
      <c r="B40179" s="150"/>
    </row>
    <row r="40180" spans="2:2">
      <c r="B40180" s="150"/>
    </row>
    <row r="40181" spans="2:2">
      <c r="B40181" s="150"/>
    </row>
    <row r="40182" spans="2:2">
      <c r="B40182" s="150"/>
    </row>
    <row r="40183" spans="2:2">
      <c r="B40183" s="150"/>
    </row>
    <row r="40184" spans="2:2">
      <c r="B40184" s="150"/>
    </row>
    <row r="40185" spans="2:2">
      <c r="B40185" s="150"/>
    </row>
    <row r="40186" spans="2:2">
      <c r="B40186" s="150"/>
    </row>
    <row r="40187" spans="2:2">
      <c r="B40187" s="150"/>
    </row>
    <row r="40188" spans="2:2">
      <c r="B40188" s="150"/>
    </row>
    <row r="40189" spans="2:2">
      <c r="B40189" s="150"/>
    </row>
    <row r="40190" spans="2:2">
      <c r="B40190" s="150"/>
    </row>
    <row r="40191" spans="2:2">
      <c r="B40191" s="150"/>
    </row>
    <row r="40192" spans="2:2">
      <c r="B40192" s="150"/>
    </row>
    <row r="40193" spans="2:2">
      <c r="B40193" s="150"/>
    </row>
    <row r="40194" spans="2:2">
      <c r="B40194" s="150"/>
    </row>
    <row r="40195" spans="2:2">
      <c r="B40195" s="150"/>
    </row>
    <row r="40196" spans="2:2">
      <c r="B40196" s="150"/>
    </row>
    <row r="40197" spans="2:2">
      <c r="B40197" s="150"/>
    </row>
    <row r="40198" spans="2:2">
      <c r="B40198" s="150"/>
    </row>
    <row r="40199" spans="2:2">
      <c r="B40199" s="150"/>
    </row>
    <row r="40200" spans="2:2">
      <c r="B40200" s="150"/>
    </row>
    <row r="40201" spans="2:2">
      <c r="B40201" s="150"/>
    </row>
    <row r="40202" spans="2:2">
      <c r="B40202" s="150"/>
    </row>
    <row r="40203" spans="2:2">
      <c r="B40203" s="150"/>
    </row>
    <row r="40204" spans="2:2">
      <c r="B40204" s="150"/>
    </row>
    <row r="40205" spans="2:2">
      <c r="B40205" s="150"/>
    </row>
    <row r="40206" spans="2:2">
      <c r="B40206" s="150"/>
    </row>
    <row r="40207" spans="2:2">
      <c r="B40207" s="150"/>
    </row>
    <row r="40208" spans="2:2">
      <c r="B40208" s="150"/>
    </row>
    <row r="40209" spans="2:2">
      <c r="B40209" s="150"/>
    </row>
    <row r="40210" spans="2:2">
      <c r="B40210" s="150"/>
    </row>
    <row r="40211" spans="2:2">
      <c r="B40211" s="150"/>
    </row>
    <row r="40212" spans="2:2">
      <c r="B40212" s="150"/>
    </row>
    <row r="40213" spans="2:2">
      <c r="B40213" s="150"/>
    </row>
    <row r="40214" spans="2:2">
      <c r="B40214" s="150"/>
    </row>
    <row r="40215" spans="2:2">
      <c r="B40215" s="150"/>
    </row>
    <row r="40216" spans="2:2">
      <c r="B40216" s="150"/>
    </row>
    <row r="40217" spans="2:2">
      <c r="B40217" s="150"/>
    </row>
    <row r="40218" spans="2:2">
      <c r="B40218" s="150"/>
    </row>
    <row r="40219" spans="2:2">
      <c r="B40219" s="150"/>
    </row>
    <row r="40220" spans="2:2">
      <c r="B40220" s="150"/>
    </row>
    <row r="40221" spans="2:2">
      <c r="B40221" s="150"/>
    </row>
    <row r="40222" spans="2:2">
      <c r="B40222" s="150"/>
    </row>
    <row r="40223" spans="2:2">
      <c r="B40223" s="150"/>
    </row>
    <row r="40224" spans="2:2">
      <c r="B40224" s="150"/>
    </row>
    <row r="40225" spans="2:2">
      <c r="B40225" s="150"/>
    </row>
    <row r="40226" spans="2:2">
      <c r="B40226" s="150"/>
    </row>
    <row r="40227" spans="2:2">
      <c r="B40227" s="150"/>
    </row>
    <row r="40228" spans="2:2">
      <c r="B40228" s="150"/>
    </row>
    <row r="40229" spans="2:2">
      <c r="B40229" s="150"/>
    </row>
    <row r="40230" spans="2:2">
      <c r="B40230" s="150"/>
    </row>
    <row r="40231" spans="2:2">
      <c r="B40231" s="150"/>
    </row>
    <row r="40232" spans="2:2">
      <c r="B40232" s="150"/>
    </row>
    <row r="40233" spans="2:2">
      <c r="B40233" s="150"/>
    </row>
    <row r="40234" spans="2:2">
      <c r="B40234" s="150"/>
    </row>
    <row r="40235" spans="2:2">
      <c r="B40235" s="150"/>
    </row>
    <row r="40236" spans="2:2">
      <c r="B40236" s="150"/>
    </row>
    <row r="40237" spans="2:2">
      <c r="B40237" s="150"/>
    </row>
    <row r="40238" spans="2:2">
      <c r="B40238" s="150"/>
    </row>
    <row r="40239" spans="2:2">
      <c r="B40239" s="150"/>
    </row>
    <row r="40240" spans="2:2">
      <c r="B40240" s="150"/>
    </row>
    <row r="40241" spans="2:2">
      <c r="B40241" s="150"/>
    </row>
    <row r="40242" spans="2:2">
      <c r="B40242" s="150"/>
    </row>
    <row r="40243" spans="2:2">
      <c r="B40243" s="150"/>
    </row>
    <row r="40244" spans="2:2">
      <c r="B40244" s="150"/>
    </row>
    <row r="40245" spans="2:2">
      <c r="B40245" s="150"/>
    </row>
    <row r="40246" spans="2:2">
      <c r="B40246" s="150"/>
    </row>
    <row r="40247" spans="2:2">
      <c r="B40247" s="150"/>
    </row>
    <row r="40248" spans="2:2">
      <c r="B40248" s="150"/>
    </row>
    <row r="40249" spans="2:2">
      <c r="B40249" s="150"/>
    </row>
    <row r="40250" spans="2:2">
      <c r="B40250" s="150"/>
    </row>
    <row r="40251" spans="2:2">
      <c r="B40251" s="150"/>
    </row>
    <row r="40252" spans="2:2">
      <c r="B40252" s="150"/>
    </row>
    <row r="40253" spans="2:2">
      <c r="B40253" s="150"/>
    </row>
    <row r="40254" spans="2:2">
      <c r="B40254" s="150"/>
    </row>
    <row r="40255" spans="2:2">
      <c r="B40255" s="150"/>
    </row>
    <row r="40256" spans="2:2">
      <c r="B40256" s="150"/>
    </row>
    <row r="40257" spans="2:2">
      <c r="B40257" s="150"/>
    </row>
    <row r="40258" spans="2:2">
      <c r="B40258" s="150"/>
    </row>
    <row r="40259" spans="2:2">
      <c r="B40259" s="150"/>
    </row>
    <row r="40260" spans="2:2">
      <c r="B40260" s="150"/>
    </row>
    <row r="40261" spans="2:2">
      <c r="B40261" s="150"/>
    </row>
    <row r="40262" spans="2:2">
      <c r="B40262" s="150"/>
    </row>
    <row r="40263" spans="2:2">
      <c r="B40263" s="150"/>
    </row>
    <row r="40264" spans="2:2">
      <c r="B40264" s="150"/>
    </row>
    <row r="40265" spans="2:2">
      <c r="B40265" s="150"/>
    </row>
    <row r="40266" spans="2:2">
      <c r="B40266" s="150"/>
    </row>
    <row r="40267" spans="2:2">
      <c r="B40267" s="150"/>
    </row>
    <row r="40268" spans="2:2">
      <c r="B40268" s="150"/>
    </row>
    <row r="40269" spans="2:2">
      <c r="B40269" s="150"/>
    </row>
    <row r="40270" spans="2:2">
      <c r="B40270" s="150"/>
    </row>
    <row r="40271" spans="2:2">
      <c r="B40271" s="150"/>
    </row>
    <row r="40272" spans="2:2">
      <c r="B40272" s="150"/>
    </row>
    <row r="40273" spans="2:2">
      <c r="B40273" s="150"/>
    </row>
    <row r="40274" spans="2:2">
      <c r="B40274" s="150"/>
    </row>
    <row r="40275" spans="2:2">
      <c r="B40275" s="150"/>
    </row>
    <row r="40276" spans="2:2">
      <c r="B40276" s="150"/>
    </row>
    <row r="40277" spans="2:2">
      <c r="B40277" s="150"/>
    </row>
    <row r="40278" spans="2:2">
      <c r="B40278" s="150"/>
    </row>
    <row r="40279" spans="2:2">
      <c r="B40279" s="150"/>
    </row>
    <row r="40280" spans="2:2">
      <c r="B40280" s="150"/>
    </row>
    <row r="40281" spans="2:2">
      <c r="B40281" s="150"/>
    </row>
    <row r="40282" spans="2:2">
      <c r="B40282" s="150"/>
    </row>
    <row r="40283" spans="2:2">
      <c r="B40283" s="150"/>
    </row>
    <row r="40284" spans="2:2">
      <c r="B40284" s="150"/>
    </row>
    <row r="40285" spans="2:2">
      <c r="B40285" s="150"/>
    </row>
    <row r="40286" spans="2:2">
      <c r="B40286" s="150"/>
    </row>
    <row r="40287" spans="2:2">
      <c r="B40287" s="150"/>
    </row>
    <row r="40288" spans="2:2">
      <c r="B40288" s="150"/>
    </row>
    <row r="40289" spans="2:2">
      <c r="B40289" s="150"/>
    </row>
    <row r="40290" spans="2:2">
      <c r="B40290" s="150"/>
    </row>
    <row r="40291" spans="2:2">
      <c r="B40291" s="150"/>
    </row>
    <row r="40292" spans="2:2">
      <c r="B40292" s="150"/>
    </row>
    <row r="40293" spans="2:2">
      <c r="B40293" s="150"/>
    </row>
    <row r="40294" spans="2:2">
      <c r="B40294" s="150"/>
    </row>
    <row r="40295" spans="2:2">
      <c r="B40295" s="150"/>
    </row>
    <row r="40296" spans="2:2">
      <c r="B40296" s="150"/>
    </row>
    <row r="40297" spans="2:2">
      <c r="B40297" s="150"/>
    </row>
    <row r="40298" spans="2:2">
      <c r="B40298" s="150"/>
    </row>
    <row r="40299" spans="2:2">
      <c r="B40299" s="150"/>
    </row>
    <row r="40300" spans="2:2">
      <c r="B40300" s="150"/>
    </row>
    <row r="40301" spans="2:2">
      <c r="B40301" s="150"/>
    </row>
    <row r="40302" spans="2:2">
      <c r="B40302" s="150"/>
    </row>
    <row r="40303" spans="2:2">
      <c r="B40303" s="150"/>
    </row>
    <row r="40304" spans="2:2">
      <c r="B40304" s="150"/>
    </row>
    <row r="40305" spans="2:2">
      <c r="B40305" s="150"/>
    </row>
    <row r="40306" spans="2:2">
      <c r="B40306" s="150"/>
    </row>
    <row r="40307" spans="2:2">
      <c r="B40307" s="150"/>
    </row>
    <row r="40308" spans="2:2">
      <c r="B40308" s="150"/>
    </row>
    <row r="40309" spans="2:2">
      <c r="B40309" s="150"/>
    </row>
    <row r="40310" spans="2:2">
      <c r="B40310" s="150"/>
    </row>
    <row r="40311" spans="2:2">
      <c r="B40311" s="150"/>
    </row>
    <row r="40312" spans="2:2">
      <c r="B40312" s="150"/>
    </row>
    <row r="40313" spans="2:2">
      <c r="B40313" s="150"/>
    </row>
    <row r="40314" spans="2:2">
      <c r="B40314" s="150"/>
    </row>
    <row r="40315" spans="2:2">
      <c r="B40315" s="150"/>
    </row>
    <row r="40316" spans="2:2">
      <c r="B40316" s="150"/>
    </row>
    <row r="40317" spans="2:2">
      <c r="B40317" s="150"/>
    </row>
    <row r="40318" spans="2:2">
      <c r="B40318" s="150"/>
    </row>
    <row r="40319" spans="2:2">
      <c r="B40319" s="150"/>
    </row>
    <row r="40320" spans="2:2">
      <c r="B40320" s="150"/>
    </row>
    <row r="40321" spans="2:2">
      <c r="B40321" s="150"/>
    </row>
    <row r="40322" spans="2:2">
      <c r="B40322" s="150"/>
    </row>
    <row r="40323" spans="2:2">
      <c r="B40323" s="150"/>
    </row>
    <row r="40324" spans="2:2">
      <c r="B40324" s="150"/>
    </row>
    <row r="40325" spans="2:2">
      <c r="B40325" s="150"/>
    </row>
    <row r="40326" spans="2:2">
      <c r="B40326" s="150"/>
    </row>
    <row r="40327" spans="2:2">
      <c r="B40327" s="150"/>
    </row>
    <row r="40328" spans="2:2">
      <c r="B40328" s="150"/>
    </row>
    <row r="40329" spans="2:2">
      <c r="B40329" s="150"/>
    </row>
    <row r="40330" spans="2:2">
      <c r="B40330" s="150"/>
    </row>
    <row r="40331" spans="2:2">
      <c r="B40331" s="150"/>
    </row>
    <row r="40332" spans="2:2">
      <c r="B40332" s="150"/>
    </row>
    <row r="40333" spans="2:2">
      <c r="B40333" s="150"/>
    </row>
    <row r="40334" spans="2:2">
      <c r="B40334" s="150"/>
    </row>
    <row r="40335" spans="2:2">
      <c r="B40335" s="150"/>
    </row>
    <row r="40336" spans="2:2">
      <c r="B40336" s="150"/>
    </row>
    <row r="40337" spans="2:2">
      <c r="B40337" s="150"/>
    </row>
    <row r="40338" spans="2:2">
      <c r="B40338" s="150"/>
    </row>
    <row r="40339" spans="2:2">
      <c r="B40339" s="150"/>
    </row>
    <row r="40340" spans="2:2">
      <c r="B40340" s="150"/>
    </row>
    <row r="40341" spans="2:2">
      <c r="B40341" s="150"/>
    </row>
    <row r="40342" spans="2:2">
      <c r="B40342" s="150"/>
    </row>
    <row r="40343" spans="2:2">
      <c r="B40343" s="150"/>
    </row>
    <row r="40344" spans="2:2">
      <c r="B40344" s="150"/>
    </row>
    <row r="40345" spans="2:2">
      <c r="B40345" s="150"/>
    </row>
    <row r="40346" spans="2:2">
      <c r="B40346" s="150"/>
    </row>
    <row r="40347" spans="2:2">
      <c r="B40347" s="150"/>
    </row>
    <row r="40348" spans="2:2">
      <c r="B40348" s="150"/>
    </row>
    <row r="40349" spans="2:2">
      <c r="B40349" s="150"/>
    </row>
    <row r="40350" spans="2:2">
      <c r="B40350" s="150"/>
    </row>
    <row r="40351" spans="2:2">
      <c r="B40351" s="150"/>
    </row>
    <row r="40352" spans="2:2">
      <c r="B40352" s="150"/>
    </row>
    <row r="40353" spans="2:2">
      <c r="B40353" s="150"/>
    </row>
    <row r="40354" spans="2:2">
      <c r="B40354" s="150"/>
    </row>
    <row r="40355" spans="2:2">
      <c r="B40355" s="150"/>
    </row>
    <row r="40356" spans="2:2">
      <c r="B40356" s="150"/>
    </row>
    <row r="40357" spans="2:2">
      <c r="B40357" s="150"/>
    </row>
    <row r="40358" spans="2:2">
      <c r="B40358" s="150"/>
    </row>
    <row r="40359" spans="2:2">
      <c r="B40359" s="150"/>
    </row>
    <row r="40360" spans="2:2">
      <c r="B40360" s="150"/>
    </row>
    <row r="40361" spans="2:2">
      <c r="B40361" s="150"/>
    </row>
    <row r="40362" spans="2:2">
      <c r="B40362" s="150"/>
    </row>
    <row r="40363" spans="2:2">
      <c r="B40363" s="150"/>
    </row>
    <row r="40364" spans="2:2">
      <c r="B40364" s="150"/>
    </row>
    <row r="40365" spans="2:2">
      <c r="B40365" s="150"/>
    </row>
    <row r="40366" spans="2:2">
      <c r="B40366" s="150"/>
    </row>
    <row r="40367" spans="2:2">
      <c r="B40367" s="150"/>
    </row>
    <row r="40368" spans="2:2">
      <c r="B40368" s="150"/>
    </row>
    <row r="40369" spans="2:2">
      <c r="B40369" s="150"/>
    </row>
    <row r="40370" spans="2:2">
      <c r="B40370" s="150"/>
    </row>
    <row r="40371" spans="2:2">
      <c r="B40371" s="150"/>
    </row>
    <row r="40372" spans="2:2">
      <c r="B40372" s="150"/>
    </row>
    <row r="40373" spans="2:2">
      <c r="B40373" s="150"/>
    </row>
    <row r="40374" spans="2:2">
      <c r="B40374" s="150"/>
    </row>
    <row r="40375" spans="2:2">
      <c r="B40375" s="150"/>
    </row>
    <row r="40376" spans="2:2">
      <c r="B40376" s="150"/>
    </row>
    <row r="40377" spans="2:2">
      <c r="B40377" s="150"/>
    </row>
    <row r="40378" spans="2:2">
      <c r="B40378" s="150"/>
    </row>
    <row r="40379" spans="2:2">
      <c r="B40379" s="150"/>
    </row>
    <row r="40380" spans="2:2">
      <c r="B40380" s="150"/>
    </row>
    <row r="40381" spans="2:2">
      <c r="B40381" s="150"/>
    </row>
    <row r="40382" spans="2:2">
      <c r="B40382" s="150"/>
    </row>
    <row r="40383" spans="2:2">
      <c r="B40383" s="150"/>
    </row>
    <row r="40384" spans="2:2">
      <c r="B40384" s="150"/>
    </row>
    <row r="40385" spans="2:2">
      <c r="B40385" s="150"/>
    </row>
    <row r="40386" spans="2:2">
      <c r="B40386" s="150"/>
    </row>
    <row r="40387" spans="2:2">
      <c r="B40387" s="150"/>
    </row>
    <row r="40388" spans="2:2">
      <c r="B40388" s="150"/>
    </row>
    <row r="40389" spans="2:2">
      <c r="B40389" s="150"/>
    </row>
    <row r="40390" spans="2:2">
      <c r="B40390" s="150"/>
    </row>
    <row r="40391" spans="2:2">
      <c r="B40391" s="150"/>
    </row>
    <row r="40392" spans="2:2">
      <c r="B40392" s="150"/>
    </row>
    <row r="40393" spans="2:2">
      <c r="B40393" s="150"/>
    </row>
    <row r="40394" spans="2:2">
      <c r="B40394" s="150"/>
    </row>
    <row r="40395" spans="2:2">
      <c r="B40395" s="150"/>
    </row>
    <row r="40396" spans="2:2">
      <c r="B40396" s="150"/>
    </row>
    <row r="40397" spans="2:2">
      <c r="B40397" s="150"/>
    </row>
    <row r="40398" spans="2:2">
      <c r="B40398" s="150"/>
    </row>
    <row r="40399" spans="2:2">
      <c r="B40399" s="150"/>
    </row>
    <row r="40400" spans="2:2">
      <c r="B40400" s="150"/>
    </row>
    <row r="40401" spans="2:2">
      <c r="B40401" s="150"/>
    </row>
    <row r="40402" spans="2:2">
      <c r="B40402" s="150"/>
    </row>
    <row r="40403" spans="2:2">
      <c r="B40403" s="150"/>
    </row>
    <row r="40404" spans="2:2">
      <c r="B40404" s="150"/>
    </row>
    <row r="40405" spans="2:2">
      <c r="B40405" s="150"/>
    </row>
    <row r="40406" spans="2:2">
      <c r="B40406" s="150"/>
    </row>
    <row r="40407" spans="2:2">
      <c r="B40407" s="150"/>
    </row>
    <row r="40408" spans="2:2">
      <c r="B40408" s="150"/>
    </row>
    <row r="40409" spans="2:2">
      <c r="B40409" s="150"/>
    </row>
    <row r="40410" spans="2:2">
      <c r="B40410" s="150"/>
    </row>
    <row r="40411" spans="2:2">
      <c r="B40411" s="150"/>
    </row>
    <row r="40412" spans="2:2">
      <c r="B40412" s="150"/>
    </row>
    <row r="40413" spans="2:2">
      <c r="B40413" s="150"/>
    </row>
    <row r="40414" spans="2:2">
      <c r="B40414" s="150"/>
    </row>
    <row r="40415" spans="2:2">
      <c r="B40415" s="150"/>
    </row>
    <row r="40416" spans="2:2">
      <c r="B40416" s="150"/>
    </row>
    <row r="40417" spans="2:2">
      <c r="B40417" s="150"/>
    </row>
    <row r="40418" spans="2:2">
      <c r="B40418" s="150"/>
    </row>
    <row r="40419" spans="2:2">
      <c r="B40419" s="150"/>
    </row>
    <row r="40420" spans="2:2">
      <c r="B40420" s="150"/>
    </row>
    <row r="40421" spans="2:2">
      <c r="B40421" s="150"/>
    </row>
    <row r="40422" spans="2:2">
      <c r="B40422" s="150"/>
    </row>
    <row r="40423" spans="2:2">
      <c r="B40423" s="150"/>
    </row>
    <row r="40424" spans="2:2">
      <c r="B40424" s="150"/>
    </row>
    <row r="40425" spans="2:2">
      <c r="B40425" s="150"/>
    </row>
    <row r="40426" spans="2:2">
      <c r="B40426" s="150"/>
    </row>
    <row r="40427" spans="2:2">
      <c r="B40427" s="150"/>
    </row>
    <row r="40428" spans="2:2">
      <c r="B40428" s="150"/>
    </row>
    <row r="40429" spans="2:2">
      <c r="B40429" s="150"/>
    </row>
    <row r="40430" spans="2:2">
      <c r="B40430" s="150"/>
    </row>
    <row r="40431" spans="2:2">
      <c r="B40431" s="150"/>
    </row>
    <row r="40432" spans="2:2">
      <c r="B40432" s="150"/>
    </row>
    <row r="40433" spans="2:2">
      <c r="B40433" s="150"/>
    </row>
    <row r="40434" spans="2:2">
      <c r="B40434" s="150"/>
    </row>
    <row r="40435" spans="2:2">
      <c r="B40435" s="150"/>
    </row>
    <row r="40436" spans="2:2">
      <c r="B40436" s="150"/>
    </row>
    <row r="40437" spans="2:2">
      <c r="B40437" s="150"/>
    </row>
    <row r="40438" spans="2:2">
      <c r="B40438" s="150"/>
    </row>
    <row r="40439" spans="2:2">
      <c r="B40439" s="150"/>
    </row>
    <row r="40440" spans="2:2">
      <c r="B40440" s="150"/>
    </row>
    <row r="40441" spans="2:2">
      <c r="B40441" s="150"/>
    </row>
    <row r="40442" spans="2:2">
      <c r="B40442" s="150"/>
    </row>
    <row r="40443" spans="2:2">
      <c r="B40443" s="150"/>
    </row>
    <row r="40444" spans="2:2">
      <c r="B40444" s="150"/>
    </row>
    <row r="40445" spans="2:2">
      <c r="B40445" s="150"/>
    </row>
    <row r="40446" spans="2:2">
      <c r="B40446" s="150"/>
    </row>
    <row r="40447" spans="2:2">
      <c r="B40447" s="150"/>
    </row>
    <row r="40448" spans="2:2">
      <c r="B40448" s="150"/>
    </row>
    <row r="40449" spans="2:2">
      <c r="B40449" s="150"/>
    </row>
    <row r="40450" spans="2:2">
      <c r="B40450" s="150"/>
    </row>
    <row r="40451" spans="2:2">
      <c r="B40451" s="150"/>
    </row>
    <row r="40452" spans="2:2">
      <c r="B40452" s="150"/>
    </row>
    <row r="40453" spans="2:2">
      <c r="B40453" s="150"/>
    </row>
    <row r="40454" spans="2:2">
      <c r="B40454" s="150"/>
    </row>
    <row r="40455" spans="2:2">
      <c r="B40455" s="150"/>
    </row>
    <row r="40456" spans="2:2">
      <c r="B40456" s="150"/>
    </row>
    <row r="40457" spans="2:2">
      <c r="B40457" s="150"/>
    </row>
    <row r="40458" spans="2:2">
      <c r="B40458" s="150"/>
    </row>
    <row r="40459" spans="2:2">
      <c r="B40459" s="150"/>
    </row>
    <row r="40460" spans="2:2">
      <c r="B40460" s="150"/>
    </row>
    <row r="40461" spans="2:2">
      <c r="B40461" s="150"/>
    </row>
    <row r="40462" spans="2:2">
      <c r="B40462" s="150"/>
    </row>
    <row r="40463" spans="2:2">
      <c r="B40463" s="150"/>
    </row>
    <row r="40464" spans="2:2">
      <c r="B40464" s="150"/>
    </row>
    <row r="40465" spans="2:2">
      <c r="B40465" s="150"/>
    </row>
    <row r="40466" spans="2:2">
      <c r="B40466" s="150"/>
    </row>
    <row r="40467" spans="2:2">
      <c r="B40467" s="150"/>
    </row>
    <row r="40468" spans="2:2">
      <c r="B40468" s="150"/>
    </row>
    <row r="40469" spans="2:2">
      <c r="B40469" s="150"/>
    </row>
    <row r="40470" spans="2:2">
      <c r="B40470" s="150"/>
    </row>
    <row r="40471" spans="2:2">
      <c r="B40471" s="150"/>
    </row>
    <row r="40472" spans="2:2">
      <c r="B40472" s="150"/>
    </row>
    <row r="40473" spans="2:2">
      <c r="B40473" s="150"/>
    </row>
    <row r="40474" spans="2:2">
      <c r="B40474" s="150"/>
    </row>
    <row r="40475" spans="2:2">
      <c r="B40475" s="150"/>
    </row>
    <row r="40476" spans="2:2">
      <c r="B40476" s="150"/>
    </row>
    <row r="40477" spans="2:2">
      <c r="B40477" s="150"/>
    </row>
    <row r="40478" spans="2:2">
      <c r="B40478" s="150"/>
    </row>
    <row r="40479" spans="2:2">
      <c r="B40479" s="150"/>
    </row>
    <row r="40480" spans="2:2">
      <c r="B40480" s="150"/>
    </row>
    <row r="40481" spans="2:2">
      <c r="B40481" s="150"/>
    </row>
    <row r="40482" spans="2:2">
      <c r="B40482" s="150"/>
    </row>
    <row r="40483" spans="2:2">
      <c r="B40483" s="150"/>
    </row>
    <row r="40484" spans="2:2">
      <c r="B40484" s="150"/>
    </row>
    <row r="40485" spans="2:2">
      <c r="B40485" s="150"/>
    </row>
    <row r="40486" spans="2:2">
      <c r="B40486" s="150"/>
    </row>
    <row r="40487" spans="2:2">
      <c r="B40487" s="150"/>
    </row>
    <row r="40488" spans="2:2">
      <c r="B40488" s="150"/>
    </row>
    <row r="40489" spans="2:2">
      <c r="B40489" s="150"/>
    </row>
    <row r="40490" spans="2:2">
      <c r="B40490" s="150"/>
    </row>
    <row r="40491" spans="2:2">
      <c r="B40491" s="150"/>
    </row>
    <row r="40492" spans="2:2">
      <c r="B40492" s="150"/>
    </row>
    <row r="40493" spans="2:2">
      <c r="B40493" s="150"/>
    </row>
    <row r="40494" spans="2:2">
      <c r="B40494" s="150"/>
    </row>
    <row r="40495" spans="2:2">
      <c r="B40495" s="150"/>
    </row>
    <row r="40496" spans="2:2">
      <c r="B40496" s="150"/>
    </row>
    <row r="40497" spans="2:2">
      <c r="B40497" s="150"/>
    </row>
    <row r="40498" spans="2:2">
      <c r="B40498" s="150"/>
    </row>
    <row r="40499" spans="2:2">
      <c r="B40499" s="150"/>
    </row>
    <row r="40500" spans="2:2">
      <c r="B40500" s="150"/>
    </row>
    <row r="40501" spans="2:2">
      <c r="B40501" s="150"/>
    </row>
    <row r="40502" spans="2:2">
      <c r="B40502" s="150"/>
    </row>
    <row r="40503" spans="2:2">
      <c r="B40503" s="150"/>
    </row>
    <row r="40504" spans="2:2">
      <c r="B40504" s="150"/>
    </row>
    <row r="40505" spans="2:2">
      <c r="B40505" s="150"/>
    </row>
    <row r="40506" spans="2:2">
      <c r="B40506" s="150"/>
    </row>
    <row r="40507" spans="2:2">
      <c r="B40507" s="150"/>
    </row>
    <row r="40508" spans="2:2">
      <c r="B40508" s="150"/>
    </row>
    <row r="40509" spans="2:2">
      <c r="B40509" s="150"/>
    </row>
    <row r="40510" spans="2:2">
      <c r="B40510" s="150"/>
    </row>
    <row r="40511" spans="2:2">
      <c r="B40511" s="150"/>
    </row>
    <row r="40512" spans="2:2">
      <c r="B40512" s="150"/>
    </row>
    <row r="40513" spans="2:2">
      <c r="B40513" s="150"/>
    </row>
    <row r="40514" spans="2:2">
      <c r="B40514" s="150"/>
    </row>
    <row r="40515" spans="2:2">
      <c r="B40515" s="150"/>
    </row>
    <row r="40516" spans="2:2">
      <c r="B40516" s="150"/>
    </row>
    <row r="40517" spans="2:2">
      <c r="B40517" s="150"/>
    </row>
    <row r="40518" spans="2:2">
      <c r="B40518" s="150"/>
    </row>
    <row r="40519" spans="2:2">
      <c r="B40519" s="150"/>
    </row>
    <row r="40520" spans="2:2">
      <c r="B40520" s="150"/>
    </row>
    <row r="40521" spans="2:2">
      <c r="B40521" s="150"/>
    </row>
    <row r="40522" spans="2:2">
      <c r="B40522" s="150"/>
    </row>
    <row r="40523" spans="2:2">
      <c r="B40523" s="150"/>
    </row>
    <row r="40524" spans="2:2">
      <c r="B40524" s="150"/>
    </row>
    <row r="40525" spans="2:2">
      <c r="B40525" s="150"/>
    </row>
    <row r="40526" spans="2:2">
      <c r="B40526" s="150"/>
    </row>
    <row r="40527" spans="2:2">
      <c r="B40527" s="150"/>
    </row>
    <row r="40528" spans="2:2">
      <c r="B40528" s="150"/>
    </row>
    <row r="40529" spans="2:2">
      <c r="B40529" s="150"/>
    </row>
    <row r="40530" spans="2:2">
      <c r="B40530" s="150"/>
    </row>
    <row r="40531" spans="2:2">
      <c r="B40531" s="150"/>
    </row>
    <row r="40532" spans="2:2">
      <c r="B40532" s="150"/>
    </row>
    <row r="40533" spans="2:2">
      <c r="B40533" s="150"/>
    </row>
    <row r="40534" spans="2:2">
      <c r="B40534" s="150"/>
    </row>
    <row r="40535" spans="2:2">
      <c r="B40535" s="150"/>
    </row>
    <row r="40536" spans="2:2">
      <c r="B40536" s="150"/>
    </row>
    <row r="40537" spans="2:2">
      <c r="B40537" s="150"/>
    </row>
    <row r="40538" spans="2:2">
      <c r="B40538" s="150"/>
    </row>
    <row r="40539" spans="2:2">
      <c r="B40539" s="150"/>
    </row>
    <row r="40540" spans="2:2">
      <c r="B40540" s="150"/>
    </row>
    <row r="40541" spans="2:2">
      <c r="B40541" s="150"/>
    </row>
    <row r="40542" spans="2:2">
      <c r="B40542" s="150"/>
    </row>
    <row r="40543" spans="2:2">
      <c r="B40543" s="150"/>
    </row>
    <row r="40544" spans="2:2">
      <c r="B40544" s="150"/>
    </row>
    <row r="40545" spans="2:2">
      <c r="B40545" s="150"/>
    </row>
    <row r="40546" spans="2:2">
      <c r="B40546" s="150"/>
    </row>
    <row r="40547" spans="2:2">
      <c r="B40547" s="150"/>
    </row>
    <row r="40548" spans="2:2">
      <c r="B40548" s="150"/>
    </row>
    <row r="40549" spans="2:2">
      <c r="B40549" s="150"/>
    </row>
    <row r="40550" spans="2:2">
      <c r="B40550" s="150"/>
    </row>
    <row r="40551" spans="2:2">
      <c r="B40551" s="150"/>
    </row>
    <row r="40552" spans="2:2">
      <c r="B40552" s="150"/>
    </row>
    <row r="40553" spans="2:2">
      <c r="B40553" s="150"/>
    </row>
    <row r="40554" spans="2:2">
      <c r="B40554" s="150"/>
    </row>
    <row r="40555" spans="2:2">
      <c r="B40555" s="150"/>
    </row>
    <row r="40556" spans="2:2">
      <c r="B40556" s="150"/>
    </row>
    <row r="40557" spans="2:2">
      <c r="B40557" s="150"/>
    </row>
    <row r="40558" spans="2:2">
      <c r="B40558" s="150"/>
    </row>
    <row r="40559" spans="2:2">
      <c r="B40559" s="150"/>
    </row>
    <row r="40560" spans="2:2">
      <c r="B40560" s="150"/>
    </row>
    <row r="40561" spans="2:2">
      <c r="B40561" s="150"/>
    </row>
    <row r="40562" spans="2:2">
      <c r="B40562" s="150"/>
    </row>
    <row r="40563" spans="2:2">
      <c r="B40563" s="150"/>
    </row>
    <row r="40564" spans="2:2">
      <c r="B40564" s="150"/>
    </row>
    <row r="40565" spans="2:2">
      <c r="B40565" s="150"/>
    </row>
    <row r="40566" spans="2:2">
      <c r="B40566" s="150"/>
    </row>
    <row r="40567" spans="2:2">
      <c r="B40567" s="150"/>
    </row>
    <row r="40568" spans="2:2">
      <c r="B40568" s="150"/>
    </row>
    <row r="40569" spans="2:2">
      <c r="B40569" s="150"/>
    </row>
    <row r="40570" spans="2:2">
      <c r="B40570" s="150"/>
    </row>
    <row r="40571" spans="2:2">
      <c r="B40571" s="150"/>
    </row>
    <row r="40572" spans="2:2">
      <c r="B40572" s="150"/>
    </row>
    <row r="40573" spans="2:2">
      <c r="B40573" s="150"/>
    </row>
    <row r="40574" spans="2:2">
      <c r="B40574" s="150"/>
    </row>
    <row r="40575" spans="2:2">
      <c r="B40575" s="150"/>
    </row>
    <row r="40576" spans="2:2">
      <c r="B40576" s="150"/>
    </row>
    <row r="40577" spans="2:2">
      <c r="B40577" s="150"/>
    </row>
    <row r="40578" spans="2:2">
      <c r="B40578" s="150"/>
    </row>
    <row r="40579" spans="2:2">
      <c r="B40579" s="150"/>
    </row>
    <row r="40580" spans="2:2">
      <c r="B40580" s="150"/>
    </row>
    <row r="40581" spans="2:2">
      <c r="B40581" s="150"/>
    </row>
    <row r="40582" spans="2:2">
      <c r="B40582" s="150"/>
    </row>
    <row r="40583" spans="2:2">
      <c r="B40583" s="150"/>
    </row>
    <row r="40584" spans="2:2">
      <c r="B40584" s="150"/>
    </row>
    <row r="40585" spans="2:2">
      <c r="B40585" s="150"/>
    </row>
    <row r="40586" spans="2:2">
      <c r="B40586" s="150"/>
    </row>
    <row r="40587" spans="2:2">
      <c r="B40587" s="150"/>
    </row>
    <row r="40588" spans="2:2">
      <c r="B40588" s="150"/>
    </row>
    <row r="40589" spans="2:2">
      <c r="B40589" s="150"/>
    </row>
    <row r="40590" spans="2:2">
      <c r="B40590" s="150"/>
    </row>
    <row r="40591" spans="2:2">
      <c r="B40591" s="150"/>
    </row>
    <row r="40592" spans="2:2">
      <c r="B40592" s="150"/>
    </row>
    <row r="40593" spans="2:2">
      <c r="B40593" s="150"/>
    </row>
    <row r="40594" spans="2:2">
      <c r="B40594" s="150"/>
    </row>
    <row r="40595" spans="2:2">
      <c r="B40595" s="150"/>
    </row>
    <row r="40596" spans="2:2">
      <c r="B40596" s="150"/>
    </row>
    <row r="40597" spans="2:2">
      <c r="B40597" s="150"/>
    </row>
    <row r="40598" spans="2:2">
      <c r="B40598" s="150"/>
    </row>
    <row r="40599" spans="2:2">
      <c r="B40599" s="150"/>
    </row>
    <row r="40600" spans="2:2">
      <c r="B40600" s="150"/>
    </row>
    <row r="40601" spans="2:2">
      <c r="B40601" s="150"/>
    </row>
    <row r="40602" spans="2:2">
      <c r="B40602" s="150"/>
    </row>
    <row r="40603" spans="2:2">
      <c r="B40603" s="150"/>
    </row>
    <row r="40604" spans="2:2">
      <c r="B40604" s="150"/>
    </row>
    <row r="40605" spans="2:2">
      <c r="B40605" s="150"/>
    </row>
    <row r="40606" spans="2:2">
      <c r="B40606" s="150"/>
    </row>
    <row r="40607" spans="2:2">
      <c r="B40607" s="150"/>
    </row>
    <row r="40608" spans="2:2">
      <c r="B40608" s="150"/>
    </row>
    <row r="40609" spans="2:2">
      <c r="B40609" s="150"/>
    </row>
    <row r="40610" spans="2:2">
      <c r="B40610" s="150"/>
    </row>
    <row r="40611" spans="2:2">
      <c r="B40611" s="150"/>
    </row>
    <row r="40612" spans="2:2">
      <c r="B40612" s="150"/>
    </row>
    <row r="40613" spans="2:2">
      <c r="B40613" s="150"/>
    </row>
    <row r="40614" spans="2:2">
      <c r="B40614" s="150"/>
    </row>
    <row r="40615" spans="2:2">
      <c r="B40615" s="150"/>
    </row>
    <row r="40616" spans="2:2">
      <c r="B40616" s="150"/>
    </row>
    <row r="40617" spans="2:2">
      <c r="B40617" s="150"/>
    </row>
    <row r="40618" spans="2:2">
      <c r="B40618" s="150"/>
    </row>
    <row r="40619" spans="2:2">
      <c r="B40619" s="150"/>
    </row>
    <row r="40620" spans="2:2">
      <c r="B40620" s="150"/>
    </row>
    <row r="40621" spans="2:2">
      <c r="B40621" s="150"/>
    </row>
    <row r="40622" spans="2:2">
      <c r="B40622" s="150"/>
    </row>
    <row r="40623" spans="2:2">
      <c r="B40623" s="150"/>
    </row>
    <row r="40624" spans="2:2">
      <c r="B40624" s="150"/>
    </row>
    <row r="40625" spans="2:2">
      <c r="B40625" s="150"/>
    </row>
    <row r="40626" spans="2:2">
      <c r="B40626" s="150"/>
    </row>
    <row r="40627" spans="2:2">
      <c r="B40627" s="150"/>
    </row>
    <row r="40628" spans="2:2">
      <c r="B40628" s="150"/>
    </row>
    <row r="40629" spans="2:2">
      <c r="B40629" s="150"/>
    </row>
    <row r="40630" spans="2:2">
      <c r="B40630" s="150"/>
    </row>
    <row r="40631" spans="2:2">
      <c r="B40631" s="150"/>
    </row>
    <row r="40632" spans="2:2">
      <c r="B40632" s="150"/>
    </row>
    <row r="40633" spans="2:2">
      <c r="B40633" s="150"/>
    </row>
    <row r="40634" spans="2:2">
      <c r="B40634" s="150"/>
    </row>
    <row r="40635" spans="2:2">
      <c r="B40635" s="150"/>
    </row>
    <row r="40636" spans="2:2">
      <c r="B40636" s="150"/>
    </row>
    <row r="40637" spans="2:2">
      <c r="B40637" s="150"/>
    </row>
    <row r="40638" spans="2:2">
      <c r="B40638" s="150"/>
    </row>
    <row r="40639" spans="2:2">
      <c r="B40639" s="150"/>
    </row>
    <row r="40640" spans="2:2">
      <c r="B40640" s="150"/>
    </row>
    <row r="40641" spans="2:2">
      <c r="B40641" s="150"/>
    </row>
    <row r="40642" spans="2:2">
      <c r="B40642" s="150"/>
    </row>
    <row r="40643" spans="2:2">
      <c r="B40643" s="150"/>
    </row>
    <row r="40644" spans="2:2">
      <c r="B40644" s="150"/>
    </row>
    <row r="40645" spans="2:2">
      <c r="B40645" s="150"/>
    </row>
    <row r="40646" spans="2:2">
      <c r="B40646" s="150"/>
    </row>
    <row r="40647" spans="2:2">
      <c r="B40647" s="150"/>
    </row>
    <row r="40648" spans="2:2">
      <c r="B40648" s="150"/>
    </row>
    <row r="40649" spans="2:2">
      <c r="B40649" s="150"/>
    </row>
    <row r="40650" spans="2:2">
      <c r="B40650" s="150"/>
    </row>
    <row r="40651" spans="2:2">
      <c r="B40651" s="150"/>
    </row>
    <row r="40652" spans="2:2">
      <c r="B40652" s="150"/>
    </row>
    <row r="40653" spans="2:2">
      <c r="B40653" s="150"/>
    </row>
    <row r="40654" spans="2:2">
      <c r="B40654" s="150"/>
    </row>
    <row r="40655" spans="2:2">
      <c r="B40655" s="150"/>
    </row>
    <row r="40656" spans="2:2">
      <c r="B40656" s="150"/>
    </row>
    <row r="40657" spans="2:2">
      <c r="B40657" s="150"/>
    </row>
    <row r="40658" spans="2:2">
      <c r="B40658" s="150"/>
    </row>
    <row r="40659" spans="2:2">
      <c r="B40659" s="150"/>
    </row>
    <row r="40660" spans="2:2">
      <c r="B40660" s="150"/>
    </row>
    <row r="40661" spans="2:2">
      <c r="B40661" s="150"/>
    </row>
    <row r="40662" spans="2:2">
      <c r="B40662" s="150"/>
    </row>
    <row r="40663" spans="2:2">
      <c r="B40663" s="150"/>
    </row>
    <row r="40664" spans="2:2">
      <c r="B40664" s="150"/>
    </row>
    <row r="40665" spans="2:2">
      <c r="B40665" s="150"/>
    </row>
    <row r="40666" spans="2:2">
      <c r="B40666" s="150"/>
    </row>
    <row r="40667" spans="2:2">
      <c r="B40667" s="150"/>
    </row>
    <row r="40668" spans="2:2">
      <c r="B40668" s="150"/>
    </row>
    <row r="40669" spans="2:2">
      <c r="B40669" s="150"/>
    </row>
    <row r="40670" spans="2:2">
      <c r="B40670" s="150"/>
    </row>
    <row r="40671" spans="2:2">
      <c r="B40671" s="150"/>
    </row>
    <row r="40672" spans="2:2">
      <c r="B40672" s="150"/>
    </row>
    <row r="40673" spans="2:2">
      <c r="B40673" s="150"/>
    </row>
    <row r="40674" spans="2:2">
      <c r="B40674" s="150"/>
    </row>
    <row r="40675" spans="2:2">
      <c r="B40675" s="150"/>
    </row>
    <row r="40676" spans="2:2">
      <c r="B40676" s="150"/>
    </row>
    <row r="40677" spans="2:2">
      <c r="B40677" s="150"/>
    </row>
    <row r="40678" spans="2:2">
      <c r="B40678" s="150"/>
    </row>
    <row r="40679" spans="2:2">
      <c r="B40679" s="150"/>
    </row>
    <row r="40680" spans="2:2">
      <c r="B40680" s="150"/>
    </row>
    <row r="40681" spans="2:2">
      <c r="B40681" s="150"/>
    </row>
    <row r="40682" spans="2:2">
      <c r="B40682" s="150"/>
    </row>
    <row r="40683" spans="2:2">
      <c r="B40683" s="150"/>
    </row>
    <row r="40684" spans="2:2">
      <c r="B40684" s="150"/>
    </row>
    <row r="40685" spans="2:2">
      <c r="B40685" s="150"/>
    </row>
    <row r="40686" spans="2:2">
      <c r="B40686" s="150"/>
    </row>
    <row r="40687" spans="2:2">
      <c r="B40687" s="150"/>
    </row>
    <row r="40688" spans="2:2">
      <c r="B40688" s="150"/>
    </row>
    <row r="40689" spans="2:2">
      <c r="B40689" s="150"/>
    </row>
    <row r="40690" spans="2:2">
      <c r="B40690" s="150"/>
    </row>
    <row r="40691" spans="2:2">
      <c r="B40691" s="150"/>
    </row>
    <row r="40692" spans="2:2">
      <c r="B40692" s="150"/>
    </row>
    <row r="40693" spans="2:2">
      <c r="B40693" s="150"/>
    </row>
    <row r="40694" spans="2:2">
      <c r="B40694" s="150"/>
    </row>
    <row r="40695" spans="2:2">
      <c r="B40695" s="150"/>
    </row>
    <row r="40696" spans="2:2">
      <c r="B40696" s="150"/>
    </row>
    <row r="40697" spans="2:2">
      <c r="B40697" s="150"/>
    </row>
    <row r="40698" spans="2:2">
      <c r="B40698" s="150"/>
    </row>
    <row r="40699" spans="2:2">
      <c r="B40699" s="150"/>
    </row>
    <row r="40700" spans="2:2">
      <c r="B40700" s="150"/>
    </row>
    <row r="40701" spans="2:2">
      <c r="B40701" s="150"/>
    </row>
    <row r="40702" spans="2:2">
      <c r="B40702" s="150"/>
    </row>
    <row r="40703" spans="2:2">
      <c r="B40703" s="150"/>
    </row>
    <row r="40704" spans="2:2">
      <c r="B40704" s="150"/>
    </row>
    <row r="40705" spans="2:2">
      <c r="B40705" s="150"/>
    </row>
    <row r="40706" spans="2:2">
      <c r="B40706" s="150"/>
    </row>
    <row r="40707" spans="2:2">
      <c r="B40707" s="150"/>
    </row>
    <row r="40708" spans="2:2">
      <c r="B40708" s="150"/>
    </row>
    <row r="40709" spans="2:2">
      <c r="B40709" s="150"/>
    </row>
    <row r="40710" spans="2:2">
      <c r="B40710" s="150"/>
    </row>
    <row r="40711" spans="2:2">
      <c r="B40711" s="150"/>
    </row>
    <row r="40712" spans="2:2">
      <c r="B40712" s="150"/>
    </row>
    <row r="40713" spans="2:2">
      <c r="B40713" s="150"/>
    </row>
    <row r="40714" spans="2:2">
      <c r="B40714" s="150"/>
    </row>
    <row r="40715" spans="2:2">
      <c r="B40715" s="150"/>
    </row>
    <row r="40716" spans="2:2">
      <c r="B40716" s="150"/>
    </row>
    <row r="40717" spans="2:2">
      <c r="B40717" s="150"/>
    </row>
    <row r="40718" spans="2:2">
      <c r="B40718" s="150"/>
    </row>
    <row r="40719" spans="2:2">
      <c r="B40719" s="150"/>
    </row>
    <row r="40720" spans="2:2">
      <c r="B40720" s="150"/>
    </row>
    <row r="40721" spans="2:2">
      <c r="B40721" s="150"/>
    </row>
    <row r="40722" spans="2:2">
      <c r="B40722" s="150"/>
    </row>
    <row r="40723" spans="2:2">
      <c r="B40723" s="150"/>
    </row>
    <row r="40724" spans="2:2">
      <c r="B40724" s="150"/>
    </row>
    <row r="40725" spans="2:2">
      <c r="B40725" s="150"/>
    </row>
    <row r="40726" spans="2:2">
      <c r="B40726" s="150"/>
    </row>
    <row r="40727" spans="2:2">
      <c r="B40727" s="150"/>
    </row>
    <row r="40728" spans="2:2">
      <c r="B40728" s="150"/>
    </row>
    <row r="40729" spans="2:2">
      <c r="B40729" s="150"/>
    </row>
    <row r="40730" spans="2:2">
      <c r="B40730" s="150"/>
    </row>
    <row r="40731" spans="2:2">
      <c r="B40731" s="150"/>
    </row>
    <row r="40732" spans="2:2">
      <c r="B40732" s="150"/>
    </row>
    <row r="40733" spans="2:2">
      <c r="B40733" s="150"/>
    </row>
    <row r="40734" spans="2:2">
      <c r="B40734" s="150"/>
    </row>
    <row r="40735" spans="2:2">
      <c r="B40735" s="150"/>
    </row>
    <row r="40736" spans="2:2">
      <c r="B40736" s="150"/>
    </row>
    <row r="40737" spans="2:2">
      <c r="B40737" s="150"/>
    </row>
    <row r="40738" spans="2:2">
      <c r="B40738" s="150"/>
    </row>
    <row r="40739" spans="2:2">
      <c r="B40739" s="150"/>
    </row>
    <row r="40740" spans="2:2">
      <c r="B40740" s="150"/>
    </row>
    <row r="40741" spans="2:2">
      <c r="B40741" s="150"/>
    </row>
    <row r="40742" spans="2:2">
      <c r="B40742" s="150"/>
    </row>
    <row r="40743" spans="2:2">
      <c r="B40743" s="150"/>
    </row>
    <row r="40744" spans="2:2">
      <c r="B40744" s="150"/>
    </row>
    <row r="40745" spans="2:2">
      <c r="B40745" s="150"/>
    </row>
    <row r="40746" spans="2:2">
      <c r="B40746" s="150"/>
    </row>
    <row r="40747" spans="2:2">
      <c r="B40747" s="150"/>
    </row>
    <row r="40748" spans="2:2">
      <c r="B40748" s="150"/>
    </row>
    <row r="40749" spans="2:2">
      <c r="B40749" s="150"/>
    </row>
    <row r="40750" spans="2:2">
      <c r="B40750" s="150"/>
    </row>
    <row r="40751" spans="2:2">
      <c r="B40751" s="150"/>
    </row>
    <row r="40752" spans="2:2">
      <c r="B40752" s="150"/>
    </row>
    <row r="40753" spans="2:2">
      <c r="B40753" s="150"/>
    </row>
    <row r="40754" spans="2:2">
      <c r="B40754" s="150"/>
    </row>
    <row r="40755" spans="2:2">
      <c r="B40755" s="150"/>
    </row>
    <row r="40756" spans="2:2">
      <c r="B40756" s="150"/>
    </row>
    <row r="40757" spans="2:2">
      <c r="B40757" s="150"/>
    </row>
    <row r="40758" spans="2:2">
      <c r="B40758" s="150"/>
    </row>
    <row r="40759" spans="2:2">
      <c r="B40759" s="150"/>
    </row>
    <row r="40760" spans="2:2">
      <c r="B40760" s="150"/>
    </row>
    <row r="40761" spans="2:2">
      <c r="B40761" s="150"/>
    </row>
    <row r="40762" spans="2:2">
      <c r="B40762" s="150"/>
    </row>
    <row r="40763" spans="2:2">
      <c r="B40763" s="150"/>
    </row>
    <row r="40764" spans="2:2">
      <c r="B40764" s="150"/>
    </row>
    <row r="40765" spans="2:2">
      <c r="B40765" s="150"/>
    </row>
    <row r="40766" spans="2:2">
      <c r="B40766" s="150"/>
    </row>
    <row r="40767" spans="2:2">
      <c r="B40767" s="150"/>
    </row>
    <row r="40768" spans="2:2">
      <c r="B40768" s="150"/>
    </row>
    <row r="40769" spans="2:2">
      <c r="B40769" s="150"/>
    </row>
    <row r="40770" spans="2:2">
      <c r="B40770" s="150"/>
    </row>
    <row r="40771" spans="2:2">
      <c r="B40771" s="150"/>
    </row>
    <row r="40772" spans="2:2">
      <c r="B40772" s="150"/>
    </row>
    <row r="40773" spans="2:2">
      <c r="B40773" s="150"/>
    </row>
    <row r="40774" spans="2:2">
      <c r="B40774" s="150"/>
    </row>
    <row r="40775" spans="2:2">
      <c r="B40775" s="150"/>
    </row>
    <row r="40776" spans="2:2">
      <c r="B40776" s="150"/>
    </row>
    <row r="40777" spans="2:2">
      <c r="B40777" s="150"/>
    </row>
    <row r="40778" spans="2:2">
      <c r="B40778" s="150"/>
    </row>
    <row r="40779" spans="2:2">
      <c r="B40779" s="150"/>
    </row>
    <row r="40780" spans="2:2">
      <c r="B40780" s="150"/>
    </row>
    <row r="40781" spans="2:2">
      <c r="B40781" s="150"/>
    </row>
    <row r="40782" spans="2:2">
      <c r="B40782" s="150"/>
    </row>
    <row r="40783" spans="2:2">
      <c r="B40783" s="150"/>
    </row>
    <row r="40784" spans="2:2">
      <c r="B40784" s="150"/>
    </row>
    <row r="40785" spans="2:2">
      <c r="B40785" s="150"/>
    </row>
    <row r="40786" spans="2:2">
      <c r="B40786" s="150"/>
    </row>
    <row r="40787" spans="2:2">
      <c r="B40787" s="150"/>
    </row>
    <row r="40788" spans="2:2">
      <c r="B40788" s="150"/>
    </row>
    <row r="40789" spans="2:2">
      <c r="B40789" s="150"/>
    </row>
    <row r="40790" spans="2:2">
      <c r="B40790" s="150"/>
    </row>
    <row r="40791" spans="2:2">
      <c r="B40791" s="150"/>
    </row>
    <row r="40792" spans="2:2">
      <c r="B40792" s="150"/>
    </row>
    <row r="40793" spans="2:2">
      <c r="B40793" s="150"/>
    </row>
    <row r="40794" spans="2:2">
      <c r="B40794" s="150"/>
    </row>
    <row r="40795" spans="2:2">
      <c r="B40795" s="150"/>
    </row>
    <row r="40796" spans="2:2">
      <c r="B40796" s="150"/>
    </row>
    <row r="40797" spans="2:2">
      <c r="B40797" s="150"/>
    </row>
    <row r="40798" spans="2:2">
      <c r="B40798" s="150"/>
    </row>
    <row r="40799" spans="2:2">
      <c r="B40799" s="150"/>
    </row>
    <row r="40800" spans="2:2">
      <c r="B40800" s="150"/>
    </row>
    <row r="40801" spans="2:2">
      <c r="B40801" s="150"/>
    </row>
    <row r="40802" spans="2:2">
      <c r="B40802" s="150"/>
    </row>
    <row r="40803" spans="2:2">
      <c r="B40803" s="150"/>
    </row>
    <row r="40804" spans="2:2">
      <c r="B40804" s="150"/>
    </row>
    <row r="40805" spans="2:2">
      <c r="B40805" s="150"/>
    </row>
    <row r="40806" spans="2:2">
      <c r="B40806" s="150"/>
    </row>
    <row r="40807" spans="2:2">
      <c r="B40807" s="150"/>
    </row>
    <row r="40808" spans="2:2">
      <c r="B40808" s="150"/>
    </row>
    <row r="40809" spans="2:2">
      <c r="B40809" s="150"/>
    </row>
    <row r="40810" spans="2:2">
      <c r="B40810" s="150"/>
    </row>
    <row r="40811" spans="2:2">
      <c r="B40811" s="150"/>
    </row>
    <row r="40812" spans="2:2">
      <c r="B40812" s="150"/>
    </row>
    <row r="40813" spans="2:2">
      <c r="B40813" s="150"/>
    </row>
    <row r="40814" spans="2:2">
      <c r="B40814" s="150"/>
    </row>
    <row r="40815" spans="2:2">
      <c r="B40815" s="150"/>
    </row>
    <row r="40816" spans="2:2">
      <c r="B40816" s="150"/>
    </row>
    <row r="40817" spans="2:2">
      <c r="B40817" s="150"/>
    </row>
    <row r="40818" spans="2:2">
      <c r="B40818" s="150"/>
    </row>
    <row r="40819" spans="2:2">
      <c r="B40819" s="150"/>
    </row>
    <row r="40820" spans="2:2">
      <c r="B40820" s="150"/>
    </row>
    <row r="40821" spans="2:2">
      <c r="B40821" s="150"/>
    </row>
    <row r="40822" spans="2:2">
      <c r="B40822" s="150"/>
    </row>
    <row r="40823" spans="2:2">
      <c r="B40823" s="150"/>
    </row>
    <row r="40824" spans="2:2">
      <c r="B40824" s="150"/>
    </row>
    <row r="40825" spans="2:2">
      <c r="B40825" s="150"/>
    </row>
    <row r="40826" spans="2:2">
      <c r="B40826" s="150"/>
    </row>
    <row r="40827" spans="2:2">
      <c r="B40827" s="150"/>
    </row>
    <row r="40828" spans="2:2">
      <c r="B40828" s="150"/>
    </row>
    <row r="40829" spans="2:2">
      <c r="B40829" s="150"/>
    </row>
    <row r="40830" spans="2:2">
      <c r="B40830" s="150"/>
    </row>
    <row r="40831" spans="2:2">
      <c r="B40831" s="150"/>
    </row>
    <row r="40832" spans="2:2">
      <c r="B40832" s="150"/>
    </row>
    <row r="40833" spans="2:2">
      <c r="B40833" s="150"/>
    </row>
    <row r="40834" spans="2:2">
      <c r="B40834" s="150"/>
    </row>
    <row r="40835" spans="2:2">
      <c r="B40835" s="150"/>
    </row>
    <row r="40836" spans="2:2">
      <c r="B40836" s="150"/>
    </row>
    <row r="40837" spans="2:2">
      <c r="B40837" s="150"/>
    </row>
    <row r="40838" spans="2:2">
      <c r="B40838" s="150"/>
    </row>
    <row r="40839" spans="2:2">
      <c r="B40839" s="150"/>
    </row>
    <row r="40840" spans="2:2">
      <c r="B40840" s="150"/>
    </row>
    <row r="40841" spans="2:2">
      <c r="B40841" s="150"/>
    </row>
    <row r="40842" spans="2:2">
      <c r="B40842" s="150"/>
    </row>
    <row r="40843" spans="2:2">
      <c r="B40843" s="150"/>
    </row>
    <row r="40844" spans="2:2">
      <c r="B40844" s="150"/>
    </row>
    <row r="40845" spans="2:2">
      <c r="B40845" s="150"/>
    </row>
    <row r="40846" spans="2:2">
      <c r="B40846" s="150"/>
    </row>
    <row r="40847" spans="2:2">
      <c r="B40847" s="150"/>
    </row>
    <row r="40848" spans="2:2">
      <c r="B40848" s="150"/>
    </row>
    <row r="40849" spans="2:2">
      <c r="B40849" s="150"/>
    </row>
    <row r="40850" spans="2:2">
      <c r="B40850" s="150"/>
    </row>
    <row r="40851" spans="2:2">
      <c r="B40851" s="150"/>
    </row>
    <row r="40852" spans="2:2">
      <c r="B40852" s="150"/>
    </row>
    <row r="40853" spans="2:2">
      <c r="B40853" s="150"/>
    </row>
    <row r="40854" spans="2:2">
      <c r="B40854" s="150"/>
    </row>
    <row r="40855" spans="2:2">
      <c r="B40855" s="150"/>
    </row>
    <row r="40856" spans="2:2">
      <c r="B40856" s="150"/>
    </row>
    <row r="40857" spans="2:2">
      <c r="B40857" s="150"/>
    </row>
    <row r="40858" spans="2:2">
      <c r="B40858" s="150"/>
    </row>
    <row r="40859" spans="2:2">
      <c r="B40859" s="150"/>
    </row>
    <row r="40860" spans="2:2">
      <c r="B40860" s="150"/>
    </row>
    <row r="40861" spans="2:2">
      <c r="B40861" s="150"/>
    </row>
    <row r="40862" spans="2:2">
      <c r="B40862" s="150"/>
    </row>
    <row r="40863" spans="2:2">
      <c r="B40863" s="150"/>
    </row>
    <row r="40864" spans="2:2">
      <c r="B40864" s="150"/>
    </row>
    <row r="40865" spans="2:2">
      <c r="B40865" s="150"/>
    </row>
    <row r="40866" spans="2:2">
      <c r="B40866" s="150"/>
    </row>
    <row r="40867" spans="2:2">
      <c r="B40867" s="150"/>
    </row>
    <row r="40868" spans="2:2">
      <c r="B40868" s="150"/>
    </row>
    <row r="40869" spans="2:2">
      <c r="B40869" s="150"/>
    </row>
    <row r="40870" spans="2:2">
      <c r="B40870" s="150"/>
    </row>
    <row r="40871" spans="2:2">
      <c r="B40871" s="150"/>
    </row>
    <row r="40872" spans="2:2">
      <c r="B40872" s="150"/>
    </row>
    <row r="40873" spans="2:2">
      <c r="B40873" s="150"/>
    </row>
    <row r="40874" spans="2:2">
      <c r="B40874" s="150"/>
    </row>
    <row r="40875" spans="2:2">
      <c r="B40875" s="150"/>
    </row>
    <row r="40876" spans="2:2">
      <c r="B40876" s="150"/>
    </row>
    <row r="40877" spans="2:2">
      <c r="B40877" s="150"/>
    </row>
    <row r="40878" spans="2:2">
      <c r="B40878" s="150"/>
    </row>
    <row r="40879" spans="2:2">
      <c r="B40879" s="150"/>
    </row>
    <row r="40880" spans="2:2">
      <c r="B40880" s="150"/>
    </row>
    <row r="40881" spans="2:2">
      <c r="B40881" s="150"/>
    </row>
    <row r="40882" spans="2:2">
      <c r="B40882" s="150"/>
    </row>
    <row r="40883" spans="2:2">
      <c r="B40883" s="150"/>
    </row>
    <row r="40884" spans="2:2">
      <c r="B40884" s="150"/>
    </row>
    <row r="40885" spans="2:2">
      <c r="B40885" s="150"/>
    </row>
    <row r="40886" spans="2:2">
      <c r="B40886" s="150"/>
    </row>
    <row r="40887" spans="2:2">
      <c r="B40887" s="150"/>
    </row>
    <row r="40888" spans="2:2">
      <c r="B40888" s="150"/>
    </row>
    <row r="40889" spans="2:2">
      <c r="B40889" s="150"/>
    </row>
    <row r="40890" spans="2:2">
      <c r="B40890" s="150"/>
    </row>
    <row r="40891" spans="2:2">
      <c r="B40891" s="150"/>
    </row>
    <row r="40892" spans="2:2">
      <c r="B40892" s="150"/>
    </row>
    <row r="40893" spans="2:2">
      <c r="B40893" s="150"/>
    </row>
    <row r="40894" spans="2:2">
      <c r="B40894" s="150"/>
    </row>
    <row r="40895" spans="2:2">
      <c r="B40895" s="150"/>
    </row>
    <row r="40896" spans="2:2">
      <c r="B40896" s="150"/>
    </row>
    <row r="40897" spans="2:2">
      <c r="B40897" s="150"/>
    </row>
    <row r="40898" spans="2:2">
      <c r="B40898" s="150"/>
    </row>
    <row r="40899" spans="2:2">
      <c r="B40899" s="150"/>
    </row>
    <row r="40900" spans="2:2">
      <c r="B40900" s="150"/>
    </row>
    <row r="40901" spans="2:2">
      <c r="B40901" s="150"/>
    </row>
    <row r="40902" spans="2:2">
      <c r="B40902" s="150"/>
    </row>
    <row r="40903" spans="2:2">
      <c r="B40903" s="150"/>
    </row>
    <row r="40904" spans="2:2">
      <c r="B40904" s="150"/>
    </row>
    <row r="40905" spans="2:2">
      <c r="B40905" s="150"/>
    </row>
    <row r="40906" spans="2:2">
      <c r="B40906" s="150"/>
    </row>
    <row r="40907" spans="2:2">
      <c r="B40907" s="150"/>
    </row>
    <row r="40908" spans="2:2">
      <c r="B40908" s="150"/>
    </row>
    <row r="40909" spans="2:2">
      <c r="B40909" s="150"/>
    </row>
    <row r="40910" spans="2:2">
      <c r="B40910" s="150"/>
    </row>
    <row r="40911" spans="2:2">
      <c r="B40911" s="150"/>
    </row>
    <row r="40912" spans="2:2">
      <c r="B40912" s="150"/>
    </row>
    <row r="40913" spans="2:2">
      <c r="B40913" s="150"/>
    </row>
    <row r="40914" spans="2:2">
      <c r="B40914" s="150"/>
    </row>
    <row r="40915" spans="2:2">
      <c r="B40915" s="150"/>
    </row>
    <row r="40916" spans="2:2">
      <c r="B40916" s="150"/>
    </row>
    <row r="40917" spans="2:2">
      <c r="B40917" s="150"/>
    </row>
    <row r="40918" spans="2:2">
      <c r="B40918" s="150"/>
    </row>
    <row r="40919" spans="2:2">
      <c r="B40919" s="150"/>
    </row>
    <row r="40920" spans="2:2">
      <c r="B40920" s="150"/>
    </row>
    <row r="40921" spans="2:2">
      <c r="B40921" s="150"/>
    </row>
    <row r="40922" spans="2:2">
      <c r="B40922" s="150"/>
    </row>
    <row r="40923" spans="2:2">
      <c r="B40923" s="150"/>
    </row>
    <row r="40924" spans="2:2">
      <c r="B40924" s="150"/>
    </row>
    <row r="40925" spans="2:2">
      <c r="B40925" s="150"/>
    </row>
    <row r="40926" spans="2:2">
      <c r="B40926" s="150"/>
    </row>
    <row r="40927" spans="2:2">
      <c r="B40927" s="150"/>
    </row>
    <row r="40928" spans="2:2">
      <c r="B40928" s="150"/>
    </row>
    <row r="40929" spans="2:2">
      <c r="B40929" s="150"/>
    </row>
    <row r="40930" spans="2:2">
      <c r="B40930" s="150"/>
    </row>
    <row r="40931" spans="2:2">
      <c r="B40931" s="150"/>
    </row>
    <row r="40932" spans="2:2">
      <c r="B40932" s="150"/>
    </row>
    <row r="40933" spans="2:2">
      <c r="B40933" s="150"/>
    </row>
    <row r="40934" spans="2:2">
      <c r="B40934" s="150"/>
    </row>
    <row r="40935" spans="2:2">
      <c r="B40935" s="150"/>
    </row>
    <row r="40936" spans="2:2">
      <c r="B40936" s="150"/>
    </row>
    <row r="40937" spans="2:2">
      <c r="B40937" s="150"/>
    </row>
    <row r="40938" spans="2:2">
      <c r="B40938" s="150"/>
    </row>
    <row r="40939" spans="2:2">
      <c r="B40939" s="150"/>
    </row>
    <row r="40940" spans="2:2">
      <c r="B40940" s="150"/>
    </row>
    <row r="40941" spans="2:2">
      <c r="B40941" s="150"/>
    </row>
    <row r="40942" spans="2:2">
      <c r="B40942" s="150"/>
    </row>
    <row r="40943" spans="2:2">
      <c r="B40943" s="150"/>
    </row>
    <row r="40944" spans="2:2">
      <c r="B40944" s="150"/>
    </row>
    <row r="40945" spans="2:2">
      <c r="B40945" s="150"/>
    </row>
    <row r="40946" spans="2:2">
      <c r="B40946" s="150"/>
    </row>
    <row r="40947" spans="2:2">
      <c r="B40947" s="150"/>
    </row>
    <row r="40948" spans="2:2">
      <c r="B40948" s="150"/>
    </row>
    <row r="40949" spans="2:2">
      <c r="B40949" s="150"/>
    </row>
    <row r="40950" spans="2:2">
      <c r="B40950" s="150"/>
    </row>
    <row r="40951" spans="2:2">
      <c r="B40951" s="150"/>
    </row>
    <row r="40952" spans="2:2">
      <c r="B40952" s="150"/>
    </row>
    <row r="40953" spans="2:2">
      <c r="B40953" s="150"/>
    </row>
    <row r="40954" spans="2:2">
      <c r="B40954" s="150"/>
    </row>
    <row r="40955" spans="2:2">
      <c r="B40955" s="150"/>
    </row>
    <row r="40956" spans="2:2">
      <c r="B40956" s="150"/>
    </row>
    <row r="40957" spans="2:2">
      <c r="B40957" s="150"/>
    </row>
    <row r="40958" spans="2:2">
      <c r="B40958" s="150"/>
    </row>
    <row r="40959" spans="2:2">
      <c r="B40959" s="150"/>
    </row>
    <row r="40960" spans="2:2">
      <c r="B40960" s="150"/>
    </row>
    <row r="40961" spans="2:2">
      <c r="B40961" s="150"/>
    </row>
    <row r="40962" spans="2:2">
      <c r="B40962" s="150"/>
    </row>
    <row r="40963" spans="2:2">
      <c r="B40963" s="150"/>
    </row>
    <row r="40964" spans="2:2">
      <c r="B40964" s="150"/>
    </row>
    <row r="40965" spans="2:2">
      <c r="B40965" s="150"/>
    </row>
    <row r="40966" spans="2:2">
      <c r="B40966" s="150"/>
    </row>
    <row r="40967" spans="2:2">
      <c r="B40967" s="150"/>
    </row>
    <row r="40968" spans="2:2">
      <c r="B40968" s="150"/>
    </row>
    <row r="40969" spans="2:2">
      <c r="B40969" s="150"/>
    </row>
    <row r="40970" spans="2:2">
      <c r="B40970" s="150"/>
    </row>
    <row r="40971" spans="2:2">
      <c r="B40971" s="150"/>
    </row>
    <row r="40972" spans="2:2">
      <c r="B40972" s="150"/>
    </row>
    <row r="40973" spans="2:2">
      <c r="B40973" s="150"/>
    </row>
    <row r="40974" spans="2:2">
      <c r="B40974" s="150"/>
    </row>
    <row r="40975" spans="2:2">
      <c r="B40975" s="150"/>
    </row>
    <row r="40976" spans="2:2">
      <c r="B40976" s="150"/>
    </row>
    <row r="40977" spans="2:2">
      <c r="B40977" s="150"/>
    </row>
    <row r="40978" spans="2:2">
      <c r="B40978" s="150"/>
    </row>
    <row r="40979" spans="2:2">
      <c r="B40979" s="150"/>
    </row>
    <row r="40980" spans="2:2">
      <c r="B40980" s="150"/>
    </row>
    <row r="40981" spans="2:2">
      <c r="B40981" s="150"/>
    </row>
    <row r="40982" spans="2:2">
      <c r="B40982" s="150"/>
    </row>
    <row r="40983" spans="2:2">
      <c r="B40983" s="150"/>
    </row>
    <row r="40984" spans="2:2">
      <c r="B40984" s="150"/>
    </row>
    <row r="40985" spans="2:2">
      <c r="B40985" s="150"/>
    </row>
    <row r="40986" spans="2:2">
      <c r="B40986" s="150"/>
    </row>
    <row r="40987" spans="2:2">
      <c r="B40987" s="150"/>
    </row>
    <row r="40988" spans="2:2">
      <c r="B40988" s="150"/>
    </row>
    <row r="40989" spans="2:2">
      <c r="B40989" s="150"/>
    </row>
    <row r="40990" spans="2:2">
      <c r="B40990" s="150"/>
    </row>
    <row r="40991" spans="2:2">
      <c r="B40991" s="150"/>
    </row>
    <row r="40992" spans="2:2">
      <c r="B40992" s="150"/>
    </row>
    <row r="40993" spans="2:2">
      <c r="B40993" s="150"/>
    </row>
    <row r="40994" spans="2:2">
      <c r="B40994" s="150"/>
    </row>
    <row r="40995" spans="2:2">
      <c r="B40995" s="150"/>
    </row>
    <row r="40996" spans="2:2">
      <c r="B40996" s="150"/>
    </row>
    <row r="40997" spans="2:2">
      <c r="B40997" s="150"/>
    </row>
    <row r="40998" spans="2:2">
      <c r="B40998" s="150"/>
    </row>
    <row r="40999" spans="2:2">
      <c r="B40999" s="150"/>
    </row>
    <row r="41000" spans="2:2">
      <c r="B41000" s="150"/>
    </row>
    <row r="41001" spans="2:2">
      <c r="B41001" s="150"/>
    </row>
    <row r="41002" spans="2:2">
      <c r="B41002" s="150"/>
    </row>
    <row r="41003" spans="2:2">
      <c r="B41003" s="150"/>
    </row>
    <row r="41004" spans="2:2">
      <c r="B41004" s="150"/>
    </row>
    <row r="41005" spans="2:2">
      <c r="B41005" s="150"/>
    </row>
    <row r="41006" spans="2:2">
      <c r="B41006" s="150"/>
    </row>
    <row r="41007" spans="2:2">
      <c r="B41007" s="150"/>
    </row>
    <row r="41008" spans="2:2">
      <c r="B41008" s="150"/>
    </row>
    <row r="41009" spans="2:2">
      <c r="B41009" s="150"/>
    </row>
    <row r="41010" spans="2:2">
      <c r="B41010" s="150"/>
    </row>
    <row r="41011" spans="2:2">
      <c r="B41011" s="150"/>
    </row>
    <row r="41012" spans="2:2">
      <c r="B41012" s="150"/>
    </row>
    <row r="41013" spans="2:2">
      <c r="B41013" s="150"/>
    </row>
    <row r="41014" spans="2:2">
      <c r="B41014" s="150"/>
    </row>
    <row r="41015" spans="2:2">
      <c r="B41015" s="150"/>
    </row>
    <row r="41016" spans="2:2">
      <c r="B41016" s="150"/>
    </row>
    <row r="41017" spans="2:2">
      <c r="B41017" s="150"/>
    </row>
    <row r="41018" spans="2:2">
      <c r="B41018" s="150"/>
    </row>
    <row r="41019" spans="2:2">
      <c r="B41019" s="150"/>
    </row>
    <row r="41020" spans="2:2">
      <c r="B41020" s="150"/>
    </row>
    <row r="41021" spans="2:2">
      <c r="B41021" s="150"/>
    </row>
    <row r="41022" spans="2:2">
      <c r="B41022" s="150"/>
    </row>
    <row r="41023" spans="2:2">
      <c r="B41023" s="150"/>
    </row>
    <row r="41024" spans="2:2">
      <c r="B41024" s="150"/>
    </row>
    <row r="41025" spans="2:2">
      <c r="B41025" s="150"/>
    </row>
    <row r="41026" spans="2:2">
      <c r="B41026" s="150"/>
    </row>
    <row r="41027" spans="2:2">
      <c r="B41027" s="150"/>
    </row>
    <row r="41028" spans="2:2">
      <c r="B41028" s="150"/>
    </row>
    <row r="41029" spans="2:2">
      <c r="B41029" s="150"/>
    </row>
    <row r="41030" spans="2:2">
      <c r="B41030" s="150"/>
    </row>
    <row r="41031" spans="2:2">
      <c r="B41031" s="150"/>
    </row>
    <row r="41032" spans="2:2">
      <c r="B41032" s="150"/>
    </row>
    <row r="41033" spans="2:2">
      <c r="B41033" s="150"/>
    </row>
    <row r="41034" spans="2:2">
      <c r="B41034" s="150"/>
    </row>
    <row r="41035" spans="2:2">
      <c r="B41035" s="150"/>
    </row>
    <row r="41036" spans="2:2">
      <c r="B41036" s="150"/>
    </row>
    <row r="41037" spans="2:2">
      <c r="B41037" s="150"/>
    </row>
    <row r="41038" spans="2:2">
      <c r="B41038" s="150"/>
    </row>
    <row r="41039" spans="2:2">
      <c r="B41039" s="150"/>
    </row>
    <row r="41040" spans="2:2">
      <c r="B41040" s="150"/>
    </row>
    <row r="41041" spans="2:2">
      <c r="B41041" s="150"/>
    </row>
    <row r="41042" spans="2:2">
      <c r="B41042" s="150"/>
    </row>
    <row r="41043" spans="2:2">
      <c r="B41043" s="150"/>
    </row>
    <row r="41044" spans="2:2">
      <c r="B41044" s="150"/>
    </row>
    <row r="41045" spans="2:2">
      <c r="B41045" s="150"/>
    </row>
    <row r="41046" spans="2:2">
      <c r="B41046" s="150"/>
    </row>
    <row r="41047" spans="2:2">
      <c r="B41047" s="150"/>
    </row>
    <row r="41048" spans="2:2">
      <c r="B41048" s="150"/>
    </row>
    <row r="41049" spans="2:2">
      <c r="B41049" s="150"/>
    </row>
    <row r="41050" spans="2:2">
      <c r="B41050" s="150"/>
    </row>
    <row r="41051" spans="2:2">
      <c r="B41051" s="150"/>
    </row>
    <row r="41052" spans="2:2">
      <c r="B41052" s="150"/>
    </row>
    <row r="41053" spans="2:2">
      <c r="B41053" s="150"/>
    </row>
    <row r="41054" spans="2:2">
      <c r="B41054" s="150"/>
    </row>
    <row r="41055" spans="2:2">
      <c r="B41055" s="150"/>
    </row>
    <row r="41056" spans="2:2">
      <c r="B41056" s="150"/>
    </row>
    <row r="41057" spans="2:2">
      <c r="B41057" s="150"/>
    </row>
    <row r="41058" spans="2:2">
      <c r="B41058" s="150"/>
    </row>
    <row r="41059" spans="2:2">
      <c r="B41059" s="150"/>
    </row>
    <row r="41060" spans="2:2">
      <c r="B41060" s="150"/>
    </row>
    <row r="41061" spans="2:2">
      <c r="B41061" s="150"/>
    </row>
    <row r="41062" spans="2:2">
      <c r="B41062" s="150"/>
    </row>
    <row r="41063" spans="2:2">
      <c r="B41063" s="150"/>
    </row>
    <row r="41064" spans="2:2">
      <c r="B41064" s="150"/>
    </row>
    <row r="41065" spans="2:2">
      <c r="B41065" s="150"/>
    </row>
    <row r="41066" spans="2:2">
      <c r="B41066" s="150"/>
    </row>
    <row r="41067" spans="2:2">
      <c r="B41067" s="150"/>
    </row>
    <row r="41068" spans="2:2">
      <c r="B41068" s="150"/>
    </row>
    <row r="41069" spans="2:2">
      <c r="B41069" s="150"/>
    </row>
    <row r="41070" spans="2:2">
      <c r="B41070" s="150"/>
    </row>
    <row r="41071" spans="2:2">
      <c r="B41071" s="150"/>
    </row>
    <row r="41072" spans="2:2">
      <c r="B41072" s="150"/>
    </row>
    <row r="41073" spans="2:2">
      <c r="B41073" s="150"/>
    </row>
    <row r="41074" spans="2:2">
      <c r="B41074" s="150"/>
    </row>
    <row r="41075" spans="2:2">
      <c r="B41075" s="150"/>
    </row>
    <row r="41076" spans="2:2">
      <c r="B41076" s="150"/>
    </row>
    <row r="41077" spans="2:2">
      <c r="B41077" s="150"/>
    </row>
    <row r="41078" spans="2:2">
      <c r="B41078" s="150"/>
    </row>
    <row r="41079" spans="2:2">
      <c r="B41079" s="150"/>
    </row>
    <row r="41080" spans="2:2">
      <c r="B41080" s="150"/>
    </row>
    <row r="41081" spans="2:2">
      <c r="B41081" s="150"/>
    </row>
    <row r="41082" spans="2:2">
      <c r="B41082" s="150"/>
    </row>
    <row r="41083" spans="2:2">
      <c r="B41083" s="150"/>
    </row>
    <row r="41084" spans="2:2">
      <c r="B41084" s="150"/>
    </row>
    <row r="41085" spans="2:2">
      <c r="B41085" s="150"/>
    </row>
    <row r="41086" spans="2:2">
      <c r="B41086" s="150"/>
    </row>
    <row r="41087" spans="2:2">
      <c r="B41087" s="150"/>
    </row>
    <row r="41088" spans="2:2">
      <c r="B41088" s="150"/>
    </row>
    <row r="41089" spans="2:2">
      <c r="B41089" s="150"/>
    </row>
    <row r="41090" spans="2:2">
      <c r="B41090" s="150"/>
    </row>
    <row r="41091" spans="2:2">
      <c r="B41091" s="150"/>
    </row>
    <row r="41092" spans="2:2">
      <c r="B41092" s="150"/>
    </row>
    <row r="41093" spans="2:2">
      <c r="B41093" s="150"/>
    </row>
    <row r="41094" spans="2:2">
      <c r="B41094" s="150"/>
    </row>
    <row r="41095" spans="2:2">
      <c r="B41095" s="150"/>
    </row>
    <row r="41096" spans="2:2">
      <c r="B41096" s="150"/>
    </row>
    <row r="41097" spans="2:2">
      <c r="B41097" s="150"/>
    </row>
    <row r="41098" spans="2:2">
      <c r="B41098" s="150"/>
    </row>
    <row r="41099" spans="2:2">
      <c r="B41099" s="150"/>
    </row>
    <row r="41100" spans="2:2">
      <c r="B41100" s="150"/>
    </row>
    <row r="41101" spans="2:2">
      <c r="B41101" s="150"/>
    </row>
    <row r="41102" spans="2:2">
      <c r="B41102" s="150"/>
    </row>
    <row r="41103" spans="2:2">
      <c r="B41103" s="150"/>
    </row>
    <row r="41104" spans="2:2">
      <c r="B41104" s="150"/>
    </row>
    <row r="41105" spans="2:2">
      <c r="B41105" s="150"/>
    </row>
    <row r="41106" spans="2:2">
      <c r="B41106" s="150"/>
    </row>
    <row r="41107" spans="2:2">
      <c r="B41107" s="150"/>
    </row>
    <row r="41108" spans="2:2">
      <c r="B41108" s="150"/>
    </row>
    <row r="41109" spans="2:2">
      <c r="B41109" s="150"/>
    </row>
    <row r="41110" spans="2:2">
      <c r="B41110" s="150"/>
    </row>
    <row r="41111" spans="2:2">
      <c r="B41111" s="150"/>
    </row>
    <row r="41112" spans="2:2">
      <c r="B41112" s="150"/>
    </row>
    <row r="41113" spans="2:2">
      <c r="B41113" s="150"/>
    </row>
    <row r="41114" spans="2:2">
      <c r="B41114" s="150"/>
    </row>
    <row r="41115" spans="2:2">
      <c r="B41115" s="150"/>
    </row>
    <row r="41116" spans="2:2">
      <c r="B41116" s="150"/>
    </row>
    <row r="41117" spans="2:2">
      <c r="B41117" s="150"/>
    </row>
    <row r="41118" spans="2:2">
      <c r="B41118" s="150"/>
    </row>
    <row r="41119" spans="2:2">
      <c r="B41119" s="150"/>
    </row>
    <row r="41120" spans="2:2">
      <c r="B41120" s="150"/>
    </row>
    <row r="41121" spans="2:2">
      <c r="B41121" s="150"/>
    </row>
    <row r="41122" spans="2:2">
      <c r="B41122" s="150"/>
    </row>
    <row r="41123" spans="2:2">
      <c r="B41123" s="150"/>
    </row>
    <row r="41124" spans="2:2">
      <c r="B41124" s="150"/>
    </row>
    <row r="41125" spans="2:2">
      <c r="B41125" s="150"/>
    </row>
    <row r="41126" spans="2:2">
      <c r="B41126" s="150"/>
    </row>
    <row r="41127" spans="2:2">
      <c r="B41127" s="150"/>
    </row>
    <row r="41128" spans="2:2">
      <c r="B41128" s="150"/>
    </row>
    <row r="41129" spans="2:2">
      <c r="B41129" s="150"/>
    </row>
    <row r="41130" spans="2:2">
      <c r="B41130" s="150"/>
    </row>
    <row r="41131" spans="2:2">
      <c r="B41131" s="150"/>
    </row>
    <row r="41132" spans="2:2">
      <c r="B41132" s="150"/>
    </row>
    <row r="41133" spans="2:2">
      <c r="B41133" s="150"/>
    </row>
    <row r="41134" spans="2:2">
      <c r="B41134" s="150"/>
    </row>
    <row r="41135" spans="2:2">
      <c r="B41135" s="150"/>
    </row>
    <row r="41136" spans="2:2">
      <c r="B41136" s="150"/>
    </row>
    <row r="41137" spans="2:2">
      <c r="B41137" s="150"/>
    </row>
    <row r="41138" spans="2:2">
      <c r="B41138" s="150"/>
    </row>
    <row r="41139" spans="2:2">
      <c r="B41139" s="150"/>
    </row>
    <row r="41140" spans="2:2">
      <c r="B41140" s="150"/>
    </row>
    <row r="41141" spans="2:2">
      <c r="B41141" s="150"/>
    </row>
    <row r="41142" spans="2:2">
      <c r="B41142" s="150"/>
    </row>
    <row r="41143" spans="2:2">
      <c r="B41143" s="150"/>
    </row>
    <row r="41144" spans="2:2">
      <c r="B41144" s="150"/>
    </row>
    <row r="41145" spans="2:2">
      <c r="B41145" s="150"/>
    </row>
    <row r="41146" spans="2:2">
      <c r="B41146" s="150"/>
    </row>
    <row r="41147" spans="2:2">
      <c r="B41147" s="150"/>
    </row>
    <row r="41148" spans="2:2">
      <c r="B41148" s="150"/>
    </row>
    <row r="41149" spans="2:2">
      <c r="B41149" s="150"/>
    </row>
    <row r="41150" spans="2:2">
      <c r="B41150" s="150"/>
    </row>
    <row r="41151" spans="2:2">
      <c r="B41151" s="150"/>
    </row>
    <row r="41152" spans="2:2">
      <c r="B41152" s="150"/>
    </row>
    <row r="41153" spans="2:2">
      <c r="B41153" s="150"/>
    </row>
    <row r="41154" spans="2:2">
      <c r="B41154" s="150"/>
    </row>
    <row r="41155" spans="2:2">
      <c r="B41155" s="150"/>
    </row>
    <row r="41156" spans="2:2">
      <c r="B41156" s="150"/>
    </row>
    <row r="41157" spans="2:2">
      <c r="B41157" s="150"/>
    </row>
    <row r="41158" spans="2:2">
      <c r="B41158" s="150"/>
    </row>
    <row r="41159" spans="2:2">
      <c r="B41159" s="150"/>
    </row>
    <row r="41160" spans="2:2">
      <c r="B41160" s="150"/>
    </row>
    <row r="41161" spans="2:2">
      <c r="B41161" s="150"/>
    </row>
    <row r="41162" spans="2:2">
      <c r="B41162" s="150"/>
    </row>
    <row r="41163" spans="2:2">
      <c r="B41163" s="150"/>
    </row>
    <row r="41164" spans="2:2">
      <c r="B41164" s="150"/>
    </row>
    <row r="41165" spans="2:2">
      <c r="B41165" s="150"/>
    </row>
    <row r="41166" spans="2:2">
      <c r="B41166" s="150"/>
    </row>
    <row r="41167" spans="2:2">
      <c r="B41167" s="150"/>
    </row>
    <row r="41168" spans="2:2">
      <c r="B41168" s="150"/>
    </row>
    <row r="41169" spans="2:2">
      <c r="B41169" s="150"/>
    </row>
    <row r="41170" spans="2:2">
      <c r="B41170" s="150"/>
    </row>
    <row r="41171" spans="2:2">
      <c r="B41171" s="150"/>
    </row>
    <row r="41172" spans="2:2">
      <c r="B41172" s="150"/>
    </row>
    <row r="41173" spans="2:2">
      <c r="B41173" s="150"/>
    </row>
    <row r="41174" spans="2:2">
      <c r="B41174" s="150"/>
    </row>
    <row r="41175" spans="2:2">
      <c r="B41175" s="150"/>
    </row>
    <row r="41176" spans="2:2">
      <c r="B41176" s="150"/>
    </row>
    <row r="41177" spans="2:2">
      <c r="B41177" s="150"/>
    </row>
    <row r="41178" spans="2:2">
      <c r="B41178" s="150"/>
    </row>
    <row r="41179" spans="2:2">
      <c r="B41179" s="150"/>
    </row>
    <row r="41180" spans="2:2">
      <c r="B41180" s="150"/>
    </row>
    <row r="41181" spans="2:2">
      <c r="B41181" s="150"/>
    </row>
    <row r="41182" spans="2:2">
      <c r="B41182" s="150"/>
    </row>
    <row r="41183" spans="2:2">
      <c r="B41183" s="150"/>
    </row>
    <row r="41184" spans="2:2">
      <c r="B41184" s="150"/>
    </row>
    <row r="41185" spans="2:2">
      <c r="B41185" s="150"/>
    </row>
    <row r="41186" spans="2:2">
      <c r="B41186" s="150"/>
    </row>
    <row r="41187" spans="2:2">
      <c r="B41187" s="150"/>
    </row>
    <row r="41188" spans="2:2">
      <c r="B41188" s="150"/>
    </row>
    <row r="41189" spans="2:2">
      <c r="B41189" s="150"/>
    </row>
    <row r="41190" spans="2:2">
      <c r="B41190" s="150"/>
    </row>
    <row r="41191" spans="2:2">
      <c r="B41191" s="150"/>
    </row>
    <row r="41192" spans="2:2">
      <c r="B41192" s="150"/>
    </row>
    <row r="41193" spans="2:2">
      <c r="B41193" s="150"/>
    </row>
    <row r="41194" spans="2:2">
      <c r="B41194" s="150"/>
    </row>
    <row r="41195" spans="2:2">
      <c r="B41195" s="150"/>
    </row>
    <row r="41196" spans="2:2">
      <c r="B41196" s="150"/>
    </row>
    <row r="41197" spans="2:2">
      <c r="B41197" s="150"/>
    </row>
    <row r="41198" spans="2:2">
      <c r="B41198" s="150"/>
    </row>
    <row r="41199" spans="2:2">
      <c r="B41199" s="150"/>
    </row>
    <row r="41200" spans="2:2">
      <c r="B41200" s="150"/>
    </row>
    <row r="41201" spans="2:2">
      <c r="B41201" s="150"/>
    </row>
    <row r="41202" spans="2:2">
      <c r="B41202" s="150"/>
    </row>
    <row r="41203" spans="2:2">
      <c r="B41203" s="150"/>
    </row>
    <row r="41204" spans="2:2">
      <c r="B41204" s="150"/>
    </row>
    <row r="41205" spans="2:2">
      <c r="B41205" s="150"/>
    </row>
    <row r="41206" spans="2:2">
      <c r="B41206" s="150"/>
    </row>
    <row r="41207" spans="2:2">
      <c r="B41207" s="150"/>
    </row>
    <row r="41208" spans="2:2">
      <c r="B41208" s="150"/>
    </row>
    <row r="41209" spans="2:2">
      <c r="B41209" s="150"/>
    </row>
    <row r="41210" spans="2:2">
      <c r="B41210" s="150"/>
    </row>
    <row r="41211" spans="2:2">
      <c r="B41211" s="150"/>
    </row>
    <row r="41212" spans="2:2">
      <c r="B41212" s="150"/>
    </row>
    <row r="41213" spans="2:2">
      <c r="B41213" s="150"/>
    </row>
    <row r="41214" spans="2:2">
      <c r="B41214" s="150"/>
    </row>
    <row r="41215" spans="2:2">
      <c r="B41215" s="150"/>
    </row>
    <row r="41216" spans="2:2">
      <c r="B41216" s="150"/>
    </row>
    <row r="41217" spans="2:2">
      <c r="B41217" s="150"/>
    </row>
    <row r="41218" spans="2:2">
      <c r="B41218" s="150"/>
    </row>
    <row r="41219" spans="2:2">
      <c r="B41219" s="150"/>
    </row>
    <row r="41220" spans="2:2">
      <c r="B41220" s="150"/>
    </row>
    <row r="41221" spans="2:2">
      <c r="B41221" s="150"/>
    </row>
    <row r="41222" spans="2:2">
      <c r="B41222" s="150"/>
    </row>
    <row r="41223" spans="2:2">
      <c r="B41223" s="150"/>
    </row>
    <row r="41224" spans="2:2">
      <c r="B41224" s="150"/>
    </row>
    <row r="41225" spans="2:2">
      <c r="B41225" s="150"/>
    </row>
    <row r="41226" spans="2:2">
      <c r="B41226" s="150"/>
    </row>
    <row r="41227" spans="2:2">
      <c r="B41227" s="150"/>
    </row>
    <row r="41228" spans="2:2">
      <c r="B41228" s="150"/>
    </row>
    <row r="41229" spans="2:2">
      <c r="B41229" s="150"/>
    </row>
    <row r="41230" spans="2:2">
      <c r="B41230" s="150"/>
    </row>
    <row r="41231" spans="2:2">
      <c r="B41231" s="150"/>
    </row>
    <row r="41232" spans="2:2">
      <c r="B41232" s="150"/>
    </row>
    <row r="41233" spans="2:2">
      <c r="B41233" s="150"/>
    </row>
    <row r="41234" spans="2:2">
      <c r="B41234" s="150"/>
    </row>
    <row r="41235" spans="2:2">
      <c r="B41235" s="150"/>
    </row>
    <row r="41236" spans="2:2">
      <c r="B41236" s="150"/>
    </row>
    <row r="41237" spans="2:2">
      <c r="B41237" s="150"/>
    </row>
    <row r="41238" spans="2:2">
      <c r="B41238" s="150"/>
    </row>
    <row r="41239" spans="2:2">
      <c r="B41239" s="150"/>
    </row>
    <row r="41240" spans="2:2">
      <c r="B41240" s="150"/>
    </row>
    <row r="41241" spans="2:2">
      <c r="B41241" s="150"/>
    </row>
    <row r="41242" spans="2:2">
      <c r="B41242" s="150"/>
    </row>
    <row r="41243" spans="2:2">
      <c r="B41243" s="150"/>
    </row>
    <row r="41244" spans="2:2">
      <c r="B41244" s="150"/>
    </row>
    <row r="41245" spans="2:2">
      <c r="B41245" s="150"/>
    </row>
    <row r="41246" spans="2:2">
      <c r="B41246" s="150"/>
    </row>
    <row r="41247" spans="2:2">
      <c r="B41247" s="150"/>
    </row>
    <row r="41248" spans="2:2">
      <c r="B41248" s="150"/>
    </row>
    <row r="41249" spans="2:2">
      <c r="B41249" s="150"/>
    </row>
    <row r="41250" spans="2:2">
      <c r="B41250" s="150"/>
    </row>
    <row r="41251" spans="2:2">
      <c r="B41251" s="150"/>
    </row>
    <row r="41252" spans="2:2">
      <c r="B41252" s="150"/>
    </row>
    <row r="41253" spans="2:2">
      <c r="B41253" s="150"/>
    </row>
    <row r="41254" spans="2:2">
      <c r="B41254" s="150"/>
    </row>
    <row r="41255" spans="2:2">
      <c r="B41255" s="150"/>
    </row>
    <row r="41256" spans="2:2">
      <c r="B41256" s="150"/>
    </row>
    <row r="41257" spans="2:2">
      <c r="B41257" s="150"/>
    </row>
    <row r="41258" spans="2:2">
      <c r="B41258" s="150"/>
    </row>
    <row r="41259" spans="2:2">
      <c r="B41259" s="150"/>
    </row>
    <row r="41260" spans="2:2">
      <c r="B41260" s="150"/>
    </row>
    <row r="41261" spans="2:2">
      <c r="B41261" s="150"/>
    </row>
    <row r="41262" spans="2:2">
      <c r="B41262" s="150"/>
    </row>
    <row r="41263" spans="2:2">
      <c r="B41263" s="150"/>
    </row>
    <row r="41264" spans="2:2">
      <c r="B41264" s="150"/>
    </row>
    <row r="41265" spans="2:2">
      <c r="B41265" s="150"/>
    </row>
    <row r="41266" spans="2:2">
      <c r="B41266" s="150"/>
    </row>
    <row r="41267" spans="2:2">
      <c r="B41267" s="150"/>
    </row>
    <row r="41268" spans="2:2">
      <c r="B41268" s="150"/>
    </row>
    <row r="41269" spans="2:2">
      <c r="B41269" s="150"/>
    </row>
    <row r="41270" spans="2:2">
      <c r="B41270" s="150"/>
    </row>
    <row r="41271" spans="2:2">
      <c r="B41271" s="150"/>
    </row>
    <row r="41272" spans="2:2">
      <c r="B41272" s="150"/>
    </row>
    <row r="41273" spans="2:2">
      <c r="B41273" s="150"/>
    </row>
    <row r="41274" spans="2:2">
      <c r="B41274" s="150"/>
    </row>
    <row r="41275" spans="2:2">
      <c r="B41275" s="150"/>
    </row>
    <row r="41276" spans="2:2">
      <c r="B41276" s="150"/>
    </row>
    <row r="41277" spans="2:2">
      <c r="B41277" s="150"/>
    </row>
    <row r="41278" spans="2:2">
      <c r="B41278" s="150"/>
    </row>
    <row r="41279" spans="2:2">
      <c r="B41279" s="150"/>
    </row>
    <row r="41280" spans="2:2">
      <c r="B41280" s="150"/>
    </row>
    <row r="41281" spans="2:2">
      <c r="B41281" s="150"/>
    </row>
    <row r="41282" spans="2:2">
      <c r="B41282" s="150"/>
    </row>
    <row r="41283" spans="2:2">
      <c r="B41283" s="150"/>
    </row>
    <row r="41284" spans="2:2">
      <c r="B41284" s="150"/>
    </row>
    <row r="41285" spans="2:2">
      <c r="B41285" s="150"/>
    </row>
    <row r="41286" spans="2:2">
      <c r="B41286" s="150"/>
    </row>
    <row r="41287" spans="2:2">
      <c r="B41287" s="150"/>
    </row>
    <row r="41288" spans="2:2">
      <c r="B41288" s="150"/>
    </row>
    <row r="41289" spans="2:2">
      <c r="B41289" s="150"/>
    </row>
    <row r="41290" spans="2:2">
      <c r="B41290" s="150"/>
    </row>
    <row r="41291" spans="2:2">
      <c r="B41291" s="150"/>
    </row>
    <row r="41292" spans="2:2">
      <c r="B41292" s="150"/>
    </row>
    <row r="41293" spans="2:2">
      <c r="B41293" s="150"/>
    </row>
    <row r="41294" spans="2:2">
      <c r="B41294" s="150"/>
    </row>
    <row r="41295" spans="2:2">
      <c r="B41295" s="150"/>
    </row>
    <row r="41296" spans="2:2">
      <c r="B41296" s="150"/>
    </row>
    <row r="41297" spans="2:2">
      <c r="B41297" s="150"/>
    </row>
    <row r="41298" spans="2:2">
      <c r="B41298" s="150"/>
    </row>
    <row r="41299" spans="2:2">
      <c r="B41299" s="150"/>
    </row>
    <row r="41300" spans="2:2">
      <c r="B41300" s="150"/>
    </row>
    <row r="41301" spans="2:2">
      <c r="B41301" s="150"/>
    </row>
    <row r="41302" spans="2:2">
      <c r="B41302" s="150"/>
    </row>
    <row r="41303" spans="2:2">
      <c r="B41303" s="150"/>
    </row>
    <row r="41304" spans="2:2">
      <c r="B41304" s="150"/>
    </row>
    <row r="41305" spans="2:2">
      <c r="B41305" s="150"/>
    </row>
    <row r="41306" spans="2:2">
      <c r="B41306" s="150"/>
    </row>
    <row r="41307" spans="2:2">
      <c r="B41307" s="150"/>
    </row>
    <row r="41308" spans="2:2">
      <c r="B41308" s="150"/>
    </row>
    <row r="41309" spans="2:2">
      <c r="B41309" s="150"/>
    </row>
    <row r="41310" spans="2:2">
      <c r="B41310" s="150"/>
    </row>
    <row r="41311" spans="2:2">
      <c r="B41311" s="150"/>
    </row>
    <row r="41312" spans="2:2">
      <c r="B41312" s="150"/>
    </row>
    <row r="41313" spans="2:2">
      <c r="B41313" s="150"/>
    </row>
    <row r="41314" spans="2:2">
      <c r="B41314" s="150"/>
    </row>
    <row r="41315" spans="2:2">
      <c r="B41315" s="150"/>
    </row>
    <row r="41316" spans="2:2">
      <c r="B41316" s="150"/>
    </row>
    <row r="41317" spans="2:2">
      <c r="B41317" s="150"/>
    </row>
    <row r="41318" spans="2:2">
      <c r="B41318" s="150"/>
    </row>
    <row r="41319" spans="2:2">
      <c r="B41319" s="150"/>
    </row>
    <row r="41320" spans="2:2">
      <c r="B41320" s="150"/>
    </row>
    <row r="41321" spans="2:2">
      <c r="B41321" s="150"/>
    </row>
    <row r="41322" spans="2:2">
      <c r="B41322" s="150"/>
    </row>
    <row r="41323" spans="2:2">
      <c r="B41323" s="150"/>
    </row>
    <row r="41324" spans="2:2">
      <c r="B41324" s="150"/>
    </row>
    <row r="41325" spans="2:2">
      <c r="B41325" s="150"/>
    </row>
    <row r="41326" spans="2:2">
      <c r="B41326" s="150"/>
    </row>
    <row r="41327" spans="2:2">
      <c r="B41327" s="150"/>
    </row>
    <row r="41328" spans="2:2">
      <c r="B41328" s="150"/>
    </row>
    <row r="41329" spans="2:2">
      <c r="B41329" s="150"/>
    </row>
    <row r="41330" spans="2:2">
      <c r="B41330" s="150"/>
    </row>
    <row r="41331" spans="2:2">
      <c r="B41331" s="150"/>
    </row>
    <row r="41332" spans="2:2">
      <c r="B41332" s="150"/>
    </row>
    <row r="41333" spans="2:2">
      <c r="B41333" s="150"/>
    </row>
    <row r="41334" spans="2:2">
      <c r="B41334" s="150"/>
    </row>
    <row r="41335" spans="2:2">
      <c r="B41335" s="150"/>
    </row>
    <row r="41336" spans="2:2">
      <c r="B41336" s="150"/>
    </row>
    <row r="41337" spans="2:2">
      <c r="B41337" s="150"/>
    </row>
    <row r="41338" spans="2:2">
      <c r="B41338" s="150"/>
    </row>
    <row r="41339" spans="2:2">
      <c r="B41339" s="150"/>
    </row>
    <row r="41340" spans="2:2">
      <c r="B41340" s="150"/>
    </row>
    <row r="41341" spans="2:2">
      <c r="B41341" s="150"/>
    </row>
    <row r="41342" spans="2:2">
      <c r="B41342" s="150"/>
    </row>
    <row r="41343" spans="2:2">
      <c r="B41343" s="150"/>
    </row>
    <row r="41344" spans="2:2">
      <c r="B41344" s="150"/>
    </row>
    <row r="41345" spans="2:2">
      <c r="B41345" s="150"/>
    </row>
    <row r="41346" spans="2:2">
      <c r="B41346" s="150"/>
    </row>
    <row r="41347" spans="2:2">
      <c r="B41347" s="150"/>
    </row>
    <row r="41348" spans="2:2">
      <c r="B41348" s="150"/>
    </row>
    <row r="41349" spans="2:2">
      <c r="B41349" s="150"/>
    </row>
    <row r="41350" spans="2:2">
      <c r="B41350" s="150"/>
    </row>
    <row r="41351" spans="2:2">
      <c r="B41351" s="150"/>
    </row>
    <row r="41352" spans="2:2">
      <c r="B41352" s="150"/>
    </row>
    <row r="41353" spans="2:2">
      <c r="B41353" s="150"/>
    </row>
    <row r="41354" spans="2:2">
      <c r="B41354" s="150"/>
    </row>
    <row r="41355" spans="2:2">
      <c r="B41355" s="150"/>
    </row>
    <row r="41356" spans="2:2">
      <c r="B41356" s="150"/>
    </row>
    <row r="41357" spans="2:2">
      <c r="B41357" s="150"/>
    </row>
    <row r="41358" spans="2:2">
      <c r="B41358" s="150"/>
    </row>
    <row r="41359" spans="2:2">
      <c r="B41359" s="150"/>
    </row>
    <row r="41360" spans="2:2">
      <c r="B41360" s="150"/>
    </row>
    <row r="41361" spans="2:2">
      <c r="B41361" s="150"/>
    </row>
    <row r="41362" spans="2:2">
      <c r="B41362" s="150"/>
    </row>
    <row r="41363" spans="2:2">
      <c r="B41363" s="150"/>
    </row>
    <row r="41364" spans="2:2">
      <c r="B41364" s="150"/>
    </row>
    <row r="41365" spans="2:2">
      <c r="B41365" s="150"/>
    </row>
    <row r="41366" spans="2:2">
      <c r="B41366" s="150"/>
    </row>
    <row r="41367" spans="2:2">
      <c r="B41367" s="150"/>
    </row>
    <row r="41368" spans="2:2">
      <c r="B41368" s="150"/>
    </row>
    <row r="41369" spans="2:2">
      <c r="B41369" s="150"/>
    </row>
    <row r="41370" spans="2:2">
      <c r="B41370" s="150"/>
    </row>
    <row r="41371" spans="2:2">
      <c r="B41371" s="150"/>
    </row>
    <row r="41372" spans="2:2">
      <c r="B41372" s="150"/>
    </row>
    <row r="41373" spans="2:2">
      <c r="B41373" s="150"/>
    </row>
    <row r="41374" spans="2:2">
      <c r="B41374" s="150"/>
    </row>
    <row r="41375" spans="2:2">
      <c r="B41375" s="150"/>
    </row>
    <row r="41376" spans="2:2">
      <c r="B41376" s="150"/>
    </row>
    <row r="41377" spans="2:2">
      <c r="B41377" s="150"/>
    </row>
    <row r="41378" spans="2:2">
      <c r="B41378" s="150"/>
    </row>
    <row r="41379" spans="2:2">
      <c r="B41379" s="150"/>
    </row>
    <row r="41380" spans="2:2">
      <c r="B41380" s="150"/>
    </row>
    <row r="41381" spans="2:2">
      <c r="B41381" s="150"/>
    </row>
    <row r="41382" spans="2:2">
      <c r="B41382" s="150"/>
    </row>
    <row r="41383" spans="2:2">
      <c r="B41383" s="150"/>
    </row>
    <row r="41384" spans="2:2">
      <c r="B41384" s="150"/>
    </row>
    <row r="41385" spans="2:2">
      <c r="B41385" s="150"/>
    </row>
    <row r="41386" spans="2:2">
      <c r="B41386" s="150"/>
    </row>
    <row r="41387" spans="2:2">
      <c r="B41387" s="150"/>
    </row>
    <row r="41388" spans="2:2">
      <c r="B41388" s="150"/>
    </row>
    <row r="41389" spans="2:2">
      <c r="B41389" s="150"/>
    </row>
    <row r="41390" spans="2:2">
      <c r="B41390" s="150"/>
    </row>
    <row r="41391" spans="2:2">
      <c r="B41391" s="150"/>
    </row>
    <row r="41392" spans="2:2">
      <c r="B41392" s="150"/>
    </row>
    <row r="41393" spans="2:2">
      <c r="B41393" s="150"/>
    </row>
    <row r="41394" spans="2:2">
      <c r="B41394" s="150"/>
    </row>
    <row r="41395" spans="2:2">
      <c r="B41395" s="150"/>
    </row>
    <row r="41396" spans="2:2">
      <c r="B41396" s="150"/>
    </row>
    <row r="41397" spans="2:2">
      <c r="B41397" s="150"/>
    </row>
    <row r="41398" spans="2:2">
      <c r="B41398" s="150"/>
    </row>
    <row r="41399" spans="2:2">
      <c r="B41399" s="150"/>
    </row>
    <row r="41400" spans="2:2">
      <c r="B41400" s="150"/>
    </row>
    <row r="41401" spans="2:2">
      <c r="B41401" s="150"/>
    </row>
    <row r="41402" spans="2:2">
      <c r="B41402" s="150"/>
    </row>
    <row r="41403" spans="2:2">
      <c r="B41403" s="150"/>
    </row>
    <row r="41404" spans="2:2">
      <c r="B41404" s="150"/>
    </row>
    <row r="41405" spans="2:2">
      <c r="B41405" s="150"/>
    </row>
    <row r="41406" spans="2:2">
      <c r="B41406" s="150"/>
    </row>
    <row r="41407" spans="2:2">
      <c r="B41407" s="150"/>
    </row>
    <row r="41408" spans="2:2">
      <c r="B41408" s="150"/>
    </row>
    <row r="41409" spans="2:2">
      <c r="B41409" s="150"/>
    </row>
    <row r="41410" spans="2:2">
      <c r="B41410" s="150"/>
    </row>
    <row r="41411" spans="2:2">
      <c r="B41411" s="150"/>
    </row>
    <row r="41412" spans="2:2">
      <c r="B41412" s="150"/>
    </row>
    <row r="41413" spans="2:2">
      <c r="B41413" s="150"/>
    </row>
    <row r="41414" spans="2:2">
      <c r="B41414" s="150"/>
    </row>
    <row r="41415" spans="2:2">
      <c r="B41415" s="150"/>
    </row>
    <row r="41416" spans="2:2">
      <c r="B41416" s="150"/>
    </row>
    <row r="41417" spans="2:2">
      <c r="B41417" s="150"/>
    </row>
    <row r="41418" spans="2:2">
      <c r="B41418" s="150"/>
    </row>
    <row r="41419" spans="2:2">
      <c r="B41419" s="150"/>
    </row>
    <row r="41420" spans="2:2">
      <c r="B41420" s="150"/>
    </row>
    <row r="41421" spans="2:2">
      <c r="B41421" s="150"/>
    </row>
    <row r="41422" spans="2:2">
      <c r="B41422" s="150"/>
    </row>
    <row r="41423" spans="2:2">
      <c r="B41423" s="150"/>
    </row>
    <row r="41424" spans="2:2">
      <c r="B41424" s="150"/>
    </row>
    <row r="41425" spans="2:2">
      <c r="B41425" s="150"/>
    </row>
    <row r="41426" spans="2:2">
      <c r="B41426" s="150"/>
    </row>
    <row r="41427" spans="2:2">
      <c r="B41427" s="150"/>
    </row>
    <row r="41428" spans="2:2">
      <c r="B41428" s="150"/>
    </row>
    <row r="41429" spans="2:2">
      <c r="B41429" s="150"/>
    </row>
    <row r="41430" spans="2:2">
      <c r="B41430" s="150"/>
    </row>
    <row r="41431" spans="2:2">
      <c r="B41431" s="150"/>
    </row>
    <row r="41432" spans="2:2">
      <c r="B41432" s="150"/>
    </row>
    <row r="41433" spans="2:2">
      <c r="B41433" s="150"/>
    </row>
    <row r="41434" spans="2:2">
      <c r="B41434" s="150"/>
    </row>
    <row r="41435" spans="2:2">
      <c r="B41435" s="150"/>
    </row>
    <row r="41436" spans="2:2">
      <c r="B41436" s="150"/>
    </row>
    <row r="41437" spans="2:2">
      <c r="B41437" s="150"/>
    </row>
    <row r="41438" spans="2:2">
      <c r="B41438" s="150"/>
    </row>
    <row r="41439" spans="2:2">
      <c r="B41439" s="150"/>
    </row>
    <row r="41440" spans="2:2">
      <c r="B41440" s="150"/>
    </row>
    <row r="41441" spans="2:2">
      <c r="B41441" s="150"/>
    </row>
    <row r="41442" spans="2:2">
      <c r="B41442" s="150"/>
    </row>
    <row r="41443" spans="2:2">
      <c r="B41443" s="150"/>
    </row>
    <row r="41444" spans="2:2">
      <c r="B41444" s="150"/>
    </row>
    <row r="41445" spans="2:2">
      <c r="B41445" s="150"/>
    </row>
    <row r="41446" spans="2:2">
      <c r="B41446" s="150"/>
    </row>
    <row r="41447" spans="2:2">
      <c r="B41447" s="150"/>
    </row>
    <row r="41448" spans="2:2">
      <c r="B41448" s="150"/>
    </row>
    <row r="41449" spans="2:2">
      <c r="B41449" s="150"/>
    </row>
    <row r="41450" spans="2:2">
      <c r="B41450" s="150"/>
    </row>
    <row r="41451" spans="2:2">
      <c r="B41451" s="150"/>
    </row>
    <row r="41452" spans="2:2">
      <c r="B41452" s="150"/>
    </row>
    <row r="41453" spans="2:2">
      <c r="B41453" s="150"/>
    </row>
    <row r="41454" spans="2:2">
      <c r="B41454" s="150"/>
    </row>
    <row r="41455" spans="2:2">
      <c r="B41455" s="150"/>
    </row>
    <row r="41456" spans="2:2">
      <c r="B41456" s="150"/>
    </row>
    <row r="41457" spans="2:2">
      <c r="B41457" s="150"/>
    </row>
    <row r="41458" spans="2:2">
      <c r="B41458" s="150"/>
    </row>
    <row r="41459" spans="2:2">
      <c r="B41459" s="150"/>
    </row>
    <row r="41460" spans="2:2">
      <c r="B41460" s="150"/>
    </row>
    <row r="41461" spans="2:2">
      <c r="B41461" s="150"/>
    </row>
    <row r="41462" spans="2:2">
      <c r="B41462" s="150"/>
    </row>
    <row r="41463" spans="2:2">
      <c r="B41463" s="150"/>
    </row>
    <row r="41464" spans="2:2">
      <c r="B41464" s="150"/>
    </row>
    <row r="41465" spans="2:2">
      <c r="B41465" s="150"/>
    </row>
    <row r="41466" spans="2:2">
      <c r="B41466" s="150"/>
    </row>
    <row r="41467" spans="2:2">
      <c r="B41467" s="150"/>
    </row>
    <row r="41468" spans="2:2">
      <c r="B41468" s="150"/>
    </row>
    <row r="41469" spans="2:2">
      <c r="B41469" s="150"/>
    </row>
    <row r="41470" spans="2:2">
      <c r="B41470" s="150"/>
    </row>
    <row r="41471" spans="2:2">
      <c r="B41471" s="150"/>
    </row>
    <row r="41472" spans="2:2">
      <c r="B41472" s="150"/>
    </row>
    <row r="41473" spans="2:2">
      <c r="B41473" s="150"/>
    </row>
    <row r="41474" spans="2:2">
      <c r="B41474" s="150"/>
    </row>
    <row r="41475" spans="2:2">
      <c r="B41475" s="150"/>
    </row>
    <row r="41476" spans="2:2">
      <c r="B41476" s="150"/>
    </row>
    <row r="41477" spans="2:2">
      <c r="B41477" s="150"/>
    </row>
    <row r="41478" spans="2:2">
      <c r="B41478" s="150"/>
    </row>
    <row r="41479" spans="2:2">
      <c r="B41479" s="150"/>
    </row>
    <row r="41480" spans="2:2">
      <c r="B41480" s="150"/>
    </row>
    <row r="41481" spans="2:2">
      <c r="B41481" s="150"/>
    </row>
    <row r="41482" spans="2:2">
      <c r="B41482" s="150"/>
    </row>
    <row r="41483" spans="2:2">
      <c r="B41483" s="150"/>
    </row>
    <row r="41484" spans="2:2">
      <c r="B41484" s="150"/>
    </row>
    <row r="41485" spans="2:2">
      <c r="B41485" s="150"/>
    </row>
    <row r="41486" spans="2:2">
      <c r="B41486" s="150"/>
    </row>
    <row r="41487" spans="2:2">
      <c r="B41487" s="150"/>
    </row>
    <row r="41488" spans="2:2">
      <c r="B41488" s="150"/>
    </row>
    <row r="41489" spans="2:2">
      <c r="B41489" s="150"/>
    </row>
    <row r="41490" spans="2:2">
      <c r="B41490" s="150"/>
    </row>
    <row r="41491" spans="2:2">
      <c r="B41491" s="150"/>
    </row>
    <row r="41492" spans="2:2">
      <c r="B41492" s="150"/>
    </row>
    <row r="41493" spans="2:2">
      <c r="B41493" s="150"/>
    </row>
    <row r="41494" spans="2:2">
      <c r="B41494" s="150"/>
    </row>
    <row r="41495" spans="2:2">
      <c r="B41495" s="150"/>
    </row>
    <row r="41496" spans="2:2">
      <c r="B41496" s="150"/>
    </row>
    <row r="41497" spans="2:2">
      <c r="B41497" s="150"/>
    </row>
    <row r="41498" spans="2:2">
      <c r="B41498" s="150"/>
    </row>
    <row r="41499" spans="2:2">
      <c r="B41499" s="150"/>
    </row>
    <row r="41500" spans="2:2">
      <c r="B41500" s="150"/>
    </row>
    <row r="41501" spans="2:2">
      <c r="B41501" s="150"/>
    </row>
    <row r="41502" spans="2:2">
      <c r="B41502" s="150"/>
    </row>
    <row r="41503" spans="2:2">
      <c r="B41503" s="150"/>
    </row>
    <row r="41504" spans="2:2">
      <c r="B41504" s="150"/>
    </row>
    <row r="41505" spans="2:2">
      <c r="B41505" s="150"/>
    </row>
    <row r="41506" spans="2:2">
      <c r="B41506" s="150"/>
    </row>
    <row r="41507" spans="2:2">
      <c r="B41507" s="150"/>
    </row>
    <row r="41508" spans="2:2">
      <c r="B41508" s="150"/>
    </row>
    <row r="41509" spans="2:2">
      <c r="B41509" s="150"/>
    </row>
    <row r="41510" spans="2:2">
      <c r="B41510" s="150"/>
    </row>
    <row r="41511" spans="2:2">
      <c r="B41511" s="150"/>
    </row>
    <row r="41512" spans="2:2">
      <c r="B41512" s="150"/>
    </row>
    <row r="41513" spans="2:2">
      <c r="B41513" s="150"/>
    </row>
    <row r="41514" spans="2:2">
      <c r="B41514" s="150"/>
    </row>
    <row r="41515" spans="2:2">
      <c r="B41515" s="150"/>
    </row>
    <row r="41516" spans="2:2">
      <c r="B41516" s="150"/>
    </row>
    <row r="41517" spans="2:2">
      <c r="B41517" s="150"/>
    </row>
    <row r="41518" spans="2:2">
      <c r="B41518" s="150"/>
    </row>
    <row r="41519" spans="2:2">
      <c r="B41519" s="150"/>
    </row>
    <row r="41520" spans="2:2">
      <c r="B41520" s="150"/>
    </row>
    <row r="41521" spans="2:2">
      <c r="B41521" s="150"/>
    </row>
    <row r="41522" spans="2:2">
      <c r="B41522" s="150"/>
    </row>
    <row r="41523" spans="2:2">
      <c r="B41523" s="150"/>
    </row>
    <row r="41524" spans="2:2">
      <c r="B41524" s="150"/>
    </row>
    <row r="41525" spans="2:2">
      <c r="B41525" s="150"/>
    </row>
    <row r="41526" spans="2:2">
      <c r="B41526" s="150"/>
    </row>
    <row r="41527" spans="2:2">
      <c r="B41527" s="150"/>
    </row>
    <row r="41528" spans="2:2">
      <c r="B41528" s="150"/>
    </row>
    <row r="41529" spans="2:2">
      <c r="B41529" s="150"/>
    </row>
    <row r="41530" spans="2:2">
      <c r="B41530" s="150"/>
    </row>
    <row r="41531" spans="2:2">
      <c r="B41531" s="150"/>
    </row>
    <row r="41532" spans="2:2">
      <c r="B41532" s="150"/>
    </row>
    <row r="41533" spans="2:2">
      <c r="B41533" s="150"/>
    </row>
    <row r="41534" spans="2:2">
      <c r="B41534" s="150"/>
    </row>
    <row r="41535" spans="2:2">
      <c r="B41535" s="150"/>
    </row>
    <row r="41536" spans="2:2">
      <c r="B41536" s="150"/>
    </row>
    <row r="41537" spans="2:2">
      <c r="B41537" s="150"/>
    </row>
    <row r="41538" spans="2:2">
      <c r="B41538" s="150"/>
    </row>
    <row r="41539" spans="2:2">
      <c r="B41539" s="150"/>
    </row>
    <row r="41540" spans="2:2">
      <c r="B41540" s="150"/>
    </row>
    <row r="41541" spans="2:2">
      <c r="B41541" s="150"/>
    </row>
    <row r="41542" spans="2:2">
      <c r="B41542" s="150"/>
    </row>
    <row r="41543" spans="2:2">
      <c r="B41543" s="150"/>
    </row>
    <row r="41544" spans="2:2">
      <c r="B41544" s="150"/>
    </row>
    <row r="41545" spans="2:2">
      <c r="B41545" s="150"/>
    </row>
    <row r="41546" spans="2:2">
      <c r="B41546" s="150"/>
    </row>
    <row r="41547" spans="2:2">
      <c r="B41547" s="150"/>
    </row>
    <row r="41548" spans="2:2">
      <c r="B41548" s="150"/>
    </row>
    <row r="41549" spans="2:2">
      <c r="B41549" s="150"/>
    </row>
    <row r="41550" spans="2:2">
      <c r="B41550" s="150"/>
    </row>
    <row r="41551" spans="2:2">
      <c r="B41551" s="150"/>
    </row>
    <row r="41552" spans="2:2">
      <c r="B41552" s="150"/>
    </row>
    <row r="41553" spans="2:2">
      <c r="B41553" s="150"/>
    </row>
    <row r="41554" spans="2:2">
      <c r="B41554" s="150"/>
    </row>
    <row r="41555" spans="2:2">
      <c r="B41555" s="150"/>
    </row>
    <row r="41556" spans="2:2">
      <c r="B41556" s="150"/>
    </row>
    <row r="41557" spans="2:2">
      <c r="B41557" s="150"/>
    </row>
    <row r="41558" spans="2:2">
      <c r="B41558" s="150"/>
    </row>
    <row r="41559" spans="2:2">
      <c r="B41559" s="150"/>
    </row>
    <row r="41560" spans="2:2">
      <c r="B41560" s="150"/>
    </row>
    <row r="41561" spans="2:2">
      <c r="B41561" s="150"/>
    </row>
    <row r="41562" spans="2:2">
      <c r="B41562" s="150"/>
    </row>
    <row r="41563" spans="2:2">
      <c r="B41563" s="150"/>
    </row>
    <row r="41564" spans="2:2">
      <c r="B41564" s="150"/>
    </row>
    <row r="41565" spans="2:2">
      <c r="B41565" s="150"/>
    </row>
    <row r="41566" spans="2:2">
      <c r="B41566" s="150"/>
    </row>
    <row r="41567" spans="2:2">
      <c r="B41567" s="150"/>
    </row>
    <row r="41568" spans="2:2">
      <c r="B41568" s="150"/>
    </row>
    <row r="41569" spans="2:2">
      <c r="B41569" s="150"/>
    </row>
    <row r="41570" spans="2:2">
      <c r="B41570" s="150"/>
    </row>
    <row r="41571" spans="2:2">
      <c r="B41571" s="150"/>
    </row>
    <row r="41572" spans="2:2">
      <c r="B41572" s="150"/>
    </row>
    <row r="41573" spans="2:2">
      <c r="B41573" s="150"/>
    </row>
    <row r="41574" spans="2:2">
      <c r="B41574" s="150"/>
    </row>
    <row r="41575" spans="2:2">
      <c r="B41575" s="150"/>
    </row>
    <row r="41576" spans="2:2">
      <c r="B41576" s="150"/>
    </row>
    <row r="41577" spans="2:2">
      <c r="B41577" s="150"/>
    </row>
    <row r="41578" spans="2:2">
      <c r="B41578" s="150"/>
    </row>
    <row r="41579" spans="2:2">
      <c r="B41579" s="150"/>
    </row>
    <row r="41580" spans="2:2">
      <c r="B41580" s="150"/>
    </row>
    <row r="41581" spans="2:2">
      <c r="B41581" s="150"/>
    </row>
    <row r="41582" spans="2:2">
      <c r="B41582" s="150"/>
    </row>
    <row r="41583" spans="2:2">
      <c r="B41583" s="150"/>
    </row>
    <row r="41584" spans="2:2">
      <c r="B41584" s="150"/>
    </row>
    <row r="41585" spans="2:2">
      <c r="B41585" s="150"/>
    </row>
    <row r="41586" spans="2:2">
      <c r="B41586" s="150"/>
    </row>
    <row r="41587" spans="2:2">
      <c r="B41587" s="150"/>
    </row>
    <row r="41588" spans="2:2">
      <c r="B41588" s="150"/>
    </row>
    <row r="41589" spans="2:2">
      <c r="B41589" s="150"/>
    </row>
    <row r="41590" spans="2:2">
      <c r="B41590" s="150"/>
    </row>
    <row r="41591" spans="2:2">
      <c r="B41591" s="150"/>
    </row>
    <row r="41592" spans="2:2">
      <c r="B41592" s="150"/>
    </row>
    <row r="41593" spans="2:2">
      <c r="B41593" s="150"/>
    </row>
    <row r="41594" spans="2:2">
      <c r="B41594" s="150"/>
    </row>
    <row r="41595" spans="2:2">
      <c r="B41595" s="150"/>
    </row>
    <row r="41596" spans="2:2">
      <c r="B41596" s="150"/>
    </row>
    <row r="41597" spans="2:2">
      <c r="B41597" s="150"/>
    </row>
    <row r="41598" spans="2:2">
      <c r="B41598" s="150"/>
    </row>
    <row r="41599" spans="2:2">
      <c r="B41599" s="150"/>
    </row>
    <row r="41600" spans="2:2">
      <c r="B41600" s="150"/>
    </row>
    <row r="41601" spans="2:2">
      <c r="B41601" s="150"/>
    </row>
    <row r="41602" spans="2:2">
      <c r="B41602" s="150"/>
    </row>
    <row r="41603" spans="2:2">
      <c r="B41603" s="150"/>
    </row>
    <row r="41604" spans="2:2">
      <c r="B41604" s="150"/>
    </row>
    <row r="41605" spans="2:2">
      <c r="B41605" s="150"/>
    </row>
    <row r="41606" spans="2:2">
      <c r="B41606" s="150"/>
    </row>
    <row r="41607" spans="2:2">
      <c r="B41607" s="150"/>
    </row>
    <row r="41608" spans="2:2">
      <c r="B41608" s="150"/>
    </row>
    <row r="41609" spans="2:2">
      <c r="B41609" s="150"/>
    </row>
    <row r="41610" spans="2:2">
      <c r="B41610" s="150"/>
    </row>
    <row r="41611" spans="2:2">
      <c r="B41611" s="150"/>
    </row>
    <row r="41612" spans="2:2">
      <c r="B41612" s="150"/>
    </row>
    <row r="41613" spans="2:2">
      <c r="B41613" s="150"/>
    </row>
    <row r="41614" spans="2:2">
      <c r="B41614" s="150"/>
    </row>
    <row r="41615" spans="2:2">
      <c r="B41615" s="150"/>
    </row>
    <row r="41616" spans="2:2">
      <c r="B41616" s="150"/>
    </row>
    <row r="41617" spans="2:2">
      <c r="B41617" s="150"/>
    </row>
    <row r="41618" spans="2:2">
      <c r="B41618" s="150"/>
    </row>
    <row r="41619" spans="2:2">
      <c r="B41619" s="150"/>
    </row>
    <row r="41620" spans="2:2">
      <c r="B41620" s="150"/>
    </row>
    <row r="41621" spans="2:2">
      <c r="B41621" s="150"/>
    </row>
    <row r="41622" spans="2:2">
      <c r="B41622" s="150"/>
    </row>
    <row r="41623" spans="2:2">
      <c r="B41623" s="150"/>
    </row>
    <row r="41624" spans="2:2">
      <c r="B41624" s="150"/>
    </row>
    <row r="41625" spans="2:2">
      <c r="B41625" s="150"/>
    </row>
    <row r="41626" spans="2:2">
      <c r="B41626" s="150"/>
    </row>
    <row r="41627" spans="2:2">
      <c r="B41627" s="150"/>
    </row>
    <row r="41628" spans="2:2">
      <c r="B41628" s="150"/>
    </row>
    <row r="41629" spans="2:2">
      <c r="B41629" s="150"/>
    </row>
    <row r="41630" spans="2:2">
      <c r="B41630" s="150"/>
    </row>
    <row r="41631" spans="2:2">
      <c r="B41631" s="150"/>
    </row>
    <row r="41632" spans="2:2">
      <c r="B41632" s="150"/>
    </row>
    <row r="41633" spans="2:2">
      <c r="B41633" s="150"/>
    </row>
    <row r="41634" spans="2:2">
      <c r="B41634" s="150"/>
    </row>
    <row r="41635" spans="2:2">
      <c r="B41635" s="150"/>
    </row>
    <row r="41636" spans="2:2">
      <c r="B41636" s="150"/>
    </row>
    <row r="41637" spans="2:2">
      <c r="B41637" s="150"/>
    </row>
    <row r="41638" spans="2:2">
      <c r="B41638" s="150"/>
    </row>
    <row r="41639" spans="2:2">
      <c r="B41639" s="150"/>
    </row>
    <row r="41640" spans="2:2">
      <c r="B41640" s="150"/>
    </row>
    <row r="41641" spans="2:2">
      <c r="B41641" s="150"/>
    </row>
    <row r="41642" spans="2:2">
      <c r="B41642" s="150"/>
    </row>
    <row r="41643" spans="2:2">
      <c r="B41643" s="150"/>
    </row>
    <row r="41644" spans="2:2">
      <c r="B41644" s="150"/>
    </row>
    <row r="41645" spans="2:2">
      <c r="B41645" s="150"/>
    </row>
    <row r="41646" spans="2:2">
      <c r="B41646" s="150"/>
    </row>
    <row r="41647" spans="2:2">
      <c r="B41647" s="150"/>
    </row>
    <row r="41648" spans="2:2">
      <c r="B41648" s="150"/>
    </row>
    <row r="41649" spans="2:2">
      <c r="B41649" s="150"/>
    </row>
    <row r="41650" spans="2:2">
      <c r="B41650" s="150"/>
    </row>
    <row r="41651" spans="2:2">
      <c r="B41651" s="150"/>
    </row>
    <row r="41652" spans="2:2">
      <c r="B41652" s="150"/>
    </row>
    <row r="41653" spans="2:2">
      <c r="B41653" s="150"/>
    </row>
    <row r="41654" spans="2:2">
      <c r="B41654" s="150"/>
    </row>
    <row r="41655" spans="2:2">
      <c r="B41655" s="150"/>
    </row>
    <row r="41656" spans="2:2">
      <c r="B41656" s="150"/>
    </row>
    <row r="41657" spans="2:2">
      <c r="B41657" s="150"/>
    </row>
    <row r="41658" spans="2:2">
      <c r="B41658" s="150"/>
    </row>
    <row r="41659" spans="2:2">
      <c r="B41659" s="150"/>
    </row>
    <row r="41660" spans="2:2">
      <c r="B41660" s="150"/>
    </row>
    <row r="41661" spans="2:2">
      <c r="B41661" s="150"/>
    </row>
    <row r="41662" spans="2:2">
      <c r="B41662" s="150"/>
    </row>
    <row r="41663" spans="2:2">
      <c r="B41663" s="150"/>
    </row>
    <row r="41664" spans="2:2">
      <c r="B41664" s="150"/>
    </row>
    <row r="41665" spans="2:2">
      <c r="B41665" s="150"/>
    </row>
    <row r="41666" spans="2:2">
      <c r="B41666" s="150"/>
    </row>
    <row r="41667" spans="2:2">
      <c r="B41667" s="150"/>
    </row>
    <row r="41668" spans="2:2">
      <c r="B41668" s="150"/>
    </row>
    <row r="41669" spans="2:2">
      <c r="B41669" s="150"/>
    </row>
    <row r="41670" spans="2:2">
      <c r="B41670" s="150"/>
    </row>
    <row r="41671" spans="2:2">
      <c r="B41671" s="150"/>
    </row>
    <row r="41672" spans="2:2">
      <c r="B41672" s="150"/>
    </row>
    <row r="41673" spans="2:2">
      <c r="B41673" s="150"/>
    </row>
    <row r="41674" spans="2:2">
      <c r="B41674" s="150"/>
    </row>
    <row r="41675" spans="2:2">
      <c r="B41675" s="150"/>
    </row>
    <row r="41676" spans="2:2">
      <c r="B41676" s="150"/>
    </row>
    <row r="41677" spans="2:2">
      <c r="B41677" s="150"/>
    </row>
    <row r="41678" spans="2:2">
      <c r="B41678" s="150"/>
    </row>
    <row r="41679" spans="2:2">
      <c r="B41679" s="150"/>
    </row>
    <row r="41680" spans="2:2">
      <c r="B41680" s="150"/>
    </row>
    <row r="41681" spans="2:2">
      <c r="B41681" s="150"/>
    </row>
    <row r="41682" spans="2:2">
      <c r="B41682" s="150"/>
    </row>
    <row r="41683" spans="2:2">
      <c r="B41683" s="150"/>
    </row>
    <row r="41684" spans="2:2">
      <c r="B41684" s="150"/>
    </row>
    <row r="41685" spans="2:2">
      <c r="B41685" s="150"/>
    </row>
    <row r="41686" spans="2:2">
      <c r="B41686" s="150"/>
    </row>
    <row r="41687" spans="2:2">
      <c r="B41687" s="150"/>
    </row>
    <row r="41688" spans="2:2">
      <c r="B41688" s="150"/>
    </row>
    <row r="41689" spans="2:2">
      <c r="B41689" s="150"/>
    </row>
    <row r="41690" spans="2:2">
      <c r="B41690" s="150"/>
    </row>
    <row r="41691" spans="2:2">
      <c r="B41691" s="150"/>
    </row>
    <row r="41692" spans="2:2">
      <c r="B41692" s="150"/>
    </row>
    <row r="41693" spans="2:2">
      <c r="B41693" s="150"/>
    </row>
    <row r="41694" spans="2:2">
      <c r="B41694" s="150"/>
    </row>
    <row r="41695" spans="2:2">
      <c r="B41695" s="150"/>
    </row>
    <row r="41696" spans="2:2">
      <c r="B41696" s="150"/>
    </row>
    <row r="41697" spans="2:2">
      <c r="B41697" s="150"/>
    </row>
    <row r="41698" spans="2:2">
      <c r="B41698" s="150"/>
    </row>
    <row r="41699" spans="2:2">
      <c r="B41699" s="150"/>
    </row>
    <row r="41700" spans="2:2">
      <c r="B41700" s="150"/>
    </row>
    <row r="41701" spans="2:2">
      <c r="B41701" s="150"/>
    </row>
    <row r="41702" spans="2:2">
      <c r="B41702" s="150"/>
    </row>
    <row r="41703" spans="2:2">
      <c r="B41703" s="150"/>
    </row>
    <row r="41704" spans="2:2">
      <c r="B41704" s="150"/>
    </row>
    <row r="41705" spans="2:2">
      <c r="B41705" s="150"/>
    </row>
    <row r="41706" spans="2:2">
      <c r="B41706" s="150"/>
    </row>
    <row r="41707" spans="2:2">
      <c r="B41707" s="150"/>
    </row>
    <row r="41708" spans="2:2">
      <c r="B41708" s="150"/>
    </row>
    <row r="41709" spans="2:2">
      <c r="B41709" s="150"/>
    </row>
    <row r="41710" spans="2:2">
      <c r="B41710" s="150"/>
    </row>
    <row r="41711" spans="2:2">
      <c r="B41711" s="150"/>
    </row>
    <row r="41712" spans="2:2">
      <c r="B41712" s="150"/>
    </row>
    <row r="41713" spans="2:2">
      <c r="B41713" s="150"/>
    </row>
    <row r="41714" spans="2:2">
      <c r="B41714" s="150"/>
    </row>
    <row r="41715" spans="2:2">
      <c r="B41715" s="150"/>
    </row>
    <row r="41716" spans="2:2">
      <c r="B41716" s="150"/>
    </row>
    <row r="41717" spans="2:2">
      <c r="B41717" s="150"/>
    </row>
    <row r="41718" spans="2:2">
      <c r="B41718" s="150"/>
    </row>
    <row r="41719" spans="2:2">
      <c r="B41719" s="150"/>
    </row>
    <row r="41720" spans="2:2">
      <c r="B41720" s="150"/>
    </row>
    <row r="41721" spans="2:2">
      <c r="B41721" s="150"/>
    </row>
    <row r="41722" spans="2:2">
      <c r="B41722" s="150"/>
    </row>
    <row r="41723" spans="2:2">
      <c r="B41723" s="150"/>
    </row>
    <row r="41724" spans="2:2">
      <c r="B41724" s="150"/>
    </row>
    <row r="41725" spans="2:2">
      <c r="B41725" s="150"/>
    </row>
    <row r="41726" spans="2:2">
      <c r="B41726" s="150"/>
    </row>
    <row r="41727" spans="2:2">
      <c r="B41727" s="150"/>
    </row>
    <row r="41728" spans="2:2">
      <c r="B41728" s="150"/>
    </row>
    <row r="41729" spans="2:2">
      <c r="B41729" s="150"/>
    </row>
    <row r="41730" spans="2:2">
      <c r="B41730" s="150"/>
    </row>
    <row r="41731" spans="2:2">
      <c r="B41731" s="150"/>
    </row>
    <row r="41732" spans="2:2">
      <c r="B41732" s="150"/>
    </row>
    <row r="41733" spans="2:2">
      <c r="B41733" s="150"/>
    </row>
    <row r="41734" spans="2:2">
      <c r="B41734" s="150"/>
    </row>
    <row r="41735" spans="2:2">
      <c r="B41735" s="150"/>
    </row>
    <row r="41736" spans="2:2">
      <c r="B41736" s="150"/>
    </row>
    <row r="41737" spans="2:2">
      <c r="B41737" s="150"/>
    </row>
    <row r="41738" spans="2:2">
      <c r="B41738" s="150"/>
    </row>
    <row r="41739" spans="2:2">
      <c r="B41739" s="150"/>
    </row>
    <row r="41740" spans="2:2">
      <c r="B41740" s="150"/>
    </row>
    <row r="41741" spans="2:2">
      <c r="B41741" s="150"/>
    </row>
    <row r="41742" spans="2:2">
      <c r="B41742" s="150"/>
    </row>
    <row r="41743" spans="2:2">
      <c r="B41743" s="150"/>
    </row>
    <row r="41744" spans="2:2">
      <c r="B41744" s="150"/>
    </row>
    <row r="41745" spans="2:2">
      <c r="B41745" s="150"/>
    </row>
    <row r="41746" spans="2:2">
      <c r="B41746" s="150"/>
    </row>
    <row r="41747" spans="2:2">
      <c r="B41747" s="150"/>
    </row>
    <row r="41748" spans="2:2">
      <c r="B41748" s="150"/>
    </row>
    <row r="41749" spans="2:2">
      <c r="B41749" s="150"/>
    </row>
    <row r="41750" spans="2:2">
      <c r="B41750" s="150"/>
    </row>
    <row r="41751" spans="2:2">
      <c r="B41751" s="150"/>
    </row>
    <row r="41752" spans="2:2">
      <c r="B41752" s="150"/>
    </row>
    <row r="41753" spans="2:2">
      <c r="B41753" s="150"/>
    </row>
    <row r="41754" spans="2:2">
      <c r="B41754" s="150"/>
    </row>
    <row r="41755" spans="2:2">
      <c r="B41755" s="150"/>
    </row>
    <row r="41756" spans="2:2">
      <c r="B41756" s="150"/>
    </row>
    <row r="41757" spans="2:2">
      <c r="B41757" s="150"/>
    </row>
    <row r="41758" spans="2:2">
      <c r="B41758" s="150"/>
    </row>
    <row r="41759" spans="2:2">
      <c r="B41759" s="150"/>
    </row>
    <row r="41760" spans="2:2">
      <c r="B41760" s="150"/>
    </row>
    <row r="41761" spans="2:2">
      <c r="B41761" s="150"/>
    </row>
    <row r="41762" spans="2:2">
      <c r="B41762" s="150"/>
    </row>
    <row r="41763" spans="2:2">
      <c r="B41763" s="150"/>
    </row>
    <row r="41764" spans="2:2">
      <c r="B41764" s="150"/>
    </row>
    <row r="41765" spans="2:2">
      <c r="B41765" s="150"/>
    </row>
    <row r="41766" spans="2:2">
      <c r="B41766" s="150"/>
    </row>
    <row r="41767" spans="2:2">
      <c r="B41767" s="150"/>
    </row>
    <row r="41768" spans="2:2">
      <c r="B41768" s="150"/>
    </row>
    <row r="41769" spans="2:2">
      <c r="B41769" s="150"/>
    </row>
    <row r="41770" spans="2:2">
      <c r="B41770" s="150"/>
    </row>
    <row r="41771" spans="2:2">
      <c r="B41771" s="150"/>
    </row>
    <row r="41772" spans="2:2">
      <c r="B41772" s="150"/>
    </row>
    <row r="41773" spans="2:2">
      <c r="B41773" s="150"/>
    </row>
    <row r="41774" spans="2:2">
      <c r="B41774" s="150"/>
    </row>
    <row r="41775" spans="2:2">
      <c r="B41775" s="150"/>
    </row>
    <row r="41776" spans="2:2">
      <c r="B41776" s="150"/>
    </row>
    <row r="41777" spans="2:2">
      <c r="B41777" s="150"/>
    </row>
    <row r="41778" spans="2:2">
      <c r="B41778" s="150"/>
    </row>
    <row r="41779" spans="2:2">
      <c r="B41779" s="150"/>
    </row>
    <row r="41780" spans="2:2">
      <c r="B41780" s="150"/>
    </row>
    <row r="41781" spans="2:2">
      <c r="B41781" s="150"/>
    </row>
    <row r="41782" spans="2:2">
      <c r="B41782" s="150"/>
    </row>
    <row r="41783" spans="2:2">
      <c r="B41783" s="150"/>
    </row>
    <row r="41784" spans="2:2">
      <c r="B41784" s="150"/>
    </row>
    <row r="41785" spans="2:2">
      <c r="B41785" s="150"/>
    </row>
    <row r="41786" spans="2:2">
      <c r="B41786" s="150"/>
    </row>
    <row r="41787" spans="2:2">
      <c r="B41787" s="150"/>
    </row>
    <row r="41788" spans="2:2">
      <c r="B41788" s="150"/>
    </row>
    <row r="41789" spans="2:2">
      <c r="B41789" s="150"/>
    </row>
    <row r="41790" spans="2:2">
      <c r="B41790" s="150"/>
    </row>
    <row r="41791" spans="2:2">
      <c r="B41791" s="150"/>
    </row>
    <row r="41792" spans="2:2">
      <c r="B41792" s="150"/>
    </row>
    <row r="41793" spans="2:2">
      <c r="B41793" s="150"/>
    </row>
    <row r="41794" spans="2:2">
      <c r="B41794" s="150"/>
    </row>
    <row r="41795" spans="2:2">
      <c r="B41795" s="150"/>
    </row>
    <row r="41796" spans="2:2">
      <c r="B41796" s="150"/>
    </row>
    <row r="41797" spans="2:2">
      <c r="B41797" s="150"/>
    </row>
    <row r="41798" spans="2:2">
      <c r="B41798" s="150"/>
    </row>
    <row r="41799" spans="2:2">
      <c r="B41799" s="150"/>
    </row>
    <row r="41800" spans="2:2">
      <c r="B41800" s="150"/>
    </row>
    <row r="41801" spans="2:2">
      <c r="B41801" s="150"/>
    </row>
    <row r="41802" spans="2:2">
      <c r="B41802" s="150"/>
    </row>
    <row r="41803" spans="2:2">
      <c r="B41803" s="150"/>
    </row>
    <row r="41804" spans="2:2">
      <c r="B41804" s="150"/>
    </row>
    <row r="41805" spans="2:2">
      <c r="B41805" s="150"/>
    </row>
    <row r="41806" spans="2:2">
      <c r="B41806" s="150"/>
    </row>
    <row r="41807" spans="2:2">
      <c r="B41807" s="150"/>
    </row>
    <row r="41808" spans="2:2">
      <c r="B41808" s="150"/>
    </row>
    <row r="41809" spans="2:2">
      <c r="B41809" s="150"/>
    </row>
    <row r="41810" spans="2:2">
      <c r="B41810" s="150"/>
    </row>
    <row r="41811" spans="2:2">
      <c r="B41811" s="150"/>
    </row>
    <row r="41812" spans="2:2">
      <c r="B41812" s="150"/>
    </row>
    <row r="41813" spans="2:2">
      <c r="B41813" s="150"/>
    </row>
    <row r="41814" spans="2:2">
      <c r="B41814" s="150"/>
    </row>
    <row r="41815" spans="2:2">
      <c r="B41815" s="150"/>
    </row>
    <row r="41816" spans="2:2">
      <c r="B41816" s="150"/>
    </row>
    <row r="41817" spans="2:2">
      <c r="B41817" s="150"/>
    </row>
    <row r="41818" spans="2:2">
      <c r="B41818" s="150"/>
    </row>
    <row r="41819" spans="2:2">
      <c r="B41819" s="150"/>
    </row>
    <row r="41820" spans="2:2">
      <c r="B41820" s="150"/>
    </row>
    <row r="41821" spans="2:2">
      <c r="B41821" s="150"/>
    </row>
    <row r="41822" spans="2:2">
      <c r="B41822" s="150"/>
    </row>
    <row r="41823" spans="2:2">
      <c r="B41823" s="150"/>
    </row>
    <row r="41824" spans="2:2">
      <c r="B41824" s="150"/>
    </row>
    <row r="41825" spans="2:2">
      <c r="B41825" s="150"/>
    </row>
    <row r="41826" spans="2:2">
      <c r="B41826" s="150"/>
    </row>
    <row r="41827" spans="2:2">
      <c r="B41827" s="150"/>
    </row>
    <row r="41828" spans="2:2">
      <c r="B41828" s="150"/>
    </row>
    <row r="41829" spans="2:2">
      <c r="B41829" s="150"/>
    </row>
    <row r="41830" spans="2:2">
      <c r="B41830" s="150"/>
    </row>
    <row r="41831" spans="2:2">
      <c r="B41831" s="150"/>
    </row>
    <row r="41832" spans="2:2">
      <c r="B41832" s="150"/>
    </row>
    <row r="41833" spans="2:2">
      <c r="B41833" s="150"/>
    </row>
    <row r="41834" spans="2:2">
      <c r="B41834" s="150"/>
    </row>
    <row r="41835" spans="2:2">
      <c r="B41835" s="150"/>
    </row>
    <row r="41836" spans="2:2">
      <c r="B41836" s="150"/>
    </row>
    <row r="41837" spans="2:2">
      <c r="B41837" s="150"/>
    </row>
    <row r="41838" spans="2:2">
      <c r="B41838" s="150"/>
    </row>
    <row r="41839" spans="2:2">
      <c r="B41839" s="150"/>
    </row>
    <row r="41840" spans="2:2">
      <c r="B41840" s="150"/>
    </row>
    <row r="41841" spans="2:2">
      <c r="B41841" s="150"/>
    </row>
    <row r="41842" spans="2:2">
      <c r="B41842" s="150"/>
    </row>
    <row r="41843" spans="2:2">
      <c r="B41843" s="150"/>
    </row>
    <row r="41844" spans="2:2">
      <c r="B41844" s="150"/>
    </row>
    <row r="41845" spans="2:2">
      <c r="B41845" s="150"/>
    </row>
    <row r="41846" spans="2:2">
      <c r="B41846" s="150"/>
    </row>
    <row r="41847" spans="2:2">
      <c r="B41847" s="150"/>
    </row>
    <row r="41848" spans="2:2">
      <c r="B41848" s="150"/>
    </row>
    <row r="41849" spans="2:2">
      <c r="B41849" s="150"/>
    </row>
    <row r="41850" spans="2:2">
      <c r="B41850" s="150"/>
    </row>
    <row r="41851" spans="2:2">
      <c r="B41851" s="150"/>
    </row>
    <row r="41852" spans="2:2">
      <c r="B41852" s="150"/>
    </row>
    <row r="41853" spans="2:2">
      <c r="B41853" s="150"/>
    </row>
    <row r="41854" spans="2:2">
      <c r="B41854" s="150"/>
    </row>
    <row r="41855" spans="2:2">
      <c r="B41855" s="150"/>
    </row>
    <row r="41856" spans="2:2">
      <c r="B41856" s="150"/>
    </row>
    <row r="41857" spans="2:2">
      <c r="B41857" s="150"/>
    </row>
    <row r="41858" spans="2:2">
      <c r="B41858" s="150"/>
    </row>
    <row r="41859" spans="2:2">
      <c r="B41859" s="150"/>
    </row>
    <row r="41860" spans="2:2">
      <c r="B41860" s="150"/>
    </row>
    <row r="41861" spans="2:2">
      <c r="B41861" s="150"/>
    </row>
    <row r="41862" spans="2:2">
      <c r="B41862" s="150"/>
    </row>
    <row r="41863" spans="2:2">
      <c r="B41863" s="150"/>
    </row>
    <row r="41864" spans="2:2">
      <c r="B41864" s="150"/>
    </row>
    <row r="41865" spans="2:2">
      <c r="B41865" s="150"/>
    </row>
    <row r="41866" spans="2:2">
      <c r="B41866" s="150"/>
    </row>
    <row r="41867" spans="2:2">
      <c r="B41867" s="150"/>
    </row>
    <row r="41868" spans="2:2">
      <c r="B41868" s="150"/>
    </row>
    <row r="41869" spans="2:2">
      <c r="B41869" s="150"/>
    </row>
    <row r="41870" spans="2:2">
      <c r="B41870" s="150"/>
    </row>
    <row r="41871" spans="2:2">
      <c r="B41871" s="150"/>
    </row>
    <row r="41872" spans="2:2">
      <c r="B41872" s="150"/>
    </row>
    <row r="41873" spans="2:2">
      <c r="B41873" s="150"/>
    </row>
    <row r="41874" spans="2:2">
      <c r="B41874" s="150"/>
    </row>
    <row r="41875" spans="2:2">
      <c r="B41875" s="150"/>
    </row>
    <row r="41876" spans="2:2">
      <c r="B41876" s="150"/>
    </row>
    <row r="41877" spans="2:2">
      <c r="B41877" s="150"/>
    </row>
    <row r="41878" spans="2:2">
      <c r="B41878" s="150"/>
    </row>
    <row r="41879" spans="2:2">
      <c r="B41879" s="150"/>
    </row>
    <row r="41880" spans="2:2">
      <c r="B41880" s="150"/>
    </row>
    <row r="41881" spans="2:2">
      <c r="B41881" s="150"/>
    </row>
    <row r="41882" spans="2:2">
      <c r="B41882" s="150"/>
    </row>
    <row r="41883" spans="2:2">
      <c r="B41883" s="150"/>
    </row>
    <row r="41884" spans="2:2">
      <c r="B41884" s="150"/>
    </row>
    <row r="41885" spans="2:2">
      <c r="B41885" s="150"/>
    </row>
    <row r="41886" spans="2:2">
      <c r="B41886" s="150"/>
    </row>
    <row r="41887" spans="2:2">
      <c r="B41887" s="150"/>
    </row>
    <row r="41888" spans="2:2">
      <c r="B41888" s="150"/>
    </row>
    <row r="41889" spans="2:2">
      <c r="B41889" s="150"/>
    </row>
    <row r="41890" spans="2:2">
      <c r="B41890" s="150"/>
    </row>
    <row r="41891" spans="2:2">
      <c r="B41891" s="150"/>
    </row>
    <row r="41892" spans="2:2">
      <c r="B41892" s="150"/>
    </row>
    <row r="41893" spans="2:2">
      <c r="B41893" s="150"/>
    </row>
    <row r="41894" spans="2:2">
      <c r="B41894" s="150"/>
    </row>
    <row r="41895" spans="2:2">
      <c r="B41895" s="150"/>
    </row>
    <row r="41896" spans="2:2">
      <c r="B41896" s="150"/>
    </row>
    <row r="41897" spans="2:2">
      <c r="B41897" s="150"/>
    </row>
    <row r="41898" spans="2:2">
      <c r="B41898" s="150"/>
    </row>
    <row r="41899" spans="2:2">
      <c r="B41899" s="150"/>
    </row>
    <row r="41900" spans="2:2">
      <c r="B41900" s="150"/>
    </row>
    <row r="41901" spans="2:2">
      <c r="B41901" s="150"/>
    </row>
    <row r="41902" spans="2:2">
      <c r="B41902" s="150"/>
    </row>
    <row r="41903" spans="2:2">
      <c r="B41903" s="150"/>
    </row>
    <row r="41904" spans="2:2">
      <c r="B41904" s="150"/>
    </row>
    <row r="41905" spans="2:2">
      <c r="B41905" s="150"/>
    </row>
    <row r="41906" spans="2:2">
      <c r="B41906" s="150"/>
    </row>
    <row r="41907" spans="2:2">
      <c r="B41907" s="150"/>
    </row>
    <row r="41908" spans="2:2">
      <c r="B41908" s="150"/>
    </row>
    <row r="41909" spans="2:2">
      <c r="B41909" s="150"/>
    </row>
    <row r="41910" spans="2:2">
      <c r="B41910" s="150"/>
    </row>
    <row r="41911" spans="2:2">
      <c r="B41911" s="150"/>
    </row>
    <row r="41912" spans="2:2">
      <c r="B41912" s="150"/>
    </row>
    <row r="41913" spans="2:2">
      <c r="B41913" s="150"/>
    </row>
    <row r="41914" spans="2:2">
      <c r="B41914" s="150"/>
    </row>
    <row r="41915" spans="2:2">
      <c r="B41915" s="150"/>
    </row>
    <row r="41916" spans="2:2">
      <c r="B41916" s="150"/>
    </row>
    <row r="41917" spans="2:2">
      <c r="B41917" s="150"/>
    </row>
    <row r="41918" spans="2:2">
      <c r="B41918" s="150"/>
    </row>
    <row r="41919" spans="2:2">
      <c r="B41919" s="150"/>
    </row>
    <row r="41920" spans="2:2">
      <c r="B41920" s="150"/>
    </row>
    <row r="41921" spans="2:2">
      <c r="B41921" s="150"/>
    </row>
    <row r="41922" spans="2:2">
      <c r="B41922" s="150"/>
    </row>
    <row r="41923" spans="2:2">
      <c r="B41923" s="150"/>
    </row>
    <row r="41924" spans="2:2">
      <c r="B41924" s="150"/>
    </row>
    <row r="41925" spans="2:2">
      <c r="B41925" s="150"/>
    </row>
    <row r="41926" spans="2:2">
      <c r="B41926" s="150"/>
    </row>
    <row r="41927" spans="2:2">
      <c r="B41927" s="150"/>
    </row>
    <row r="41928" spans="2:2">
      <c r="B41928" s="150"/>
    </row>
    <row r="41929" spans="2:2">
      <c r="B41929" s="150"/>
    </row>
    <row r="41930" spans="2:2">
      <c r="B41930" s="150"/>
    </row>
    <row r="41931" spans="2:2">
      <c r="B41931" s="150"/>
    </row>
    <row r="41932" spans="2:2">
      <c r="B41932" s="150"/>
    </row>
    <row r="41933" spans="2:2">
      <c r="B41933" s="150"/>
    </row>
    <row r="41934" spans="2:2">
      <c r="B41934" s="150"/>
    </row>
    <row r="41935" spans="2:2">
      <c r="B41935" s="150"/>
    </row>
    <row r="41936" spans="2:2">
      <c r="B41936" s="150"/>
    </row>
    <row r="41937" spans="2:2">
      <c r="B41937" s="150"/>
    </row>
    <row r="41938" spans="2:2">
      <c r="B41938" s="150"/>
    </row>
    <row r="41939" spans="2:2">
      <c r="B41939" s="150"/>
    </row>
    <row r="41940" spans="2:2">
      <c r="B41940" s="150"/>
    </row>
    <row r="41941" spans="2:2">
      <c r="B41941" s="150"/>
    </row>
    <row r="41942" spans="2:2">
      <c r="B41942" s="150"/>
    </row>
    <row r="41943" spans="2:2">
      <c r="B41943" s="150"/>
    </row>
    <row r="41944" spans="2:2">
      <c r="B41944" s="150"/>
    </row>
    <row r="41945" spans="2:2">
      <c r="B41945" s="150"/>
    </row>
    <row r="41946" spans="2:2">
      <c r="B41946" s="150"/>
    </row>
    <row r="41947" spans="2:2">
      <c r="B41947" s="150"/>
    </row>
    <row r="41948" spans="2:2">
      <c r="B41948" s="150"/>
    </row>
    <row r="41949" spans="2:2">
      <c r="B41949" s="150"/>
    </row>
    <row r="41950" spans="2:2">
      <c r="B41950" s="150"/>
    </row>
    <row r="41951" spans="2:2">
      <c r="B41951" s="150"/>
    </row>
    <row r="41952" spans="2:2">
      <c r="B41952" s="150"/>
    </row>
    <row r="41953" spans="2:2">
      <c r="B41953" s="150"/>
    </row>
    <row r="41954" spans="2:2">
      <c r="B41954" s="150"/>
    </row>
    <row r="41955" spans="2:2">
      <c r="B41955" s="150"/>
    </row>
    <row r="41956" spans="2:2">
      <c r="B41956" s="150"/>
    </row>
    <row r="41957" spans="2:2">
      <c r="B41957" s="150"/>
    </row>
    <row r="41958" spans="2:2">
      <c r="B41958" s="150"/>
    </row>
    <row r="41959" spans="2:2">
      <c r="B41959" s="150"/>
    </row>
    <row r="41960" spans="2:2">
      <c r="B41960" s="150"/>
    </row>
    <row r="41961" spans="2:2">
      <c r="B41961" s="150"/>
    </row>
    <row r="41962" spans="2:2">
      <c r="B41962" s="150"/>
    </row>
    <row r="41963" spans="2:2">
      <c r="B41963" s="150"/>
    </row>
    <row r="41964" spans="2:2">
      <c r="B41964" s="150"/>
    </row>
    <row r="41965" spans="2:2">
      <c r="B41965" s="150"/>
    </row>
    <row r="41966" spans="2:2">
      <c r="B41966" s="150"/>
    </row>
    <row r="41967" spans="2:2">
      <c r="B41967" s="150"/>
    </row>
    <row r="41968" spans="2:2">
      <c r="B41968" s="150"/>
    </row>
    <row r="41969" spans="2:2">
      <c r="B41969" s="150"/>
    </row>
    <row r="41970" spans="2:2">
      <c r="B41970" s="150"/>
    </row>
    <row r="41971" spans="2:2">
      <c r="B41971" s="150"/>
    </row>
    <row r="41972" spans="2:2">
      <c r="B41972" s="150"/>
    </row>
    <row r="41973" spans="2:2">
      <c r="B41973" s="150"/>
    </row>
    <row r="41974" spans="2:2">
      <c r="B41974" s="150"/>
    </row>
    <row r="41975" spans="2:2">
      <c r="B41975" s="150"/>
    </row>
    <row r="41976" spans="2:2">
      <c r="B41976" s="150"/>
    </row>
    <row r="41977" spans="2:2">
      <c r="B41977" s="150"/>
    </row>
    <row r="41978" spans="2:2">
      <c r="B41978" s="150"/>
    </row>
    <row r="41979" spans="2:2">
      <c r="B41979" s="150"/>
    </row>
    <row r="41980" spans="2:2">
      <c r="B41980" s="150"/>
    </row>
    <row r="41981" spans="2:2">
      <c r="B41981" s="150"/>
    </row>
    <row r="41982" spans="2:2">
      <c r="B41982" s="150"/>
    </row>
    <row r="41983" spans="2:2">
      <c r="B41983" s="150"/>
    </row>
    <row r="41984" spans="2:2">
      <c r="B41984" s="150"/>
    </row>
    <row r="41985" spans="2:2">
      <c r="B41985" s="150"/>
    </row>
    <row r="41986" spans="2:2">
      <c r="B41986" s="150"/>
    </row>
    <row r="41987" spans="2:2">
      <c r="B41987" s="150"/>
    </row>
    <row r="41988" spans="2:2">
      <c r="B41988" s="150"/>
    </row>
    <row r="41989" spans="2:2">
      <c r="B41989" s="150"/>
    </row>
    <row r="41990" spans="2:2">
      <c r="B41990" s="150"/>
    </row>
    <row r="41991" spans="2:2">
      <c r="B41991" s="150"/>
    </row>
    <row r="41992" spans="2:2">
      <c r="B41992" s="150"/>
    </row>
    <row r="41993" spans="2:2">
      <c r="B41993" s="150"/>
    </row>
    <row r="41994" spans="2:2">
      <c r="B41994" s="150"/>
    </row>
    <row r="41995" spans="2:2">
      <c r="B41995" s="150"/>
    </row>
    <row r="41996" spans="2:2">
      <c r="B41996" s="150"/>
    </row>
    <row r="41997" spans="2:2">
      <c r="B41997" s="150"/>
    </row>
    <row r="41998" spans="2:2">
      <c r="B41998" s="150"/>
    </row>
    <row r="41999" spans="2:2">
      <c r="B41999" s="150"/>
    </row>
    <row r="42000" spans="2:2">
      <c r="B42000" s="150"/>
    </row>
    <row r="42001" spans="2:2">
      <c r="B42001" s="150"/>
    </row>
    <row r="42002" spans="2:2">
      <c r="B42002" s="150"/>
    </row>
    <row r="42003" spans="2:2">
      <c r="B42003" s="150"/>
    </row>
    <row r="42004" spans="2:2">
      <c r="B42004" s="150"/>
    </row>
    <row r="42005" spans="2:2">
      <c r="B42005" s="150"/>
    </row>
    <row r="42006" spans="2:2">
      <c r="B42006" s="150"/>
    </row>
    <row r="42007" spans="2:2">
      <c r="B42007" s="150"/>
    </row>
    <row r="42008" spans="2:2">
      <c r="B42008" s="150"/>
    </row>
    <row r="42009" spans="2:2">
      <c r="B42009" s="150"/>
    </row>
    <row r="42010" spans="2:2">
      <c r="B42010" s="150"/>
    </row>
    <row r="42011" spans="2:2">
      <c r="B42011" s="150"/>
    </row>
    <row r="42012" spans="2:2">
      <c r="B42012" s="150"/>
    </row>
    <row r="42013" spans="2:2">
      <c r="B42013" s="150"/>
    </row>
    <row r="42014" spans="2:2">
      <c r="B42014" s="150"/>
    </row>
    <row r="42015" spans="2:2">
      <c r="B42015" s="150"/>
    </row>
    <row r="42016" spans="2:2">
      <c r="B42016" s="150"/>
    </row>
    <row r="42017" spans="2:2">
      <c r="B42017" s="150"/>
    </row>
    <row r="42018" spans="2:2">
      <c r="B42018" s="150"/>
    </row>
    <row r="42019" spans="2:2">
      <c r="B42019" s="150"/>
    </row>
    <row r="42020" spans="2:2">
      <c r="B42020" s="150"/>
    </row>
    <row r="42021" spans="2:2">
      <c r="B42021" s="150"/>
    </row>
    <row r="42022" spans="2:2">
      <c r="B42022" s="150"/>
    </row>
    <row r="42023" spans="2:2">
      <c r="B42023" s="150"/>
    </row>
    <row r="42024" spans="2:2">
      <c r="B42024" s="150"/>
    </row>
    <row r="42025" spans="2:2">
      <c r="B42025" s="150"/>
    </row>
    <row r="42026" spans="2:2">
      <c r="B42026" s="150"/>
    </row>
    <row r="42027" spans="2:2">
      <c r="B42027" s="150"/>
    </row>
    <row r="42028" spans="2:2">
      <c r="B42028" s="150"/>
    </row>
    <row r="42029" spans="2:2">
      <c r="B42029" s="150"/>
    </row>
    <row r="42030" spans="2:2">
      <c r="B42030" s="150"/>
    </row>
    <row r="42031" spans="2:2">
      <c r="B42031" s="150"/>
    </row>
    <row r="42032" spans="2:2">
      <c r="B42032" s="150"/>
    </row>
    <row r="42033" spans="2:2">
      <c r="B42033" s="150"/>
    </row>
    <row r="42034" spans="2:2">
      <c r="B42034" s="150"/>
    </row>
    <row r="42035" spans="2:2">
      <c r="B42035" s="150"/>
    </row>
    <row r="42036" spans="2:2">
      <c r="B42036" s="150"/>
    </row>
    <row r="42037" spans="2:2">
      <c r="B42037" s="150"/>
    </row>
    <row r="42038" spans="2:2">
      <c r="B42038" s="150"/>
    </row>
    <row r="42039" spans="2:2">
      <c r="B42039" s="150"/>
    </row>
    <row r="42040" spans="2:2">
      <c r="B42040" s="150"/>
    </row>
    <row r="42041" spans="2:2">
      <c r="B42041" s="150"/>
    </row>
    <row r="42042" spans="2:2">
      <c r="B42042" s="150"/>
    </row>
    <row r="42043" spans="2:2">
      <c r="B42043" s="150"/>
    </row>
    <row r="42044" spans="2:2">
      <c r="B42044" s="150"/>
    </row>
    <row r="42045" spans="2:2">
      <c r="B42045" s="150"/>
    </row>
    <row r="42046" spans="2:2">
      <c r="B42046" s="150"/>
    </row>
    <row r="42047" spans="2:2">
      <c r="B42047" s="150"/>
    </row>
    <row r="42048" spans="2:2">
      <c r="B42048" s="150"/>
    </row>
    <row r="42049" spans="2:2">
      <c r="B42049" s="150"/>
    </row>
    <row r="42050" spans="2:2">
      <c r="B42050" s="150"/>
    </row>
    <row r="42051" spans="2:2">
      <c r="B42051" s="150"/>
    </row>
    <row r="42052" spans="2:2">
      <c r="B42052" s="150"/>
    </row>
    <row r="42053" spans="2:2">
      <c r="B42053" s="150"/>
    </row>
    <row r="42054" spans="2:2">
      <c r="B42054" s="150"/>
    </row>
    <row r="42055" spans="2:2">
      <c r="B42055" s="150"/>
    </row>
    <row r="42056" spans="2:2">
      <c r="B42056" s="150"/>
    </row>
    <row r="42057" spans="2:2">
      <c r="B42057" s="150"/>
    </row>
    <row r="42058" spans="2:2">
      <c r="B42058" s="150"/>
    </row>
    <row r="42059" spans="2:2">
      <c r="B42059" s="150"/>
    </row>
    <row r="42060" spans="2:2">
      <c r="B42060" s="150"/>
    </row>
    <row r="42061" spans="2:2">
      <c r="B42061" s="150"/>
    </row>
    <row r="42062" spans="2:2">
      <c r="B42062" s="150"/>
    </row>
    <row r="42063" spans="2:2">
      <c r="B42063" s="150"/>
    </row>
    <row r="42064" spans="2:2">
      <c r="B42064" s="150"/>
    </row>
    <row r="42065" spans="2:2">
      <c r="B42065" s="150"/>
    </row>
    <row r="42066" spans="2:2">
      <c r="B42066" s="150"/>
    </row>
    <row r="42067" spans="2:2">
      <c r="B42067" s="150"/>
    </row>
    <row r="42068" spans="2:2">
      <c r="B42068" s="150"/>
    </row>
    <row r="42069" spans="2:2">
      <c r="B42069" s="150"/>
    </row>
    <row r="42070" spans="2:2">
      <c r="B42070" s="150"/>
    </row>
    <row r="42071" spans="2:2">
      <c r="B42071" s="150"/>
    </row>
    <row r="42072" spans="2:2">
      <c r="B42072" s="150"/>
    </row>
    <row r="42073" spans="2:2">
      <c r="B42073" s="150"/>
    </row>
    <row r="42074" spans="2:2">
      <c r="B42074" s="150"/>
    </row>
    <row r="42075" spans="2:2">
      <c r="B42075" s="150"/>
    </row>
    <row r="42076" spans="2:2">
      <c r="B42076" s="150"/>
    </row>
    <row r="42077" spans="2:2">
      <c r="B42077" s="150"/>
    </row>
    <row r="42078" spans="2:2">
      <c r="B42078" s="150"/>
    </row>
    <row r="42079" spans="2:2">
      <c r="B42079" s="150"/>
    </row>
    <row r="42080" spans="2:2">
      <c r="B42080" s="150"/>
    </row>
    <row r="42081" spans="2:2">
      <c r="B42081" s="150"/>
    </row>
    <row r="42082" spans="2:2">
      <c r="B42082" s="150"/>
    </row>
    <row r="42083" spans="2:2">
      <c r="B42083" s="150"/>
    </row>
    <row r="42084" spans="2:2">
      <c r="B42084" s="150"/>
    </row>
    <row r="42085" spans="2:2">
      <c r="B42085" s="150"/>
    </row>
    <row r="42086" spans="2:2">
      <c r="B42086" s="150"/>
    </row>
    <row r="42087" spans="2:2">
      <c r="B42087" s="150"/>
    </row>
    <row r="42088" spans="2:2">
      <c r="B42088" s="150"/>
    </row>
    <row r="42089" spans="2:2">
      <c r="B42089" s="150"/>
    </row>
    <row r="42090" spans="2:2">
      <c r="B42090" s="150"/>
    </row>
    <row r="42091" spans="2:2">
      <c r="B42091" s="150"/>
    </row>
    <row r="42092" spans="2:2">
      <c r="B42092" s="150"/>
    </row>
    <row r="42093" spans="2:2">
      <c r="B42093" s="150"/>
    </row>
    <row r="42094" spans="2:2">
      <c r="B42094" s="150"/>
    </row>
    <row r="42095" spans="2:2">
      <c r="B42095" s="150"/>
    </row>
    <row r="42096" spans="2:2">
      <c r="B42096" s="150"/>
    </row>
    <row r="42097" spans="2:2">
      <c r="B42097" s="150"/>
    </row>
    <row r="42098" spans="2:2">
      <c r="B42098" s="150"/>
    </row>
    <row r="42099" spans="2:2">
      <c r="B42099" s="150"/>
    </row>
    <row r="42100" spans="2:2">
      <c r="B42100" s="150"/>
    </row>
    <row r="42101" spans="2:2">
      <c r="B42101" s="150"/>
    </row>
    <row r="42102" spans="2:2">
      <c r="B42102" s="150"/>
    </row>
    <row r="42103" spans="2:2">
      <c r="B42103" s="150"/>
    </row>
    <row r="42104" spans="2:2">
      <c r="B42104" s="150"/>
    </row>
    <row r="42105" spans="2:2">
      <c r="B42105" s="150"/>
    </row>
    <row r="42106" spans="2:2">
      <c r="B42106" s="150"/>
    </row>
    <row r="42107" spans="2:2">
      <c r="B42107" s="150"/>
    </row>
    <row r="42108" spans="2:2">
      <c r="B42108" s="150"/>
    </row>
    <row r="42109" spans="2:2">
      <c r="B42109" s="150"/>
    </row>
    <row r="42110" spans="2:2">
      <c r="B42110" s="150"/>
    </row>
    <row r="42111" spans="2:2">
      <c r="B42111" s="150"/>
    </row>
    <row r="42112" spans="2:2">
      <c r="B42112" s="150"/>
    </row>
    <row r="42113" spans="2:2">
      <c r="B42113" s="150"/>
    </row>
    <row r="42114" spans="2:2">
      <c r="B42114" s="150"/>
    </row>
    <row r="42115" spans="2:2">
      <c r="B42115" s="150"/>
    </row>
    <row r="42116" spans="2:2">
      <c r="B42116" s="150"/>
    </row>
    <row r="42117" spans="2:2">
      <c r="B42117" s="150"/>
    </row>
    <row r="42118" spans="2:2">
      <c r="B42118" s="150"/>
    </row>
    <row r="42119" spans="2:2">
      <c r="B42119" s="150"/>
    </row>
    <row r="42120" spans="2:2">
      <c r="B42120" s="150"/>
    </row>
    <row r="42121" spans="2:2">
      <c r="B42121" s="150"/>
    </row>
    <row r="42122" spans="2:2">
      <c r="B42122" s="150"/>
    </row>
    <row r="42123" spans="2:2">
      <c r="B42123" s="150"/>
    </row>
    <row r="42124" spans="2:2">
      <c r="B42124" s="150"/>
    </row>
    <row r="42125" spans="2:2">
      <c r="B42125" s="150"/>
    </row>
    <row r="42126" spans="2:2">
      <c r="B42126" s="150"/>
    </row>
    <row r="42127" spans="2:2">
      <c r="B42127" s="150"/>
    </row>
    <row r="42128" spans="2:2">
      <c r="B42128" s="150"/>
    </row>
    <row r="42129" spans="2:2">
      <c r="B42129" s="150"/>
    </row>
    <row r="42130" spans="2:2">
      <c r="B42130" s="150"/>
    </row>
    <row r="42131" spans="2:2">
      <c r="B42131" s="150"/>
    </row>
    <row r="42132" spans="2:2">
      <c r="B42132" s="150"/>
    </row>
    <row r="42133" spans="2:2">
      <c r="B42133" s="150"/>
    </row>
    <row r="42134" spans="2:2">
      <c r="B42134" s="150"/>
    </row>
    <row r="42135" spans="2:2">
      <c r="B42135" s="150"/>
    </row>
    <row r="42136" spans="2:2">
      <c r="B42136" s="150"/>
    </row>
    <row r="42137" spans="2:2">
      <c r="B42137" s="150"/>
    </row>
    <row r="42138" spans="2:2">
      <c r="B42138" s="150"/>
    </row>
    <row r="42139" spans="2:2">
      <c r="B42139" s="150"/>
    </row>
    <row r="42140" spans="2:2">
      <c r="B42140" s="150"/>
    </row>
    <row r="42141" spans="2:2">
      <c r="B42141" s="150"/>
    </row>
    <row r="42142" spans="2:2">
      <c r="B42142" s="150"/>
    </row>
    <row r="42143" spans="2:2">
      <c r="B42143" s="150"/>
    </row>
    <row r="42144" spans="2:2">
      <c r="B42144" s="150"/>
    </row>
    <row r="42145" spans="2:2">
      <c r="B42145" s="150"/>
    </row>
    <row r="42146" spans="2:2">
      <c r="B42146" s="150"/>
    </row>
    <row r="42147" spans="2:2">
      <c r="B42147" s="150"/>
    </row>
    <row r="42148" spans="2:2">
      <c r="B42148" s="150"/>
    </row>
    <row r="42149" spans="2:2">
      <c r="B42149" s="150"/>
    </row>
    <row r="42150" spans="2:2">
      <c r="B42150" s="150"/>
    </row>
    <row r="42151" spans="2:2">
      <c r="B42151" s="150"/>
    </row>
    <row r="42152" spans="2:2">
      <c r="B42152" s="150"/>
    </row>
    <row r="42153" spans="2:2">
      <c r="B42153" s="150"/>
    </row>
    <row r="42154" spans="2:2">
      <c r="B42154" s="150"/>
    </row>
    <row r="42155" spans="2:2">
      <c r="B42155" s="150"/>
    </row>
    <row r="42156" spans="2:2">
      <c r="B42156" s="150"/>
    </row>
    <row r="42157" spans="2:2">
      <c r="B42157" s="150"/>
    </row>
    <row r="42158" spans="2:2">
      <c r="B42158" s="150"/>
    </row>
    <row r="42159" spans="2:2">
      <c r="B42159" s="150"/>
    </row>
    <row r="42160" spans="2:2">
      <c r="B42160" s="150"/>
    </row>
    <row r="42161" spans="2:2">
      <c r="B42161" s="150"/>
    </row>
    <row r="42162" spans="2:2">
      <c r="B42162" s="150"/>
    </row>
    <row r="42163" spans="2:2">
      <c r="B42163" s="150"/>
    </row>
    <row r="42164" spans="2:2">
      <c r="B42164" s="150"/>
    </row>
    <row r="42165" spans="2:2">
      <c r="B42165" s="150"/>
    </row>
    <row r="42166" spans="2:2">
      <c r="B42166" s="150"/>
    </row>
    <row r="42167" spans="2:2">
      <c r="B42167" s="150"/>
    </row>
    <row r="42168" spans="2:2">
      <c r="B42168" s="150"/>
    </row>
    <row r="42169" spans="2:2">
      <c r="B42169" s="150"/>
    </row>
    <row r="42170" spans="2:2">
      <c r="B42170" s="150"/>
    </row>
    <row r="42171" spans="2:2">
      <c r="B42171" s="150"/>
    </row>
    <row r="42172" spans="2:2">
      <c r="B42172" s="150"/>
    </row>
    <row r="42173" spans="2:2">
      <c r="B42173" s="150"/>
    </row>
    <row r="42174" spans="2:2">
      <c r="B42174" s="150"/>
    </row>
    <row r="42175" spans="2:2">
      <c r="B42175" s="150"/>
    </row>
    <row r="42176" spans="2:2">
      <c r="B42176" s="150"/>
    </row>
    <row r="42177" spans="2:2">
      <c r="B42177" s="150"/>
    </row>
    <row r="42178" spans="2:2">
      <c r="B42178" s="150"/>
    </row>
    <row r="42179" spans="2:2">
      <c r="B42179" s="150"/>
    </row>
    <row r="42180" spans="2:2">
      <c r="B42180" s="150"/>
    </row>
    <row r="42181" spans="2:2">
      <c r="B42181" s="150"/>
    </row>
    <row r="42182" spans="2:2">
      <c r="B42182" s="150"/>
    </row>
    <row r="42183" spans="2:2">
      <c r="B42183" s="150"/>
    </row>
    <row r="42184" spans="2:2">
      <c r="B42184" s="150"/>
    </row>
    <row r="42185" spans="2:2">
      <c r="B42185" s="150"/>
    </row>
    <row r="42186" spans="2:2">
      <c r="B42186" s="150"/>
    </row>
    <row r="42187" spans="2:2">
      <c r="B42187" s="150"/>
    </row>
    <row r="42188" spans="2:2">
      <c r="B42188" s="150"/>
    </row>
    <row r="42189" spans="2:2">
      <c r="B42189" s="150"/>
    </row>
    <row r="42190" spans="2:2">
      <c r="B42190" s="150"/>
    </row>
    <row r="42191" spans="2:2">
      <c r="B42191" s="150"/>
    </row>
    <row r="42192" spans="2:2">
      <c r="B42192" s="150"/>
    </row>
    <row r="42193" spans="2:2">
      <c r="B42193" s="150"/>
    </row>
    <row r="42194" spans="2:2">
      <c r="B42194" s="150"/>
    </row>
    <row r="42195" spans="2:2">
      <c r="B42195" s="150"/>
    </row>
    <row r="42196" spans="2:2">
      <c r="B42196" s="150"/>
    </row>
    <row r="42197" spans="2:2">
      <c r="B42197" s="150"/>
    </row>
    <row r="42198" spans="2:2">
      <c r="B42198" s="150"/>
    </row>
    <row r="42199" spans="2:2">
      <c r="B42199" s="150"/>
    </row>
    <row r="42200" spans="2:2">
      <c r="B42200" s="150"/>
    </row>
    <row r="42201" spans="2:2">
      <c r="B42201" s="150"/>
    </row>
    <row r="42202" spans="2:2">
      <c r="B42202" s="150"/>
    </row>
    <row r="42203" spans="2:2">
      <c r="B42203" s="150"/>
    </row>
    <row r="42204" spans="2:2">
      <c r="B42204" s="150"/>
    </row>
    <row r="42205" spans="2:2">
      <c r="B42205" s="150"/>
    </row>
    <row r="42206" spans="2:2">
      <c r="B42206" s="150"/>
    </row>
    <row r="42207" spans="2:2">
      <c r="B42207" s="150"/>
    </row>
    <row r="42208" spans="2:2">
      <c r="B42208" s="150"/>
    </row>
    <row r="42209" spans="2:2">
      <c r="B42209" s="150"/>
    </row>
    <row r="42210" spans="2:2">
      <c r="B42210" s="150"/>
    </row>
    <row r="42211" spans="2:2">
      <c r="B42211" s="150"/>
    </row>
    <row r="42212" spans="2:2">
      <c r="B42212" s="150"/>
    </row>
    <row r="42213" spans="2:2">
      <c r="B42213" s="150"/>
    </row>
    <row r="42214" spans="2:2">
      <c r="B42214" s="150"/>
    </row>
    <row r="42215" spans="2:2">
      <c r="B42215" s="150"/>
    </row>
    <row r="42216" spans="2:2">
      <c r="B42216" s="150"/>
    </row>
    <row r="42217" spans="2:2">
      <c r="B42217" s="150"/>
    </row>
    <row r="42218" spans="2:2">
      <c r="B42218" s="150"/>
    </row>
    <row r="42219" spans="2:2">
      <c r="B42219" s="150"/>
    </row>
    <row r="42220" spans="2:2">
      <c r="B42220" s="150"/>
    </row>
    <row r="42221" spans="2:2">
      <c r="B42221" s="150"/>
    </row>
    <row r="42222" spans="2:2">
      <c r="B42222" s="150"/>
    </row>
    <row r="42223" spans="2:2">
      <c r="B42223" s="150"/>
    </row>
    <row r="42224" spans="2:2">
      <c r="B42224" s="150"/>
    </row>
    <row r="42225" spans="2:2">
      <c r="B42225" s="150"/>
    </row>
    <row r="42226" spans="2:2">
      <c r="B42226" s="150"/>
    </row>
    <row r="42227" spans="2:2">
      <c r="B42227" s="150"/>
    </row>
    <row r="42228" spans="2:2">
      <c r="B42228" s="150"/>
    </row>
    <row r="42229" spans="2:2">
      <c r="B42229" s="150"/>
    </row>
    <row r="42230" spans="2:2">
      <c r="B42230" s="150"/>
    </row>
    <row r="42231" spans="2:2">
      <c r="B42231" s="150"/>
    </row>
    <row r="42232" spans="2:2">
      <c r="B42232" s="150"/>
    </row>
    <row r="42233" spans="2:2">
      <c r="B42233" s="150"/>
    </row>
    <row r="42234" spans="2:2">
      <c r="B42234" s="150"/>
    </row>
    <row r="42235" spans="2:2">
      <c r="B42235" s="150"/>
    </row>
    <row r="42236" spans="2:2">
      <c r="B42236" s="150"/>
    </row>
    <row r="42237" spans="2:2">
      <c r="B42237" s="150"/>
    </row>
    <row r="42238" spans="2:2">
      <c r="B42238" s="150"/>
    </row>
    <row r="42239" spans="2:2">
      <c r="B42239" s="150"/>
    </row>
    <row r="42240" spans="2:2">
      <c r="B42240" s="150"/>
    </row>
    <row r="42241" spans="2:2">
      <c r="B42241" s="150"/>
    </row>
    <row r="42242" spans="2:2">
      <c r="B42242" s="150"/>
    </row>
    <row r="42243" spans="2:2">
      <c r="B42243" s="150"/>
    </row>
    <row r="42244" spans="2:2">
      <c r="B42244" s="150"/>
    </row>
    <row r="42245" spans="2:2">
      <c r="B42245" s="150"/>
    </row>
    <row r="42246" spans="2:2">
      <c r="B42246" s="150"/>
    </row>
    <row r="42247" spans="2:2">
      <c r="B42247" s="150"/>
    </row>
    <row r="42248" spans="2:2">
      <c r="B42248" s="150"/>
    </row>
    <row r="42249" spans="2:2">
      <c r="B42249" s="150"/>
    </row>
    <row r="42250" spans="2:2">
      <c r="B42250" s="150"/>
    </row>
    <row r="42251" spans="2:2">
      <c r="B42251" s="150"/>
    </row>
    <row r="42252" spans="2:2">
      <c r="B42252" s="150"/>
    </row>
    <row r="42253" spans="2:2">
      <c r="B42253" s="150"/>
    </row>
    <row r="42254" spans="2:2">
      <c r="B42254" s="150"/>
    </row>
    <row r="42255" spans="2:2">
      <c r="B42255" s="150"/>
    </row>
    <row r="42256" spans="2:2">
      <c r="B42256" s="150"/>
    </row>
    <row r="42257" spans="2:2">
      <c r="B42257" s="150"/>
    </row>
    <row r="42258" spans="2:2">
      <c r="B42258" s="150"/>
    </row>
    <row r="42259" spans="2:2">
      <c r="B42259" s="150"/>
    </row>
    <row r="42260" spans="2:2">
      <c r="B42260" s="150"/>
    </row>
    <row r="42261" spans="2:2">
      <c r="B42261" s="150"/>
    </row>
    <row r="42262" spans="2:2">
      <c r="B42262" s="150"/>
    </row>
    <row r="42263" spans="2:2">
      <c r="B42263" s="150"/>
    </row>
    <row r="42264" spans="2:2">
      <c r="B42264" s="150"/>
    </row>
    <row r="42265" spans="2:2">
      <c r="B42265" s="150"/>
    </row>
    <row r="42266" spans="2:2">
      <c r="B42266" s="150"/>
    </row>
    <row r="42267" spans="2:2">
      <c r="B42267" s="150"/>
    </row>
    <row r="42268" spans="2:2">
      <c r="B42268" s="150"/>
    </row>
    <row r="42269" spans="2:2">
      <c r="B42269" s="150"/>
    </row>
    <row r="42270" spans="2:2">
      <c r="B42270" s="150"/>
    </row>
    <row r="42271" spans="2:2">
      <c r="B42271" s="150"/>
    </row>
    <row r="42272" spans="2:2">
      <c r="B42272" s="150"/>
    </row>
    <row r="42273" spans="2:2">
      <c r="B42273" s="150"/>
    </row>
    <row r="42274" spans="2:2">
      <c r="B42274" s="150"/>
    </row>
    <row r="42275" spans="2:2">
      <c r="B42275" s="150"/>
    </row>
    <row r="42276" spans="2:2">
      <c r="B42276" s="150"/>
    </row>
    <row r="42277" spans="2:2">
      <c r="B42277" s="150"/>
    </row>
    <row r="42278" spans="2:2">
      <c r="B42278" s="150"/>
    </row>
    <row r="42279" spans="2:2">
      <c r="B42279" s="150"/>
    </row>
    <row r="42280" spans="2:2">
      <c r="B42280" s="150"/>
    </row>
    <row r="42281" spans="2:2">
      <c r="B42281" s="150"/>
    </row>
    <row r="42282" spans="2:2">
      <c r="B42282" s="150"/>
    </row>
    <row r="42283" spans="2:2">
      <c r="B42283" s="150"/>
    </row>
    <row r="42284" spans="2:2">
      <c r="B42284" s="150"/>
    </row>
    <row r="42285" spans="2:2">
      <c r="B42285" s="150"/>
    </row>
    <row r="42286" spans="2:2">
      <c r="B42286" s="150"/>
    </row>
    <row r="42287" spans="2:2">
      <c r="B42287" s="150"/>
    </row>
    <row r="42288" spans="2:2">
      <c r="B42288" s="150"/>
    </row>
    <row r="42289" spans="2:2">
      <c r="B42289" s="150"/>
    </row>
    <row r="42290" spans="2:2">
      <c r="B42290" s="150"/>
    </row>
    <row r="42291" spans="2:2">
      <c r="B42291" s="150"/>
    </row>
    <row r="42292" spans="2:2">
      <c r="B42292" s="150"/>
    </row>
    <row r="42293" spans="2:2">
      <c r="B42293" s="150"/>
    </row>
    <row r="42294" spans="2:2">
      <c r="B42294" s="150"/>
    </row>
    <row r="42295" spans="2:2">
      <c r="B42295" s="150"/>
    </row>
    <row r="42296" spans="2:2">
      <c r="B42296" s="150"/>
    </row>
    <row r="42297" spans="2:2">
      <c r="B42297" s="150"/>
    </row>
    <row r="42298" spans="2:2">
      <c r="B42298" s="150"/>
    </row>
    <row r="42299" spans="2:2">
      <c r="B42299" s="150"/>
    </row>
    <row r="42300" spans="2:2">
      <c r="B42300" s="150"/>
    </row>
    <row r="42301" spans="2:2">
      <c r="B42301" s="150"/>
    </row>
    <row r="42302" spans="2:2">
      <c r="B42302" s="150"/>
    </row>
    <row r="42303" spans="2:2">
      <c r="B42303" s="150"/>
    </row>
    <row r="42304" spans="2:2">
      <c r="B42304" s="150"/>
    </row>
    <row r="42305" spans="2:2">
      <c r="B42305" s="150"/>
    </row>
    <row r="42306" spans="2:2">
      <c r="B42306" s="150"/>
    </row>
    <row r="42307" spans="2:2">
      <c r="B42307" s="150"/>
    </row>
    <row r="42308" spans="2:2">
      <c r="B42308" s="150"/>
    </row>
    <row r="42309" spans="2:2">
      <c r="B42309" s="150"/>
    </row>
    <row r="42310" spans="2:2">
      <c r="B42310" s="150"/>
    </row>
    <row r="42311" spans="2:2">
      <c r="B42311" s="150"/>
    </row>
    <row r="42312" spans="2:2">
      <c r="B42312" s="150"/>
    </row>
    <row r="42313" spans="2:2">
      <c r="B42313" s="150"/>
    </row>
    <row r="42314" spans="2:2">
      <c r="B42314" s="150"/>
    </row>
    <row r="42315" spans="2:2">
      <c r="B42315" s="150"/>
    </row>
    <row r="42316" spans="2:2">
      <c r="B42316" s="150"/>
    </row>
    <row r="42317" spans="2:2">
      <c r="B42317" s="150"/>
    </row>
    <row r="42318" spans="2:2">
      <c r="B42318" s="150"/>
    </row>
    <row r="42319" spans="2:2">
      <c r="B42319" s="150"/>
    </row>
    <row r="42320" spans="2:2">
      <c r="B42320" s="150"/>
    </row>
    <row r="42321" spans="2:2">
      <c r="B42321" s="150"/>
    </row>
    <row r="42322" spans="2:2">
      <c r="B42322" s="150"/>
    </row>
    <row r="42323" spans="2:2">
      <c r="B42323" s="150"/>
    </row>
    <row r="42324" spans="2:2">
      <c r="B42324" s="150"/>
    </row>
    <row r="42325" spans="2:2">
      <c r="B42325" s="150"/>
    </row>
    <row r="42326" spans="2:2">
      <c r="B42326" s="150"/>
    </row>
    <row r="42327" spans="2:2">
      <c r="B42327" s="150"/>
    </row>
    <row r="42328" spans="2:2">
      <c r="B42328" s="150"/>
    </row>
    <row r="42329" spans="2:2">
      <c r="B42329" s="150"/>
    </row>
    <row r="42330" spans="2:2">
      <c r="B42330" s="150"/>
    </row>
    <row r="42331" spans="2:2">
      <c r="B42331" s="150"/>
    </row>
    <row r="42332" spans="2:2">
      <c r="B42332" s="150"/>
    </row>
    <row r="42333" spans="2:2">
      <c r="B42333" s="150"/>
    </row>
    <row r="42334" spans="2:2">
      <c r="B42334" s="150"/>
    </row>
    <row r="42335" spans="2:2">
      <c r="B42335" s="150"/>
    </row>
    <row r="42336" spans="2:2">
      <c r="B42336" s="150"/>
    </row>
    <row r="42337" spans="2:2">
      <c r="B42337" s="150"/>
    </row>
    <row r="42338" spans="2:2">
      <c r="B42338" s="150"/>
    </row>
    <row r="42339" spans="2:2">
      <c r="B42339" s="150"/>
    </row>
    <row r="42340" spans="2:2">
      <c r="B42340" s="150"/>
    </row>
    <row r="42341" spans="2:2">
      <c r="B42341" s="150"/>
    </row>
    <row r="42342" spans="2:2">
      <c r="B42342" s="150"/>
    </row>
    <row r="42343" spans="2:2">
      <c r="B42343" s="150"/>
    </row>
    <row r="42344" spans="2:2">
      <c r="B42344" s="150"/>
    </row>
    <row r="42345" spans="2:2">
      <c r="B42345" s="150"/>
    </row>
    <row r="42346" spans="2:2">
      <c r="B42346" s="150"/>
    </row>
    <row r="42347" spans="2:2">
      <c r="B42347" s="150"/>
    </row>
    <row r="42348" spans="2:2">
      <c r="B42348" s="150"/>
    </row>
    <row r="42349" spans="2:2">
      <c r="B42349" s="150"/>
    </row>
    <row r="42350" spans="2:2">
      <c r="B42350" s="150"/>
    </row>
    <row r="42351" spans="2:2">
      <c r="B42351" s="150"/>
    </row>
    <row r="42352" spans="2:2">
      <c r="B42352" s="150"/>
    </row>
    <row r="42353" spans="2:2">
      <c r="B42353" s="150"/>
    </row>
    <row r="42354" spans="2:2">
      <c r="B42354" s="150"/>
    </row>
    <row r="42355" spans="2:2">
      <c r="B42355" s="150"/>
    </row>
    <row r="42356" spans="2:2">
      <c r="B42356" s="150"/>
    </row>
    <row r="42357" spans="2:2">
      <c r="B42357" s="150"/>
    </row>
    <row r="42358" spans="2:2">
      <c r="B42358" s="150"/>
    </row>
    <row r="42359" spans="2:2">
      <c r="B42359" s="150"/>
    </row>
    <row r="42360" spans="2:2">
      <c r="B42360" s="150"/>
    </row>
    <row r="42361" spans="2:2">
      <c r="B42361" s="150"/>
    </row>
    <row r="42362" spans="2:2">
      <c r="B42362" s="150"/>
    </row>
    <row r="42363" spans="2:2">
      <c r="B42363" s="150"/>
    </row>
    <row r="42364" spans="2:2">
      <c r="B42364" s="150"/>
    </row>
    <row r="42365" spans="2:2">
      <c r="B42365" s="150"/>
    </row>
    <row r="42366" spans="2:2">
      <c r="B42366" s="150"/>
    </row>
    <row r="42367" spans="2:2">
      <c r="B42367" s="150"/>
    </row>
    <row r="42368" spans="2:2">
      <c r="B42368" s="150"/>
    </row>
    <row r="42369" spans="2:2">
      <c r="B42369" s="150"/>
    </row>
    <row r="42370" spans="2:2">
      <c r="B42370" s="150"/>
    </row>
    <row r="42371" spans="2:2">
      <c r="B42371" s="150"/>
    </row>
    <row r="42372" spans="2:2">
      <c r="B42372" s="150"/>
    </row>
    <row r="42373" spans="2:2">
      <c r="B42373" s="150"/>
    </row>
    <row r="42374" spans="2:2">
      <c r="B42374" s="150"/>
    </row>
    <row r="42375" spans="2:2">
      <c r="B42375" s="150"/>
    </row>
    <row r="42376" spans="2:2">
      <c r="B42376" s="150"/>
    </row>
    <row r="42377" spans="2:2">
      <c r="B42377" s="150"/>
    </row>
    <row r="42378" spans="2:2">
      <c r="B42378" s="150"/>
    </row>
    <row r="42379" spans="2:2">
      <c r="B42379" s="150"/>
    </row>
    <row r="42380" spans="2:2">
      <c r="B42380" s="150"/>
    </row>
    <row r="42381" spans="2:2">
      <c r="B42381" s="150"/>
    </row>
    <row r="42382" spans="2:2">
      <c r="B42382" s="150"/>
    </row>
    <row r="42383" spans="2:2">
      <c r="B42383" s="150"/>
    </row>
    <row r="42384" spans="2:2">
      <c r="B42384" s="150"/>
    </row>
    <row r="42385" spans="2:2">
      <c r="B42385" s="150"/>
    </row>
    <row r="42386" spans="2:2">
      <c r="B42386" s="150"/>
    </row>
    <row r="42387" spans="2:2">
      <c r="B42387" s="150"/>
    </row>
    <row r="42388" spans="2:2">
      <c r="B42388" s="150"/>
    </row>
    <row r="42389" spans="2:2">
      <c r="B42389" s="150"/>
    </row>
    <row r="42390" spans="2:2">
      <c r="B42390" s="150"/>
    </row>
    <row r="42391" spans="2:2">
      <c r="B42391" s="150"/>
    </row>
    <row r="42392" spans="2:2">
      <c r="B42392" s="150"/>
    </row>
    <row r="42393" spans="2:2">
      <c r="B42393" s="150"/>
    </row>
    <row r="42394" spans="2:2">
      <c r="B42394" s="150"/>
    </row>
    <row r="42395" spans="2:2">
      <c r="B42395" s="150"/>
    </row>
    <row r="42396" spans="2:2">
      <c r="B42396" s="150"/>
    </row>
    <row r="42397" spans="2:2">
      <c r="B42397" s="150"/>
    </row>
    <row r="42398" spans="2:2">
      <c r="B42398" s="150"/>
    </row>
    <row r="42399" spans="2:2">
      <c r="B42399" s="150"/>
    </row>
    <row r="42400" spans="2:2">
      <c r="B42400" s="150"/>
    </row>
    <row r="42401" spans="2:2">
      <c r="B42401" s="150"/>
    </row>
    <row r="42402" spans="2:2">
      <c r="B42402" s="150"/>
    </row>
    <row r="42403" spans="2:2">
      <c r="B42403" s="150"/>
    </row>
    <row r="42404" spans="2:2">
      <c r="B42404" s="150"/>
    </row>
    <row r="42405" spans="2:2">
      <c r="B42405" s="150"/>
    </row>
    <row r="42406" spans="2:2">
      <c r="B42406" s="150"/>
    </row>
    <row r="42407" spans="2:2">
      <c r="B42407" s="150"/>
    </row>
    <row r="42408" spans="2:2">
      <c r="B42408" s="150"/>
    </row>
    <row r="42409" spans="2:2">
      <c r="B42409" s="150"/>
    </row>
    <row r="42410" spans="2:2">
      <c r="B42410" s="150"/>
    </row>
    <row r="42411" spans="2:2">
      <c r="B42411" s="150"/>
    </row>
    <row r="42412" spans="2:2">
      <c r="B42412" s="150"/>
    </row>
    <row r="42413" spans="2:2">
      <c r="B42413" s="150"/>
    </row>
    <row r="42414" spans="2:2">
      <c r="B42414" s="150"/>
    </row>
    <row r="42415" spans="2:2">
      <c r="B42415" s="150"/>
    </row>
    <row r="42416" spans="2:2">
      <c r="B42416" s="150"/>
    </row>
    <row r="42417" spans="2:2">
      <c r="B42417" s="150"/>
    </row>
    <row r="42418" spans="2:2">
      <c r="B42418" s="150"/>
    </row>
    <row r="42419" spans="2:2">
      <c r="B42419" s="150"/>
    </row>
    <row r="42420" spans="2:2">
      <c r="B42420" s="150"/>
    </row>
    <row r="42421" spans="2:2">
      <c r="B42421" s="150"/>
    </row>
    <row r="42422" spans="2:2">
      <c r="B42422" s="150"/>
    </row>
    <row r="42423" spans="2:2">
      <c r="B42423" s="150"/>
    </row>
    <row r="42424" spans="2:2">
      <c r="B42424" s="150"/>
    </row>
    <row r="42425" spans="2:2">
      <c r="B42425" s="150"/>
    </row>
    <row r="42426" spans="2:2">
      <c r="B42426" s="150"/>
    </row>
    <row r="42427" spans="2:2">
      <c r="B42427" s="150"/>
    </row>
    <row r="42428" spans="2:2">
      <c r="B42428" s="150"/>
    </row>
    <row r="42429" spans="2:2">
      <c r="B42429" s="150"/>
    </row>
    <row r="42430" spans="2:2">
      <c r="B42430" s="150"/>
    </row>
    <row r="42431" spans="2:2">
      <c r="B42431" s="150"/>
    </row>
    <row r="42432" spans="2:2">
      <c r="B42432" s="150"/>
    </row>
    <row r="42433" spans="2:2">
      <c r="B42433" s="150"/>
    </row>
    <row r="42434" spans="2:2">
      <c r="B42434" s="150"/>
    </row>
    <row r="42435" spans="2:2">
      <c r="B42435" s="150"/>
    </row>
    <row r="42436" spans="2:2">
      <c r="B42436" s="150"/>
    </row>
    <row r="42437" spans="2:2">
      <c r="B42437" s="150"/>
    </row>
    <row r="42438" spans="2:2">
      <c r="B42438" s="150"/>
    </row>
    <row r="42439" spans="2:2">
      <c r="B42439" s="150"/>
    </row>
    <row r="42440" spans="2:2">
      <c r="B42440" s="150"/>
    </row>
    <row r="42441" spans="2:2">
      <c r="B42441" s="150"/>
    </row>
    <row r="42442" spans="2:2">
      <c r="B42442" s="150"/>
    </row>
    <row r="42443" spans="2:2">
      <c r="B42443" s="150"/>
    </row>
    <row r="42444" spans="2:2">
      <c r="B42444" s="150"/>
    </row>
    <row r="42445" spans="2:2">
      <c r="B42445" s="150"/>
    </row>
    <row r="42446" spans="2:2">
      <c r="B42446" s="150"/>
    </row>
    <row r="42447" spans="2:2">
      <c r="B42447" s="150"/>
    </row>
    <row r="42448" spans="2:2">
      <c r="B42448" s="150"/>
    </row>
    <row r="42449" spans="2:2">
      <c r="B42449" s="150"/>
    </row>
    <row r="42450" spans="2:2">
      <c r="B42450" s="150"/>
    </row>
    <row r="42451" spans="2:2">
      <c r="B42451" s="150"/>
    </row>
    <row r="42452" spans="2:2">
      <c r="B42452" s="150"/>
    </row>
    <row r="42453" spans="2:2">
      <c r="B42453" s="150"/>
    </row>
    <row r="42454" spans="2:2">
      <c r="B42454" s="150"/>
    </row>
    <row r="42455" spans="2:2">
      <c r="B42455" s="150"/>
    </row>
    <row r="42456" spans="2:2">
      <c r="B42456" s="150"/>
    </row>
    <row r="42457" spans="2:2">
      <c r="B42457" s="150"/>
    </row>
    <row r="42458" spans="2:2">
      <c r="B42458" s="150"/>
    </row>
    <row r="42459" spans="2:2">
      <c r="B42459" s="150"/>
    </row>
    <row r="42460" spans="2:2">
      <c r="B42460" s="150"/>
    </row>
    <row r="42461" spans="2:2">
      <c r="B42461" s="150"/>
    </row>
    <row r="42462" spans="2:2">
      <c r="B42462" s="150"/>
    </row>
    <row r="42463" spans="2:2">
      <c r="B42463" s="150"/>
    </row>
    <row r="42464" spans="2:2">
      <c r="B42464" s="150"/>
    </row>
    <row r="42465" spans="2:2">
      <c r="B42465" s="150"/>
    </row>
    <row r="42466" spans="2:2">
      <c r="B42466" s="150"/>
    </row>
    <row r="42467" spans="2:2">
      <c r="B42467" s="150"/>
    </row>
    <row r="42468" spans="2:2">
      <c r="B42468" s="150"/>
    </row>
    <row r="42469" spans="2:2">
      <c r="B42469" s="150"/>
    </row>
    <row r="42470" spans="2:2">
      <c r="B42470" s="150"/>
    </row>
    <row r="42471" spans="2:2">
      <c r="B42471" s="150"/>
    </row>
    <row r="42472" spans="2:2">
      <c r="B42472" s="150"/>
    </row>
    <row r="42473" spans="2:2">
      <c r="B42473" s="150"/>
    </row>
    <row r="42474" spans="2:2">
      <c r="B42474" s="150"/>
    </row>
    <row r="42475" spans="2:2">
      <c r="B42475" s="150"/>
    </row>
    <row r="42476" spans="2:2">
      <c r="B42476" s="150"/>
    </row>
    <row r="42477" spans="2:2">
      <c r="B42477" s="150"/>
    </row>
    <row r="42478" spans="2:2">
      <c r="B42478" s="150"/>
    </row>
    <row r="42479" spans="2:2">
      <c r="B42479" s="150"/>
    </row>
    <row r="42480" spans="2:2">
      <c r="B42480" s="150"/>
    </row>
    <row r="42481" spans="2:2">
      <c r="B42481" s="150"/>
    </row>
    <row r="42482" spans="2:2">
      <c r="B42482" s="150"/>
    </row>
    <row r="42483" spans="2:2">
      <c r="B42483" s="150"/>
    </row>
    <row r="42484" spans="2:2">
      <c r="B42484" s="150"/>
    </row>
    <row r="42485" spans="2:2">
      <c r="B42485" s="150"/>
    </row>
    <row r="42486" spans="2:2">
      <c r="B42486" s="150"/>
    </row>
    <row r="42487" spans="2:2">
      <c r="B42487" s="150"/>
    </row>
    <row r="42488" spans="2:2">
      <c r="B42488" s="150"/>
    </row>
    <row r="42489" spans="2:2">
      <c r="B42489" s="150"/>
    </row>
    <row r="42490" spans="2:2">
      <c r="B42490" s="150"/>
    </row>
    <row r="42491" spans="2:2">
      <c r="B42491" s="150"/>
    </row>
    <row r="42492" spans="2:2">
      <c r="B42492" s="150"/>
    </row>
    <row r="42493" spans="2:2">
      <c r="B42493" s="150"/>
    </row>
    <row r="42494" spans="2:2">
      <c r="B42494" s="150"/>
    </row>
    <row r="42495" spans="2:2">
      <c r="B42495" s="150"/>
    </row>
    <row r="42496" spans="2:2">
      <c r="B42496" s="150"/>
    </row>
    <row r="42497" spans="2:2">
      <c r="B42497" s="150"/>
    </row>
    <row r="42498" spans="2:2">
      <c r="B42498" s="150"/>
    </row>
    <row r="42499" spans="2:2">
      <c r="B42499" s="150"/>
    </row>
    <row r="42500" spans="2:2">
      <c r="B42500" s="150"/>
    </row>
    <row r="42501" spans="2:2">
      <c r="B42501" s="150"/>
    </row>
    <row r="42502" spans="2:2">
      <c r="B42502" s="150"/>
    </row>
    <row r="42503" spans="2:2">
      <c r="B42503" s="150"/>
    </row>
    <row r="42504" spans="2:2">
      <c r="B42504" s="150"/>
    </row>
    <row r="42505" spans="2:2">
      <c r="B42505" s="150"/>
    </row>
    <row r="42506" spans="2:2">
      <c r="B42506" s="150"/>
    </row>
    <row r="42507" spans="2:2">
      <c r="B42507" s="150"/>
    </row>
    <row r="42508" spans="2:2">
      <c r="B42508" s="150"/>
    </row>
    <row r="42509" spans="2:2">
      <c r="B42509" s="150"/>
    </row>
    <row r="42510" spans="2:2">
      <c r="B42510" s="150"/>
    </row>
    <row r="42511" spans="2:2">
      <c r="B42511" s="150"/>
    </row>
    <row r="42512" spans="2:2">
      <c r="B42512" s="150"/>
    </row>
    <row r="42513" spans="2:2">
      <c r="B42513" s="150"/>
    </row>
    <row r="42514" spans="2:2">
      <c r="B42514" s="150"/>
    </row>
    <row r="42515" spans="2:2">
      <c r="B42515" s="150"/>
    </row>
    <row r="42516" spans="2:2">
      <c r="B42516" s="150"/>
    </row>
    <row r="42517" spans="2:2">
      <c r="B42517" s="150"/>
    </row>
    <row r="42518" spans="2:2">
      <c r="B42518" s="150"/>
    </row>
    <row r="42519" spans="2:2">
      <c r="B42519" s="150"/>
    </row>
    <row r="42520" spans="2:2">
      <c r="B42520" s="150"/>
    </row>
    <row r="42521" spans="2:2">
      <c r="B42521" s="150"/>
    </row>
    <row r="42522" spans="2:2">
      <c r="B42522" s="150"/>
    </row>
    <row r="42523" spans="2:2">
      <c r="B42523" s="150"/>
    </row>
    <row r="42524" spans="2:2">
      <c r="B42524" s="150"/>
    </row>
    <row r="42525" spans="2:2">
      <c r="B42525" s="150"/>
    </row>
    <row r="42526" spans="2:2">
      <c r="B42526" s="150"/>
    </row>
    <row r="42527" spans="2:2">
      <c r="B42527" s="150"/>
    </row>
    <row r="42528" spans="2:2">
      <c r="B42528" s="150"/>
    </row>
    <row r="42529" spans="2:2">
      <c r="B42529" s="150"/>
    </row>
    <row r="42530" spans="2:2">
      <c r="B42530" s="150"/>
    </row>
    <row r="42531" spans="2:2">
      <c r="B42531" s="150"/>
    </row>
    <row r="42532" spans="2:2">
      <c r="B42532" s="150"/>
    </row>
    <row r="42533" spans="2:2">
      <c r="B42533" s="150"/>
    </row>
    <row r="42534" spans="2:2">
      <c r="B42534" s="150"/>
    </row>
    <row r="42535" spans="2:2">
      <c r="B42535" s="150"/>
    </row>
    <row r="42536" spans="2:2">
      <c r="B42536" s="150"/>
    </row>
    <row r="42537" spans="2:2">
      <c r="B42537" s="150"/>
    </row>
    <row r="42538" spans="2:2">
      <c r="B42538" s="150"/>
    </row>
    <row r="42539" spans="2:2">
      <c r="B42539" s="150"/>
    </row>
    <row r="42540" spans="2:2">
      <c r="B42540" s="150"/>
    </row>
    <row r="42541" spans="2:2">
      <c r="B42541" s="150"/>
    </row>
    <row r="42542" spans="2:2">
      <c r="B42542" s="150"/>
    </row>
    <row r="42543" spans="2:2">
      <c r="B42543" s="150"/>
    </row>
    <row r="42544" spans="2:2">
      <c r="B42544" s="150"/>
    </row>
    <row r="42545" spans="2:2">
      <c r="B42545" s="150"/>
    </row>
    <row r="42546" spans="2:2">
      <c r="B42546" s="150"/>
    </row>
    <row r="42547" spans="2:2">
      <c r="B42547" s="150"/>
    </row>
    <row r="42548" spans="2:2">
      <c r="B42548" s="150"/>
    </row>
    <row r="42549" spans="2:2">
      <c r="B42549" s="150"/>
    </row>
    <row r="42550" spans="2:2">
      <c r="B42550" s="150"/>
    </row>
    <row r="42551" spans="2:2">
      <c r="B42551" s="150"/>
    </row>
    <row r="42552" spans="2:2">
      <c r="B42552" s="150"/>
    </row>
    <row r="42553" spans="2:2">
      <c r="B42553" s="150"/>
    </row>
    <row r="42554" spans="2:2">
      <c r="B42554" s="150"/>
    </row>
    <row r="42555" spans="2:2">
      <c r="B42555" s="150"/>
    </row>
    <row r="42556" spans="2:2">
      <c r="B42556" s="150"/>
    </row>
    <row r="42557" spans="2:2">
      <c r="B42557" s="150"/>
    </row>
    <row r="42558" spans="2:2">
      <c r="B42558" s="150"/>
    </row>
    <row r="42559" spans="2:2">
      <c r="B42559" s="150"/>
    </row>
    <row r="42560" spans="2:2">
      <c r="B42560" s="150"/>
    </row>
    <row r="42561" spans="2:2">
      <c r="B42561" s="150"/>
    </row>
    <row r="42562" spans="2:2">
      <c r="B42562" s="150"/>
    </row>
    <row r="42563" spans="2:2">
      <c r="B42563" s="150"/>
    </row>
    <row r="42564" spans="2:2">
      <c r="B42564" s="150"/>
    </row>
    <row r="42565" spans="2:2">
      <c r="B42565" s="150"/>
    </row>
    <row r="42566" spans="2:2">
      <c r="B42566" s="150"/>
    </row>
    <row r="42567" spans="2:2">
      <c r="B42567" s="150"/>
    </row>
    <row r="42568" spans="2:2">
      <c r="B42568" s="150"/>
    </row>
    <row r="42569" spans="2:2">
      <c r="B42569" s="150"/>
    </row>
    <row r="42570" spans="2:2">
      <c r="B42570" s="150"/>
    </row>
    <row r="42571" spans="2:2">
      <c r="B42571" s="150"/>
    </row>
    <row r="42572" spans="2:2">
      <c r="B42572" s="150"/>
    </row>
    <row r="42573" spans="2:2">
      <c r="B42573" s="150"/>
    </row>
    <row r="42574" spans="2:2">
      <c r="B42574" s="150"/>
    </row>
    <row r="42575" spans="2:2">
      <c r="B42575" s="150"/>
    </row>
    <row r="42576" spans="2:2">
      <c r="B42576" s="150"/>
    </row>
    <row r="42577" spans="2:2">
      <c r="B42577" s="150"/>
    </row>
    <row r="42578" spans="2:2">
      <c r="B42578" s="150"/>
    </row>
    <row r="42579" spans="2:2">
      <c r="B42579" s="150"/>
    </row>
    <row r="42580" spans="2:2">
      <c r="B42580" s="150"/>
    </row>
    <row r="42581" spans="2:2">
      <c r="B42581" s="150"/>
    </row>
    <row r="42582" spans="2:2">
      <c r="B42582" s="150"/>
    </row>
    <row r="42583" spans="2:2">
      <c r="B42583" s="150"/>
    </row>
    <row r="42584" spans="2:2">
      <c r="B42584" s="150"/>
    </row>
    <row r="42585" spans="2:2">
      <c r="B42585" s="150"/>
    </row>
    <row r="42586" spans="2:2">
      <c r="B42586" s="150"/>
    </row>
    <row r="42587" spans="2:2">
      <c r="B42587" s="150"/>
    </row>
    <row r="42588" spans="2:2">
      <c r="B42588" s="150"/>
    </row>
    <row r="42589" spans="2:2">
      <c r="B42589" s="150"/>
    </row>
    <row r="42590" spans="2:2">
      <c r="B42590" s="150"/>
    </row>
    <row r="42591" spans="2:2">
      <c r="B42591" s="150"/>
    </row>
    <row r="42592" spans="2:2">
      <c r="B42592" s="150"/>
    </row>
    <row r="42593" spans="2:2">
      <c r="B42593" s="150"/>
    </row>
    <row r="42594" spans="2:2">
      <c r="B42594" s="150"/>
    </row>
    <row r="42595" spans="2:2">
      <c r="B42595" s="150"/>
    </row>
    <row r="42596" spans="2:2">
      <c r="B42596" s="150"/>
    </row>
    <row r="42597" spans="2:2">
      <c r="B42597" s="150"/>
    </row>
    <row r="42598" spans="2:2">
      <c r="B42598" s="150"/>
    </row>
    <row r="42599" spans="2:2">
      <c r="B42599" s="150"/>
    </row>
    <row r="42600" spans="2:2">
      <c r="B42600" s="150"/>
    </row>
    <row r="42601" spans="2:2">
      <c r="B42601" s="150"/>
    </row>
    <row r="42602" spans="2:2">
      <c r="B42602" s="150"/>
    </row>
    <row r="42603" spans="2:2">
      <c r="B42603" s="150"/>
    </row>
    <row r="42604" spans="2:2">
      <c r="B42604" s="150"/>
    </row>
    <row r="42605" spans="2:2">
      <c r="B42605" s="150"/>
    </row>
    <row r="42606" spans="2:2">
      <c r="B42606" s="150"/>
    </row>
    <row r="42607" spans="2:2">
      <c r="B42607" s="150"/>
    </row>
    <row r="42608" spans="2:2">
      <c r="B42608" s="150"/>
    </row>
    <row r="42609" spans="2:2">
      <c r="B42609" s="150"/>
    </row>
    <row r="42610" spans="2:2">
      <c r="B42610" s="150"/>
    </row>
    <row r="42611" spans="2:2">
      <c r="B42611" s="150"/>
    </row>
    <row r="42612" spans="2:2">
      <c r="B42612" s="150"/>
    </row>
    <row r="42613" spans="2:2">
      <c r="B42613" s="150"/>
    </row>
    <row r="42614" spans="2:2">
      <c r="B42614" s="150"/>
    </row>
    <row r="42615" spans="2:2">
      <c r="B42615" s="150"/>
    </row>
    <row r="42616" spans="2:2">
      <c r="B42616" s="150"/>
    </row>
    <row r="42617" spans="2:2">
      <c r="B42617" s="150"/>
    </row>
    <row r="42618" spans="2:2">
      <c r="B42618" s="150"/>
    </row>
    <row r="42619" spans="2:2">
      <c r="B42619" s="150"/>
    </row>
    <row r="42620" spans="2:2">
      <c r="B42620" s="150"/>
    </row>
    <row r="42621" spans="2:2">
      <c r="B42621" s="150"/>
    </row>
    <row r="42622" spans="2:2">
      <c r="B42622" s="150"/>
    </row>
    <row r="42623" spans="2:2">
      <c r="B42623" s="150"/>
    </row>
    <row r="42624" spans="2:2">
      <c r="B42624" s="150"/>
    </row>
    <row r="42625" spans="2:2">
      <c r="B42625" s="150"/>
    </row>
    <row r="42626" spans="2:2">
      <c r="B42626" s="150"/>
    </row>
    <row r="42627" spans="2:2">
      <c r="B42627" s="150"/>
    </row>
    <row r="42628" spans="2:2">
      <c r="B42628" s="150"/>
    </row>
    <row r="42629" spans="2:2">
      <c r="B42629" s="150"/>
    </row>
    <row r="42630" spans="2:2">
      <c r="B42630" s="150"/>
    </row>
    <row r="42631" spans="2:2">
      <c r="B42631" s="150"/>
    </row>
    <row r="42632" spans="2:2">
      <c r="B42632" s="150"/>
    </row>
    <row r="42633" spans="2:2">
      <c r="B42633" s="150"/>
    </row>
    <row r="42634" spans="2:2">
      <c r="B42634" s="150"/>
    </row>
    <row r="42635" spans="2:2">
      <c r="B42635" s="150"/>
    </row>
    <row r="42636" spans="2:2">
      <c r="B42636" s="150"/>
    </row>
    <row r="42637" spans="2:2">
      <c r="B42637" s="150"/>
    </row>
    <row r="42638" spans="2:2">
      <c r="B42638" s="150"/>
    </row>
    <row r="42639" spans="2:2">
      <c r="B42639" s="150"/>
    </row>
    <row r="42640" spans="2:2">
      <c r="B42640" s="150"/>
    </row>
    <row r="42641" spans="2:2">
      <c r="B42641" s="150"/>
    </row>
    <row r="42642" spans="2:2">
      <c r="B42642" s="150"/>
    </row>
    <row r="42643" spans="2:2">
      <c r="B42643" s="150"/>
    </row>
    <row r="42644" spans="2:2">
      <c r="B42644" s="150"/>
    </row>
    <row r="42645" spans="2:2">
      <c r="B42645" s="150"/>
    </row>
    <row r="42646" spans="2:2">
      <c r="B42646" s="150"/>
    </row>
    <row r="42647" spans="2:2">
      <c r="B42647" s="150"/>
    </row>
    <row r="42648" spans="2:2">
      <c r="B42648" s="150"/>
    </row>
    <row r="42649" spans="2:2">
      <c r="B42649" s="150"/>
    </row>
    <row r="42650" spans="2:2">
      <c r="B42650" s="150"/>
    </row>
    <row r="42651" spans="2:2">
      <c r="B42651" s="150"/>
    </row>
    <row r="42652" spans="2:2">
      <c r="B42652" s="150"/>
    </row>
    <row r="42653" spans="2:2">
      <c r="B42653" s="150"/>
    </row>
    <row r="42654" spans="2:2">
      <c r="B42654" s="150"/>
    </row>
    <row r="42655" spans="2:2">
      <c r="B42655" s="150"/>
    </row>
    <row r="42656" spans="2:2">
      <c r="B42656" s="150"/>
    </row>
    <row r="42657" spans="2:2">
      <c r="B42657" s="150"/>
    </row>
    <row r="42658" spans="2:2">
      <c r="B42658" s="150"/>
    </row>
    <row r="42659" spans="2:2">
      <c r="B42659" s="150"/>
    </row>
    <row r="42660" spans="2:2">
      <c r="B42660" s="150"/>
    </row>
    <row r="42661" spans="2:2">
      <c r="B42661" s="150"/>
    </row>
    <row r="42662" spans="2:2">
      <c r="B42662" s="150"/>
    </row>
    <row r="42663" spans="2:2">
      <c r="B42663" s="150"/>
    </row>
    <row r="42664" spans="2:2">
      <c r="B42664" s="150"/>
    </row>
    <row r="42665" spans="2:2">
      <c r="B42665" s="150"/>
    </row>
    <row r="42666" spans="2:2">
      <c r="B42666" s="150"/>
    </row>
    <row r="42667" spans="2:2">
      <c r="B42667" s="150"/>
    </row>
    <row r="42668" spans="2:2">
      <c r="B42668" s="150"/>
    </row>
    <row r="42669" spans="2:2">
      <c r="B42669" s="150"/>
    </row>
    <row r="42670" spans="2:2">
      <c r="B42670" s="150"/>
    </row>
    <row r="42671" spans="2:2">
      <c r="B42671" s="150"/>
    </row>
    <row r="42672" spans="2:2">
      <c r="B42672" s="150"/>
    </row>
    <row r="42673" spans="2:2">
      <c r="B42673" s="150"/>
    </row>
    <row r="42674" spans="2:2">
      <c r="B42674" s="150"/>
    </row>
    <row r="42675" spans="2:2">
      <c r="B42675" s="150"/>
    </row>
    <row r="42676" spans="2:2">
      <c r="B42676" s="150"/>
    </row>
    <row r="42677" spans="2:2">
      <c r="B42677" s="150"/>
    </row>
    <row r="42678" spans="2:2">
      <c r="B42678" s="150"/>
    </row>
    <row r="42679" spans="2:2">
      <c r="B42679" s="150"/>
    </row>
    <row r="42680" spans="2:2">
      <c r="B42680" s="150"/>
    </row>
    <row r="42681" spans="2:2">
      <c r="B42681" s="150"/>
    </row>
    <row r="42682" spans="2:2">
      <c r="B42682" s="150"/>
    </row>
    <row r="42683" spans="2:2">
      <c r="B42683" s="150"/>
    </row>
    <row r="42684" spans="2:2">
      <c r="B42684" s="150"/>
    </row>
    <row r="42685" spans="2:2">
      <c r="B42685" s="150"/>
    </row>
    <row r="42686" spans="2:2">
      <c r="B42686" s="150"/>
    </row>
    <row r="42687" spans="2:2">
      <c r="B42687" s="150"/>
    </row>
    <row r="42688" spans="2:2">
      <c r="B42688" s="150"/>
    </row>
    <row r="42689" spans="2:2">
      <c r="B42689" s="150"/>
    </row>
    <row r="42690" spans="2:2">
      <c r="B42690" s="150"/>
    </row>
    <row r="42691" spans="2:2">
      <c r="B42691" s="150"/>
    </row>
    <row r="42692" spans="2:2">
      <c r="B42692" s="150"/>
    </row>
    <row r="42693" spans="2:2">
      <c r="B42693" s="150"/>
    </row>
    <row r="42694" spans="2:2">
      <c r="B42694" s="150"/>
    </row>
    <row r="42695" spans="2:2">
      <c r="B42695" s="150"/>
    </row>
    <row r="42696" spans="2:2">
      <c r="B42696" s="150"/>
    </row>
    <row r="42697" spans="2:2">
      <c r="B42697" s="150"/>
    </row>
    <row r="42698" spans="2:2">
      <c r="B42698" s="150"/>
    </row>
    <row r="42699" spans="2:2">
      <c r="B42699" s="150"/>
    </row>
    <row r="42700" spans="2:2">
      <c r="B42700" s="150"/>
    </row>
    <row r="42701" spans="2:2">
      <c r="B42701" s="150"/>
    </row>
    <row r="42702" spans="2:2">
      <c r="B42702" s="150"/>
    </row>
    <row r="42703" spans="2:2">
      <c r="B42703" s="150"/>
    </row>
    <row r="42704" spans="2:2">
      <c r="B42704" s="150"/>
    </row>
    <row r="42705" spans="2:2">
      <c r="B42705" s="150"/>
    </row>
    <row r="42706" spans="2:2">
      <c r="B42706" s="150"/>
    </row>
    <row r="42707" spans="2:2">
      <c r="B42707" s="150"/>
    </row>
    <row r="42708" spans="2:2">
      <c r="B42708" s="150"/>
    </row>
    <row r="42709" spans="2:2">
      <c r="B42709" s="150"/>
    </row>
    <row r="42710" spans="2:2">
      <c r="B42710" s="150"/>
    </row>
    <row r="42711" spans="2:2">
      <c r="B42711" s="150"/>
    </row>
    <row r="42712" spans="2:2">
      <c r="B42712" s="150"/>
    </row>
    <row r="42713" spans="2:2">
      <c r="B42713" s="150"/>
    </row>
    <row r="42714" spans="2:2">
      <c r="B42714" s="150"/>
    </row>
    <row r="42715" spans="2:2">
      <c r="B42715" s="150"/>
    </row>
    <row r="42716" spans="2:2">
      <c r="B42716" s="150"/>
    </row>
    <row r="42717" spans="2:2">
      <c r="B42717" s="150"/>
    </row>
    <row r="42718" spans="2:2">
      <c r="B42718" s="150"/>
    </row>
    <row r="42719" spans="2:2">
      <c r="B42719" s="150"/>
    </row>
    <row r="42720" spans="2:2">
      <c r="B42720" s="150"/>
    </row>
    <row r="42721" spans="2:2">
      <c r="B42721" s="150"/>
    </row>
    <row r="42722" spans="2:2">
      <c r="B42722" s="150"/>
    </row>
    <row r="42723" spans="2:2">
      <c r="B42723" s="150"/>
    </row>
    <row r="42724" spans="2:2">
      <c r="B42724" s="150"/>
    </row>
    <row r="42725" spans="2:2">
      <c r="B42725" s="150"/>
    </row>
    <row r="42726" spans="2:2">
      <c r="B42726" s="150"/>
    </row>
    <row r="42727" spans="2:2">
      <c r="B42727" s="150"/>
    </row>
    <row r="42728" spans="2:2">
      <c r="B42728" s="150"/>
    </row>
    <row r="42729" spans="2:2">
      <c r="B42729" s="150"/>
    </row>
    <row r="42730" spans="2:2">
      <c r="B42730" s="150"/>
    </row>
    <row r="42731" spans="2:2">
      <c r="B42731" s="150"/>
    </row>
    <row r="42732" spans="2:2">
      <c r="B42732" s="150"/>
    </row>
    <row r="42733" spans="2:2">
      <c r="B42733" s="150"/>
    </row>
    <row r="42734" spans="2:2">
      <c r="B42734" s="150"/>
    </row>
    <row r="42735" spans="2:2">
      <c r="B42735" s="150"/>
    </row>
    <row r="42736" spans="2:2">
      <c r="B42736" s="150"/>
    </row>
    <row r="42737" spans="2:2">
      <c r="B42737" s="150"/>
    </row>
    <row r="42738" spans="2:2">
      <c r="B42738" s="150"/>
    </row>
    <row r="42739" spans="2:2">
      <c r="B42739" s="150"/>
    </row>
    <row r="42740" spans="2:2">
      <c r="B42740" s="150"/>
    </row>
    <row r="42741" spans="2:2">
      <c r="B42741" s="150"/>
    </row>
    <row r="42742" spans="2:2">
      <c r="B42742" s="150"/>
    </row>
    <row r="42743" spans="2:2">
      <c r="B42743" s="150"/>
    </row>
    <row r="42744" spans="2:2">
      <c r="B42744" s="150"/>
    </row>
    <row r="42745" spans="2:2">
      <c r="B42745" s="150"/>
    </row>
    <row r="42746" spans="2:2">
      <c r="B42746" s="150"/>
    </row>
    <row r="42747" spans="2:2">
      <c r="B42747" s="150"/>
    </row>
    <row r="42748" spans="2:2">
      <c r="B42748" s="150"/>
    </row>
    <row r="42749" spans="2:2">
      <c r="B42749" s="150"/>
    </row>
    <row r="42750" spans="2:2">
      <c r="B42750" s="150"/>
    </row>
    <row r="42751" spans="2:2">
      <c r="B42751" s="150"/>
    </row>
    <row r="42752" spans="2:2">
      <c r="B42752" s="150"/>
    </row>
    <row r="42753" spans="2:2">
      <c r="B42753" s="150"/>
    </row>
    <row r="42754" spans="2:2">
      <c r="B42754" s="150"/>
    </row>
    <row r="42755" spans="2:2">
      <c r="B42755" s="150"/>
    </row>
    <row r="42756" spans="2:2">
      <c r="B42756" s="150"/>
    </row>
    <row r="42757" spans="2:2">
      <c r="B42757" s="150"/>
    </row>
    <row r="42758" spans="2:2">
      <c r="B42758" s="150"/>
    </row>
    <row r="42759" spans="2:2">
      <c r="B42759" s="150"/>
    </row>
    <row r="42760" spans="2:2">
      <c r="B42760" s="150"/>
    </row>
    <row r="42761" spans="2:2">
      <c r="B42761" s="150"/>
    </row>
    <row r="42762" spans="2:2">
      <c r="B42762" s="150"/>
    </row>
    <row r="42763" spans="2:2">
      <c r="B42763" s="150"/>
    </row>
    <row r="42764" spans="2:2">
      <c r="B42764" s="150"/>
    </row>
    <row r="42765" spans="2:2">
      <c r="B42765" s="150"/>
    </row>
    <row r="42766" spans="2:2">
      <c r="B42766" s="150"/>
    </row>
    <row r="42767" spans="2:2">
      <c r="B42767" s="150"/>
    </row>
    <row r="42768" spans="2:2">
      <c r="B42768" s="150"/>
    </row>
    <row r="42769" spans="2:2">
      <c r="B42769" s="150"/>
    </row>
    <row r="42770" spans="2:2">
      <c r="B42770" s="150"/>
    </row>
    <row r="42771" spans="2:2">
      <c r="B42771" s="150"/>
    </row>
    <row r="42772" spans="2:2">
      <c r="B42772" s="150"/>
    </row>
    <row r="42773" spans="2:2">
      <c r="B42773" s="150"/>
    </row>
    <row r="42774" spans="2:2">
      <c r="B42774" s="150"/>
    </row>
    <row r="42775" spans="2:2">
      <c r="B42775" s="150"/>
    </row>
    <row r="42776" spans="2:2">
      <c r="B42776" s="150"/>
    </row>
    <row r="42777" spans="2:2">
      <c r="B42777" s="150"/>
    </row>
    <row r="42778" spans="2:2">
      <c r="B42778" s="150"/>
    </row>
    <row r="42779" spans="2:2">
      <c r="B42779" s="150"/>
    </row>
    <row r="42780" spans="2:2">
      <c r="B42780" s="150"/>
    </row>
    <row r="42781" spans="2:2">
      <c r="B42781" s="150"/>
    </row>
    <row r="42782" spans="2:2">
      <c r="B42782" s="150"/>
    </row>
    <row r="42783" spans="2:2">
      <c r="B42783" s="150"/>
    </row>
    <row r="42784" spans="2:2">
      <c r="B42784" s="150"/>
    </row>
    <row r="42785" spans="2:2">
      <c r="B42785" s="150"/>
    </row>
    <row r="42786" spans="2:2">
      <c r="B42786" s="150"/>
    </row>
    <row r="42787" spans="2:2">
      <c r="B42787" s="150"/>
    </row>
    <row r="42788" spans="2:2">
      <c r="B42788" s="150"/>
    </row>
    <row r="42789" spans="2:2">
      <c r="B42789" s="150"/>
    </row>
    <row r="42790" spans="2:2">
      <c r="B42790" s="150"/>
    </row>
    <row r="42791" spans="2:2">
      <c r="B42791" s="150"/>
    </row>
    <row r="42792" spans="2:2">
      <c r="B42792" s="150"/>
    </row>
    <row r="42793" spans="2:2">
      <c r="B42793" s="150"/>
    </row>
    <row r="42794" spans="2:2">
      <c r="B42794" s="150"/>
    </row>
    <row r="42795" spans="2:2">
      <c r="B42795" s="150"/>
    </row>
    <row r="42796" spans="2:2">
      <c r="B42796" s="150"/>
    </row>
    <row r="42797" spans="2:2">
      <c r="B42797" s="150"/>
    </row>
    <row r="42798" spans="2:2">
      <c r="B42798" s="150"/>
    </row>
    <row r="42799" spans="2:2">
      <c r="B42799" s="150"/>
    </row>
    <row r="42800" spans="2:2">
      <c r="B42800" s="150"/>
    </row>
    <row r="42801" spans="2:2">
      <c r="B42801" s="150"/>
    </row>
    <row r="42802" spans="2:2">
      <c r="B42802" s="150"/>
    </row>
    <row r="42803" spans="2:2">
      <c r="B42803" s="150"/>
    </row>
    <row r="42804" spans="2:2">
      <c r="B42804" s="150"/>
    </row>
    <row r="42805" spans="2:2">
      <c r="B42805" s="150"/>
    </row>
    <row r="42806" spans="2:2">
      <c r="B42806" s="150"/>
    </row>
    <row r="42807" spans="2:2">
      <c r="B42807" s="150"/>
    </row>
    <row r="42808" spans="2:2">
      <c r="B42808" s="150"/>
    </row>
    <row r="42809" spans="2:2">
      <c r="B42809" s="150"/>
    </row>
    <row r="42810" spans="2:2">
      <c r="B42810" s="150"/>
    </row>
    <row r="42811" spans="2:2">
      <c r="B42811" s="150"/>
    </row>
    <row r="42812" spans="2:2">
      <c r="B42812" s="150"/>
    </row>
    <row r="42813" spans="2:2">
      <c r="B42813" s="150"/>
    </row>
    <row r="42814" spans="2:2">
      <c r="B42814" s="150"/>
    </row>
    <row r="42815" spans="2:2">
      <c r="B42815" s="150"/>
    </row>
    <row r="42816" spans="2:2">
      <c r="B42816" s="150"/>
    </row>
    <row r="42817" spans="2:2">
      <c r="B42817" s="150"/>
    </row>
    <row r="42818" spans="2:2">
      <c r="B42818" s="150"/>
    </row>
    <row r="42819" spans="2:2">
      <c r="B42819" s="150"/>
    </row>
    <row r="42820" spans="2:2">
      <c r="B42820" s="150"/>
    </row>
    <row r="42821" spans="2:2">
      <c r="B42821" s="150"/>
    </row>
    <row r="42822" spans="2:2">
      <c r="B42822" s="150"/>
    </row>
    <row r="42823" spans="2:2">
      <c r="B42823" s="150"/>
    </row>
    <row r="42824" spans="2:2">
      <c r="B42824" s="150"/>
    </row>
    <row r="42825" spans="2:2">
      <c r="B42825" s="150"/>
    </row>
    <row r="42826" spans="2:2">
      <c r="B42826" s="150"/>
    </row>
    <row r="42827" spans="2:2">
      <c r="B42827" s="150"/>
    </row>
    <row r="42828" spans="2:2">
      <c r="B42828" s="150"/>
    </row>
    <row r="42829" spans="2:2">
      <c r="B42829" s="150"/>
    </row>
    <row r="42830" spans="2:2">
      <c r="B42830" s="150"/>
    </row>
    <row r="42831" spans="2:2">
      <c r="B42831" s="150"/>
    </row>
    <row r="42832" spans="2:2">
      <c r="B42832" s="150"/>
    </row>
    <row r="42833" spans="2:2">
      <c r="B42833" s="150"/>
    </row>
    <row r="42834" spans="2:2">
      <c r="B42834" s="150"/>
    </row>
    <row r="42835" spans="2:2">
      <c r="B42835" s="150"/>
    </row>
    <row r="42836" spans="2:2">
      <c r="B42836" s="150"/>
    </row>
    <row r="42837" spans="2:2">
      <c r="B42837" s="150"/>
    </row>
    <row r="42838" spans="2:2">
      <c r="B42838" s="150"/>
    </row>
    <row r="42839" spans="2:2">
      <c r="B42839" s="150"/>
    </row>
    <row r="42840" spans="2:2">
      <c r="B42840" s="150"/>
    </row>
    <row r="42841" spans="2:2">
      <c r="B42841" s="150"/>
    </row>
    <row r="42842" spans="2:2">
      <c r="B42842" s="150"/>
    </row>
    <row r="42843" spans="2:2">
      <c r="B42843" s="150"/>
    </row>
    <row r="42844" spans="2:2">
      <c r="B42844" s="150"/>
    </row>
    <row r="42845" spans="2:2">
      <c r="B42845" s="150"/>
    </row>
    <row r="42846" spans="2:2">
      <c r="B42846" s="150"/>
    </row>
    <row r="42847" spans="2:2">
      <c r="B42847" s="150"/>
    </row>
    <row r="42848" spans="2:2">
      <c r="B42848" s="150"/>
    </row>
    <row r="42849" spans="2:2">
      <c r="B42849" s="150"/>
    </row>
    <row r="42850" spans="2:2">
      <c r="B42850" s="150"/>
    </row>
    <row r="42851" spans="2:2">
      <c r="B42851" s="150"/>
    </row>
    <row r="42852" spans="2:2">
      <c r="B42852" s="150"/>
    </row>
    <row r="42853" spans="2:2">
      <c r="B42853" s="150"/>
    </row>
    <row r="42854" spans="2:2">
      <c r="B42854" s="150"/>
    </row>
    <row r="42855" spans="2:2">
      <c r="B42855" s="150"/>
    </row>
    <row r="42856" spans="2:2">
      <c r="B42856" s="150"/>
    </row>
    <row r="42857" spans="2:2">
      <c r="B42857" s="150"/>
    </row>
    <row r="42858" spans="2:2">
      <c r="B42858" s="150"/>
    </row>
    <row r="42859" spans="2:2">
      <c r="B42859" s="150"/>
    </row>
    <row r="42860" spans="2:2">
      <c r="B42860" s="150"/>
    </row>
    <row r="42861" spans="2:2">
      <c r="B42861" s="150"/>
    </row>
    <row r="42862" spans="2:2">
      <c r="B42862" s="150"/>
    </row>
    <row r="42863" spans="2:2">
      <c r="B42863" s="150"/>
    </row>
    <row r="42864" spans="2:2">
      <c r="B42864" s="150"/>
    </row>
    <row r="42865" spans="2:2">
      <c r="B42865" s="150"/>
    </row>
    <row r="42866" spans="2:2">
      <c r="B42866" s="150"/>
    </row>
    <row r="42867" spans="2:2">
      <c r="B42867" s="150"/>
    </row>
    <row r="42868" spans="2:2">
      <c r="B42868" s="150"/>
    </row>
    <row r="42869" spans="2:2">
      <c r="B42869" s="150"/>
    </row>
    <row r="42870" spans="2:2">
      <c r="B42870" s="150"/>
    </row>
    <row r="42871" spans="2:2">
      <c r="B42871" s="150"/>
    </row>
    <row r="42872" spans="2:2">
      <c r="B42872" s="150"/>
    </row>
    <row r="42873" spans="2:2">
      <c r="B42873" s="150"/>
    </row>
    <row r="42874" spans="2:2">
      <c r="B42874" s="150"/>
    </row>
    <row r="42875" spans="2:2">
      <c r="B42875" s="150"/>
    </row>
    <row r="42876" spans="2:2">
      <c r="B42876" s="150"/>
    </row>
    <row r="42877" spans="2:2">
      <c r="B42877" s="150"/>
    </row>
    <row r="42878" spans="2:2">
      <c r="B42878" s="150"/>
    </row>
    <row r="42879" spans="2:2">
      <c r="B42879" s="150"/>
    </row>
    <row r="42880" spans="2:2">
      <c r="B42880" s="150"/>
    </row>
    <row r="42881" spans="2:2">
      <c r="B42881" s="150"/>
    </row>
    <row r="42882" spans="2:2">
      <c r="B42882" s="150"/>
    </row>
    <row r="42883" spans="2:2">
      <c r="B42883" s="150"/>
    </row>
    <row r="42884" spans="2:2">
      <c r="B42884" s="150"/>
    </row>
    <row r="42885" spans="2:2">
      <c r="B42885" s="150"/>
    </row>
    <row r="42886" spans="2:2">
      <c r="B42886" s="150"/>
    </row>
    <row r="42887" spans="2:2">
      <c r="B42887" s="150"/>
    </row>
    <row r="42888" spans="2:2">
      <c r="B42888" s="150"/>
    </row>
    <row r="42889" spans="2:2">
      <c r="B42889" s="150"/>
    </row>
    <row r="42890" spans="2:2">
      <c r="B42890" s="150"/>
    </row>
    <row r="42891" spans="2:2">
      <c r="B42891" s="150"/>
    </row>
    <row r="42892" spans="2:2">
      <c r="B42892" s="150"/>
    </row>
    <row r="42893" spans="2:2">
      <c r="B42893" s="150"/>
    </row>
    <row r="42894" spans="2:2">
      <c r="B42894" s="150"/>
    </row>
    <row r="42895" spans="2:2">
      <c r="B42895" s="150"/>
    </row>
    <row r="42896" spans="2:2">
      <c r="B42896" s="150"/>
    </row>
    <row r="42897" spans="2:2">
      <c r="B42897" s="150"/>
    </row>
    <row r="42898" spans="2:2">
      <c r="B42898" s="150"/>
    </row>
    <row r="42899" spans="2:2">
      <c r="B42899" s="150"/>
    </row>
    <row r="42900" spans="2:2">
      <c r="B42900" s="150"/>
    </row>
    <row r="42901" spans="2:2">
      <c r="B42901" s="150"/>
    </row>
    <row r="42902" spans="2:2">
      <c r="B42902" s="150"/>
    </row>
    <row r="42903" spans="2:2">
      <c r="B42903" s="150"/>
    </row>
    <row r="42904" spans="2:2">
      <c r="B42904" s="150"/>
    </row>
    <row r="42905" spans="2:2">
      <c r="B42905" s="150"/>
    </row>
    <row r="42906" spans="2:2">
      <c r="B42906" s="150"/>
    </row>
    <row r="42907" spans="2:2">
      <c r="B42907" s="150"/>
    </row>
    <row r="42908" spans="2:2">
      <c r="B42908" s="150"/>
    </row>
    <row r="42909" spans="2:2">
      <c r="B42909" s="150"/>
    </row>
    <row r="42910" spans="2:2">
      <c r="B42910" s="150"/>
    </row>
    <row r="42911" spans="2:2">
      <c r="B42911" s="150"/>
    </row>
    <row r="42912" spans="2:2">
      <c r="B42912" s="150"/>
    </row>
    <row r="42913" spans="2:2">
      <c r="B42913" s="150"/>
    </row>
    <row r="42914" spans="2:2">
      <c r="B42914" s="150"/>
    </row>
    <row r="42915" spans="2:2">
      <c r="B42915" s="150"/>
    </row>
    <row r="42916" spans="2:2">
      <c r="B42916" s="150"/>
    </row>
    <row r="42917" spans="2:2">
      <c r="B42917" s="150"/>
    </row>
    <row r="42918" spans="2:2">
      <c r="B42918" s="150"/>
    </row>
    <row r="42919" spans="2:2">
      <c r="B42919" s="150"/>
    </row>
    <row r="42920" spans="2:2">
      <c r="B42920" s="150"/>
    </row>
    <row r="42921" spans="2:2">
      <c r="B42921" s="150"/>
    </row>
    <row r="42922" spans="2:2">
      <c r="B42922" s="150"/>
    </row>
    <row r="42923" spans="2:2">
      <c r="B42923" s="150"/>
    </row>
    <row r="42924" spans="2:2">
      <c r="B42924" s="150"/>
    </row>
    <row r="42925" spans="2:2">
      <c r="B42925" s="150"/>
    </row>
    <row r="42926" spans="2:2">
      <c r="B42926" s="150"/>
    </row>
    <row r="42927" spans="2:2">
      <c r="B42927" s="150"/>
    </row>
    <row r="42928" spans="2:2">
      <c r="B42928" s="150"/>
    </row>
    <row r="42929" spans="2:2">
      <c r="B42929" s="150"/>
    </row>
    <row r="42930" spans="2:2">
      <c r="B42930" s="150"/>
    </row>
    <row r="42931" spans="2:2">
      <c r="B42931" s="150"/>
    </row>
    <row r="42932" spans="2:2">
      <c r="B42932" s="150"/>
    </row>
    <row r="42933" spans="2:2">
      <c r="B42933" s="150"/>
    </row>
    <row r="42934" spans="2:2">
      <c r="B42934" s="150"/>
    </row>
    <row r="42935" spans="2:2">
      <c r="B42935" s="150"/>
    </row>
    <row r="42936" spans="2:2">
      <c r="B42936" s="150"/>
    </row>
    <row r="42937" spans="2:2">
      <c r="B42937" s="150"/>
    </row>
    <row r="42938" spans="2:2">
      <c r="B42938" s="150"/>
    </row>
    <row r="42939" spans="2:2">
      <c r="B42939" s="150"/>
    </row>
    <row r="42940" spans="2:2">
      <c r="B42940" s="150"/>
    </row>
    <row r="42941" spans="2:2">
      <c r="B42941" s="150"/>
    </row>
    <row r="42942" spans="2:2">
      <c r="B42942" s="150"/>
    </row>
    <row r="42943" spans="2:2">
      <c r="B42943" s="150"/>
    </row>
    <row r="42944" spans="2:2">
      <c r="B42944" s="150"/>
    </row>
    <row r="42945" spans="2:2">
      <c r="B42945" s="150"/>
    </row>
    <row r="42946" spans="2:2">
      <c r="B42946" s="150"/>
    </row>
    <row r="42947" spans="2:2">
      <c r="B42947" s="150"/>
    </row>
    <row r="42948" spans="2:2">
      <c r="B42948" s="150"/>
    </row>
    <row r="42949" spans="2:2">
      <c r="B42949" s="150"/>
    </row>
    <row r="42950" spans="2:2">
      <c r="B42950" s="150"/>
    </row>
    <row r="42951" spans="2:2">
      <c r="B42951" s="150"/>
    </row>
    <row r="42952" spans="2:2">
      <c r="B42952" s="150"/>
    </row>
    <row r="42953" spans="2:2">
      <c r="B42953" s="150"/>
    </row>
    <row r="42954" spans="2:2">
      <c r="B42954" s="150"/>
    </row>
    <row r="42955" spans="2:2">
      <c r="B42955" s="150"/>
    </row>
    <row r="42956" spans="2:2">
      <c r="B42956" s="150"/>
    </row>
    <row r="42957" spans="2:2">
      <c r="B42957" s="150"/>
    </row>
    <row r="42958" spans="2:2">
      <c r="B42958" s="150"/>
    </row>
    <row r="42959" spans="2:2">
      <c r="B42959" s="150"/>
    </row>
    <row r="42960" spans="2:2">
      <c r="B42960" s="150"/>
    </row>
    <row r="42961" spans="2:2">
      <c r="B42961" s="150"/>
    </row>
    <row r="42962" spans="2:2">
      <c r="B42962" s="150"/>
    </row>
    <row r="42963" spans="2:2">
      <c r="B42963" s="150"/>
    </row>
    <row r="42964" spans="2:2">
      <c r="B42964" s="150"/>
    </row>
    <row r="42965" spans="2:2">
      <c r="B42965" s="150"/>
    </row>
    <row r="42966" spans="2:2">
      <c r="B42966" s="150"/>
    </row>
    <row r="42967" spans="2:2">
      <c r="B42967" s="150"/>
    </row>
    <row r="42968" spans="2:2">
      <c r="B42968" s="150"/>
    </row>
    <row r="42969" spans="2:2">
      <c r="B42969" s="150"/>
    </row>
    <row r="42970" spans="2:2">
      <c r="B42970" s="150"/>
    </row>
    <row r="42971" spans="2:2">
      <c r="B42971" s="150"/>
    </row>
    <row r="42972" spans="2:2">
      <c r="B42972" s="150"/>
    </row>
    <row r="42973" spans="2:2">
      <c r="B42973" s="150"/>
    </row>
    <row r="42974" spans="2:2">
      <c r="B42974" s="150"/>
    </row>
    <row r="42975" spans="2:2">
      <c r="B42975" s="150"/>
    </row>
    <row r="42976" spans="2:2">
      <c r="B42976" s="150"/>
    </row>
    <row r="42977" spans="2:2">
      <c r="B42977" s="150"/>
    </row>
    <row r="42978" spans="2:2">
      <c r="B42978" s="150"/>
    </row>
    <row r="42979" spans="2:2">
      <c r="B42979" s="150"/>
    </row>
    <row r="42980" spans="2:2">
      <c r="B42980" s="150"/>
    </row>
    <row r="42981" spans="2:2">
      <c r="B42981" s="150"/>
    </row>
    <row r="42982" spans="2:2">
      <c r="B42982" s="150"/>
    </row>
    <row r="42983" spans="2:2">
      <c r="B42983" s="150"/>
    </row>
    <row r="42984" spans="2:2">
      <c r="B42984" s="150"/>
    </row>
    <row r="42985" spans="2:2">
      <c r="B42985" s="150"/>
    </row>
    <row r="42986" spans="2:2">
      <c r="B42986" s="150"/>
    </row>
    <row r="42987" spans="2:2">
      <c r="B42987" s="150"/>
    </row>
    <row r="42988" spans="2:2">
      <c r="B42988" s="150"/>
    </row>
    <row r="42989" spans="2:2">
      <c r="B42989" s="150"/>
    </row>
    <row r="42990" spans="2:2">
      <c r="B42990" s="150"/>
    </row>
    <row r="42991" spans="2:2">
      <c r="B42991" s="150"/>
    </row>
    <row r="42992" spans="2:2">
      <c r="B42992" s="150"/>
    </row>
    <row r="42993" spans="2:2">
      <c r="B42993" s="150"/>
    </row>
    <row r="42994" spans="2:2">
      <c r="B42994" s="150"/>
    </row>
    <row r="42995" spans="2:2">
      <c r="B42995" s="150"/>
    </row>
    <row r="42996" spans="2:2">
      <c r="B42996" s="150"/>
    </row>
    <row r="42997" spans="2:2">
      <c r="B42997" s="150"/>
    </row>
    <row r="42998" spans="2:2">
      <c r="B42998" s="150"/>
    </row>
    <row r="42999" spans="2:2">
      <c r="B42999" s="150"/>
    </row>
    <row r="43000" spans="2:2">
      <c r="B43000" s="150"/>
    </row>
    <row r="43001" spans="2:2">
      <c r="B43001" s="150"/>
    </row>
    <row r="43002" spans="2:2">
      <c r="B43002" s="150"/>
    </row>
    <row r="43003" spans="2:2">
      <c r="B43003" s="150"/>
    </row>
    <row r="43004" spans="2:2">
      <c r="B43004" s="150"/>
    </row>
    <row r="43005" spans="2:2">
      <c r="B43005" s="150"/>
    </row>
    <row r="43006" spans="2:2">
      <c r="B43006" s="150"/>
    </row>
    <row r="43007" spans="2:2">
      <c r="B43007" s="150"/>
    </row>
    <row r="43008" spans="2:2">
      <c r="B43008" s="150"/>
    </row>
    <row r="43009" spans="2:2">
      <c r="B43009" s="150"/>
    </row>
    <row r="43010" spans="2:2">
      <c r="B43010" s="150"/>
    </row>
    <row r="43011" spans="2:2">
      <c r="B43011" s="150"/>
    </row>
    <row r="43012" spans="2:2">
      <c r="B43012" s="150"/>
    </row>
    <row r="43013" spans="2:2">
      <c r="B43013" s="150"/>
    </row>
    <row r="43014" spans="2:2">
      <c r="B43014" s="150"/>
    </row>
    <row r="43015" spans="2:2">
      <c r="B43015" s="150"/>
    </row>
    <row r="43016" spans="2:2">
      <c r="B43016" s="150"/>
    </row>
    <row r="43017" spans="2:2">
      <c r="B43017" s="150"/>
    </row>
    <row r="43018" spans="2:2">
      <c r="B43018" s="150"/>
    </row>
    <row r="43019" spans="2:2">
      <c r="B43019" s="150"/>
    </row>
    <row r="43020" spans="2:2">
      <c r="B43020" s="150"/>
    </row>
    <row r="43021" spans="2:2">
      <c r="B43021" s="150"/>
    </row>
    <row r="43022" spans="2:2">
      <c r="B43022" s="150"/>
    </row>
    <row r="43023" spans="2:2">
      <c r="B43023" s="150"/>
    </row>
    <row r="43024" spans="2:2">
      <c r="B43024" s="150"/>
    </row>
    <row r="43025" spans="2:2">
      <c r="B43025" s="150"/>
    </row>
    <row r="43026" spans="2:2">
      <c r="B43026" s="150"/>
    </row>
    <row r="43027" spans="2:2">
      <c r="B43027" s="150"/>
    </row>
    <row r="43028" spans="2:2">
      <c r="B43028" s="150"/>
    </row>
    <row r="43029" spans="2:2">
      <c r="B43029" s="150"/>
    </row>
    <row r="43030" spans="2:2">
      <c r="B43030" s="150"/>
    </row>
    <row r="43031" spans="2:2">
      <c r="B43031" s="150"/>
    </row>
    <row r="43032" spans="2:2">
      <c r="B43032" s="150"/>
    </row>
    <row r="43033" spans="2:2">
      <c r="B43033" s="150"/>
    </row>
    <row r="43034" spans="2:2">
      <c r="B43034" s="150"/>
    </row>
    <row r="43035" spans="2:2">
      <c r="B43035" s="150"/>
    </row>
    <row r="43036" spans="2:2">
      <c r="B43036" s="150"/>
    </row>
    <row r="43037" spans="2:2">
      <c r="B43037" s="150"/>
    </row>
    <row r="43038" spans="2:2">
      <c r="B43038" s="150"/>
    </row>
    <row r="43039" spans="2:2">
      <c r="B43039" s="150"/>
    </row>
    <row r="43040" spans="2:2">
      <c r="B43040" s="150"/>
    </row>
    <row r="43041" spans="2:2">
      <c r="B43041" s="150"/>
    </row>
    <row r="43042" spans="2:2">
      <c r="B43042" s="150"/>
    </row>
    <row r="43043" spans="2:2">
      <c r="B43043" s="150"/>
    </row>
    <row r="43044" spans="2:2">
      <c r="B43044" s="150"/>
    </row>
    <row r="43045" spans="2:2">
      <c r="B43045" s="150"/>
    </row>
    <row r="43046" spans="2:2">
      <c r="B43046" s="150"/>
    </row>
    <row r="43047" spans="2:2">
      <c r="B43047" s="150"/>
    </row>
    <row r="43048" spans="2:2">
      <c r="B43048" s="150"/>
    </row>
    <row r="43049" spans="2:2">
      <c r="B43049" s="150"/>
    </row>
    <row r="43050" spans="2:2">
      <c r="B43050" s="150"/>
    </row>
    <row r="43051" spans="2:2">
      <c r="B43051" s="150"/>
    </row>
    <row r="43052" spans="2:2">
      <c r="B43052" s="150"/>
    </row>
    <row r="43053" spans="2:2">
      <c r="B43053" s="150"/>
    </row>
    <row r="43054" spans="2:2">
      <c r="B43054" s="150"/>
    </row>
    <row r="43055" spans="2:2">
      <c r="B43055" s="150"/>
    </row>
    <row r="43056" spans="2:2">
      <c r="B43056" s="150"/>
    </row>
    <row r="43057" spans="2:2">
      <c r="B43057" s="150"/>
    </row>
    <row r="43058" spans="2:2">
      <c r="B43058" s="150"/>
    </row>
    <row r="43059" spans="2:2">
      <c r="B43059" s="150"/>
    </row>
    <row r="43060" spans="2:2">
      <c r="B43060" s="150"/>
    </row>
    <row r="43061" spans="2:2">
      <c r="B43061" s="150"/>
    </row>
    <row r="43062" spans="2:2">
      <c r="B43062" s="150"/>
    </row>
    <row r="43063" spans="2:2">
      <c r="B43063" s="150"/>
    </row>
    <row r="43064" spans="2:2">
      <c r="B43064" s="150"/>
    </row>
    <row r="43065" spans="2:2">
      <c r="B43065" s="150"/>
    </row>
    <row r="43066" spans="2:2">
      <c r="B43066" s="150"/>
    </row>
    <row r="43067" spans="2:2">
      <c r="B43067" s="150"/>
    </row>
    <row r="43068" spans="2:2">
      <c r="B43068" s="150"/>
    </row>
    <row r="43069" spans="2:2">
      <c r="B43069" s="150"/>
    </row>
    <row r="43070" spans="2:2">
      <c r="B43070" s="150"/>
    </row>
    <row r="43071" spans="2:2">
      <c r="B43071" s="150"/>
    </row>
    <row r="43072" spans="2:2">
      <c r="B43072" s="150"/>
    </row>
    <row r="43073" spans="2:2">
      <c r="B43073" s="150"/>
    </row>
    <row r="43074" spans="2:2">
      <c r="B43074" s="150"/>
    </row>
    <row r="43075" spans="2:2">
      <c r="B43075" s="150"/>
    </row>
    <row r="43076" spans="2:2">
      <c r="B43076" s="150"/>
    </row>
    <row r="43077" spans="2:2">
      <c r="B43077" s="150"/>
    </row>
    <row r="43078" spans="2:2">
      <c r="B43078" s="150"/>
    </row>
    <row r="43079" spans="2:2">
      <c r="B43079" s="150"/>
    </row>
    <row r="43080" spans="2:2">
      <c r="B43080" s="150"/>
    </row>
    <row r="43081" spans="2:2">
      <c r="B43081" s="150"/>
    </row>
    <row r="43082" spans="2:2">
      <c r="B43082" s="150"/>
    </row>
    <row r="43083" spans="2:2">
      <c r="B43083" s="150"/>
    </row>
    <row r="43084" spans="2:2">
      <c r="B43084" s="150"/>
    </row>
    <row r="43085" spans="2:2">
      <c r="B43085" s="150"/>
    </row>
    <row r="43086" spans="2:2">
      <c r="B43086" s="150"/>
    </row>
    <row r="43087" spans="2:2">
      <c r="B43087" s="150"/>
    </row>
    <row r="43088" spans="2:2">
      <c r="B43088" s="150"/>
    </row>
    <row r="43089" spans="2:2">
      <c r="B43089" s="150"/>
    </row>
    <row r="43090" spans="2:2">
      <c r="B43090" s="150"/>
    </row>
    <row r="43091" spans="2:2">
      <c r="B43091" s="150"/>
    </row>
    <row r="43092" spans="2:2">
      <c r="B43092" s="150"/>
    </row>
    <row r="43093" spans="2:2">
      <c r="B43093" s="150"/>
    </row>
    <row r="43094" spans="2:2">
      <c r="B43094" s="150"/>
    </row>
    <row r="43095" spans="2:2">
      <c r="B43095" s="150"/>
    </row>
    <row r="43096" spans="2:2">
      <c r="B43096" s="150"/>
    </row>
    <row r="43097" spans="2:2">
      <c r="B43097" s="150"/>
    </row>
    <row r="43098" spans="2:2">
      <c r="B43098" s="150"/>
    </row>
    <row r="43099" spans="2:2">
      <c r="B43099" s="150"/>
    </row>
    <row r="43100" spans="2:2">
      <c r="B43100" s="150"/>
    </row>
    <row r="43101" spans="2:2">
      <c r="B43101" s="150"/>
    </row>
    <row r="43102" spans="2:2">
      <c r="B43102" s="150"/>
    </row>
    <row r="43103" spans="2:2">
      <c r="B43103" s="150"/>
    </row>
    <row r="43104" spans="2:2">
      <c r="B43104" s="150"/>
    </row>
    <row r="43105" spans="2:2">
      <c r="B43105" s="150"/>
    </row>
    <row r="43106" spans="2:2">
      <c r="B43106" s="150"/>
    </row>
    <row r="43107" spans="2:2">
      <c r="B43107" s="150"/>
    </row>
    <row r="43108" spans="2:2">
      <c r="B43108" s="150"/>
    </row>
    <row r="43109" spans="2:2">
      <c r="B43109" s="150"/>
    </row>
    <row r="43110" spans="2:2">
      <c r="B43110" s="150"/>
    </row>
    <row r="43111" spans="2:2">
      <c r="B43111" s="150"/>
    </row>
    <row r="43112" spans="2:2">
      <c r="B43112" s="150"/>
    </row>
    <row r="43113" spans="2:2">
      <c r="B43113" s="150"/>
    </row>
    <row r="43114" spans="2:2">
      <c r="B43114" s="150"/>
    </row>
    <row r="43115" spans="2:2">
      <c r="B43115" s="150"/>
    </row>
    <row r="43116" spans="2:2">
      <c r="B43116" s="150"/>
    </row>
    <row r="43117" spans="2:2">
      <c r="B43117" s="150"/>
    </row>
    <row r="43118" spans="2:2">
      <c r="B43118" s="150"/>
    </row>
    <row r="43119" spans="2:2">
      <c r="B43119" s="150"/>
    </row>
    <row r="43120" spans="2:2">
      <c r="B43120" s="150"/>
    </row>
    <row r="43121" spans="2:2">
      <c r="B43121" s="150"/>
    </row>
    <row r="43122" spans="2:2">
      <c r="B43122" s="150"/>
    </row>
    <row r="43123" spans="2:2">
      <c r="B43123" s="150"/>
    </row>
    <row r="43124" spans="2:2">
      <c r="B43124" s="150"/>
    </row>
    <row r="43125" spans="2:2">
      <c r="B43125" s="150"/>
    </row>
    <row r="43126" spans="2:2">
      <c r="B43126" s="150"/>
    </row>
    <row r="43127" spans="2:2">
      <c r="B43127" s="150"/>
    </row>
    <row r="43128" spans="2:2">
      <c r="B43128" s="150"/>
    </row>
    <row r="43129" spans="2:2">
      <c r="B43129" s="150"/>
    </row>
    <row r="43130" spans="2:2">
      <c r="B43130" s="150"/>
    </row>
    <row r="43131" spans="2:2">
      <c r="B43131" s="150"/>
    </row>
    <row r="43132" spans="2:2">
      <c r="B43132" s="150"/>
    </row>
    <row r="43133" spans="2:2">
      <c r="B43133" s="150"/>
    </row>
    <row r="43134" spans="2:2">
      <c r="B43134" s="150"/>
    </row>
    <row r="43135" spans="2:2">
      <c r="B43135" s="150"/>
    </row>
    <row r="43136" spans="2:2">
      <c r="B43136" s="150"/>
    </row>
    <row r="43137" spans="2:2">
      <c r="B43137" s="150"/>
    </row>
    <row r="43138" spans="2:2">
      <c r="B43138" s="150"/>
    </row>
    <row r="43139" spans="2:2">
      <c r="B43139" s="150"/>
    </row>
    <row r="43140" spans="2:2">
      <c r="B43140" s="150"/>
    </row>
    <row r="43141" spans="2:2">
      <c r="B43141" s="150"/>
    </row>
    <row r="43142" spans="2:2">
      <c r="B43142" s="150"/>
    </row>
    <row r="43143" spans="2:2">
      <c r="B43143" s="150"/>
    </row>
    <row r="43144" spans="2:2">
      <c r="B43144" s="150"/>
    </row>
    <row r="43145" spans="2:2">
      <c r="B43145" s="150"/>
    </row>
    <row r="43146" spans="2:2">
      <c r="B43146" s="150"/>
    </row>
    <row r="43147" spans="2:2">
      <c r="B43147" s="150"/>
    </row>
    <row r="43148" spans="2:2">
      <c r="B43148" s="150"/>
    </row>
    <row r="43149" spans="2:2">
      <c r="B43149" s="150"/>
    </row>
    <row r="43150" spans="2:2">
      <c r="B43150" s="150"/>
    </row>
    <row r="43151" spans="2:2">
      <c r="B43151" s="150"/>
    </row>
    <row r="43152" spans="2:2">
      <c r="B43152" s="150"/>
    </row>
    <row r="43153" spans="2:2">
      <c r="B43153" s="150"/>
    </row>
    <row r="43154" spans="2:2">
      <c r="B43154" s="150"/>
    </row>
    <row r="43155" spans="2:2">
      <c r="B43155" s="150"/>
    </row>
    <row r="43156" spans="2:2">
      <c r="B43156" s="150"/>
    </row>
    <row r="43157" spans="2:2">
      <c r="B43157" s="150"/>
    </row>
    <row r="43158" spans="2:2">
      <c r="B43158" s="150"/>
    </row>
    <row r="43159" spans="2:2">
      <c r="B43159" s="150"/>
    </row>
    <row r="43160" spans="2:2">
      <c r="B43160" s="150"/>
    </row>
    <row r="43161" spans="2:2">
      <c r="B43161" s="150"/>
    </row>
    <row r="43162" spans="2:2">
      <c r="B43162" s="150"/>
    </row>
    <row r="43163" spans="2:2">
      <c r="B43163" s="150"/>
    </row>
    <row r="43164" spans="2:2">
      <c r="B43164" s="150"/>
    </row>
    <row r="43165" spans="2:2">
      <c r="B43165" s="150"/>
    </row>
    <row r="43166" spans="2:2">
      <c r="B43166" s="150"/>
    </row>
    <row r="43167" spans="2:2">
      <c r="B43167" s="150"/>
    </row>
    <row r="43168" spans="2:2">
      <c r="B43168" s="150"/>
    </row>
    <row r="43169" spans="2:2">
      <c r="B43169" s="150"/>
    </row>
    <row r="43170" spans="2:2">
      <c r="B43170" s="150"/>
    </row>
    <row r="43171" spans="2:2">
      <c r="B43171" s="150"/>
    </row>
    <row r="43172" spans="2:2">
      <c r="B43172" s="150"/>
    </row>
    <row r="43173" spans="2:2">
      <c r="B43173" s="150"/>
    </row>
    <row r="43174" spans="2:2">
      <c r="B43174" s="150"/>
    </row>
    <row r="43175" spans="2:2">
      <c r="B43175" s="150"/>
    </row>
    <row r="43176" spans="2:2">
      <c r="B43176" s="150"/>
    </row>
    <row r="43177" spans="2:2">
      <c r="B43177" s="150"/>
    </row>
    <row r="43178" spans="2:2">
      <c r="B43178" s="150"/>
    </row>
    <row r="43179" spans="2:2">
      <c r="B43179" s="150"/>
    </row>
    <row r="43180" spans="2:2">
      <c r="B43180" s="150"/>
    </row>
    <row r="43181" spans="2:2">
      <c r="B43181" s="150"/>
    </row>
    <row r="43182" spans="2:2">
      <c r="B43182" s="150"/>
    </row>
    <row r="43183" spans="2:2">
      <c r="B43183" s="150"/>
    </row>
    <row r="43184" spans="2:2">
      <c r="B43184" s="150"/>
    </row>
    <row r="43185" spans="2:2">
      <c r="B43185" s="150"/>
    </row>
    <row r="43186" spans="2:2">
      <c r="B43186" s="150"/>
    </row>
    <row r="43187" spans="2:2">
      <c r="B43187" s="150"/>
    </row>
    <row r="43188" spans="2:2">
      <c r="B43188" s="150"/>
    </row>
    <row r="43189" spans="2:2">
      <c r="B43189" s="150"/>
    </row>
    <row r="43190" spans="2:2">
      <c r="B43190" s="150"/>
    </row>
    <row r="43191" spans="2:2">
      <c r="B43191" s="150"/>
    </row>
    <row r="43192" spans="2:2">
      <c r="B43192" s="150"/>
    </row>
    <row r="43193" spans="2:2">
      <c r="B43193" s="150"/>
    </row>
    <row r="43194" spans="2:2">
      <c r="B43194" s="150"/>
    </row>
    <row r="43195" spans="2:2">
      <c r="B43195" s="150"/>
    </row>
    <row r="43196" spans="2:2">
      <c r="B43196" s="150"/>
    </row>
    <row r="43197" spans="2:2">
      <c r="B43197" s="150"/>
    </row>
    <row r="43198" spans="2:2">
      <c r="B43198" s="150"/>
    </row>
    <row r="43199" spans="2:2">
      <c r="B43199" s="150"/>
    </row>
    <row r="43200" spans="2:2">
      <c r="B43200" s="150"/>
    </row>
    <row r="43201" spans="2:2">
      <c r="B43201" s="150"/>
    </row>
    <row r="43202" spans="2:2">
      <c r="B43202" s="150"/>
    </row>
    <row r="43203" spans="2:2">
      <c r="B43203" s="150"/>
    </row>
    <row r="43204" spans="2:2">
      <c r="B43204" s="150"/>
    </row>
    <row r="43205" spans="2:2">
      <c r="B43205" s="150"/>
    </row>
    <row r="43206" spans="2:2">
      <c r="B43206" s="150"/>
    </row>
    <row r="43207" spans="2:2">
      <c r="B43207" s="150"/>
    </row>
    <row r="43208" spans="2:2">
      <c r="B43208" s="150"/>
    </row>
    <row r="43209" spans="2:2">
      <c r="B43209" s="150"/>
    </row>
    <row r="43210" spans="2:2">
      <c r="B43210" s="150"/>
    </row>
    <row r="43211" spans="2:2">
      <c r="B43211" s="150"/>
    </row>
    <row r="43212" spans="2:2">
      <c r="B43212" s="150"/>
    </row>
    <row r="43213" spans="2:2">
      <c r="B43213" s="150"/>
    </row>
    <row r="43214" spans="2:2">
      <c r="B43214" s="150"/>
    </row>
    <row r="43215" spans="2:2">
      <c r="B43215" s="150"/>
    </row>
    <row r="43216" spans="2:2">
      <c r="B43216" s="150"/>
    </row>
    <row r="43217" spans="2:2">
      <c r="B43217" s="150"/>
    </row>
    <row r="43218" spans="2:2">
      <c r="B43218" s="150"/>
    </row>
    <row r="43219" spans="2:2">
      <c r="B43219" s="150"/>
    </row>
    <row r="43220" spans="2:2">
      <c r="B43220" s="150"/>
    </row>
    <row r="43221" spans="2:2">
      <c r="B43221" s="150"/>
    </row>
    <row r="43222" spans="2:2">
      <c r="B43222" s="150"/>
    </row>
    <row r="43223" spans="2:2">
      <c r="B43223" s="150"/>
    </row>
    <row r="43224" spans="2:2">
      <c r="B43224" s="150"/>
    </row>
    <row r="43225" spans="2:2">
      <c r="B43225" s="150"/>
    </row>
    <row r="43226" spans="2:2">
      <c r="B43226" s="150"/>
    </row>
    <row r="43227" spans="2:2">
      <c r="B43227" s="150"/>
    </row>
    <row r="43228" spans="2:2">
      <c r="B43228" s="150"/>
    </row>
    <row r="43229" spans="2:2">
      <c r="B43229" s="150"/>
    </row>
    <row r="43230" spans="2:2">
      <c r="B43230" s="150"/>
    </row>
    <row r="43231" spans="2:2">
      <c r="B43231" s="150"/>
    </row>
    <row r="43232" spans="2:2">
      <c r="B43232" s="150"/>
    </row>
    <row r="43233" spans="2:2">
      <c r="B43233" s="150"/>
    </row>
    <row r="43234" spans="2:2">
      <c r="B43234" s="150"/>
    </row>
    <row r="43235" spans="2:2">
      <c r="B43235" s="150"/>
    </row>
    <row r="43236" spans="2:2">
      <c r="B43236" s="150"/>
    </row>
    <row r="43237" spans="2:2">
      <c r="B43237" s="150"/>
    </row>
    <row r="43238" spans="2:2">
      <c r="B43238" s="150"/>
    </row>
    <row r="43239" spans="2:2">
      <c r="B43239" s="150"/>
    </row>
    <row r="43240" spans="2:2">
      <c r="B43240" s="150"/>
    </row>
    <row r="43241" spans="2:2">
      <c r="B43241" s="150"/>
    </row>
    <row r="43242" spans="2:2">
      <c r="B43242" s="150"/>
    </row>
    <row r="43243" spans="2:2">
      <c r="B43243" s="150"/>
    </row>
    <row r="43244" spans="2:2">
      <c r="B43244" s="150"/>
    </row>
    <row r="43245" spans="2:2">
      <c r="B43245" s="150"/>
    </row>
    <row r="43246" spans="2:2">
      <c r="B43246" s="150"/>
    </row>
    <row r="43247" spans="2:2">
      <c r="B43247" s="150"/>
    </row>
    <row r="43248" spans="2:2">
      <c r="B43248" s="150"/>
    </row>
    <row r="43249" spans="2:2">
      <c r="B43249" s="150"/>
    </row>
    <row r="43250" spans="2:2">
      <c r="B43250" s="150"/>
    </row>
    <row r="43251" spans="2:2">
      <c r="B43251" s="150"/>
    </row>
    <row r="43252" spans="2:2">
      <c r="B43252" s="150"/>
    </row>
    <row r="43253" spans="2:2">
      <c r="B43253" s="150"/>
    </row>
    <row r="43254" spans="2:2">
      <c r="B43254" s="150"/>
    </row>
    <row r="43255" spans="2:2">
      <c r="B43255" s="150"/>
    </row>
    <row r="43256" spans="2:2">
      <c r="B43256" s="150"/>
    </row>
    <row r="43257" spans="2:2">
      <c r="B43257" s="150"/>
    </row>
    <row r="43258" spans="2:2">
      <c r="B43258" s="150"/>
    </row>
    <row r="43259" spans="2:2">
      <c r="B43259" s="150"/>
    </row>
    <row r="43260" spans="2:2">
      <c r="B43260" s="150"/>
    </row>
    <row r="43261" spans="2:2">
      <c r="B43261" s="150"/>
    </row>
    <row r="43262" spans="2:2">
      <c r="B43262" s="150"/>
    </row>
    <row r="43263" spans="2:2">
      <c r="B43263" s="150"/>
    </row>
    <row r="43264" spans="2:2">
      <c r="B43264" s="150"/>
    </row>
    <row r="43265" spans="2:2">
      <c r="B43265" s="150"/>
    </row>
    <row r="43266" spans="2:2">
      <c r="B43266" s="150"/>
    </row>
    <row r="43267" spans="2:2">
      <c r="B43267" s="150"/>
    </row>
    <row r="43268" spans="2:2">
      <c r="B43268" s="150"/>
    </row>
    <row r="43269" spans="2:2">
      <c r="B43269" s="150"/>
    </row>
    <row r="43270" spans="2:2">
      <c r="B43270" s="150"/>
    </row>
    <row r="43271" spans="2:2">
      <c r="B43271" s="150"/>
    </row>
    <row r="43272" spans="2:2">
      <c r="B43272" s="150"/>
    </row>
    <row r="43273" spans="2:2">
      <c r="B43273" s="150"/>
    </row>
    <row r="43274" spans="2:2">
      <c r="B43274" s="150"/>
    </row>
    <row r="43275" spans="2:2">
      <c r="B43275" s="150"/>
    </row>
    <row r="43276" spans="2:2">
      <c r="B43276" s="150"/>
    </row>
    <row r="43277" spans="2:2">
      <c r="B43277" s="150"/>
    </row>
    <row r="43278" spans="2:2">
      <c r="B43278" s="150"/>
    </row>
    <row r="43279" spans="2:2">
      <c r="B43279" s="150"/>
    </row>
    <row r="43280" spans="2:2">
      <c r="B43280" s="150"/>
    </row>
    <row r="43281" spans="2:2">
      <c r="B43281" s="150"/>
    </row>
    <row r="43282" spans="2:2">
      <c r="B43282" s="150"/>
    </row>
    <row r="43283" spans="2:2">
      <c r="B43283" s="150"/>
    </row>
    <row r="43284" spans="2:2">
      <c r="B43284" s="150"/>
    </row>
    <row r="43285" spans="2:2">
      <c r="B43285" s="150"/>
    </row>
    <row r="43286" spans="2:2">
      <c r="B43286" s="150"/>
    </row>
    <row r="43287" spans="2:2">
      <c r="B43287" s="150"/>
    </row>
    <row r="43288" spans="2:2">
      <c r="B43288" s="150"/>
    </row>
    <row r="43289" spans="2:2">
      <c r="B43289" s="150"/>
    </row>
    <row r="43290" spans="2:2">
      <c r="B43290" s="150"/>
    </row>
    <row r="43291" spans="2:2">
      <c r="B43291" s="150"/>
    </row>
    <row r="43292" spans="2:2">
      <c r="B43292" s="150"/>
    </row>
    <row r="43293" spans="2:2">
      <c r="B43293" s="150"/>
    </row>
    <row r="43294" spans="2:2">
      <c r="B43294" s="150"/>
    </row>
    <row r="43295" spans="2:2">
      <c r="B43295" s="150"/>
    </row>
    <row r="43296" spans="2:2">
      <c r="B43296" s="150"/>
    </row>
    <row r="43297" spans="2:2">
      <c r="B43297" s="150"/>
    </row>
    <row r="43298" spans="2:2">
      <c r="B43298" s="150"/>
    </row>
    <row r="43299" spans="2:2">
      <c r="B43299" s="150"/>
    </row>
    <row r="43300" spans="2:2">
      <c r="B43300" s="150"/>
    </row>
    <row r="43301" spans="2:2">
      <c r="B43301" s="150"/>
    </row>
    <row r="43302" spans="2:2">
      <c r="B43302" s="150"/>
    </row>
    <row r="43303" spans="2:2">
      <c r="B43303" s="150"/>
    </row>
    <row r="43304" spans="2:2">
      <c r="B43304" s="150"/>
    </row>
    <row r="43305" spans="2:2">
      <c r="B43305" s="150"/>
    </row>
    <row r="43306" spans="2:2">
      <c r="B43306" s="150"/>
    </row>
    <row r="43307" spans="2:2">
      <c r="B43307" s="150"/>
    </row>
    <row r="43308" spans="2:2">
      <c r="B43308" s="150"/>
    </row>
    <row r="43309" spans="2:2">
      <c r="B43309" s="150"/>
    </row>
    <row r="43310" spans="2:2">
      <c r="B43310" s="150"/>
    </row>
    <row r="43311" spans="2:2">
      <c r="B43311" s="150"/>
    </row>
    <row r="43312" spans="2:2">
      <c r="B43312" s="150"/>
    </row>
    <row r="43313" spans="2:2">
      <c r="B43313" s="150"/>
    </row>
    <row r="43314" spans="2:2">
      <c r="B43314" s="150"/>
    </row>
    <row r="43315" spans="2:2">
      <c r="B43315" s="150"/>
    </row>
    <row r="43316" spans="2:2">
      <c r="B43316" s="150"/>
    </row>
    <row r="43317" spans="2:2">
      <c r="B43317" s="150"/>
    </row>
    <row r="43318" spans="2:2">
      <c r="B43318" s="150"/>
    </row>
    <row r="43319" spans="2:2">
      <c r="B43319" s="150"/>
    </row>
    <row r="43320" spans="2:2">
      <c r="B43320" s="150"/>
    </row>
    <row r="43321" spans="2:2">
      <c r="B43321" s="150"/>
    </row>
    <row r="43322" spans="2:2">
      <c r="B43322" s="150"/>
    </row>
    <row r="43323" spans="2:2">
      <c r="B43323" s="150"/>
    </row>
    <row r="43324" spans="2:2">
      <c r="B43324" s="150"/>
    </row>
    <row r="43325" spans="2:2">
      <c r="B43325" s="150"/>
    </row>
    <row r="43326" spans="2:2">
      <c r="B43326" s="150"/>
    </row>
    <row r="43327" spans="2:2">
      <c r="B43327" s="150"/>
    </row>
    <row r="43328" spans="2:2">
      <c r="B43328" s="150"/>
    </row>
    <row r="43329" spans="2:2">
      <c r="B43329" s="150"/>
    </row>
    <row r="43330" spans="2:2">
      <c r="B43330" s="150"/>
    </row>
    <row r="43331" spans="2:2">
      <c r="B43331" s="150"/>
    </row>
    <row r="43332" spans="2:2">
      <c r="B43332" s="150"/>
    </row>
    <row r="43333" spans="2:2">
      <c r="B43333" s="150"/>
    </row>
    <row r="43334" spans="2:2">
      <c r="B43334" s="150"/>
    </row>
    <row r="43335" spans="2:2">
      <c r="B43335" s="150"/>
    </row>
    <row r="43336" spans="2:2">
      <c r="B43336" s="150"/>
    </row>
    <row r="43337" spans="2:2">
      <c r="B43337" s="150"/>
    </row>
    <row r="43338" spans="2:2">
      <c r="B43338" s="150"/>
    </row>
    <row r="43339" spans="2:2">
      <c r="B43339" s="150"/>
    </row>
    <row r="43340" spans="2:2">
      <c r="B43340" s="150"/>
    </row>
    <row r="43341" spans="2:2">
      <c r="B43341" s="150"/>
    </row>
    <row r="43342" spans="2:2">
      <c r="B43342" s="150"/>
    </row>
    <row r="43343" spans="2:2">
      <c r="B43343" s="150"/>
    </row>
    <row r="43344" spans="2:2">
      <c r="B43344" s="150"/>
    </row>
    <row r="43345" spans="2:2">
      <c r="B43345" s="150"/>
    </row>
    <row r="43346" spans="2:2">
      <c r="B43346" s="150"/>
    </row>
    <row r="43347" spans="2:2">
      <c r="B43347" s="150"/>
    </row>
    <row r="43348" spans="2:2">
      <c r="B43348" s="150"/>
    </row>
    <row r="43349" spans="2:2">
      <c r="B43349" s="150"/>
    </row>
    <row r="43350" spans="2:2">
      <c r="B43350" s="150"/>
    </row>
    <row r="43351" spans="2:2">
      <c r="B43351" s="150"/>
    </row>
    <row r="43352" spans="2:2">
      <c r="B43352" s="150"/>
    </row>
    <row r="43353" spans="2:2">
      <c r="B43353" s="150"/>
    </row>
    <row r="43354" spans="2:2">
      <c r="B43354" s="150"/>
    </row>
    <row r="43355" spans="2:2">
      <c r="B43355" s="150"/>
    </row>
    <row r="43356" spans="2:2">
      <c r="B43356" s="150"/>
    </row>
    <row r="43357" spans="2:2">
      <c r="B43357" s="150"/>
    </row>
    <row r="43358" spans="2:2">
      <c r="B43358" s="150"/>
    </row>
    <row r="43359" spans="2:2">
      <c r="B43359" s="150"/>
    </row>
    <row r="43360" spans="2:2">
      <c r="B43360" s="150"/>
    </row>
    <row r="43361" spans="2:2">
      <c r="B43361" s="150"/>
    </row>
    <row r="43362" spans="2:2">
      <c r="B43362" s="150"/>
    </row>
    <row r="43363" spans="2:2">
      <c r="B43363" s="150"/>
    </row>
    <row r="43364" spans="2:2">
      <c r="B43364" s="150"/>
    </row>
    <row r="43365" spans="2:2">
      <c r="B43365" s="150"/>
    </row>
    <row r="43366" spans="2:2">
      <c r="B43366" s="150"/>
    </row>
    <row r="43367" spans="2:2">
      <c r="B43367" s="150"/>
    </row>
    <row r="43368" spans="2:2">
      <c r="B43368" s="150"/>
    </row>
    <row r="43369" spans="2:2">
      <c r="B43369" s="150"/>
    </row>
    <row r="43370" spans="2:2">
      <c r="B43370" s="150"/>
    </row>
    <row r="43371" spans="2:2">
      <c r="B43371" s="150"/>
    </row>
    <row r="43372" spans="2:2">
      <c r="B43372" s="150"/>
    </row>
    <row r="43373" spans="2:2">
      <c r="B43373" s="150"/>
    </row>
    <row r="43374" spans="2:2">
      <c r="B43374" s="150"/>
    </row>
    <row r="43375" spans="2:2">
      <c r="B43375" s="150"/>
    </row>
    <row r="43376" spans="2:2">
      <c r="B43376" s="150"/>
    </row>
    <row r="43377" spans="2:2">
      <c r="B43377" s="150"/>
    </row>
    <row r="43378" spans="2:2">
      <c r="B43378" s="150"/>
    </row>
    <row r="43379" spans="2:2">
      <c r="B43379" s="150"/>
    </row>
    <row r="43380" spans="2:2">
      <c r="B43380" s="150"/>
    </row>
    <row r="43381" spans="2:2">
      <c r="B43381" s="150"/>
    </row>
    <row r="43382" spans="2:2">
      <c r="B43382" s="150"/>
    </row>
    <row r="43383" spans="2:2">
      <c r="B43383" s="150"/>
    </row>
    <row r="43384" spans="2:2">
      <c r="B43384" s="150"/>
    </row>
    <row r="43385" spans="2:2">
      <c r="B43385" s="150"/>
    </row>
    <row r="43386" spans="2:2">
      <c r="B43386" s="150"/>
    </row>
    <row r="43387" spans="2:2">
      <c r="B43387" s="150"/>
    </row>
    <row r="43388" spans="2:2">
      <c r="B43388" s="150"/>
    </row>
    <row r="43389" spans="2:2">
      <c r="B43389" s="150"/>
    </row>
    <row r="43390" spans="2:2">
      <c r="B43390" s="150"/>
    </row>
    <row r="43391" spans="2:2">
      <c r="B43391" s="150"/>
    </row>
    <row r="43392" spans="2:2">
      <c r="B43392" s="150"/>
    </row>
    <row r="43393" spans="2:2">
      <c r="B43393" s="150"/>
    </row>
    <row r="43394" spans="2:2">
      <c r="B43394" s="150"/>
    </row>
    <row r="43395" spans="2:2">
      <c r="B43395" s="150"/>
    </row>
    <row r="43396" spans="2:2">
      <c r="B43396" s="150"/>
    </row>
    <row r="43397" spans="2:2">
      <c r="B43397" s="150"/>
    </row>
    <row r="43398" spans="2:2">
      <c r="B43398" s="150"/>
    </row>
    <row r="43399" spans="2:2">
      <c r="B43399" s="150"/>
    </row>
    <row r="43400" spans="2:2">
      <c r="B43400" s="150"/>
    </row>
    <row r="43401" spans="2:2">
      <c r="B43401" s="150"/>
    </row>
    <row r="43402" spans="2:2">
      <c r="B43402" s="150"/>
    </row>
    <row r="43403" spans="2:2">
      <c r="B43403" s="150"/>
    </row>
    <row r="43404" spans="2:2">
      <c r="B43404" s="150"/>
    </row>
    <row r="43405" spans="2:2">
      <c r="B43405" s="150"/>
    </row>
    <row r="43406" spans="2:2">
      <c r="B43406" s="150"/>
    </row>
    <row r="43407" spans="2:2">
      <c r="B43407" s="150"/>
    </row>
    <row r="43408" spans="2:2">
      <c r="B43408" s="150"/>
    </row>
    <row r="43409" spans="2:2">
      <c r="B43409" s="150"/>
    </row>
    <row r="43410" spans="2:2">
      <c r="B43410" s="150"/>
    </row>
    <row r="43411" spans="2:2">
      <c r="B43411" s="150"/>
    </row>
    <row r="43412" spans="2:2">
      <c r="B43412" s="150"/>
    </row>
    <row r="43413" spans="2:2">
      <c r="B43413" s="150"/>
    </row>
    <row r="43414" spans="2:2">
      <c r="B43414" s="150"/>
    </row>
    <row r="43415" spans="2:2">
      <c r="B43415" s="150"/>
    </row>
    <row r="43416" spans="2:2">
      <c r="B43416" s="150"/>
    </row>
    <row r="43417" spans="2:2">
      <c r="B43417" s="150"/>
    </row>
    <row r="43418" spans="2:2">
      <c r="B43418" s="150"/>
    </row>
    <row r="43419" spans="2:2">
      <c r="B43419" s="150"/>
    </row>
    <row r="43420" spans="2:2">
      <c r="B43420" s="150"/>
    </row>
    <row r="43421" spans="2:2">
      <c r="B43421" s="150"/>
    </row>
    <row r="43422" spans="2:2">
      <c r="B43422" s="150"/>
    </row>
    <row r="43423" spans="2:2">
      <c r="B43423" s="150"/>
    </row>
    <row r="43424" spans="2:2">
      <c r="B43424" s="150"/>
    </row>
    <row r="43425" spans="2:2">
      <c r="B43425" s="150"/>
    </row>
    <row r="43426" spans="2:2">
      <c r="B43426" s="150"/>
    </row>
    <row r="43427" spans="2:2">
      <c r="B43427" s="150"/>
    </row>
    <row r="43428" spans="2:2">
      <c r="B43428" s="150"/>
    </row>
    <row r="43429" spans="2:2">
      <c r="B43429" s="150"/>
    </row>
    <row r="43430" spans="2:2">
      <c r="B43430" s="150"/>
    </row>
    <row r="43431" spans="2:2">
      <c r="B43431" s="150"/>
    </row>
    <row r="43432" spans="2:2">
      <c r="B43432" s="150"/>
    </row>
    <row r="43433" spans="2:2">
      <c r="B43433" s="150"/>
    </row>
    <row r="43434" spans="2:2">
      <c r="B43434" s="150"/>
    </row>
    <row r="43435" spans="2:2">
      <c r="B43435" s="150"/>
    </row>
    <row r="43436" spans="2:2">
      <c r="B43436" s="150"/>
    </row>
    <row r="43437" spans="2:2">
      <c r="B43437" s="150"/>
    </row>
    <row r="43438" spans="2:2">
      <c r="B43438" s="150"/>
    </row>
    <row r="43439" spans="2:2">
      <c r="B43439" s="150"/>
    </row>
    <row r="43440" spans="2:2">
      <c r="B43440" s="150"/>
    </row>
    <row r="43441" spans="2:2">
      <c r="B43441" s="150"/>
    </row>
    <row r="43442" spans="2:2">
      <c r="B43442" s="150"/>
    </row>
    <row r="43443" spans="2:2">
      <c r="B43443" s="150"/>
    </row>
    <row r="43444" spans="2:2">
      <c r="B43444" s="150"/>
    </row>
    <row r="43445" spans="2:2">
      <c r="B43445" s="150"/>
    </row>
    <row r="43446" spans="2:2">
      <c r="B43446" s="150"/>
    </row>
    <row r="43447" spans="2:2">
      <c r="B43447" s="150"/>
    </row>
    <row r="43448" spans="2:2">
      <c r="B43448" s="150"/>
    </row>
    <row r="43449" spans="2:2">
      <c r="B43449" s="150"/>
    </row>
    <row r="43450" spans="2:2">
      <c r="B43450" s="150"/>
    </row>
    <row r="43451" spans="2:2">
      <c r="B43451" s="150"/>
    </row>
    <row r="43452" spans="2:2">
      <c r="B43452" s="150"/>
    </row>
    <row r="43453" spans="2:2">
      <c r="B43453" s="150"/>
    </row>
    <row r="43454" spans="2:2">
      <c r="B43454" s="150"/>
    </row>
    <row r="43455" spans="2:2">
      <c r="B43455" s="150"/>
    </row>
    <row r="43456" spans="2:2">
      <c r="B43456" s="150"/>
    </row>
    <row r="43457" spans="2:2">
      <c r="B43457" s="150"/>
    </row>
    <row r="43458" spans="2:2">
      <c r="B43458" s="150"/>
    </row>
    <row r="43459" spans="2:2">
      <c r="B43459" s="150"/>
    </row>
    <row r="43460" spans="2:2">
      <c r="B43460" s="150"/>
    </row>
    <row r="43461" spans="2:2">
      <c r="B43461" s="150"/>
    </row>
    <row r="43462" spans="2:2">
      <c r="B43462" s="150"/>
    </row>
    <row r="43463" spans="2:2">
      <c r="B43463" s="150"/>
    </row>
    <row r="43464" spans="2:2">
      <c r="B43464" s="150"/>
    </row>
    <row r="43465" spans="2:2">
      <c r="B43465" s="150"/>
    </row>
    <row r="43466" spans="2:2">
      <c r="B43466" s="150"/>
    </row>
    <row r="43467" spans="2:2">
      <c r="B43467" s="150"/>
    </row>
    <row r="43468" spans="2:2">
      <c r="B43468" s="150"/>
    </row>
    <row r="43469" spans="2:2">
      <c r="B43469" s="150"/>
    </row>
    <row r="43470" spans="2:2">
      <c r="B43470" s="150"/>
    </row>
    <row r="43471" spans="2:2">
      <c r="B43471" s="150"/>
    </row>
    <row r="43472" spans="2:2">
      <c r="B43472" s="150"/>
    </row>
    <row r="43473" spans="2:2">
      <c r="B43473" s="150"/>
    </row>
    <row r="43474" spans="2:2">
      <c r="B43474" s="150"/>
    </row>
    <row r="43475" spans="2:2">
      <c r="B43475" s="150"/>
    </row>
    <row r="43476" spans="2:2">
      <c r="B43476" s="150"/>
    </row>
    <row r="43477" spans="2:2">
      <c r="B43477" s="150"/>
    </row>
    <row r="43478" spans="2:2">
      <c r="B43478" s="150"/>
    </row>
    <row r="43479" spans="2:2">
      <c r="B43479" s="150"/>
    </row>
    <row r="43480" spans="2:2">
      <c r="B43480" s="150"/>
    </row>
    <row r="43481" spans="2:2">
      <c r="B43481" s="150"/>
    </row>
    <row r="43482" spans="2:2">
      <c r="B43482" s="150"/>
    </row>
    <row r="43483" spans="2:2">
      <c r="B43483" s="150"/>
    </row>
    <row r="43484" spans="2:2">
      <c r="B43484" s="150"/>
    </row>
    <row r="43485" spans="2:2">
      <c r="B43485" s="150"/>
    </row>
    <row r="43486" spans="2:2">
      <c r="B43486" s="150"/>
    </row>
    <row r="43487" spans="2:2">
      <c r="B43487" s="150"/>
    </row>
    <row r="43488" spans="2:2">
      <c r="B43488" s="150"/>
    </row>
    <row r="43489" spans="2:2">
      <c r="B43489" s="150"/>
    </row>
    <row r="43490" spans="2:2">
      <c r="B43490" s="150"/>
    </row>
    <row r="43491" spans="2:2">
      <c r="B43491" s="150"/>
    </row>
    <row r="43492" spans="2:2">
      <c r="B43492" s="150"/>
    </row>
    <row r="43493" spans="2:2">
      <c r="B43493" s="150"/>
    </row>
    <row r="43494" spans="2:2">
      <c r="B43494" s="150"/>
    </row>
    <row r="43495" spans="2:2">
      <c r="B43495" s="150"/>
    </row>
    <row r="43496" spans="2:2">
      <c r="B43496" s="150"/>
    </row>
    <row r="43497" spans="2:2">
      <c r="B43497" s="150"/>
    </row>
    <row r="43498" spans="2:2">
      <c r="B43498" s="150"/>
    </row>
    <row r="43499" spans="2:2">
      <c r="B43499" s="150"/>
    </row>
    <row r="43500" spans="2:2">
      <c r="B43500" s="150"/>
    </row>
    <row r="43501" spans="2:2">
      <c r="B43501" s="150"/>
    </row>
    <row r="43502" spans="2:2">
      <c r="B43502" s="150"/>
    </row>
    <row r="43503" spans="2:2">
      <c r="B43503" s="150"/>
    </row>
    <row r="43504" spans="2:2">
      <c r="B43504" s="150"/>
    </row>
    <row r="43505" spans="2:2">
      <c r="B43505" s="150"/>
    </row>
    <row r="43506" spans="2:2">
      <c r="B43506" s="150"/>
    </row>
    <row r="43507" spans="2:2">
      <c r="B43507" s="150"/>
    </row>
    <row r="43508" spans="2:2">
      <c r="B43508" s="150"/>
    </row>
    <row r="43509" spans="2:2">
      <c r="B43509" s="150"/>
    </row>
    <row r="43510" spans="2:2">
      <c r="B43510" s="150"/>
    </row>
    <row r="43511" spans="2:2">
      <c r="B43511" s="150"/>
    </row>
    <row r="43512" spans="2:2">
      <c r="B43512" s="150"/>
    </row>
    <row r="43513" spans="2:2">
      <c r="B43513" s="150"/>
    </row>
    <row r="43514" spans="2:2">
      <c r="B43514" s="150"/>
    </row>
    <row r="43515" spans="2:2">
      <c r="B43515" s="150"/>
    </row>
    <row r="43516" spans="2:2">
      <c r="B43516" s="150"/>
    </row>
    <row r="43517" spans="2:2">
      <c r="B43517" s="150"/>
    </row>
    <row r="43518" spans="2:2">
      <c r="B43518" s="150"/>
    </row>
    <row r="43519" spans="2:2">
      <c r="B43519" s="150"/>
    </row>
    <row r="43520" spans="2:2">
      <c r="B43520" s="150"/>
    </row>
    <row r="43521" spans="2:2">
      <c r="B43521" s="150"/>
    </row>
    <row r="43522" spans="2:2">
      <c r="B43522" s="150"/>
    </row>
    <row r="43523" spans="2:2">
      <c r="B43523" s="150"/>
    </row>
    <row r="43524" spans="2:2">
      <c r="B43524" s="150"/>
    </row>
    <row r="43525" spans="2:2">
      <c r="B43525" s="150"/>
    </row>
    <row r="43526" spans="2:2">
      <c r="B43526" s="150"/>
    </row>
    <row r="43527" spans="2:2">
      <c r="B43527" s="150"/>
    </row>
    <row r="43528" spans="2:2">
      <c r="B43528" s="150"/>
    </row>
    <row r="43529" spans="2:2">
      <c r="B43529" s="150"/>
    </row>
    <row r="43530" spans="2:2">
      <c r="B43530" s="150"/>
    </row>
    <row r="43531" spans="2:2">
      <c r="B43531" s="150"/>
    </row>
    <row r="43532" spans="2:2">
      <c r="B43532" s="150"/>
    </row>
    <row r="43533" spans="2:2">
      <c r="B43533" s="150"/>
    </row>
    <row r="43534" spans="2:2">
      <c r="B43534" s="150"/>
    </row>
    <row r="43535" spans="2:2">
      <c r="B43535" s="150"/>
    </row>
    <row r="43536" spans="2:2">
      <c r="B43536" s="150"/>
    </row>
    <row r="43537" spans="2:2">
      <c r="B43537" s="150"/>
    </row>
    <row r="43538" spans="2:2">
      <c r="B43538" s="150"/>
    </row>
    <row r="43539" spans="2:2">
      <c r="B43539" s="150"/>
    </row>
    <row r="43540" spans="2:2">
      <c r="B43540" s="150"/>
    </row>
    <row r="43541" spans="2:2">
      <c r="B43541" s="150"/>
    </row>
    <row r="43542" spans="2:2">
      <c r="B43542" s="150"/>
    </row>
    <row r="43543" spans="2:2">
      <c r="B43543" s="150"/>
    </row>
    <row r="43544" spans="2:2">
      <c r="B43544" s="150"/>
    </row>
    <row r="43545" spans="2:2">
      <c r="B43545" s="150"/>
    </row>
    <row r="43546" spans="2:2">
      <c r="B43546" s="150"/>
    </row>
    <row r="43547" spans="2:2">
      <c r="B43547" s="150"/>
    </row>
    <row r="43548" spans="2:2">
      <c r="B43548" s="150"/>
    </row>
    <row r="43549" spans="2:2">
      <c r="B43549" s="150"/>
    </row>
    <row r="43550" spans="2:2">
      <c r="B43550" s="150"/>
    </row>
    <row r="43551" spans="2:2">
      <c r="B43551" s="150"/>
    </row>
    <row r="43552" spans="2:2">
      <c r="B43552" s="150"/>
    </row>
    <row r="43553" spans="2:2">
      <c r="B43553" s="150"/>
    </row>
    <row r="43554" spans="2:2">
      <c r="B43554" s="150"/>
    </row>
    <row r="43555" spans="2:2">
      <c r="B43555" s="150"/>
    </row>
    <row r="43556" spans="2:2">
      <c r="B43556" s="150"/>
    </row>
    <row r="43557" spans="2:2">
      <c r="B43557" s="150"/>
    </row>
    <row r="43558" spans="2:2">
      <c r="B43558" s="150"/>
    </row>
    <row r="43559" spans="2:2">
      <c r="B43559" s="150"/>
    </row>
    <row r="43560" spans="2:2">
      <c r="B43560" s="150"/>
    </row>
    <row r="43561" spans="2:2">
      <c r="B43561" s="150"/>
    </row>
    <row r="43562" spans="2:2">
      <c r="B43562" s="150"/>
    </row>
    <row r="43563" spans="2:2">
      <c r="B43563" s="150"/>
    </row>
    <row r="43564" spans="2:2">
      <c r="B43564" s="150"/>
    </row>
    <row r="43565" spans="2:2">
      <c r="B43565" s="150"/>
    </row>
    <row r="43566" spans="2:2">
      <c r="B43566" s="150"/>
    </row>
    <row r="43567" spans="2:2">
      <c r="B43567" s="150"/>
    </row>
    <row r="43568" spans="2:2">
      <c r="B43568" s="150"/>
    </row>
    <row r="43569" spans="2:2">
      <c r="B43569" s="150"/>
    </row>
    <row r="43570" spans="2:2">
      <c r="B43570" s="150"/>
    </row>
    <row r="43571" spans="2:2">
      <c r="B43571" s="150"/>
    </row>
    <row r="43572" spans="2:2">
      <c r="B43572" s="150"/>
    </row>
    <row r="43573" spans="2:2">
      <c r="B43573" s="150"/>
    </row>
    <row r="43574" spans="2:2">
      <c r="B43574" s="150"/>
    </row>
    <row r="43575" spans="2:2">
      <c r="B43575" s="150"/>
    </row>
    <row r="43576" spans="2:2">
      <c r="B43576" s="150"/>
    </row>
    <row r="43577" spans="2:2">
      <c r="B43577" s="150"/>
    </row>
    <row r="43578" spans="2:2">
      <c r="B43578" s="150"/>
    </row>
    <row r="43579" spans="2:2">
      <c r="B43579" s="150"/>
    </row>
    <row r="43580" spans="2:2">
      <c r="B43580" s="150"/>
    </row>
    <row r="43581" spans="2:2">
      <c r="B43581" s="150"/>
    </row>
    <row r="43582" spans="2:2">
      <c r="B43582" s="150"/>
    </row>
    <row r="43583" spans="2:2">
      <c r="B43583" s="150"/>
    </row>
    <row r="43584" spans="2:2">
      <c r="B43584" s="150"/>
    </row>
    <row r="43585" spans="2:2">
      <c r="B43585" s="150"/>
    </row>
    <row r="43586" spans="2:2">
      <c r="B43586" s="150"/>
    </row>
    <row r="43587" spans="2:2">
      <c r="B43587" s="150"/>
    </row>
    <row r="43588" spans="2:2">
      <c r="B43588" s="150"/>
    </row>
    <row r="43589" spans="2:2">
      <c r="B43589" s="150"/>
    </row>
    <row r="43590" spans="2:2">
      <c r="B43590" s="150"/>
    </row>
    <row r="43591" spans="2:2">
      <c r="B43591" s="150"/>
    </row>
    <row r="43592" spans="2:2">
      <c r="B43592" s="150"/>
    </row>
    <row r="43593" spans="2:2">
      <c r="B43593" s="150"/>
    </row>
    <row r="43594" spans="2:2">
      <c r="B43594" s="150"/>
    </row>
    <row r="43595" spans="2:2">
      <c r="B43595" s="150"/>
    </row>
    <row r="43596" spans="2:2">
      <c r="B43596" s="150"/>
    </row>
    <row r="43597" spans="2:2">
      <c r="B43597" s="150"/>
    </row>
    <row r="43598" spans="2:2">
      <c r="B43598" s="150"/>
    </row>
    <row r="43599" spans="2:2">
      <c r="B43599" s="150"/>
    </row>
    <row r="43600" spans="2:2">
      <c r="B43600" s="150"/>
    </row>
    <row r="43601" spans="2:2">
      <c r="B43601" s="150"/>
    </row>
    <row r="43602" spans="2:2">
      <c r="B43602" s="150"/>
    </row>
    <row r="43603" spans="2:2">
      <c r="B43603" s="150"/>
    </row>
    <row r="43604" spans="2:2">
      <c r="B43604" s="150"/>
    </row>
    <row r="43605" spans="2:2">
      <c r="B43605" s="150"/>
    </row>
    <row r="43606" spans="2:2">
      <c r="B43606" s="150"/>
    </row>
    <row r="43607" spans="2:2">
      <c r="B43607" s="150"/>
    </row>
    <row r="43608" spans="2:2">
      <c r="B43608" s="150"/>
    </row>
    <row r="43609" spans="2:2">
      <c r="B43609" s="150"/>
    </row>
    <row r="43610" spans="2:2">
      <c r="B43610" s="150"/>
    </row>
    <row r="43611" spans="2:2">
      <c r="B43611" s="150"/>
    </row>
    <row r="43612" spans="2:2">
      <c r="B43612" s="150"/>
    </row>
    <row r="43613" spans="2:2">
      <c r="B43613" s="150"/>
    </row>
    <row r="43614" spans="2:2">
      <c r="B43614" s="150"/>
    </row>
    <row r="43615" spans="2:2">
      <c r="B43615" s="150"/>
    </row>
    <row r="43616" spans="2:2">
      <c r="B43616" s="150"/>
    </row>
    <row r="43617" spans="2:2">
      <c r="B43617" s="150"/>
    </row>
    <row r="43618" spans="2:2">
      <c r="B43618" s="150"/>
    </row>
    <row r="43619" spans="2:2">
      <c r="B43619" s="150"/>
    </row>
    <row r="43620" spans="2:2">
      <c r="B43620" s="150"/>
    </row>
    <row r="43621" spans="2:2">
      <c r="B43621" s="150"/>
    </row>
    <row r="43622" spans="2:2">
      <c r="B43622" s="150"/>
    </row>
    <row r="43623" spans="2:2">
      <c r="B43623" s="150"/>
    </row>
    <row r="43624" spans="2:2">
      <c r="B43624" s="150"/>
    </row>
    <row r="43625" spans="2:2">
      <c r="B43625" s="150"/>
    </row>
    <row r="43626" spans="2:2">
      <c r="B43626" s="150"/>
    </row>
    <row r="43627" spans="2:2">
      <c r="B43627" s="150"/>
    </row>
    <row r="43628" spans="2:2">
      <c r="B43628" s="150"/>
    </row>
    <row r="43629" spans="2:2">
      <c r="B43629" s="150"/>
    </row>
    <row r="43630" spans="2:2">
      <c r="B43630" s="150"/>
    </row>
    <row r="43631" spans="2:2">
      <c r="B43631" s="150"/>
    </row>
    <row r="43632" spans="2:2">
      <c r="B43632" s="150"/>
    </row>
    <row r="43633" spans="2:2">
      <c r="B43633" s="150"/>
    </row>
    <row r="43634" spans="2:2">
      <c r="B43634" s="150"/>
    </row>
    <row r="43635" spans="2:2">
      <c r="B43635" s="150"/>
    </row>
    <row r="43636" spans="2:2">
      <c r="B43636" s="150"/>
    </row>
    <row r="43637" spans="2:2">
      <c r="B43637" s="150"/>
    </row>
    <row r="43638" spans="2:2">
      <c r="B43638" s="150"/>
    </row>
    <row r="43639" spans="2:2">
      <c r="B43639" s="150"/>
    </row>
    <row r="43640" spans="2:2">
      <c r="B43640" s="150"/>
    </row>
    <row r="43641" spans="2:2">
      <c r="B43641" s="150"/>
    </row>
    <row r="43642" spans="2:2">
      <c r="B43642" s="150"/>
    </row>
    <row r="43643" spans="2:2">
      <c r="B43643" s="150"/>
    </row>
    <row r="43644" spans="2:2">
      <c r="B43644" s="150"/>
    </row>
    <row r="43645" spans="2:2">
      <c r="B43645" s="150"/>
    </row>
    <row r="43646" spans="2:2">
      <c r="B43646" s="150"/>
    </row>
    <row r="43647" spans="2:2">
      <c r="B43647" s="150"/>
    </row>
    <row r="43648" spans="2:2">
      <c r="B43648" s="150"/>
    </row>
    <row r="43649" spans="2:2">
      <c r="B43649" s="150"/>
    </row>
    <row r="43650" spans="2:2">
      <c r="B43650" s="150"/>
    </row>
    <row r="43651" spans="2:2">
      <c r="B43651" s="150"/>
    </row>
    <row r="43652" spans="2:2">
      <c r="B43652" s="150"/>
    </row>
    <row r="43653" spans="2:2">
      <c r="B43653" s="150"/>
    </row>
    <row r="43654" spans="2:2">
      <c r="B43654" s="150"/>
    </row>
    <row r="43655" spans="2:2">
      <c r="B43655" s="150"/>
    </row>
    <row r="43656" spans="2:2">
      <c r="B43656" s="150"/>
    </row>
    <row r="43657" spans="2:2">
      <c r="B43657" s="150"/>
    </row>
    <row r="43658" spans="2:2">
      <c r="B43658" s="150"/>
    </row>
    <row r="43659" spans="2:2">
      <c r="B43659" s="150"/>
    </row>
    <row r="43660" spans="2:2">
      <c r="B43660" s="150"/>
    </row>
    <row r="43661" spans="2:2">
      <c r="B43661" s="150"/>
    </row>
    <row r="43662" spans="2:2">
      <c r="B43662" s="150"/>
    </row>
    <row r="43663" spans="2:2">
      <c r="B43663" s="150"/>
    </row>
    <row r="43664" spans="2:2">
      <c r="B43664" s="150"/>
    </row>
    <row r="43665" spans="2:2">
      <c r="B43665" s="150"/>
    </row>
    <row r="43666" spans="2:2">
      <c r="B43666" s="150"/>
    </row>
    <row r="43667" spans="2:2">
      <c r="B43667" s="150"/>
    </row>
    <row r="43668" spans="2:2">
      <c r="B43668" s="150"/>
    </row>
    <row r="43669" spans="2:2">
      <c r="B43669" s="150"/>
    </row>
    <row r="43670" spans="2:2">
      <c r="B43670" s="150"/>
    </row>
    <row r="43671" spans="2:2">
      <c r="B43671" s="150"/>
    </row>
    <row r="43672" spans="2:2">
      <c r="B43672" s="150"/>
    </row>
    <row r="43673" spans="2:2">
      <c r="B43673" s="150"/>
    </row>
    <row r="43674" spans="2:2">
      <c r="B43674" s="150"/>
    </row>
    <row r="43675" spans="2:2">
      <c r="B43675" s="150"/>
    </row>
    <row r="43676" spans="2:2">
      <c r="B43676" s="150"/>
    </row>
    <row r="43677" spans="2:2">
      <c r="B43677" s="150"/>
    </row>
    <row r="43678" spans="2:2">
      <c r="B43678" s="150"/>
    </row>
    <row r="43679" spans="2:2">
      <c r="B43679" s="150"/>
    </row>
    <row r="43680" spans="2:2">
      <c r="B43680" s="150"/>
    </row>
    <row r="43681" spans="2:2">
      <c r="B43681" s="150"/>
    </row>
    <row r="43682" spans="2:2">
      <c r="B43682" s="150"/>
    </row>
    <row r="43683" spans="2:2">
      <c r="B43683" s="150"/>
    </row>
    <row r="43684" spans="2:2">
      <c r="B43684" s="150"/>
    </row>
    <row r="43685" spans="2:2">
      <c r="B43685" s="150"/>
    </row>
    <row r="43686" spans="2:2">
      <c r="B43686" s="150"/>
    </row>
    <row r="43687" spans="2:2">
      <c r="B43687" s="150"/>
    </row>
    <row r="43688" spans="2:2">
      <c r="B43688" s="150"/>
    </row>
    <row r="43689" spans="2:2">
      <c r="B43689" s="150"/>
    </row>
    <row r="43690" spans="2:2">
      <c r="B43690" s="150"/>
    </row>
    <row r="43691" spans="2:2">
      <c r="B43691" s="150"/>
    </row>
    <row r="43692" spans="2:2">
      <c r="B43692" s="150"/>
    </row>
    <row r="43693" spans="2:2">
      <c r="B43693" s="150"/>
    </row>
    <row r="43694" spans="2:2">
      <c r="B43694" s="150"/>
    </row>
    <row r="43695" spans="2:2">
      <c r="B43695" s="150"/>
    </row>
    <row r="43696" spans="2:2">
      <c r="B43696" s="150"/>
    </row>
    <row r="43697" spans="2:2">
      <c r="B43697" s="150"/>
    </row>
    <row r="43698" spans="2:2">
      <c r="B43698" s="150"/>
    </row>
    <row r="43699" spans="2:2">
      <c r="B43699" s="150"/>
    </row>
    <row r="43700" spans="2:2">
      <c r="B43700" s="150"/>
    </row>
    <row r="43701" spans="2:2">
      <c r="B43701" s="150"/>
    </row>
    <row r="43702" spans="2:2">
      <c r="B43702" s="150"/>
    </row>
    <row r="43703" spans="2:2">
      <c r="B43703" s="150"/>
    </row>
    <row r="43704" spans="2:2">
      <c r="B43704" s="150"/>
    </row>
    <row r="43705" spans="2:2">
      <c r="B43705" s="150"/>
    </row>
    <row r="43706" spans="2:2">
      <c r="B43706" s="150"/>
    </row>
    <row r="43707" spans="2:2">
      <c r="B43707" s="150"/>
    </row>
    <row r="43708" spans="2:2">
      <c r="B43708" s="150"/>
    </row>
    <row r="43709" spans="2:2">
      <c r="B43709" s="150"/>
    </row>
    <row r="43710" spans="2:2">
      <c r="B43710" s="150"/>
    </row>
    <row r="43711" spans="2:2">
      <c r="B43711" s="150"/>
    </row>
    <row r="43712" spans="2:2">
      <c r="B43712" s="150"/>
    </row>
    <row r="43713" spans="2:2">
      <c r="B43713" s="150"/>
    </row>
    <row r="43714" spans="2:2">
      <c r="B43714" s="150"/>
    </row>
    <row r="43715" spans="2:2">
      <c r="B43715" s="150"/>
    </row>
    <row r="43716" spans="2:2">
      <c r="B43716" s="150"/>
    </row>
    <row r="43717" spans="2:2">
      <c r="B43717" s="150"/>
    </row>
    <row r="43718" spans="2:2">
      <c r="B43718" s="150"/>
    </row>
    <row r="43719" spans="2:2">
      <c r="B43719" s="150"/>
    </row>
    <row r="43720" spans="2:2">
      <c r="B43720" s="150"/>
    </row>
    <row r="43721" spans="2:2">
      <c r="B43721" s="150"/>
    </row>
    <row r="43722" spans="2:2">
      <c r="B43722" s="150"/>
    </row>
    <row r="43723" spans="2:2">
      <c r="B43723" s="150"/>
    </row>
    <row r="43724" spans="2:2">
      <c r="B43724" s="150"/>
    </row>
    <row r="43725" spans="2:2">
      <c r="B43725" s="150"/>
    </row>
    <row r="43726" spans="2:2">
      <c r="B43726" s="150"/>
    </row>
    <row r="43727" spans="2:2">
      <c r="B43727" s="150"/>
    </row>
    <row r="43728" spans="2:2">
      <c r="B43728" s="150"/>
    </row>
    <row r="43729" spans="2:2">
      <c r="B43729" s="150"/>
    </row>
    <row r="43730" spans="2:2">
      <c r="B43730" s="150"/>
    </row>
    <row r="43731" spans="2:2">
      <c r="B43731" s="150"/>
    </row>
    <row r="43732" spans="2:2">
      <c r="B43732" s="150"/>
    </row>
    <row r="43733" spans="2:2">
      <c r="B43733" s="150"/>
    </row>
    <row r="43734" spans="2:2">
      <c r="B43734" s="150"/>
    </row>
    <row r="43735" spans="2:2">
      <c r="B43735" s="150"/>
    </row>
    <row r="43736" spans="2:2">
      <c r="B43736" s="150"/>
    </row>
    <row r="43737" spans="2:2">
      <c r="B43737" s="150"/>
    </row>
    <row r="43738" spans="2:2">
      <c r="B43738" s="150"/>
    </row>
    <row r="43739" spans="2:2">
      <c r="B43739" s="150"/>
    </row>
    <row r="43740" spans="2:2">
      <c r="B43740" s="150"/>
    </row>
    <row r="43741" spans="2:2">
      <c r="B43741" s="150"/>
    </row>
    <row r="43742" spans="2:2">
      <c r="B43742" s="150"/>
    </row>
    <row r="43743" spans="2:2">
      <c r="B43743" s="150"/>
    </row>
    <row r="43744" spans="2:2">
      <c r="B43744" s="150"/>
    </row>
    <row r="43745" spans="2:2">
      <c r="B43745" s="150"/>
    </row>
    <row r="43746" spans="2:2">
      <c r="B43746" s="150"/>
    </row>
    <row r="43747" spans="2:2">
      <c r="B43747" s="150"/>
    </row>
    <row r="43748" spans="2:2">
      <c r="B43748" s="150"/>
    </row>
    <row r="43749" spans="2:2">
      <c r="B43749" s="150"/>
    </row>
    <row r="43750" spans="2:2">
      <c r="B43750" s="150"/>
    </row>
    <row r="43751" spans="2:2">
      <c r="B43751" s="150"/>
    </row>
    <row r="43752" spans="2:2">
      <c r="B43752" s="150"/>
    </row>
    <row r="43753" spans="2:2">
      <c r="B43753" s="150"/>
    </row>
    <row r="43754" spans="2:2">
      <c r="B43754" s="150"/>
    </row>
    <row r="43755" spans="2:2">
      <c r="B43755" s="150"/>
    </row>
    <row r="43756" spans="2:2">
      <c r="B43756" s="150"/>
    </row>
    <row r="43757" spans="2:2">
      <c r="B43757" s="150"/>
    </row>
    <row r="43758" spans="2:2">
      <c r="B43758" s="150"/>
    </row>
    <row r="43759" spans="2:2">
      <c r="B43759" s="150"/>
    </row>
    <row r="43760" spans="2:2">
      <c r="B43760" s="150"/>
    </row>
    <row r="43761" spans="2:2">
      <c r="B43761" s="150"/>
    </row>
    <row r="43762" spans="2:2">
      <c r="B43762" s="150"/>
    </row>
    <row r="43763" spans="2:2">
      <c r="B43763" s="150"/>
    </row>
    <row r="43764" spans="2:2">
      <c r="B43764" s="150"/>
    </row>
    <row r="43765" spans="2:2">
      <c r="B43765" s="150"/>
    </row>
    <row r="43766" spans="2:2">
      <c r="B43766" s="150"/>
    </row>
    <row r="43767" spans="2:2">
      <c r="B43767" s="150"/>
    </row>
    <row r="43768" spans="2:2">
      <c r="B43768" s="150"/>
    </row>
    <row r="43769" spans="2:2">
      <c r="B43769" s="150"/>
    </row>
    <row r="43770" spans="2:2">
      <c r="B43770" s="150"/>
    </row>
    <row r="43771" spans="2:2">
      <c r="B43771" s="150"/>
    </row>
    <row r="43772" spans="2:2">
      <c r="B43772" s="150"/>
    </row>
    <row r="43773" spans="2:2">
      <c r="B43773" s="150"/>
    </row>
    <row r="43774" spans="2:2">
      <c r="B43774" s="150"/>
    </row>
    <row r="43775" spans="2:2">
      <c r="B43775" s="150"/>
    </row>
    <row r="43776" spans="2:2">
      <c r="B43776" s="150"/>
    </row>
    <row r="43777" spans="2:2">
      <c r="B43777" s="150"/>
    </row>
    <row r="43778" spans="2:2">
      <c r="B43778" s="150"/>
    </row>
    <row r="43779" spans="2:2">
      <c r="B43779" s="150"/>
    </row>
    <row r="43780" spans="2:2">
      <c r="B43780" s="150"/>
    </row>
    <row r="43781" spans="2:2">
      <c r="B43781" s="150"/>
    </row>
    <row r="43782" spans="2:2">
      <c r="B43782" s="150"/>
    </row>
    <row r="43783" spans="2:2">
      <c r="B43783" s="150"/>
    </row>
    <row r="43784" spans="2:2">
      <c r="B43784" s="150"/>
    </row>
    <row r="43785" spans="2:2">
      <c r="B43785" s="150"/>
    </row>
    <row r="43786" spans="2:2">
      <c r="B43786" s="150"/>
    </row>
    <row r="43787" spans="2:2">
      <c r="B43787" s="150"/>
    </row>
    <row r="43788" spans="2:2">
      <c r="B43788" s="150"/>
    </row>
    <row r="43789" spans="2:2">
      <c r="B43789" s="150"/>
    </row>
    <row r="43790" spans="2:2">
      <c r="B43790" s="150"/>
    </row>
    <row r="43791" spans="2:2">
      <c r="B43791" s="150"/>
    </row>
    <row r="43792" spans="2:2">
      <c r="B43792" s="150"/>
    </row>
    <row r="43793" spans="2:2">
      <c r="B43793" s="150"/>
    </row>
    <row r="43794" spans="2:2">
      <c r="B43794" s="150"/>
    </row>
    <row r="43795" spans="2:2">
      <c r="B43795" s="150"/>
    </row>
    <row r="43796" spans="2:2">
      <c r="B43796" s="150"/>
    </row>
    <row r="43797" spans="2:2">
      <c r="B43797" s="150"/>
    </row>
    <row r="43798" spans="2:2">
      <c r="B43798" s="150"/>
    </row>
    <row r="43799" spans="2:2">
      <c r="B43799" s="150"/>
    </row>
    <row r="43800" spans="2:2">
      <c r="B43800" s="150"/>
    </row>
    <row r="43801" spans="2:2">
      <c r="B43801" s="150"/>
    </row>
    <row r="43802" spans="2:2">
      <c r="B43802" s="150"/>
    </row>
    <row r="43803" spans="2:2">
      <c r="B43803" s="150"/>
    </row>
    <row r="43804" spans="2:2">
      <c r="B43804" s="150"/>
    </row>
    <row r="43805" spans="2:2">
      <c r="B43805" s="150"/>
    </row>
    <row r="43806" spans="2:2">
      <c r="B43806" s="150"/>
    </row>
    <row r="43807" spans="2:2">
      <c r="B43807" s="150"/>
    </row>
    <row r="43808" spans="2:2">
      <c r="B43808" s="150"/>
    </row>
    <row r="43809" spans="2:2">
      <c r="B43809" s="150"/>
    </row>
    <row r="43810" spans="2:2">
      <c r="B43810" s="150"/>
    </row>
    <row r="43811" spans="2:2">
      <c r="B43811" s="150"/>
    </row>
    <row r="43812" spans="2:2">
      <c r="B43812" s="150"/>
    </row>
    <row r="43813" spans="2:2">
      <c r="B43813" s="150"/>
    </row>
    <row r="43814" spans="2:2">
      <c r="B43814" s="150"/>
    </row>
    <row r="43815" spans="2:2">
      <c r="B43815" s="150"/>
    </row>
    <row r="43816" spans="2:2">
      <c r="B43816" s="150"/>
    </row>
    <row r="43817" spans="2:2">
      <c r="B43817" s="150"/>
    </row>
    <row r="43818" spans="2:2">
      <c r="B43818" s="150"/>
    </row>
    <row r="43819" spans="2:2">
      <c r="B43819" s="150"/>
    </row>
    <row r="43820" spans="2:2">
      <c r="B43820" s="150"/>
    </row>
    <row r="43821" spans="2:2">
      <c r="B43821" s="150"/>
    </row>
    <row r="43822" spans="2:2">
      <c r="B43822" s="150"/>
    </row>
    <row r="43823" spans="2:2">
      <c r="B43823" s="150"/>
    </row>
    <row r="43824" spans="2:2">
      <c r="B43824" s="150"/>
    </row>
    <row r="43825" spans="2:2">
      <c r="B43825" s="150"/>
    </row>
    <row r="43826" spans="2:2">
      <c r="B43826" s="150"/>
    </row>
    <row r="43827" spans="2:2">
      <c r="B43827" s="150"/>
    </row>
    <row r="43828" spans="2:2">
      <c r="B43828" s="150"/>
    </row>
    <row r="43829" spans="2:2">
      <c r="B43829" s="150"/>
    </row>
    <row r="43830" spans="2:2">
      <c r="B43830" s="150"/>
    </row>
    <row r="43831" spans="2:2">
      <c r="B43831" s="150"/>
    </row>
    <row r="43832" spans="2:2">
      <c r="B43832" s="150"/>
    </row>
    <row r="43833" spans="2:2">
      <c r="B43833" s="150"/>
    </row>
    <row r="43834" spans="2:2">
      <c r="B43834" s="150"/>
    </row>
    <row r="43835" spans="2:2">
      <c r="B43835" s="150"/>
    </row>
    <row r="43836" spans="2:2">
      <c r="B43836" s="150"/>
    </row>
    <row r="43837" spans="2:2">
      <c r="B43837" s="150"/>
    </row>
    <row r="43838" spans="2:2">
      <c r="B43838" s="150"/>
    </row>
    <row r="43839" spans="2:2">
      <c r="B43839" s="150"/>
    </row>
    <row r="43840" spans="2:2">
      <c r="B43840" s="150"/>
    </row>
    <row r="43841" spans="2:2">
      <c r="B43841" s="150"/>
    </row>
    <row r="43842" spans="2:2">
      <c r="B43842" s="150"/>
    </row>
    <row r="43843" spans="2:2">
      <c r="B43843" s="150"/>
    </row>
    <row r="43844" spans="2:2">
      <c r="B43844" s="150"/>
    </row>
    <row r="43845" spans="2:2">
      <c r="B43845" s="150"/>
    </row>
    <row r="43846" spans="2:2">
      <c r="B43846" s="150"/>
    </row>
    <row r="43847" spans="2:2">
      <c r="B43847" s="150"/>
    </row>
    <row r="43848" spans="2:2">
      <c r="B43848" s="150"/>
    </row>
    <row r="43849" spans="2:2">
      <c r="B43849" s="150"/>
    </row>
    <row r="43850" spans="2:2">
      <c r="B43850" s="150"/>
    </row>
    <row r="43851" spans="2:2">
      <c r="B43851" s="150"/>
    </row>
    <row r="43852" spans="2:2">
      <c r="B43852" s="150"/>
    </row>
    <row r="43853" spans="2:2">
      <c r="B43853" s="150"/>
    </row>
    <row r="43854" spans="2:2">
      <c r="B43854" s="150"/>
    </row>
    <row r="43855" spans="2:2">
      <c r="B43855" s="150"/>
    </row>
    <row r="43856" spans="2:2">
      <c r="B43856" s="150"/>
    </row>
    <row r="43857" spans="2:2">
      <c r="B43857" s="150"/>
    </row>
    <row r="43858" spans="2:2">
      <c r="B43858" s="150"/>
    </row>
    <row r="43859" spans="2:2">
      <c r="B43859" s="150"/>
    </row>
    <row r="43860" spans="2:2">
      <c r="B43860" s="150"/>
    </row>
    <row r="43861" spans="2:2">
      <c r="B43861" s="150"/>
    </row>
    <row r="43862" spans="2:2">
      <c r="B43862" s="150"/>
    </row>
    <row r="43863" spans="2:2">
      <c r="B43863" s="150"/>
    </row>
    <row r="43864" spans="2:2">
      <c r="B43864" s="150"/>
    </row>
    <row r="43865" spans="2:2">
      <c r="B43865" s="150"/>
    </row>
    <row r="43866" spans="2:2">
      <c r="B43866" s="150"/>
    </row>
    <row r="43867" spans="2:2">
      <c r="B43867" s="150"/>
    </row>
    <row r="43868" spans="2:2">
      <c r="B43868" s="150"/>
    </row>
    <row r="43869" spans="2:2">
      <c r="B43869" s="150"/>
    </row>
    <row r="43870" spans="2:2">
      <c r="B43870" s="150"/>
    </row>
    <row r="43871" spans="2:2">
      <c r="B43871" s="150"/>
    </row>
    <row r="43872" spans="2:2">
      <c r="B43872" s="150"/>
    </row>
    <row r="43873" spans="2:2">
      <c r="B43873" s="150"/>
    </row>
    <row r="43874" spans="2:2">
      <c r="B43874" s="150"/>
    </row>
    <row r="43875" spans="2:2">
      <c r="B43875" s="150"/>
    </row>
    <row r="43876" spans="2:2">
      <c r="B43876" s="150"/>
    </row>
    <row r="43877" spans="2:2">
      <c r="B43877" s="150"/>
    </row>
    <row r="43878" spans="2:2">
      <c r="B43878" s="150"/>
    </row>
    <row r="43879" spans="2:2">
      <c r="B43879" s="150"/>
    </row>
    <row r="43880" spans="2:2">
      <c r="B43880" s="150"/>
    </row>
    <row r="43881" spans="2:2">
      <c r="B43881" s="150"/>
    </row>
    <row r="43882" spans="2:2">
      <c r="B43882" s="150"/>
    </row>
    <row r="43883" spans="2:2">
      <c r="B43883" s="150"/>
    </row>
    <row r="43884" spans="2:2">
      <c r="B43884" s="150"/>
    </row>
    <row r="43885" spans="2:2">
      <c r="B43885" s="150"/>
    </row>
    <row r="43886" spans="2:2">
      <c r="B43886" s="150"/>
    </row>
    <row r="43887" spans="2:2">
      <c r="B43887" s="150"/>
    </row>
    <row r="43888" spans="2:2">
      <c r="B43888" s="150"/>
    </row>
    <row r="43889" spans="2:2">
      <c r="B43889" s="150"/>
    </row>
    <row r="43890" spans="2:2">
      <c r="B43890" s="150"/>
    </row>
    <row r="43891" spans="2:2">
      <c r="B43891" s="150"/>
    </row>
    <row r="43892" spans="2:2">
      <c r="B43892" s="150"/>
    </row>
    <row r="43893" spans="2:2">
      <c r="B43893" s="150"/>
    </row>
    <row r="43894" spans="2:2">
      <c r="B43894" s="150"/>
    </row>
    <row r="43895" spans="2:2">
      <c r="B43895" s="150"/>
    </row>
    <row r="43896" spans="2:2">
      <c r="B43896" s="150"/>
    </row>
    <row r="43897" spans="2:2">
      <c r="B43897" s="150"/>
    </row>
    <row r="43898" spans="2:2">
      <c r="B43898" s="150"/>
    </row>
    <row r="43899" spans="2:2">
      <c r="B43899" s="150"/>
    </row>
    <row r="43900" spans="2:2">
      <c r="B43900" s="150"/>
    </row>
    <row r="43901" spans="2:2">
      <c r="B43901" s="150"/>
    </row>
    <row r="43902" spans="2:2">
      <c r="B43902" s="150"/>
    </row>
    <row r="43903" spans="2:2">
      <c r="B43903" s="150"/>
    </row>
    <row r="43904" spans="2:2">
      <c r="B43904" s="150"/>
    </row>
    <row r="43905" spans="2:2">
      <c r="B43905" s="150"/>
    </row>
    <row r="43906" spans="2:2">
      <c r="B43906" s="150"/>
    </row>
    <row r="43907" spans="2:2">
      <c r="B43907" s="150"/>
    </row>
    <row r="43908" spans="2:2">
      <c r="B43908" s="150"/>
    </row>
    <row r="43909" spans="2:2">
      <c r="B43909" s="150"/>
    </row>
    <row r="43910" spans="2:2">
      <c r="B43910" s="150"/>
    </row>
    <row r="43911" spans="2:2">
      <c r="B43911" s="150"/>
    </row>
    <row r="43912" spans="2:2">
      <c r="B43912" s="150"/>
    </row>
    <row r="43913" spans="2:2">
      <c r="B43913" s="150"/>
    </row>
    <row r="43914" spans="2:2">
      <c r="B43914" s="150"/>
    </row>
    <row r="43915" spans="2:2">
      <c r="B43915" s="150"/>
    </row>
    <row r="43916" spans="2:2">
      <c r="B43916" s="150"/>
    </row>
    <row r="43917" spans="2:2">
      <c r="B43917" s="150"/>
    </row>
    <row r="43918" spans="2:2">
      <c r="B43918" s="150"/>
    </row>
    <row r="43919" spans="2:2">
      <c r="B43919" s="150"/>
    </row>
    <row r="43920" spans="2:2">
      <c r="B43920" s="150"/>
    </row>
    <row r="43921" spans="2:2">
      <c r="B43921" s="150"/>
    </row>
    <row r="43922" spans="2:2">
      <c r="B43922" s="150"/>
    </row>
    <row r="43923" spans="2:2">
      <c r="B43923" s="150"/>
    </row>
    <row r="43924" spans="2:2">
      <c r="B43924" s="150"/>
    </row>
    <row r="43925" spans="2:2">
      <c r="B43925" s="150"/>
    </row>
    <row r="43926" spans="2:2">
      <c r="B43926" s="150"/>
    </row>
    <row r="43927" spans="2:2">
      <c r="B43927" s="150"/>
    </row>
    <row r="43928" spans="2:2">
      <c r="B43928" s="150"/>
    </row>
    <row r="43929" spans="2:2">
      <c r="B43929" s="150"/>
    </row>
    <row r="43930" spans="2:2">
      <c r="B43930" s="150"/>
    </row>
    <row r="43931" spans="2:2">
      <c r="B43931" s="150"/>
    </row>
    <row r="43932" spans="2:2">
      <c r="B43932" s="150"/>
    </row>
    <row r="43933" spans="2:2">
      <c r="B43933" s="150"/>
    </row>
    <row r="43934" spans="2:2">
      <c r="B43934" s="150"/>
    </row>
    <row r="43935" spans="2:2">
      <c r="B43935" s="150"/>
    </row>
    <row r="43936" spans="2:2">
      <c r="B43936" s="150"/>
    </row>
    <row r="43937" spans="2:2">
      <c r="B43937" s="150"/>
    </row>
    <row r="43938" spans="2:2">
      <c r="B43938" s="150"/>
    </row>
    <row r="43939" spans="2:2">
      <c r="B43939" s="150"/>
    </row>
    <row r="43940" spans="2:2">
      <c r="B43940" s="150"/>
    </row>
    <row r="43941" spans="2:2">
      <c r="B43941" s="150"/>
    </row>
    <row r="43942" spans="2:2">
      <c r="B43942" s="150"/>
    </row>
    <row r="43943" spans="2:2">
      <c r="B43943" s="150"/>
    </row>
    <row r="43944" spans="2:2">
      <c r="B43944" s="150"/>
    </row>
    <row r="43945" spans="2:2">
      <c r="B43945" s="150"/>
    </row>
    <row r="43946" spans="2:2">
      <c r="B43946" s="150"/>
    </row>
    <row r="43947" spans="2:2">
      <c r="B43947" s="150"/>
    </row>
    <row r="43948" spans="2:2">
      <c r="B43948" s="150"/>
    </row>
    <row r="43949" spans="2:2">
      <c r="B43949" s="150"/>
    </row>
    <row r="43950" spans="2:2">
      <c r="B43950" s="150"/>
    </row>
    <row r="43951" spans="2:2">
      <c r="B43951" s="150"/>
    </row>
    <row r="43952" spans="2:2">
      <c r="B43952" s="150"/>
    </row>
    <row r="43953" spans="2:2">
      <c r="B43953" s="150"/>
    </row>
    <row r="43954" spans="2:2">
      <c r="B43954" s="150"/>
    </row>
    <row r="43955" spans="2:2">
      <c r="B43955" s="150"/>
    </row>
    <row r="43956" spans="2:2">
      <c r="B43956" s="150"/>
    </row>
    <row r="43957" spans="2:2">
      <c r="B43957" s="150"/>
    </row>
    <row r="43958" spans="2:2">
      <c r="B43958" s="150"/>
    </row>
    <row r="43959" spans="2:2">
      <c r="B43959" s="150"/>
    </row>
    <row r="43960" spans="2:2">
      <c r="B43960" s="150"/>
    </row>
    <row r="43961" spans="2:2">
      <c r="B43961" s="150"/>
    </row>
    <row r="43962" spans="2:2">
      <c r="B43962" s="150"/>
    </row>
    <row r="43963" spans="2:2">
      <c r="B43963" s="150"/>
    </row>
    <row r="43964" spans="2:2">
      <c r="B43964" s="150"/>
    </row>
    <row r="43965" spans="2:2">
      <c r="B43965" s="150"/>
    </row>
    <row r="43966" spans="2:2">
      <c r="B43966" s="150"/>
    </row>
    <row r="43967" spans="2:2">
      <c r="B43967" s="150"/>
    </row>
    <row r="43968" spans="2:2">
      <c r="B43968" s="150"/>
    </row>
    <row r="43969" spans="2:2">
      <c r="B43969" s="150"/>
    </row>
    <row r="43970" spans="2:2">
      <c r="B43970" s="150"/>
    </row>
    <row r="43971" spans="2:2">
      <c r="B43971" s="150"/>
    </row>
    <row r="43972" spans="2:2">
      <c r="B43972" s="150"/>
    </row>
    <row r="43973" spans="2:2">
      <c r="B43973" s="150"/>
    </row>
    <row r="43974" spans="2:2">
      <c r="B43974" s="150"/>
    </row>
    <row r="43975" spans="2:2">
      <c r="B43975" s="150"/>
    </row>
    <row r="43976" spans="2:2">
      <c r="B43976" s="150"/>
    </row>
    <row r="43977" spans="2:2">
      <c r="B43977" s="150"/>
    </row>
    <row r="43978" spans="2:2">
      <c r="B43978" s="150"/>
    </row>
    <row r="43979" spans="2:2">
      <c r="B43979" s="150"/>
    </row>
    <row r="43980" spans="2:2">
      <c r="B43980" s="150"/>
    </row>
    <row r="43981" spans="2:2">
      <c r="B43981" s="150"/>
    </row>
    <row r="43982" spans="2:2">
      <c r="B43982" s="150"/>
    </row>
    <row r="43983" spans="2:2">
      <c r="B43983" s="150"/>
    </row>
    <row r="43984" spans="2:2">
      <c r="B43984" s="150"/>
    </row>
    <row r="43985" spans="2:2">
      <c r="B43985" s="150"/>
    </row>
    <row r="43986" spans="2:2">
      <c r="B43986" s="150"/>
    </row>
    <row r="43987" spans="2:2">
      <c r="B43987" s="150"/>
    </row>
    <row r="43988" spans="2:2">
      <c r="B43988" s="150"/>
    </row>
    <row r="43989" spans="2:2">
      <c r="B43989" s="150"/>
    </row>
    <row r="43990" spans="2:2">
      <c r="B43990" s="150"/>
    </row>
    <row r="43991" spans="2:2">
      <c r="B43991" s="150"/>
    </row>
    <row r="43992" spans="2:2">
      <c r="B43992" s="150"/>
    </row>
    <row r="43993" spans="2:2">
      <c r="B43993" s="150"/>
    </row>
    <row r="43994" spans="2:2">
      <c r="B43994" s="150"/>
    </row>
    <row r="43995" spans="2:2">
      <c r="B43995" s="150"/>
    </row>
    <row r="43996" spans="2:2">
      <c r="B43996" s="150"/>
    </row>
    <row r="43997" spans="2:2">
      <c r="B43997" s="150"/>
    </row>
    <row r="43998" spans="2:2">
      <c r="B43998" s="150"/>
    </row>
    <row r="43999" spans="2:2">
      <c r="B43999" s="150"/>
    </row>
    <row r="44000" spans="2:2">
      <c r="B44000" s="150"/>
    </row>
    <row r="44001" spans="2:2">
      <c r="B44001" s="150"/>
    </row>
    <row r="44002" spans="2:2">
      <c r="B44002" s="150"/>
    </row>
    <row r="44003" spans="2:2">
      <c r="B44003" s="150"/>
    </row>
    <row r="44004" spans="2:2">
      <c r="B44004" s="150"/>
    </row>
    <row r="44005" spans="2:2">
      <c r="B44005" s="150"/>
    </row>
    <row r="44006" spans="2:2">
      <c r="B44006" s="150"/>
    </row>
    <row r="44007" spans="2:2">
      <c r="B44007" s="150"/>
    </row>
    <row r="44008" spans="2:2">
      <c r="B44008" s="150"/>
    </row>
    <row r="44009" spans="2:2">
      <c r="B44009" s="150"/>
    </row>
    <row r="44010" spans="2:2">
      <c r="B44010" s="150"/>
    </row>
    <row r="44011" spans="2:2">
      <c r="B44011" s="150"/>
    </row>
    <row r="44012" spans="2:2">
      <c r="B44012" s="150"/>
    </row>
    <row r="44013" spans="2:2">
      <c r="B44013" s="150"/>
    </row>
    <row r="44014" spans="2:2">
      <c r="B44014" s="150"/>
    </row>
    <row r="44015" spans="2:2">
      <c r="B44015" s="150"/>
    </row>
    <row r="44016" spans="2:2">
      <c r="B44016" s="150"/>
    </row>
    <row r="44017" spans="2:2">
      <c r="B44017" s="150"/>
    </row>
    <row r="44018" spans="2:2">
      <c r="B44018" s="150"/>
    </row>
    <row r="44019" spans="2:2">
      <c r="B44019" s="150"/>
    </row>
    <row r="44020" spans="2:2">
      <c r="B44020" s="150"/>
    </row>
    <row r="44021" spans="2:2">
      <c r="B44021" s="150"/>
    </row>
    <row r="44022" spans="2:2">
      <c r="B44022" s="150"/>
    </row>
    <row r="44023" spans="2:2">
      <c r="B44023" s="150"/>
    </row>
    <row r="44024" spans="2:2">
      <c r="B44024" s="150"/>
    </row>
    <row r="44025" spans="2:2">
      <c r="B44025" s="150"/>
    </row>
    <row r="44026" spans="2:2">
      <c r="B44026" s="150"/>
    </row>
    <row r="44027" spans="2:2">
      <c r="B44027" s="150"/>
    </row>
    <row r="44028" spans="2:2">
      <c r="B44028" s="150"/>
    </row>
    <row r="44029" spans="2:2">
      <c r="B44029" s="150"/>
    </row>
    <row r="44030" spans="2:2">
      <c r="B44030" s="150"/>
    </row>
    <row r="44031" spans="2:2">
      <c r="B44031" s="150"/>
    </row>
    <row r="44032" spans="2:2">
      <c r="B44032" s="150"/>
    </row>
    <row r="44033" spans="2:2">
      <c r="B44033" s="150"/>
    </row>
    <row r="44034" spans="2:2">
      <c r="B44034" s="150"/>
    </row>
    <row r="44035" spans="2:2">
      <c r="B44035" s="150"/>
    </row>
    <row r="44036" spans="2:2">
      <c r="B44036" s="150"/>
    </row>
    <row r="44037" spans="2:2">
      <c r="B44037" s="150"/>
    </row>
    <row r="44038" spans="2:2">
      <c r="B44038" s="150"/>
    </row>
    <row r="44039" spans="2:2">
      <c r="B44039" s="150"/>
    </row>
    <row r="44040" spans="2:2">
      <c r="B44040" s="150"/>
    </row>
    <row r="44041" spans="2:2">
      <c r="B44041" s="150"/>
    </row>
    <row r="44042" spans="2:2">
      <c r="B44042" s="150"/>
    </row>
    <row r="44043" spans="2:2">
      <c r="B44043" s="150"/>
    </row>
    <row r="44044" spans="2:2">
      <c r="B44044" s="150"/>
    </row>
    <row r="44045" spans="2:2">
      <c r="B44045" s="150"/>
    </row>
    <row r="44046" spans="2:2">
      <c r="B44046" s="150"/>
    </row>
    <row r="44047" spans="2:2">
      <c r="B44047" s="150"/>
    </row>
    <row r="44048" spans="2:2">
      <c r="B44048" s="150"/>
    </row>
    <row r="44049" spans="2:2">
      <c r="B44049" s="150"/>
    </row>
    <row r="44050" spans="2:2">
      <c r="B44050" s="150"/>
    </row>
    <row r="44051" spans="2:2">
      <c r="B44051" s="150"/>
    </row>
    <row r="44052" spans="2:2">
      <c r="B44052" s="150"/>
    </row>
    <row r="44053" spans="2:2">
      <c r="B44053" s="150"/>
    </row>
    <row r="44054" spans="2:2">
      <c r="B44054" s="150"/>
    </row>
    <row r="44055" spans="2:2">
      <c r="B44055" s="150"/>
    </row>
    <row r="44056" spans="2:2">
      <c r="B44056" s="150"/>
    </row>
    <row r="44057" spans="2:2">
      <c r="B44057" s="150"/>
    </row>
    <row r="44058" spans="2:2">
      <c r="B44058" s="150"/>
    </row>
    <row r="44059" spans="2:2">
      <c r="B44059" s="150"/>
    </row>
    <row r="44060" spans="2:2">
      <c r="B44060" s="150"/>
    </row>
    <row r="44061" spans="2:2">
      <c r="B44061" s="150"/>
    </row>
    <row r="44062" spans="2:2">
      <c r="B44062" s="150"/>
    </row>
    <row r="44063" spans="2:2">
      <c r="B44063" s="150"/>
    </row>
    <row r="44064" spans="2:2">
      <c r="B44064" s="150"/>
    </row>
    <row r="44065" spans="2:2">
      <c r="B44065" s="150"/>
    </row>
    <row r="44066" spans="2:2">
      <c r="B44066" s="150"/>
    </row>
    <row r="44067" spans="2:2">
      <c r="B44067" s="150"/>
    </row>
    <row r="44068" spans="2:2">
      <c r="B44068" s="150"/>
    </row>
    <row r="44069" spans="2:2">
      <c r="B44069" s="150"/>
    </row>
    <row r="44070" spans="2:2">
      <c r="B44070" s="150"/>
    </row>
    <row r="44071" spans="2:2">
      <c r="B44071" s="150"/>
    </row>
    <row r="44072" spans="2:2">
      <c r="B44072" s="150"/>
    </row>
    <row r="44073" spans="2:2">
      <c r="B44073" s="150"/>
    </row>
    <row r="44074" spans="2:2">
      <c r="B44074" s="150"/>
    </row>
    <row r="44075" spans="2:2">
      <c r="B44075" s="150"/>
    </row>
    <row r="44076" spans="2:2">
      <c r="B44076" s="150"/>
    </row>
    <row r="44077" spans="2:2">
      <c r="B44077" s="150"/>
    </row>
    <row r="44078" spans="2:2">
      <c r="B44078" s="150"/>
    </row>
    <row r="44079" spans="2:2">
      <c r="B44079" s="150"/>
    </row>
    <row r="44080" spans="2:2">
      <c r="B44080" s="150"/>
    </row>
    <row r="44081" spans="2:2">
      <c r="B44081" s="150"/>
    </row>
    <row r="44082" spans="2:2">
      <c r="B44082" s="150"/>
    </row>
    <row r="44083" spans="2:2">
      <c r="B44083" s="150"/>
    </row>
    <row r="44084" spans="2:2">
      <c r="B44084" s="150"/>
    </row>
    <row r="44085" spans="2:2">
      <c r="B44085" s="150"/>
    </row>
    <row r="44086" spans="2:2">
      <c r="B44086" s="150"/>
    </row>
    <row r="44087" spans="2:2">
      <c r="B44087" s="150"/>
    </row>
    <row r="44088" spans="2:2">
      <c r="B44088" s="150"/>
    </row>
    <row r="44089" spans="2:2">
      <c r="B44089" s="150"/>
    </row>
    <row r="44090" spans="2:2">
      <c r="B44090" s="150"/>
    </row>
    <row r="44091" spans="2:2">
      <c r="B44091" s="150"/>
    </row>
    <row r="44092" spans="2:2">
      <c r="B44092" s="150"/>
    </row>
    <row r="44093" spans="2:2">
      <c r="B44093" s="150"/>
    </row>
    <row r="44094" spans="2:2">
      <c r="B44094" s="150"/>
    </row>
    <row r="44095" spans="2:2">
      <c r="B44095" s="150"/>
    </row>
    <row r="44096" spans="2:2">
      <c r="B44096" s="150"/>
    </row>
    <row r="44097" spans="2:2">
      <c r="B44097" s="150"/>
    </row>
    <row r="44098" spans="2:2">
      <c r="B44098" s="150"/>
    </row>
    <row r="44099" spans="2:2">
      <c r="B44099" s="150"/>
    </row>
    <row r="44100" spans="2:2">
      <c r="B44100" s="150"/>
    </row>
    <row r="44101" spans="2:2">
      <c r="B44101" s="150"/>
    </row>
    <row r="44102" spans="2:2">
      <c r="B44102" s="150"/>
    </row>
    <row r="44103" spans="2:2">
      <c r="B44103" s="150"/>
    </row>
    <row r="44104" spans="2:2">
      <c r="B44104" s="150"/>
    </row>
    <row r="44105" spans="2:2">
      <c r="B44105" s="150"/>
    </row>
    <row r="44106" spans="2:2">
      <c r="B44106" s="150"/>
    </row>
    <row r="44107" spans="2:2">
      <c r="B44107" s="150"/>
    </row>
    <row r="44108" spans="2:2">
      <c r="B44108" s="150"/>
    </row>
    <row r="44109" spans="2:2">
      <c r="B44109" s="150"/>
    </row>
    <row r="44110" spans="2:2">
      <c r="B44110" s="150"/>
    </row>
    <row r="44111" spans="2:2">
      <c r="B44111" s="150"/>
    </row>
    <row r="44112" spans="2:2">
      <c r="B44112" s="150"/>
    </row>
    <row r="44113" spans="2:2">
      <c r="B44113" s="150"/>
    </row>
    <row r="44114" spans="2:2">
      <c r="B44114" s="150"/>
    </row>
    <row r="44115" spans="2:2">
      <c r="B44115" s="150"/>
    </row>
    <row r="44116" spans="2:2">
      <c r="B44116" s="150"/>
    </row>
    <row r="44117" spans="2:2">
      <c r="B44117" s="150"/>
    </row>
    <row r="44118" spans="2:2">
      <c r="B44118" s="150"/>
    </row>
    <row r="44119" spans="2:2">
      <c r="B44119" s="150"/>
    </row>
    <row r="44120" spans="2:2">
      <c r="B44120" s="150"/>
    </row>
    <row r="44121" spans="2:2">
      <c r="B44121" s="150"/>
    </row>
    <row r="44122" spans="2:2">
      <c r="B44122" s="150"/>
    </row>
    <row r="44123" spans="2:2">
      <c r="B44123" s="150"/>
    </row>
    <row r="44124" spans="2:2">
      <c r="B44124" s="150"/>
    </row>
    <row r="44125" spans="2:2">
      <c r="B44125" s="150"/>
    </row>
    <row r="44126" spans="2:2">
      <c r="B44126" s="150"/>
    </row>
    <row r="44127" spans="2:2">
      <c r="B44127" s="150"/>
    </row>
    <row r="44128" spans="2:2">
      <c r="B44128" s="150"/>
    </row>
    <row r="44129" spans="2:2">
      <c r="B44129" s="150"/>
    </row>
    <row r="44130" spans="2:2">
      <c r="B44130" s="150"/>
    </row>
    <row r="44131" spans="2:2">
      <c r="B44131" s="150"/>
    </row>
    <row r="44132" spans="2:2">
      <c r="B44132" s="150"/>
    </row>
    <row r="44133" spans="2:2">
      <c r="B44133" s="150"/>
    </row>
    <row r="44134" spans="2:2">
      <c r="B44134" s="150"/>
    </row>
    <row r="44135" spans="2:2">
      <c r="B44135" s="150"/>
    </row>
    <row r="44136" spans="2:2">
      <c r="B44136" s="150"/>
    </row>
    <row r="44137" spans="2:2">
      <c r="B44137" s="150"/>
    </row>
    <row r="44138" spans="2:2">
      <c r="B44138" s="150"/>
    </row>
    <row r="44139" spans="2:2">
      <c r="B44139" s="150"/>
    </row>
    <row r="44140" spans="2:2">
      <c r="B44140" s="150"/>
    </row>
    <row r="44141" spans="2:2">
      <c r="B44141" s="150"/>
    </row>
    <row r="44142" spans="2:2">
      <c r="B44142" s="150"/>
    </row>
    <row r="44143" spans="2:2">
      <c r="B44143" s="150"/>
    </row>
    <row r="44144" spans="2:2">
      <c r="B44144" s="150"/>
    </row>
    <row r="44145" spans="2:2">
      <c r="B44145" s="150"/>
    </row>
    <row r="44146" spans="2:2">
      <c r="B44146" s="150"/>
    </row>
    <row r="44147" spans="2:2">
      <c r="B44147" s="150"/>
    </row>
    <row r="44148" spans="2:2">
      <c r="B44148" s="150"/>
    </row>
    <row r="44149" spans="2:2">
      <c r="B44149" s="150"/>
    </row>
    <row r="44150" spans="2:2">
      <c r="B44150" s="150"/>
    </row>
    <row r="44151" spans="2:2">
      <c r="B44151" s="150"/>
    </row>
    <row r="44152" spans="2:2">
      <c r="B44152" s="150"/>
    </row>
    <row r="44153" spans="2:2">
      <c r="B44153" s="150"/>
    </row>
    <row r="44154" spans="2:2">
      <c r="B44154" s="150"/>
    </row>
    <row r="44155" spans="2:2">
      <c r="B44155" s="150"/>
    </row>
    <row r="44156" spans="2:2">
      <c r="B44156" s="150"/>
    </row>
    <row r="44157" spans="2:2">
      <c r="B44157" s="150"/>
    </row>
    <row r="44158" spans="2:2">
      <c r="B44158" s="150"/>
    </row>
    <row r="44159" spans="2:2">
      <c r="B44159" s="150"/>
    </row>
    <row r="44160" spans="2:2">
      <c r="B44160" s="150"/>
    </row>
    <row r="44161" spans="2:2">
      <c r="B44161" s="150"/>
    </row>
    <row r="44162" spans="2:2">
      <c r="B44162" s="150"/>
    </row>
    <row r="44163" spans="2:2">
      <c r="B44163" s="150"/>
    </row>
    <row r="44164" spans="2:2">
      <c r="B44164" s="150"/>
    </row>
    <row r="44165" spans="2:2">
      <c r="B44165" s="150"/>
    </row>
    <row r="44166" spans="2:2">
      <c r="B44166" s="150"/>
    </row>
    <row r="44167" spans="2:2">
      <c r="B44167" s="150"/>
    </row>
    <row r="44168" spans="2:2">
      <c r="B44168" s="150"/>
    </row>
    <row r="44169" spans="2:2">
      <c r="B44169" s="150"/>
    </row>
    <row r="44170" spans="2:2">
      <c r="B44170" s="150"/>
    </row>
    <row r="44171" spans="2:2">
      <c r="B44171" s="150"/>
    </row>
    <row r="44172" spans="2:2">
      <c r="B44172" s="150"/>
    </row>
    <row r="44173" spans="2:2">
      <c r="B44173" s="150"/>
    </row>
    <row r="44174" spans="2:2">
      <c r="B44174" s="150"/>
    </row>
    <row r="44175" spans="2:2">
      <c r="B44175" s="150"/>
    </row>
    <row r="44176" spans="2:2">
      <c r="B44176" s="150"/>
    </row>
    <row r="44177" spans="2:2">
      <c r="B44177" s="150"/>
    </row>
    <row r="44178" spans="2:2">
      <c r="B44178" s="150"/>
    </row>
    <row r="44179" spans="2:2">
      <c r="B44179" s="150"/>
    </row>
    <row r="44180" spans="2:2">
      <c r="B44180" s="150"/>
    </row>
    <row r="44181" spans="2:2">
      <c r="B44181" s="150"/>
    </row>
    <row r="44182" spans="2:2">
      <c r="B44182" s="150"/>
    </row>
    <row r="44183" spans="2:2">
      <c r="B44183" s="150"/>
    </row>
    <row r="44184" spans="2:2">
      <c r="B44184" s="150"/>
    </row>
    <row r="44185" spans="2:2">
      <c r="B44185" s="150"/>
    </row>
    <row r="44186" spans="2:2">
      <c r="B44186" s="150"/>
    </row>
    <row r="44187" spans="2:2">
      <c r="B44187" s="150"/>
    </row>
    <row r="44188" spans="2:2">
      <c r="B44188" s="150"/>
    </row>
    <row r="44189" spans="2:2">
      <c r="B44189" s="150"/>
    </row>
    <row r="44190" spans="2:2">
      <c r="B44190" s="150"/>
    </row>
    <row r="44191" spans="2:2">
      <c r="B44191" s="150"/>
    </row>
    <row r="44192" spans="2:2">
      <c r="B44192" s="150"/>
    </row>
    <row r="44193" spans="2:2">
      <c r="B44193" s="150"/>
    </row>
    <row r="44194" spans="2:2">
      <c r="B44194" s="150"/>
    </row>
    <row r="44195" spans="2:2">
      <c r="B44195" s="150"/>
    </row>
    <row r="44196" spans="2:2">
      <c r="B44196" s="150"/>
    </row>
    <row r="44197" spans="2:2">
      <c r="B44197" s="150"/>
    </row>
    <row r="44198" spans="2:2">
      <c r="B44198" s="150"/>
    </row>
    <row r="44199" spans="2:2">
      <c r="B44199" s="150"/>
    </row>
    <row r="44200" spans="2:2">
      <c r="B44200" s="150"/>
    </row>
    <row r="44201" spans="2:2">
      <c r="B44201" s="150"/>
    </row>
    <row r="44202" spans="2:2">
      <c r="B44202" s="150"/>
    </row>
    <row r="44203" spans="2:2">
      <c r="B44203" s="150"/>
    </row>
    <row r="44204" spans="2:2">
      <c r="B44204" s="150"/>
    </row>
    <row r="44205" spans="2:2">
      <c r="B44205" s="150"/>
    </row>
    <row r="44206" spans="2:2">
      <c r="B44206" s="150"/>
    </row>
    <row r="44207" spans="2:2">
      <c r="B44207" s="150"/>
    </row>
    <row r="44208" spans="2:2">
      <c r="B44208" s="150"/>
    </row>
    <row r="44209" spans="2:2">
      <c r="B44209" s="150"/>
    </row>
    <row r="44210" spans="2:2">
      <c r="B44210" s="150"/>
    </row>
    <row r="44211" spans="2:2">
      <c r="B44211" s="150"/>
    </row>
    <row r="44212" spans="2:2">
      <c r="B44212" s="150"/>
    </row>
    <row r="44213" spans="2:2">
      <c r="B44213" s="150"/>
    </row>
    <row r="44214" spans="2:2">
      <c r="B44214" s="150"/>
    </row>
    <row r="44215" spans="2:2">
      <c r="B44215" s="150"/>
    </row>
    <row r="44216" spans="2:2">
      <c r="B44216" s="150"/>
    </row>
    <row r="44217" spans="2:2">
      <c r="B44217" s="150"/>
    </row>
    <row r="44218" spans="2:2">
      <c r="B44218" s="150"/>
    </row>
    <row r="44219" spans="2:2">
      <c r="B44219" s="150"/>
    </row>
    <row r="44220" spans="2:2">
      <c r="B44220" s="150"/>
    </row>
    <row r="44221" spans="2:2">
      <c r="B44221" s="150"/>
    </row>
    <row r="44222" spans="2:2">
      <c r="B44222" s="150"/>
    </row>
    <row r="44223" spans="2:2">
      <c r="B44223" s="150"/>
    </row>
    <row r="44224" spans="2:2">
      <c r="B44224" s="150"/>
    </row>
    <row r="44225" spans="2:2">
      <c r="B44225" s="150"/>
    </row>
    <row r="44226" spans="2:2">
      <c r="B44226" s="150"/>
    </row>
    <row r="44227" spans="2:2">
      <c r="B44227" s="150"/>
    </row>
    <row r="44228" spans="2:2">
      <c r="B44228" s="150"/>
    </row>
    <row r="44229" spans="2:2">
      <c r="B44229" s="150"/>
    </row>
    <row r="44230" spans="2:2">
      <c r="B44230" s="150"/>
    </row>
    <row r="44231" spans="2:2">
      <c r="B44231" s="150"/>
    </row>
    <row r="44232" spans="2:2">
      <c r="B44232" s="150"/>
    </row>
    <row r="44233" spans="2:2">
      <c r="B44233" s="150"/>
    </row>
    <row r="44234" spans="2:2">
      <c r="B44234" s="150"/>
    </row>
    <row r="44235" spans="2:2">
      <c r="B44235" s="150"/>
    </row>
    <row r="44236" spans="2:2">
      <c r="B44236" s="150"/>
    </row>
    <row r="44237" spans="2:2">
      <c r="B44237" s="150"/>
    </row>
    <row r="44238" spans="2:2">
      <c r="B44238" s="150"/>
    </row>
    <row r="44239" spans="2:2">
      <c r="B44239" s="150"/>
    </row>
    <row r="44240" spans="2:2">
      <c r="B44240" s="150"/>
    </row>
    <row r="44241" spans="2:2">
      <c r="B44241" s="150"/>
    </row>
    <row r="44242" spans="2:2">
      <c r="B44242" s="150"/>
    </row>
    <row r="44243" spans="2:2">
      <c r="B44243" s="150"/>
    </row>
    <row r="44244" spans="2:2">
      <c r="B44244" s="150"/>
    </row>
    <row r="44245" spans="2:2">
      <c r="B44245" s="150"/>
    </row>
    <row r="44246" spans="2:2">
      <c r="B44246" s="150"/>
    </row>
    <row r="44247" spans="2:2">
      <c r="B44247" s="150"/>
    </row>
    <row r="44248" spans="2:2">
      <c r="B44248" s="150"/>
    </row>
    <row r="44249" spans="2:2">
      <c r="B44249" s="150"/>
    </row>
    <row r="44250" spans="2:2">
      <c r="B44250" s="150"/>
    </row>
    <row r="44251" spans="2:2">
      <c r="B44251" s="150"/>
    </row>
    <row r="44252" spans="2:2">
      <c r="B44252" s="150"/>
    </row>
    <row r="44253" spans="2:2">
      <c r="B44253" s="150"/>
    </row>
    <row r="44254" spans="2:2">
      <c r="B44254" s="150"/>
    </row>
    <row r="44255" spans="2:2">
      <c r="B44255" s="150"/>
    </row>
    <row r="44256" spans="2:2">
      <c r="B44256" s="150"/>
    </row>
    <row r="44257" spans="2:2">
      <c r="B44257" s="150"/>
    </row>
    <row r="44258" spans="2:2">
      <c r="B44258" s="150"/>
    </row>
    <row r="44259" spans="2:2">
      <c r="B44259" s="150"/>
    </row>
    <row r="44260" spans="2:2">
      <c r="B44260" s="150"/>
    </row>
    <row r="44261" spans="2:2">
      <c r="B44261" s="150"/>
    </row>
    <row r="44262" spans="2:2">
      <c r="B44262" s="150"/>
    </row>
    <row r="44263" spans="2:2">
      <c r="B44263" s="150"/>
    </row>
    <row r="44264" spans="2:2">
      <c r="B44264" s="150"/>
    </row>
    <row r="44265" spans="2:2">
      <c r="B44265" s="150"/>
    </row>
    <row r="44266" spans="2:2">
      <c r="B44266" s="150"/>
    </row>
    <row r="44267" spans="2:2">
      <c r="B44267" s="150"/>
    </row>
    <row r="44268" spans="2:2">
      <c r="B44268" s="150"/>
    </row>
    <row r="44269" spans="2:2">
      <c r="B44269" s="150"/>
    </row>
    <row r="44270" spans="2:2">
      <c r="B44270" s="150"/>
    </row>
    <row r="44271" spans="2:2">
      <c r="B44271" s="150"/>
    </row>
    <row r="44272" spans="2:2">
      <c r="B44272" s="150"/>
    </row>
    <row r="44273" spans="2:2">
      <c r="B44273" s="150"/>
    </row>
    <row r="44274" spans="2:2">
      <c r="B44274" s="150"/>
    </row>
    <row r="44275" spans="2:2">
      <c r="B44275" s="150"/>
    </row>
    <row r="44276" spans="2:2">
      <c r="B44276" s="150"/>
    </row>
    <row r="44277" spans="2:2">
      <c r="B44277" s="150"/>
    </row>
    <row r="44278" spans="2:2">
      <c r="B44278" s="150"/>
    </row>
    <row r="44279" spans="2:2">
      <c r="B44279" s="150"/>
    </row>
    <row r="44280" spans="2:2">
      <c r="B44280" s="150"/>
    </row>
    <row r="44281" spans="2:2">
      <c r="B44281" s="150"/>
    </row>
    <row r="44282" spans="2:2">
      <c r="B44282" s="150"/>
    </row>
    <row r="44283" spans="2:2">
      <c r="B44283" s="150"/>
    </row>
    <row r="44284" spans="2:2">
      <c r="B44284" s="150"/>
    </row>
    <row r="44285" spans="2:2">
      <c r="B44285" s="150"/>
    </row>
    <row r="44286" spans="2:2">
      <c r="B44286" s="150"/>
    </row>
    <row r="44287" spans="2:2">
      <c r="B44287" s="150"/>
    </row>
    <row r="44288" spans="2:2">
      <c r="B44288" s="150"/>
    </row>
    <row r="44289" spans="2:2">
      <c r="B44289" s="150"/>
    </row>
    <row r="44290" spans="2:2">
      <c r="B44290" s="150"/>
    </row>
    <row r="44291" spans="2:2">
      <c r="B44291" s="150"/>
    </row>
    <row r="44292" spans="2:2">
      <c r="B44292" s="150"/>
    </row>
    <row r="44293" spans="2:2">
      <c r="B44293" s="150"/>
    </row>
    <row r="44294" spans="2:2">
      <c r="B44294" s="150"/>
    </row>
    <row r="44295" spans="2:2">
      <c r="B44295" s="150"/>
    </row>
    <row r="44296" spans="2:2">
      <c r="B44296" s="150"/>
    </row>
    <row r="44297" spans="2:2">
      <c r="B44297" s="150"/>
    </row>
    <row r="44298" spans="2:2">
      <c r="B44298" s="150"/>
    </row>
    <row r="44299" spans="2:2">
      <c r="B44299" s="150"/>
    </row>
    <row r="44300" spans="2:2">
      <c r="B44300" s="150"/>
    </row>
    <row r="44301" spans="2:2">
      <c r="B44301" s="150"/>
    </row>
    <row r="44302" spans="2:2">
      <c r="B44302" s="150"/>
    </row>
    <row r="44303" spans="2:2">
      <c r="B44303" s="150"/>
    </row>
    <row r="44304" spans="2:2">
      <c r="B44304" s="150"/>
    </row>
    <row r="44305" spans="2:2">
      <c r="B44305" s="150"/>
    </row>
    <row r="44306" spans="2:2">
      <c r="B44306" s="150"/>
    </row>
    <row r="44307" spans="2:2">
      <c r="B44307" s="150"/>
    </row>
    <row r="44308" spans="2:2">
      <c r="B44308" s="150"/>
    </row>
    <row r="44309" spans="2:2">
      <c r="B44309" s="150"/>
    </row>
    <row r="44310" spans="2:2">
      <c r="B44310" s="150"/>
    </row>
    <row r="44311" spans="2:2">
      <c r="B44311" s="150"/>
    </row>
    <row r="44312" spans="2:2">
      <c r="B44312" s="150"/>
    </row>
    <row r="44313" spans="2:2">
      <c r="B44313" s="150"/>
    </row>
    <row r="44314" spans="2:2">
      <c r="B44314" s="150"/>
    </row>
    <row r="44315" spans="2:2">
      <c r="B44315" s="150"/>
    </row>
    <row r="44316" spans="2:2">
      <c r="B44316" s="150"/>
    </row>
    <row r="44317" spans="2:2">
      <c r="B44317" s="150"/>
    </row>
    <row r="44318" spans="2:2">
      <c r="B44318" s="150"/>
    </row>
    <row r="44319" spans="2:2">
      <c r="B44319" s="150"/>
    </row>
    <row r="44320" spans="2:2">
      <c r="B44320" s="150"/>
    </row>
    <row r="44321" spans="2:2">
      <c r="B44321" s="150"/>
    </row>
    <row r="44322" spans="2:2">
      <c r="B44322" s="150"/>
    </row>
    <row r="44323" spans="2:2">
      <c r="B44323" s="150"/>
    </row>
    <row r="44324" spans="2:2">
      <c r="B44324" s="150"/>
    </row>
    <row r="44325" spans="2:2">
      <c r="B44325" s="150"/>
    </row>
    <row r="44326" spans="2:2">
      <c r="B44326" s="150"/>
    </row>
    <row r="44327" spans="2:2">
      <c r="B44327" s="150"/>
    </row>
    <row r="44328" spans="2:2">
      <c r="B44328" s="150"/>
    </row>
    <row r="44329" spans="2:2">
      <c r="B44329" s="150"/>
    </row>
    <row r="44330" spans="2:2">
      <c r="B44330" s="150"/>
    </row>
    <row r="44331" spans="2:2">
      <c r="B44331" s="150"/>
    </row>
    <row r="44332" spans="2:2">
      <c r="B44332" s="150"/>
    </row>
    <row r="44333" spans="2:2">
      <c r="B44333" s="150"/>
    </row>
    <row r="44334" spans="2:2">
      <c r="B44334" s="150"/>
    </row>
    <row r="44335" spans="2:2">
      <c r="B44335" s="150"/>
    </row>
    <row r="44336" spans="2:2">
      <c r="B44336" s="150"/>
    </row>
    <row r="44337" spans="2:2">
      <c r="B44337" s="150"/>
    </row>
    <row r="44338" spans="2:2">
      <c r="B44338" s="150"/>
    </row>
    <row r="44339" spans="2:2">
      <c r="B44339" s="150"/>
    </row>
    <row r="44340" spans="2:2">
      <c r="B44340" s="150"/>
    </row>
    <row r="44341" spans="2:2">
      <c r="B44341" s="150"/>
    </row>
    <row r="44342" spans="2:2">
      <c r="B44342" s="150"/>
    </row>
    <row r="44343" spans="2:2">
      <c r="B44343" s="150"/>
    </row>
    <row r="44344" spans="2:2">
      <c r="B44344" s="150"/>
    </row>
    <row r="44345" spans="2:2">
      <c r="B44345" s="150"/>
    </row>
    <row r="44346" spans="2:2">
      <c r="B44346" s="150"/>
    </row>
    <row r="44347" spans="2:2">
      <c r="B44347" s="150"/>
    </row>
    <row r="44348" spans="2:2">
      <c r="B44348" s="150"/>
    </row>
    <row r="44349" spans="2:2">
      <c r="B44349" s="150"/>
    </row>
    <row r="44350" spans="2:2">
      <c r="B44350" s="150"/>
    </row>
    <row r="44351" spans="2:2">
      <c r="B44351" s="150"/>
    </row>
    <row r="44352" spans="2:2">
      <c r="B44352" s="150"/>
    </row>
    <row r="44353" spans="2:2">
      <c r="B44353" s="150"/>
    </row>
    <row r="44354" spans="2:2">
      <c r="B44354" s="150"/>
    </row>
    <row r="44355" spans="2:2">
      <c r="B44355" s="150"/>
    </row>
    <row r="44356" spans="2:2">
      <c r="B44356" s="150"/>
    </row>
    <row r="44357" spans="2:2">
      <c r="B44357" s="150"/>
    </row>
    <row r="44358" spans="2:2">
      <c r="B44358" s="150"/>
    </row>
    <row r="44359" spans="2:2">
      <c r="B44359" s="150"/>
    </row>
    <row r="44360" spans="2:2">
      <c r="B44360" s="150"/>
    </row>
    <row r="44361" spans="2:2">
      <c r="B44361" s="150"/>
    </row>
    <row r="44362" spans="2:2">
      <c r="B44362" s="150"/>
    </row>
    <row r="44363" spans="2:2">
      <c r="B44363" s="150"/>
    </row>
    <row r="44364" spans="2:2">
      <c r="B44364" s="150"/>
    </row>
    <row r="44365" spans="2:2">
      <c r="B44365" s="150"/>
    </row>
    <row r="44366" spans="2:2">
      <c r="B44366" s="150"/>
    </row>
    <row r="44367" spans="2:2">
      <c r="B44367" s="150"/>
    </row>
    <row r="44368" spans="2:2">
      <c r="B44368" s="150"/>
    </row>
    <row r="44369" spans="2:2">
      <c r="B44369" s="150"/>
    </row>
    <row r="44370" spans="2:2">
      <c r="B44370" s="150"/>
    </row>
    <row r="44371" spans="2:2">
      <c r="B44371" s="150"/>
    </row>
    <row r="44372" spans="2:2">
      <c r="B44372" s="150"/>
    </row>
    <row r="44373" spans="2:2">
      <c r="B44373" s="150"/>
    </row>
    <row r="44374" spans="2:2">
      <c r="B44374" s="150"/>
    </row>
    <row r="44375" spans="2:2">
      <c r="B44375" s="150"/>
    </row>
    <row r="44376" spans="2:2">
      <c r="B44376" s="150"/>
    </row>
    <row r="44377" spans="2:2">
      <c r="B44377" s="150"/>
    </row>
    <row r="44378" spans="2:2">
      <c r="B44378" s="150"/>
    </row>
    <row r="44379" spans="2:2">
      <c r="B44379" s="150"/>
    </row>
    <row r="44380" spans="2:2">
      <c r="B44380" s="150"/>
    </row>
    <row r="44381" spans="2:2">
      <c r="B44381" s="150"/>
    </row>
    <row r="44382" spans="2:2">
      <c r="B44382" s="150"/>
    </row>
    <row r="44383" spans="2:2">
      <c r="B44383" s="150"/>
    </row>
    <row r="44384" spans="2:2">
      <c r="B44384" s="150"/>
    </row>
    <row r="44385" spans="2:2">
      <c r="B44385" s="150"/>
    </row>
    <row r="44386" spans="2:2">
      <c r="B44386" s="150"/>
    </row>
    <row r="44387" spans="2:2">
      <c r="B44387" s="150"/>
    </row>
    <row r="44388" spans="2:2">
      <c r="B44388" s="150"/>
    </row>
    <row r="44389" spans="2:2">
      <c r="B44389" s="150"/>
    </row>
    <row r="44390" spans="2:2">
      <c r="B44390" s="150"/>
    </row>
    <row r="44391" spans="2:2">
      <c r="B44391" s="150"/>
    </row>
    <row r="44392" spans="2:2">
      <c r="B44392" s="150"/>
    </row>
    <row r="44393" spans="2:2">
      <c r="B44393" s="150"/>
    </row>
    <row r="44394" spans="2:2">
      <c r="B44394" s="150"/>
    </row>
    <row r="44395" spans="2:2">
      <c r="B44395" s="150"/>
    </row>
    <row r="44396" spans="2:2">
      <c r="B44396" s="150"/>
    </row>
    <row r="44397" spans="2:2">
      <c r="B44397" s="150"/>
    </row>
    <row r="44398" spans="2:2">
      <c r="B44398" s="150"/>
    </row>
    <row r="44399" spans="2:2">
      <c r="B44399" s="150"/>
    </row>
    <row r="44400" spans="2:2">
      <c r="B44400" s="150"/>
    </row>
    <row r="44401" spans="2:2">
      <c r="B44401" s="150"/>
    </row>
    <row r="44402" spans="2:2">
      <c r="B44402" s="150"/>
    </row>
    <row r="44403" spans="2:2">
      <c r="B44403" s="150"/>
    </row>
    <row r="44404" spans="2:2">
      <c r="B44404" s="150"/>
    </row>
    <row r="44405" spans="2:2">
      <c r="B44405" s="150"/>
    </row>
    <row r="44406" spans="2:2">
      <c r="B44406" s="150"/>
    </row>
    <row r="44407" spans="2:2">
      <c r="B44407" s="150"/>
    </row>
    <row r="44408" spans="2:2">
      <c r="B44408" s="150"/>
    </row>
    <row r="44409" spans="2:2">
      <c r="B44409" s="150"/>
    </row>
    <row r="44410" spans="2:2">
      <c r="B44410" s="150"/>
    </row>
    <row r="44411" spans="2:2">
      <c r="B44411" s="150"/>
    </row>
    <row r="44412" spans="2:2">
      <c r="B44412" s="150"/>
    </row>
    <row r="44413" spans="2:2">
      <c r="B44413" s="150"/>
    </row>
    <row r="44414" spans="2:2">
      <c r="B44414" s="150"/>
    </row>
    <row r="44415" spans="2:2">
      <c r="B44415" s="150"/>
    </row>
    <row r="44416" spans="2:2">
      <c r="B44416" s="150"/>
    </row>
    <row r="44417" spans="2:2">
      <c r="B44417" s="150"/>
    </row>
    <row r="44418" spans="2:2">
      <c r="B44418" s="150"/>
    </row>
    <row r="44419" spans="2:2">
      <c r="B44419" s="150"/>
    </row>
    <row r="44420" spans="2:2">
      <c r="B44420" s="150"/>
    </row>
    <row r="44421" spans="2:2">
      <c r="B44421" s="150"/>
    </row>
    <row r="44422" spans="2:2">
      <c r="B44422" s="150"/>
    </row>
    <row r="44423" spans="2:2">
      <c r="B44423" s="150"/>
    </row>
    <row r="44424" spans="2:2">
      <c r="B44424" s="150"/>
    </row>
    <row r="44425" spans="2:2">
      <c r="B44425" s="150"/>
    </row>
    <row r="44426" spans="2:2">
      <c r="B44426" s="150"/>
    </row>
    <row r="44427" spans="2:2">
      <c r="B44427" s="150"/>
    </row>
    <row r="44428" spans="2:2">
      <c r="B44428" s="150"/>
    </row>
    <row r="44429" spans="2:2">
      <c r="B44429" s="150"/>
    </row>
    <row r="44430" spans="2:2">
      <c r="B44430" s="150"/>
    </row>
    <row r="44431" spans="2:2">
      <c r="B44431" s="150"/>
    </row>
    <row r="44432" spans="2:2">
      <c r="B44432" s="150"/>
    </row>
    <row r="44433" spans="2:2">
      <c r="B44433" s="150"/>
    </row>
    <row r="44434" spans="2:2">
      <c r="B44434" s="150"/>
    </row>
    <row r="44435" spans="2:2">
      <c r="B44435" s="150"/>
    </row>
    <row r="44436" spans="2:2">
      <c r="B44436" s="150"/>
    </row>
    <row r="44437" spans="2:2">
      <c r="B44437" s="150"/>
    </row>
    <row r="44438" spans="2:2">
      <c r="B44438" s="150"/>
    </row>
    <row r="44439" spans="2:2">
      <c r="B44439" s="150"/>
    </row>
    <row r="44440" spans="2:2">
      <c r="B44440" s="150"/>
    </row>
    <row r="44441" spans="2:2">
      <c r="B44441" s="150"/>
    </row>
    <row r="44442" spans="2:2">
      <c r="B44442" s="150"/>
    </row>
    <row r="44443" spans="2:2">
      <c r="B44443" s="150"/>
    </row>
    <row r="44444" spans="2:2">
      <c r="B44444" s="150"/>
    </row>
    <row r="44445" spans="2:2">
      <c r="B44445" s="150"/>
    </row>
    <row r="44446" spans="2:2">
      <c r="B44446" s="150"/>
    </row>
    <row r="44447" spans="2:2">
      <c r="B44447" s="150"/>
    </row>
    <row r="44448" spans="2:2">
      <c r="B44448" s="150"/>
    </row>
    <row r="44449" spans="2:2">
      <c r="B44449" s="150"/>
    </row>
    <row r="44450" spans="2:2">
      <c r="B44450" s="150"/>
    </row>
    <row r="44451" spans="2:2">
      <c r="B44451" s="150"/>
    </row>
    <row r="44452" spans="2:2">
      <c r="B44452" s="150"/>
    </row>
    <row r="44453" spans="2:2">
      <c r="B44453" s="150"/>
    </row>
    <row r="44454" spans="2:2">
      <c r="B44454" s="150"/>
    </row>
    <row r="44455" spans="2:2">
      <c r="B44455" s="150"/>
    </row>
    <row r="44456" spans="2:2">
      <c r="B44456" s="150"/>
    </row>
    <row r="44457" spans="2:2">
      <c r="B44457" s="150"/>
    </row>
    <row r="44458" spans="2:2">
      <c r="B44458" s="150"/>
    </row>
    <row r="44459" spans="2:2">
      <c r="B44459" s="150"/>
    </row>
    <row r="44460" spans="2:2">
      <c r="B44460" s="150"/>
    </row>
    <row r="44461" spans="2:2">
      <c r="B44461" s="150"/>
    </row>
    <row r="44462" spans="2:2">
      <c r="B44462" s="150"/>
    </row>
    <row r="44463" spans="2:2">
      <c r="B44463" s="150"/>
    </row>
    <row r="44464" spans="2:2">
      <c r="B44464" s="150"/>
    </row>
    <row r="44465" spans="2:2">
      <c r="B44465" s="150"/>
    </row>
    <row r="44466" spans="2:2">
      <c r="B44466" s="150"/>
    </row>
    <row r="44467" spans="2:2">
      <c r="B44467" s="150"/>
    </row>
    <row r="44468" spans="2:2">
      <c r="B44468" s="150"/>
    </row>
    <row r="44469" spans="2:2">
      <c r="B44469" s="150"/>
    </row>
    <row r="44470" spans="2:2">
      <c r="B44470" s="150"/>
    </row>
    <row r="44471" spans="2:2">
      <c r="B44471" s="150"/>
    </row>
    <row r="44472" spans="2:2">
      <c r="B44472" s="150"/>
    </row>
    <row r="44473" spans="2:2">
      <c r="B44473" s="150"/>
    </row>
    <row r="44474" spans="2:2">
      <c r="B44474" s="150"/>
    </row>
    <row r="44475" spans="2:2">
      <c r="B44475" s="150"/>
    </row>
    <row r="44476" spans="2:2">
      <c r="B44476" s="150"/>
    </row>
    <row r="44477" spans="2:2">
      <c r="B44477" s="150"/>
    </row>
    <row r="44478" spans="2:2">
      <c r="B44478" s="150"/>
    </row>
    <row r="44479" spans="2:2">
      <c r="B44479" s="150"/>
    </row>
    <row r="44480" spans="2:2">
      <c r="B44480" s="150"/>
    </row>
    <row r="44481" spans="2:2">
      <c r="B44481" s="150"/>
    </row>
    <row r="44482" spans="2:2">
      <c r="B44482" s="150"/>
    </row>
    <row r="44483" spans="2:2">
      <c r="B44483" s="150"/>
    </row>
    <row r="44484" spans="2:2">
      <c r="B44484" s="150"/>
    </row>
    <row r="44485" spans="2:2">
      <c r="B44485" s="150"/>
    </row>
    <row r="44486" spans="2:2">
      <c r="B44486" s="150"/>
    </row>
    <row r="44487" spans="2:2">
      <c r="B44487" s="150"/>
    </row>
    <row r="44488" spans="2:2">
      <c r="B44488" s="150"/>
    </row>
    <row r="44489" spans="2:2">
      <c r="B44489" s="150"/>
    </row>
    <row r="44490" spans="2:2">
      <c r="B44490" s="150"/>
    </row>
    <row r="44491" spans="2:2">
      <c r="B44491" s="150"/>
    </row>
    <row r="44492" spans="2:2">
      <c r="B44492" s="150"/>
    </row>
    <row r="44493" spans="2:2">
      <c r="B44493" s="150"/>
    </row>
    <row r="44494" spans="2:2">
      <c r="B44494" s="150"/>
    </row>
    <row r="44495" spans="2:2">
      <c r="B44495" s="150"/>
    </row>
    <row r="44496" spans="2:2">
      <c r="B44496" s="150"/>
    </row>
    <row r="44497" spans="2:2">
      <c r="B44497" s="150"/>
    </row>
    <row r="44498" spans="2:2">
      <c r="B44498" s="150"/>
    </row>
    <row r="44499" spans="2:2">
      <c r="B44499" s="150"/>
    </row>
    <row r="44500" spans="2:2">
      <c r="B44500" s="150"/>
    </row>
    <row r="44501" spans="2:2">
      <c r="B44501" s="150"/>
    </row>
    <row r="44502" spans="2:2">
      <c r="B44502" s="150"/>
    </row>
    <row r="44503" spans="2:2">
      <c r="B44503" s="150"/>
    </row>
    <row r="44504" spans="2:2">
      <c r="B44504" s="150"/>
    </row>
    <row r="44505" spans="2:2">
      <c r="B44505" s="150"/>
    </row>
    <row r="44506" spans="2:2">
      <c r="B44506" s="150"/>
    </row>
    <row r="44507" spans="2:2">
      <c r="B44507" s="150"/>
    </row>
    <row r="44508" spans="2:2">
      <c r="B44508" s="150"/>
    </row>
    <row r="44509" spans="2:2">
      <c r="B44509" s="150"/>
    </row>
    <row r="44510" spans="2:2">
      <c r="B44510" s="150"/>
    </row>
    <row r="44511" spans="2:2">
      <c r="B44511" s="150"/>
    </row>
    <row r="44512" spans="2:2">
      <c r="B44512" s="150"/>
    </row>
    <row r="44513" spans="2:2">
      <c r="B44513" s="150"/>
    </row>
    <row r="44514" spans="2:2">
      <c r="B44514" s="150"/>
    </row>
    <row r="44515" spans="2:2">
      <c r="B44515" s="150"/>
    </row>
    <row r="44516" spans="2:2">
      <c r="B44516" s="150"/>
    </row>
    <row r="44517" spans="2:2">
      <c r="B44517" s="150"/>
    </row>
    <row r="44518" spans="2:2">
      <c r="B44518" s="150"/>
    </row>
    <row r="44519" spans="2:2">
      <c r="B44519" s="150"/>
    </row>
    <row r="44520" spans="2:2">
      <c r="B44520" s="150"/>
    </row>
    <row r="44521" spans="2:2">
      <c r="B44521" s="150"/>
    </row>
    <row r="44522" spans="2:2">
      <c r="B44522" s="150"/>
    </row>
    <row r="44523" spans="2:2">
      <c r="B44523" s="150"/>
    </row>
    <row r="44524" spans="2:2">
      <c r="B44524" s="150"/>
    </row>
    <row r="44525" spans="2:2">
      <c r="B44525" s="150"/>
    </row>
    <row r="44526" spans="2:2">
      <c r="B44526" s="150"/>
    </row>
    <row r="44527" spans="2:2">
      <c r="B44527" s="150"/>
    </row>
    <row r="44528" spans="2:2">
      <c r="B44528" s="150"/>
    </row>
    <row r="44529" spans="2:2">
      <c r="B44529" s="150"/>
    </row>
    <row r="44530" spans="2:2">
      <c r="B44530" s="150"/>
    </row>
    <row r="44531" spans="2:2">
      <c r="B44531" s="150"/>
    </row>
    <row r="44532" spans="2:2">
      <c r="B44532" s="150"/>
    </row>
    <row r="44533" spans="2:2">
      <c r="B44533" s="150"/>
    </row>
    <row r="44534" spans="2:2">
      <c r="B44534" s="150"/>
    </row>
    <row r="44535" spans="2:2">
      <c r="B44535" s="150"/>
    </row>
    <row r="44536" spans="2:2">
      <c r="B44536" s="150"/>
    </row>
    <row r="44537" spans="2:2">
      <c r="B44537" s="150"/>
    </row>
    <row r="44538" spans="2:2">
      <c r="B44538" s="150"/>
    </row>
    <row r="44539" spans="2:2">
      <c r="B44539" s="150"/>
    </row>
    <row r="44540" spans="2:2">
      <c r="B44540" s="150"/>
    </row>
    <row r="44541" spans="2:2">
      <c r="B44541" s="150"/>
    </row>
    <row r="44542" spans="2:2">
      <c r="B44542" s="150"/>
    </row>
    <row r="44543" spans="2:2">
      <c r="B44543" s="150"/>
    </row>
    <row r="44544" spans="2:2">
      <c r="B44544" s="150"/>
    </row>
    <row r="44545" spans="2:2">
      <c r="B44545" s="150"/>
    </row>
    <row r="44546" spans="2:2">
      <c r="B44546" s="150"/>
    </row>
    <row r="44547" spans="2:2">
      <c r="B44547" s="150"/>
    </row>
    <row r="44548" spans="2:2">
      <c r="B44548" s="150"/>
    </row>
    <row r="44549" spans="2:2">
      <c r="B44549" s="150"/>
    </row>
    <row r="44550" spans="2:2">
      <c r="B44550" s="150"/>
    </row>
    <row r="44551" spans="2:2">
      <c r="B44551" s="150"/>
    </row>
    <row r="44552" spans="2:2">
      <c r="B44552" s="150"/>
    </row>
    <row r="44553" spans="2:2">
      <c r="B44553" s="150"/>
    </row>
    <row r="44554" spans="2:2">
      <c r="B44554" s="150"/>
    </row>
    <row r="44555" spans="2:2">
      <c r="B44555" s="150"/>
    </row>
    <row r="44556" spans="2:2">
      <c r="B44556" s="150"/>
    </row>
    <row r="44557" spans="2:2">
      <c r="B44557" s="150"/>
    </row>
    <row r="44558" spans="2:2">
      <c r="B44558" s="150"/>
    </row>
    <row r="44559" spans="2:2">
      <c r="B44559" s="150"/>
    </row>
    <row r="44560" spans="2:2">
      <c r="B44560" s="150"/>
    </row>
    <row r="44561" spans="2:2">
      <c r="B44561" s="150"/>
    </row>
    <row r="44562" spans="2:2">
      <c r="B44562" s="150"/>
    </row>
    <row r="44563" spans="2:2">
      <c r="B44563" s="150"/>
    </row>
    <row r="44564" spans="2:2">
      <c r="B44564" s="150"/>
    </row>
    <row r="44565" spans="2:2">
      <c r="B44565" s="150"/>
    </row>
    <row r="44566" spans="2:2">
      <c r="B44566" s="150"/>
    </row>
    <row r="44567" spans="2:2">
      <c r="B44567" s="150"/>
    </row>
    <row r="44568" spans="2:2">
      <c r="B44568" s="150"/>
    </row>
    <row r="44569" spans="2:2">
      <c r="B44569" s="150"/>
    </row>
    <row r="44570" spans="2:2">
      <c r="B44570" s="150"/>
    </row>
    <row r="44571" spans="2:2">
      <c r="B44571" s="150"/>
    </row>
    <row r="44572" spans="2:2">
      <c r="B44572" s="150"/>
    </row>
    <row r="44573" spans="2:2">
      <c r="B44573" s="150"/>
    </row>
    <row r="44574" spans="2:2">
      <c r="B44574" s="150"/>
    </row>
    <row r="44575" spans="2:2">
      <c r="B44575" s="150"/>
    </row>
    <row r="44576" spans="2:2">
      <c r="B44576" s="150"/>
    </row>
    <row r="44577" spans="2:2">
      <c r="B44577" s="150"/>
    </row>
    <row r="44578" spans="2:2">
      <c r="B44578" s="150"/>
    </row>
    <row r="44579" spans="2:2">
      <c r="B44579" s="150"/>
    </row>
    <row r="44580" spans="2:2">
      <c r="B44580" s="150"/>
    </row>
    <row r="44581" spans="2:2">
      <c r="B44581" s="150"/>
    </row>
    <row r="44582" spans="2:2">
      <c r="B44582" s="150"/>
    </row>
    <row r="44583" spans="2:2">
      <c r="B44583" s="150"/>
    </row>
    <row r="44584" spans="2:2">
      <c r="B44584" s="150"/>
    </row>
    <row r="44585" spans="2:2">
      <c r="B44585" s="150"/>
    </row>
    <row r="44586" spans="2:2">
      <c r="B44586" s="150"/>
    </row>
    <row r="44587" spans="2:2">
      <c r="B44587" s="150"/>
    </row>
    <row r="44588" spans="2:2">
      <c r="B44588" s="150"/>
    </row>
    <row r="44589" spans="2:2">
      <c r="B44589" s="150"/>
    </row>
    <row r="44590" spans="2:2">
      <c r="B44590" s="150"/>
    </row>
    <row r="44591" spans="2:2">
      <c r="B44591" s="150"/>
    </row>
    <row r="44592" spans="2:2">
      <c r="B44592" s="150"/>
    </row>
    <row r="44593" spans="2:2">
      <c r="B44593" s="150"/>
    </row>
    <row r="44594" spans="2:2">
      <c r="B44594" s="150"/>
    </row>
    <row r="44595" spans="2:2">
      <c r="B44595" s="150"/>
    </row>
    <row r="44596" spans="2:2">
      <c r="B44596" s="150"/>
    </row>
    <row r="44597" spans="2:2">
      <c r="B44597" s="150"/>
    </row>
    <row r="44598" spans="2:2">
      <c r="B44598" s="150"/>
    </row>
    <row r="44599" spans="2:2">
      <c r="B44599" s="150"/>
    </row>
    <row r="44600" spans="2:2">
      <c r="B44600" s="150"/>
    </row>
    <row r="44601" spans="2:2">
      <c r="B44601" s="150"/>
    </row>
    <row r="44602" spans="2:2">
      <c r="B44602" s="150"/>
    </row>
    <row r="44603" spans="2:2">
      <c r="B44603" s="150"/>
    </row>
    <row r="44604" spans="2:2">
      <c r="B44604" s="150"/>
    </row>
    <row r="44605" spans="2:2">
      <c r="B44605" s="150"/>
    </row>
    <row r="44606" spans="2:2">
      <c r="B44606" s="150"/>
    </row>
    <row r="44607" spans="2:2">
      <c r="B44607" s="150"/>
    </row>
    <row r="44608" spans="2:2">
      <c r="B44608" s="150"/>
    </row>
    <row r="44609" spans="2:2">
      <c r="B44609" s="150"/>
    </row>
    <row r="44610" spans="2:2">
      <c r="B44610" s="150"/>
    </row>
    <row r="44611" spans="2:2">
      <c r="B44611" s="150"/>
    </row>
    <row r="44612" spans="2:2">
      <c r="B44612" s="150"/>
    </row>
    <row r="44613" spans="2:2">
      <c r="B44613" s="150"/>
    </row>
    <row r="44614" spans="2:2">
      <c r="B44614" s="150"/>
    </row>
    <row r="44615" spans="2:2">
      <c r="B44615" s="150"/>
    </row>
    <row r="44616" spans="2:2">
      <c r="B44616" s="150"/>
    </row>
    <row r="44617" spans="2:2">
      <c r="B44617" s="150"/>
    </row>
    <row r="44618" spans="2:2">
      <c r="B44618" s="150"/>
    </row>
    <row r="44619" spans="2:2">
      <c r="B44619" s="150"/>
    </row>
    <row r="44620" spans="2:2">
      <c r="B44620" s="150"/>
    </row>
    <row r="44621" spans="2:2">
      <c r="B44621" s="150"/>
    </row>
    <row r="44622" spans="2:2">
      <c r="B44622" s="150"/>
    </row>
    <row r="44623" spans="2:2">
      <c r="B44623" s="150"/>
    </row>
    <row r="44624" spans="2:2">
      <c r="B44624" s="150"/>
    </row>
    <row r="44625" spans="2:2">
      <c r="B44625" s="150"/>
    </row>
    <row r="44626" spans="2:2">
      <c r="B44626" s="150"/>
    </row>
    <row r="44627" spans="2:2">
      <c r="B44627" s="150"/>
    </row>
    <row r="44628" spans="2:2">
      <c r="B44628" s="150"/>
    </row>
    <row r="44629" spans="2:2">
      <c r="B44629" s="150"/>
    </row>
    <row r="44630" spans="2:2">
      <c r="B44630" s="150"/>
    </row>
    <row r="44631" spans="2:2">
      <c r="B44631" s="150"/>
    </row>
    <row r="44632" spans="2:2">
      <c r="B44632" s="150"/>
    </row>
    <row r="44633" spans="2:2">
      <c r="B44633" s="150"/>
    </row>
    <row r="44634" spans="2:2">
      <c r="B44634" s="150"/>
    </row>
    <row r="44635" spans="2:2">
      <c r="B44635" s="150"/>
    </row>
    <row r="44636" spans="2:2">
      <c r="B44636" s="150"/>
    </row>
    <row r="44637" spans="2:2">
      <c r="B44637" s="150"/>
    </row>
    <row r="44638" spans="2:2">
      <c r="B44638" s="150"/>
    </row>
    <row r="44639" spans="2:2">
      <c r="B44639" s="150"/>
    </row>
    <row r="44640" spans="2:2">
      <c r="B44640" s="150"/>
    </row>
    <row r="44641" spans="2:2">
      <c r="B44641" s="150"/>
    </row>
    <row r="44642" spans="2:2">
      <c r="B44642" s="150"/>
    </row>
    <row r="44643" spans="2:2">
      <c r="B44643" s="150"/>
    </row>
    <row r="44644" spans="2:2">
      <c r="B44644" s="150"/>
    </row>
    <row r="44645" spans="2:2">
      <c r="B44645" s="150"/>
    </row>
    <row r="44646" spans="2:2">
      <c r="B44646" s="150"/>
    </row>
    <row r="44647" spans="2:2">
      <c r="B44647" s="150"/>
    </row>
    <row r="44648" spans="2:2">
      <c r="B44648" s="150"/>
    </row>
    <row r="44649" spans="2:2">
      <c r="B44649" s="150"/>
    </row>
    <row r="44650" spans="2:2">
      <c r="B44650" s="150"/>
    </row>
    <row r="44651" spans="2:2">
      <c r="B44651" s="150"/>
    </row>
    <row r="44652" spans="2:2">
      <c r="B44652" s="150"/>
    </row>
    <row r="44653" spans="2:2">
      <c r="B44653" s="150"/>
    </row>
    <row r="44654" spans="2:2">
      <c r="B44654" s="150"/>
    </row>
    <row r="44655" spans="2:2">
      <c r="B44655" s="150"/>
    </row>
    <row r="44656" spans="2:2">
      <c r="B44656" s="150"/>
    </row>
    <row r="44657" spans="2:2">
      <c r="B44657" s="150"/>
    </row>
    <row r="44658" spans="2:2">
      <c r="B44658" s="150"/>
    </row>
    <row r="44659" spans="2:2">
      <c r="B44659" s="150"/>
    </row>
    <row r="44660" spans="2:2">
      <c r="B44660" s="150"/>
    </row>
    <row r="44661" spans="2:2">
      <c r="B44661" s="150"/>
    </row>
    <row r="44662" spans="2:2">
      <c r="B44662" s="150"/>
    </row>
    <row r="44663" spans="2:2">
      <c r="B44663" s="150"/>
    </row>
    <row r="44664" spans="2:2">
      <c r="B44664" s="150"/>
    </row>
    <row r="44665" spans="2:2">
      <c r="B44665" s="150"/>
    </row>
    <row r="44666" spans="2:2">
      <c r="B44666" s="150"/>
    </row>
    <row r="44667" spans="2:2">
      <c r="B44667" s="150"/>
    </row>
    <row r="44668" spans="2:2">
      <c r="B44668" s="150"/>
    </row>
    <row r="44669" spans="2:2">
      <c r="B44669" s="150"/>
    </row>
    <row r="44670" spans="2:2">
      <c r="B44670" s="150"/>
    </row>
    <row r="44671" spans="2:2">
      <c r="B44671" s="150"/>
    </row>
    <row r="44672" spans="2:2">
      <c r="B44672" s="150"/>
    </row>
    <row r="44673" spans="2:2">
      <c r="B44673" s="150"/>
    </row>
    <row r="44674" spans="2:2">
      <c r="B44674" s="150"/>
    </row>
    <row r="44675" spans="2:2">
      <c r="B44675" s="150"/>
    </row>
    <row r="44676" spans="2:2">
      <c r="B44676" s="150"/>
    </row>
    <row r="44677" spans="2:2">
      <c r="B44677" s="150"/>
    </row>
    <row r="44678" spans="2:2">
      <c r="B44678" s="150"/>
    </row>
    <row r="44679" spans="2:2">
      <c r="B44679" s="150"/>
    </row>
    <row r="44680" spans="2:2">
      <c r="B44680" s="150"/>
    </row>
    <row r="44681" spans="2:2">
      <c r="B44681" s="150"/>
    </row>
    <row r="44682" spans="2:2">
      <c r="B44682" s="150"/>
    </row>
    <row r="44683" spans="2:2">
      <c r="B44683" s="150"/>
    </row>
    <row r="44684" spans="2:2">
      <c r="B44684" s="150"/>
    </row>
    <row r="44685" spans="2:2">
      <c r="B44685" s="150"/>
    </row>
    <row r="44686" spans="2:2">
      <c r="B44686" s="150"/>
    </row>
    <row r="44687" spans="2:2">
      <c r="B44687" s="150"/>
    </row>
    <row r="44688" spans="2:2">
      <c r="B44688" s="150"/>
    </row>
    <row r="44689" spans="2:2">
      <c r="B44689" s="150"/>
    </row>
    <row r="44690" spans="2:2">
      <c r="B44690" s="150"/>
    </row>
    <row r="44691" spans="2:2">
      <c r="B44691" s="150"/>
    </row>
    <row r="44692" spans="2:2">
      <c r="B44692" s="150"/>
    </row>
    <row r="44693" spans="2:2">
      <c r="B44693" s="150"/>
    </row>
    <row r="44694" spans="2:2">
      <c r="B44694" s="150"/>
    </row>
    <row r="44695" spans="2:2">
      <c r="B44695" s="150"/>
    </row>
    <row r="44696" spans="2:2">
      <c r="B44696" s="150"/>
    </row>
    <row r="44697" spans="2:2">
      <c r="B44697" s="150"/>
    </row>
    <row r="44698" spans="2:2">
      <c r="B44698" s="150"/>
    </row>
    <row r="44699" spans="2:2">
      <c r="B44699" s="150"/>
    </row>
    <row r="44700" spans="2:2">
      <c r="B44700" s="150"/>
    </row>
    <row r="44701" spans="2:2">
      <c r="B44701" s="150"/>
    </row>
    <row r="44702" spans="2:2">
      <c r="B44702" s="150"/>
    </row>
    <row r="44703" spans="2:2">
      <c r="B44703" s="150"/>
    </row>
    <row r="44704" spans="2:2">
      <c r="B44704" s="150"/>
    </row>
    <row r="44705" spans="2:2">
      <c r="B44705" s="150"/>
    </row>
    <row r="44706" spans="2:2">
      <c r="B44706" s="150"/>
    </row>
    <row r="44707" spans="2:2">
      <c r="B44707" s="150"/>
    </row>
    <row r="44708" spans="2:2">
      <c r="B44708" s="150"/>
    </row>
    <row r="44709" spans="2:2">
      <c r="B44709" s="150"/>
    </row>
    <row r="44710" spans="2:2">
      <c r="B44710" s="150"/>
    </row>
    <row r="44711" spans="2:2">
      <c r="B44711" s="150"/>
    </row>
    <row r="44712" spans="2:2">
      <c r="B44712" s="150"/>
    </row>
    <row r="44713" spans="2:2">
      <c r="B44713" s="150"/>
    </row>
    <row r="44714" spans="2:2">
      <c r="B44714" s="150"/>
    </row>
    <row r="44715" spans="2:2">
      <c r="B44715" s="150"/>
    </row>
    <row r="44716" spans="2:2">
      <c r="B44716" s="150"/>
    </row>
    <row r="44717" spans="2:2">
      <c r="B44717" s="150"/>
    </row>
    <row r="44718" spans="2:2">
      <c r="B44718" s="150"/>
    </row>
    <row r="44719" spans="2:2">
      <c r="B44719" s="150"/>
    </row>
    <row r="44720" spans="2:2">
      <c r="B44720" s="150"/>
    </row>
    <row r="44721" spans="2:2">
      <c r="B44721" s="150"/>
    </row>
    <row r="44722" spans="2:2">
      <c r="B44722" s="150"/>
    </row>
    <row r="44723" spans="2:2">
      <c r="B44723" s="150"/>
    </row>
    <row r="44724" spans="2:2">
      <c r="B44724" s="150"/>
    </row>
    <row r="44725" spans="2:2">
      <c r="B44725" s="150"/>
    </row>
    <row r="44726" spans="2:2">
      <c r="B44726" s="150"/>
    </row>
    <row r="44727" spans="2:2">
      <c r="B44727" s="150"/>
    </row>
    <row r="44728" spans="2:2">
      <c r="B44728" s="150"/>
    </row>
    <row r="44729" spans="2:2">
      <c r="B44729" s="150"/>
    </row>
    <row r="44730" spans="2:2">
      <c r="B44730" s="150"/>
    </row>
    <row r="44731" spans="2:2">
      <c r="B44731" s="150"/>
    </row>
    <row r="44732" spans="2:2">
      <c r="B44732" s="150"/>
    </row>
    <row r="44733" spans="2:2">
      <c r="B44733" s="150"/>
    </row>
    <row r="44734" spans="2:2">
      <c r="B44734" s="150"/>
    </row>
    <row r="44735" spans="2:2">
      <c r="B44735" s="150"/>
    </row>
    <row r="44736" spans="2:2">
      <c r="B44736" s="150"/>
    </row>
    <row r="44737" spans="2:2">
      <c r="B44737" s="150"/>
    </row>
    <row r="44738" spans="2:2">
      <c r="B44738" s="150"/>
    </row>
    <row r="44739" spans="2:2">
      <c r="B44739" s="150"/>
    </row>
    <row r="44740" spans="2:2">
      <c r="B44740" s="150"/>
    </row>
    <row r="44741" spans="2:2">
      <c r="B44741" s="150"/>
    </row>
    <row r="44742" spans="2:2">
      <c r="B44742" s="150"/>
    </row>
    <row r="44743" spans="2:2">
      <c r="B44743" s="150"/>
    </row>
    <row r="44744" spans="2:2">
      <c r="B44744" s="150"/>
    </row>
    <row r="44745" spans="2:2">
      <c r="B44745" s="150"/>
    </row>
    <row r="44746" spans="2:2">
      <c r="B44746" s="150"/>
    </row>
    <row r="44747" spans="2:2">
      <c r="B44747" s="150"/>
    </row>
    <row r="44748" spans="2:2">
      <c r="B44748" s="150"/>
    </row>
    <row r="44749" spans="2:2">
      <c r="B44749" s="150"/>
    </row>
    <row r="44750" spans="2:2">
      <c r="B44750" s="150"/>
    </row>
    <row r="44751" spans="2:2">
      <c r="B44751" s="150"/>
    </row>
    <row r="44752" spans="2:2">
      <c r="B44752" s="150"/>
    </row>
    <row r="44753" spans="2:2">
      <c r="B44753" s="150"/>
    </row>
    <row r="44754" spans="2:2">
      <c r="B44754" s="150"/>
    </row>
    <row r="44755" spans="2:2">
      <c r="B44755" s="150"/>
    </row>
    <row r="44756" spans="2:2">
      <c r="B44756" s="150"/>
    </row>
    <row r="44757" spans="2:2">
      <c r="B44757" s="150"/>
    </row>
    <row r="44758" spans="2:2">
      <c r="B44758" s="150"/>
    </row>
    <row r="44759" spans="2:2">
      <c r="B44759" s="150"/>
    </row>
    <row r="44760" spans="2:2">
      <c r="B44760" s="150"/>
    </row>
    <row r="44761" spans="2:2">
      <c r="B44761" s="150"/>
    </row>
    <row r="44762" spans="2:2">
      <c r="B44762" s="150"/>
    </row>
    <row r="44763" spans="2:2">
      <c r="B44763" s="150"/>
    </row>
    <row r="44764" spans="2:2">
      <c r="B44764" s="150"/>
    </row>
    <row r="44765" spans="2:2">
      <c r="B44765" s="150"/>
    </row>
    <row r="44766" spans="2:2">
      <c r="B44766" s="150"/>
    </row>
    <row r="44767" spans="2:2">
      <c r="B44767" s="150"/>
    </row>
    <row r="44768" spans="2:2">
      <c r="B44768" s="150"/>
    </row>
    <row r="44769" spans="2:2">
      <c r="B44769" s="150"/>
    </row>
    <row r="44770" spans="2:2">
      <c r="B44770" s="150"/>
    </row>
    <row r="44771" spans="2:2">
      <c r="B44771" s="150"/>
    </row>
    <row r="44772" spans="2:2">
      <c r="B44772" s="150"/>
    </row>
    <row r="44773" spans="2:2">
      <c r="B44773" s="150"/>
    </row>
    <row r="44774" spans="2:2">
      <c r="B44774" s="150"/>
    </row>
    <row r="44775" spans="2:2">
      <c r="B44775" s="150"/>
    </row>
    <row r="44776" spans="2:2">
      <c r="B44776" s="150"/>
    </row>
    <row r="44777" spans="2:2">
      <c r="B44777" s="150"/>
    </row>
    <row r="44778" spans="2:2">
      <c r="B44778" s="150"/>
    </row>
    <row r="44779" spans="2:2">
      <c r="B44779" s="150"/>
    </row>
    <row r="44780" spans="2:2">
      <c r="B44780" s="150"/>
    </row>
    <row r="44781" spans="2:2">
      <c r="B44781" s="150"/>
    </row>
    <row r="44782" spans="2:2">
      <c r="B44782" s="150"/>
    </row>
    <row r="44783" spans="2:2">
      <c r="B44783" s="150"/>
    </row>
    <row r="44784" spans="2:2">
      <c r="B44784" s="150"/>
    </row>
    <row r="44785" spans="2:2">
      <c r="B44785" s="150"/>
    </row>
    <row r="44786" spans="2:2">
      <c r="B44786" s="150"/>
    </row>
    <row r="44787" spans="2:2">
      <c r="B44787" s="150"/>
    </row>
    <row r="44788" spans="2:2">
      <c r="B44788" s="150"/>
    </row>
    <row r="44789" spans="2:2">
      <c r="B44789" s="150"/>
    </row>
    <row r="44790" spans="2:2">
      <c r="B44790" s="150"/>
    </row>
    <row r="44791" spans="2:2">
      <c r="B44791" s="150"/>
    </row>
    <row r="44792" spans="2:2">
      <c r="B44792" s="150"/>
    </row>
    <row r="44793" spans="2:2">
      <c r="B44793" s="150"/>
    </row>
    <row r="44794" spans="2:2">
      <c r="B44794" s="150"/>
    </row>
    <row r="44795" spans="2:2">
      <c r="B44795" s="150"/>
    </row>
    <row r="44796" spans="2:2">
      <c r="B44796" s="150"/>
    </row>
    <row r="44797" spans="2:2">
      <c r="B44797" s="150"/>
    </row>
    <row r="44798" spans="2:2">
      <c r="B44798" s="150"/>
    </row>
    <row r="44799" spans="2:2">
      <c r="B44799" s="150"/>
    </row>
    <row r="44800" spans="2:2">
      <c r="B44800" s="150"/>
    </row>
    <row r="44801" spans="2:2">
      <c r="B44801" s="150"/>
    </row>
    <row r="44802" spans="2:2">
      <c r="B44802" s="150"/>
    </row>
    <row r="44803" spans="2:2">
      <c r="B44803" s="150"/>
    </row>
    <row r="44804" spans="2:2">
      <c r="B44804" s="150"/>
    </row>
    <row r="44805" spans="2:2">
      <c r="B44805" s="150"/>
    </row>
    <row r="44806" spans="2:2">
      <c r="B44806" s="150"/>
    </row>
    <row r="44807" spans="2:2">
      <c r="B44807" s="150"/>
    </row>
    <row r="44808" spans="2:2">
      <c r="B44808" s="150"/>
    </row>
    <row r="44809" spans="2:2">
      <c r="B44809" s="150"/>
    </row>
    <row r="44810" spans="2:2">
      <c r="B44810" s="150"/>
    </row>
    <row r="44811" spans="2:2">
      <c r="B44811" s="150"/>
    </row>
    <row r="44812" spans="2:2">
      <c r="B44812" s="150"/>
    </row>
    <row r="44813" spans="2:2">
      <c r="B44813" s="150"/>
    </row>
    <row r="44814" spans="2:2">
      <c r="B44814" s="150"/>
    </row>
    <row r="44815" spans="2:2">
      <c r="B44815" s="150"/>
    </row>
    <row r="44816" spans="2:2">
      <c r="B44816" s="150"/>
    </row>
    <row r="44817" spans="2:2">
      <c r="B44817" s="150"/>
    </row>
    <row r="44818" spans="2:2">
      <c r="B44818" s="150"/>
    </row>
    <row r="44819" spans="2:2">
      <c r="B44819" s="150"/>
    </row>
    <row r="44820" spans="2:2">
      <c r="B44820" s="150"/>
    </row>
    <row r="44821" spans="2:2">
      <c r="B44821" s="150"/>
    </row>
    <row r="44822" spans="2:2">
      <c r="B44822" s="150"/>
    </row>
    <row r="44823" spans="2:2">
      <c r="B44823" s="150"/>
    </row>
    <row r="44824" spans="2:2">
      <c r="B44824" s="150"/>
    </row>
    <row r="44825" spans="2:2">
      <c r="B44825" s="150"/>
    </row>
    <row r="44826" spans="2:2">
      <c r="B44826" s="150"/>
    </row>
    <row r="44827" spans="2:2">
      <c r="B44827" s="150"/>
    </row>
    <row r="44828" spans="2:2">
      <c r="B44828" s="150"/>
    </row>
    <row r="44829" spans="2:2">
      <c r="B44829" s="150"/>
    </row>
    <row r="44830" spans="2:2">
      <c r="B44830" s="150"/>
    </row>
    <row r="44831" spans="2:2">
      <c r="B44831" s="150"/>
    </row>
    <row r="44832" spans="2:2">
      <c r="B44832" s="150"/>
    </row>
    <row r="44833" spans="2:2">
      <c r="B44833" s="150"/>
    </row>
    <row r="44834" spans="2:2">
      <c r="B44834" s="150"/>
    </row>
    <row r="44835" spans="2:2">
      <c r="B44835" s="150"/>
    </row>
    <row r="44836" spans="2:2">
      <c r="B44836" s="150"/>
    </row>
    <row r="44837" spans="2:2">
      <c r="B44837" s="150"/>
    </row>
    <row r="44838" spans="2:2">
      <c r="B44838" s="150"/>
    </row>
    <row r="44839" spans="2:2">
      <c r="B44839" s="150"/>
    </row>
    <row r="44840" spans="2:2">
      <c r="B44840" s="150"/>
    </row>
    <row r="44841" spans="2:2">
      <c r="B44841" s="150"/>
    </row>
    <row r="44842" spans="2:2">
      <c r="B44842" s="150"/>
    </row>
    <row r="44843" spans="2:2">
      <c r="B44843" s="150"/>
    </row>
    <row r="44844" spans="2:2">
      <c r="B44844" s="150"/>
    </row>
    <row r="44845" spans="2:2">
      <c r="B44845" s="150"/>
    </row>
    <row r="44846" spans="2:2">
      <c r="B44846" s="150"/>
    </row>
    <row r="44847" spans="2:2">
      <c r="B44847" s="150"/>
    </row>
    <row r="44848" spans="2:2">
      <c r="B44848" s="150"/>
    </row>
    <row r="44849" spans="2:2">
      <c r="B44849" s="150"/>
    </row>
    <row r="44850" spans="2:2">
      <c r="B44850" s="150"/>
    </row>
    <row r="44851" spans="2:2">
      <c r="B44851" s="150"/>
    </row>
    <row r="44852" spans="2:2">
      <c r="B44852" s="150"/>
    </row>
    <row r="44853" spans="2:2">
      <c r="B44853" s="150"/>
    </row>
    <row r="44854" spans="2:2">
      <c r="B44854" s="150"/>
    </row>
    <row r="44855" spans="2:2">
      <c r="B44855" s="150"/>
    </row>
    <row r="44856" spans="2:2">
      <c r="B44856" s="150"/>
    </row>
    <row r="44857" spans="2:2">
      <c r="B44857" s="150"/>
    </row>
    <row r="44858" spans="2:2">
      <c r="B44858" s="150"/>
    </row>
    <row r="44859" spans="2:2">
      <c r="B44859" s="150"/>
    </row>
    <row r="44860" spans="2:2">
      <c r="B44860" s="150"/>
    </row>
    <row r="44861" spans="2:2">
      <c r="B44861" s="150"/>
    </row>
    <row r="44862" spans="2:2">
      <c r="B44862" s="150"/>
    </row>
    <row r="44863" spans="2:2">
      <c r="B44863" s="150"/>
    </row>
    <row r="44864" spans="2:2">
      <c r="B44864" s="150"/>
    </row>
    <row r="44865" spans="2:2">
      <c r="B44865" s="150"/>
    </row>
    <row r="44866" spans="2:2">
      <c r="B44866" s="150"/>
    </row>
    <row r="44867" spans="2:2">
      <c r="B44867" s="150"/>
    </row>
    <row r="44868" spans="2:2">
      <c r="B44868" s="150"/>
    </row>
    <row r="44869" spans="2:2">
      <c r="B44869" s="150"/>
    </row>
    <row r="44870" spans="2:2">
      <c r="B44870" s="150"/>
    </row>
    <row r="44871" spans="2:2">
      <c r="B44871" s="150"/>
    </row>
    <row r="44872" spans="2:2">
      <c r="B44872" s="150"/>
    </row>
    <row r="44873" spans="2:2">
      <c r="B44873" s="150"/>
    </row>
    <row r="44874" spans="2:2">
      <c r="B44874" s="150"/>
    </row>
    <row r="44875" spans="2:2">
      <c r="B44875" s="150"/>
    </row>
    <row r="44876" spans="2:2">
      <c r="B44876" s="150"/>
    </row>
    <row r="44877" spans="2:2">
      <c r="B44877" s="150"/>
    </row>
    <row r="44878" spans="2:2">
      <c r="B44878" s="150"/>
    </row>
    <row r="44879" spans="2:2">
      <c r="B44879" s="150"/>
    </row>
    <row r="44880" spans="2:2">
      <c r="B44880" s="150"/>
    </row>
    <row r="44881" spans="2:2">
      <c r="B44881" s="150"/>
    </row>
    <row r="44882" spans="2:2">
      <c r="B44882" s="150"/>
    </row>
    <row r="44883" spans="2:2">
      <c r="B44883" s="150"/>
    </row>
    <row r="44884" spans="2:2">
      <c r="B44884" s="150"/>
    </row>
    <row r="44885" spans="2:2">
      <c r="B44885" s="150"/>
    </row>
    <row r="44886" spans="2:2">
      <c r="B44886" s="150"/>
    </row>
    <row r="44887" spans="2:2">
      <c r="B44887" s="150"/>
    </row>
    <row r="44888" spans="2:2">
      <c r="B44888" s="150"/>
    </row>
    <row r="44889" spans="2:2">
      <c r="B44889" s="150"/>
    </row>
    <row r="44890" spans="2:2">
      <c r="B44890" s="150"/>
    </row>
    <row r="44891" spans="2:2">
      <c r="B44891" s="150"/>
    </row>
    <row r="44892" spans="2:2">
      <c r="B44892" s="150"/>
    </row>
    <row r="44893" spans="2:2">
      <c r="B44893" s="150"/>
    </row>
    <row r="44894" spans="2:2">
      <c r="B44894" s="150"/>
    </row>
    <row r="44895" spans="2:2">
      <c r="B44895" s="150"/>
    </row>
    <row r="44896" spans="2:2">
      <c r="B44896" s="150"/>
    </row>
    <row r="44897" spans="2:2">
      <c r="B44897" s="150"/>
    </row>
    <row r="44898" spans="2:2">
      <c r="B44898" s="150"/>
    </row>
    <row r="44899" spans="2:2">
      <c r="B44899" s="150"/>
    </row>
    <row r="44900" spans="2:2">
      <c r="B44900" s="150"/>
    </row>
    <row r="44901" spans="2:2">
      <c r="B44901" s="150"/>
    </row>
    <row r="44902" spans="2:2">
      <c r="B44902" s="150"/>
    </row>
    <row r="44903" spans="2:2">
      <c r="B44903" s="150"/>
    </row>
    <row r="44904" spans="2:2">
      <c r="B44904" s="150"/>
    </row>
    <row r="44905" spans="2:2">
      <c r="B44905" s="150"/>
    </row>
    <row r="44906" spans="2:2">
      <c r="B44906" s="150"/>
    </row>
    <row r="44907" spans="2:2">
      <c r="B44907" s="150"/>
    </row>
    <row r="44908" spans="2:2">
      <c r="B44908" s="150"/>
    </row>
    <row r="44909" spans="2:2">
      <c r="B44909" s="150"/>
    </row>
    <row r="44910" spans="2:2">
      <c r="B44910" s="150"/>
    </row>
    <row r="44911" spans="2:2">
      <c r="B44911" s="150"/>
    </row>
    <row r="44912" spans="2:2">
      <c r="B44912" s="150"/>
    </row>
    <row r="44913" spans="2:2">
      <c r="B44913" s="150"/>
    </row>
    <row r="44914" spans="2:2">
      <c r="B44914" s="150"/>
    </row>
    <row r="44915" spans="2:2">
      <c r="B44915" s="150"/>
    </row>
    <row r="44916" spans="2:2">
      <c r="B44916" s="150"/>
    </row>
    <row r="44917" spans="2:2">
      <c r="B44917" s="150"/>
    </row>
    <row r="44918" spans="2:2">
      <c r="B44918" s="150"/>
    </row>
    <row r="44919" spans="2:2">
      <c r="B44919" s="150"/>
    </row>
    <row r="44920" spans="2:2">
      <c r="B44920" s="150"/>
    </row>
    <row r="44921" spans="2:2">
      <c r="B44921" s="150"/>
    </row>
    <row r="44922" spans="2:2">
      <c r="B44922" s="150"/>
    </row>
    <row r="44923" spans="2:2">
      <c r="B44923" s="150"/>
    </row>
    <row r="44924" spans="2:2">
      <c r="B44924" s="150"/>
    </row>
    <row r="44925" spans="2:2">
      <c r="B44925" s="150"/>
    </row>
    <row r="44926" spans="2:2">
      <c r="B44926" s="150"/>
    </row>
    <row r="44927" spans="2:2">
      <c r="B44927" s="150"/>
    </row>
    <row r="44928" spans="2:2">
      <c r="B44928" s="150"/>
    </row>
    <row r="44929" spans="2:2">
      <c r="B44929" s="150"/>
    </row>
    <row r="44930" spans="2:2">
      <c r="B44930" s="150"/>
    </row>
    <row r="44931" spans="2:2">
      <c r="B44931" s="150"/>
    </row>
    <row r="44932" spans="2:2">
      <c r="B44932" s="150"/>
    </row>
    <row r="44933" spans="2:2">
      <c r="B44933" s="150"/>
    </row>
    <row r="44934" spans="2:2">
      <c r="B44934" s="150"/>
    </row>
    <row r="44935" spans="2:2">
      <c r="B44935" s="150"/>
    </row>
    <row r="44936" spans="2:2">
      <c r="B44936" s="150"/>
    </row>
    <row r="44937" spans="2:2">
      <c r="B44937" s="150"/>
    </row>
    <row r="44938" spans="2:2">
      <c r="B44938" s="150"/>
    </row>
    <row r="44939" spans="2:2">
      <c r="B44939" s="150"/>
    </row>
    <row r="44940" spans="2:2">
      <c r="B44940" s="150"/>
    </row>
    <row r="44941" spans="2:2">
      <c r="B44941" s="150"/>
    </row>
    <row r="44942" spans="2:2">
      <c r="B44942" s="150"/>
    </row>
    <row r="44943" spans="2:2">
      <c r="B44943" s="150"/>
    </row>
    <row r="44944" spans="2:2">
      <c r="B44944" s="150"/>
    </row>
    <row r="44945" spans="2:2">
      <c r="B44945" s="150"/>
    </row>
    <row r="44946" spans="2:2">
      <c r="B44946" s="150"/>
    </row>
    <row r="44947" spans="2:2">
      <c r="B44947" s="150"/>
    </row>
    <row r="44948" spans="2:2">
      <c r="B44948" s="150"/>
    </row>
    <row r="44949" spans="2:2">
      <c r="B44949" s="150"/>
    </row>
    <row r="44950" spans="2:2">
      <c r="B44950" s="150"/>
    </row>
    <row r="44951" spans="2:2">
      <c r="B44951" s="150"/>
    </row>
    <row r="44952" spans="2:2">
      <c r="B44952" s="150"/>
    </row>
    <row r="44953" spans="2:2">
      <c r="B44953" s="150"/>
    </row>
    <row r="44954" spans="2:2">
      <c r="B44954" s="150"/>
    </row>
    <row r="44955" spans="2:2">
      <c r="B44955" s="150"/>
    </row>
    <row r="44956" spans="2:2">
      <c r="B44956" s="150"/>
    </row>
    <row r="44957" spans="2:2">
      <c r="B44957" s="150"/>
    </row>
    <row r="44958" spans="2:2">
      <c r="B44958" s="150"/>
    </row>
    <row r="44959" spans="2:2">
      <c r="B44959" s="150"/>
    </row>
    <row r="44960" spans="2:2">
      <c r="B44960" s="150"/>
    </row>
    <row r="44961" spans="2:2">
      <c r="B44961" s="150"/>
    </row>
    <row r="44962" spans="2:2">
      <c r="B44962" s="150"/>
    </row>
    <row r="44963" spans="2:2">
      <c r="B44963" s="150"/>
    </row>
    <row r="44964" spans="2:2">
      <c r="B44964" s="150"/>
    </row>
    <row r="44965" spans="2:2">
      <c r="B44965" s="150"/>
    </row>
    <row r="44966" spans="2:2">
      <c r="B44966" s="150"/>
    </row>
    <row r="44967" spans="2:2">
      <c r="B44967" s="150"/>
    </row>
    <row r="44968" spans="2:2">
      <c r="B44968" s="150"/>
    </row>
    <row r="44969" spans="2:2">
      <c r="B44969" s="150"/>
    </row>
    <row r="44970" spans="2:2">
      <c r="B44970" s="150"/>
    </row>
    <row r="44971" spans="2:2">
      <c r="B44971" s="150"/>
    </row>
    <row r="44972" spans="2:2">
      <c r="B44972" s="150"/>
    </row>
    <row r="44973" spans="2:2">
      <c r="B44973" s="150"/>
    </row>
    <row r="44974" spans="2:2">
      <c r="B44974" s="150"/>
    </row>
    <row r="44975" spans="2:2">
      <c r="B44975" s="150"/>
    </row>
    <row r="44976" spans="2:2">
      <c r="B44976" s="150"/>
    </row>
    <row r="44977" spans="2:2">
      <c r="B44977" s="150"/>
    </row>
    <row r="44978" spans="2:2">
      <c r="B44978" s="150"/>
    </row>
    <row r="44979" spans="2:2">
      <c r="B44979" s="150"/>
    </row>
    <row r="44980" spans="2:2">
      <c r="B44980" s="150"/>
    </row>
    <row r="44981" spans="2:2">
      <c r="B44981" s="150"/>
    </row>
    <row r="44982" spans="2:2">
      <c r="B44982" s="150"/>
    </row>
    <row r="44983" spans="2:2">
      <c r="B44983" s="150"/>
    </row>
    <row r="44984" spans="2:2">
      <c r="B44984" s="150"/>
    </row>
    <row r="44985" spans="2:2">
      <c r="B44985" s="150"/>
    </row>
    <row r="44986" spans="2:2">
      <c r="B44986" s="150"/>
    </row>
    <row r="44987" spans="2:2">
      <c r="B44987" s="150"/>
    </row>
    <row r="44988" spans="2:2">
      <c r="B44988" s="150"/>
    </row>
    <row r="44989" spans="2:2">
      <c r="B44989" s="150"/>
    </row>
    <row r="44990" spans="2:2">
      <c r="B44990" s="150"/>
    </row>
    <row r="44991" spans="2:2">
      <c r="B44991" s="150"/>
    </row>
    <row r="44992" spans="2:2">
      <c r="B44992" s="150"/>
    </row>
    <row r="44993" spans="2:2">
      <c r="B44993" s="150"/>
    </row>
    <row r="44994" spans="2:2">
      <c r="B44994" s="150"/>
    </row>
    <row r="44995" spans="2:2">
      <c r="B44995" s="150"/>
    </row>
    <row r="44996" spans="2:2">
      <c r="B44996" s="150"/>
    </row>
    <row r="44997" spans="2:2">
      <c r="B44997" s="150"/>
    </row>
    <row r="44998" spans="2:2">
      <c r="B44998" s="150"/>
    </row>
    <row r="44999" spans="2:2">
      <c r="B44999" s="150"/>
    </row>
    <row r="45000" spans="2:2">
      <c r="B45000" s="150"/>
    </row>
    <row r="45001" spans="2:2">
      <c r="B45001" s="150"/>
    </row>
    <row r="45002" spans="2:2">
      <c r="B45002" s="150"/>
    </row>
    <row r="45003" spans="2:2">
      <c r="B45003" s="150"/>
    </row>
    <row r="45004" spans="2:2">
      <c r="B45004" s="150"/>
    </row>
    <row r="45005" spans="2:2">
      <c r="B45005" s="150"/>
    </row>
    <row r="45006" spans="2:2">
      <c r="B45006" s="150"/>
    </row>
    <row r="45007" spans="2:2">
      <c r="B45007" s="150"/>
    </row>
    <row r="45008" spans="2:2">
      <c r="B45008" s="150"/>
    </row>
    <row r="45009" spans="2:2">
      <c r="B45009" s="150"/>
    </row>
    <row r="45010" spans="2:2">
      <c r="B45010" s="150"/>
    </row>
    <row r="45011" spans="2:2">
      <c r="B45011" s="150"/>
    </row>
    <row r="45012" spans="2:2">
      <c r="B45012" s="150"/>
    </row>
    <row r="45013" spans="2:2">
      <c r="B45013" s="150"/>
    </row>
    <row r="45014" spans="2:2">
      <c r="B45014" s="150"/>
    </row>
    <row r="45015" spans="2:2">
      <c r="B45015" s="150"/>
    </row>
    <row r="45016" spans="2:2">
      <c r="B45016" s="150"/>
    </row>
    <row r="45017" spans="2:2">
      <c r="B45017" s="150"/>
    </row>
    <row r="45018" spans="2:2">
      <c r="B45018" s="150"/>
    </row>
    <row r="45019" spans="2:2">
      <c r="B45019" s="150"/>
    </row>
    <row r="45020" spans="2:2">
      <c r="B45020" s="150"/>
    </row>
    <row r="45021" spans="2:2">
      <c r="B45021" s="150"/>
    </row>
    <row r="45022" spans="2:2">
      <c r="B45022" s="150"/>
    </row>
    <row r="45023" spans="2:2">
      <c r="B45023" s="150"/>
    </row>
    <row r="45024" spans="2:2">
      <c r="B45024" s="150"/>
    </row>
    <row r="45025" spans="2:2">
      <c r="B45025" s="150"/>
    </row>
    <row r="45026" spans="2:2">
      <c r="B45026" s="150"/>
    </row>
    <row r="45027" spans="2:2">
      <c r="B45027" s="150"/>
    </row>
    <row r="45028" spans="2:2">
      <c r="B45028" s="150"/>
    </row>
    <row r="45029" spans="2:2">
      <c r="B45029" s="150"/>
    </row>
    <row r="45030" spans="2:2">
      <c r="B45030" s="150"/>
    </row>
    <row r="45031" spans="2:2">
      <c r="B45031" s="150"/>
    </row>
    <row r="45032" spans="2:2">
      <c r="B45032" s="150"/>
    </row>
    <row r="45033" spans="2:2">
      <c r="B45033" s="150"/>
    </row>
    <row r="45034" spans="2:2">
      <c r="B45034" s="150"/>
    </row>
    <row r="45035" spans="2:2">
      <c r="B45035" s="150"/>
    </row>
    <row r="45036" spans="2:2">
      <c r="B45036" s="150"/>
    </row>
    <row r="45037" spans="2:2">
      <c r="B45037" s="150"/>
    </row>
    <row r="45038" spans="2:2">
      <c r="B45038" s="150"/>
    </row>
    <row r="45039" spans="2:2">
      <c r="B45039" s="150"/>
    </row>
    <row r="45040" spans="2:2">
      <c r="B45040" s="150"/>
    </row>
    <row r="45041" spans="2:2">
      <c r="B45041" s="150"/>
    </row>
    <row r="45042" spans="2:2">
      <c r="B45042" s="150"/>
    </row>
    <row r="45043" spans="2:2">
      <c r="B45043" s="150"/>
    </row>
    <row r="45044" spans="2:2">
      <c r="B45044" s="150"/>
    </row>
    <row r="45045" spans="2:2">
      <c r="B45045" s="150"/>
    </row>
    <row r="45046" spans="2:2">
      <c r="B45046" s="150"/>
    </row>
    <row r="45047" spans="2:2">
      <c r="B45047" s="150"/>
    </row>
    <row r="45048" spans="2:2">
      <c r="B45048" s="150"/>
    </row>
    <row r="45049" spans="2:2">
      <c r="B45049" s="150"/>
    </row>
    <row r="45050" spans="2:2">
      <c r="B45050" s="150"/>
    </row>
    <row r="45051" spans="2:2">
      <c r="B45051" s="150"/>
    </row>
    <row r="45052" spans="2:2">
      <c r="B45052" s="150"/>
    </row>
    <row r="45053" spans="2:2">
      <c r="B45053" s="150"/>
    </row>
    <row r="45054" spans="2:2">
      <c r="B45054" s="150"/>
    </row>
    <row r="45055" spans="2:2">
      <c r="B45055" s="150"/>
    </row>
    <row r="45056" spans="2:2">
      <c r="B45056" s="150"/>
    </row>
    <row r="45057" spans="2:2">
      <c r="B45057" s="150"/>
    </row>
    <row r="45058" spans="2:2">
      <c r="B45058" s="150"/>
    </row>
    <row r="45059" spans="2:2">
      <c r="B45059" s="150"/>
    </row>
    <row r="45060" spans="2:2">
      <c r="B45060" s="150"/>
    </row>
    <row r="45061" spans="2:2">
      <c r="B45061" s="150"/>
    </row>
    <row r="45062" spans="2:2">
      <c r="B45062" s="150"/>
    </row>
    <row r="45063" spans="2:2">
      <c r="B45063" s="150"/>
    </row>
    <row r="45064" spans="2:2">
      <c r="B45064" s="150"/>
    </row>
    <row r="45065" spans="2:2">
      <c r="B45065" s="150"/>
    </row>
    <row r="45066" spans="2:2">
      <c r="B45066" s="150"/>
    </row>
    <row r="45067" spans="2:2">
      <c r="B45067" s="150"/>
    </row>
    <row r="45068" spans="2:2">
      <c r="B45068" s="150"/>
    </row>
    <row r="45069" spans="2:2">
      <c r="B45069" s="150"/>
    </row>
    <row r="45070" spans="2:2">
      <c r="B45070" s="150"/>
    </row>
    <row r="45071" spans="2:2">
      <c r="B45071" s="150"/>
    </row>
    <row r="45072" spans="2:2">
      <c r="B45072" s="150"/>
    </row>
    <row r="45073" spans="2:2">
      <c r="B45073" s="150"/>
    </row>
    <row r="45074" spans="2:2">
      <c r="B45074" s="150"/>
    </row>
    <row r="45075" spans="2:2">
      <c r="B45075" s="150"/>
    </row>
    <row r="45076" spans="2:2">
      <c r="B45076" s="150"/>
    </row>
    <row r="45077" spans="2:2">
      <c r="B45077" s="150"/>
    </row>
    <row r="45078" spans="2:2">
      <c r="B45078" s="150"/>
    </row>
    <row r="45079" spans="2:2">
      <c r="B45079" s="150"/>
    </row>
    <row r="45080" spans="2:2">
      <c r="B45080" s="150"/>
    </row>
    <row r="45081" spans="2:2">
      <c r="B45081" s="150"/>
    </row>
    <row r="45082" spans="2:2">
      <c r="B45082" s="150"/>
    </row>
    <row r="45083" spans="2:2">
      <c r="B45083" s="150"/>
    </row>
    <row r="45084" spans="2:2">
      <c r="B45084" s="150"/>
    </row>
    <row r="45085" spans="2:2">
      <c r="B45085" s="150"/>
    </row>
    <row r="45086" spans="2:2">
      <c r="B45086" s="150"/>
    </row>
    <row r="45087" spans="2:2">
      <c r="B45087" s="150"/>
    </row>
    <row r="45088" spans="2:2">
      <c r="B45088" s="150"/>
    </row>
    <row r="45089" spans="2:2">
      <c r="B45089" s="150"/>
    </row>
    <row r="45090" spans="2:2">
      <c r="B45090" s="150"/>
    </row>
    <row r="45091" spans="2:2">
      <c r="B45091" s="150"/>
    </row>
    <row r="45092" spans="2:2">
      <c r="B45092" s="150"/>
    </row>
    <row r="45093" spans="2:2">
      <c r="B45093" s="150"/>
    </row>
    <row r="45094" spans="2:2">
      <c r="B45094" s="150"/>
    </row>
    <row r="45095" spans="2:2">
      <c r="B45095" s="150"/>
    </row>
    <row r="45096" spans="2:2">
      <c r="B45096" s="150"/>
    </row>
    <row r="45097" spans="2:2">
      <c r="B45097" s="150"/>
    </row>
    <row r="45098" spans="2:2">
      <c r="B45098" s="150"/>
    </row>
    <row r="45099" spans="2:2">
      <c r="B45099" s="150"/>
    </row>
    <row r="45100" spans="2:2">
      <c r="B45100" s="150"/>
    </row>
    <row r="45101" spans="2:2">
      <c r="B45101" s="150"/>
    </row>
    <row r="45102" spans="2:2">
      <c r="B45102" s="150"/>
    </row>
    <row r="45103" spans="2:2">
      <c r="B45103" s="150"/>
    </row>
    <row r="45104" spans="2:2">
      <c r="B45104" s="150"/>
    </row>
    <row r="45105" spans="2:2">
      <c r="B45105" s="150"/>
    </row>
    <row r="45106" spans="2:2">
      <c r="B45106" s="150"/>
    </row>
    <row r="45107" spans="2:2">
      <c r="B45107" s="150"/>
    </row>
    <row r="45108" spans="2:2">
      <c r="B45108" s="150"/>
    </row>
    <row r="45109" spans="2:2">
      <c r="B45109" s="150"/>
    </row>
    <row r="45110" spans="2:2">
      <c r="B45110" s="150"/>
    </row>
    <row r="45111" spans="2:2">
      <c r="B45111" s="150"/>
    </row>
    <row r="45112" spans="2:2">
      <c r="B45112" s="150"/>
    </row>
    <row r="45113" spans="2:2">
      <c r="B45113" s="150"/>
    </row>
    <row r="45114" spans="2:2">
      <c r="B45114" s="150"/>
    </row>
    <row r="45115" spans="2:2">
      <c r="B45115" s="150"/>
    </row>
    <row r="45116" spans="2:2">
      <c r="B45116" s="150"/>
    </row>
    <row r="45117" spans="2:2">
      <c r="B45117" s="150"/>
    </row>
    <row r="45118" spans="2:2">
      <c r="B45118" s="150"/>
    </row>
    <row r="45119" spans="2:2">
      <c r="B45119" s="150"/>
    </row>
    <row r="45120" spans="2:2">
      <c r="B45120" s="150"/>
    </row>
    <row r="45121" spans="2:2">
      <c r="B45121" s="150"/>
    </row>
    <row r="45122" spans="2:2">
      <c r="B45122" s="150"/>
    </row>
    <row r="45123" spans="2:2">
      <c r="B45123" s="150"/>
    </row>
    <row r="45124" spans="2:2">
      <c r="B45124" s="150"/>
    </row>
    <row r="45125" spans="2:2">
      <c r="B45125" s="150"/>
    </row>
    <row r="45126" spans="2:2">
      <c r="B45126" s="150"/>
    </row>
    <row r="45127" spans="2:2">
      <c r="B45127" s="150"/>
    </row>
    <row r="45128" spans="2:2">
      <c r="B45128" s="150"/>
    </row>
    <row r="45129" spans="2:2">
      <c r="B45129" s="150"/>
    </row>
    <row r="45130" spans="2:2">
      <c r="B45130" s="150"/>
    </row>
    <row r="45131" spans="2:2">
      <c r="B45131" s="150"/>
    </row>
    <row r="45132" spans="2:2">
      <c r="B45132" s="150"/>
    </row>
    <row r="45133" spans="2:2">
      <c r="B45133" s="150"/>
    </row>
    <row r="45134" spans="2:2">
      <c r="B45134" s="150"/>
    </row>
    <row r="45135" spans="2:2">
      <c r="B45135" s="150"/>
    </row>
    <row r="45136" spans="2:2">
      <c r="B45136" s="150"/>
    </row>
    <row r="45137" spans="2:2">
      <c r="B45137" s="150"/>
    </row>
    <row r="45138" spans="2:2">
      <c r="B45138" s="150"/>
    </row>
    <row r="45139" spans="2:2">
      <c r="B45139" s="150"/>
    </row>
    <row r="45140" spans="2:2">
      <c r="B45140" s="150"/>
    </row>
    <row r="45141" spans="2:2">
      <c r="B45141" s="150"/>
    </row>
    <row r="45142" spans="2:2">
      <c r="B45142" s="150"/>
    </row>
    <row r="45143" spans="2:2">
      <c r="B45143" s="150"/>
    </row>
    <row r="45144" spans="2:2">
      <c r="B45144" s="150"/>
    </row>
    <row r="45145" spans="2:2">
      <c r="B45145" s="150"/>
    </row>
    <row r="45146" spans="2:2">
      <c r="B45146" s="150"/>
    </row>
    <row r="45147" spans="2:2">
      <c r="B45147" s="150"/>
    </row>
    <row r="45148" spans="2:2">
      <c r="B45148" s="150"/>
    </row>
    <row r="45149" spans="2:2">
      <c r="B45149" s="150"/>
    </row>
    <row r="45150" spans="2:2">
      <c r="B45150" s="150"/>
    </row>
    <row r="45151" spans="2:2">
      <c r="B45151" s="150"/>
    </row>
    <row r="45152" spans="2:2">
      <c r="B45152" s="150"/>
    </row>
    <row r="45153" spans="2:2">
      <c r="B45153" s="150"/>
    </row>
    <row r="45154" spans="2:2">
      <c r="B45154" s="150"/>
    </row>
    <row r="45155" spans="2:2">
      <c r="B45155" s="150"/>
    </row>
    <row r="45156" spans="2:2">
      <c r="B45156" s="150"/>
    </row>
    <row r="45157" spans="2:2">
      <c r="B45157" s="150"/>
    </row>
    <row r="45158" spans="2:2">
      <c r="B45158" s="150"/>
    </row>
    <row r="45159" spans="2:2">
      <c r="B45159" s="150"/>
    </row>
    <row r="45160" spans="2:2">
      <c r="B45160" s="150"/>
    </row>
    <row r="45161" spans="2:2">
      <c r="B45161" s="150"/>
    </row>
    <row r="45162" spans="2:2">
      <c r="B45162" s="150"/>
    </row>
    <row r="45163" spans="2:2">
      <c r="B45163" s="150"/>
    </row>
    <row r="45164" spans="2:2">
      <c r="B45164" s="150"/>
    </row>
    <row r="45165" spans="2:2">
      <c r="B45165" s="150"/>
    </row>
    <row r="45166" spans="2:2">
      <c r="B45166" s="150"/>
    </row>
    <row r="45167" spans="2:2">
      <c r="B45167" s="150"/>
    </row>
    <row r="45168" spans="2:2">
      <c r="B45168" s="150"/>
    </row>
    <row r="45169" spans="2:2">
      <c r="B45169" s="150"/>
    </row>
    <row r="45170" spans="2:2">
      <c r="B45170" s="150"/>
    </row>
    <row r="45171" spans="2:2">
      <c r="B45171" s="150"/>
    </row>
    <row r="45172" spans="2:2">
      <c r="B45172" s="150"/>
    </row>
    <row r="45173" spans="2:2">
      <c r="B45173" s="150"/>
    </row>
    <row r="45174" spans="2:2">
      <c r="B45174" s="150"/>
    </row>
    <row r="45175" spans="2:2">
      <c r="B45175" s="150"/>
    </row>
    <row r="45176" spans="2:2">
      <c r="B45176" s="150"/>
    </row>
    <row r="45177" spans="2:2">
      <c r="B45177" s="150"/>
    </row>
    <row r="45178" spans="2:2">
      <c r="B45178" s="150"/>
    </row>
    <row r="45179" spans="2:2">
      <c r="B45179" s="150"/>
    </row>
    <row r="45180" spans="2:2">
      <c r="B45180" s="150"/>
    </row>
    <row r="45181" spans="2:2">
      <c r="B45181" s="150"/>
    </row>
    <row r="45182" spans="2:2">
      <c r="B45182" s="150"/>
    </row>
    <row r="45183" spans="2:2">
      <c r="B45183" s="150"/>
    </row>
    <row r="45184" spans="2:2">
      <c r="B45184" s="150"/>
    </row>
    <row r="45185" spans="2:2">
      <c r="B45185" s="150"/>
    </row>
    <row r="45186" spans="2:2">
      <c r="B45186" s="150"/>
    </row>
    <row r="45187" spans="2:2">
      <c r="B45187" s="150"/>
    </row>
    <row r="45188" spans="2:2">
      <c r="B45188" s="150"/>
    </row>
    <row r="45189" spans="2:2">
      <c r="B45189" s="150"/>
    </row>
    <row r="45190" spans="2:2">
      <c r="B45190" s="150"/>
    </row>
    <row r="45191" spans="2:2">
      <c r="B45191" s="150"/>
    </row>
    <row r="45192" spans="2:2">
      <c r="B45192" s="150"/>
    </row>
    <row r="45193" spans="2:2">
      <c r="B45193" s="150"/>
    </row>
    <row r="45194" spans="2:2">
      <c r="B45194" s="150"/>
    </row>
    <row r="45195" spans="2:2">
      <c r="B45195" s="150"/>
    </row>
    <row r="45196" spans="2:2">
      <c r="B45196" s="150"/>
    </row>
    <row r="45197" spans="2:2">
      <c r="B45197" s="150"/>
    </row>
    <row r="45198" spans="2:2">
      <c r="B45198" s="150"/>
    </row>
    <row r="45199" spans="2:2">
      <c r="B45199" s="150"/>
    </row>
    <row r="45200" spans="2:2">
      <c r="B45200" s="150"/>
    </row>
    <row r="45201" spans="2:2">
      <c r="B45201" s="150"/>
    </row>
    <row r="45202" spans="2:2">
      <c r="B45202" s="150"/>
    </row>
    <row r="45203" spans="2:2">
      <c r="B45203" s="150"/>
    </row>
    <row r="45204" spans="2:2">
      <c r="B45204" s="150"/>
    </row>
    <row r="45205" spans="2:2">
      <c r="B45205" s="150"/>
    </row>
    <row r="45206" spans="2:2">
      <c r="B45206" s="150"/>
    </row>
    <row r="45207" spans="2:2">
      <c r="B45207" s="150"/>
    </row>
    <row r="45208" spans="2:2">
      <c r="B45208" s="150"/>
    </row>
    <row r="45209" spans="2:2">
      <c r="B45209" s="150"/>
    </row>
    <row r="45210" spans="2:2">
      <c r="B45210" s="150"/>
    </row>
    <row r="45211" spans="2:2">
      <c r="B45211" s="150"/>
    </row>
    <row r="45212" spans="2:2">
      <c r="B45212" s="150"/>
    </row>
    <row r="45213" spans="2:2">
      <c r="B45213" s="150"/>
    </row>
    <row r="45214" spans="2:2">
      <c r="B45214" s="150"/>
    </row>
    <row r="45215" spans="2:2">
      <c r="B45215" s="150"/>
    </row>
    <row r="45216" spans="2:2">
      <c r="B45216" s="150"/>
    </row>
    <row r="45217" spans="2:2">
      <c r="B45217" s="150"/>
    </row>
    <row r="45218" spans="2:2">
      <c r="B45218" s="150"/>
    </row>
    <row r="45219" spans="2:2">
      <c r="B45219" s="150"/>
    </row>
    <row r="45220" spans="2:2">
      <c r="B45220" s="150"/>
    </row>
    <row r="45221" spans="2:2">
      <c r="B45221" s="150"/>
    </row>
    <row r="45222" spans="2:2">
      <c r="B45222" s="150"/>
    </row>
    <row r="45223" spans="2:2">
      <c r="B45223" s="150"/>
    </row>
    <row r="45224" spans="2:2">
      <c r="B45224" s="150"/>
    </row>
    <row r="45225" spans="2:2">
      <c r="B45225" s="150"/>
    </row>
    <row r="45226" spans="2:2">
      <c r="B45226" s="150"/>
    </row>
    <row r="45227" spans="2:2">
      <c r="B45227" s="150"/>
    </row>
    <row r="45228" spans="2:2">
      <c r="B45228" s="150"/>
    </row>
    <row r="45229" spans="2:2">
      <c r="B45229" s="150"/>
    </row>
    <row r="45230" spans="2:2">
      <c r="B45230" s="150"/>
    </row>
    <row r="45231" spans="2:2">
      <c r="B45231" s="150"/>
    </row>
    <row r="45232" spans="2:2">
      <c r="B45232" s="150"/>
    </row>
    <row r="45233" spans="2:2">
      <c r="B45233" s="150"/>
    </row>
    <row r="45234" spans="2:2">
      <c r="B45234" s="150"/>
    </row>
    <row r="45235" spans="2:2">
      <c r="B45235" s="150"/>
    </row>
    <row r="45236" spans="2:2">
      <c r="B45236" s="150"/>
    </row>
    <row r="45237" spans="2:2">
      <c r="B45237" s="150"/>
    </row>
    <row r="45238" spans="2:2">
      <c r="B45238" s="150"/>
    </row>
    <row r="45239" spans="2:2">
      <c r="B45239" s="150"/>
    </row>
    <row r="45240" spans="2:2">
      <c r="B45240" s="150"/>
    </row>
    <row r="45241" spans="2:2">
      <c r="B45241" s="150"/>
    </row>
    <row r="45242" spans="2:2">
      <c r="B45242" s="150"/>
    </row>
    <row r="45243" spans="2:2">
      <c r="B45243" s="150"/>
    </row>
    <row r="45244" spans="2:2">
      <c r="B45244" s="150"/>
    </row>
    <row r="45245" spans="2:2">
      <c r="B45245" s="150"/>
    </row>
    <row r="45246" spans="2:2">
      <c r="B45246" s="150"/>
    </row>
    <row r="45247" spans="2:2">
      <c r="B45247" s="150"/>
    </row>
    <row r="45248" spans="2:2">
      <c r="B45248" s="150"/>
    </row>
    <row r="45249" spans="2:2">
      <c r="B45249" s="150"/>
    </row>
    <row r="45250" spans="2:2">
      <c r="B45250" s="150"/>
    </row>
    <row r="45251" spans="2:2">
      <c r="B45251" s="150"/>
    </row>
    <row r="45252" spans="2:2">
      <c r="B45252" s="150"/>
    </row>
    <row r="45253" spans="2:2">
      <c r="B45253" s="150"/>
    </row>
    <row r="45254" spans="2:2">
      <c r="B45254" s="150"/>
    </row>
    <row r="45255" spans="2:2">
      <c r="B45255" s="150"/>
    </row>
    <row r="45256" spans="2:2">
      <c r="B45256" s="150"/>
    </row>
    <row r="45257" spans="2:2">
      <c r="B45257" s="150"/>
    </row>
    <row r="45258" spans="2:2">
      <c r="B45258" s="150"/>
    </row>
    <row r="45259" spans="2:2">
      <c r="B45259" s="150"/>
    </row>
    <row r="45260" spans="2:2">
      <c r="B45260" s="150"/>
    </row>
    <row r="45261" spans="2:2">
      <c r="B45261" s="150"/>
    </row>
    <row r="45262" spans="2:2">
      <c r="B45262" s="150"/>
    </row>
    <row r="45263" spans="2:2">
      <c r="B45263" s="150"/>
    </row>
    <row r="45264" spans="2:2">
      <c r="B45264" s="150"/>
    </row>
    <row r="45265" spans="2:2">
      <c r="B45265" s="150"/>
    </row>
    <row r="45266" spans="2:2">
      <c r="B45266" s="150"/>
    </row>
    <row r="45267" spans="2:2">
      <c r="B45267" s="150"/>
    </row>
    <row r="45268" spans="2:2">
      <c r="B45268" s="150"/>
    </row>
    <row r="45269" spans="2:2">
      <c r="B45269" s="150"/>
    </row>
    <row r="45270" spans="2:2">
      <c r="B45270" s="150"/>
    </row>
    <row r="45271" spans="2:2">
      <c r="B45271" s="150"/>
    </row>
    <row r="45272" spans="2:2">
      <c r="B45272" s="150"/>
    </row>
    <row r="45273" spans="2:2">
      <c r="B45273" s="150"/>
    </row>
    <row r="45274" spans="2:2">
      <c r="B45274" s="150"/>
    </row>
    <row r="45275" spans="2:2">
      <c r="B45275" s="150"/>
    </row>
    <row r="45276" spans="2:2">
      <c r="B45276" s="150"/>
    </row>
    <row r="45277" spans="2:2">
      <c r="B45277" s="150"/>
    </row>
    <row r="45278" spans="2:2">
      <c r="B45278" s="150"/>
    </row>
    <row r="45279" spans="2:2">
      <c r="B45279" s="150"/>
    </row>
    <row r="45280" spans="2:2">
      <c r="B45280" s="150"/>
    </row>
    <row r="45281" spans="2:2">
      <c r="B45281" s="150"/>
    </row>
    <row r="45282" spans="2:2">
      <c r="B45282" s="150"/>
    </row>
    <row r="45283" spans="2:2">
      <c r="B45283" s="150"/>
    </row>
    <row r="45284" spans="2:2">
      <c r="B45284" s="150"/>
    </row>
    <row r="45285" spans="2:2">
      <c r="B45285" s="150"/>
    </row>
    <row r="45286" spans="2:2">
      <c r="B45286" s="150"/>
    </row>
    <row r="45287" spans="2:2">
      <c r="B45287" s="150"/>
    </row>
    <row r="45288" spans="2:2">
      <c r="B45288" s="150"/>
    </row>
    <row r="45289" spans="2:2">
      <c r="B45289" s="150"/>
    </row>
    <row r="45290" spans="2:2">
      <c r="B45290" s="150"/>
    </row>
    <row r="45291" spans="2:2">
      <c r="B45291" s="150"/>
    </row>
    <row r="45292" spans="2:2">
      <c r="B45292" s="150"/>
    </row>
    <row r="45293" spans="2:2">
      <c r="B45293" s="150"/>
    </row>
    <row r="45294" spans="2:2">
      <c r="B45294" s="150"/>
    </row>
    <row r="45295" spans="2:2">
      <c r="B45295" s="150"/>
    </row>
    <row r="45296" spans="2:2">
      <c r="B45296" s="150"/>
    </row>
    <row r="45297" spans="2:2">
      <c r="B45297" s="150"/>
    </row>
    <row r="45298" spans="2:2">
      <c r="B45298" s="150"/>
    </row>
    <row r="45299" spans="2:2">
      <c r="B45299" s="150"/>
    </row>
    <row r="45300" spans="2:2">
      <c r="B45300" s="150"/>
    </row>
    <row r="45301" spans="2:2">
      <c r="B45301" s="150"/>
    </row>
    <row r="45302" spans="2:2">
      <c r="B45302" s="150"/>
    </row>
    <row r="45303" spans="2:2">
      <c r="B45303" s="150"/>
    </row>
    <row r="45304" spans="2:2">
      <c r="B45304" s="150"/>
    </row>
    <row r="45305" spans="2:2">
      <c r="B45305" s="150"/>
    </row>
    <row r="45306" spans="2:2">
      <c r="B45306" s="150"/>
    </row>
    <row r="45307" spans="2:2">
      <c r="B45307" s="150"/>
    </row>
    <row r="45308" spans="2:2">
      <c r="B45308" s="150"/>
    </row>
    <row r="45309" spans="2:2">
      <c r="B45309" s="150"/>
    </row>
    <row r="45310" spans="2:2">
      <c r="B45310" s="150"/>
    </row>
    <row r="45311" spans="2:2">
      <c r="B45311" s="150"/>
    </row>
    <row r="45312" spans="2:2">
      <c r="B45312" s="150"/>
    </row>
    <row r="45313" spans="2:2">
      <c r="B45313" s="150"/>
    </row>
    <row r="45314" spans="2:2">
      <c r="B45314" s="150"/>
    </row>
    <row r="45315" spans="2:2">
      <c r="B45315" s="150"/>
    </row>
    <row r="45316" spans="2:2">
      <c r="B45316" s="150"/>
    </row>
    <row r="45317" spans="2:2">
      <c r="B45317" s="150"/>
    </row>
    <row r="45318" spans="2:2">
      <c r="B45318" s="150"/>
    </row>
    <row r="45319" spans="2:2">
      <c r="B45319" s="150"/>
    </row>
    <row r="45320" spans="2:2">
      <c r="B45320" s="150"/>
    </row>
    <row r="45321" spans="2:2">
      <c r="B45321" s="150"/>
    </row>
    <row r="45322" spans="2:2">
      <c r="B45322" s="150"/>
    </row>
    <row r="45323" spans="2:2">
      <c r="B45323" s="150"/>
    </row>
    <row r="45324" spans="2:2">
      <c r="B45324" s="150"/>
    </row>
    <row r="45325" spans="2:2">
      <c r="B45325" s="150"/>
    </row>
    <row r="45326" spans="2:2">
      <c r="B45326" s="150"/>
    </row>
    <row r="45327" spans="2:2">
      <c r="B45327" s="150"/>
    </row>
    <row r="45328" spans="2:2">
      <c r="B45328" s="150"/>
    </row>
    <row r="45329" spans="2:2">
      <c r="B45329" s="150"/>
    </row>
    <row r="45330" spans="2:2">
      <c r="B45330" s="150"/>
    </row>
    <row r="45331" spans="2:2">
      <c r="B45331" s="150"/>
    </row>
    <row r="45332" spans="2:2">
      <c r="B45332" s="150"/>
    </row>
    <row r="45333" spans="2:2">
      <c r="B45333" s="150"/>
    </row>
    <row r="45334" spans="2:2">
      <c r="B45334" s="150"/>
    </row>
    <row r="45335" spans="2:2">
      <c r="B45335" s="150"/>
    </row>
    <row r="45336" spans="2:2">
      <c r="B45336" s="150"/>
    </row>
    <row r="45337" spans="2:2">
      <c r="B45337" s="150"/>
    </row>
    <row r="45338" spans="2:2">
      <c r="B45338" s="150"/>
    </row>
    <row r="45339" spans="2:2">
      <c r="B45339" s="150"/>
    </row>
    <row r="45340" spans="2:2">
      <c r="B45340" s="150"/>
    </row>
    <row r="45341" spans="2:2">
      <c r="B45341" s="150"/>
    </row>
    <row r="45342" spans="2:2">
      <c r="B45342" s="150"/>
    </row>
    <row r="45343" spans="2:2">
      <c r="B45343" s="150"/>
    </row>
    <row r="45344" spans="2:2">
      <c r="B45344" s="150"/>
    </row>
    <row r="45345" spans="2:2">
      <c r="B45345" s="150"/>
    </row>
    <row r="45346" spans="2:2">
      <c r="B45346" s="150"/>
    </row>
    <row r="45347" spans="2:2">
      <c r="B45347" s="150"/>
    </row>
    <row r="45348" spans="2:2">
      <c r="B45348" s="150"/>
    </row>
    <row r="45349" spans="2:2">
      <c r="B45349" s="150"/>
    </row>
    <row r="45350" spans="2:2">
      <c r="B45350" s="150"/>
    </row>
    <row r="45351" spans="2:2">
      <c r="B45351" s="150"/>
    </row>
    <row r="45352" spans="2:2">
      <c r="B45352" s="150"/>
    </row>
    <row r="45353" spans="2:2">
      <c r="B45353" s="150"/>
    </row>
    <row r="45354" spans="2:2">
      <c r="B45354" s="150"/>
    </row>
    <row r="45355" spans="2:2">
      <c r="B45355" s="150"/>
    </row>
    <row r="45356" spans="2:2">
      <c r="B45356" s="150"/>
    </row>
    <row r="45357" spans="2:2">
      <c r="B45357" s="150"/>
    </row>
    <row r="45358" spans="2:2">
      <c r="B45358" s="150"/>
    </row>
    <row r="45359" spans="2:2">
      <c r="B45359" s="150"/>
    </row>
    <row r="45360" spans="2:2">
      <c r="B45360" s="150"/>
    </row>
    <row r="45361" spans="2:2">
      <c r="B45361" s="150"/>
    </row>
    <row r="45362" spans="2:2">
      <c r="B45362" s="150"/>
    </row>
    <row r="45363" spans="2:2">
      <c r="B45363" s="150"/>
    </row>
    <row r="45364" spans="2:2">
      <c r="B45364" s="150"/>
    </row>
    <row r="45365" spans="2:2">
      <c r="B45365" s="150"/>
    </row>
    <row r="45366" spans="2:2">
      <c r="B45366" s="150"/>
    </row>
    <row r="45367" spans="2:2">
      <c r="B45367" s="150"/>
    </row>
    <row r="45368" spans="2:2">
      <c r="B45368" s="150"/>
    </row>
    <row r="45369" spans="2:2">
      <c r="B45369" s="150"/>
    </row>
    <row r="45370" spans="2:2">
      <c r="B45370" s="150"/>
    </row>
    <row r="45371" spans="2:2">
      <c r="B45371" s="150"/>
    </row>
    <row r="45372" spans="2:2">
      <c r="B45372" s="150"/>
    </row>
    <row r="45373" spans="2:2">
      <c r="B45373" s="150"/>
    </row>
    <row r="45374" spans="2:2">
      <c r="B45374" s="150"/>
    </row>
    <row r="45375" spans="2:2">
      <c r="B45375" s="150"/>
    </row>
    <row r="45376" spans="2:2">
      <c r="B45376" s="150"/>
    </row>
    <row r="45377" spans="2:2">
      <c r="B45377" s="150"/>
    </row>
    <row r="45378" spans="2:2">
      <c r="B45378" s="150"/>
    </row>
    <row r="45379" spans="2:2">
      <c r="B45379" s="150"/>
    </row>
    <row r="45380" spans="2:2">
      <c r="B45380" s="150"/>
    </row>
    <row r="45381" spans="2:2">
      <c r="B45381" s="150"/>
    </row>
    <row r="45382" spans="2:2">
      <c r="B45382" s="150"/>
    </row>
    <row r="45383" spans="2:2">
      <c r="B45383" s="150"/>
    </row>
    <row r="45384" spans="2:2">
      <c r="B45384" s="150"/>
    </row>
    <row r="45385" spans="2:2">
      <c r="B45385" s="150"/>
    </row>
    <row r="45386" spans="2:2">
      <c r="B45386" s="150"/>
    </row>
    <row r="45387" spans="2:2">
      <c r="B45387" s="150"/>
    </row>
    <row r="45388" spans="2:2">
      <c r="B45388" s="150"/>
    </row>
    <row r="45389" spans="2:2">
      <c r="B45389" s="150"/>
    </row>
    <row r="45390" spans="2:2">
      <c r="B45390" s="150"/>
    </row>
    <row r="45391" spans="2:2">
      <c r="B45391" s="150"/>
    </row>
    <row r="45392" spans="2:2">
      <c r="B45392" s="150"/>
    </row>
    <row r="45393" spans="2:2">
      <c r="B45393" s="150"/>
    </row>
    <row r="45394" spans="2:2">
      <c r="B45394" s="150"/>
    </row>
    <row r="45395" spans="2:2">
      <c r="B45395" s="150"/>
    </row>
    <row r="45396" spans="2:2">
      <c r="B45396" s="150"/>
    </row>
    <row r="45397" spans="2:2">
      <c r="B45397" s="150"/>
    </row>
    <row r="45398" spans="2:2">
      <c r="B45398" s="150"/>
    </row>
    <row r="45399" spans="2:2">
      <c r="B45399" s="150"/>
    </row>
    <row r="45400" spans="2:2">
      <c r="B45400" s="150"/>
    </row>
    <row r="45401" spans="2:2">
      <c r="B45401" s="150"/>
    </row>
    <row r="45402" spans="2:2">
      <c r="B45402" s="150"/>
    </row>
    <row r="45403" spans="2:2">
      <c r="B45403" s="150"/>
    </row>
    <row r="45404" spans="2:2">
      <c r="B45404" s="150"/>
    </row>
    <row r="45405" spans="2:2">
      <c r="B45405" s="150"/>
    </row>
    <row r="45406" spans="2:2">
      <c r="B45406" s="150"/>
    </row>
    <row r="45407" spans="2:2">
      <c r="B45407" s="150"/>
    </row>
    <row r="45408" spans="2:2">
      <c r="B45408" s="150"/>
    </row>
    <row r="45409" spans="2:2">
      <c r="B45409" s="150"/>
    </row>
    <row r="45410" spans="2:2">
      <c r="B45410" s="150"/>
    </row>
    <row r="45411" spans="2:2">
      <c r="B45411" s="150"/>
    </row>
    <row r="45412" spans="2:2">
      <c r="B45412" s="150"/>
    </row>
    <row r="45413" spans="2:2">
      <c r="B45413" s="150"/>
    </row>
    <row r="45414" spans="2:2">
      <c r="B45414" s="150"/>
    </row>
    <row r="45415" spans="2:2">
      <c r="B45415" s="150"/>
    </row>
    <row r="45416" spans="2:2">
      <c r="B45416" s="150"/>
    </row>
    <row r="45417" spans="2:2">
      <c r="B45417" s="150"/>
    </row>
    <row r="45418" spans="2:2">
      <c r="B45418" s="150"/>
    </row>
    <row r="45419" spans="2:2">
      <c r="B45419" s="150"/>
    </row>
    <row r="45420" spans="2:2">
      <c r="B45420" s="150"/>
    </row>
    <row r="45421" spans="2:2">
      <c r="B45421" s="150"/>
    </row>
    <row r="45422" spans="2:2">
      <c r="B45422" s="150"/>
    </row>
    <row r="45423" spans="2:2">
      <c r="B45423" s="150"/>
    </row>
    <row r="45424" spans="2:2">
      <c r="B45424" s="150"/>
    </row>
    <row r="45425" spans="2:2">
      <c r="B45425" s="150"/>
    </row>
    <row r="45426" spans="2:2">
      <c r="B45426" s="150"/>
    </row>
    <row r="45427" spans="2:2">
      <c r="B45427" s="150"/>
    </row>
    <row r="45428" spans="2:2">
      <c r="B45428" s="150"/>
    </row>
    <row r="45429" spans="2:2">
      <c r="B45429" s="150"/>
    </row>
    <row r="45430" spans="2:2">
      <c r="B45430" s="150"/>
    </row>
    <row r="45431" spans="2:2">
      <c r="B45431" s="150"/>
    </row>
    <row r="45432" spans="2:2">
      <c r="B45432" s="150"/>
    </row>
    <row r="45433" spans="2:2">
      <c r="B45433" s="150"/>
    </row>
    <row r="45434" spans="2:2">
      <c r="B45434" s="150"/>
    </row>
    <row r="45435" spans="2:2">
      <c r="B45435" s="150"/>
    </row>
    <row r="45436" spans="2:2">
      <c r="B45436" s="150"/>
    </row>
    <row r="45437" spans="2:2">
      <c r="B45437" s="150"/>
    </row>
    <row r="45438" spans="2:2">
      <c r="B45438" s="150"/>
    </row>
    <row r="45439" spans="2:2">
      <c r="B45439" s="150"/>
    </row>
    <row r="45440" spans="2:2">
      <c r="B45440" s="150"/>
    </row>
    <row r="45441" spans="2:2">
      <c r="B45441" s="150"/>
    </row>
    <row r="45442" spans="2:2">
      <c r="B45442" s="150"/>
    </row>
    <row r="45443" spans="2:2">
      <c r="B45443" s="150"/>
    </row>
    <row r="45444" spans="2:2">
      <c r="B45444" s="150"/>
    </row>
    <row r="45445" spans="2:2">
      <c r="B45445" s="150"/>
    </row>
    <row r="45446" spans="2:2">
      <c r="B45446" s="150"/>
    </row>
    <row r="45447" spans="2:2">
      <c r="B45447" s="150"/>
    </row>
    <row r="45448" spans="2:2">
      <c r="B45448" s="150"/>
    </row>
    <row r="45449" spans="2:2">
      <c r="B45449" s="150"/>
    </row>
    <row r="45450" spans="2:2">
      <c r="B45450" s="150"/>
    </row>
    <row r="45451" spans="2:2">
      <c r="B45451" s="150"/>
    </row>
    <row r="45452" spans="2:2">
      <c r="B45452" s="150"/>
    </row>
    <row r="45453" spans="2:2">
      <c r="B45453" s="150"/>
    </row>
    <row r="45454" spans="2:2">
      <c r="B45454" s="150"/>
    </row>
    <row r="45455" spans="2:2">
      <c r="B45455" s="150"/>
    </row>
    <row r="45456" spans="2:2">
      <c r="B45456" s="150"/>
    </row>
    <row r="45457" spans="2:2">
      <c r="B45457" s="150"/>
    </row>
    <row r="45458" spans="2:2">
      <c r="B45458" s="150"/>
    </row>
    <row r="45459" spans="2:2">
      <c r="B45459" s="150"/>
    </row>
    <row r="45460" spans="2:2">
      <c r="B45460" s="150"/>
    </row>
    <row r="45461" spans="2:2">
      <c r="B45461" s="150"/>
    </row>
    <row r="45462" spans="2:2">
      <c r="B45462" s="150"/>
    </row>
    <row r="45463" spans="2:2">
      <c r="B45463" s="150"/>
    </row>
    <row r="45464" spans="2:2">
      <c r="B45464" s="150"/>
    </row>
    <row r="45465" spans="2:2">
      <c r="B45465" s="150"/>
    </row>
    <row r="45466" spans="2:2">
      <c r="B45466" s="150"/>
    </row>
    <row r="45467" spans="2:2">
      <c r="B45467" s="150"/>
    </row>
    <row r="45468" spans="2:2">
      <c r="B45468" s="150"/>
    </row>
    <row r="45469" spans="2:2">
      <c r="B45469" s="150"/>
    </row>
    <row r="45470" spans="2:2">
      <c r="B45470" s="150"/>
    </row>
    <row r="45471" spans="2:2">
      <c r="B45471" s="150"/>
    </row>
    <row r="45472" spans="2:2">
      <c r="B45472" s="150"/>
    </row>
    <row r="45473" spans="2:2">
      <c r="B45473" s="150"/>
    </row>
    <row r="45474" spans="2:2">
      <c r="B45474" s="150"/>
    </row>
    <row r="45475" spans="2:2">
      <c r="B45475" s="150"/>
    </row>
    <row r="45476" spans="2:2">
      <c r="B45476" s="150"/>
    </row>
    <row r="45477" spans="2:2">
      <c r="B45477" s="150"/>
    </row>
    <row r="45478" spans="2:2">
      <c r="B45478" s="150"/>
    </row>
    <row r="45479" spans="2:2">
      <c r="B45479" s="150"/>
    </row>
    <row r="45480" spans="2:2">
      <c r="B45480" s="150"/>
    </row>
    <row r="45481" spans="2:2">
      <c r="B45481" s="150"/>
    </row>
    <row r="45482" spans="2:2">
      <c r="B45482" s="150"/>
    </row>
    <row r="45483" spans="2:2">
      <c r="B45483" s="150"/>
    </row>
    <row r="45484" spans="2:2">
      <c r="B45484" s="150"/>
    </row>
    <row r="45485" spans="2:2">
      <c r="B45485" s="150"/>
    </row>
    <row r="45486" spans="2:2">
      <c r="B45486" s="150"/>
    </row>
    <row r="45487" spans="2:2">
      <c r="B45487" s="150"/>
    </row>
    <row r="45488" spans="2:2">
      <c r="B45488" s="150"/>
    </row>
    <row r="45489" spans="2:2">
      <c r="B45489" s="150"/>
    </row>
    <row r="45490" spans="2:2">
      <c r="B45490" s="150"/>
    </row>
    <row r="45491" spans="2:2">
      <c r="B45491" s="150"/>
    </row>
    <row r="45492" spans="2:2">
      <c r="B45492" s="150"/>
    </row>
    <row r="45493" spans="2:2">
      <c r="B45493" s="150"/>
    </row>
    <row r="45494" spans="2:2">
      <c r="B45494" s="150"/>
    </row>
    <row r="45495" spans="2:2">
      <c r="B45495" s="150"/>
    </row>
    <row r="45496" spans="2:2">
      <c r="B45496" s="150"/>
    </row>
    <row r="45497" spans="2:2">
      <c r="B45497" s="150"/>
    </row>
    <row r="45498" spans="2:2">
      <c r="B45498" s="150"/>
    </row>
    <row r="45499" spans="2:2">
      <c r="B45499" s="150"/>
    </row>
    <row r="45500" spans="2:2">
      <c r="B45500" s="150"/>
    </row>
    <row r="45501" spans="2:2">
      <c r="B45501" s="150"/>
    </row>
    <row r="45502" spans="2:2">
      <c r="B45502" s="150"/>
    </row>
    <row r="45503" spans="2:2">
      <c r="B45503" s="150"/>
    </row>
    <row r="45504" spans="2:2">
      <c r="B45504" s="150"/>
    </row>
    <row r="45505" spans="2:2">
      <c r="B45505" s="150"/>
    </row>
    <row r="45506" spans="2:2">
      <c r="B45506" s="150"/>
    </row>
    <row r="45507" spans="2:2">
      <c r="B45507" s="150"/>
    </row>
    <row r="45508" spans="2:2">
      <c r="B45508" s="150"/>
    </row>
    <row r="45509" spans="2:2">
      <c r="B45509" s="150"/>
    </row>
    <row r="45510" spans="2:2">
      <c r="B45510" s="150"/>
    </row>
    <row r="45511" spans="2:2">
      <c r="B45511" s="150"/>
    </row>
    <row r="45512" spans="2:2">
      <c r="B45512" s="150"/>
    </row>
    <row r="45513" spans="2:2">
      <c r="B45513" s="150"/>
    </row>
    <row r="45514" spans="2:2">
      <c r="B45514" s="150"/>
    </row>
    <row r="45515" spans="2:2">
      <c r="B45515" s="150"/>
    </row>
    <row r="45516" spans="2:2">
      <c r="B45516" s="150"/>
    </row>
    <row r="45517" spans="2:2">
      <c r="B45517" s="150"/>
    </row>
    <row r="45518" spans="2:2">
      <c r="B45518" s="150"/>
    </row>
    <row r="45519" spans="2:2">
      <c r="B45519" s="150"/>
    </row>
    <row r="45520" spans="2:2">
      <c r="B45520" s="150"/>
    </row>
    <row r="45521" spans="2:2">
      <c r="B45521" s="150"/>
    </row>
    <row r="45522" spans="2:2">
      <c r="B45522" s="150"/>
    </row>
    <row r="45523" spans="2:2">
      <c r="B45523" s="150"/>
    </row>
    <row r="45524" spans="2:2">
      <c r="B45524" s="150"/>
    </row>
    <row r="45525" spans="2:2">
      <c r="B45525" s="150"/>
    </row>
    <row r="45526" spans="2:2">
      <c r="B45526" s="150"/>
    </row>
    <row r="45527" spans="2:2">
      <c r="B45527" s="150"/>
    </row>
    <row r="45528" spans="2:2">
      <c r="B45528" s="150"/>
    </row>
    <row r="45529" spans="2:2">
      <c r="B45529" s="150"/>
    </row>
    <row r="45530" spans="2:2">
      <c r="B45530" s="150"/>
    </row>
    <row r="45531" spans="2:2">
      <c r="B45531" s="150"/>
    </row>
    <row r="45532" spans="2:2">
      <c r="B45532" s="150"/>
    </row>
    <row r="45533" spans="2:2">
      <c r="B45533" s="150"/>
    </row>
    <row r="45534" spans="2:2">
      <c r="B45534" s="150"/>
    </row>
    <row r="45535" spans="2:2">
      <c r="B45535" s="150"/>
    </row>
    <row r="45536" spans="2:2">
      <c r="B45536" s="150"/>
    </row>
    <row r="45537" spans="2:2">
      <c r="B45537" s="150"/>
    </row>
    <row r="45538" spans="2:2">
      <c r="B45538" s="150"/>
    </row>
    <row r="45539" spans="2:2">
      <c r="B45539" s="150"/>
    </row>
    <row r="45540" spans="2:2">
      <c r="B45540" s="150"/>
    </row>
    <row r="45541" spans="2:2">
      <c r="B45541" s="150"/>
    </row>
    <row r="45542" spans="2:2">
      <c r="B45542" s="150"/>
    </row>
    <row r="45543" spans="2:2">
      <c r="B45543" s="150"/>
    </row>
    <row r="45544" spans="2:2">
      <c r="B45544" s="150"/>
    </row>
    <row r="45545" spans="2:2">
      <c r="B45545" s="150"/>
    </row>
    <row r="45546" spans="2:2">
      <c r="B45546" s="150"/>
    </row>
    <row r="45547" spans="2:2">
      <c r="B45547" s="150"/>
    </row>
    <row r="45548" spans="2:2">
      <c r="B45548" s="150"/>
    </row>
    <row r="45549" spans="2:2">
      <c r="B45549" s="150"/>
    </row>
    <row r="45550" spans="2:2">
      <c r="B45550" s="150"/>
    </row>
    <row r="45551" spans="2:2">
      <c r="B45551" s="150"/>
    </row>
    <row r="45552" spans="2:2">
      <c r="B45552" s="150"/>
    </row>
    <row r="45553" spans="2:2">
      <c r="B45553" s="150"/>
    </row>
    <row r="45554" spans="2:2">
      <c r="B45554" s="150"/>
    </row>
    <row r="45555" spans="2:2">
      <c r="B45555" s="150"/>
    </row>
    <row r="45556" spans="2:2">
      <c r="B45556" s="150"/>
    </row>
    <row r="45557" spans="2:2">
      <c r="B45557" s="150"/>
    </row>
    <row r="45558" spans="2:2">
      <c r="B45558" s="150"/>
    </row>
    <row r="45559" spans="2:2">
      <c r="B45559" s="150"/>
    </row>
    <row r="45560" spans="2:2">
      <c r="B45560" s="150"/>
    </row>
    <row r="45561" spans="2:2">
      <c r="B45561" s="150"/>
    </row>
    <row r="45562" spans="2:2">
      <c r="B45562" s="150"/>
    </row>
    <row r="45563" spans="2:2">
      <c r="B45563" s="150"/>
    </row>
    <row r="45564" spans="2:2">
      <c r="B45564" s="150"/>
    </row>
    <row r="45565" spans="2:2">
      <c r="B45565" s="150"/>
    </row>
    <row r="45566" spans="2:2">
      <c r="B45566" s="150"/>
    </row>
    <row r="45567" spans="2:2">
      <c r="B45567" s="150"/>
    </row>
    <row r="45568" spans="2:2">
      <c r="B45568" s="150"/>
    </row>
    <row r="45569" spans="2:2">
      <c r="B45569" s="150"/>
    </row>
    <row r="45570" spans="2:2">
      <c r="B45570" s="150"/>
    </row>
    <row r="45571" spans="2:2">
      <c r="B45571" s="150"/>
    </row>
    <row r="45572" spans="2:2">
      <c r="B45572" s="150"/>
    </row>
    <row r="45573" spans="2:2">
      <c r="B45573" s="150"/>
    </row>
    <row r="45574" spans="2:2">
      <c r="B45574" s="150"/>
    </row>
    <row r="45575" spans="2:2">
      <c r="B45575" s="150"/>
    </row>
    <row r="45576" spans="2:2">
      <c r="B45576" s="150"/>
    </row>
    <row r="45577" spans="2:2">
      <c r="B45577" s="150"/>
    </row>
    <row r="45578" spans="2:2">
      <c r="B45578" s="150"/>
    </row>
    <row r="45579" spans="2:2">
      <c r="B45579" s="150"/>
    </row>
    <row r="45580" spans="2:2">
      <c r="B45580" s="150"/>
    </row>
    <row r="45581" spans="2:2">
      <c r="B45581" s="150"/>
    </row>
    <row r="45582" spans="2:2">
      <c r="B45582" s="150"/>
    </row>
    <row r="45583" spans="2:2">
      <c r="B45583" s="150"/>
    </row>
    <row r="45584" spans="2:2">
      <c r="B45584" s="150"/>
    </row>
    <row r="45585" spans="2:2">
      <c r="B45585" s="150"/>
    </row>
    <row r="45586" spans="2:2">
      <c r="B45586" s="150"/>
    </row>
    <row r="45587" spans="2:2">
      <c r="B45587" s="150"/>
    </row>
    <row r="45588" spans="2:2">
      <c r="B45588" s="150"/>
    </row>
    <row r="45589" spans="2:2">
      <c r="B45589" s="150"/>
    </row>
    <row r="45590" spans="2:2">
      <c r="B45590" s="150"/>
    </row>
    <row r="45591" spans="2:2">
      <c r="B45591" s="150"/>
    </row>
    <row r="45592" spans="2:2">
      <c r="B45592" s="150"/>
    </row>
    <row r="45593" spans="2:2">
      <c r="B45593" s="150"/>
    </row>
    <row r="45594" spans="2:2">
      <c r="B45594" s="150"/>
    </row>
    <row r="45595" spans="2:2">
      <c r="B45595" s="150"/>
    </row>
    <row r="45596" spans="2:2">
      <c r="B45596" s="150"/>
    </row>
    <row r="45597" spans="2:2">
      <c r="B45597" s="150"/>
    </row>
    <row r="45598" spans="2:2">
      <c r="B45598" s="150"/>
    </row>
    <row r="45599" spans="2:2">
      <c r="B45599" s="150"/>
    </row>
    <row r="45600" spans="2:2">
      <c r="B45600" s="150"/>
    </row>
    <row r="45601" spans="2:2">
      <c r="B45601" s="150"/>
    </row>
    <row r="45602" spans="2:2">
      <c r="B45602" s="150"/>
    </row>
    <row r="45603" spans="2:2">
      <c r="B45603" s="150"/>
    </row>
    <row r="45604" spans="2:2">
      <c r="B45604" s="150"/>
    </row>
    <row r="45605" spans="2:2">
      <c r="B45605" s="150"/>
    </row>
    <row r="45606" spans="2:2">
      <c r="B45606" s="150"/>
    </row>
    <row r="45607" spans="2:2">
      <c r="B45607" s="150"/>
    </row>
    <row r="45608" spans="2:2">
      <c r="B45608" s="150"/>
    </row>
    <row r="45609" spans="2:2">
      <c r="B45609" s="150"/>
    </row>
    <row r="45610" spans="2:2">
      <c r="B45610" s="150"/>
    </row>
    <row r="45611" spans="2:2">
      <c r="B45611" s="150"/>
    </row>
    <row r="45612" spans="2:2">
      <c r="B45612" s="150"/>
    </row>
    <row r="45613" spans="2:2">
      <c r="B45613" s="150"/>
    </row>
    <row r="45614" spans="2:2">
      <c r="B45614" s="150"/>
    </row>
    <row r="45615" spans="2:2">
      <c r="B45615" s="150"/>
    </row>
    <row r="45616" spans="2:2">
      <c r="B45616" s="150"/>
    </row>
    <row r="45617" spans="2:2">
      <c r="B45617" s="150"/>
    </row>
    <row r="45618" spans="2:2">
      <c r="B45618" s="150"/>
    </row>
    <row r="45619" spans="2:2">
      <c r="B45619" s="150"/>
    </row>
    <row r="45620" spans="2:2">
      <c r="B45620" s="150"/>
    </row>
    <row r="45621" spans="2:2">
      <c r="B45621" s="150"/>
    </row>
    <row r="45622" spans="2:2">
      <c r="B45622" s="150"/>
    </row>
    <row r="45623" spans="2:2">
      <c r="B45623" s="150"/>
    </row>
    <row r="45624" spans="2:2">
      <c r="B45624" s="150"/>
    </row>
    <row r="45625" spans="2:2">
      <c r="B45625" s="150"/>
    </row>
    <row r="45626" spans="2:2">
      <c r="B45626" s="150"/>
    </row>
    <row r="45627" spans="2:2">
      <c r="B45627" s="150"/>
    </row>
    <row r="45628" spans="2:2">
      <c r="B45628" s="150"/>
    </row>
    <row r="45629" spans="2:2">
      <c r="B45629" s="150"/>
    </row>
    <row r="45630" spans="2:2">
      <c r="B45630" s="150"/>
    </row>
    <row r="45631" spans="2:2">
      <c r="B45631" s="150"/>
    </row>
    <row r="45632" spans="2:2">
      <c r="B45632" s="150"/>
    </row>
    <row r="45633" spans="2:2">
      <c r="B45633" s="150"/>
    </row>
    <row r="45634" spans="2:2">
      <c r="B45634" s="150"/>
    </row>
    <row r="45635" spans="2:2">
      <c r="B45635" s="150"/>
    </row>
    <row r="45636" spans="2:2">
      <c r="B45636" s="150"/>
    </row>
    <row r="45637" spans="2:2">
      <c r="B45637" s="150"/>
    </row>
    <row r="45638" spans="2:2">
      <c r="B45638" s="150"/>
    </row>
    <row r="45639" spans="2:2">
      <c r="B45639" s="150"/>
    </row>
    <row r="45640" spans="2:2">
      <c r="B45640" s="150"/>
    </row>
    <row r="45641" spans="2:2">
      <c r="B45641" s="150"/>
    </row>
    <row r="45642" spans="2:2">
      <c r="B45642" s="150"/>
    </row>
    <row r="45643" spans="2:2">
      <c r="B45643" s="150"/>
    </row>
    <row r="45644" spans="2:2">
      <c r="B45644" s="150"/>
    </row>
    <row r="45645" spans="2:2">
      <c r="B45645" s="150"/>
    </row>
    <row r="45646" spans="2:2">
      <c r="B45646" s="150"/>
    </row>
    <row r="45647" spans="2:2">
      <c r="B45647" s="150"/>
    </row>
    <row r="45648" spans="2:2">
      <c r="B45648" s="150"/>
    </row>
    <row r="45649" spans="2:2">
      <c r="B45649" s="150"/>
    </row>
    <row r="45650" spans="2:2">
      <c r="B45650" s="150"/>
    </row>
    <row r="45651" spans="2:2">
      <c r="B45651" s="150"/>
    </row>
    <row r="45652" spans="2:2">
      <c r="B45652" s="150"/>
    </row>
    <row r="45653" spans="2:2">
      <c r="B45653" s="150"/>
    </row>
    <row r="45654" spans="2:2">
      <c r="B45654" s="150"/>
    </row>
    <row r="45655" spans="2:2">
      <c r="B45655" s="150"/>
    </row>
    <row r="45656" spans="2:2">
      <c r="B45656" s="150"/>
    </row>
    <row r="45657" spans="2:2">
      <c r="B45657" s="150"/>
    </row>
    <row r="45658" spans="2:2">
      <c r="B45658" s="150"/>
    </row>
    <row r="45659" spans="2:2">
      <c r="B45659" s="150"/>
    </row>
    <row r="45660" spans="2:2">
      <c r="B45660" s="150"/>
    </row>
    <row r="45661" spans="2:2">
      <c r="B45661" s="150"/>
    </row>
    <row r="45662" spans="2:2">
      <c r="B45662" s="150"/>
    </row>
    <row r="45663" spans="2:2">
      <c r="B45663" s="150"/>
    </row>
    <row r="45664" spans="2:2">
      <c r="B45664" s="150"/>
    </row>
    <row r="45665" spans="2:2">
      <c r="B45665" s="150"/>
    </row>
    <row r="45666" spans="2:2">
      <c r="B45666" s="150"/>
    </row>
    <row r="45667" spans="2:2">
      <c r="B45667" s="150"/>
    </row>
    <row r="45668" spans="2:2">
      <c r="B45668" s="150"/>
    </row>
    <row r="45669" spans="2:2">
      <c r="B45669" s="150"/>
    </row>
    <row r="45670" spans="2:2">
      <c r="B45670" s="150"/>
    </row>
    <row r="45671" spans="2:2">
      <c r="B45671" s="150"/>
    </row>
    <row r="45672" spans="2:2">
      <c r="B45672" s="150"/>
    </row>
    <row r="45673" spans="2:2">
      <c r="B45673" s="150"/>
    </row>
    <row r="45674" spans="2:2">
      <c r="B45674" s="150"/>
    </row>
    <row r="45675" spans="2:2">
      <c r="B45675" s="150"/>
    </row>
    <row r="45676" spans="2:2">
      <c r="B45676" s="150"/>
    </row>
    <row r="45677" spans="2:2">
      <c r="B45677" s="150"/>
    </row>
    <row r="45678" spans="2:2">
      <c r="B45678" s="150"/>
    </row>
    <row r="45679" spans="2:2">
      <c r="B45679" s="150"/>
    </row>
    <row r="45680" spans="2:2">
      <c r="B45680" s="150"/>
    </row>
    <row r="45681" spans="2:2">
      <c r="B45681" s="150"/>
    </row>
    <row r="45682" spans="2:2">
      <c r="B45682" s="150"/>
    </row>
    <row r="45683" spans="2:2">
      <c r="B45683" s="150"/>
    </row>
    <row r="45684" spans="2:2">
      <c r="B45684" s="150"/>
    </row>
    <row r="45685" spans="2:2">
      <c r="B45685" s="150"/>
    </row>
    <row r="45686" spans="2:2">
      <c r="B45686" s="150"/>
    </row>
    <row r="45687" spans="2:2">
      <c r="B45687" s="150"/>
    </row>
    <row r="45688" spans="2:2">
      <c r="B45688" s="150"/>
    </row>
    <row r="45689" spans="2:2">
      <c r="B45689" s="150"/>
    </row>
    <row r="45690" spans="2:2">
      <c r="B45690" s="150"/>
    </row>
    <row r="45691" spans="2:2">
      <c r="B45691" s="150"/>
    </row>
    <row r="45692" spans="2:2">
      <c r="B45692" s="150"/>
    </row>
    <row r="45693" spans="2:2">
      <c r="B45693" s="150"/>
    </row>
    <row r="45694" spans="2:2">
      <c r="B45694" s="150"/>
    </row>
    <row r="45695" spans="2:2">
      <c r="B45695" s="150"/>
    </row>
    <row r="45696" spans="2:2">
      <c r="B45696" s="150"/>
    </row>
    <row r="45697" spans="2:2">
      <c r="B45697" s="150"/>
    </row>
    <row r="45698" spans="2:2">
      <c r="B45698" s="150"/>
    </row>
    <row r="45699" spans="2:2">
      <c r="B45699" s="150"/>
    </row>
    <row r="45700" spans="2:2">
      <c r="B45700" s="150"/>
    </row>
    <row r="45701" spans="2:2">
      <c r="B45701" s="150"/>
    </row>
    <row r="45702" spans="2:2">
      <c r="B45702" s="150"/>
    </row>
    <row r="45703" spans="2:2">
      <c r="B45703" s="150"/>
    </row>
    <row r="45704" spans="2:2">
      <c r="B45704" s="150"/>
    </row>
    <row r="45705" spans="2:2">
      <c r="B45705" s="150"/>
    </row>
    <row r="45706" spans="2:2">
      <c r="B45706" s="150"/>
    </row>
    <row r="45707" spans="2:2">
      <c r="B45707" s="150"/>
    </row>
    <row r="45708" spans="2:2">
      <c r="B45708" s="150"/>
    </row>
    <row r="45709" spans="2:2">
      <c r="B45709" s="150"/>
    </row>
    <row r="45710" spans="2:2">
      <c r="B45710" s="150"/>
    </row>
    <row r="45711" spans="2:2">
      <c r="B45711" s="150"/>
    </row>
    <row r="45712" spans="2:2">
      <c r="B45712" s="150"/>
    </row>
    <row r="45713" spans="2:2">
      <c r="B45713" s="150"/>
    </row>
    <row r="45714" spans="2:2">
      <c r="B45714" s="150"/>
    </row>
    <row r="45715" spans="2:2">
      <c r="B45715" s="150"/>
    </row>
    <row r="45716" spans="2:2">
      <c r="B45716" s="150"/>
    </row>
    <row r="45717" spans="2:2">
      <c r="B45717" s="150"/>
    </row>
    <row r="45718" spans="2:2">
      <c r="B45718" s="150"/>
    </row>
    <row r="45719" spans="2:2">
      <c r="B45719" s="150"/>
    </row>
    <row r="45720" spans="2:2">
      <c r="B45720" s="150"/>
    </row>
    <row r="45721" spans="2:2">
      <c r="B45721" s="150"/>
    </row>
    <row r="45722" spans="2:2">
      <c r="B45722" s="150"/>
    </row>
    <row r="45723" spans="2:2">
      <c r="B45723" s="150"/>
    </row>
    <row r="45724" spans="2:2">
      <c r="B45724" s="150"/>
    </row>
    <row r="45725" spans="2:2">
      <c r="B45725" s="150"/>
    </row>
    <row r="45726" spans="2:2">
      <c r="B45726" s="150"/>
    </row>
    <row r="45727" spans="2:2">
      <c r="B45727" s="150"/>
    </row>
    <row r="45728" spans="2:2">
      <c r="B45728" s="150"/>
    </row>
    <row r="45729" spans="2:2">
      <c r="B45729" s="150"/>
    </row>
    <row r="45730" spans="2:2">
      <c r="B45730" s="150"/>
    </row>
    <row r="45731" spans="2:2">
      <c r="B45731" s="150"/>
    </row>
    <row r="45732" spans="2:2">
      <c r="B45732" s="150"/>
    </row>
    <row r="45733" spans="2:2">
      <c r="B45733" s="150"/>
    </row>
    <row r="45734" spans="2:2">
      <c r="B45734" s="150"/>
    </row>
    <row r="45735" spans="2:2">
      <c r="B45735" s="150"/>
    </row>
    <row r="45736" spans="2:2">
      <c r="B45736" s="150"/>
    </row>
    <row r="45737" spans="2:2">
      <c r="B45737" s="150"/>
    </row>
    <row r="45738" spans="2:2">
      <c r="B45738" s="150"/>
    </row>
    <row r="45739" spans="2:2">
      <c r="B45739" s="150"/>
    </row>
    <row r="45740" spans="2:2">
      <c r="B45740" s="150"/>
    </row>
    <row r="45741" spans="2:2">
      <c r="B45741" s="150"/>
    </row>
    <row r="45742" spans="2:2">
      <c r="B45742" s="150"/>
    </row>
    <row r="45743" spans="2:2">
      <c r="B45743" s="150"/>
    </row>
    <row r="45744" spans="2:2">
      <c r="B45744" s="150"/>
    </row>
    <row r="45745" spans="2:2">
      <c r="B45745" s="150"/>
    </row>
    <row r="45746" spans="2:2">
      <c r="B45746" s="150"/>
    </row>
    <row r="45747" spans="2:2">
      <c r="B45747" s="150"/>
    </row>
    <row r="45748" spans="2:2">
      <c r="B45748" s="150"/>
    </row>
    <row r="45749" spans="2:2">
      <c r="B45749" s="150"/>
    </row>
    <row r="45750" spans="2:2">
      <c r="B45750" s="150"/>
    </row>
    <row r="45751" spans="2:2">
      <c r="B45751" s="150"/>
    </row>
    <row r="45752" spans="2:2">
      <c r="B45752" s="150"/>
    </row>
    <row r="45753" spans="2:2">
      <c r="B45753" s="150"/>
    </row>
    <row r="45754" spans="2:2">
      <c r="B45754" s="150"/>
    </row>
    <row r="45755" spans="2:2">
      <c r="B45755" s="150"/>
    </row>
    <row r="45756" spans="2:2">
      <c r="B45756" s="150"/>
    </row>
    <row r="45757" spans="2:2">
      <c r="B45757" s="150"/>
    </row>
    <row r="45758" spans="2:2">
      <c r="B45758" s="150"/>
    </row>
    <row r="45759" spans="2:2">
      <c r="B45759" s="150"/>
    </row>
    <row r="45760" spans="2:2">
      <c r="B45760" s="150"/>
    </row>
    <row r="45761" spans="2:2">
      <c r="B45761" s="150"/>
    </row>
    <row r="45762" spans="2:2">
      <c r="B45762" s="150"/>
    </row>
    <row r="45763" spans="2:2">
      <c r="B45763" s="150"/>
    </row>
    <row r="45764" spans="2:2">
      <c r="B45764" s="150"/>
    </row>
    <row r="45765" spans="2:2">
      <c r="B45765" s="150"/>
    </row>
    <row r="45766" spans="2:2">
      <c r="B45766" s="150"/>
    </row>
    <row r="45767" spans="2:2">
      <c r="B45767" s="150"/>
    </row>
    <row r="45768" spans="2:2">
      <c r="B45768" s="150"/>
    </row>
    <row r="45769" spans="2:2">
      <c r="B45769" s="150"/>
    </row>
    <row r="45770" spans="2:2">
      <c r="B45770" s="150"/>
    </row>
    <row r="45771" spans="2:2">
      <c r="B45771" s="150"/>
    </row>
    <row r="45772" spans="2:2">
      <c r="B45772" s="150"/>
    </row>
    <row r="45773" spans="2:2">
      <c r="B45773" s="150"/>
    </row>
    <row r="45774" spans="2:2">
      <c r="B45774" s="150"/>
    </row>
    <row r="45775" spans="2:2">
      <c r="B45775" s="150"/>
    </row>
    <row r="45776" spans="2:2">
      <c r="B45776" s="150"/>
    </row>
    <row r="45777" spans="2:2">
      <c r="B45777" s="150"/>
    </row>
    <row r="45778" spans="2:2">
      <c r="B45778" s="150"/>
    </row>
    <row r="45779" spans="2:2">
      <c r="B45779" s="150"/>
    </row>
    <row r="45780" spans="2:2">
      <c r="B45780" s="150"/>
    </row>
    <row r="45781" spans="2:2">
      <c r="B45781" s="150"/>
    </row>
    <row r="45782" spans="2:2">
      <c r="B45782" s="150"/>
    </row>
    <row r="45783" spans="2:2">
      <c r="B45783" s="150"/>
    </row>
    <row r="45784" spans="2:2">
      <c r="B45784" s="150"/>
    </row>
    <row r="45785" spans="2:2">
      <c r="B45785" s="150"/>
    </row>
    <row r="45786" spans="2:2">
      <c r="B45786" s="150"/>
    </row>
    <row r="45787" spans="2:2">
      <c r="B45787" s="150"/>
    </row>
    <row r="45788" spans="2:2">
      <c r="B45788" s="150"/>
    </row>
    <row r="45789" spans="2:2">
      <c r="B45789" s="150"/>
    </row>
    <row r="45790" spans="2:2">
      <c r="B45790" s="150"/>
    </row>
    <row r="45791" spans="2:2">
      <c r="B45791" s="150"/>
    </row>
    <row r="45792" spans="2:2">
      <c r="B45792" s="150"/>
    </row>
    <row r="45793" spans="2:2">
      <c r="B45793" s="150"/>
    </row>
    <row r="45794" spans="2:2">
      <c r="B45794" s="150"/>
    </row>
    <row r="45795" spans="2:2">
      <c r="B45795" s="150"/>
    </row>
    <row r="45796" spans="2:2">
      <c r="B45796" s="150"/>
    </row>
    <row r="45797" spans="2:2">
      <c r="B45797" s="150"/>
    </row>
    <row r="45798" spans="2:2">
      <c r="B45798" s="150"/>
    </row>
    <row r="45799" spans="2:2">
      <c r="B45799" s="150"/>
    </row>
    <row r="45800" spans="2:2">
      <c r="B45800" s="150"/>
    </row>
    <row r="45801" spans="2:2">
      <c r="B45801" s="150"/>
    </row>
    <row r="45802" spans="2:2">
      <c r="B45802" s="150"/>
    </row>
    <row r="45803" spans="2:2">
      <c r="B45803" s="150"/>
    </row>
    <row r="45804" spans="2:2">
      <c r="B45804" s="150"/>
    </row>
    <row r="45805" spans="2:2">
      <c r="B45805" s="150"/>
    </row>
    <row r="45806" spans="2:2">
      <c r="B45806" s="150"/>
    </row>
    <row r="45807" spans="2:2">
      <c r="B45807" s="150"/>
    </row>
    <row r="45808" spans="2:2">
      <c r="B45808" s="150"/>
    </row>
    <row r="45809" spans="2:2">
      <c r="B45809" s="150"/>
    </row>
    <row r="45810" spans="2:2">
      <c r="B45810" s="150"/>
    </row>
    <row r="45811" spans="2:2">
      <c r="B45811" s="150"/>
    </row>
    <row r="45812" spans="2:2">
      <c r="B45812" s="150"/>
    </row>
    <row r="45813" spans="2:2">
      <c r="B45813" s="150"/>
    </row>
    <row r="45814" spans="2:2">
      <c r="B45814" s="150"/>
    </row>
    <row r="45815" spans="2:2">
      <c r="B45815" s="150"/>
    </row>
    <row r="45816" spans="2:2">
      <c r="B45816" s="150"/>
    </row>
    <row r="45817" spans="2:2">
      <c r="B45817" s="150"/>
    </row>
    <row r="45818" spans="2:2">
      <c r="B45818" s="150"/>
    </row>
    <row r="45819" spans="2:2">
      <c r="B45819" s="150"/>
    </row>
    <row r="45820" spans="2:2">
      <c r="B45820" s="150"/>
    </row>
    <row r="45821" spans="2:2">
      <c r="B45821" s="150"/>
    </row>
    <row r="45822" spans="2:2">
      <c r="B45822" s="150"/>
    </row>
    <row r="45823" spans="2:2">
      <c r="B45823" s="150"/>
    </row>
    <row r="45824" spans="2:2">
      <c r="B45824" s="150"/>
    </row>
    <row r="45825" spans="2:2">
      <c r="B45825" s="150"/>
    </row>
    <row r="45826" spans="2:2">
      <c r="B45826" s="150"/>
    </row>
    <row r="45827" spans="2:2">
      <c r="B45827" s="150"/>
    </row>
    <row r="45828" spans="2:2">
      <c r="B45828" s="150"/>
    </row>
    <row r="45829" spans="2:2">
      <c r="B45829" s="150"/>
    </row>
    <row r="45830" spans="2:2">
      <c r="B45830" s="150"/>
    </row>
    <row r="45831" spans="2:2">
      <c r="B45831" s="150"/>
    </row>
    <row r="45832" spans="2:2">
      <c r="B45832" s="150"/>
    </row>
    <row r="45833" spans="2:2">
      <c r="B45833" s="150"/>
    </row>
    <row r="45834" spans="2:2">
      <c r="B45834" s="150"/>
    </row>
    <row r="45835" spans="2:2">
      <c r="B45835" s="150"/>
    </row>
    <row r="45836" spans="2:2">
      <c r="B45836" s="150"/>
    </row>
    <row r="45837" spans="2:2">
      <c r="B45837" s="150"/>
    </row>
    <row r="45838" spans="2:2">
      <c r="B45838" s="150"/>
    </row>
    <row r="45839" spans="2:2">
      <c r="B45839" s="150"/>
    </row>
    <row r="45840" spans="2:2">
      <c r="B45840" s="150"/>
    </row>
    <row r="45841" spans="2:2">
      <c r="B45841" s="150"/>
    </row>
    <row r="45842" spans="2:2">
      <c r="B45842" s="150"/>
    </row>
    <row r="45843" spans="2:2">
      <c r="B45843" s="150"/>
    </row>
    <row r="45844" spans="2:2">
      <c r="B45844" s="150"/>
    </row>
    <row r="45845" spans="2:2">
      <c r="B45845" s="150"/>
    </row>
    <row r="45846" spans="2:2">
      <c r="B45846" s="150"/>
    </row>
    <row r="45847" spans="2:2">
      <c r="B45847" s="150"/>
    </row>
    <row r="45848" spans="2:2">
      <c r="B45848" s="150"/>
    </row>
    <row r="45849" spans="2:2">
      <c r="B45849" s="150"/>
    </row>
    <row r="45850" spans="2:2">
      <c r="B45850" s="150"/>
    </row>
    <row r="45851" spans="2:2">
      <c r="B45851" s="150"/>
    </row>
    <row r="45852" spans="2:2">
      <c r="B45852" s="150"/>
    </row>
    <row r="45853" spans="2:2">
      <c r="B45853" s="150"/>
    </row>
    <row r="45854" spans="2:2">
      <c r="B45854" s="150"/>
    </row>
    <row r="45855" spans="2:2">
      <c r="B45855" s="150"/>
    </row>
    <row r="45856" spans="2:2">
      <c r="B45856" s="150"/>
    </row>
    <row r="45857" spans="2:2">
      <c r="B45857" s="150"/>
    </row>
    <row r="45858" spans="2:2">
      <c r="B45858" s="150"/>
    </row>
    <row r="45859" spans="2:2">
      <c r="B45859" s="150"/>
    </row>
    <row r="45860" spans="2:2">
      <c r="B45860" s="150"/>
    </row>
    <row r="45861" spans="2:2">
      <c r="B45861" s="150"/>
    </row>
    <row r="45862" spans="2:2">
      <c r="B45862" s="150"/>
    </row>
    <row r="45863" spans="2:2">
      <c r="B45863" s="150"/>
    </row>
    <row r="45864" spans="2:2">
      <c r="B45864" s="150"/>
    </row>
    <row r="45865" spans="2:2">
      <c r="B45865" s="150"/>
    </row>
    <row r="45866" spans="2:2">
      <c r="B45866" s="150"/>
    </row>
    <row r="45867" spans="2:2">
      <c r="B45867" s="150"/>
    </row>
    <row r="45868" spans="2:2">
      <c r="B45868" s="150"/>
    </row>
    <row r="45869" spans="2:2">
      <c r="B45869" s="150"/>
    </row>
    <row r="45870" spans="2:2">
      <c r="B45870" s="150"/>
    </row>
    <row r="45871" spans="2:2">
      <c r="B45871" s="150"/>
    </row>
    <row r="45872" spans="2:2">
      <c r="B45872" s="150"/>
    </row>
    <row r="45873" spans="2:2">
      <c r="B45873" s="150"/>
    </row>
    <row r="45874" spans="2:2">
      <c r="B45874" s="150"/>
    </row>
    <row r="45875" spans="2:2">
      <c r="B45875" s="150"/>
    </row>
    <row r="45876" spans="2:2">
      <c r="B45876" s="150"/>
    </row>
    <row r="45877" spans="2:2">
      <c r="B45877" s="150"/>
    </row>
    <row r="45878" spans="2:2">
      <c r="B45878" s="150"/>
    </row>
    <row r="45879" spans="2:2">
      <c r="B45879" s="150"/>
    </row>
    <row r="45880" spans="2:2">
      <c r="B45880" s="150"/>
    </row>
    <row r="45881" spans="2:2">
      <c r="B45881" s="150"/>
    </row>
    <row r="45882" spans="2:2">
      <c r="B45882" s="150"/>
    </row>
    <row r="45883" spans="2:2">
      <c r="B45883" s="150"/>
    </row>
    <row r="45884" spans="2:2">
      <c r="B45884" s="150"/>
    </row>
    <row r="45885" spans="2:2">
      <c r="B45885" s="150"/>
    </row>
    <row r="45886" spans="2:2">
      <c r="B45886" s="150"/>
    </row>
    <row r="45887" spans="2:2">
      <c r="B45887" s="150"/>
    </row>
    <row r="45888" spans="2:2">
      <c r="B45888" s="150"/>
    </row>
    <row r="45889" spans="2:2">
      <c r="B45889" s="150"/>
    </row>
    <row r="45890" spans="2:2">
      <c r="B45890" s="150"/>
    </row>
    <row r="45891" spans="2:2">
      <c r="B45891" s="150"/>
    </row>
    <row r="45892" spans="2:2">
      <c r="B45892" s="150"/>
    </row>
    <row r="45893" spans="2:2">
      <c r="B45893" s="150"/>
    </row>
    <row r="45894" spans="2:2">
      <c r="B45894" s="150"/>
    </row>
    <row r="45895" spans="2:2">
      <c r="B45895" s="150"/>
    </row>
    <row r="45896" spans="2:2">
      <c r="B45896" s="150"/>
    </row>
    <row r="45897" spans="2:2">
      <c r="B45897" s="150"/>
    </row>
    <row r="45898" spans="2:2">
      <c r="B45898" s="150"/>
    </row>
    <row r="45899" spans="2:2">
      <c r="B45899" s="150"/>
    </row>
    <row r="45900" spans="2:2">
      <c r="B45900" s="150"/>
    </row>
    <row r="45901" spans="2:2">
      <c r="B45901" s="150"/>
    </row>
    <row r="45902" spans="2:2">
      <c r="B45902" s="150"/>
    </row>
    <row r="45903" spans="2:2">
      <c r="B45903" s="150"/>
    </row>
    <row r="45904" spans="2:2">
      <c r="B45904" s="150"/>
    </row>
    <row r="45905" spans="2:2">
      <c r="B45905" s="150"/>
    </row>
    <row r="45906" spans="2:2">
      <c r="B45906" s="150"/>
    </row>
    <row r="45907" spans="2:2">
      <c r="B45907" s="150"/>
    </row>
    <row r="45908" spans="2:2">
      <c r="B45908" s="150"/>
    </row>
    <row r="45909" spans="2:2">
      <c r="B45909" s="150"/>
    </row>
    <row r="45910" spans="2:2">
      <c r="B45910" s="150"/>
    </row>
    <row r="45911" spans="2:2">
      <c r="B45911" s="150"/>
    </row>
    <row r="45912" spans="2:2">
      <c r="B45912" s="150"/>
    </row>
    <row r="45913" spans="2:2">
      <c r="B45913" s="150"/>
    </row>
    <row r="45914" spans="2:2">
      <c r="B45914" s="150"/>
    </row>
    <row r="45915" spans="2:2">
      <c r="B45915" s="150"/>
    </row>
    <row r="45916" spans="2:2">
      <c r="B45916" s="150"/>
    </row>
    <row r="45917" spans="2:2">
      <c r="B45917" s="150"/>
    </row>
    <row r="45918" spans="2:2">
      <c r="B45918" s="150"/>
    </row>
    <row r="45919" spans="2:2">
      <c r="B45919" s="150"/>
    </row>
    <row r="45920" spans="2:2">
      <c r="B45920" s="150"/>
    </row>
    <row r="45921" spans="2:2">
      <c r="B45921" s="150"/>
    </row>
    <row r="45922" spans="2:2">
      <c r="B45922" s="150"/>
    </row>
    <row r="45923" spans="2:2">
      <c r="B45923" s="150"/>
    </row>
    <row r="45924" spans="2:2">
      <c r="B45924" s="150"/>
    </row>
    <row r="45925" spans="2:2">
      <c r="B45925" s="150"/>
    </row>
    <row r="45926" spans="2:2">
      <c r="B45926" s="150"/>
    </row>
    <row r="45927" spans="2:2">
      <c r="B45927" s="150"/>
    </row>
    <row r="45928" spans="2:2">
      <c r="B45928" s="150"/>
    </row>
    <row r="45929" spans="2:2">
      <c r="B45929" s="150"/>
    </row>
    <row r="45930" spans="2:2">
      <c r="B45930" s="150"/>
    </row>
    <row r="45931" spans="2:2">
      <c r="B45931" s="150"/>
    </row>
    <row r="45932" spans="2:2">
      <c r="B45932" s="150"/>
    </row>
    <row r="45933" spans="2:2">
      <c r="B45933" s="150"/>
    </row>
    <row r="45934" spans="2:2">
      <c r="B45934" s="150"/>
    </row>
    <row r="45935" spans="2:2">
      <c r="B45935" s="150"/>
    </row>
    <row r="45936" spans="2:2">
      <c r="B45936" s="150"/>
    </row>
    <row r="45937" spans="2:2">
      <c r="B45937" s="150"/>
    </row>
    <row r="45938" spans="2:2">
      <c r="B45938" s="150"/>
    </row>
    <row r="45939" spans="2:2">
      <c r="B45939" s="150"/>
    </row>
    <row r="45940" spans="2:2">
      <c r="B45940" s="150"/>
    </row>
    <row r="45941" spans="2:2">
      <c r="B45941" s="150"/>
    </row>
    <row r="45942" spans="2:2">
      <c r="B45942" s="150"/>
    </row>
    <row r="45943" spans="2:2">
      <c r="B45943" s="150"/>
    </row>
    <row r="45944" spans="2:2">
      <c r="B45944" s="150"/>
    </row>
    <row r="45945" spans="2:2">
      <c r="B45945" s="150"/>
    </row>
    <row r="45946" spans="2:2">
      <c r="B45946" s="150"/>
    </row>
    <row r="45947" spans="2:2">
      <c r="B45947" s="150"/>
    </row>
    <row r="45948" spans="2:2">
      <c r="B45948" s="150"/>
    </row>
    <row r="45949" spans="2:2">
      <c r="B45949" s="150"/>
    </row>
    <row r="45950" spans="2:2">
      <c r="B45950" s="150"/>
    </row>
    <row r="45951" spans="2:2">
      <c r="B45951" s="150"/>
    </row>
    <row r="45952" spans="2:2">
      <c r="B45952" s="150"/>
    </row>
    <row r="45953" spans="2:2">
      <c r="B45953" s="150"/>
    </row>
    <row r="45954" spans="2:2">
      <c r="B45954" s="150"/>
    </row>
    <row r="45955" spans="2:2">
      <c r="B45955" s="150"/>
    </row>
    <row r="45956" spans="2:2">
      <c r="B45956" s="150"/>
    </row>
    <row r="45957" spans="2:2">
      <c r="B45957" s="150"/>
    </row>
    <row r="45958" spans="2:2">
      <c r="B45958" s="150"/>
    </row>
    <row r="45959" spans="2:2">
      <c r="B45959" s="150"/>
    </row>
    <row r="45960" spans="2:2">
      <c r="B45960" s="150"/>
    </row>
    <row r="45961" spans="2:2">
      <c r="B45961" s="150"/>
    </row>
    <row r="45962" spans="2:2">
      <c r="B45962" s="150"/>
    </row>
    <row r="45963" spans="2:2">
      <c r="B45963" s="150"/>
    </row>
    <row r="45964" spans="2:2">
      <c r="B45964" s="150"/>
    </row>
    <row r="45965" spans="2:2">
      <c r="B45965" s="150"/>
    </row>
    <row r="45966" spans="2:2">
      <c r="B45966" s="150"/>
    </row>
    <row r="45967" spans="2:2">
      <c r="B45967" s="150"/>
    </row>
    <row r="45968" spans="2:2">
      <c r="B45968" s="150"/>
    </row>
    <row r="45969" spans="2:2">
      <c r="B45969" s="150"/>
    </row>
    <row r="45970" spans="2:2">
      <c r="B45970" s="150"/>
    </row>
    <row r="45971" spans="2:2">
      <c r="B45971" s="150"/>
    </row>
    <row r="45972" spans="2:2">
      <c r="B45972" s="150"/>
    </row>
    <row r="45973" spans="2:2">
      <c r="B45973" s="150"/>
    </row>
    <row r="45974" spans="2:2">
      <c r="B45974" s="150"/>
    </row>
    <row r="45975" spans="2:2">
      <c r="B45975" s="150"/>
    </row>
    <row r="45976" spans="2:2">
      <c r="B45976" s="150"/>
    </row>
    <row r="45977" spans="2:2">
      <c r="B45977" s="150"/>
    </row>
    <row r="45978" spans="2:2">
      <c r="B45978" s="150"/>
    </row>
    <row r="45979" spans="2:2">
      <c r="B45979" s="150"/>
    </row>
    <row r="45980" spans="2:2">
      <c r="B45980" s="150"/>
    </row>
    <row r="45981" spans="2:2">
      <c r="B45981" s="150"/>
    </row>
    <row r="45982" spans="2:2">
      <c r="B45982" s="150"/>
    </row>
    <row r="45983" spans="2:2">
      <c r="B45983" s="150"/>
    </row>
    <row r="45984" spans="2:2">
      <c r="B45984" s="150"/>
    </row>
    <row r="45985" spans="2:2">
      <c r="B45985" s="150"/>
    </row>
    <row r="45986" spans="2:2">
      <c r="B45986" s="150"/>
    </row>
    <row r="45987" spans="2:2">
      <c r="B45987" s="150"/>
    </row>
    <row r="45988" spans="2:2">
      <c r="B45988" s="150"/>
    </row>
    <row r="45989" spans="2:2">
      <c r="B45989" s="150"/>
    </row>
    <row r="45990" spans="2:2">
      <c r="B45990" s="150"/>
    </row>
    <row r="45991" spans="2:2">
      <c r="B45991" s="150"/>
    </row>
    <row r="45992" spans="2:2">
      <c r="B45992" s="150"/>
    </row>
    <row r="45993" spans="2:2">
      <c r="B45993" s="150"/>
    </row>
    <row r="45994" spans="2:2">
      <c r="B45994" s="150"/>
    </row>
    <row r="45995" spans="2:2">
      <c r="B45995" s="150"/>
    </row>
    <row r="45996" spans="2:2">
      <c r="B45996" s="150"/>
    </row>
    <row r="45997" spans="2:2">
      <c r="B45997" s="150"/>
    </row>
    <row r="45998" spans="2:2">
      <c r="B45998" s="150"/>
    </row>
    <row r="45999" spans="2:2">
      <c r="B45999" s="150"/>
    </row>
    <row r="46000" spans="2:2">
      <c r="B46000" s="150"/>
    </row>
    <row r="46001" spans="2:2">
      <c r="B46001" s="150"/>
    </row>
    <row r="46002" spans="2:2">
      <c r="B46002" s="150"/>
    </row>
    <row r="46003" spans="2:2">
      <c r="B46003" s="150"/>
    </row>
    <row r="46004" spans="2:2">
      <c r="B46004" s="150"/>
    </row>
    <row r="46005" spans="2:2">
      <c r="B46005" s="150"/>
    </row>
    <row r="46006" spans="2:2">
      <c r="B46006" s="150"/>
    </row>
    <row r="46007" spans="2:2">
      <c r="B46007" s="150"/>
    </row>
    <row r="46008" spans="2:2">
      <c r="B46008" s="150"/>
    </row>
    <row r="46009" spans="2:2">
      <c r="B46009" s="150"/>
    </row>
    <row r="46010" spans="2:2">
      <c r="B46010" s="150"/>
    </row>
    <row r="46011" spans="2:2">
      <c r="B46011" s="150"/>
    </row>
    <row r="46012" spans="2:2">
      <c r="B46012" s="150"/>
    </row>
    <row r="46013" spans="2:2">
      <c r="B46013" s="150"/>
    </row>
    <row r="46014" spans="2:2">
      <c r="B46014" s="150"/>
    </row>
    <row r="46015" spans="2:2">
      <c r="B46015" s="150"/>
    </row>
    <row r="46016" spans="2:2">
      <c r="B46016" s="150"/>
    </row>
    <row r="46017" spans="2:2">
      <c r="B46017" s="150"/>
    </row>
    <row r="46018" spans="2:2">
      <c r="B46018" s="150"/>
    </row>
    <row r="46019" spans="2:2">
      <c r="B46019" s="150"/>
    </row>
    <row r="46020" spans="2:2">
      <c r="B46020" s="150"/>
    </row>
    <row r="46021" spans="2:2">
      <c r="B46021" s="150"/>
    </row>
    <row r="46022" spans="2:2">
      <c r="B46022" s="150"/>
    </row>
    <row r="46023" spans="2:2">
      <c r="B46023" s="150"/>
    </row>
    <row r="46024" spans="2:2">
      <c r="B46024" s="150"/>
    </row>
    <row r="46025" spans="2:2">
      <c r="B46025" s="150"/>
    </row>
    <row r="46026" spans="2:2">
      <c r="B46026" s="150"/>
    </row>
    <row r="46027" spans="2:2">
      <c r="B46027" s="150"/>
    </row>
    <row r="46028" spans="2:2">
      <c r="B46028" s="150"/>
    </row>
    <row r="46029" spans="2:2">
      <c r="B46029" s="150"/>
    </row>
    <row r="46030" spans="2:2">
      <c r="B46030" s="150"/>
    </row>
    <row r="46031" spans="2:2">
      <c r="B46031" s="150"/>
    </row>
    <row r="46032" spans="2:2">
      <c r="B46032" s="150"/>
    </row>
    <row r="46033" spans="2:2">
      <c r="B46033" s="150"/>
    </row>
    <row r="46034" spans="2:2">
      <c r="B46034" s="150"/>
    </row>
    <row r="46035" spans="2:2">
      <c r="B46035" s="150"/>
    </row>
    <row r="46036" spans="2:2">
      <c r="B46036" s="150"/>
    </row>
    <row r="46037" spans="2:2">
      <c r="B46037" s="150"/>
    </row>
    <row r="46038" spans="2:2">
      <c r="B46038" s="150"/>
    </row>
    <row r="46039" spans="2:2">
      <c r="B46039" s="150"/>
    </row>
    <row r="46040" spans="2:2">
      <c r="B46040" s="150"/>
    </row>
    <row r="46041" spans="2:2">
      <c r="B46041" s="150"/>
    </row>
    <row r="46042" spans="2:2">
      <c r="B46042" s="150"/>
    </row>
    <row r="46043" spans="2:2">
      <c r="B46043" s="150"/>
    </row>
    <row r="46044" spans="2:2">
      <c r="B46044" s="150"/>
    </row>
    <row r="46045" spans="2:2">
      <c r="B46045" s="150"/>
    </row>
    <row r="46046" spans="2:2">
      <c r="B46046" s="150"/>
    </row>
    <row r="46047" spans="2:2">
      <c r="B46047" s="150"/>
    </row>
    <row r="46048" spans="2:2">
      <c r="B46048" s="150"/>
    </row>
    <row r="46049" spans="2:2">
      <c r="B46049" s="150"/>
    </row>
    <row r="46050" spans="2:2">
      <c r="B46050" s="150"/>
    </row>
    <row r="46051" spans="2:2">
      <c r="B46051" s="150"/>
    </row>
    <row r="46052" spans="2:2">
      <c r="B46052" s="150"/>
    </row>
    <row r="46053" spans="2:2">
      <c r="B46053" s="150"/>
    </row>
    <row r="46054" spans="2:2">
      <c r="B46054" s="150"/>
    </row>
    <row r="46055" spans="2:2">
      <c r="B46055" s="150"/>
    </row>
    <row r="46056" spans="2:2">
      <c r="B46056" s="150"/>
    </row>
    <row r="46057" spans="2:2">
      <c r="B46057" s="150"/>
    </row>
    <row r="46058" spans="2:2">
      <c r="B46058" s="150"/>
    </row>
    <row r="46059" spans="2:2">
      <c r="B46059" s="150"/>
    </row>
    <row r="46060" spans="2:2">
      <c r="B46060" s="150"/>
    </row>
    <row r="46061" spans="2:2">
      <c r="B46061" s="150"/>
    </row>
    <row r="46062" spans="2:2">
      <c r="B46062" s="150"/>
    </row>
    <row r="46063" spans="2:2">
      <c r="B46063" s="150"/>
    </row>
    <row r="46064" spans="2:2">
      <c r="B46064" s="150"/>
    </row>
    <row r="46065" spans="2:2">
      <c r="B46065" s="150"/>
    </row>
    <row r="46066" spans="2:2">
      <c r="B46066" s="150"/>
    </row>
    <row r="46067" spans="2:2">
      <c r="B46067" s="150"/>
    </row>
    <row r="46068" spans="2:2">
      <c r="B46068" s="150"/>
    </row>
    <row r="46069" spans="2:2">
      <c r="B46069" s="150"/>
    </row>
    <row r="46070" spans="2:2">
      <c r="B46070" s="150"/>
    </row>
    <row r="46071" spans="2:2">
      <c r="B46071" s="150"/>
    </row>
    <row r="46072" spans="2:2">
      <c r="B46072" s="150"/>
    </row>
    <row r="46073" spans="2:2">
      <c r="B46073" s="150"/>
    </row>
    <row r="46074" spans="2:2">
      <c r="B46074" s="150"/>
    </row>
    <row r="46075" spans="2:2">
      <c r="B46075" s="150"/>
    </row>
    <row r="46076" spans="2:2">
      <c r="B46076" s="150"/>
    </row>
    <row r="46077" spans="2:2">
      <c r="B46077" s="150"/>
    </row>
    <row r="46078" spans="2:2">
      <c r="B46078" s="150"/>
    </row>
    <row r="46079" spans="2:2">
      <c r="B46079" s="150"/>
    </row>
    <row r="46080" spans="2:2">
      <c r="B46080" s="150"/>
    </row>
    <row r="46081" spans="2:2">
      <c r="B46081" s="150"/>
    </row>
    <row r="46082" spans="2:2">
      <c r="B46082" s="150"/>
    </row>
    <row r="46083" spans="2:2">
      <c r="B46083" s="150"/>
    </row>
    <row r="46084" spans="2:2">
      <c r="B46084" s="150"/>
    </row>
    <row r="46085" spans="2:2">
      <c r="B46085" s="150"/>
    </row>
    <row r="46086" spans="2:2">
      <c r="B46086" s="150"/>
    </row>
    <row r="46087" spans="2:2">
      <c r="B46087" s="150"/>
    </row>
    <row r="46088" spans="2:2">
      <c r="B46088" s="150"/>
    </row>
    <row r="46089" spans="2:2">
      <c r="B46089" s="150"/>
    </row>
    <row r="46090" spans="2:2">
      <c r="B46090" s="150"/>
    </row>
    <row r="46091" spans="2:2">
      <c r="B46091" s="150"/>
    </row>
    <row r="46092" spans="2:2">
      <c r="B46092" s="150"/>
    </row>
    <row r="46093" spans="2:2">
      <c r="B46093" s="150"/>
    </row>
    <row r="46094" spans="2:2">
      <c r="B46094" s="150"/>
    </row>
    <row r="46095" spans="2:2">
      <c r="B46095" s="150"/>
    </row>
    <row r="46096" spans="2:2">
      <c r="B46096" s="150"/>
    </row>
    <row r="46097" spans="2:2">
      <c r="B46097" s="150"/>
    </row>
    <row r="46098" spans="2:2">
      <c r="B46098" s="150"/>
    </row>
    <row r="46099" spans="2:2">
      <c r="B46099" s="150"/>
    </row>
    <row r="46100" spans="2:2">
      <c r="B46100" s="150"/>
    </row>
    <row r="46101" spans="2:2">
      <c r="B46101" s="150"/>
    </row>
    <row r="46102" spans="2:2">
      <c r="B46102" s="150"/>
    </row>
    <row r="46103" spans="2:2">
      <c r="B46103" s="150"/>
    </row>
    <row r="46104" spans="2:2">
      <c r="B46104" s="150"/>
    </row>
    <row r="46105" spans="2:2">
      <c r="B46105" s="150"/>
    </row>
    <row r="46106" spans="2:2">
      <c r="B46106" s="150"/>
    </row>
    <row r="46107" spans="2:2">
      <c r="B46107" s="150"/>
    </row>
    <row r="46108" spans="2:2">
      <c r="B46108" s="150"/>
    </row>
    <row r="46109" spans="2:2">
      <c r="B46109" s="150"/>
    </row>
    <row r="46110" spans="2:2">
      <c r="B46110" s="150"/>
    </row>
    <row r="46111" spans="2:2">
      <c r="B46111" s="150"/>
    </row>
    <row r="46112" spans="2:2">
      <c r="B46112" s="150"/>
    </row>
    <row r="46113" spans="2:2">
      <c r="B46113" s="150"/>
    </row>
    <row r="46114" spans="2:2">
      <c r="B46114" s="150"/>
    </row>
    <row r="46115" spans="2:2">
      <c r="B46115" s="150"/>
    </row>
    <row r="46116" spans="2:2">
      <c r="B46116" s="150"/>
    </row>
    <row r="46117" spans="2:2">
      <c r="B46117" s="150"/>
    </row>
    <row r="46118" spans="2:2">
      <c r="B46118" s="150"/>
    </row>
    <row r="46119" spans="2:2">
      <c r="B46119" s="150"/>
    </row>
    <row r="46120" spans="2:2">
      <c r="B46120" s="150"/>
    </row>
    <row r="46121" spans="2:2">
      <c r="B46121" s="150"/>
    </row>
    <row r="46122" spans="2:2">
      <c r="B46122" s="150"/>
    </row>
    <row r="46123" spans="2:2">
      <c r="B46123" s="150"/>
    </row>
    <row r="46124" spans="2:2">
      <c r="B46124" s="150"/>
    </row>
    <row r="46125" spans="2:2">
      <c r="B46125" s="150"/>
    </row>
    <row r="46126" spans="2:2">
      <c r="B46126" s="150"/>
    </row>
    <row r="46127" spans="2:2">
      <c r="B46127" s="150"/>
    </row>
    <row r="46128" spans="2:2">
      <c r="B46128" s="150"/>
    </row>
    <row r="46129" spans="2:2">
      <c r="B46129" s="150"/>
    </row>
    <row r="46130" spans="2:2">
      <c r="B46130" s="150"/>
    </row>
    <row r="46131" spans="2:2">
      <c r="B46131" s="150"/>
    </row>
    <row r="46132" spans="2:2">
      <c r="B46132" s="150"/>
    </row>
    <row r="46133" spans="2:2">
      <c r="B46133" s="150"/>
    </row>
    <row r="46134" spans="2:2">
      <c r="B46134" s="150"/>
    </row>
    <row r="46135" spans="2:2">
      <c r="B46135" s="150"/>
    </row>
    <row r="46136" spans="2:2">
      <c r="B46136" s="150"/>
    </row>
    <row r="46137" spans="2:2">
      <c r="B46137" s="150"/>
    </row>
    <row r="46138" spans="2:2">
      <c r="B46138" s="150"/>
    </row>
    <row r="46139" spans="2:2">
      <c r="B46139" s="150"/>
    </row>
    <row r="46140" spans="2:2">
      <c r="B46140" s="150"/>
    </row>
    <row r="46141" spans="2:2">
      <c r="B46141" s="150"/>
    </row>
    <row r="46142" spans="2:2">
      <c r="B46142" s="150"/>
    </row>
    <row r="46143" spans="2:2">
      <c r="B46143" s="150"/>
    </row>
    <row r="46144" spans="2:2">
      <c r="B46144" s="150"/>
    </row>
    <row r="46145" spans="2:2">
      <c r="B46145" s="150"/>
    </row>
    <row r="46146" spans="2:2">
      <c r="B46146" s="150"/>
    </row>
    <row r="46147" spans="2:2">
      <c r="B46147" s="150"/>
    </row>
    <row r="46148" spans="2:2">
      <c r="B46148" s="150"/>
    </row>
    <row r="46149" spans="2:2">
      <c r="B46149" s="150"/>
    </row>
    <row r="46150" spans="2:2">
      <c r="B46150" s="150"/>
    </row>
    <row r="46151" spans="2:2">
      <c r="B46151" s="150"/>
    </row>
    <row r="46152" spans="2:2">
      <c r="B46152" s="150"/>
    </row>
    <row r="46153" spans="2:2">
      <c r="B46153" s="150"/>
    </row>
    <row r="46154" spans="2:2">
      <c r="B46154" s="150"/>
    </row>
    <row r="46155" spans="2:2">
      <c r="B46155" s="150"/>
    </row>
    <row r="46156" spans="2:2">
      <c r="B46156" s="150"/>
    </row>
    <row r="46157" spans="2:2">
      <c r="B46157" s="150"/>
    </row>
    <row r="46158" spans="2:2">
      <c r="B46158" s="150"/>
    </row>
    <row r="46159" spans="2:2">
      <c r="B46159" s="150"/>
    </row>
    <row r="46160" spans="2:2">
      <c r="B46160" s="150"/>
    </row>
    <row r="46161" spans="2:2">
      <c r="B46161" s="150"/>
    </row>
    <row r="46162" spans="2:2">
      <c r="B46162" s="150"/>
    </row>
    <row r="46163" spans="2:2">
      <c r="B46163" s="150"/>
    </row>
    <row r="46164" spans="2:2">
      <c r="B46164" s="150"/>
    </row>
    <row r="46165" spans="2:2">
      <c r="B46165" s="150"/>
    </row>
    <row r="46166" spans="2:2">
      <c r="B46166" s="150"/>
    </row>
    <row r="46167" spans="2:2">
      <c r="B46167" s="150"/>
    </row>
    <row r="46168" spans="2:2">
      <c r="B46168" s="150"/>
    </row>
    <row r="46169" spans="2:2">
      <c r="B46169" s="150"/>
    </row>
    <row r="46170" spans="2:2">
      <c r="B46170" s="150"/>
    </row>
    <row r="46171" spans="2:2">
      <c r="B46171" s="150"/>
    </row>
    <row r="46172" spans="2:2">
      <c r="B46172" s="150"/>
    </row>
    <row r="46173" spans="2:2">
      <c r="B46173" s="150"/>
    </row>
    <row r="46174" spans="2:2">
      <c r="B46174" s="150"/>
    </row>
    <row r="46175" spans="2:2">
      <c r="B46175" s="150"/>
    </row>
    <row r="46176" spans="2:2">
      <c r="B46176" s="150"/>
    </row>
    <row r="46177" spans="2:2">
      <c r="B46177" s="150"/>
    </row>
    <row r="46178" spans="2:2">
      <c r="B46178" s="150"/>
    </row>
    <row r="46179" spans="2:2">
      <c r="B46179" s="150"/>
    </row>
    <row r="46180" spans="2:2">
      <c r="B46180" s="150"/>
    </row>
    <row r="46181" spans="2:2">
      <c r="B46181" s="150"/>
    </row>
    <row r="46182" spans="2:2">
      <c r="B46182" s="150"/>
    </row>
    <row r="46183" spans="2:2">
      <c r="B46183" s="150"/>
    </row>
    <row r="46184" spans="2:2">
      <c r="B46184" s="150"/>
    </row>
    <row r="46185" spans="2:2">
      <c r="B46185" s="150"/>
    </row>
    <row r="46186" spans="2:2">
      <c r="B46186" s="150"/>
    </row>
    <row r="46187" spans="2:2">
      <c r="B46187" s="150"/>
    </row>
    <row r="46188" spans="2:2">
      <c r="B46188" s="150"/>
    </row>
    <row r="46189" spans="2:2">
      <c r="B46189" s="150"/>
    </row>
    <row r="46190" spans="2:2">
      <c r="B46190" s="150"/>
    </row>
    <row r="46191" spans="2:2">
      <c r="B46191" s="150"/>
    </row>
    <row r="46192" spans="2:2">
      <c r="B46192" s="150"/>
    </row>
    <row r="46193" spans="2:2">
      <c r="B46193" s="150"/>
    </row>
    <row r="46194" spans="2:2">
      <c r="B46194" s="150"/>
    </row>
    <row r="46195" spans="2:2">
      <c r="B46195" s="150"/>
    </row>
    <row r="46196" spans="2:2">
      <c r="B46196" s="150"/>
    </row>
    <row r="46197" spans="2:2">
      <c r="B46197" s="150"/>
    </row>
    <row r="46198" spans="2:2">
      <c r="B46198" s="150"/>
    </row>
    <row r="46199" spans="2:2">
      <c r="B46199" s="150"/>
    </row>
    <row r="46200" spans="2:2">
      <c r="B46200" s="150"/>
    </row>
    <row r="46201" spans="2:2">
      <c r="B46201" s="150"/>
    </row>
    <row r="46202" spans="2:2">
      <c r="B46202" s="150"/>
    </row>
    <row r="46203" spans="2:2">
      <c r="B46203" s="150"/>
    </row>
    <row r="46204" spans="2:2">
      <c r="B46204" s="150"/>
    </row>
    <row r="46205" spans="2:2">
      <c r="B46205" s="150"/>
    </row>
    <row r="46206" spans="2:2">
      <c r="B46206" s="150"/>
    </row>
    <row r="46207" spans="2:2">
      <c r="B46207" s="150"/>
    </row>
    <row r="46208" spans="2:2">
      <c r="B46208" s="150"/>
    </row>
    <row r="46209" spans="2:2">
      <c r="B46209" s="150"/>
    </row>
    <row r="46210" spans="2:2">
      <c r="B46210" s="150"/>
    </row>
    <row r="46211" spans="2:2">
      <c r="B46211" s="150"/>
    </row>
    <row r="46212" spans="2:2">
      <c r="B46212" s="150"/>
    </row>
    <row r="46213" spans="2:2">
      <c r="B46213" s="150"/>
    </row>
    <row r="46214" spans="2:2">
      <c r="B46214" s="150"/>
    </row>
    <row r="46215" spans="2:2">
      <c r="B46215" s="150"/>
    </row>
    <row r="46216" spans="2:2">
      <c r="B46216" s="150"/>
    </row>
    <row r="46217" spans="2:2">
      <c r="B46217" s="150"/>
    </row>
    <row r="46218" spans="2:2">
      <c r="B46218" s="150"/>
    </row>
    <row r="46219" spans="2:2">
      <c r="B46219" s="150"/>
    </row>
    <row r="46220" spans="2:2">
      <c r="B46220" s="150"/>
    </row>
    <row r="46221" spans="2:2">
      <c r="B46221" s="150"/>
    </row>
    <row r="46222" spans="2:2">
      <c r="B46222" s="150"/>
    </row>
    <row r="46223" spans="2:2">
      <c r="B46223" s="150"/>
    </row>
    <row r="46224" spans="2:2">
      <c r="B46224" s="150"/>
    </row>
    <row r="46225" spans="2:2">
      <c r="B46225" s="150"/>
    </row>
    <row r="46226" spans="2:2">
      <c r="B46226" s="150"/>
    </row>
    <row r="46227" spans="2:2">
      <c r="B46227" s="150"/>
    </row>
    <row r="46228" spans="2:2">
      <c r="B46228" s="150"/>
    </row>
    <row r="46229" spans="2:2">
      <c r="B46229" s="150"/>
    </row>
    <row r="46230" spans="2:2">
      <c r="B46230" s="150"/>
    </row>
    <row r="46231" spans="2:2">
      <c r="B46231" s="150"/>
    </row>
    <row r="46232" spans="2:2">
      <c r="B46232" s="150"/>
    </row>
    <row r="46233" spans="2:2">
      <c r="B46233" s="150"/>
    </row>
    <row r="46234" spans="2:2">
      <c r="B46234" s="150"/>
    </row>
    <row r="46235" spans="2:2">
      <c r="B46235" s="150"/>
    </row>
    <row r="46236" spans="2:2">
      <c r="B46236" s="150"/>
    </row>
    <row r="46237" spans="2:2">
      <c r="B46237" s="150"/>
    </row>
    <row r="46238" spans="2:2">
      <c r="B46238" s="150"/>
    </row>
    <row r="46239" spans="2:2">
      <c r="B46239" s="150"/>
    </row>
    <row r="46240" spans="2:2">
      <c r="B46240" s="150"/>
    </row>
    <row r="46241" spans="2:2">
      <c r="B46241" s="150"/>
    </row>
    <row r="46242" spans="2:2">
      <c r="B46242" s="150"/>
    </row>
    <row r="46243" spans="2:2">
      <c r="B46243" s="150"/>
    </row>
    <row r="46244" spans="2:2">
      <c r="B46244" s="150"/>
    </row>
    <row r="46245" spans="2:2">
      <c r="B46245" s="150"/>
    </row>
    <row r="46246" spans="2:2">
      <c r="B46246" s="150"/>
    </row>
    <row r="46247" spans="2:2">
      <c r="B46247" s="150"/>
    </row>
    <row r="46248" spans="2:2">
      <c r="B46248" s="150"/>
    </row>
    <row r="46249" spans="2:2">
      <c r="B46249" s="150"/>
    </row>
    <row r="46250" spans="2:2">
      <c r="B46250" s="150"/>
    </row>
    <row r="46251" spans="2:2">
      <c r="B46251" s="150"/>
    </row>
    <row r="46252" spans="2:2">
      <c r="B46252" s="150"/>
    </row>
    <row r="46253" spans="2:2">
      <c r="B46253" s="150"/>
    </row>
    <row r="46254" spans="2:2">
      <c r="B46254" s="150"/>
    </row>
    <row r="46255" spans="2:2">
      <c r="B46255" s="150"/>
    </row>
    <row r="46256" spans="2:2">
      <c r="B46256" s="150"/>
    </row>
    <row r="46257" spans="2:2">
      <c r="B46257" s="150"/>
    </row>
    <row r="46258" spans="2:2">
      <c r="B46258" s="150"/>
    </row>
    <row r="46259" spans="2:2">
      <c r="B46259" s="150"/>
    </row>
    <row r="46260" spans="2:2">
      <c r="B46260" s="150"/>
    </row>
    <row r="46261" spans="2:2">
      <c r="B46261" s="150"/>
    </row>
    <row r="46262" spans="2:2">
      <c r="B46262" s="150"/>
    </row>
    <row r="46263" spans="2:2">
      <c r="B46263" s="150"/>
    </row>
    <row r="46264" spans="2:2">
      <c r="B46264" s="150"/>
    </row>
    <row r="46265" spans="2:2">
      <c r="B46265" s="150"/>
    </row>
    <row r="46266" spans="2:2">
      <c r="B46266" s="150"/>
    </row>
    <row r="46267" spans="2:2">
      <c r="B46267" s="150"/>
    </row>
    <row r="46268" spans="2:2">
      <c r="B46268" s="150"/>
    </row>
    <row r="46269" spans="2:2">
      <c r="B46269" s="150"/>
    </row>
    <row r="46270" spans="2:2">
      <c r="B46270" s="150"/>
    </row>
    <row r="46271" spans="2:2">
      <c r="B46271" s="150"/>
    </row>
    <row r="46272" spans="2:2">
      <c r="B46272" s="150"/>
    </row>
    <row r="46273" spans="2:2">
      <c r="B46273" s="150"/>
    </row>
    <row r="46274" spans="2:2">
      <c r="B46274" s="150"/>
    </row>
    <row r="46275" spans="2:2">
      <c r="B46275" s="150"/>
    </row>
    <row r="46276" spans="2:2">
      <c r="B46276" s="150"/>
    </row>
    <row r="46277" spans="2:2">
      <c r="B46277" s="150"/>
    </row>
    <row r="46278" spans="2:2">
      <c r="B46278" s="150"/>
    </row>
    <row r="46279" spans="2:2">
      <c r="B46279" s="150"/>
    </row>
    <row r="46280" spans="2:2">
      <c r="B46280" s="150"/>
    </row>
    <row r="46281" spans="2:2">
      <c r="B46281" s="150"/>
    </row>
    <row r="46282" spans="2:2">
      <c r="B46282" s="150"/>
    </row>
    <row r="46283" spans="2:2">
      <c r="B46283" s="150"/>
    </row>
    <row r="46284" spans="2:2">
      <c r="B46284" s="150"/>
    </row>
    <row r="46285" spans="2:2">
      <c r="B46285" s="150"/>
    </row>
    <row r="46286" spans="2:2">
      <c r="B46286" s="150"/>
    </row>
    <row r="46287" spans="2:2">
      <c r="B46287" s="150"/>
    </row>
    <row r="46288" spans="2:2">
      <c r="B46288" s="150"/>
    </row>
    <row r="46289" spans="2:2">
      <c r="B46289" s="150"/>
    </row>
    <row r="46290" spans="2:2">
      <c r="B46290" s="150"/>
    </row>
    <row r="46291" spans="2:2">
      <c r="B46291" s="150"/>
    </row>
    <row r="46292" spans="2:2">
      <c r="B46292" s="150"/>
    </row>
    <row r="46293" spans="2:2">
      <c r="B46293" s="150"/>
    </row>
    <row r="46294" spans="2:2">
      <c r="B46294" s="150"/>
    </row>
    <row r="46295" spans="2:2">
      <c r="B46295" s="150"/>
    </row>
    <row r="46296" spans="2:2">
      <c r="B46296" s="150"/>
    </row>
    <row r="46297" spans="2:2">
      <c r="B46297" s="150"/>
    </row>
    <row r="46298" spans="2:2">
      <c r="B46298" s="150"/>
    </row>
    <row r="46299" spans="2:2">
      <c r="B46299" s="150"/>
    </row>
    <row r="46300" spans="2:2">
      <c r="B46300" s="150"/>
    </row>
    <row r="46301" spans="2:2">
      <c r="B46301" s="150"/>
    </row>
    <row r="46302" spans="2:2">
      <c r="B46302" s="150"/>
    </row>
    <row r="46303" spans="2:2">
      <c r="B46303" s="150"/>
    </row>
    <row r="46304" spans="2:2">
      <c r="B46304" s="150"/>
    </row>
    <row r="46305" spans="2:2">
      <c r="B46305" s="150"/>
    </row>
    <row r="46306" spans="2:2">
      <c r="B46306" s="150"/>
    </row>
    <row r="46307" spans="2:2">
      <c r="B46307" s="150"/>
    </row>
    <row r="46308" spans="2:2">
      <c r="B46308" s="150"/>
    </row>
    <row r="46309" spans="2:2">
      <c r="B46309" s="150"/>
    </row>
    <row r="46310" spans="2:2">
      <c r="B46310" s="150"/>
    </row>
    <row r="46311" spans="2:2">
      <c r="B46311" s="150"/>
    </row>
    <row r="46312" spans="2:2">
      <c r="B46312" s="150"/>
    </row>
    <row r="46313" spans="2:2">
      <c r="B46313" s="150"/>
    </row>
    <row r="46314" spans="2:2">
      <c r="B46314" s="150"/>
    </row>
    <row r="46315" spans="2:2">
      <c r="B46315" s="150"/>
    </row>
    <row r="46316" spans="2:2">
      <c r="B46316" s="150"/>
    </row>
    <row r="46317" spans="2:2">
      <c r="B46317" s="150"/>
    </row>
    <row r="46318" spans="2:2">
      <c r="B46318" s="150"/>
    </row>
    <row r="46319" spans="2:2">
      <c r="B46319" s="150"/>
    </row>
    <row r="46320" spans="2:2">
      <c r="B46320" s="150"/>
    </row>
    <row r="46321" spans="2:2">
      <c r="B46321" s="150"/>
    </row>
    <row r="46322" spans="2:2">
      <c r="B46322" s="150"/>
    </row>
    <row r="46323" spans="2:2">
      <c r="B46323" s="150"/>
    </row>
    <row r="46324" spans="2:2">
      <c r="B46324" s="150"/>
    </row>
    <row r="46325" spans="2:2">
      <c r="B46325" s="150"/>
    </row>
    <row r="46326" spans="2:2">
      <c r="B46326" s="150"/>
    </row>
    <row r="46327" spans="2:2">
      <c r="B46327" s="150"/>
    </row>
    <row r="46328" spans="2:2">
      <c r="B46328" s="150"/>
    </row>
    <row r="46329" spans="2:2">
      <c r="B46329" s="150"/>
    </row>
    <row r="46330" spans="2:2">
      <c r="B46330" s="150"/>
    </row>
    <row r="46331" spans="2:2">
      <c r="B46331" s="150"/>
    </row>
    <row r="46332" spans="2:2">
      <c r="B46332" s="150"/>
    </row>
    <row r="46333" spans="2:2">
      <c r="B46333" s="150"/>
    </row>
    <row r="46334" spans="2:2">
      <c r="B46334" s="150"/>
    </row>
    <row r="46335" spans="2:2">
      <c r="B46335" s="150"/>
    </row>
    <row r="46336" spans="2:2">
      <c r="B46336" s="150"/>
    </row>
    <row r="46337" spans="2:2">
      <c r="B46337" s="150"/>
    </row>
    <row r="46338" spans="2:2">
      <c r="B46338" s="150"/>
    </row>
    <row r="46339" spans="2:2">
      <c r="B46339" s="150"/>
    </row>
    <row r="46340" spans="2:2">
      <c r="B46340" s="150"/>
    </row>
    <row r="46341" spans="2:2">
      <c r="B46341" s="150"/>
    </row>
    <row r="46342" spans="2:2">
      <c r="B46342" s="150"/>
    </row>
    <row r="46343" spans="2:2">
      <c r="B46343" s="150"/>
    </row>
    <row r="46344" spans="2:2">
      <c r="B46344" s="150"/>
    </row>
    <row r="46345" spans="2:2">
      <c r="B46345" s="150"/>
    </row>
    <row r="46346" spans="2:2">
      <c r="B46346" s="150"/>
    </row>
    <row r="46347" spans="2:2">
      <c r="B46347" s="150"/>
    </row>
    <row r="46348" spans="2:2">
      <c r="B46348" s="150"/>
    </row>
    <row r="46349" spans="2:2">
      <c r="B46349" s="150"/>
    </row>
    <row r="46350" spans="2:2">
      <c r="B46350" s="150"/>
    </row>
    <row r="46351" spans="2:2">
      <c r="B46351" s="150"/>
    </row>
    <row r="46352" spans="2:2">
      <c r="B46352" s="150"/>
    </row>
    <row r="46353" spans="2:2">
      <c r="B46353" s="150"/>
    </row>
    <row r="46354" spans="2:2">
      <c r="B46354" s="150"/>
    </row>
    <row r="46355" spans="2:2">
      <c r="B46355" s="150"/>
    </row>
    <row r="46356" spans="2:2">
      <c r="B46356" s="150"/>
    </row>
    <row r="46357" spans="2:2">
      <c r="B46357" s="150"/>
    </row>
    <row r="46358" spans="2:2">
      <c r="B46358" s="150"/>
    </row>
    <row r="46359" spans="2:2">
      <c r="B46359" s="150"/>
    </row>
    <row r="46360" spans="2:2">
      <c r="B46360" s="150"/>
    </row>
    <row r="46361" spans="2:2">
      <c r="B46361" s="150"/>
    </row>
    <row r="46362" spans="2:2">
      <c r="B46362" s="150"/>
    </row>
    <row r="46363" spans="2:2">
      <c r="B46363" s="150"/>
    </row>
    <row r="46364" spans="2:2">
      <c r="B46364" s="150"/>
    </row>
    <row r="46365" spans="2:2">
      <c r="B46365" s="150"/>
    </row>
    <row r="46366" spans="2:2">
      <c r="B46366" s="150"/>
    </row>
    <row r="46367" spans="2:2">
      <c r="B46367" s="150"/>
    </row>
    <row r="46368" spans="2:2">
      <c r="B46368" s="150"/>
    </row>
    <row r="46369" spans="2:2">
      <c r="B46369" s="150"/>
    </row>
    <row r="46370" spans="2:2">
      <c r="B46370" s="150"/>
    </row>
    <row r="46371" spans="2:2">
      <c r="B46371" s="150"/>
    </row>
    <row r="46372" spans="2:2">
      <c r="B46372" s="150"/>
    </row>
    <row r="46373" spans="2:2">
      <c r="B46373" s="150"/>
    </row>
    <row r="46374" spans="2:2">
      <c r="B46374" s="150"/>
    </row>
    <row r="46375" spans="2:2">
      <c r="B46375" s="150"/>
    </row>
    <row r="46376" spans="2:2">
      <c r="B46376" s="150"/>
    </row>
    <row r="46377" spans="2:2">
      <c r="B46377" s="150"/>
    </row>
    <row r="46378" spans="2:2">
      <c r="B46378" s="150"/>
    </row>
    <row r="46379" spans="2:2">
      <c r="B46379" s="150"/>
    </row>
    <row r="46380" spans="2:2">
      <c r="B46380" s="150"/>
    </row>
    <row r="46381" spans="2:2">
      <c r="B46381" s="150"/>
    </row>
    <row r="46382" spans="2:2">
      <c r="B46382" s="150"/>
    </row>
    <row r="46383" spans="2:2">
      <c r="B46383" s="150"/>
    </row>
    <row r="46384" spans="2:2">
      <c r="B46384" s="150"/>
    </row>
    <row r="46385" spans="2:2">
      <c r="B46385" s="150"/>
    </row>
    <row r="46386" spans="2:2">
      <c r="B46386" s="150"/>
    </row>
    <row r="46387" spans="2:2">
      <c r="B46387" s="150"/>
    </row>
    <row r="46388" spans="2:2">
      <c r="B46388" s="150"/>
    </row>
    <row r="46389" spans="2:2">
      <c r="B46389" s="150"/>
    </row>
    <row r="46390" spans="2:2">
      <c r="B46390" s="150"/>
    </row>
    <row r="46391" spans="2:2">
      <c r="B46391" s="150"/>
    </row>
    <row r="46392" spans="2:2">
      <c r="B46392" s="150"/>
    </row>
    <row r="46393" spans="2:2">
      <c r="B46393" s="150"/>
    </row>
    <row r="46394" spans="2:2">
      <c r="B46394" s="150"/>
    </row>
    <row r="46395" spans="2:2">
      <c r="B46395" s="150"/>
    </row>
    <row r="46396" spans="2:2">
      <c r="B46396" s="150"/>
    </row>
    <row r="46397" spans="2:2">
      <c r="B46397" s="150"/>
    </row>
    <row r="46398" spans="2:2">
      <c r="B46398" s="150"/>
    </row>
    <row r="46399" spans="2:2">
      <c r="B46399" s="150"/>
    </row>
    <row r="46400" spans="2:2">
      <c r="B46400" s="150"/>
    </row>
    <row r="46401" spans="2:2">
      <c r="B46401" s="150"/>
    </row>
    <row r="46402" spans="2:2">
      <c r="B46402" s="150"/>
    </row>
    <row r="46403" spans="2:2">
      <c r="B46403" s="150"/>
    </row>
    <row r="46404" spans="2:2">
      <c r="B46404" s="150"/>
    </row>
    <row r="46405" spans="2:2">
      <c r="B46405" s="150"/>
    </row>
    <row r="46406" spans="2:2">
      <c r="B46406" s="150"/>
    </row>
    <row r="46407" spans="2:2">
      <c r="B46407" s="150"/>
    </row>
    <row r="46408" spans="2:2">
      <c r="B46408" s="150"/>
    </row>
    <row r="46409" spans="2:2">
      <c r="B46409" s="150"/>
    </row>
    <row r="46410" spans="2:2">
      <c r="B46410" s="150"/>
    </row>
    <row r="46411" spans="2:2">
      <c r="B46411" s="150"/>
    </row>
    <row r="46412" spans="2:2">
      <c r="B46412" s="150"/>
    </row>
    <row r="46413" spans="2:2">
      <c r="B46413" s="150"/>
    </row>
    <row r="46414" spans="2:2">
      <c r="B46414" s="150"/>
    </row>
    <row r="46415" spans="2:2">
      <c r="B46415" s="150"/>
    </row>
    <row r="46416" spans="2:2">
      <c r="B46416" s="150"/>
    </row>
    <row r="46417" spans="2:2">
      <c r="B46417" s="150"/>
    </row>
    <row r="46418" spans="2:2">
      <c r="B46418" s="150"/>
    </row>
    <row r="46419" spans="2:2">
      <c r="B46419" s="150"/>
    </row>
    <row r="46420" spans="2:2">
      <c r="B46420" s="150"/>
    </row>
    <row r="46421" spans="2:2">
      <c r="B46421" s="150"/>
    </row>
    <row r="46422" spans="2:2">
      <c r="B46422" s="150"/>
    </row>
    <row r="46423" spans="2:2">
      <c r="B46423" s="150"/>
    </row>
    <row r="46424" spans="2:2">
      <c r="B46424" s="150"/>
    </row>
    <row r="46425" spans="2:2">
      <c r="B46425" s="150"/>
    </row>
    <row r="46426" spans="2:2">
      <c r="B46426" s="150"/>
    </row>
    <row r="46427" spans="2:2">
      <c r="B46427" s="150"/>
    </row>
    <row r="46428" spans="2:2">
      <c r="B46428" s="150"/>
    </row>
    <row r="46429" spans="2:2">
      <c r="B46429" s="150"/>
    </row>
    <row r="46430" spans="2:2">
      <c r="B46430" s="150"/>
    </row>
    <row r="46431" spans="2:2">
      <c r="B46431" s="150"/>
    </row>
    <row r="46432" spans="2:2">
      <c r="B46432" s="150"/>
    </row>
    <row r="46433" spans="2:2">
      <c r="B46433" s="150"/>
    </row>
    <row r="46434" spans="2:2">
      <c r="B46434" s="150"/>
    </row>
    <row r="46435" spans="2:2">
      <c r="B46435" s="150"/>
    </row>
    <row r="46436" spans="2:2">
      <c r="B46436" s="150"/>
    </row>
    <row r="46437" spans="2:2">
      <c r="B46437" s="150"/>
    </row>
    <row r="46438" spans="2:2">
      <c r="B46438" s="150"/>
    </row>
    <row r="46439" spans="2:2">
      <c r="B46439" s="150"/>
    </row>
    <row r="46440" spans="2:2">
      <c r="B46440" s="150"/>
    </row>
    <row r="46441" spans="2:2">
      <c r="B46441" s="150"/>
    </row>
    <row r="46442" spans="2:2">
      <c r="B46442" s="150"/>
    </row>
    <row r="46443" spans="2:2">
      <c r="B46443" s="150"/>
    </row>
    <row r="46444" spans="2:2">
      <c r="B46444" s="150"/>
    </row>
    <row r="46445" spans="2:2">
      <c r="B46445" s="150"/>
    </row>
    <row r="46446" spans="2:2">
      <c r="B46446" s="150"/>
    </row>
    <row r="46447" spans="2:2">
      <c r="B46447" s="150"/>
    </row>
    <row r="46448" spans="2:2">
      <c r="B46448" s="150"/>
    </row>
    <row r="46449" spans="2:2">
      <c r="B46449" s="150"/>
    </row>
    <row r="46450" spans="2:2">
      <c r="B46450" s="150"/>
    </row>
    <row r="46451" spans="2:2">
      <c r="B46451" s="150"/>
    </row>
    <row r="46452" spans="2:2">
      <c r="B46452" s="150"/>
    </row>
    <row r="46453" spans="2:2">
      <c r="B46453" s="150"/>
    </row>
    <row r="46454" spans="2:2">
      <c r="B46454" s="150"/>
    </row>
    <row r="46455" spans="2:2">
      <c r="B46455" s="150"/>
    </row>
    <row r="46456" spans="2:2">
      <c r="B46456" s="150"/>
    </row>
    <row r="46457" spans="2:2">
      <c r="B46457" s="150"/>
    </row>
    <row r="46458" spans="2:2">
      <c r="B46458" s="150"/>
    </row>
    <row r="46459" spans="2:2">
      <c r="B46459" s="150"/>
    </row>
    <row r="46460" spans="2:2">
      <c r="B46460" s="150"/>
    </row>
    <row r="46461" spans="2:2">
      <c r="B46461" s="150"/>
    </row>
    <row r="46462" spans="2:2">
      <c r="B46462" s="150"/>
    </row>
    <row r="46463" spans="2:2">
      <c r="B46463" s="150"/>
    </row>
    <row r="46464" spans="2:2">
      <c r="B46464" s="150"/>
    </row>
    <row r="46465" spans="2:2">
      <c r="B46465" s="150"/>
    </row>
    <row r="46466" spans="2:2">
      <c r="B46466" s="150"/>
    </row>
    <row r="46467" spans="2:2">
      <c r="B46467" s="150"/>
    </row>
    <row r="46468" spans="2:2">
      <c r="B46468" s="150"/>
    </row>
    <row r="46469" spans="2:2">
      <c r="B46469" s="150"/>
    </row>
    <row r="46470" spans="2:2">
      <c r="B46470" s="150"/>
    </row>
    <row r="46471" spans="2:2">
      <c r="B46471" s="150"/>
    </row>
    <row r="46472" spans="2:2">
      <c r="B46472" s="150"/>
    </row>
    <row r="46473" spans="2:2">
      <c r="B46473" s="150"/>
    </row>
    <row r="46474" spans="2:2">
      <c r="B46474" s="150"/>
    </row>
    <row r="46475" spans="2:2">
      <c r="B46475" s="150"/>
    </row>
    <row r="46476" spans="2:2">
      <c r="B46476" s="150"/>
    </row>
    <row r="46477" spans="2:2">
      <c r="B46477" s="150"/>
    </row>
    <row r="46478" spans="2:2">
      <c r="B46478" s="150"/>
    </row>
    <row r="46479" spans="2:2">
      <c r="B46479" s="150"/>
    </row>
    <row r="46480" spans="2:2">
      <c r="B46480" s="150"/>
    </row>
    <row r="46481" spans="2:2">
      <c r="B46481" s="150"/>
    </row>
    <row r="46482" spans="2:2">
      <c r="B46482" s="150"/>
    </row>
    <row r="46483" spans="2:2">
      <c r="B46483" s="150"/>
    </row>
    <row r="46484" spans="2:2">
      <c r="B46484" s="150"/>
    </row>
    <row r="46485" spans="2:2">
      <c r="B46485" s="150"/>
    </row>
    <row r="46486" spans="2:2">
      <c r="B46486" s="150"/>
    </row>
    <row r="46487" spans="2:2">
      <c r="B46487" s="150"/>
    </row>
    <row r="46488" spans="2:2">
      <c r="B46488" s="150"/>
    </row>
    <row r="46489" spans="2:2">
      <c r="B46489" s="150"/>
    </row>
    <row r="46490" spans="2:2">
      <c r="B46490" s="150"/>
    </row>
    <row r="46491" spans="2:2">
      <c r="B46491" s="150"/>
    </row>
    <row r="46492" spans="2:2">
      <c r="B46492" s="150"/>
    </row>
    <row r="46493" spans="2:2">
      <c r="B46493" s="150"/>
    </row>
    <row r="46494" spans="2:2">
      <c r="B46494" s="150"/>
    </row>
    <row r="46495" spans="2:2">
      <c r="B46495" s="150"/>
    </row>
    <row r="46496" spans="2:2">
      <c r="B46496" s="150"/>
    </row>
    <row r="46497" spans="2:2">
      <c r="B46497" s="150"/>
    </row>
    <row r="46498" spans="2:2">
      <c r="B46498" s="150"/>
    </row>
    <row r="46499" spans="2:2">
      <c r="B46499" s="150"/>
    </row>
    <row r="46500" spans="2:2">
      <c r="B46500" s="150"/>
    </row>
    <row r="46501" spans="2:2">
      <c r="B46501" s="150"/>
    </row>
    <row r="46502" spans="2:2">
      <c r="B46502" s="150"/>
    </row>
    <row r="46503" spans="2:2">
      <c r="B46503" s="150"/>
    </row>
    <row r="46504" spans="2:2">
      <c r="B46504" s="150"/>
    </row>
    <row r="46505" spans="2:2">
      <c r="B46505" s="150"/>
    </row>
    <row r="46506" spans="2:2">
      <c r="B46506" s="150"/>
    </row>
    <row r="46507" spans="2:2">
      <c r="B46507" s="150"/>
    </row>
    <row r="46508" spans="2:2">
      <c r="B46508" s="150"/>
    </row>
    <row r="46509" spans="2:2">
      <c r="B46509" s="150"/>
    </row>
    <row r="46510" spans="2:2">
      <c r="B46510" s="150"/>
    </row>
    <row r="46511" spans="2:2">
      <c r="B46511" s="150"/>
    </row>
    <row r="46512" spans="2:2">
      <c r="B46512" s="150"/>
    </row>
    <row r="46513" spans="2:2">
      <c r="B46513" s="150"/>
    </row>
    <row r="46514" spans="2:2">
      <c r="B46514" s="150"/>
    </row>
    <row r="46515" spans="2:2">
      <c r="B46515" s="150"/>
    </row>
    <row r="46516" spans="2:2">
      <c r="B46516" s="150"/>
    </row>
    <row r="46517" spans="2:2">
      <c r="B46517" s="150"/>
    </row>
    <row r="46518" spans="2:2">
      <c r="B46518" s="150"/>
    </row>
    <row r="46519" spans="2:2">
      <c r="B46519" s="150"/>
    </row>
    <row r="46520" spans="2:2">
      <c r="B46520" s="150"/>
    </row>
    <row r="46521" spans="2:2">
      <c r="B46521" s="150"/>
    </row>
    <row r="46522" spans="2:2">
      <c r="B46522" s="150"/>
    </row>
    <row r="46523" spans="2:2">
      <c r="B46523" s="150"/>
    </row>
    <row r="46524" spans="2:2">
      <c r="B46524" s="150"/>
    </row>
    <row r="46525" spans="2:2">
      <c r="B46525" s="150"/>
    </row>
    <row r="46526" spans="2:2">
      <c r="B46526" s="150"/>
    </row>
    <row r="46527" spans="2:2">
      <c r="B46527" s="150"/>
    </row>
    <row r="46528" spans="2:2">
      <c r="B46528" s="150"/>
    </row>
    <row r="46529" spans="2:2">
      <c r="B46529" s="150"/>
    </row>
    <row r="46530" spans="2:2">
      <c r="B46530" s="150"/>
    </row>
    <row r="46531" spans="2:2">
      <c r="B46531" s="150"/>
    </row>
    <row r="46532" spans="2:2">
      <c r="B46532" s="150"/>
    </row>
    <row r="46533" spans="2:2">
      <c r="B46533" s="150"/>
    </row>
    <row r="46534" spans="2:2">
      <c r="B46534" s="150"/>
    </row>
    <row r="46535" spans="2:2">
      <c r="B46535" s="150"/>
    </row>
    <row r="46536" spans="2:2">
      <c r="B46536" s="150"/>
    </row>
    <row r="46537" spans="2:2">
      <c r="B46537" s="150"/>
    </row>
    <row r="46538" spans="2:2">
      <c r="B46538" s="150"/>
    </row>
    <row r="46539" spans="2:2">
      <c r="B46539" s="150"/>
    </row>
    <row r="46540" spans="2:2">
      <c r="B46540" s="150"/>
    </row>
    <row r="46541" spans="2:2">
      <c r="B46541" s="150"/>
    </row>
    <row r="46542" spans="2:2">
      <c r="B46542" s="150"/>
    </row>
    <row r="46543" spans="2:2">
      <c r="B46543" s="150"/>
    </row>
    <row r="46544" spans="2:2">
      <c r="B46544" s="150"/>
    </row>
    <row r="46545" spans="2:2">
      <c r="B46545" s="150"/>
    </row>
    <row r="46546" spans="2:2">
      <c r="B46546" s="150"/>
    </row>
    <row r="46547" spans="2:2">
      <c r="B46547" s="150"/>
    </row>
    <row r="46548" spans="2:2">
      <c r="B46548" s="150"/>
    </row>
    <row r="46549" spans="2:2">
      <c r="B46549" s="150"/>
    </row>
    <row r="46550" spans="2:2">
      <c r="B46550" s="150"/>
    </row>
    <row r="46551" spans="2:2">
      <c r="B46551" s="150"/>
    </row>
    <row r="46552" spans="2:2">
      <c r="B46552" s="150"/>
    </row>
    <row r="46553" spans="2:2">
      <c r="B46553" s="150"/>
    </row>
    <row r="46554" spans="2:2">
      <c r="B46554" s="150"/>
    </row>
    <row r="46555" spans="2:2">
      <c r="B46555" s="150"/>
    </row>
    <row r="46556" spans="2:2">
      <c r="B46556" s="150"/>
    </row>
    <row r="46557" spans="2:2">
      <c r="B46557" s="150"/>
    </row>
    <row r="46558" spans="2:2">
      <c r="B46558" s="150"/>
    </row>
    <row r="46559" spans="2:2">
      <c r="B46559" s="150"/>
    </row>
    <row r="46560" spans="2:2">
      <c r="B46560" s="150"/>
    </row>
    <row r="46561" spans="2:2">
      <c r="B46561" s="150"/>
    </row>
    <row r="46562" spans="2:2">
      <c r="B46562" s="150"/>
    </row>
    <row r="46563" spans="2:2">
      <c r="B46563" s="150"/>
    </row>
    <row r="46564" spans="2:2">
      <c r="B46564" s="150"/>
    </row>
    <row r="46565" spans="2:2">
      <c r="B46565" s="150"/>
    </row>
    <row r="46566" spans="2:2">
      <c r="B46566" s="150"/>
    </row>
    <row r="46567" spans="2:2">
      <c r="B46567" s="150"/>
    </row>
    <row r="46568" spans="2:2">
      <c r="B46568" s="150"/>
    </row>
    <row r="46569" spans="2:2">
      <c r="B46569" s="150"/>
    </row>
    <row r="46570" spans="2:2">
      <c r="B46570" s="150"/>
    </row>
    <row r="46571" spans="2:2">
      <c r="B46571" s="150"/>
    </row>
    <row r="46572" spans="2:2">
      <c r="B46572" s="150"/>
    </row>
    <row r="46573" spans="2:2">
      <c r="B46573" s="150"/>
    </row>
    <row r="46574" spans="2:2">
      <c r="B46574" s="150"/>
    </row>
    <row r="46575" spans="2:2">
      <c r="B46575" s="150"/>
    </row>
    <row r="46576" spans="2:2">
      <c r="B46576" s="150"/>
    </row>
    <row r="46577" spans="2:2">
      <c r="B46577" s="150"/>
    </row>
    <row r="46578" spans="2:2">
      <c r="B46578" s="150"/>
    </row>
    <row r="46579" spans="2:2">
      <c r="B46579" s="150"/>
    </row>
    <row r="46580" spans="2:2">
      <c r="B46580" s="150"/>
    </row>
    <row r="46581" spans="2:2">
      <c r="B46581" s="150"/>
    </row>
    <row r="46582" spans="2:2">
      <c r="B46582" s="150"/>
    </row>
    <row r="46583" spans="2:2">
      <c r="B46583" s="150"/>
    </row>
    <row r="46584" spans="2:2">
      <c r="B46584" s="150"/>
    </row>
    <row r="46585" spans="2:2">
      <c r="B46585" s="150"/>
    </row>
    <row r="46586" spans="2:2">
      <c r="B46586" s="150"/>
    </row>
    <row r="46587" spans="2:2">
      <c r="B46587" s="150"/>
    </row>
    <row r="46588" spans="2:2">
      <c r="B46588" s="150"/>
    </row>
    <row r="46589" spans="2:2">
      <c r="B46589" s="150"/>
    </row>
    <row r="46590" spans="2:2">
      <c r="B46590" s="150"/>
    </row>
    <row r="46591" spans="2:2">
      <c r="B46591" s="150"/>
    </row>
    <row r="46592" spans="2:2">
      <c r="B46592" s="150"/>
    </row>
    <row r="46593" spans="2:2">
      <c r="B46593" s="150"/>
    </row>
    <row r="46594" spans="2:2">
      <c r="B46594" s="150"/>
    </row>
    <row r="46595" spans="2:2">
      <c r="B46595" s="150"/>
    </row>
    <row r="46596" spans="2:2">
      <c r="B46596" s="150"/>
    </row>
    <row r="46597" spans="2:2">
      <c r="B46597" s="150"/>
    </row>
    <row r="46598" spans="2:2">
      <c r="B46598" s="150"/>
    </row>
    <row r="46599" spans="2:2">
      <c r="B46599" s="150"/>
    </row>
    <row r="46600" spans="2:2">
      <c r="B46600" s="150"/>
    </row>
    <row r="46601" spans="2:2">
      <c r="B46601" s="150"/>
    </row>
    <row r="46602" spans="2:2">
      <c r="B46602" s="150"/>
    </row>
    <row r="46603" spans="2:2">
      <c r="B46603" s="150"/>
    </row>
    <row r="46604" spans="2:2">
      <c r="B46604" s="150"/>
    </row>
    <row r="46605" spans="2:2">
      <c r="B46605" s="150"/>
    </row>
    <row r="46606" spans="2:2">
      <c r="B46606" s="150"/>
    </row>
    <row r="46607" spans="2:2">
      <c r="B46607" s="150"/>
    </row>
    <row r="46608" spans="2:2">
      <c r="B46608" s="150"/>
    </row>
    <row r="46609" spans="2:2">
      <c r="B46609" s="150"/>
    </row>
    <row r="46610" spans="2:2">
      <c r="B46610" s="150"/>
    </row>
    <row r="46611" spans="2:2">
      <c r="B46611" s="150"/>
    </row>
    <row r="46612" spans="2:2">
      <c r="B46612" s="150"/>
    </row>
    <row r="46613" spans="2:2">
      <c r="B46613" s="150"/>
    </row>
    <row r="46614" spans="2:2">
      <c r="B46614" s="150"/>
    </row>
    <row r="46615" spans="2:2">
      <c r="B46615" s="150"/>
    </row>
    <row r="46616" spans="2:2">
      <c r="B46616" s="150"/>
    </row>
    <row r="46617" spans="2:2">
      <c r="B46617" s="150"/>
    </row>
    <row r="46618" spans="2:2">
      <c r="B46618" s="150"/>
    </row>
    <row r="46619" spans="2:2">
      <c r="B46619" s="150"/>
    </row>
    <row r="46620" spans="2:2">
      <c r="B46620" s="150"/>
    </row>
    <row r="46621" spans="2:2">
      <c r="B46621" s="150"/>
    </row>
    <row r="46622" spans="2:2">
      <c r="B46622" s="150"/>
    </row>
    <row r="46623" spans="2:2">
      <c r="B46623" s="150"/>
    </row>
    <row r="46624" spans="2:2">
      <c r="B46624" s="150"/>
    </row>
    <row r="46625" spans="2:2">
      <c r="B46625" s="150"/>
    </row>
    <row r="46626" spans="2:2">
      <c r="B46626" s="150"/>
    </row>
    <row r="46627" spans="2:2">
      <c r="B46627" s="150"/>
    </row>
    <row r="46628" spans="2:2">
      <c r="B46628" s="150"/>
    </row>
    <row r="46629" spans="2:2">
      <c r="B46629" s="150"/>
    </row>
    <row r="46630" spans="2:2">
      <c r="B46630" s="150"/>
    </row>
    <row r="46631" spans="2:2">
      <c r="B46631" s="150"/>
    </row>
    <row r="46632" spans="2:2">
      <c r="B46632" s="150"/>
    </row>
    <row r="46633" spans="2:2">
      <c r="B46633" s="150"/>
    </row>
    <row r="46634" spans="2:2">
      <c r="B46634" s="150"/>
    </row>
    <row r="46635" spans="2:2">
      <c r="B46635" s="150"/>
    </row>
    <row r="46636" spans="2:2">
      <c r="B46636" s="150"/>
    </row>
    <row r="46637" spans="2:2">
      <c r="B46637" s="150"/>
    </row>
    <row r="46638" spans="2:2">
      <c r="B46638" s="150"/>
    </row>
    <row r="46639" spans="2:2">
      <c r="B46639" s="150"/>
    </row>
    <row r="46640" spans="2:2">
      <c r="B46640" s="150"/>
    </row>
    <row r="46641" spans="2:2">
      <c r="B46641" s="150"/>
    </row>
    <row r="46642" spans="2:2">
      <c r="B46642" s="150"/>
    </row>
    <row r="46643" spans="2:2">
      <c r="B46643" s="150"/>
    </row>
    <row r="46644" spans="2:2">
      <c r="B46644" s="150"/>
    </row>
    <row r="46645" spans="2:2">
      <c r="B46645" s="150"/>
    </row>
    <row r="46646" spans="2:2">
      <c r="B46646" s="150"/>
    </row>
    <row r="46647" spans="2:2">
      <c r="B46647" s="150"/>
    </row>
    <row r="46648" spans="2:2">
      <c r="B46648" s="150"/>
    </row>
    <row r="46649" spans="2:2">
      <c r="B46649" s="150"/>
    </row>
    <row r="46650" spans="2:2">
      <c r="B46650" s="150"/>
    </row>
    <row r="46651" spans="2:2">
      <c r="B46651" s="150"/>
    </row>
    <row r="46652" spans="2:2">
      <c r="B46652" s="150"/>
    </row>
    <row r="46653" spans="2:2">
      <c r="B46653" s="150"/>
    </row>
    <row r="46654" spans="2:2">
      <c r="B46654" s="150"/>
    </row>
    <row r="46655" spans="2:2">
      <c r="B46655" s="150"/>
    </row>
    <row r="46656" spans="2:2">
      <c r="B46656" s="150"/>
    </row>
    <row r="46657" spans="2:2">
      <c r="B46657" s="150"/>
    </row>
    <row r="46658" spans="2:2">
      <c r="B46658" s="150"/>
    </row>
    <row r="46659" spans="2:2">
      <c r="B46659" s="150"/>
    </row>
    <row r="46660" spans="2:2">
      <c r="B46660" s="150"/>
    </row>
    <row r="46661" spans="2:2">
      <c r="B46661" s="150"/>
    </row>
    <row r="46662" spans="2:2">
      <c r="B46662" s="150"/>
    </row>
    <row r="46663" spans="2:2">
      <c r="B46663" s="150"/>
    </row>
    <row r="46664" spans="2:2">
      <c r="B46664" s="150"/>
    </row>
    <row r="46665" spans="2:2">
      <c r="B46665" s="150"/>
    </row>
    <row r="46666" spans="2:2">
      <c r="B46666" s="150"/>
    </row>
    <row r="46667" spans="2:2">
      <c r="B46667" s="150"/>
    </row>
    <row r="46668" spans="2:2">
      <c r="B46668" s="150"/>
    </row>
    <row r="46669" spans="2:2">
      <c r="B46669" s="150"/>
    </row>
    <row r="46670" spans="2:2">
      <c r="B46670" s="150"/>
    </row>
    <row r="46671" spans="2:2">
      <c r="B46671" s="150"/>
    </row>
    <row r="46672" spans="2:2">
      <c r="B46672" s="150"/>
    </row>
    <row r="46673" spans="2:2">
      <c r="B46673" s="150"/>
    </row>
    <row r="46674" spans="2:2">
      <c r="B46674" s="150"/>
    </row>
    <row r="46675" spans="2:2">
      <c r="B46675" s="150"/>
    </row>
    <row r="46676" spans="2:2">
      <c r="B46676" s="150"/>
    </row>
    <row r="46677" spans="2:2">
      <c r="B46677" s="150"/>
    </row>
    <row r="46678" spans="2:2">
      <c r="B46678" s="150"/>
    </row>
    <row r="46679" spans="2:2">
      <c r="B46679" s="150"/>
    </row>
    <row r="46680" spans="2:2">
      <c r="B46680" s="150"/>
    </row>
    <row r="46681" spans="2:2">
      <c r="B46681" s="150"/>
    </row>
    <row r="46682" spans="2:2">
      <c r="B46682" s="150"/>
    </row>
    <row r="46683" spans="2:2">
      <c r="B46683" s="150"/>
    </row>
    <row r="46684" spans="2:2">
      <c r="B46684" s="150"/>
    </row>
    <row r="46685" spans="2:2">
      <c r="B46685" s="150"/>
    </row>
    <row r="46686" spans="2:2">
      <c r="B46686" s="150"/>
    </row>
    <row r="46687" spans="2:2">
      <c r="B46687" s="150"/>
    </row>
    <row r="46688" spans="2:2">
      <c r="B46688" s="150"/>
    </row>
    <row r="46689" spans="2:2">
      <c r="B46689" s="150"/>
    </row>
    <row r="46690" spans="2:2">
      <c r="B46690" s="150"/>
    </row>
    <row r="46691" spans="2:2">
      <c r="B46691" s="150"/>
    </row>
    <row r="46692" spans="2:2">
      <c r="B46692" s="150"/>
    </row>
    <row r="46693" spans="2:2">
      <c r="B46693" s="150"/>
    </row>
    <row r="46694" spans="2:2">
      <c r="B46694" s="150"/>
    </row>
    <row r="46695" spans="2:2">
      <c r="B46695" s="150"/>
    </row>
    <row r="46696" spans="2:2">
      <c r="B46696" s="150"/>
    </row>
    <row r="46697" spans="2:2">
      <c r="B46697" s="150"/>
    </row>
    <row r="46698" spans="2:2">
      <c r="B46698" s="150"/>
    </row>
    <row r="46699" spans="2:2">
      <c r="B46699" s="150"/>
    </row>
    <row r="46700" spans="2:2">
      <c r="B46700" s="150"/>
    </row>
    <row r="46701" spans="2:2">
      <c r="B46701" s="150"/>
    </row>
    <row r="46702" spans="2:2">
      <c r="B46702" s="150"/>
    </row>
    <row r="46703" spans="2:2">
      <c r="B46703" s="150"/>
    </row>
    <row r="46704" spans="2:2">
      <c r="B46704" s="150"/>
    </row>
    <row r="46705" spans="2:2">
      <c r="B46705" s="150"/>
    </row>
    <row r="46706" spans="2:2">
      <c r="B46706" s="150"/>
    </row>
    <row r="46707" spans="2:2">
      <c r="B46707" s="150"/>
    </row>
    <row r="46708" spans="2:2">
      <c r="B46708" s="150"/>
    </row>
    <row r="46709" spans="2:2">
      <c r="B46709" s="150"/>
    </row>
    <row r="46710" spans="2:2">
      <c r="B46710" s="150"/>
    </row>
    <row r="46711" spans="2:2">
      <c r="B46711" s="150"/>
    </row>
    <row r="46712" spans="2:2">
      <c r="B46712" s="150"/>
    </row>
    <row r="46713" spans="2:2">
      <c r="B46713" s="150"/>
    </row>
    <row r="46714" spans="2:2">
      <c r="B46714" s="150"/>
    </row>
    <row r="46715" spans="2:2">
      <c r="B46715" s="150"/>
    </row>
    <row r="46716" spans="2:2">
      <c r="B46716" s="150"/>
    </row>
    <row r="46717" spans="2:2">
      <c r="B46717" s="150"/>
    </row>
    <row r="46718" spans="2:2">
      <c r="B46718" s="150"/>
    </row>
    <row r="46719" spans="2:2">
      <c r="B46719" s="150"/>
    </row>
    <row r="46720" spans="2:2">
      <c r="B46720" s="150"/>
    </row>
    <row r="46721" spans="2:2">
      <c r="B46721" s="150"/>
    </row>
    <row r="46722" spans="2:2">
      <c r="B46722" s="150"/>
    </row>
    <row r="46723" spans="2:2">
      <c r="B46723" s="150"/>
    </row>
    <row r="46724" spans="2:2">
      <c r="B46724" s="150"/>
    </row>
    <row r="46725" spans="2:2">
      <c r="B46725" s="150"/>
    </row>
    <row r="46726" spans="2:2">
      <c r="B46726" s="150"/>
    </row>
    <row r="46727" spans="2:2">
      <c r="B46727" s="150"/>
    </row>
    <row r="46728" spans="2:2">
      <c r="B46728" s="150"/>
    </row>
    <row r="46729" spans="2:2">
      <c r="B46729" s="150"/>
    </row>
    <row r="46730" spans="2:2">
      <c r="B46730" s="150"/>
    </row>
    <row r="46731" spans="2:2">
      <c r="B46731" s="150"/>
    </row>
    <row r="46732" spans="2:2">
      <c r="B46732" s="150"/>
    </row>
    <row r="46733" spans="2:2">
      <c r="B46733" s="150"/>
    </row>
    <row r="46734" spans="2:2">
      <c r="B46734" s="150"/>
    </row>
    <row r="46735" spans="2:2">
      <c r="B46735" s="150"/>
    </row>
    <row r="46736" spans="2:2">
      <c r="B46736" s="150"/>
    </row>
    <row r="46737" spans="2:2">
      <c r="B46737" s="150"/>
    </row>
    <row r="46738" spans="2:2">
      <c r="B46738" s="150"/>
    </row>
    <row r="46739" spans="2:2">
      <c r="B46739" s="150"/>
    </row>
    <row r="46740" spans="2:2">
      <c r="B46740" s="150"/>
    </row>
    <row r="46741" spans="2:2">
      <c r="B46741" s="150"/>
    </row>
    <row r="46742" spans="2:2">
      <c r="B46742" s="150"/>
    </row>
    <row r="46743" spans="2:2">
      <c r="B46743" s="150"/>
    </row>
    <row r="46744" spans="2:2">
      <c r="B46744" s="150"/>
    </row>
    <row r="46745" spans="2:2">
      <c r="B46745" s="150"/>
    </row>
    <row r="46746" spans="2:2">
      <c r="B46746" s="150"/>
    </row>
    <row r="46747" spans="2:2">
      <c r="B46747" s="150"/>
    </row>
    <row r="46748" spans="2:2">
      <c r="B46748" s="150"/>
    </row>
    <row r="46749" spans="2:2">
      <c r="B46749" s="150"/>
    </row>
    <row r="46750" spans="2:2">
      <c r="B46750" s="150"/>
    </row>
    <row r="46751" spans="2:2">
      <c r="B46751" s="150"/>
    </row>
    <row r="46752" spans="2:2">
      <c r="B46752" s="150"/>
    </row>
    <row r="46753" spans="2:2">
      <c r="B46753" s="150"/>
    </row>
    <row r="46754" spans="2:2">
      <c r="B46754" s="150"/>
    </row>
    <row r="46755" spans="2:2">
      <c r="B46755" s="150"/>
    </row>
    <row r="46756" spans="2:2">
      <c r="B46756" s="150"/>
    </row>
    <row r="46757" spans="2:2">
      <c r="B46757" s="150"/>
    </row>
    <row r="46758" spans="2:2">
      <c r="B46758" s="150"/>
    </row>
    <row r="46759" spans="2:2">
      <c r="B46759" s="150"/>
    </row>
    <row r="46760" spans="2:2">
      <c r="B46760" s="150"/>
    </row>
    <row r="46761" spans="2:2">
      <c r="B46761" s="150"/>
    </row>
    <row r="46762" spans="2:2">
      <c r="B46762" s="150"/>
    </row>
    <row r="46763" spans="2:2">
      <c r="B46763" s="150"/>
    </row>
    <row r="46764" spans="2:2">
      <c r="B46764" s="150"/>
    </row>
    <row r="46765" spans="2:2">
      <c r="B46765" s="150"/>
    </row>
    <row r="46766" spans="2:2">
      <c r="B46766" s="150"/>
    </row>
    <row r="46767" spans="2:2">
      <c r="B46767" s="150"/>
    </row>
    <row r="46768" spans="2:2">
      <c r="B46768" s="150"/>
    </row>
    <row r="46769" spans="2:2">
      <c r="B46769" s="150"/>
    </row>
    <row r="46770" spans="2:2">
      <c r="B46770" s="150"/>
    </row>
    <row r="46771" spans="2:2">
      <c r="B46771" s="150"/>
    </row>
    <row r="46772" spans="2:2">
      <c r="B46772" s="150"/>
    </row>
    <row r="46773" spans="2:2">
      <c r="B46773" s="150"/>
    </row>
    <row r="46774" spans="2:2">
      <c r="B46774" s="150"/>
    </row>
    <row r="46775" spans="2:2">
      <c r="B46775" s="150"/>
    </row>
    <row r="46776" spans="2:2">
      <c r="B46776" s="150"/>
    </row>
    <row r="46777" spans="2:2">
      <c r="B46777" s="150"/>
    </row>
    <row r="46778" spans="2:2">
      <c r="B46778" s="150"/>
    </row>
    <row r="46779" spans="2:2">
      <c r="B46779" s="150"/>
    </row>
    <row r="46780" spans="2:2">
      <c r="B46780" s="150"/>
    </row>
    <row r="46781" spans="2:2">
      <c r="B46781" s="150"/>
    </row>
    <row r="46782" spans="2:2">
      <c r="B46782" s="150"/>
    </row>
    <row r="46783" spans="2:2">
      <c r="B46783" s="150"/>
    </row>
    <row r="46784" spans="2:2">
      <c r="B46784" s="150"/>
    </row>
    <row r="46785" spans="2:2">
      <c r="B46785" s="150"/>
    </row>
    <row r="46786" spans="2:2">
      <c r="B46786" s="150"/>
    </row>
    <row r="46787" spans="2:2">
      <c r="B46787" s="150"/>
    </row>
    <row r="46788" spans="2:2">
      <c r="B46788" s="150"/>
    </row>
    <row r="46789" spans="2:2">
      <c r="B46789" s="150"/>
    </row>
    <row r="46790" spans="2:2">
      <c r="B46790" s="150"/>
    </row>
    <row r="46791" spans="2:2">
      <c r="B46791" s="150"/>
    </row>
    <row r="46792" spans="2:2">
      <c r="B46792" s="150"/>
    </row>
    <row r="46793" spans="2:2">
      <c r="B46793" s="150"/>
    </row>
    <row r="46794" spans="2:2">
      <c r="B46794" s="150"/>
    </row>
    <row r="46795" spans="2:2">
      <c r="B46795" s="150"/>
    </row>
    <row r="46796" spans="2:2">
      <c r="B46796" s="150"/>
    </row>
    <row r="46797" spans="2:2">
      <c r="B46797" s="150"/>
    </row>
    <row r="46798" spans="2:2">
      <c r="B46798" s="150"/>
    </row>
    <row r="46799" spans="2:2">
      <c r="B46799" s="150"/>
    </row>
    <row r="46800" spans="2:2">
      <c r="B46800" s="150"/>
    </row>
    <row r="46801" spans="2:2">
      <c r="B46801" s="150"/>
    </row>
    <row r="46802" spans="2:2">
      <c r="B46802" s="150"/>
    </row>
    <row r="46803" spans="2:2">
      <c r="B46803" s="150"/>
    </row>
    <row r="46804" spans="2:2">
      <c r="B46804" s="150"/>
    </row>
    <row r="46805" spans="2:2">
      <c r="B46805" s="150"/>
    </row>
    <row r="46806" spans="2:2">
      <c r="B46806" s="150"/>
    </row>
    <row r="46807" spans="2:2">
      <c r="B46807" s="150"/>
    </row>
    <row r="46808" spans="2:2">
      <c r="B46808" s="150"/>
    </row>
    <row r="46809" spans="2:2">
      <c r="B46809" s="150"/>
    </row>
    <row r="46810" spans="2:2">
      <c r="B46810" s="150"/>
    </row>
    <row r="46811" spans="2:2">
      <c r="B46811" s="150"/>
    </row>
    <row r="46812" spans="2:2">
      <c r="B46812" s="150"/>
    </row>
    <row r="46813" spans="2:2">
      <c r="B46813" s="150"/>
    </row>
    <row r="46814" spans="2:2">
      <c r="B46814" s="150"/>
    </row>
    <row r="46815" spans="2:2">
      <c r="B46815" s="150"/>
    </row>
    <row r="46816" spans="2:2">
      <c r="B46816" s="150"/>
    </row>
    <row r="46817" spans="2:2">
      <c r="B46817" s="150"/>
    </row>
    <row r="46818" spans="2:2">
      <c r="B46818" s="150"/>
    </row>
    <row r="46819" spans="2:2">
      <c r="B46819" s="150"/>
    </row>
    <row r="46820" spans="2:2">
      <c r="B46820" s="150"/>
    </row>
    <row r="46821" spans="2:2">
      <c r="B46821" s="150"/>
    </row>
    <row r="46822" spans="2:2">
      <c r="B46822" s="150"/>
    </row>
    <row r="46823" spans="2:2">
      <c r="B46823" s="150"/>
    </row>
    <row r="46824" spans="2:2">
      <c r="B46824" s="150"/>
    </row>
    <row r="46825" spans="2:2">
      <c r="B46825" s="150"/>
    </row>
    <row r="46826" spans="2:2">
      <c r="B46826" s="150"/>
    </row>
    <row r="46827" spans="2:2">
      <c r="B46827" s="150"/>
    </row>
    <row r="46828" spans="2:2">
      <c r="B46828" s="150"/>
    </row>
    <row r="46829" spans="2:2">
      <c r="B46829" s="150"/>
    </row>
    <row r="46830" spans="2:2">
      <c r="B46830" s="150"/>
    </row>
    <row r="46831" spans="2:2">
      <c r="B46831" s="150"/>
    </row>
    <row r="46832" spans="2:2">
      <c r="B46832" s="150"/>
    </row>
    <row r="46833" spans="2:2">
      <c r="B46833" s="150"/>
    </row>
    <row r="46834" spans="2:2">
      <c r="B46834" s="150"/>
    </row>
    <row r="46835" spans="2:2">
      <c r="B46835" s="150"/>
    </row>
    <row r="46836" spans="2:2">
      <c r="B46836" s="150"/>
    </row>
    <row r="46837" spans="2:2">
      <c r="B46837" s="150"/>
    </row>
    <row r="46838" spans="2:2">
      <c r="B46838" s="150"/>
    </row>
    <row r="46839" spans="2:2">
      <c r="B46839" s="150"/>
    </row>
    <row r="46840" spans="2:2">
      <c r="B46840" s="150"/>
    </row>
    <row r="46841" spans="2:2">
      <c r="B46841" s="150"/>
    </row>
    <row r="46842" spans="2:2">
      <c r="B46842" s="150"/>
    </row>
    <row r="46843" spans="2:2">
      <c r="B46843" s="150"/>
    </row>
    <row r="46844" spans="2:2">
      <c r="B46844" s="150"/>
    </row>
    <row r="46845" spans="2:2">
      <c r="B46845" s="150"/>
    </row>
    <row r="46846" spans="2:2">
      <c r="B46846" s="150"/>
    </row>
    <row r="46847" spans="2:2">
      <c r="B46847" s="150"/>
    </row>
    <row r="46848" spans="2:2">
      <c r="B46848" s="150"/>
    </row>
    <row r="46849" spans="2:2">
      <c r="B46849" s="150"/>
    </row>
    <row r="46850" spans="2:2">
      <c r="B46850" s="150"/>
    </row>
    <row r="46851" spans="2:2">
      <c r="B46851" s="150"/>
    </row>
    <row r="46852" spans="2:2">
      <c r="B46852" s="150"/>
    </row>
    <row r="46853" spans="2:2">
      <c r="B46853" s="150"/>
    </row>
    <row r="46854" spans="2:2">
      <c r="B46854" s="150"/>
    </row>
    <row r="46855" spans="2:2">
      <c r="B46855" s="150"/>
    </row>
    <row r="46856" spans="2:2">
      <c r="B46856" s="150"/>
    </row>
    <row r="46857" spans="2:2">
      <c r="B46857" s="150"/>
    </row>
    <row r="46858" spans="2:2">
      <c r="B46858" s="150"/>
    </row>
    <row r="46859" spans="2:2">
      <c r="B46859" s="150"/>
    </row>
    <row r="46860" spans="2:2">
      <c r="B46860" s="150"/>
    </row>
    <row r="46861" spans="2:2">
      <c r="B46861" s="150"/>
    </row>
    <row r="46862" spans="2:2">
      <c r="B46862" s="150"/>
    </row>
    <row r="46863" spans="2:2">
      <c r="B46863" s="150"/>
    </row>
    <row r="46864" spans="2:2">
      <c r="B46864" s="150"/>
    </row>
    <row r="46865" spans="2:2">
      <c r="B46865" s="150"/>
    </row>
    <row r="46866" spans="2:2">
      <c r="B46866" s="150"/>
    </row>
    <row r="46867" spans="2:2">
      <c r="B46867" s="150"/>
    </row>
    <row r="46868" spans="2:2">
      <c r="B46868" s="150"/>
    </row>
    <row r="46869" spans="2:2">
      <c r="B46869" s="150"/>
    </row>
    <row r="46870" spans="2:2">
      <c r="B46870" s="150"/>
    </row>
    <row r="46871" spans="2:2">
      <c r="B46871" s="150"/>
    </row>
    <row r="46872" spans="2:2">
      <c r="B46872" s="150"/>
    </row>
    <row r="46873" spans="2:2">
      <c r="B46873" s="150"/>
    </row>
    <row r="46874" spans="2:2">
      <c r="B46874" s="150"/>
    </row>
    <row r="46875" spans="2:2">
      <c r="B46875" s="150"/>
    </row>
    <row r="46876" spans="2:2">
      <c r="B46876" s="150"/>
    </row>
    <row r="46877" spans="2:2">
      <c r="B46877" s="150"/>
    </row>
    <row r="46878" spans="2:2">
      <c r="B46878" s="150"/>
    </row>
    <row r="46879" spans="2:2">
      <c r="B46879" s="150"/>
    </row>
    <row r="46880" spans="2:2">
      <c r="B46880" s="150"/>
    </row>
    <row r="46881" spans="2:2">
      <c r="B46881" s="150"/>
    </row>
    <row r="46882" spans="2:2">
      <c r="B46882" s="150"/>
    </row>
    <row r="46883" spans="2:2">
      <c r="B46883" s="150"/>
    </row>
    <row r="46884" spans="2:2">
      <c r="B46884" s="150"/>
    </row>
    <row r="46885" spans="2:2">
      <c r="B46885" s="150"/>
    </row>
    <row r="46886" spans="2:2">
      <c r="B46886" s="150"/>
    </row>
    <row r="46887" spans="2:2">
      <c r="B46887" s="150"/>
    </row>
    <row r="46888" spans="2:2">
      <c r="B46888" s="150"/>
    </row>
    <row r="46889" spans="2:2">
      <c r="B46889" s="150"/>
    </row>
    <row r="46890" spans="2:2">
      <c r="B46890" s="150"/>
    </row>
    <row r="46891" spans="2:2">
      <c r="B46891" s="150"/>
    </row>
    <row r="46892" spans="2:2">
      <c r="B46892" s="150"/>
    </row>
    <row r="46893" spans="2:2">
      <c r="B46893" s="150"/>
    </row>
    <row r="46894" spans="2:2">
      <c r="B46894" s="150"/>
    </row>
    <row r="46895" spans="2:2">
      <c r="B46895" s="150"/>
    </row>
    <row r="46896" spans="2:2">
      <c r="B46896" s="150"/>
    </row>
    <row r="46897" spans="2:2">
      <c r="B46897" s="150"/>
    </row>
    <row r="46898" spans="2:2">
      <c r="B46898" s="150"/>
    </row>
    <row r="46899" spans="2:2">
      <c r="B46899" s="150"/>
    </row>
    <row r="46900" spans="2:2">
      <c r="B46900" s="150"/>
    </row>
    <row r="46901" spans="2:2">
      <c r="B46901" s="150"/>
    </row>
    <row r="46902" spans="2:2">
      <c r="B46902" s="150"/>
    </row>
    <row r="46903" spans="2:2">
      <c r="B46903" s="150"/>
    </row>
    <row r="46904" spans="2:2">
      <c r="B46904" s="150"/>
    </row>
    <row r="46905" spans="2:2">
      <c r="B46905" s="150"/>
    </row>
    <row r="46906" spans="2:2">
      <c r="B46906" s="150"/>
    </row>
    <row r="46907" spans="2:2">
      <c r="B46907" s="150"/>
    </row>
    <row r="46908" spans="2:2">
      <c r="B46908" s="150"/>
    </row>
    <row r="46909" spans="2:2">
      <c r="B46909" s="150"/>
    </row>
    <row r="46910" spans="2:2">
      <c r="B46910" s="150"/>
    </row>
    <row r="46911" spans="2:2">
      <c r="B46911" s="150"/>
    </row>
    <row r="46912" spans="2:2">
      <c r="B46912" s="150"/>
    </row>
    <row r="46913" spans="2:2">
      <c r="B46913" s="150"/>
    </row>
    <row r="46914" spans="2:2">
      <c r="B46914" s="150"/>
    </row>
    <row r="46915" spans="2:2">
      <c r="B46915" s="150"/>
    </row>
    <row r="46916" spans="2:2">
      <c r="B46916" s="150"/>
    </row>
    <row r="46917" spans="2:2">
      <c r="B46917" s="150"/>
    </row>
    <row r="46918" spans="2:2">
      <c r="B46918" s="150"/>
    </row>
    <row r="46919" spans="2:2">
      <c r="B46919" s="150"/>
    </row>
    <row r="46920" spans="2:2">
      <c r="B46920" s="150"/>
    </row>
    <row r="46921" spans="2:2">
      <c r="B46921" s="150"/>
    </row>
    <row r="46922" spans="2:2">
      <c r="B46922" s="150"/>
    </row>
    <row r="46923" spans="2:2">
      <c r="B46923" s="150"/>
    </row>
    <row r="46924" spans="2:2">
      <c r="B46924" s="150"/>
    </row>
    <row r="46925" spans="2:2">
      <c r="B46925" s="150"/>
    </row>
    <row r="46926" spans="2:2">
      <c r="B46926" s="150"/>
    </row>
    <row r="46927" spans="2:2">
      <c r="B46927" s="150"/>
    </row>
    <row r="46928" spans="2:2">
      <c r="B46928" s="150"/>
    </row>
    <row r="46929" spans="2:2">
      <c r="B46929" s="150"/>
    </row>
    <row r="46930" spans="2:2">
      <c r="B46930" s="150"/>
    </row>
    <row r="46931" spans="2:2">
      <c r="B46931" s="150"/>
    </row>
    <row r="46932" spans="2:2">
      <c r="B46932" s="150"/>
    </row>
    <row r="46933" spans="2:2">
      <c r="B46933" s="150"/>
    </row>
    <row r="46934" spans="2:2">
      <c r="B46934" s="150"/>
    </row>
    <row r="46935" spans="2:2">
      <c r="B46935" s="150"/>
    </row>
    <row r="46936" spans="2:2">
      <c r="B46936" s="150"/>
    </row>
    <row r="46937" spans="2:2">
      <c r="B46937" s="150"/>
    </row>
    <row r="46938" spans="2:2">
      <c r="B46938" s="150"/>
    </row>
    <row r="46939" spans="2:2">
      <c r="B46939" s="150"/>
    </row>
    <row r="46940" spans="2:2">
      <c r="B46940" s="150"/>
    </row>
    <row r="46941" spans="2:2">
      <c r="B46941" s="150"/>
    </row>
    <row r="46942" spans="2:2">
      <c r="B46942" s="150"/>
    </row>
    <row r="46943" spans="2:2">
      <c r="B46943" s="150"/>
    </row>
    <row r="46944" spans="2:2">
      <c r="B46944" s="150"/>
    </row>
    <row r="46945" spans="2:2">
      <c r="B46945" s="150"/>
    </row>
    <row r="46946" spans="2:2">
      <c r="B46946" s="150"/>
    </row>
    <row r="46947" spans="2:2">
      <c r="B46947" s="150"/>
    </row>
    <row r="46948" spans="2:2">
      <c r="B46948" s="150"/>
    </row>
    <row r="46949" spans="2:2">
      <c r="B46949" s="150"/>
    </row>
    <row r="46950" spans="2:2">
      <c r="B46950" s="150"/>
    </row>
    <row r="46951" spans="2:2">
      <c r="B46951" s="150"/>
    </row>
    <row r="46952" spans="2:2">
      <c r="B46952" s="150"/>
    </row>
    <row r="46953" spans="2:2">
      <c r="B46953" s="150"/>
    </row>
    <row r="46954" spans="2:2">
      <c r="B46954" s="150"/>
    </row>
    <row r="46955" spans="2:2">
      <c r="B46955" s="150"/>
    </row>
    <row r="46956" spans="2:2">
      <c r="B46956" s="150"/>
    </row>
    <row r="46957" spans="2:2">
      <c r="B46957" s="150"/>
    </row>
    <row r="46958" spans="2:2">
      <c r="B46958" s="150"/>
    </row>
    <row r="46959" spans="2:2">
      <c r="B46959" s="150"/>
    </row>
    <row r="46960" spans="2:2">
      <c r="B46960" s="150"/>
    </row>
    <row r="46961" spans="2:2">
      <c r="B46961" s="150"/>
    </row>
    <row r="46962" spans="2:2">
      <c r="B46962" s="150"/>
    </row>
    <row r="46963" spans="2:2">
      <c r="B46963" s="150"/>
    </row>
    <row r="46964" spans="2:2">
      <c r="B46964" s="150"/>
    </row>
    <row r="46965" spans="2:2">
      <c r="B46965" s="150"/>
    </row>
    <row r="46966" spans="2:2">
      <c r="B46966" s="150"/>
    </row>
    <row r="46967" spans="2:2">
      <c r="B46967" s="150"/>
    </row>
    <row r="46968" spans="2:2">
      <c r="B46968" s="150"/>
    </row>
    <row r="46969" spans="2:2">
      <c r="B46969" s="150"/>
    </row>
    <row r="46970" spans="2:2">
      <c r="B46970" s="150"/>
    </row>
    <row r="46971" spans="2:2">
      <c r="B46971" s="150"/>
    </row>
    <row r="46972" spans="2:2">
      <c r="B46972" s="150"/>
    </row>
    <row r="46973" spans="2:2">
      <c r="B46973" s="150"/>
    </row>
    <row r="46974" spans="2:2">
      <c r="B46974" s="150"/>
    </row>
    <row r="46975" spans="2:2">
      <c r="B46975" s="150"/>
    </row>
    <row r="46976" spans="2:2">
      <c r="B46976" s="150"/>
    </row>
    <row r="46977" spans="2:2">
      <c r="B46977" s="150"/>
    </row>
    <row r="46978" spans="2:2">
      <c r="B46978" s="150"/>
    </row>
    <row r="46979" spans="2:2">
      <c r="B46979" s="150"/>
    </row>
    <row r="46980" spans="2:2">
      <c r="B46980" s="150"/>
    </row>
    <row r="46981" spans="2:2">
      <c r="B46981" s="150"/>
    </row>
    <row r="46982" spans="2:2">
      <c r="B46982" s="150"/>
    </row>
    <row r="46983" spans="2:2">
      <c r="B46983" s="150"/>
    </row>
    <row r="46984" spans="2:2">
      <c r="B46984" s="150"/>
    </row>
    <row r="46985" spans="2:2">
      <c r="B46985" s="150"/>
    </row>
    <row r="46986" spans="2:2">
      <c r="B46986" s="150"/>
    </row>
    <row r="46987" spans="2:2">
      <c r="B46987" s="150"/>
    </row>
    <row r="46988" spans="2:2">
      <c r="B46988" s="150"/>
    </row>
    <row r="46989" spans="2:2">
      <c r="B46989" s="150"/>
    </row>
    <row r="46990" spans="2:2">
      <c r="B46990" s="150"/>
    </row>
    <row r="46991" spans="2:2">
      <c r="B46991" s="150"/>
    </row>
    <row r="46992" spans="2:2">
      <c r="B46992" s="150"/>
    </row>
    <row r="46993" spans="2:2">
      <c r="B46993" s="150"/>
    </row>
    <row r="46994" spans="2:2">
      <c r="B46994" s="150"/>
    </row>
    <row r="46995" spans="2:2">
      <c r="B46995" s="150"/>
    </row>
    <row r="46996" spans="2:2">
      <c r="B46996" s="150"/>
    </row>
    <row r="46997" spans="2:2">
      <c r="B46997" s="150"/>
    </row>
    <row r="46998" spans="2:2">
      <c r="B46998" s="150"/>
    </row>
    <row r="46999" spans="2:2">
      <c r="B46999" s="150"/>
    </row>
    <row r="47000" spans="2:2">
      <c r="B47000" s="150"/>
    </row>
    <row r="47001" spans="2:2">
      <c r="B47001" s="150"/>
    </row>
    <row r="47002" spans="2:2">
      <c r="B47002" s="150"/>
    </row>
    <row r="47003" spans="2:2">
      <c r="B47003" s="150"/>
    </row>
    <row r="47004" spans="2:2">
      <c r="B47004" s="150"/>
    </row>
    <row r="47005" spans="2:2">
      <c r="B47005" s="150"/>
    </row>
    <row r="47006" spans="2:2">
      <c r="B47006" s="150"/>
    </row>
    <row r="47007" spans="2:2">
      <c r="B47007" s="150"/>
    </row>
    <row r="47008" spans="2:2">
      <c r="B47008" s="150"/>
    </row>
    <row r="47009" spans="2:2">
      <c r="B47009" s="150"/>
    </row>
    <row r="47010" spans="2:2">
      <c r="B47010" s="150"/>
    </row>
    <row r="47011" spans="2:2">
      <c r="B47011" s="150"/>
    </row>
    <row r="47012" spans="2:2">
      <c r="B47012" s="150"/>
    </row>
    <row r="47013" spans="2:2">
      <c r="B47013" s="150"/>
    </row>
    <row r="47014" spans="2:2">
      <c r="B47014" s="150"/>
    </row>
    <row r="47015" spans="2:2">
      <c r="B47015" s="150"/>
    </row>
    <row r="47016" spans="2:2">
      <c r="B47016" s="150"/>
    </row>
    <row r="47017" spans="2:2">
      <c r="B47017" s="150"/>
    </row>
    <row r="47018" spans="2:2">
      <c r="B47018" s="150"/>
    </row>
    <row r="47019" spans="2:2">
      <c r="B47019" s="150"/>
    </row>
    <row r="47020" spans="2:2">
      <c r="B47020" s="150"/>
    </row>
    <row r="47021" spans="2:2">
      <c r="B47021" s="150"/>
    </row>
    <row r="47022" spans="2:2">
      <c r="B47022" s="150"/>
    </row>
    <row r="47023" spans="2:2">
      <c r="B47023" s="150"/>
    </row>
    <row r="47024" spans="2:2">
      <c r="B47024" s="150"/>
    </row>
    <row r="47025" spans="2:2">
      <c r="B47025" s="150"/>
    </row>
    <row r="47026" spans="2:2">
      <c r="B47026" s="150"/>
    </row>
    <row r="47027" spans="2:2">
      <c r="B47027" s="150"/>
    </row>
    <row r="47028" spans="2:2">
      <c r="B47028" s="150"/>
    </row>
    <row r="47029" spans="2:2">
      <c r="B47029" s="150"/>
    </row>
    <row r="47030" spans="2:2">
      <c r="B47030" s="150"/>
    </row>
    <row r="47031" spans="2:2">
      <c r="B47031" s="150"/>
    </row>
    <row r="47032" spans="2:2">
      <c r="B47032" s="150"/>
    </row>
    <row r="47033" spans="2:2">
      <c r="B47033" s="150"/>
    </row>
    <row r="47034" spans="2:2">
      <c r="B47034" s="150"/>
    </row>
    <row r="47035" spans="2:2">
      <c r="B47035" s="150"/>
    </row>
    <row r="47036" spans="2:2">
      <c r="B47036" s="150"/>
    </row>
    <row r="47037" spans="2:2">
      <c r="B47037" s="150"/>
    </row>
    <row r="47038" spans="2:2">
      <c r="B47038" s="150"/>
    </row>
    <row r="47039" spans="2:2">
      <c r="B47039" s="150"/>
    </row>
    <row r="47040" spans="2:2">
      <c r="B47040" s="150"/>
    </row>
    <row r="47041" spans="2:2">
      <c r="B47041" s="150"/>
    </row>
    <row r="47042" spans="2:2">
      <c r="B47042" s="150"/>
    </row>
    <row r="47043" spans="2:2">
      <c r="B47043" s="150"/>
    </row>
    <row r="47044" spans="2:2">
      <c r="B47044" s="150"/>
    </row>
    <row r="47045" spans="2:2">
      <c r="B47045" s="150"/>
    </row>
    <row r="47046" spans="2:2">
      <c r="B47046" s="150"/>
    </row>
    <row r="47047" spans="2:2">
      <c r="B47047" s="150"/>
    </row>
    <row r="47048" spans="2:2">
      <c r="B47048" s="150"/>
    </row>
    <row r="47049" spans="2:2">
      <c r="B47049" s="150"/>
    </row>
    <row r="47050" spans="2:2">
      <c r="B47050" s="150"/>
    </row>
    <row r="47051" spans="2:2">
      <c r="B47051" s="150"/>
    </row>
    <row r="47052" spans="2:2">
      <c r="B47052" s="150"/>
    </row>
    <row r="47053" spans="2:2">
      <c r="B47053" s="150"/>
    </row>
    <row r="47054" spans="2:2">
      <c r="B47054" s="150"/>
    </row>
    <row r="47055" spans="2:2">
      <c r="B47055" s="150"/>
    </row>
    <row r="47056" spans="2:2">
      <c r="B47056" s="150"/>
    </row>
    <row r="47057" spans="2:2">
      <c r="B47057" s="150"/>
    </row>
    <row r="47058" spans="2:2">
      <c r="B47058" s="150"/>
    </row>
    <row r="47059" spans="2:2">
      <c r="B47059" s="150"/>
    </row>
    <row r="47060" spans="2:2">
      <c r="B47060" s="150"/>
    </row>
    <row r="47061" spans="2:2">
      <c r="B47061" s="150"/>
    </row>
    <row r="47062" spans="2:2">
      <c r="B47062" s="150"/>
    </row>
    <row r="47063" spans="2:2">
      <c r="B47063" s="150"/>
    </row>
    <row r="47064" spans="2:2">
      <c r="B47064" s="150"/>
    </row>
    <row r="47065" spans="2:2">
      <c r="B47065" s="150"/>
    </row>
    <row r="47066" spans="2:2">
      <c r="B47066" s="150"/>
    </row>
    <row r="47067" spans="2:2">
      <c r="B47067" s="150"/>
    </row>
    <row r="47068" spans="2:2">
      <c r="B47068" s="150"/>
    </row>
    <row r="47069" spans="2:2">
      <c r="B47069" s="150"/>
    </row>
    <row r="47070" spans="2:2">
      <c r="B47070" s="150"/>
    </row>
    <row r="47071" spans="2:2">
      <c r="B47071" s="150"/>
    </row>
    <row r="47072" spans="2:2">
      <c r="B47072" s="150"/>
    </row>
    <row r="47073" spans="2:2">
      <c r="B47073" s="150"/>
    </row>
    <row r="47074" spans="2:2">
      <c r="B47074" s="150"/>
    </row>
    <row r="47075" spans="2:2">
      <c r="B47075" s="150"/>
    </row>
    <row r="47076" spans="2:2">
      <c r="B47076" s="150"/>
    </row>
    <row r="47077" spans="2:2">
      <c r="B47077" s="150"/>
    </row>
    <row r="47078" spans="2:2">
      <c r="B47078" s="150"/>
    </row>
    <row r="47079" spans="2:2">
      <c r="B47079" s="150"/>
    </row>
    <row r="47080" spans="2:2">
      <c r="B47080" s="150"/>
    </row>
    <row r="47081" spans="2:2">
      <c r="B47081" s="150"/>
    </row>
    <row r="47082" spans="2:2">
      <c r="B47082" s="150"/>
    </row>
    <row r="47083" spans="2:2">
      <c r="B47083" s="150"/>
    </row>
    <row r="47084" spans="2:2">
      <c r="B47084" s="150"/>
    </row>
    <row r="47085" spans="2:2">
      <c r="B47085" s="150"/>
    </row>
    <row r="47086" spans="2:2">
      <c r="B47086" s="150"/>
    </row>
    <row r="47087" spans="2:2">
      <c r="B47087" s="150"/>
    </row>
    <row r="47088" spans="2:2">
      <c r="B47088" s="150"/>
    </row>
    <row r="47089" spans="2:2">
      <c r="B47089" s="150"/>
    </row>
    <row r="47090" spans="2:2">
      <c r="B47090" s="150"/>
    </row>
    <row r="47091" spans="2:2">
      <c r="B47091" s="150"/>
    </row>
    <row r="47092" spans="2:2">
      <c r="B47092" s="150"/>
    </row>
    <row r="47093" spans="2:2">
      <c r="B47093" s="150"/>
    </row>
    <row r="47094" spans="2:2">
      <c r="B47094" s="150"/>
    </row>
    <row r="47095" spans="2:2">
      <c r="B47095" s="150"/>
    </row>
    <row r="47096" spans="2:2">
      <c r="B47096" s="150"/>
    </row>
    <row r="47097" spans="2:2">
      <c r="B47097" s="150"/>
    </row>
    <row r="47098" spans="2:2">
      <c r="B47098" s="150"/>
    </row>
    <row r="47099" spans="2:2">
      <c r="B47099" s="150"/>
    </row>
    <row r="47100" spans="2:2">
      <c r="B47100" s="150"/>
    </row>
    <row r="47101" spans="2:2">
      <c r="B47101" s="150"/>
    </row>
    <row r="47102" spans="2:2">
      <c r="B47102" s="150"/>
    </row>
    <row r="47103" spans="2:2">
      <c r="B47103" s="150"/>
    </row>
    <row r="47104" spans="2:2">
      <c r="B47104" s="150"/>
    </row>
    <row r="47105" spans="2:2">
      <c r="B47105" s="150"/>
    </row>
    <row r="47106" spans="2:2">
      <c r="B47106" s="150"/>
    </row>
    <row r="47107" spans="2:2">
      <c r="B47107" s="150"/>
    </row>
    <row r="47108" spans="2:2">
      <c r="B47108" s="150"/>
    </row>
    <row r="47109" spans="2:2">
      <c r="B47109" s="150"/>
    </row>
    <row r="47110" spans="2:2">
      <c r="B47110" s="150"/>
    </row>
    <row r="47111" spans="2:2">
      <c r="B47111" s="150"/>
    </row>
    <row r="47112" spans="2:2">
      <c r="B47112" s="150"/>
    </row>
    <row r="47113" spans="2:2">
      <c r="B47113" s="150"/>
    </row>
    <row r="47114" spans="2:2">
      <c r="B47114" s="150"/>
    </row>
    <row r="47115" spans="2:2">
      <c r="B47115" s="150"/>
    </row>
    <row r="47116" spans="2:2">
      <c r="B47116" s="150"/>
    </row>
    <row r="47117" spans="2:2">
      <c r="B47117" s="150"/>
    </row>
    <row r="47118" spans="2:2">
      <c r="B47118" s="150"/>
    </row>
    <row r="47119" spans="2:2">
      <c r="B47119" s="150"/>
    </row>
    <row r="47120" spans="2:2">
      <c r="B47120" s="150"/>
    </row>
    <row r="47121" spans="2:2">
      <c r="B47121" s="150"/>
    </row>
    <row r="47122" spans="2:2">
      <c r="B47122" s="150"/>
    </row>
    <row r="47123" spans="2:2">
      <c r="B47123" s="150"/>
    </row>
    <row r="47124" spans="2:2">
      <c r="B47124" s="150"/>
    </row>
    <row r="47125" spans="2:2">
      <c r="B47125" s="150"/>
    </row>
    <row r="47126" spans="2:2">
      <c r="B47126" s="150"/>
    </row>
    <row r="47127" spans="2:2">
      <c r="B47127" s="150"/>
    </row>
    <row r="47128" spans="2:2">
      <c r="B47128" s="150"/>
    </row>
    <row r="47129" spans="2:2">
      <c r="B47129" s="150"/>
    </row>
    <row r="47130" spans="2:2">
      <c r="B47130" s="150"/>
    </row>
    <row r="47131" spans="2:2">
      <c r="B47131" s="150"/>
    </row>
    <row r="47132" spans="2:2">
      <c r="B47132" s="150"/>
    </row>
    <row r="47133" spans="2:2">
      <c r="B47133" s="150"/>
    </row>
    <row r="47134" spans="2:2">
      <c r="B47134" s="150"/>
    </row>
    <row r="47135" spans="2:2">
      <c r="B47135" s="150"/>
    </row>
    <row r="47136" spans="2:2">
      <c r="B47136" s="150"/>
    </row>
    <row r="47137" spans="2:2">
      <c r="B47137" s="150"/>
    </row>
    <row r="47138" spans="2:2">
      <c r="B47138" s="150"/>
    </row>
    <row r="47139" spans="2:2">
      <c r="B47139" s="150"/>
    </row>
    <row r="47140" spans="2:2">
      <c r="B47140" s="150"/>
    </row>
    <row r="47141" spans="2:2">
      <c r="B47141" s="150"/>
    </row>
    <row r="47142" spans="2:2">
      <c r="B47142" s="150"/>
    </row>
    <row r="47143" spans="2:2">
      <c r="B47143" s="150"/>
    </row>
    <row r="47144" spans="2:2">
      <c r="B47144" s="150"/>
    </row>
    <row r="47145" spans="2:2">
      <c r="B47145" s="150"/>
    </row>
    <row r="47146" spans="2:2">
      <c r="B47146" s="150"/>
    </row>
    <row r="47147" spans="2:2">
      <c r="B47147" s="150"/>
    </row>
    <row r="47148" spans="2:2">
      <c r="B47148" s="150"/>
    </row>
    <row r="47149" spans="2:2">
      <c r="B47149" s="150"/>
    </row>
    <row r="47150" spans="2:2">
      <c r="B47150" s="150"/>
    </row>
    <row r="47151" spans="2:2">
      <c r="B47151" s="150"/>
    </row>
    <row r="47152" spans="2:2">
      <c r="B47152" s="150"/>
    </row>
    <row r="47153" spans="2:2">
      <c r="B47153" s="150"/>
    </row>
    <row r="47154" spans="2:2">
      <c r="B47154" s="150"/>
    </row>
    <row r="47155" spans="2:2">
      <c r="B47155" s="150"/>
    </row>
    <row r="47156" spans="2:2">
      <c r="B47156" s="150"/>
    </row>
    <row r="47157" spans="2:2">
      <c r="B47157" s="150"/>
    </row>
    <row r="47158" spans="2:2">
      <c r="B47158" s="150"/>
    </row>
    <row r="47159" spans="2:2">
      <c r="B47159" s="150"/>
    </row>
    <row r="47160" spans="2:2">
      <c r="B47160" s="150"/>
    </row>
    <row r="47161" spans="2:2">
      <c r="B47161" s="150"/>
    </row>
    <row r="47162" spans="2:2">
      <c r="B47162" s="150"/>
    </row>
    <row r="47163" spans="2:2">
      <c r="B47163" s="150"/>
    </row>
    <row r="47164" spans="2:2">
      <c r="B47164" s="150"/>
    </row>
    <row r="47165" spans="2:2">
      <c r="B47165" s="150"/>
    </row>
    <row r="47166" spans="2:2">
      <c r="B47166" s="150"/>
    </row>
    <row r="47167" spans="2:2">
      <c r="B47167" s="150"/>
    </row>
    <row r="47168" spans="2:2">
      <c r="B47168" s="150"/>
    </row>
    <row r="47169" spans="2:2">
      <c r="B47169" s="150"/>
    </row>
    <row r="47170" spans="2:2">
      <c r="B47170" s="150"/>
    </row>
    <row r="47171" spans="2:2">
      <c r="B47171" s="150"/>
    </row>
    <row r="47172" spans="2:2">
      <c r="B47172" s="150"/>
    </row>
    <row r="47173" spans="2:2">
      <c r="B47173" s="150"/>
    </row>
    <row r="47174" spans="2:2">
      <c r="B47174" s="150"/>
    </row>
    <row r="47175" spans="2:2">
      <c r="B47175" s="150"/>
    </row>
    <row r="47176" spans="2:2">
      <c r="B47176" s="150"/>
    </row>
    <row r="47177" spans="2:2">
      <c r="B47177" s="150"/>
    </row>
    <row r="47178" spans="2:2">
      <c r="B47178" s="150"/>
    </row>
    <row r="47179" spans="2:2">
      <c r="B47179" s="150"/>
    </row>
    <row r="47180" spans="2:2">
      <c r="B47180" s="150"/>
    </row>
    <row r="47181" spans="2:2">
      <c r="B47181" s="150"/>
    </row>
    <row r="47182" spans="2:2">
      <c r="B47182" s="150"/>
    </row>
    <row r="47183" spans="2:2">
      <c r="B47183" s="150"/>
    </row>
    <row r="47184" spans="2:2">
      <c r="B47184" s="150"/>
    </row>
    <row r="47185" spans="2:2">
      <c r="B47185" s="150"/>
    </row>
    <row r="47186" spans="2:2">
      <c r="B47186" s="150"/>
    </row>
    <row r="47187" spans="2:2">
      <c r="B47187" s="150"/>
    </row>
    <row r="47188" spans="2:2">
      <c r="B47188" s="150"/>
    </row>
    <row r="47189" spans="2:2">
      <c r="B47189" s="150"/>
    </row>
    <row r="47190" spans="2:2">
      <c r="B47190" s="150"/>
    </row>
    <row r="47191" spans="2:2">
      <c r="B47191" s="150"/>
    </row>
    <row r="47192" spans="2:2">
      <c r="B47192" s="150"/>
    </row>
    <row r="47193" spans="2:2">
      <c r="B47193" s="150"/>
    </row>
    <row r="47194" spans="2:2">
      <c r="B47194" s="150"/>
    </row>
    <row r="47195" spans="2:2">
      <c r="B47195" s="150"/>
    </row>
    <row r="47196" spans="2:2">
      <c r="B47196" s="150"/>
    </row>
    <row r="47197" spans="2:2">
      <c r="B47197" s="150"/>
    </row>
    <row r="47198" spans="2:2">
      <c r="B47198" s="150"/>
    </row>
    <row r="47199" spans="2:2">
      <c r="B47199" s="150"/>
    </row>
    <row r="47200" spans="2:2">
      <c r="B47200" s="150"/>
    </row>
    <row r="47201" spans="2:2">
      <c r="B47201" s="150"/>
    </row>
    <row r="47202" spans="2:2">
      <c r="B47202" s="150"/>
    </row>
    <row r="47203" spans="2:2">
      <c r="B47203" s="150"/>
    </row>
    <row r="47204" spans="2:2">
      <c r="B47204" s="150"/>
    </row>
    <row r="47205" spans="2:2">
      <c r="B47205" s="150"/>
    </row>
    <row r="47206" spans="2:2">
      <c r="B47206" s="150"/>
    </row>
    <row r="47207" spans="2:2">
      <c r="B47207" s="150"/>
    </row>
    <row r="47208" spans="2:2">
      <c r="B47208" s="150"/>
    </row>
    <row r="47209" spans="2:2">
      <c r="B47209" s="150"/>
    </row>
    <row r="47210" spans="2:2">
      <c r="B47210" s="150"/>
    </row>
    <row r="47211" spans="2:2">
      <c r="B47211" s="150"/>
    </row>
    <row r="47212" spans="2:2">
      <c r="B47212" s="150"/>
    </row>
    <row r="47213" spans="2:2">
      <c r="B47213" s="150"/>
    </row>
    <row r="47214" spans="2:2">
      <c r="B47214" s="150"/>
    </row>
    <row r="47215" spans="2:2">
      <c r="B47215" s="150"/>
    </row>
    <row r="47216" spans="2:2">
      <c r="B47216" s="150"/>
    </row>
    <row r="47217" spans="2:2">
      <c r="B47217" s="150"/>
    </row>
    <row r="47218" spans="2:2">
      <c r="B47218" s="150"/>
    </row>
    <row r="47219" spans="2:2">
      <c r="B47219" s="150"/>
    </row>
    <row r="47220" spans="2:2">
      <c r="B47220" s="150"/>
    </row>
    <row r="47221" spans="2:2">
      <c r="B47221" s="150"/>
    </row>
    <row r="47222" spans="2:2">
      <c r="B47222" s="150"/>
    </row>
    <row r="47223" spans="2:2">
      <c r="B47223" s="150"/>
    </row>
    <row r="47224" spans="2:2">
      <c r="B47224" s="150"/>
    </row>
    <row r="47225" spans="2:2">
      <c r="B47225" s="150"/>
    </row>
    <row r="47226" spans="2:2">
      <c r="B47226" s="150"/>
    </row>
    <row r="47227" spans="2:2">
      <c r="B47227" s="150"/>
    </row>
    <row r="47228" spans="2:2">
      <c r="B47228" s="150"/>
    </row>
    <row r="47229" spans="2:2">
      <c r="B47229" s="150"/>
    </row>
    <row r="47230" spans="2:2">
      <c r="B47230" s="150"/>
    </row>
    <row r="47231" spans="2:2">
      <c r="B47231" s="150"/>
    </row>
    <row r="47232" spans="2:2">
      <c r="B47232" s="150"/>
    </row>
    <row r="47233" spans="2:2">
      <c r="B47233" s="150"/>
    </row>
    <row r="47234" spans="2:2">
      <c r="B47234" s="150"/>
    </row>
    <row r="47235" spans="2:2">
      <c r="B47235" s="150"/>
    </row>
    <row r="47236" spans="2:2">
      <c r="B47236" s="150"/>
    </row>
    <row r="47237" spans="2:2">
      <c r="B47237" s="150"/>
    </row>
    <row r="47238" spans="2:2">
      <c r="B47238" s="150"/>
    </row>
    <row r="47239" spans="2:2">
      <c r="B47239" s="150"/>
    </row>
    <row r="47240" spans="2:2">
      <c r="B47240" s="150"/>
    </row>
    <row r="47241" spans="2:2">
      <c r="B47241" s="150"/>
    </row>
    <row r="47242" spans="2:2">
      <c r="B47242" s="150"/>
    </row>
    <row r="47243" spans="2:2">
      <c r="B47243" s="150"/>
    </row>
    <row r="47244" spans="2:2">
      <c r="B47244" s="150"/>
    </row>
    <row r="47245" spans="2:2">
      <c r="B47245" s="150"/>
    </row>
    <row r="47246" spans="2:2">
      <c r="B47246" s="150"/>
    </row>
    <row r="47247" spans="2:2">
      <c r="B47247" s="150"/>
    </row>
    <row r="47248" spans="2:2">
      <c r="B47248" s="150"/>
    </row>
    <row r="47249" spans="2:2">
      <c r="B47249" s="150"/>
    </row>
    <row r="47250" spans="2:2">
      <c r="B47250" s="150"/>
    </row>
    <row r="47251" spans="2:2">
      <c r="B47251" s="150"/>
    </row>
    <row r="47252" spans="2:2">
      <c r="B47252" s="150"/>
    </row>
    <row r="47253" spans="2:2">
      <c r="B47253" s="150"/>
    </row>
    <row r="47254" spans="2:2">
      <c r="B47254" s="150"/>
    </row>
    <row r="47255" spans="2:2">
      <c r="B47255" s="150"/>
    </row>
    <row r="47256" spans="2:2">
      <c r="B47256" s="150"/>
    </row>
    <row r="47257" spans="2:2">
      <c r="B47257" s="150"/>
    </row>
    <row r="47258" spans="2:2">
      <c r="B47258" s="150"/>
    </row>
    <row r="47259" spans="2:2">
      <c r="B47259" s="150"/>
    </row>
    <row r="47260" spans="2:2">
      <c r="B47260" s="150"/>
    </row>
    <row r="47261" spans="2:2">
      <c r="B47261" s="150"/>
    </row>
    <row r="47262" spans="2:2">
      <c r="B47262" s="150"/>
    </row>
    <row r="47263" spans="2:2">
      <c r="B47263" s="150"/>
    </row>
    <row r="47264" spans="2:2">
      <c r="B47264" s="150"/>
    </row>
    <row r="47265" spans="2:2">
      <c r="B47265" s="150"/>
    </row>
    <row r="47266" spans="2:2">
      <c r="B47266" s="150"/>
    </row>
    <row r="47267" spans="2:2">
      <c r="B47267" s="150"/>
    </row>
    <row r="47268" spans="2:2">
      <c r="B47268" s="150"/>
    </row>
    <row r="47269" spans="2:2">
      <c r="B47269" s="150"/>
    </row>
    <row r="47270" spans="2:2">
      <c r="B47270" s="150"/>
    </row>
    <row r="47271" spans="2:2">
      <c r="B47271" s="150"/>
    </row>
    <row r="47272" spans="2:2">
      <c r="B47272" s="150"/>
    </row>
    <row r="47273" spans="2:2">
      <c r="B47273" s="150"/>
    </row>
    <row r="47274" spans="2:2">
      <c r="B47274" s="150"/>
    </row>
    <row r="47275" spans="2:2">
      <c r="B47275" s="150"/>
    </row>
    <row r="47276" spans="2:2">
      <c r="B47276" s="150"/>
    </row>
    <row r="47277" spans="2:2">
      <c r="B47277" s="150"/>
    </row>
    <row r="47278" spans="2:2">
      <c r="B47278" s="150"/>
    </row>
    <row r="47279" spans="2:2">
      <c r="B47279" s="150"/>
    </row>
    <row r="47280" spans="2:2">
      <c r="B47280" s="150"/>
    </row>
    <row r="47281" spans="2:2">
      <c r="B47281" s="150"/>
    </row>
    <row r="47282" spans="2:2">
      <c r="B47282" s="150"/>
    </row>
    <row r="47283" spans="2:2">
      <c r="B47283" s="150"/>
    </row>
    <row r="47284" spans="2:2">
      <c r="B47284" s="150"/>
    </row>
    <row r="47285" spans="2:2">
      <c r="B47285" s="150"/>
    </row>
    <row r="47286" spans="2:2">
      <c r="B47286" s="150"/>
    </row>
    <row r="47287" spans="2:2">
      <c r="B47287" s="150"/>
    </row>
    <row r="47288" spans="2:2">
      <c r="B47288" s="150"/>
    </row>
    <row r="47289" spans="2:2">
      <c r="B47289" s="150"/>
    </row>
    <row r="47290" spans="2:2">
      <c r="B47290" s="150"/>
    </row>
    <row r="47291" spans="2:2">
      <c r="B47291" s="150"/>
    </row>
    <row r="47292" spans="2:2">
      <c r="B47292" s="150"/>
    </row>
    <row r="47293" spans="2:2">
      <c r="B47293" s="150"/>
    </row>
    <row r="47294" spans="2:2">
      <c r="B47294" s="150"/>
    </row>
    <row r="47295" spans="2:2">
      <c r="B47295" s="150"/>
    </row>
    <row r="47296" spans="2:2">
      <c r="B47296" s="150"/>
    </row>
    <row r="47297" spans="2:2">
      <c r="B47297" s="150"/>
    </row>
    <row r="47298" spans="2:2">
      <c r="B47298" s="150"/>
    </row>
    <row r="47299" spans="2:2">
      <c r="B47299" s="150"/>
    </row>
    <row r="47300" spans="2:2">
      <c r="B47300" s="150"/>
    </row>
    <row r="47301" spans="2:2">
      <c r="B47301" s="150"/>
    </row>
    <row r="47302" spans="2:2">
      <c r="B47302" s="150"/>
    </row>
    <row r="47303" spans="2:2">
      <c r="B47303" s="150"/>
    </row>
    <row r="47304" spans="2:2">
      <c r="B47304" s="150"/>
    </row>
    <row r="47305" spans="2:2">
      <c r="B47305" s="150"/>
    </row>
    <row r="47306" spans="2:2">
      <c r="B47306" s="150"/>
    </row>
    <row r="47307" spans="2:2">
      <c r="B47307" s="150"/>
    </row>
    <row r="47308" spans="2:2">
      <c r="B47308" s="150"/>
    </row>
    <row r="47309" spans="2:2">
      <c r="B47309" s="150"/>
    </row>
    <row r="47310" spans="2:2">
      <c r="B47310" s="150"/>
    </row>
    <row r="47311" spans="2:2">
      <c r="B47311" s="150"/>
    </row>
    <row r="47312" spans="2:2">
      <c r="B47312" s="150"/>
    </row>
    <row r="47313" spans="2:2">
      <c r="B47313" s="150"/>
    </row>
    <row r="47314" spans="2:2">
      <c r="B47314" s="150"/>
    </row>
    <row r="47315" spans="2:2">
      <c r="B47315" s="150"/>
    </row>
    <row r="47316" spans="2:2">
      <c r="B47316" s="150"/>
    </row>
    <row r="47317" spans="2:2">
      <c r="B47317" s="150"/>
    </row>
    <row r="47318" spans="2:2">
      <c r="B47318" s="150"/>
    </row>
    <row r="47319" spans="2:2">
      <c r="B47319" s="150"/>
    </row>
    <row r="47320" spans="2:2">
      <c r="B47320" s="150"/>
    </row>
    <row r="47321" spans="2:2">
      <c r="B47321" s="150"/>
    </row>
    <row r="47322" spans="2:2">
      <c r="B47322" s="150"/>
    </row>
    <row r="47323" spans="2:2">
      <c r="B47323" s="150"/>
    </row>
    <row r="47324" spans="2:2">
      <c r="B47324" s="150"/>
    </row>
    <row r="47325" spans="2:2">
      <c r="B47325" s="150"/>
    </row>
    <row r="47326" spans="2:2">
      <c r="B47326" s="150"/>
    </row>
    <row r="47327" spans="2:2">
      <c r="B47327" s="150"/>
    </row>
    <row r="47328" spans="2:2">
      <c r="B47328" s="150"/>
    </row>
    <row r="47329" spans="2:2">
      <c r="B47329" s="150"/>
    </row>
    <row r="47330" spans="2:2">
      <c r="B47330" s="150"/>
    </row>
    <row r="47331" spans="2:2">
      <c r="B47331" s="150"/>
    </row>
    <row r="47332" spans="2:2">
      <c r="B47332" s="150"/>
    </row>
    <row r="47333" spans="2:2">
      <c r="B47333" s="150"/>
    </row>
    <row r="47334" spans="2:2">
      <c r="B47334" s="150"/>
    </row>
    <row r="47335" spans="2:2">
      <c r="B47335" s="150"/>
    </row>
    <row r="47336" spans="2:2">
      <c r="B47336" s="150"/>
    </row>
    <row r="47337" spans="2:2">
      <c r="B47337" s="150"/>
    </row>
    <row r="47338" spans="2:2">
      <c r="B47338" s="150"/>
    </row>
    <row r="47339" spans="2:2">
      <c r="B47339" s="150"/>
    </row>
    <row r="47340" spans="2:2">
      <c r="B47340" s="150"/>
    </row>
    <row r="47341" spans="2:2">
      <c r="B47341" s="150"/>
    </row>
    <row r="47342" spans="2:2">
      <c r="B47342" s="150"/>
    </row>
    <row r="47343" spans="2:2">
      <c r="B47343" s="150"/>
    </row>
    <row r="47344" spans="2:2">
      <c r="B47344" s="150"/>
    </row>
    <row r="47345" spans="2:2">
      <c r="B47345" s="150"/>
    </row>
    <row r="47346" spans="2:2">
      <c r="B47346" s="150"/>
    </row>
    <row r="47347" spans="2:2">
      <c r="B47347" s="150"/>
    </row>
    <row r="47348" spans="2:2">
      <c r="B47348" s="150"/>
    </row>
    <row r="47349" spans="2:2">
      <c r="B47349" s="150"/>
    </row>
    <row r="47350" spans="2:2">
      <c r="B47350" s="150"/>
    </row>
    <row r="47351" spans="2:2">
      <c r="B47351" s="150"/>
    </row>
    <row r="47352" spans="2:2">
      <c r="B47352" s="150"/>
    </row>
    <row r="47353" spans="2:2">
      <c r="B47353" s="150"/>
    </row>
    <row r="47354" spans="2:2">
      <c r="B47354" s="150"/>
    </row>
    <row r="47355" spans="2:2">
      <c r="B47355" s="150"/>
    </row>
    <row r="47356" spans="2:2">
      <c r="B47356" s="150"/>
    </row>
    <row r="47357" spans="2:2">
      <c r="B47357" s="150"/>
    </row>
    <row r="47358" spans="2:2">
      <c r="B47358" s="150"/>
    </row>
    <row r="47359" spans="2:2">
      <c r="B47359" s="150"/>
    </row>
    <row r="47360" spans="2:2">
      <c r="B47360" s="150"/>
    </row>
    <row r="47361" spans="2:2">
      <c r="B47361" s="150"/>
    </row>
    <row r="47362" spans="2:2">
      <c r="B47362" s="150"/>
    </row>
    <row r="47363" spans="2:2">
      <c r="B47363" s="150"/>
    </row>
    <row r="47364" spans="2:2">
      <c r="B47364" s="150"/>
    </row>
    <row r="47365" spans="2:2">
      <c r="B47365" s="150"/>
    </row>
    <row r="47366" spans="2:2">
      <c r="B47366" s="150"/>
    </row>
    <row r="47367" spans="2:2">
      <c r="B47367" s="150"/>
    </row>
    <row r="47368" spans="2:2">
      <c r="B47368" s="150"/>
    </row>
    <row r="47369" spans="2:2">
      <c r="B47369" s="150"/>
    </row>
    <row r="47370" spans="2:2">
      <c r="B47370" s="150"/>
    </row>
    <row r="47371" spans="2:2">
      <c r="B47371" s="150"/>
    </row>
    <row r="47372" spans="2:2">
      <c r="B47372" s="150"/>
    </row>
    <row r="47373" spans="2:2">
      <c r="B47373" s="150"/>
    </row>
    <row r="47374" spans="2:2">
      <c r="B47374" s="150"/>
    </row>
    <row r="47375" spans="2:2">
      <c r="B47375" s="150"/>
    </row>
    <row r="47376" spans="2:2">
      <c r="B47376" s="150"/>
    </row>
    <row r="47377" spans="2:2">
      <c r="B47377" s="150"/>
    </row>
    <row r="47378" spans="2:2">
      <c r="B47378" s="150"/>
    </row>
    <row r="47379" spans="2:2">
      <c r="B47379" s="150"/>
    </row>
    <row r="47380" spans="2:2">
      <c r="B47380" s="150"/>
    </row>
    <row r="47381" spans="2:2">
      <c r="B47381" s="150"/>
    </row>
    <row r="47382" spans="2:2">
      <c r="B47382" s="150"/>
    </row>
    <row r="47383" spans="2:2">
      <c r="B47383" s="150"/>
    </row>
    <row r="47384" spans="2:2">
      <c r="B47384" s="150"/>
    </row>
    <row r="47385" spans="2:2">
      <c r="B47385" s="150"/>
    </row>
    <row r="47386" spans="2:2">
      <c r="B47386" s="150"/>
    </row>
    <row r="47387" spans="2:2">
      <c r="B47387" s="150"/>
    </row>
    <row r="47388" spans="2:2">
      <c r="B47388" s="150"/>
    </row>
    <row r="47389" spans="2:2">
      <c r="B47389" s="150"/>
    </row>
    <row r="47390" spans="2:2">
      <c r="B47390" s="150"/>
    </row>
    <row r="47391" spans="2:2">
      <c r="B47391" s="150"/>
    </row>
    <row r="47392" spans="2:2">
      <c r="B47392" s="150"/>
    </row>
    <row r="47393" spans="2:2">
      <c r="B47393" s="150"/>
    </row>
    <row r="47394" spans="2:2">
      <c r="B47394" s="150"/>
    </row>
    <row r="47395" spans="2:2">
      <c r="B47395" s="150"/>
    </row>
    <row r="47396" spans="2:2">
      <c r="B47396" s="150"/>
    </row>
    <row r="47397" spans="2:2">
      <c r="B47397" s="150"/>
    </row>
    <row r="47398" spans="2:2">
      <c r="B47398" s="150"/>
    </row>
    <row r="47399" spans="2:2">
      <c r="B47399" s="150"/>
    </row>
    <row r="47400" spans="2:2">
      <c r="B47400" s="150"/>
    </row>
    <row r="47401" spans="2:2">
      <c r="B47401" s="150"/>
    </row>
    <row r="47402" spans="2:2">
      <c r="B47402" s="150"/>
    </row>
    <row r="47403" spans="2:2">
      <c r="B47403" s="150"/>
    </row>
    <row r="47404" spans="2:2">
      <c r="B47404" s="150"/>
    </row>
    <row r="47405" spans="2:2">
      <c r="B47405" s="150"/>
    </row>
    <row r="47406" spans="2:2">
      <c r="B47406" s="150"/>
    </row>
    <row r="47407" spans="2:2">
      <c r="B47407" s="150"/>
    </row>
    <row r="47408" spans="2:2">
      <c r="B47408" s="150"/>
    </row>
    <row r="47409" spans="2:2">
      <c r="B47409" s="150"/>
    </row>
    <row r="47410" spans="2:2">
      <c r="B47410" s="150"/>
    </row>
    <row r="47411" spans="2:2">
      <c r="B47411" s="150"/>
    </row>
    <row r="47412" spans="2:2">
      <c r="B47412" s="150"/>
    </row>
    <row r="47413" spans="2:2">
      <c r="B47413" s="150"/>
    </row>
    <row r="47414" spans="2:2">
      <c r="B47414" s="150"/>
    </row>
    <row r="47415" spans="2:2">
      <c r="B47415" s="150"/>
    </row>
    <row r="47416" spans="2:2">
      <c r="B47416" s="150"/>
    </row>
    <row r="47417" spans="2:2">
      <c r="B47417" s="150"/>
    </row>
    <row r="47418" spans="2:2">
      <c r="B47418" s="150"/>
    </row>
    <row r="47419" spans="2:2">
      <c r="B47419" s="150"/>
    </row>
    <row r="47420" spans="2:2">
      <c r="B47420" s="150"/>
    </row>
    <row r="47421" spans="2:2">
      <c r="B47421" s="150"/>
    </row>
    <row r="47422" spans="2:2">
      <c r="B47422" s="150"/>
    </row>
    <row r="47423" spans="2:2">
      <c r="B47423" s="150"/>
    </row>
    <row r="47424" spans="2:2">
      <c r="B47424" s="150"/>
    </row>
    <row r="47425" spans="2:2">
      <c r="B47425" s="150"/>
    </row>
    <row r="47426" spans="2:2">
      <c r="B47426" s="150"/>
    </row>
    <row r="47427" spans="2:2">
      <c r="B47427" s="150"/>
    </row>
    <row r="47428" spans="2:2">
      <c r="B47428" s="150"/>
    </row>
    <row r="47429" spans="2:2">
      <c r="B47429" s="150"/>
    </row>
    <row r="47430" spans="2:2">
      <c r="B47430" s="150"/>
    </row>
    <row r="47431" spans="2:2">
      <c r="B47431" s="150"/>
    </row>
    <row r="47432" spans="2:2">
      <c r="B47432" s="150"/>
    </row>
    <row r="47433" spans="2:2">
      <c r="B47433" s="150"/>
    </row>
    <row r="47434" spans="2:2">
      <c r="B47434" s="150"/>
    </row>
    <row r="47435" spans="2:2">
      <c r="B47435" s="150"/>
    </row>
    <row r="47436" spans="2:2">
      <c r="B47436" s="150"/>
    </row>
    <row r="47437" spans="2:2">
      <c r="B47437" s="150"/>
    </row>
    <row r="47438" spans="2:2">
      <c r="B47438" s="150"/>
    </row>
    <row r="47439" spans="2:2">
      <c r="B47439" s="150"/>
    </row>
    <row r="47440" spans="2:2">
      <c r="B47440" s="150"/>
    </row>
    <row r="47441" spans="2:2">
      <c r="B47441" s="150"/>
    </row>
    <row r="47442" spans="2:2">
      <c r="B47442" s="150"/>
    </row>
    <row r="47443" spans="2:2">
      <c r="B47443" s="150"/>
    </row>
    <row r="47444" spans="2:2">
      <c r="B47444" s="150"/>
    </row>
    <row r="47445" spans="2:2">
      <c r="B47445" s="150"/>
    </row>
    <row r="47446" spans="2:2">
      <c r="B47446" s="150"/>
    </row>
    <row r="47447" spans="2:2">
      <c r="B47447" s="150"/>
    </row>
    <row r="47448" spans="2:2">
      <c r="B47448" s="150"/>
    </row>
    <row r="47449" spans="2:2">
      <c r="B47449" s="150"/>
    </row>
    <row r="47450" spans="2:2">
      <c r="B47450" s="150"/>
    </row>
    <row r="47451" spans="2:2">
      <c r="B47451" s="150"/>
    </row>
    <row r="47452" spans="2:2">
      <c r="B47452" s="150"/>
    </row>
    <row r="47453" spans="2:2">
      <c r="B47453" s="150"/>
    </row>
    <row r="47454" spans="2:2">
      <c r="B47454" s="150"/>
    </row>
    <row r="47455" spans="2:2">
      <c r="B47455" s="150"/>
    </row>
    <row r="47456" spans="2:2">
      <c r="B47456" s="150"/>
    </row>
    <row r="47457" spans="2:2">
      <c r="B47457" s="150"/>
    </row>
    <row r="47458" spans="2:2">
      <c r="B47458" s="150"/>
    </row>
    <row r="47459" spans="2:2">
      <c r="B47459" s="150"/>
    </row>
    <row r="47460" spans="2:2">
      <c r="B47460" s="150"/>
    </row>
    <row r="47461" spans="2:2">
      <c r="B47461" s="150"/>
    </row>
    <row r="47462" spans="2:2">
      <c r="B47462" s="150"/>
    </row>
    <row r="47463" spans="2:2">
      <c r="B47463" s="150"/>
    </row>
    <row r="47464" spans="2:2">
      <c r="B47464" s="150"/>
    </row>
    <row r="47465" spans="2:2">
      <c r="B47465" s="150"/>
    </row>
    <row r="47466" spans="2:2">
      <c r="B47466" s="150"/>
    </row>
    <row r="47467" spans="2:2">
      <c r="B47467" s="150"/>
    </row>
    <row r="47468" spans="2:2">
      <c r="B47468" s="150"/>
    </row>
    <row r="47469" spans="2:2">
      <c r="B47469" s="150"/>
    </row>
    <row r="47470" spans="2:2">
      <c r="B47470" s="150"/>
    </row>
    <row r="47471" spans="2:2">
      <c r="B47471" s="150"/>
    </row>
    <row r="47472" spans="2:2">
      <c r="B47472" s="150"/>
    </row>
    <row r="47473" spans="2:2">
      <c r="B47473" s="150"/>
    </row>
    <row r="47474" spans="2:2">
      <c r="B47474" s="150"/>
    </row>
    <row r="47475" spans="2:2">
      <c r="B47475" s="150"/>
    </row>
    <row r="47476" spans="2:2">
      <c r="B47476" s="150"/>
    </row>
    <row r="47477" spans="2:2">
      <c r="B47477" s="150"/>
    </row>
    <row r="47478" spans="2:2">
      <c r="B47478" s="150"/>
    </row>
    <row r="47479" spans="2:2">
      <c r="B47479" s="150"/>
    </row>
    <row r="47480" spans="2:2">
      <c r="B47480" s="150"/>
    </row>
    <row r="47481" spans="2:2">
      <c r="B47481" s="150"/>
    </row>
    <row r="47482" spans="2:2">
      <c r="B47482" s="150"/>
    </row>
    <row r="47483" spans="2:2">
      <c r="B47483" s="150"/>
    </row>
    <row r="47484" spans="2:2">
      <c r="B47484" s="150"/>
    </row>
    <row r="47485" spans="2:2">
      <c r="B47485" s="150"/>
    </row>
    <row r="47486" spans="2:2">
      <c r="B47486" s="150"/>
    </row>
    <row r="47487" spans="2:2">
      <c r="B47487" s="150"/>
    </row>
    <row r="47488" spans="2:2">
      <c r="B47488" s="150"/>
    </row>
    <row r="47489" spans="2:2">
      <c r="B47489" s="150"/>
    </row>
    <row r="47490" spans="2:2">
      <c r="B47490" s="150"/>
    </row>
    <row r="47491" spans="2:2">
      <c r="B47491" s="150"/>
    </row>
    <row r="47492" spans="2:2">
      <c r="B47492" s="150"/>
    </row>
    <row r="47493" spans="2:2">
      <c r="B47493" s="150"/>
    </row>
    <row r="47494" spans="2:2">
      <c r="B47494" s="150"/>
    </row>
    <row r="47495" spans="2:2">
      <c r="B47495" s="150"/>
    </row>
    <row r="47496" spans="2:2">
      <c r="B47496" s="150"/>
    </row>
    <row r="47497" spans="2:2">
      <c r="B47497" s="150"/>
    </row>
    <row r="47498" spans="2:2">
      <c r="B47498" s="150"/>
    </row>
    <row r="47499" spans="2:2">
      <c r="B47499" s="150"/>
    </row>
    <row r="47500" spans="2:2">
      <c r="B47500" s="150"/>
    </row>
    <row r="47501" spans="2:2">
      <c r="B47501" s="150"/>
    </row>
    <row r="47502" spans="2:2">
      <c r="B47502" s="150"/>
    </row>
    <row r="47503" spans="2:2">
      <c r="B47503" s="150"/>
    </row>
    <row r="47504" spans="2:2">
      <c r="B47504" s="150"/>
    </row>
    <row r="47505" spans="2:2">
      <c r="B47505" s="150"/>
    </row>
    <row r="47506" spans="2:2">
      <c r="B47506" s="150"/>
    </row>
    <row r="47507" spans="2:2">
      <c r="B47507" s="150"/>
    </row>
    <row r="47508" spans="2:2">
      <c r="B47508" s="150"/>
    </row>
    <row r="47509" spans="2:2">
      <c r="B47509" s="150"/>
    </row>
    <row r="47510" spans="2:2">
      <c r="B47510" s="150"/>
    </row>
    <row r="47511" spans="2:2">
      <c r="B47511" s="150"/>
    </row>
    <row r="47512" spans="2:2">
      <c r="B47512" s="150"/>
    </row>
    <row r="47513" spans="2:2">
      <c r="B47513" s="150"/>
    </row>
    <row r="47514" spans="2:2">
      <c r="B47514" s="150"/>
    </row>
    <row r="47515" spans="2:2">
      <c r="B47515" s="150"/>
    </row>
    <row r="47516" spans="2:2">
      <c r="B47516" s="150"/>
    </row>
    <row r="47517" spans="2:2">
      <c r="B47517" s="150"/>
    </row>
    <row r="47518" spans="2:2">
      <c r="B47518" s="150"/>
    </row>
    <row r="47519" spans="2:2">
      <c r="B47519" s="150"/>
    </row>
    <row r="47520" spans="2:2">
      <c r="B47520" s="150"/>
    </row>
    <row r="47521" spans="2:2">
      <c r="B47521" s="150"/>
    </row>
    <row r="47522" spans="2:2">
      <c r="B47522" s="150"/>
    </row>
    <row r="47523" spans="2:2">
      <c r="B47523" s="150"/>
    </row>
    <row r="47524" spans="2:2">
      <c r="B47524" s="150"/>
    </row>
    <row r="47525" spans="2:2">
      <c r="B47525" s="150"/>
    </row>
    <row r="47526" spans="2:2">
      <c r="B47526" s="150"/>
    </row>
    <row r="47527" spans="2:2">
      <c r="B47527" s="150"/>
    </row>
    <row r="47528" spans="2:2">
      <c r="B47528" s="150"/>
    </row>
    <row r="47529" spans="2:2">
      <c r="B47529" s="150"/>
    </row>
    <row r="47530" spans="2:2">
      <c r="B47530" s="150"/>
    </row>
    <row r="47531" spans="2:2">
      <c r="B47531" s="150"/>
    </row>
    <row r="47532" spans="2:2">
      <c r="B47532" s="150"/>
    </row>
    <row r="47533" spans="2:2">
      <c r="B47533" s="150"/>
    </row>
    <row r="47534" spans="2:2">
      <c r="B47534" s="150"/>
    </row>
    <row r="47535" spans="2:2">
      <c r="B47535" s="150"/>
    </row>
    <row r="47536" spans="2:2">
      <c r="B47536" s="150"/>
    </row>
    <row r="47537" spans="2:2">
      <c r="B47537" s="150"/>
    </row>
    <row r="47538" spans="2:2">
      <c r="B47538" s="150"/>
    </row>
    <row r="47539" spans="2:2">
      <c r="B47539" s="150"/>
    </row>
    <row r="47540" spans="2:2">
      <c r="B47540" s="150"/>
    </row>
    <row r="47541" spans="2:2">
      <c r="B47541" s="150"/>
    </row>
    <row r="47542" spans="2:2">
      <c r="B47542" s="150"/>
    </row>
    <row r="47543" spans="2:2">
      <c r="B47543" s="150"/>
    </row>
    <row r="47544" spans="2:2">
      <c r="B47544" s="150"/>
    </row>
    <row r="47545" spans="2:2">
      <c r="B47545" s="150"/>
    </row>
    <row r="47546" spans="2:2">
      <c r="B47546" s="150"/>
    </row>
    <row r="47547" spans="2:2">
      <c r="B47547" s="150"/>
    </row>
    <row r="47548" spans="2:2">
      <c r="B47548" s="150"/>
    </row>
    <row r="47549" spans="2:2">
      <c r="B47549" s="150"/>
    </row>
    <row r="47550" spans="2:2">
      <c r="B47550" s="150"/>
    </row>
    <row r="47551" spans="2:2">
      <c r="B47551" s="150"/>
    </row>
    <row r="47552" spans="2:2">
      <c r="B47552" s="150"/>
    </row>
    <row r="47553" spans="2:2">
      <c r="B47553" s="150"/>
    </row>
    <row r="47554" spans="2:2">
      <c r="B47554" s="150"/>
    </row>
    <row r="47555" spans="2:2">
      <c r="B47555" s="150"/>
    </row>
    <row r="47556" spans="2:2">
      <c r="B47556" s="150"/>
    </row>
    <row r="47557" spans="2:2">
      <c r="B47557" s="150"/>
    </row>
    <row r="47558" spans="2:2">
      <c r="B47558" s="150"/>
    </row>
    <row r="47559" spans="2:2">
      <c r="B47559" s="150"/>
    </row>
    <row r="47560" spans="2:2">
      <c r="B47560" s="150"/>
    </row>
    <row r="47561" spans="2:2">
      <c r="B47561" s="150"/>
    </row>
    <row r="47562" spans="2:2">
      <c r="B47562" s="150"/>
    </row>
    <row r="47563" spans="2:2">
      <c r="B47563" s="150"/>
    </row>
    <row r="47564" spans="2:2">
      <c r="B47564" s="150"/>
    </row>
    <row r="47565" spans="2:2">
      <c r="B47565" s="150"/>
    </row>
    <row r="47566" spans="2:2">
      <c r="B47566" s="150"/>
    </row>
    <row r="47567" spans="2:2">
      <c r="B47567" s="150"/>
    </row>
    <row r="47568" spans="2:2">
      <c r="B47568" s="150"/>
    </row>
    <row r="47569" spans="2:2">
      <c r="B47569" s="150"/>
    </row>
    <row r="47570" spans="2:2">
      <c r="B47570" s="150"/>
    </row>
    <row r="47571" spans="2:2">
      <c r="B47571" s="150"/>
    </row>
    <row r="47572" spans="2:2">
      <c r="B47572" s="150"/>
    </row>
    <row r="47573" spans="2:2">
      <c r="B47573" s="150"/>
    </row>
    <row r="47574" spans="2:2">
      <c r="B47574" s="150"/>
    </row>
    <row r="47575" spans="2:2">
      <c r="B47575" s="150"/>
    </row>
    <row r="47576" spans="2:2">
      <c r="B47576" s="150"/>
    </row>
    <row r="47577" spans="2:2">
      <c r="B47577" s="150"/>
    </row>
    <row r="47578" spans="2:2">
      <c r="B47578" s="150"/>
    </row>
    <row r="47579" spans="2:2">
      <c r="B47579" s="150"/>
    </row>
    <row r="47580" spans="2:2">
      <c r="B47580" s="150"/>
    </row>
    <row r="47581" spans="2:2">
      <c r="B47581" s="150"/>
    </row>
    <row r="47582" spans="2:2">
      <c r="B47582" s="150"/>
    </row>
    <row r="47583" spans="2:2">
      <c r="B47583" s="150"/>
    </row>
    <row r="47584" spans="2:2">
      <c r="B47584" s="150"/>
    </row>
    <row r="47585" spans="2:2">
      <c r="B47585" s="150"/>
    </row>
    <row r="47586" spans="2:2">
      <c r="B47586" s="150"/>
    </row>
    <row r="47587" spans="2:2">
      <c r="B47587" s="150"/>
    </row>
    <row r="47588" spans="2:2">
      <c r="B47588" s="150"/>
    </row>
    <row r="47589" spans="2:2">
      <c r="B47589" s="150"/>
    </row>
    <row r="47590" spans="2:2">
      <c r="B47590" s="150"/>
    </row>
    <row r="47591" spans="2:2">
      <c r="B47591" s="150"/>
    </row>
    <row r="47592" spans="2:2">
      <c r="B47592" s="150"/>
    </row>
    <row r="47593" spans="2:2">
      <c r="B47593" s="150"/>
    </row>
    <row r="47594" spans="2:2">
      <c r="B47594" s="150"/>
    </row>
    <row r="47595" spans="2:2">
      <c r="B47595" s="150"/>
    </row>
    <row r="47596" spans="2:2">
      <c r="B47596" s="150"/>
    </row>
    <row r="47597" spans="2:2">
      <c r="B47597" s="150"/>
    </row>
    <row r="47598" spans="2:2">
      <c r="B47598" s="150"/>
    </row>
    <row r="47599" spans="2:2">
      <c r="B47599" s="150"/>
    </row>
    <row r="47600" spans="2:2">
      <c r="B47600" s="150"/>
    </row>
    <row r="47601" spans="2:2">
      <c r="B47601" s="150"/>
    </row>
    <row r="47602" spans="2:2">
      <c r="B47602" s="150"/>
    </row>
    <row r="47603" spans="2:2">
      <c r="B47603" s="150"/>
    </row>
    <row r="47604" spans="2:2">
      <c r="B47604" s="150"/>
    </row>
    <row r="47605" spans="2:2">
      <c r="B47605" s="150"/>
    </row>
    <row r="47606" spans="2:2">
      <c r="B47606" s="150"/>
    </row>
    <row r="47607" spans="2:2">
      <c r="B47607" s="150"/>
    </row>
    <row r="47608" spans="2:2">
      <c r="B47608" s="150"/>
    </row>
    <row r="47609" spans="2:2">
      <c r="B47609" s="150"/>
    </row>
    <row r="47610" spans="2:2">
      <c r="B47610" s="150"/>
    </row>
    <row r="47611" spans="2:2">
      <c r="B47611" s="150"/>
    </row>
    <row r="47612" spans="2:2">
      <c r="B47612" s="150"/>
    </row>
    <row r="47613" spans="2:2">
      <c r="B47613" s="150"/>
    </row>
    <row r="47614" spans="2:2">
      <c r="B47614" s="150"/>
    </row>
    <row r="47615" spans="2:2">
      <c r="B47615" s="150"/>
    </row>
    <row r="47616" spans="2:2">
      <c r="B47616" s="150"/>
    </row>
    <row r="47617" spans="2:2">
      <c r="B47617" s="150"/>
    </row>
    <row r="47618" spans="2:2">
      <c r="B47618" s="150"/>
    </row>
    <row r="47619" spans="2:2">
      <c r="B47619" s="150"/>
    </row>
    <row r="47620" spans="2:2">
      <c r="B47620" s="150"/>
    </row>
    <row r="47621" spans="2:2">
      <c r="B47621" s="150"/>
    </row>
    <row r="47622" spans="2:2">
      <c r="B47622" s="150"/>
    </row>
    <row r="47623" spans="2:2">
      <c r="B47623" s="150"/>
    </row>
    <row r="47624" spans="2:2">
      <c r="B47624" s="150"/>
    </row>
    <row r="47625" spans="2:2">
      <c r="B47625" s="150"/>
    </row>
    <row r="47626" spans="2:2">
      <c r="B47626" s="150"/>
    </row>
    <row r="47627" spans="2:2">
      <c r="B47627" s="150"/>
    </row>
    <row r="47628" spans="2:2">
      <c r="B47628" s="150"/>
    </row>
    <row r="47629" spans="2:2">
      <c r="B47629" s="150"/>
    </row>
    <row r="47630" spans="2:2">
      <c r="B47630" s="150"/>
    </row>
    <row r="47631" spans="2:2">
      <c r="B47631" s="150"/>
    </row>
    <row r="47632" spans="2:2">
      <c r="B47632" s="150"/>
    </row>
    <row r="47633" spans="2:2">
      <c r="B47633" s="150"/>
    </row>
    <row r="47634" spans="2:2">
      <c r="B47634" s="150"/>
    </row>
    <row r="47635" spans="2:2">
      <c r="B47635" s="150"/>
    </row>
    <row r="47636" spans="2:2">
      <c r="B47636" s="150"/>
    </row>
    <row r="47637" spans="2:2">
      <c r="B47637" s="150"/>
    </row>
    <row r="47638" spans="2:2">
      <c r="B47638" s="150"/>
    </row>
    <row r="47639" spans="2:2">
      <c r="B47639" s="150"/>
    </row>
    <row r="47640" spans="2:2">
      <c r="B47640" s="150"/>
    </row>
    <row r="47641" spans="2:2">
      <c r="B47641" s="150"/>
    </row>
    <row r="47642" spans="2:2">
      <c r="B47642" s="150"/>
    </row>
    <row r="47643" spans="2:2">
      <c r="B47643" s="150"/>
    </row>
    <row r="47644" spans="2:2">
      <c r="B47644" s="150"/>
    </row>
    <row r="47645" spans="2:2">
      <c r="B47645" s="150"/>
    </row>
    <row r="47646" spans="2:2">
      <c r="B47646" s="150"/>
    </row>
    <row r="47647" spans="2:2">
      <c r="B47647" s="150"/>
    </row>
    <row r="47648" spans="2:2">
      <c r="B47648" s="150"/>
    </row>
    <row r="47649" spans="2:2">
      <c r="B47649" s="150"/>
    </row>
    <row r="47650" spans="2:2">
      <c r="B47650" s="150"/>
    </row>
    <row r="47651" spans="2:2">
      <c r="B47651" s="150"/>
    </row>
    <row r="47652" spans="2:2">
      <c r="B47652" s="150"/>
    </row>
    <row r="47653" spans="2:2">
      <c r="B47653" s="150"/>
    </row>
    <row r="47654" spans="2:2">
      <c r="B47654" s="150"/>
    </row>
    <row r="47655" spans="2:2">
      <c r="B47655" s="150"/>
    </row>
    <row r="47656" spans="2:2">
      <c r="B47656" s="150"/>
    </row>
    <row r="47657" spans="2:2">
      <c r="B47657" s="150"/>
    </row>
    <row r="47658" spans="2:2">
      <c r="B47658" s="150"/>
    </row>
    <row r="47659" spans="2:2">
      <c r="B47659" s="150"/>
    </row>
    <row r="47660" spans="2:2">
      <c r="B47660" s="150"/>
    </row>
    <row r="47661" spans="2:2">
      <c r="B47661" s="150"/>
    </row>
    <row r="47662" spans="2:2">
      <c r="B47662" s="150"/>
    </row>
    <row r="47663" spans="2:2">
      <c r="B47663" s="150"/>
    </row>
    <row r="47664" spans="2:2">
      <c r="B47664" s="150"/>
    </row>
    <row r="47665" spans="2:2">
      <c r="B47665" s="150"/>
    </row>
    <row r="47666" spans="2:2">
      <c r="B47666" s="150"/>
    </row>
    <row r="47667" spans="2:2">
      <c r="B47667" s="150"/>
    </row>
    <row r="47668" spans="2:2">
      <c r="B47668" s="150"/>
    </row>
    <row r="47669" spans="2:2">
      <c r="B47669" s="150"/>
    </row>
    <row r="47670" spans="2:2">
      <c r="B47670" s="150"/>
    </row>
    <row r="47671" spans="2:2">
      <c r="B47671" s="150"/>
    </row>
    <row r="47672" spans="2:2">
      <c r="B47672" s="150"/>
    </row>
    <row r="47673" spans="2:2">
      <c r="B47673" s="150"/>
    </row>
    <row r="47674" spans="2:2">
      <c r="B47674" s="150"/>
    </row>
    <row r="47675" spans="2:2">
      <c r="B47675" s="150"/>
    </row>
    <row r="47676" spans="2:2">
      <c r="B47676" s="150"/>
    </row>
    <row r="47677" spans="2:2">
      <c r="B47677" s="150"/>
    </row>
    <row r="47678" spans="2:2">
      <c r="B47678" s="150"/>
    </row>
    <row r="47679" spans="2:2">
      <c r="B47679" s="150"/>
    </row>
    <row r="47680" spans="2:2">
      <c r="B47680" s="150"/>
    </row>
    <row r="47681" spans="2:2">
      <c r="B47681" s="150"/>
    </row>
    <row r="47682" spans="2:2">
      <c r="B47682" s="150"/>
    </row>
    <row r="47683" spans="2:2">
      <c r="B47683" s="150"/>
    </row>
    <row r="47684" spans="2:2">
      <c r="B47684" s="150"/>
    </row>
    <row r="47685" spans="2:2">
      <c r="B47685" s="150"/>
    </row>
    <row r="47686" spans="2:2">
      <c r="B47686" s="150"/>
    </row>
    <row r="47687" spans="2:2">
      <c r="B47687" s="150"/>
    </row>
    <row r="47688" spans="2:2">
      <c r="B47688" s="150"/>
    </row>
    <row r="47689" spans="2:2">
      <c r="B47689" s="150"/>
    </row>
    <row r="47690" spans="2:2">
      <c r="B47690" s="150"/>
    </row>
    <row r="47691" spans="2:2">
      <c r="B47691" s="150"/>
    </row>
    <row r="47692" spans="2:2">
      <c r="B47692" s="150"/>
    </row>
    <row r="47693" spans="2:2">
      <c r="B47693" s="150"/>
    </row>
    <row r="47694" spans="2:2">
      <c r="B47694" s="150"/>
    </row>
    <row r="47695" spans="2:2">
      <c r="B47695" s="150"/>
    </row>
    <row r="47696" spans="2:2">
      <c r="B47696" s="150"/>
    </row>
    <row r="47697" spans="2:2">
      <c r="B47697" s="150"/>
    </row>
    <row r="47698" spans="2:2">
      <c r="B47698" s="150"/>
    </row>
    <row r="47699" spans="2:2">
      <c r="B47699" s="150"/>
    </row>
    <row r="47700" spans="2:2">
      <c r="B47700" s="150"/>
    </row>
    <row r="47701" spans="2:2">
      <c r="B47701" s="150"/>
    </row>
    <row r="47702" spans="2:2">
      <c r="B47702" s="150"/>
    </row>
    <row r="47703" spans="2:2">
      <c r="B47703" s="150"/>
    </row>
    <row r="47704" spans="2:2">
      <c r="B47704" s="150"/>
    </row>
    <row r="47705" spans="2:2">
      <c r="B47705" s="150"/>
    </row>
    <row r="47706" spans="2:2">
      <c r="B47706" s="150"/>
    </row>
    <row r="47707" spans="2:2">
      <c r="B47707" s="150"/>
    </row>
    <row r="47708" spans="2:2">
      <c r="B47708" s="150"/>
    </row>
    <row r="47709" spans="2:2">
      <c r="B47709" s="150"/>
    </row>
    <row r="47710" spans="2:2">
      <c r="B47710" s="150"/>
    </row>
    <row r="47711" spans="2:2">
      <c r="B47711" s="150"/>
    </row>
    <row r="47712" spans="2:2">
      <c r="B47712" s="150"/>
    </row>
    <row r="47713" spans="2:2">
      <c r="B47713" s="150"/>
    </row>
    <row r="47714" spans="2:2">
      <c r="B47714" s="150"/>
    </row>
    <row r="47715" spans="2:2">
      <c r="B47715" s="150"/>
    </row>
    <row r="47716" spans="2:2">
      <c r="B47716" s="150"/>
    </row>
    <row r="47717" spans="2:2">
      <c r="B47717" s="150"/>
    </row>
    <row r="47718" spans="2:2">
      <c r="B47718" s="150"/>
    </row>
    <row r="47719" spans="2:2">
      <c r="B47719" s="150"/>
    </row>
    <row r="47720" spans="2:2">
      <c r="B47720" s="150"/>
    </row>
    <row r="47721" spans="2:2">
      <c r="B47721" s="150"/>
    </row>
    <row r="47722" spans="2:2">
      <c r="B47722" s="150"/>
    </row>
    <row r="47723" spans="2:2">
      <c r="B47723" s="150"/>
    </row>
    <row r="47724" spans="2:2">
      <c r="B47724" s="150"/>
    </row>
    <row r="47725" spans="2:2">
      <c r="B47725" s="150"/>
    </row>
    <row r="47726" spans="2:2">
      <c r="B47726" s="150"/>
    </row>
    <row r="47727" spans="2:2">
      <c r="B47727" s="150"/>
    </row>
    <row r="47728" spans="2:2">
      <c r="B47728" s="150"/>
    </row>
    <row r="47729" spans="2:2">
      <c r="B47729" s="150"/>
    </row>
    <row r="47730" spans="2:2">
      <c r="B47730" s="150"/>
    </row>
    <row r="47731" spans="2:2">
      <c r="B47731" s="150"/>
    </row>
    <row r="47732" spans="2:2">
      <c r="B47732" s="150"/>
    </row>
    <row r="47733" spans="2:2">
      <c r="B47733" s="150"/>
    </row>
    <row r="47734" spans="2:2">
      <c r="B47734" s="150"/>
    </row>
    <row r="47735" spans="2:2">
      <c r="B47735" s="150"/>
    </row>
    <row r="47736" spans="2:2">
      <c r="B47736" s="150"/>
    </row>
    <row r="47737" spans="2:2">
      <c r="B47737" s="150"/>
    </row>
    <row r="47738" spans="2:2">
      <c r="B47738" s="150"/>
    </row>
    <row r="47739" spans="2:2">
      <c r="B47739" s="150"/>
    </row>
    <row r="47740" spans="2:2">
      <c r="B47740" s="150"/>
    </row>
    <row r="47741" spans="2:2">
      <c r="B47741" s="150"/>
    </row>
    <row r="47742" spans="2:2">
      <c r="B47742" s="150"/>
    </row>
    <row r="47743" spans="2:2">
      <c r="B47743" s="150"/>
    </row>
    <row r="47744" spans="2:2">
      <c r="B47744" s="150"/>
    </row>
    <row r="47745" spans="2:2">
      <c r="B47745" s="150"/>
    </row>
    <row r="47746" spans="2:2">
      <c r="B47746" s="150"/>
    </row>
    <row r="47747" spans="2:2">
      <c r="B47747" s="150"/>
    </row>
    <row r="47748" spans="2:2">
      <c r="B47748" s="150"/>
    </row>
    <row r="47749" spans="2:2">
      <c r="B47749" s="150"/>
    </row>
    <row r="47750" spans="2:2">
      <c r="B47750" s="150"/>
    </row>
    <row r="47751" spans="2:2">
      <c r="B47751" s="150"/>
    </row>
    <row r="47752" spans="2:2">
      <c r="B47752" s="150"/>
    </row>
    <row r="47753" spans="2:2">
      <c r="B47753" s="150"/>
    </row>
    <row r="47754" spans="2:2">
      <c r="B47754" s="150"/>
    </row>
    <row r="47755" spans="2:2">
      <c r="B47755" s="150"/>
    </row>
    <row r="47756" spans="2:2">
      <c r="B47756" s="150"/>
    </row>
    <row r="47757" spans="2:2">
      <c r="B47757" s="150"/>
    </row>
    <row r="47758" spans="2:2">
      <c r="B47758" s="150"/>
    </row>
    <row r="47759" spans="2:2">
      <c r="B47759" s="150"/>
    </row>
    <row r="47760" spans="2:2">
      <c r="B47760" s="150"/>
    </row>
    <row r="47761" spans="2:2">
      <c r="B47761" s="150"/>
    </row>
    <row r="47762" spans="2:2">
      <c r="B47762" s="150"/>
    </row>
    <row r="47763" spans="2:2">
      <c r="B47763" s="150"/>
    </row>
    <row r="47764" spans="2:2">
      <c r="B47764" s="150"/>
    </row>
    <row r="47765" spans="2:2">
      <c r="B47765" s="150"/>
    </row>
    <row r="47766" spans="2:2">
      <c r="B47766" s="150"/>
    </row>
    <row r="47767" spans="2:2">
      <c r="B47767" s="150"/>
    </row>
    <row r="47768" spans="2:2">
      <c r="B47768" s="150"/>
    </row>
    <row r="47769" spans="2:2">
      <c r="B47769" s="150"/>
    </row>
    <row r="47770" spans="2:2">
      <c r="B47770" s="150"/>
    </row>
    <row r="47771" spans="2:2">
      <c r="B47771" s="150"/>
    </row>
    <row r="47772" spans="2:2">
      <c r="B47772" s="150"/>
    </row>
    <row r="47773" spans="2:2">
      <c r="B47773" s="150"/>
    </row>
    <row r="47774" spans="2:2">
      <c r="B47774" s="150"/>
    </row>
    <row r="47775" spans="2:2">
      <c r="B47775" s="150"/>
    </row>
    <row r="47776" spans="2:2">
      <c r="B47776" s="150"/>
    </row>
    <row r="47777" spans="2:2">
      <c r="B47777" s="150"/>
    </row>
    <row r="47778" spans="2:2">
      <c r="B47778" s="150"/>
    </row>
    <row r="47779" spans="2:2">
      <c r="B47779" s="150"/>
    </row>
    <row r="47780" spans="2:2">
      <c r="B47780" s="150"/>
    </row>
    <row r="47781" spans="2:2">
      <c r="B47781" s="150"/>
    </row>
    <row r="47782" spans="2:2">
      <c r="B47782" s="150"/>
    </row>
    <row r="47783" spans="2:2">
      <c r="B47783" s="150"/>
    </row>
    <row r="47784" spans="2:2">
      <c r="B47784" s="150"/>
    </row>
    <row r="47785" spans="2:2">
      <c r="B47785" s="150"/>
    </row>
    <row r="47786" spans="2:2">
      <c r="B47786" s="150"/>
    </row>
    <row r="47787" spans="2:2">
      <c r="B47787" s="150"/>
    </row>
    <row r="47788" spans="2:2">
      <c r="B47788" s="150"/>
    </row>
    <row r="47789" spans="2:2">
      <c r="B47789" s="150"/>
    </row>
    <row r="47790" spans="2:2">
      <c r="B47790" s="150"/>
    </row>
    <row r="47791" spans="2:2">
      <c r="B47791" s="150"/>
    </row>
    <row r="47792" spans="2:2">
      <c r="B47792" s="150"/>
    </row>
    <row r="47793" spans="2:2">
      <c r="B47793" s="150"/>
    </row>
    <row r="47794" spans="2:2">
      <c r="B47794" s="150"/>
    </row>
    <row r="47795" spans="2:2">
      <c r="B47795" s="150"/>
    </row>
    <row r="47796" spans="2:2">
      <c r="B47796" s="150"/>
    </row>
    <row r="47797" spans="2:2">
      <c r="B47797" s="150"/>
    </row>
    <row r="47798" spans="2:2">
      <c r="B47798" s="150"/>
    </row>
    <row r="47799" spans="2:2">
      <c r="B47799" s="150"/>
    </row>
    <row r="47800" spans="2:2">
      <c r="B47800" s="150"/>
    </row>
    <row r="47801" spans="2:2">
      <c r="B47801" s="150"/>
    </row>
    <row r="47802" spans="2:2">
      <c r="B47802" s="150"/>
    </row>
    <row r="47803" spans="2:2">
      <c r="B47803" s="150"/>
    </row>
    <row r="47804" spans="2:2">
      <c r="B47804" s="150"/>
    </row>
    <row r="47805" spans="2:2">
      <c r="B47805" s="150"/>
    </row>
    <row r="47806" spans="2:2">
      <c r="B47806" s="150"/>
    </row>
    <row r="47807" spans="2:2">
      <c r="B47807" s="150"/>
    </row>
    <row r="47808" spans="2:2">
      <c r="B47808" s="150"/>
    </row>
    <row r="47809" spans="2:2">
      <c r="B47809" s="150"/>
    </row>
    <row r="47810" spans="2:2">
      <c r="B47810" s="150"/>
    </row>
    <row r="47811" spans="2:2">
      <c r="B47811" s="150"/>
    </row>
    <row r="47812" spans="2:2">
      <c r="B47812" s="150"/>
    </row>
    <row r="47813" spans="2:2">
      <c r="B47813" s="150"/>
    </row>
    <row r="47814" spans="2:2">
      <c r="B47814" s="150"/>
    </row>
    <row r="47815" spans="2:2">
      <c r="B47815" s="150"/>
    </row>
    <row r="47816" spans="2:2">
      <c r="B47816" s="150"/>
    </row>
    <row r="47817" spans="2:2">
      <c r="B47817" s="150"/>
    </row>
    <row r="47818" spans="2:2">
      <c r="B47818" s="150"/>
    </row>
    <row r="47819" spans="2:2">
      <c r="B47819" s="150"/>
    </row>
    <row r="47820" spans="2:2">
      <c r="B47820" s="150"/>
    </row>
    <row r="47821" spans="2:2">
      <c r="B47821" s="150"/>
    </row>
    <row r="47822" spans="2:2">
      <c r="B47822" s="150"/>
    </row>
    <row r="47823" spans="2:2">
      <c r="B47823" s="150"/>
    </row>
    <row r="47824" spans="2:2">
      <c r="B47824" s="150"/>
    </row>
    <row r="47825" spans="2:2">
      <c r="B47825" s="150"/>
    </row>
    <row r="47826" spans="2:2">
      <c r="B47826" s="150"/>
    </row>
    <row r="47827" spans="2:2">
      <c r="B47827" s="150"/>
    </row>
    <row r="47828" spans="2:2">
      <c r="B47828" s="150"/>
    </row>
    <row r="47829" spans="2:2">
      <c r="B47829" s="150"/>
    </row>
    <row r="47830" spans="2:2">
      <c r="B47830" s="150"/>
    </row>
    <row r="47831" spans="2:2">
      <c r="B47831" s="150"/>
    </row>
    <row r="47832" spans="2:2">
      <c r="B47832" s="150"/>
    </row>
    <row r="47833" spans="2:2">
      <c r="B47833" s="150"/>
    </row>
    <row r="47834" spans="2:2">
      <c r="B47834" s="150"/>
    </row>
    <row r="47835" spans="2:2">
      <c r="B47835" s="150"/>
    </row>
    <row r="47836" spans="2:2">
      <c r="B47836" s="150"/>
    </row>
    <row r="47837" spans="2:2">
      <c r="B47837" s="150"/>
    </row>
    <row r="47838" spans="2:2">
      <c r="B47838" s="150"/>
    </row>
    <row r="47839" spans="2:2">
      <c r="B47839" s="150"/>
    </row>
    <row r="47840" spans="2:2">
      <c r="B47840" s="150"/>
    </row>
    <row r="47841" spans="2:2">
      <c r="B47841" s="150"/>
    </row>
    <row r="47842" spans="2:2">
      <c r="B47842" s="150"/>
    </row>
    <row r="47843" spans="2:2">
      <c r="B47843" s="150"/>
    </row>
    <row r="47844" spans="2:2">
      <c r="B47844" s="150"/>
    </row>
    <row r="47845" spans="2:2">
      <c r="B47845" s="150"/>
    </row>
    <row r="47846" spans="2:2">
      <c r="B47846" s="150"/>
    </row>
    <row r="47847" spans="2:2">
      <c r="B47847" s="150"/>
    </row>
    <row r="47848" spans="2:2">
      <c r="B47848" s="150"/>
    </row>
    <row r="47849" spans="2:2">
      <c r="B47849" s="150"/>
    </row>
    <row r="47850" spans="2:2">
      <c r="B47850" s="150"/>
    </row>
    <row r="47851" spans="2:2">
      <c r="B47851" s="150"/>
    </row>
    <row r="47852" spans="2:2">
      <c r="B47852" s="150"/>
    </row>
    <row r="47853" spans="2:2">
      <c r="B47853" s="150"/>
    </row>
    <row r="47854" spans="2:2">
      <c r="B47854" s="150"/>
    </row>
    <row r="47855" spans="2:2">
      <c r="B47855" s="150"/>
    </row>
    <row r="47856" spans="2:2">
      <c r="B47856" s="150"/>
    </row>
    <row r="47857" spans="2:2">
      <c r="B47857" s="150"/>
    </row>
    <row r="47858" spans="2:2">
      <c r="B47858" s="150"/>
    </row>
    <row r="47859" spans="2:2">
      <c r="B47859" s="150"/>
    </row>
    <row r="47860" spans="2:2">
      <c r="B47860" s="150"/>
    </row>
    <row r="47861" spans="2:2">
      <c r="B47861" s="150"/>
    </row>
    <row r="47862" spans="2:2">
      <c r="B47862" s="150"/>
    </row>
    <row r="47863" spans="2:2">
      <c r="B47863" s="150"/>
    </row>
    <row r="47864" spans="2:2">
      <c r="B47864" s="150"/>
    </row>
    <row r="47865" spans="2:2">
      <c r="B47865" s="150"/>
    </row>
    <row r="47866" spans="2:2">
      <c r="B47866" s="150"/>
    </row>
    <row r="47867" spans="2:2">
      <c r="B47867" s="150"/>
    </row>
    <row r="47868" spans="2:2">
      <c r="B47868" s="150"/>
    </row>
    <row r="47869" spans="2:2">
      <c r="B47869" s="150"/>
    </row>
    <row r="47870" spans="2:2">
      <c r="B47870" s="150"/>
    </row>
    <row r="47871" spans="2:2">
      <c r="B47871" s="150"/>
    </row>
    <row r="47872" spans="2:2">
      <c r="B47872" s="150"/>
    </row>
    <row r="47873" spans="2:2">
      <c r="B47873" s="150"/>
    </row>
    <row r="47874" spans="2:2">
      <c r="B47874" s="150"/>
    </row>
    <row r="47875" spans="2:2">
      <c r="B47875" s="150"/>
    </row>
    <row r="47876" spans="2:2">
      <c r="B47876" s="150"/>
    </row>
    <row r="47877" spans="2:2">
      <c r="B47877" s="150"/>
    </row>
    <row r="47878" spans="2:2">
      <c r="B47878" s="150"/>
    </row>
    <row r="47879" spans="2:2">
      <c r="B47879" s="150"/>
    </row>
    <row r="47880" spans="2:2">
      <c r="B47880" s="150"/>
    </row>
    <row r="47881" spans="2:2">
      <c r="B47881" s="150"/>
    </row>
    <row r="47882" spans="2:2">
      <c r="B47882" s="150"/>
    </row>
    <row r="47883" spans="2:2">
      <c r="B47883" s="150"/>
    </row>
    <row r="47884" spans="2:2">
      <c r="B47884" s="150"/>
    </row>
    <row r="47885" spans="2:2">
      <c r="B47885" s="150"/>
    </row>
    <row r="47886" spans="2:2">
      <c r="B47886" s="150"/>
    </row>
    <row r="47887" spans="2:2">
      <c r="B47887" s="150"/>
    </row>
    <row r="47888" spans="2:2">
      <c r="B47888" s="150"/>
    </row>
    <row r="47889" spans="2:2">
      <c r="B47889" s="150"/>
    </row>
    <row r="47890" spans="2:2">
      <c r="B47890" s="150"/>
    </row>
    <row r="47891" spans="2:2">
      <c r="B47891" s="150"/>
    </row>
    <row r="47892" spans="2:2">
      <c r="B47892" s="150"/>
    </row>
    <row r="47893" spans="2:2">
      <c r="B47893" s="150"/>
    </row>
    <row r="47894" spans="2:2">
      <c r="B47894" s="150"/>
    </row>
    <row r="47895" spans="2:2">
      <c r="B47895" s="150"/>
    </row>
    <row r="47896" spans="2:2">
      <c r="B47896" s="150"/>
    </row>
    <row r="47897" spans="2:2">
      <c r="B47897" s="150"/>
    </row>
    <row r="47898" spans="2:2">
      <c r="B47898" s="150"/>
    </row>
    <row r="47899" spans="2:2">
      <c r="B47899" s="150"/>
    </row>
    <row r="47900" spans="2:2">
      <c r="B47900" s="150"/>
    </row>
    <row r="47901" spans="2:2">
      <c r="B47901" s="150"/>
    </row>
    <row r="47902" spans="2:2">
      <c r="B47902" s="150"/>
    </row>
    <row r="47903" spans="2:2">
      <c r="B47903" s="150"/>
    </row>
    <row r="47904" spans="2:2">
      <c r="B47904" s="150"/>
    </row>
    <row r="47905" spans="2:2">
      <c r="B47905" s="150"/>
    </row>
    <row r="47906" spans="2:2">
      <c r="B47906" s="150"/>
    </row>
    <row r="47907" spans="2:2">
      <c r="B47907" s="150"/>
    </row>
    <row r="47908" spans="2:2">
      <c r="B47908" s="150"/>
    </row>
    <row r="47909" spans="2:2">
      <c r="B47909" s="150"/>
    </row>
    <row r="47910" spans="2:2">
      <c r="B47910" s="150"/>
    </row>
    <row r="47911" spans="2:2">
      <c r="B47911" s="150"/>
    </row>
    <row r="47912" spans="2:2">
      <c r="B47912" s="150"/>
    </row>
    <row r="47913" spans="2:2">
      <c r="B47913" s="150"/>
    </row>
    <row r="47914" spans="2:2">
      <c r="B47914" s="150"/>
    </row>
    <row r="47915" spans="2:2">
      <c r="B47915" s="150"/>
    </row>
    <row r="47916" spans="2:2">
      <c r="B47916" s="150"/>
    </row>
    <row r="47917" spans="2:2">
      <c r="B47917" s="150"/>
    </row>
    <row r="47918" spans="2:2">
      <c r="B47918" s="150"/>
    </row>
    <row r="47919" spans="2:2">
      <c r="B47919" s="150"/>
    </row>
    <row r="47920" spans="2:2">
      <c r="B47920" s="150"/>
    </row>
    <row r="47921" spans="2:2">
      <c r="B47921" s="150"/>
    </row>
    <row r="47922" spans="2:2">
      <c r="B47922" s="150"/>
    </row>
    <row r="47923" spans="2:2">
      <c r="B47923" s="150"/>
    </row>
    <row r="47924" spans="2:2">
      <c r="B47924" s="150"/>
    </row>
    <row r="47925" spans="2:2">
      <c r="B47925" s="150"/>
    </row>
    <row r="47926" spans="2:2">
      <c r="B47926" s="150"/>
    </row>
    <row r="47927" spans="2:2">
      <c r="B47927" s="150"/>
    </row>
    <row r="47928" spans="2:2">
      <c r="B47928" s="150"/>
    </row>
    <row r="47929" spans="2:2">
      <c r="B47929" s="150"/>
    </row>
    <row r="47930" spans="2:2">
      <c r="B47930" s="150"/>
    </row>
    <row r="47931" spans="2:2">
      <c r="B47931" s="150"/>
    </row>
    <row r="47932" spans="2:2">
      <c r="B47932" s="150"/>
    </row>
    <row r="47933" spans="2:2">
      <c r="B47933" s="150"/>
    </row>
    <row r="47934" spans="2:2">
      <c r="B47934" s="150"/>
    </row>
    <row r="47935" spans="2:2">
      <c r="B47935" s="150"/>
    </row>
    <row r="47936" spans="2:2">
      <c r="B47936" s="150"/>
    </row>
    <row r="47937" spans="2:2">
      <c r="B47937" s="150"/>
    </row>
    <row r="47938" spans="2:2">
      <c r="B47938" s="150"/>
    </row>
    <row r="47939" spans="2:2">
      <c r="B47939" s="150"/>
    </row>
    <row r="47940" spans="2:2">
      <c r="B47940" s="150"/>
    </row>
    <row r="47941" spans="2:2">
      <c r="B47941" s="150"/>
    </row>
    <row r="47942" spans="2:2">
      <c r="B47942" s="150"/>
    </row>
    <row r="47943" spans="2:2">
      <c r="B47943" s="150"/>
    </row>
    <row r="47944" spans="2:2">
      <c r="B47944" s="150"/>
    </row>
    <row r="47945" spans="2:2">
      <c r="B47945" s="150"/>
    </row>
    <row r="47946" spans="2:2">
      <c r="B47946" s="150"/>
    </row>
    <row r="47947" spans="2:2">
      <c r="B47947" s="150"/>
    </row>
    <row r="47948" spans="2:2">
      <c r="B47948" s="150"/>
    </row>
    <row r="47949" spans="2:2">
      <c r="B47949" s="150"/>
    </row>
    <row r="47950" spans="2:2">
      <c r="B47950" s="150"/>
    </row>
    <row r="47951" spans="2:2">
      <c r="B47951" s="150"/>
    </row>
    <row r="47952" spans="2:2">
      <c r="B47952" s="150"/>
    </row>
    <row r="47953" spans="2:2">
      <c r="B47953" s="150"/>
    </row>
    <row r="47954" spans="2:2">
      <c r="B47954" s="150"/>
    </row>
    <row r="47955" spans="2:2">
      <c r="B47955" s="150"/>
    </row>
    <row r="47956" spans="2:2">
      <c r="B47956" s="150"/>
    </row>
    <row r="47957" spans="2:2">
      <c r="B47957" s="150"/>
    </row>
    <row r="47958" spans="2:2">
      <c r="B47958" s="150"/>
    </row>
    <row r="47959" spans="2:2">
      <c r="B47959" s="150"/>
    </row>
    <row r="47960" spans="2:2">
      <c r="B47960" s="150"/>
    </row>
    <row r="47961" spans="2:2">
      <c r="B47961" s="150"/>
    </row>
    <row r="47962" spans="2:2">
      <c r="B47962" s="150"/>
    </row>
    <row r="47963" spans="2:2">
      <c r="B47963" s="150"/>
    </row>
    <row r="47964" spans="2:2">
      <c r="B47964" s="150"/>
    </row>
    <row r="47965" spans="2:2">
      <c r="B47965" s="150"/>
    </row>
    <row r="47966" spans="2:2">
      <c r="B47966" s="150"/>
    </row>
    <row r="47967" spans="2:2">
      <c r="B47967" s="150"/>
    </row>
    <row r="47968" spans="2:2">
      <c r="B47968" s="150"/>
    </row>
    <row r="47969" spans="2:2">
      <c r="B47969" s="150"/>
    </row>
    <row r="47970" spans="2:2">
      <c r="B47970" s="150"/>
    </row>
    <row r="47971" spans="2:2">
      <c r="B47971" s="150"/>
    </row>
    <row r="47972" spans="2:2">
      <c r="B47972" s="150"/>
    </row>
    <row r="47973" spans="2:2">
      <c r="B47973" s="150"/>
    </row>
    <row r="47974" spans="2:2">
      <c r="B47974" s="150"/>
    </row>
    <row r="47975" spans="2:2">
      <c r="B47975" s="150"/>
    </row>
    <row r="47976" spans="2:2">
      <c r="B47976" s="150"/>
    </row>
    <row r="47977" spans="2:2">
      <c r="B47977" s="150"/>
    </row>
    <row r="47978" spans="2:2">
      <c r="B47978" s="150"/>
    </row>
    <row r="47979" spans="2:2">
      <c r="B47979" s="150"/>
    </row>
    <row r="47980" spans="2:2">
      <c r="B47980" s="150"/>
    </row>
    <row r="47981" spans="2:2">
      <c r="B47981" s="150"/>
    </row>
    <row r="47982" spans="2:2">
      <c r="B47982" s="150"/>
    </row>
    <row r="47983" spans="2:2">
      <c r="B47983" s="150"/>
    </row>
    <row r="47984" spans="2:2">
      <c r="B47984" s="150"/>
    </row>
    <row r="47985" spans="2:2">
      <c r="B47985" s="150"/>
    </row>
    <row r="47986" spans="2:2">
      <c r="B47986" s="150"/>
    </row>
    <row r="47987" spans="2:2">
      <c r="B47987" s="150"/>
    </row>
    <row r="47988" spans="2:2">
      <c r="B47988" s="150"/>
    </row>
    <row r="47989" spans="2:2">
      <c r="B47989" s="150"/>
    </row>
    <row r="47990" spans="2:2">
      <c r="B47990" s="150"/>
    </row>
    <row r="47991" spans="2:2">
      <c r="B47991" s="150"/>
    </row>
    <row r="47992" spans="2:2">
      <c r="B47992" s="150"/>
    </row>
    <row r="47993" spans="2:2">
      <c r="B47993" s="150"/>
    </row>
    <row r="47994" spans="2:2">
      <c r="B47994" s="150"/>
    </row>
    <row r="47995" spans="2:2">
      <c r="B47995" s="150"/>
    </row>
    <row r="47996" spans="2:2">
      <c r="B47996" s="150"/>
    </row>
    <row r="47997" spans="2:2">
      <c r="B47997" s="150"/>
    </row>
    <row r="47998" spans="2:2">
      <c r="B47998" s="150"/>
    </row>
    <row r="47999" spans="2:2">
      <c r="B47999" s="150"/>
    </row>
    <row r="48000" spans="2:2">
      <c r="B48000" s="150"/>
    </row>
    <row r="48001" spans="2:2">
      <c r="B48001" s="150"/>
    </row>
    <row r="48002" spans="2:2">
      <c r="B48002" s="150"/>
    </row>
    <row r="48003" spans="2:2">
      <c r="B48003" s="150"/>
    </row>
    <row r="48004" spans="2:2">
      <c r="B48004" s="150"/>
    </row>
    <row r="48005" spans="2:2">
      <c r="B48005" s="150"/>
    </row>
    <row r="48006" spans="2:2">
      <c r="B48006" s="150"/>
    </row>
    <row r="48007" spans="2:2">
      <c r="B48007" s="150"/>
    </row>
    <row r="48008" spans="2:2">
      <c r="B48008" s="150"/>
    </row>
    <row r="48009" spans="2:2">
      <c r="B48009" s="150"/>
    </row>
    <row r="48010" spans="2:2">
      <c r="B48010" s="150"/>
    </row>
    <row r="48011" spans="2:2">
      <c r="B48011" s="150"/>
    </row>
    <row r="48012" spans="2:2">
      <c r="B48012" s="150"/>
    </row>
    <row r="48013" spans="2:2">
      <c r="B48013" s="150"/>
    </row>
    <row r="48014" spans="2:2">
      <c r="B48014" s="150"/>
    </row>
    <row r="48015" spans="2:2">
      <c r="B48015" s="150"/>
    </row>
    <row r="48016" spans="2:2">
      <c r="B48016" s="150"/>
    </row>
    <row r="48017" spans="2:2">
      <c r="B48017" s="150"/>
    </row>
    <row r="48018" spans="2:2">
      <c r="B48018" s="150"/>
    </row>
    <row r="48019" spans="2:2">
      <c r="B48019" s="150"/>
    </row>
    <row r="48020" spans="2:2">
      <c r="B48020" s="150"/>
    </row>
    <row r="48021" spans="2:2">
      <c r="B48021" s="150"/>
    </row>
    <row r="48022" spans="2:2">
      <c r="B48022" s="150"/>
    </row>
    <row r="48023" spans="2:2">
      <c r="B48023" s="150"/>
    </row>
    <row r="48024" spans="2:2">
      <c r="B48024" s="150"/>
    </row>
    <row r="48025" spans="2:2">
      <c r="B48025" s="150"/>
    </row>
    <row r="48026" spans="2:2">
      <c r="B48026" s="150"/>
    </row>
    <row r="48027" spans="2:2">
      <c r="B48027" s="150"/>
    </row>
    <row r="48028" spans="2:2">
      <c r="B48028" s="150"/>
    </row>
    <row r="48029" spans="2:2">
      <c r="B48029" s="150"/>
    </row>
    <row r="48030" spans="2:2">
      <c r="B48030" s="150"/>
    </row>
    <row r="48031" spans="2:2">
      <c r="B48031" s="150"/>
    </row>
    <row r="48032" spans="2:2">
      <c r="B48032" s="150"/>
    </row>
    <row r="48033" spans="2:2">
      <c r="B48033" s="150"/>
    </row>
    <row r="48034" spans="2:2">
      <c r="B48034" s="150"/>
    </row>
    <row r="48035" spans="2:2">
      <c r="B48035" s="150"/>
    </row>
    <row r="48036" spans="2:2">
      <c r="B48036" s="150"/>
    </row>
    <row r="48037" spans="2:2">
      <c r="B48037" s="150"/>
    </row>
    <row r="48038" spans="2:2">
      <c r="B48038" s="150"/>
    </row>
    <row r="48039" spans="2:2">
      <c r="B48039" s="150"/>
    </row>
    <row r="48040" spans="2:2">
      <c r="B48040" s="150"/>
    </row>
    <row r="48041" spans="2:2">
      <c r="B48041" s="150"/>
    </row>
    <row r="48042" spans="2:2">
      <c r="B48042" s="150"/>
    </row>
    <row r="48043" spans="2:2">
      <c r="B48043" s="150"/>
    </row>
    <row r="48044" spans="2:2">
      <c r="B48044" s="150"/>
    </row>
    <row r="48045" spans="2:2">
      <c r="B48045" s="150"/>
    </row>
    <row r="48046" spans="2:2">
      <c r="B48046" s="150"/>
    </row>
    <row r="48047" spans="2:2">
      <c r="B48047" s="150"/>
    </row>
    <row r="48048" spans="2:2">
      <c r="B48048" s="150"/>
    </row>
    <row r="48049" spans="2:2">
      <c r="B48049" s="150"/>
    </row>
    <row r="48050" spans="2:2">
      <c r="B48050" s="150"/>
    </row>
    <row r="48051" spans="2:2">
      <c r="B48051" s="150"/>
    </row>
    <row r="48052" spans="2:2">
      <c r="B48052" s="150"/>
    </row>
    <row r="48053" spans="2:2">
      <c r="B48053" s="150"/>
    </row>
    <row r="48054" spans="2:2">
      <c r="B48054" s="150"/>
    </row>
    <row r="48055" spans="2:2">
      <c r="B48055" s="150"/>
    </row>
    <row r="48056" spans="2:2">
      <c r="B48056" s="150"/>
    </row>
    <row r="48057" spans="2:2">
      <c r="B48057" s="150"/>
    </row>
    <row r="48058" spans="2:2">
      <c r="B48058" s="150"/>
    </row>
    <row r="48059" spans="2:2">
      <c r="B48059" s="150"/>
    </row>
    <row r="48060" spans="2:2">
      <c r="B48060" s="150"/>
    </row>
    <row r="48061" spans="2:2">
      <c r="B48061" s="150"/>
    </row>
    <row r="48062" spans="2:2">
      <c r="B48062" s="150"/>
    </row>
    <row r="48063" spans="2:2">
      <c r="B48063" s="150"/>
    </row>
    <row r="48064" spans="2:2">
      <c r="B48064" s="150"/>
    </row>
    <row r="48065" spans="2:2">
      <c r="B48065" s="150"/>
    </row>
    <row r="48066" spans="2:2">
      <c r="B48066" s="150"/>
    </row>
    <row r="48067" spans="2:2">
      <c r="B48067" s="150"/>
    </row>
    <row r="48068" spans="2:2">
      <c r="B48068" s="150"/>
    </row>
    <row r="48069" spans="2:2">
      <c r="B48069" s="150"/>
    </row>
    <row r="48070" spans="2:2">
      <c r="B48070" s="150"/>
    </row>
    <row r="48071" spans="2:2">
      <c r="B48071" s="150"/>
    </row>
    <row r="48072" spans="2:2">
      <c r="B48072" s="150"/>
    </row>
    <row r="48073" spans="2:2">
      <c r="B48073" s="150"/>
    </row>
    <row r="48074" spans="2:2">
      <c r="B48074" s="150"/>
    </row>
    <row r="48075" spans="2:2">
      <c r="B48075" s="150"/>
    </row>
    <row r="48076" spans="2:2">
      <c r="B48076" s="150"/>
    </row>
    <row r="48077" spans="2:2">
      <c r="B48077" s="150"/>
    </row>
    <row r="48078" spans="2:2">
      <c r="B48078" s="150"/>
    </row>
    <row r="48079" spans="2:2">
      <c r="B48079" s="150"/>
    </row>
    <row r="48080" spans="2:2">
      <c r="B48080" s="150"/>
    </row>
    <row r="48081" spans="2:2">
      <c r="B48081" s="150"/>
    </row>
    <row r="48082" spans="2:2">
      <c r="B48082" s="150"/>
    </row>
    <row r="48083" spans="2:2">
      <c r="B48083" s="150"/>
    </row>
    <row r="48084" spans="2:2">
      <c r="B48084" s="150"/>
    </row>
    <row r="48085" spans="2:2">
      <c r="B48085" s="150"/>
    </row>
    <row r="48086" spans="2:2">
      <c r="B48086" s="150"/>
    </row>
    <row r="48087" spans="2:2">
      <c r="B48087" s="150"/>
    </row>
    <row r="48088" spans="2:2">
      <c r="B48088" s="150"/>
    </row>
    <row r="48089" spans="2:2">
      <c r="B48089" s="150"/>
    </row>
    <row r="48090" spans="2:2">
      <c r="B48090" s="150"/>
    </row>
    <row r="48091" spans="2:2">
      <c r="B48091" s="150"/>
    </row>
    <row r="48092" spans="2:2">
      <c r="B48092" s="150"/>
    </row>
    <row r="48093" spans="2:2">
      <c r="B48093" s="150"/>
    </row>
    <row r="48094" spans="2:2">
      <c r="B48094" s="150"/>
    </row>
    <row r="48095" spans="2:2">
      <c r="B48095" s="150"/>
    </row>
    <row r="48096" spans="2:2">
      <c r="B48096" s="150"/>
    </row>
    <row r="48097" spans="2:2">
      <c r="B48097" s="150"/>
    </row>
    <row r="48098" spans="2:2">
      <c r="B48098" s="150"/>
    </row>
    <row r="48099" spans="2:2">
      <c r="B48099" s="150"/>
    </row>
    <row r="48100" spans="2:2">
      <c r="B48100" s="150"/>
    </row>
    <row r="48101" spans="2:2">
      <c r="B48101" s="150"/>
    </row>
    <row r="48102" spans="2:2">
      <c r="B48102" s="150"/>
    </row>
    <row r="48103" spans="2:2">
      <c r="B48103" s="150"/>
    </row>
    <row r="48104" spans="2:2">
      <c r="B48104" s="150"/>
    </row>
    <row r="48105" spans="2:2">
      <c r="B48105" s="150"/>
    </row>
    <row r="48106" spans="2:2">
      <c r="B48106" s="150"/>
    </row>
    <row r="48107" spans="2:2">
      <c r="B48107" s="150"/>
    </row>
    <row r="48108" spans="2:2">
      <c r="B48108" s="150"/>
    </row>
    <row r="48109" spans="2:2">
      <c r="B48109" s="150"/>
    </row>
    <row r="48110" spans="2:2">
      <c r="B48110" s="150"/>
    </row>
    <row r="48111" spans="2:2">
      <c r="B48111" s="150"/>
    </row>
    <row r="48112" spans="2:2">
      <c r="B48112" s="150"/>
    </row>
    <row r="48113" spans="2:2">
      <c r="B48113" s="150"/>
    </row>
    <row r="48114" spans="2:2">
      <c r="B48114" s="150"/>
    </row>
    <row r="48115" spans="2:2">
      <c r="B48115" s="150"/>
    </row>
    <row r="48116" spans="2:2">
      <c r="B48116" s="150"/>
    </row>
    <row r="48117" spans="2:2">
      <c r="B48117" s="150"/>
    </row>
    <row r="48118" spans="2:2">
      <c r="B48118" s="150"/>
    </row>
    <row r="48119" spans="2:2">
      <c r="B48119" s="150"/>
    </row>
    <row r="48120" spans="2:2">
      <c r="B48120" s="150"/>
    </row>
    <row r="48121" spans="2:2">
      <c r="B48121" s="150"/>
    </row>
    <row r="48122" spans="2:2">
      <c r="B48122" s="150"/>
    </row>
    <row r="48123" spans="2:2">
      <c r="B48123" s="150"/>
    </row>
    <row r="48124" spans="2:2">
      <c r="B48124" s="150"/>
    </row>
    <row r="48125" spans="2:2">
      <c r="B48125" s="150"/>
    </row>
    <row r="48126" spans="2:2">
      <c r="B48126" s="150"/>
    </row>
    <row r="48127" spans="2:2">
      <c r="B48127" s="150"/>
    </row>
    <row r="48128" spans="2:2">
      <c r="B48128" s="150"/>
    </row>
    <row r="48129" spans="2:2">
      <c r="B48129" s="150"/>
    </row>
    <row r="48130" spans="2:2">
      <c r="B48130" s="150"/>
    </row>
    <row r="48131" spans="2:2">
      <c r="B48131" s="150"/>
    </row>
    <row r="48132" spans="2:2">
      <c r="B48132" s="150"/>
    </row>
    <row r="48133" spans="2:2">
      <c r="B48133" s="150"/>
    </row>
    <row r="48134" spans="2:2">
      <c r="B48134" s="150"/>
    </row>
    <row r="48135" spans="2:2">
      <c r="B48135" s="150"/>
    </row>
    <row r="48136" spans="2:2">
      <c r="B48136" s="150"/>
    </row>
    <row r="48137" spans="2:2">
      <c r="B48137" s="150"/>
    </row>
    <row r="48138" spans="2:2">
      <c r="B48138" s="150"/>
    </row>
    <row r="48139" spans="2:2">
      <c r="B48139" s="150"/>
    </row>
    <row r="48140" spans="2:2">
      <c r="B48140" s="150"/>
    </row>
    <row r="48141" spans="2:2">
      <c r="B48141" s="150"/>
    </row>
    <row r="48142" spans="2:2">
      <c r="B48142" s="150"/>
    </row>
    <row r="48143" spans="2:2">
      <c r="B48143" s="150"/>
    </row>
    <row r="48144" spans="2:2">
      <c r="B48144" s="150"/>
    </row>
    <row r="48145" spans="2:2">
      <c r="B48145" s="150"/>
    </row>
    <row r="48146" spans="2:2">
      <c r="B48146" s="150"/>
    </row>
    <row r="48147" spans="2:2">
      <c r="B48147" s="150"/>
    </row>
    <row r="48148" spans="2:2">
      <c r="B48148" s="150"/>
    </row>
    <row r="48149" spans="2:2">
      <c r="B48149" s="150"/>
    </row>
    <row r="48150" spans="2:2">
      <c r="B48150" s="150"/>
    </row>
    <row r="48151" spans="2:2">
      <c r="B48151" s="150"/>
    </row>
    <row r="48152" spans="2:2">
      <c r="B48152" s="150"/>
    </row>
    <row r="48153" spans="2:2">
      <c r="B48153" s="150"/>
    </row>
    <row r="48154" spans="2:2">
      <c r="B48154" s="150"/>
    </row>
    <row r="48155" spans="2:2">
      <c r="B48155" s="150"/>
    </row>
    <row r="48156" spans="2:2">
      <c r="B48156" s="150"/>
    </row>
    <row r="48157" spans="2:2">
      <c r="B48157" s="150"/>
    </row>
    <row r="48158" spans="2:2">
      <c r="B48158" s="150"/>
    </row>
    <row r="48159" spans="2:2">
      <c r="B48159" s="150"/>
    </row>
    <row r="48160" spans="2:2">
      <c r="B48160" s="150"/>
    </row>
    <row r="48161" spans="2:2">
      <c r="B48161" s="150"/>
    </row>
    <row r="48162" spans="2:2">
      <c r="B48162" s="150"/>
    </row>
    <row r="48163" spans="2:2">
      <c r="B48163" s="150"/>
    </row>
    <row r="48164" spans="2:2">
      <c r="B48164" s="150"/>
    </row>
    <row r="48165" spans="2:2">
      <c r="B48165" s="150"/>
    </row>
    <row r="48166" spans="2:2">
      <c r="B48166" s="150"/>
    </row>
    <row r="48167" spans="2:2">
      <c r="B48167" s="150"/>
    </row>
    <row r="48168" spans="2:2">
      <c r="B48168" s="150"/>
    </row>
    <row r="48169" spans="2:2">
      <c r="B48169" s="150"/>
    </row>
    <row r="48170" spans="2:2">
      <c r="B48170" s="150"/>
    </row>
    <row r="48171" spans="2:2">
      <c r="B48171" s="150"/>
    </row>
    <row r="48172" spans="2:2">
      <c r="B48172" s="150"/>
    </row>
    <row r="48173" spans="2:2">
      <c r="B48173" s="150"/>
    </row>
    <row r="48174" spans="2:2">
      <c r="B48174" s="150"/>
    </row>
    <row r="48175" spans="2:2">
      <c r="B48175" s="150"/>
    </row>
    <row r="48176" spans="2:2">
      <c r="B48176" s="150"/>
    </row>
    <row r="48177" spans="2:2">
      <c r="B48177" s="150"/>
    </row>
    <row r="48178" spans="2:2">
      <c r="B48178" s="150"/>
    </row>
    <row r="48179" spans="2:2">
      <c r="B48179" s="150"/>
    </row>
    <row r="48180" spans="2:2">
      <c r="B48180" s="150"/>
    </row>
    <row r="48181" spans="2:2">
      <c r="B48181" s="150"/>
    </row>
    <row r="48182" spans="2:2">
      <c r="B48182" s="150"/>
    </row>
    <row r="48183" spans="2:2">
      <c r="B48183" s="150"/>
    </row>
    <row r="48184" spans="2:2">
      <c r="B48184" s="150"/>
    </row>
    <row r="48185" spans="2:2">
      <c r="B48185" s="150"/>
    </row>
    <row r="48186" spans="2:2">
      <c r="B48186" s="150"/>
    </row>
    <row r="48187" spans="2:2">
      <c r="B48187" s="150"/>
    </row>
    <row r="48188" spans="2:2">
      <c r="B48188" s="150"/>
    </row>
    <row r="48189" spans="2:2">
      <c r="B48189" s="150"/>
    </row>
    <row r="48190" spans="2:2">
      <c r="B48190" s="150"/>
    </row>
    <row r="48191" spans="2:2">
      <c r="B48191" s="150"/>
    </row>
    <row r="48192" spans="2:2">
      <c r="B48192" s="150"/>
    </row>
    <row r="48193" spans="2:2">
      <c r="B48193" s="150"/>
    </row>
    <row r="48194" spans="2:2">
      <c r="B48194" s="150"/>
    </row>
    <row r="48195" spans="2:2">
      <c r="B48195" s="150"/>
    </row>
    <row r="48196" spans="2:2">
      <c r="B48196" s="150"/>
    </row>
    <row r="48197" spans="2:2">
      <c r="B48197" s="150"/>
    </row>
    <row r="48198" spans="2:2">
      <c r="B48198" s="150"/>
    </row>
    <row r="48199" spans="2:2">
      <c r="B48199" s="150"/>
    </row>
    <row r="48200" spans="2:2">
      <c r="B48200" s="150"/>
    </row>
    <row r="48201" spans="2:2">
      <c r="B48201" s="150"/>
    </row>
    <row r="48202" spans="2:2">
      <c r="B48202" s="150"/>
    </row>
    <row r="48203" spans="2:2">
      <c r="B48203" s="150"/>
    </row>
    <row r="48204" spans="2:2">
      <c r="B48204" s="150"/>
    </row>
    <row r="48205" spans="2:2">
      <c r="B48205" s="150"/>
    </row>
    <row r="48206" spans="2:2">
      <c r="B48206" s="150"/>
    </row>
    <row r="48207" spans="2:2">
      <c r="B48207" s="150"/>
    </row>
    <row r="48208" spans="2:2">
      <c r="B48208" s="150"/>
    </row>
    <row r="48209" spans="2:2">
      <c r="B48209" s="150"/>
    </row>
    <row r="48210" spans="2:2">
      <c r="B48210" s="150"/>
    </row>
    <row r="48211" spans="2:2">
      <c r="B48211" s="150"/>
    </row>
    <row r="48212" spans="2:2">
      <c r="B48212" s="150"/>
    </row>
    <row r="48213" spans="2:2">
      <c r="B48213" s="150"/>
    </row>
    <row r="48214" spans="2:2">
      <c r="B48214" s="150"/>
    </row>
    <row r="48215" spans="2:2">
      <c r="B48215" s="150"/>
    </row>
    <row r="48216" spans="2:2">
      <c r="B48216" s="150"/>
    </row>
    <row r="48217" spans="2:2">
      <c r="B48217" s="150"/>
    </row>
    <row r="48218" spans="2:2">
      <c r="B48218" s="150"/>
    </row>
    <row r="48219" spans="2:2">
      <c r="B48219" s="150"/>
    </row>
    <row r="48220" spans="2:2">
      <c r="B48220" s="150"/>
    </row>
    <row r="48221" spans="2:2">
      <c r="B48221" s="150"/>
    </row>
    <row r="48222" spans="2:2">
      <c r="B48222" s="150"/>
    </row>
    <row r="48223" spans="2:2">
      <c r="B48223" s="150"/>
    </row>
    <row r="48224" spans="2:2">
      <c r="B48224" s="150"/>
    </row>
    <row r="48225" spans="2:2">
      <c r="B48225" s="150"/>
    </row>
    <row r="48226" spans="2:2">
      <c r="B48226" s="150"/>
    </row>
    <row r="48227" spans="2:2">
      <c r="B48227" s="150"/>
    </row>
    <row r="48228" spans="2:2">
      <c r="B48228" s="150"/>
    </row>
    <row r="48229" spans="2:2">
      <c r="B48229" s="150"/>
    </row>
    <row r="48230" spans="2:2">
      <c r="B48230" s="150"/>
    </row>
    <row r="48231" spans="2:2">
      <c r="B48231" s="150"/>
    </row>
    <row r="48232" spans="2:2">
      <c r="B48232" s="150"/>
    </row>
    <row r="48233" spans="2:2">
      <c r="B48233" s="150"/>
    </row>
    <row r="48234" spans="2:2">
      <c r="B48234" s="150"/>
    </row>
    <row r="48235" spans="2:2">
      <c r="B48235" s="150"/>
    </row>
    <row r="48236" spans="2:2">
      <c r="B48236" s="150"/>
    </row>
    <row r="48237" spans="2:2">
      <c r="B48237" s="150"/>
    </row>
    <row r="48238" spans="2:2">
      <c r="B48238" s="150"/>
    </row>
    <row r="48239" spans="2:2">
      <c r="B48239" s="150"/>
    </row>
    <row r="48240" spans="2:2">
      <c r="B48240" s="150"/>
    </row>
    <row r="48241" spans="2:2">
      <c r="B48241" s="150"/>
    </row>
    <row r="48242" spans="2:2">
      <c r="B48242" s="150"/>
    </row>
    <row r="48243" spans="2:2">
      <c r="B48243" s="150"/>
    </row>
    <row r="48244" spans="2:2">
      <c r="B48244" s="150"/>
    </row>
    <row r="48245" spans="2:2">
      <c r="B48245" s="150"/>
    </row>
    <row r="48246" spans="2:2">
      <c r="B48246" s="150"/>
    </row>
    <row r="48247" spans="2:2">
      <c r="B48247" s="150"/>
    </row>
    <row r="48248" spans="2:2">
      <c r="B48248" s="150"/>
    </row>
    <row r="48249" spans="2:2">
      <c r="B48249" s="150"/>
    </row>
    <row r="48250" spans="2:2">
      <c r="B48250" s="150"/>
    </row>
    <row r="48251" spans="2:2">
      <c r="B48251" s="150"/>
    </row>
    <row r="48252" spans="2:2">
      <c r="B48252" s="150"/>
    </row>
    <row r="48253" spans="2:2">
      <c r="B48253" s="150"/>
    </row>
    <row r="48254" spans="2:2">
      <c r="B48254" s="150"/>
    </row>
    <row r="48255" spans="2:2">
      <c r="B48255" s="150"/>
    </row>
    <row r="48256" spans="2:2">
      <c r="B48256" s="150"/>
    </row>
    <row r="48257" spans="2:2">
      <c r="B48257" s="150"/>
    </row>
    <row r="48258" spans="2:2">
      <c r="B48258" s="150"/>
    </row>
    <row r="48259" spans="2:2">
      <c r="B48259" s="150"/>
    </row>
    <row r="48260" spans="2:2">
      <c r="B48260" s="150"/>
    </row>
    <row r="48261" spans="2:2">
      <c r="B48261" s="150"/>
    </row>
    <row r="48262" spans="2:2">
      <c r="B48262" s="150"/>
    </row>
    <row r="48263" spans="2:2">
      <c r="B48263" s="150"/>
    </row>
    <row r="48264" spans="2:2">
      <c r="B48264" s="150"/>
    </row>
    <row r="48265" spans="2:2">
      <c r="B48265" s="150"/>
    </row>
    <row r="48266" spans="2:2">
      <c r="B48266" s="150"/>
    </row>
    <row r="48267" spans="2:2">
      <c r="B48267" s="150"/>
    </row>
    <row r="48268" spans="2:2">
      <c r="B48268" s="150"/>
    </row>
    <row r="48269" spans="2:2">
      <c r="B48269" s="150"/>
    </row>
    <row r="48270" spans="2:2">
      <c r="B48270" s="150"/>
    </row>
    <row r="48271" spans="2:2">
      <c r="B48271" s="150"/>
    </row>
    <row r="48272" spans="2:2">
      <c r="B48272" s="150"/>
    </row>
    <row r="48273" spans="2:2">
      <c r="B48273" s="150"/>
    </row>
    <row r="48274" spans="2:2">
      <c r="B48274" s="150"/>
    </row>
    <row r="48275" spans="2:2">
      <c r="B48275" s="150"/>
    </row>
    <row r="48276" spans="2:2">
      <c r="B48276" s="150"/>
    </row>
    <row r="48277" spans="2:2">
      <c r="B48277" s="150"/>
    </row>
    <row r="48278" spans="2:2">
      <c r="B48278" s="150"/>
    </row>
    <row r="48279" spans="2:2">
      <c r="B48279" s="150"/>
    </row>
    <row r="48280" spans="2:2">
      <c r="B48280" s="150"/>
    </row>
    <row r="48281" spans="2:2">
      <c r="B48281" s="150"/>
    </row>
    <row r="48282" spans="2:2">
      <c r="B48282" s="150"/>
    </row>
    <row r="48283" spans="2:2">
      <c r="B48283" s="150"/>
    </row>
    <row r="48284" spans="2:2">
      <c r="B48284" s="150"/>
    </row>
    <row r="48285" spans="2:2">
      <c r="B48285" s="150"/>
    </row>
    <row r="48286" spans="2:2">
      <c r="B48286" s="150"/>
    </row>
    <row r="48287" spans="2:2">
      <c r="B48287" s="150"/>
    </row>
    <row r="48288" spans="2:2">
      <c r="B48288" s="150"/>
    </row>
    <row r="48289" spans="2:2">
      <c r="B48289" s="150"/>
    </row>
    <row r="48290" spans="2:2">
      <c r="B48290" s="150"/>
    </row>
    <row r="48291" spans="2:2">
      <c r="B48291" s="150"/>
    </row>
    <row r="48292" spans="2:2">
      <c r="B48292" s="150"/>
    </row>
    <row r="48293" spans="2:2">
      <c r="B48293" s="150"/>
    </row>
    <row r="48294" spans="2:2">
      <c r="B48294" s="150"/>
    </row>
    <row r="48295" spans="2:2">
      <c r="B48295" s="150"/>
    </row>
    <row r="48296" spans="2:2">
      <c r="B48296" s="150"/>
    </row>
    <row r="48297" spans="2:2">
      <c r="B48297" s="150"/>
    </row>
    <row r="48298" spans="2:2">
      <c r="B48298" s="150"/>
    </row>
    <row r="48299" spans="2:2">
      <c r="B48299" s="150"/>
    </row>
    <row r="48300" spans="2:2">
      <c r="B48300" s="150"/>
    </row>
    <row r="48301" spans="2:2">
      <c r="B48301" s="150"/>
    </row>
    <row r="48302" spans="2:2">
      <c r="B48302" s="150"/>
    </row>
    <row r="48303" spans="2:2">
      <c r="B48303" s="150"/>
    </row>
    <row r="48304" spans="2:2">
      <c r="B48304" s="150"/>
    </row>
    <row r="48305" spans="2:2">
      <c r="B48305" s="150"/>
    </row>
    <row r="48306" spans="2:2">
      <c r="B48306" s="150"/>
    </row>
    <row r="48307" spans="2:2">
      <c r="B48307" s="150"/>
    </row>
    <row r="48308" spans="2:2">
      <c r="B48308" s="150"/>
    </row>
    <row r="48309" spans="2:2">
      <c r="B48309" s="150"/>
    </row>
    <row r="48310" spans="2:2">
      <c r="B48310" s="150"/>
    </row>
    <row r="48311" spans="2:2">
      <c r="B48311" s="150"/>
    </row>
    <row r="48312" spans="2:2">
      <c r="B48312" s="150"/>
    </row>
    <row r="48313" spans="2:2">
      <c r="B48313" s="150"/>
    </row>
    <row r="48314" spans="2:2">
      <c r="B48314" s="150"/>
    </row>
    <row r="48315" spans="2:2">
      <c r="B48315" s="150"/>
    </row>
    <row r="48316" spans="2:2">
      <c r="B48316" s="150"/>
    </row>
    <row r="48317" spans="2:2">
      <c r="B48317" s="150"/>
    </row>
    <row r="48318" spans="2:2">
      <c r="B48318" s="150"/>
    </row>
    <row r="48319" spans="2:2">
      <c r="B48319" s="150"/>
    </row>
    <row r="48320" spans="2:2">
      <c r="B48320" s="150"/>
    </row>
    <row r="48321" spans="2:2">
      <c r="B48321" s="150"/>
    </row>
    <row r="48322" spans="2:2">
      <c r="B48322" s="150"/>
    </row>
    <row r="48323" spans="2:2">
      <c r="B48323" s="150"/>
    </row>
    <row r="48324" spans="2:2">
      <c r="B48324" s="150"/>
    </row>
    <row r="48325" spans="2:2">
      <c r="B48325" s="150"/>
    </row>
    <row r="48326" spans="2:2">
      <c r="B48326" s="150"/>
    </row>
    <row r="48327" spans="2:2">
      <c r="B48327" s="150"/>
    </row>
    <row r="48328" spans="2:2">
      <c r="B48328" s="150"/>
    </row>
    <row r="48329" spans="2:2">
      <c r="B48329" s="150"/>
    </row>
    <row r="48330" spans="2:2">
      <c r="B48330" s="150"/>
    </row>
    <row r="48331" spans="2:2">
      <c r="B48331" s="150"/>
    </row>
    <row r="48332" spans="2:2">
      <c r="B48332" s="150"/>
    </row>
    <row r="48333" spans="2:2">
      <c r="B48333" s="150"/>
    </row>
    <row r="48334" spans="2:2">
      <c r="B48334" s="150"/>
    </row>
    <row r="48335" spans="2:2">
      <c r="B48335" s="150"/>
    </row>
    <row r="48336" spans="2:2">
      <c r="B48336" s="150"/>
    </row>
    <row r="48337" spans="2:2">
      <c r="B48337" s="150"/>
    </row>
    <row r="48338" spans="2:2">
      <c r="B48338" s="150"/>
    </row>
    <row r="48339" spans="2:2">
      <c r="B48339" s="150"/>
    </row>
    <row r="48340" spans="2:2">
      <c r="B48340" s="150"/>
    </row>
    <row r="48341" spans="2:2">
      <c r="B48341" s="150"/>
    </row>
    <row r="48342" spans="2:2">
      <c r="B48342" s="150"/>
    </row>
    <row r="48343" spans="2:2">
      <c r="B48343" s="150"/>
    </row>
    <row r="48344" spans="2:2">
      <c r="B48344" s="150"/>
    </row>
    <row r="48345" spans="2:2">
      <c r="B48345" s="150"/>
    </row>
    <row r="48346" spans="2:2">
      <c r="B48346" s="150"/>
    </row>
    <row r="48347" spans="2:2">
      <c r="B48347" s="150"/>
    </row>
    <row r="48348" spans="2:2">
      <c r="B48348" s="150"/>
    </row>
    <row r="48349" spans="2:2">
      <c r="B48349" s="150"/>
    </row>
    <row r="48350" spans="2:2">
      <c r="B48350" s="150"/>
    </row>
    <row r="48351" spans="2:2">
      <c r="B48351" s="150"/>
    </row>
    <row r="48352" spans="2:2">
      <c r="B48352" s="150"/>
    </row>
    <row r="48353" spans="2:2">
      <c r="B48353" s="150"/>
    </row>
    <row r="48354" spans="2:2">
      <c r="B48354" s="150"/>
    </row>
    <row r="48355" spans="2:2">
      <c r="B48355" s="150"/>
    </row>
    <row r="48356" spans="2:2">
      <c r="B48356" s="150"/>
    </row>
    <row r="48357" spans="2:2">
      <c r="B48357" s="150"/>
    </row>
    <row r="48358" spans="2:2">
      <c r="B48358" s="150"/>
    </row>
    <row r="48359" spans="2:2">
      <c r="B48359" s="150"/>
    </row>
    <row r="48360" spans="2:2">
      <c r="B48360" s="150"/>
    </row>
    <row r="48361" spans="2:2">
      <c r="B48361" s="150"/>
    </row>
    <row r="48362" spans="2:2">
      <c r="B48362" s="150"/>
    </row>
    <row r="48363" spans="2:2">
      <c r="B48363" s="150"/>
    </row>
    <row r="48364" spans="2:2">
      <c r="B48364" s="150"/>
    </row>
    <row r="48365" spans="2:2">
      <c r="B48365" s="150"/>
    </row>
    <row r="48366" spans="2:2">
      <c r="B48366" s="150"/>
    </row>
    <row r="48367" spans="2:2">
      <c r="B48367" s="150"/>
    </row>
    <row r="48368" spans="2:2">
      <c r="B48368" s="150"/>
    </row>
    <row r="48369" spans="2:2">
      <c r="B48369" s="150"/>
    </row>
    <row r="48370" spans="2:2">
      <c r="B48370" s="150"/>
    </row>
    <row r="48371" spans="2:2">
      <c r="B48371" s="150"/>
    </row>
    <row r="48372" spans="2:2">
      <c r="B48372" s="150"/>
    </row>
    <row r="48373" spans="2:2">
      <c r="B48373" s="150"/>
    </row>
    <row r="48374" spans="2:2">
      <c r="B48374" s="150"/>
    </row>
    <row r="48375" spans="2:2">
      <c r="B48375" s="150"/>
    </row>
    <row r="48376" spans="2:2">
      <c r="B48376" s="150"/>
    </row>
    <row r="48377" spans="2:2">
      <c r="B48377" s="150"/>
    </row>
    <row r="48378" spans="2:2">
      <c r="B48378" s="150"/>
    </row>
    <row r="48379" spans="2:2">
      <c r="B48379" s="150"/>
    </row>
    <row r="48380" spans="2:2">
      <c r="B48380" s="150"/>
    </row>
    <row r="48381" spans="2:2">
      <c r="B48381" s="150"/>
    </row>
    <row r="48382" spans="2:2">
      <c r="B48382" s="150"/>
    </row>
    <row r="48383" spans="2:2">
      <c r="B48383" s="150"/>
    </row>
    <row r="48384" spans="2:2">
      <c r="B48384" s="150"/>
    </row>
    <row r="48385" spans="2:2">
      <c r="B48385" s="150"/>
    </row>
    <row r="48386" spans="2:2">
      <c r="B48386" s="150"/>
    </row>
    <row r="48387" spans="2:2">
      <c r="B48387" s="150"/>
    </row>
    <row r="48388" spans="2:2">
      <c r="B48388" s="150"/>
    </row>
    <row r="48389" spans="2:2">
      <c r="B48389" s="150"/>
    </row>
    <row r="48390" spans="2:2">
      <c r="B48390" s="150"/>
    </row>
    <row r="48391" spans="2:2">
      <c r="B48391" s="150"/>
    </row>
    <row r="48392" spans="2:2">
      <c r="B48392" s="150"/>
    </row>
    <row r="48393" spans="2:2">
      <c r="B48393" s="150"/>
    </row>
    <row r="48394" spans="2:2">
      <c r="B48394" s="150"/>
    </row>
    <row r="48395" spans="2:2">
      <c r="B48395" s="150"/>
    </row>
    <row r="48396" spans="2:2">
      <c r="B48396" s="150"/>
    </row>
    <row r="48397" spans="2:2">
      <c r="B48397" s="150"/>
    </row>
    <row r="48398" spans="2:2">
      <c r="B48398" s="150"/>
    </row>
    <row r="48399" spans="2:2">
      <c r="B48399" s="150"/>
    </row>
    <row r="48400" spans="2:2">
      <c r="B48400" s="150"/>
    </row>
    <row r="48401" spans="2:2">
      <c r="B48401" s="150"/>
    </row>
    <row r="48402" spans="2:2">
      <c r="B48402" s="150"/>
    </row>
    <row r="48403" spans="2:2">
      <c r="B48403" s="150"/>
    </row>
    <row r="48404" spans="2:2">
      <c r="B48404" s="150"/>
    </row>
    <row r="48405" spans="2:2">
      <c r="B48405" s="150"/>
    </row>
    <row r="48406" spans="2:2">
      <c r="B48406" s="150"/>
    </row>
    <row r="48407" spans="2:2">
      <c r="B48407" s="150"/>
    </row>
    <row r="48408" spans="2:2">
      <c r="B48408" s="150"/>
    </row>
    <row r="48409" spans="2:2">
      <c r="B48409" s="150"/>
    </row>
    <row r="48410" spans="2:2">
      <c r="B48410" s="150"/>
    </row>
    <row r="48411" spans="2:2">
      <c r="B48411" s="150"/>
    </row>
    <row r="48412" spans="2:2">
      <c r="B48412" s="150"/>
    </row>
    <row r="48413" spans="2:2">
      <c r="B48413" s="150"/>
    </row>
    <row r="48414" spans="2:2">
      <c r="B48414" s="150"/>
    </row>
    <row r="48415" spans="2:2">
      <c r="B48415" s="150"/>
    </row>
    <row r="48416" spans="2:2">
      <c r="B48416" s="150"/>
    </row>
    <row r="48417" spans="2:2">
      <c r="B48417" s="150"/>
    </row>
    <row r="48418" spans="2:2">
      <c r="B48418" s="150"/>
    </row>
    <row r="48419" spans="2:2">
      <c r="B48419" s="150"/>
    </row>
    <row r="48420" spans="2:2">
      <c r="B48420" s="150"/>
    </row>
    <row r="48421" spans="2:2">
      <c r="B48421" s="150"/>
    </row>
    <row r="48422" spans="2:2">
      <c r="B48422" s="150"/>
    </row>
    <row r="48423" spans="2:2">
      <c r="B48423" s="150"/>
    </row>
    <row r="48424" spans="2:2">
      <c r="B48424" s="150"/>
    </row>
    <row r="48425" spans="2:2">
      <c r="B48425" s="150"/>
    </row>
    <row r="48426" spans="2:2">
      <c r="B48426" s="150"/>
    </row>
    <row r="48427" spans="2:2">
      <c r="B48427" s="150"/>
    </row>
    <row r="48428" spans="2:2">
      <c r="B48428" s="150"/>
    </row>
    <row r="48429" spans="2:2">
      <c r="B48429" s="150"/>
    </row>
    <row r="48430" spans="2:2">
      <c r="B48430" s="150"/>
    </row>
    <row r="48431" spans="2:2">
      <c r="B48431" s="150"/>
    </row>
    <row r="48432" spans="2:2">
      <c r="B48432" s="150"/>
    </row>
    <row r="48433" spans="2:2">
      <c r="B48433" s="150"/>
    </row>
    <row r="48434" spans="2:2">
      <c r="B48434" s="150"/>
    </row>
    <row r="48435" spans="2:2">
      <c r="B48435" s="150"/>
    </row>
    <row r="48436" spans="2:2">
      <c r="B48436" s="150"/>
    </row>
    <row r="48437" spans="2:2">
      <c r="B48437" s="150"/>
    </row>
    <row r="48438" spans="2:2">
      <c r="B48438" s="150"/>
    </row>
    <row r="48439" spans="2:2">
      <c r="B48439" s="150"/>
    </row>
    <row r="48440" spans="2:2">
      <c r="B48440" s="150"/>
    </row>
    <row r="48441" spans="2:2">
      <c r="B48441" s="150"/>
    </row>
    <row r="48442" spans="2:2">
      <c r="B48442" s="150"/>
    </row>
    <row r="48443" spans="2:2">
      <c r="B48443" s="150"/>
    </row>
    <row r="48444" spans="2:2">
      <c r="B48444" s="150"/>
    </row>
    <row r="48445" spans="2:2">
      <c r="B48445" s="150"/>
    </row>
    <row r="48446" spans="2:2">
      <c r="B48446" s="150"/>
    </row>
    <row r="48447" spans="2:2">
      <c r="B48447" s="150"/>
    </row>
    <row r="48448" spans="2:2">
      <c r="B48448" s="150"/>
    </row>
    <row r="48449" spans="2:2">
      <c r="B48449" s="150"/>
    </row>
    <row r="48450" spans="2:2">
      <c r="B48450" s="150"/>
    </row>
    <row r="48451" spans="2:2">
      <c r="B48451" s="150"/>
    </row>
    <row r="48452" spans="2:2">
      <c r="B48452" s="150"/>
    </row>
    <row r="48453" spans="2:2">
      <c r="B48453" s="150"/>
    </row>
    <row r="48454" spans="2:2">
      <c r="B48454" s="150"/>
    </row>
    <row r="48455" spans="2:2">
      <c r="B48455" s="150"/>
    </row>
    <row r="48456" spans="2:2">
      <c r="B48456" s="150"/>
    </row>
    <row r="48457" spans="2:2">
      <c r="B48457" s="150"/>
    </row>
    <row r="48458" spans="2:2">
      <c r="B48458" s="150"/>
    </row>
    <row r="48459" spans="2:2">
      <c r="B48459" s="150"/>
    </row>
    <row r="48460" spans="2:2">
      <c r="B48460" s="150"/>
    </row>
    <row r="48461" spans="2:2">
      <c r="B48461" s="150"/>
    </row>
    <row r="48462" spans="2:2">
      <c r="B48462" s="150"/>
    </row>
    <row r="48463" spans="2:2">
      <c r="B48463" s="150"/>
    </row>
    <row r="48464" spans="2:2">
      <c r="B48464" s="150"/>
    </row>
    <row r="48465" spans="2:2">
      <c r="B48465" s="150"/>
    </row>
    <row r="48466" spans="2:2">
      <c r="B48466" s="150"/>
    </row>
    <row r="48467" spans="2:2">
      <c r="B48467" s="150"/>
    </row>
    <row r="48468" spans="2:2">
      <c r="B48468" s="150"/>
    </row>
    <row r="48469" spans="2:2">
      <c r="B48469" s="150"/>
    </row>
    <row r="48470" spans="2:2">
      <c r="B48470" s="150"/>
    </row>
    <row r="48471" spans="2:2">
      <c r="B48471" s="150"/>
    </row>
    <row r="48472" spans="2:2">
      <c r="B48472" s="150"/>
    </row>
    <row r="48473" spans="2:2">
      <c r="B48473" s="150"/>
    </row>
    <row r="48474" spans="2:2">
      <c r="B48474" s="150"/>
    </row>
    <row r="48475" spans="2:2">
      <c r="B48475" s="150"/>
    </row>
    <row r="48476" spans="2:2">
      <c r="B48476" s="150"/>
    </row>
    <row r="48477" spans="2:2">
      <c r="B48477" s="150"/>
    </row>
    <row r="48478" spans="2:2">
      <c r="B48478" s="150"/>
    </row>
    <row r="48479" spans="2:2">
      <c r="B48479" s="150"/>
    </row>
    <row r="48480" spans="2:2">
      <c r="B48480" s="150"/>
    </row>
    <row r="48481" spans="2:2">
      <c r="B48481" s="150"/>
    </row>
    <row r="48482" spans="2:2">
      <c r="B48482" s="150"/>
    </row>
    <row r="48483" spans="2:2">
      <c r="B48483" s="150"/>
    </row>
    <row r="48484" spans="2:2">
      <c r="B48484" s="150"/>
    </row>
    <row r="48485" spans="2:2">
      <c r="B48485" s="150"/>
    </row>
    <row r="48486" spans="2:2">
      <c r="B48486" s="150"/>
    </row>
    <row r="48487" spans="2:2">
      <c r="B48487" s="150"/>
    </row>
    <row r="48488" spans="2:2">
      <c r="B48488" s="150"/>
    </row>
    <row r="48489" spans="2:2">
      <c r="B48489" s="150"/>
    </row>
    <row r="48490" spans="2:2">
      <c r="B48490" s="150"/>
    </row>
    <row r="48491" spans="2:2">
      <c r="B48491" s="150"/>
    </row>
    <row r="48492" spans="2:2">
      <c r="B48492" s="150"/>
    </row>
    <row r="48493" spans="2:2">
      <c r="B48493" s="150"/>
    </row>
    <row r="48494" spans="2:2">
      <c r="B48494" s="150"/>
    </row>
    <row r="48495" spans="2:2">
      <c r="B48495" s="150"/>
    </row>
    <row r="48496" spans="2:2">
      <c r="B48496" s="150"/>
    </row>
    <row r="48497" spans="2:2">
      <c r="B48497" s="150"/>
    </row>
    <row r="48498" spans="2:2">
      <c r="B48498" s="150"/>
    </row>
    <row r="48499" spans="2:2">
      <c r="B48499" s="150"/>
    </row>
    <row r="48500" spans="2:2">
      <c r="B48500" s="150"/>
    </row>
    <row r="48501" spans="2:2">
      <c r="B48501" s="150"/>
    </row>
    <row r="48502" spans="2:2">
      <c r="B48502" s="150"/>
    </row>
    <row r="48503" spans="2:2">
      <c r="B48503" s="150"/>
    </row>
    <row r="48504" spans="2:2">
      <c r="B48504" s="150"/>
    </row>
    <row r="48505" spans="2:2">
      <c r="B48505" s="150"/>
    </row>
    <row r="48506" spans="2:2">
      <c r="B48506" s="150"/>
    </row>
    <row r="48507" spans="2:2">
      <c r="B48507" s="150"/>
    </row>
    <row r="48508" spans="2:2">
      <c r="B48508" s="150"/>
    </row>
    <row r="48509" spans="2:2">
      <c r="B48509" s="150"/>
    </row>
    <row r="48510" spans="2:2">
      <c r="B48510" s="150"/>
    </row>
    <row r="48511" spans="2:2">
      <c r="B48511" s="150"/>
    </row>
    <row r="48512" spans="2:2">
      <c r="B48512" s="150"/>
    </row>
    <row r="48513" spans="2:2">
      <c r="B48513" s="150"/>
    </row>
    <row r="48514" spans="2:2">
      <c r="B48514" s="150"/>
    </row>
    <row r="48515" spans="2:2">
      <c r="B48515" s="150"/>
    </row>
    <row r="48516" spans="2:2">
      <c r="B48516" s="150"/>
    </row>
    <row r="48517" spans="2:2">
      <c r="B48517" s="150"/>
    </row>
    <row r="48518" spans="2:2">
      <c r="B48518" s="150"/>
    </row>
    <row r="48519" spans="2:2">
      <c r="B48519" s="150"/>
    </row>
    <row r="48520" spans="2:2">
      <c r="B48520" s="150"/>
    </row>
    <row r="48521" spans="2:2">
      <c r="B48521" s="150"/>
    </row>
    <row r="48522" spans="2:2">
      <c r="B48522" s="150"/>
    </row>
    <row r="48523" spans="2:2">
      <c r="B48523" s="150"/>
    </row>
    <row r="48524" spans="2:2">
      <c r="B48524" s="150"/>
    </row>
    <row r="48525" spans="2:2">
      <c r="B48525" s="150"/>
    </row>
    <row r="48526" spans="2:2">
      <c r="B48526" s="150"/>
    </row>
    <row r="48527" spans="2:2">
      <c r="B48527" s="150"/>
    </row>
    <row r="48528" spans="2:2">
      <c r="B48528" s="150"/>
    </row>
    <row r="48529" spans="2:2">
      <c r="B48529" s="150"/>
    </row>
    <row r="48530" spans="2:2">
      <c r="B48530" s="150"/>
    </row>
    <row r="48531" spans="2:2">
      <c r="B48531" s="150"/>
    </row>
    <row r="48532" spans="2:2">
      <c r="B48532" s="150"/>
    </row>
    <row r="48533" spans="2:2">
      <c r="B48533" s="150"/>
    </row>
    <row r="48534" spans="2:2">
      <c r="B48534" s="150"/>
    </row>
    <row r="48535" spans="2:2">
      <c r="B48535" s="150"/>
    </row>
    <row r="48536" spans="2:2">
      <c r="B48536" s="150"/>
    </row>
    <row r="48537" spans="2:2">
      <c r="B48537" s="150"/>
    </row>
    <row r="48538" spans="2:2">
      <c r="B48538" s="150"/>
    </row>
    <row r="48539" spans="2:2">
      <c r="B48539" s="150"/>
    </row>
    <row r="48540" spans="2:2">
      <c r="B48540" s="150"/>
    </row>
    <row r="48541" spans="2:2">
      <c r="B48541" s="150"/>
    </row>
    <row r="48542" spans="2:2">
      <c r="B48542" s="150"/>
    </row>
    <row r="48543" spans="2:2">
      <c r="B48543" s="150"/>
    </row>
    <row r="48544" spans="2:2">
      <c r="B48544" s="150"/>
    </row>
    <row r="48545" spans="2:2">
      <c r="B48545" s="150"/>
    </row>
    <row r="48546" spans="2:2">
      <c r="B48546" s="150"/>
    </row>
    <row r="48547" spans="2:2">
      <c r="B48547" s="150"/>
    </row>
    <row r="48548" spans="2:2">
      <c r="B48548" s="150"/>
    </row>
    <row r="48549" spans="2:2">
      <c r="B48549" s="150"/>
    </row>
    <row r="48550" spans="2:2">
      <c r="B48550" s="150"/>
    </row>
    <row r="48551" spans="2:2">
      <c r="B48551" s="150"/>
    </row>
    <row r="48552" spans="2:2">
      <c r="B48552" s="150"/>
    </row>
    <row r="48553" spans="2:2">
      <c r="B48553" s="150"/>
    </row>
    <row r="48554" spans="2:2">
      <c r="B48554" s="150"/>
    </row>
    <row r="48555" spans="2:2">
      <c r="B48555" s="150"/>
    </row>
    <row r="48556" spans="2:2">
      <c r="B48556" s="150"/>
    </row>
    <row r="48557" spans="2:2">
      <c r="B48557" s="150"/>
    </row>
    <row r="48558" spans="2:2">
      <c r="B48558" s="150"/>
    </row>
    <row r="48559" spans="2:2">
      <c r="B48559" s="150"/>
    </row>
    <row r="48560" spans="2:2">
      <c r="B48560" s="150"/>
    </row>
    <row r="48561" spans="2:2">
      <c r="B48561" s="150"/>
    </row>
    <row r="48562" spans="2:2">
      <c r="B48562" s="150"/>
    </row>
    <row r="48563" spans="2:2">
      <c r="B48563" s="150"/>
    </row>
    <row r="48564" spans="2:2">
      <c r="B48564" s="150"/>
    </row>
    <row r="48565" spans="2:2">
      <c r="B48565" s="150"/>
    </row>
    <row r="48566" spans="2:2">
      <c r="B48566" s="150"/>
    </row>
    <row r="48567" spans="2:2">
      <c r="B48567" s="150"/>
    </row>
    <row r="48568" spans="2:2">
      <c r="B48568" s="150"/>
    </row>
    <row r="48569" spans="2:2">
      <c r="B48569" s="150"/>
    </row>
    <row r="48570" spans="2:2">
      <c r="B48570" s="150"/>
    </row>
    <row r="48571" spans="2:2">
      <c r="B48571" s="150"/>
    </row>
    <row r="48572" spans="2:2">
      <c r="B48572" s="150"/>
    </row>
    <row r="48573" spans="2:2">
      <c r="B48573" s="150"/>
    </row>
    <row r="48574" spans="2:2">
      <c r="B48574" s="150"/>
    </row>
    <row r="48575" spans="2:2">
      <c r="B48575" s="150"/>
    </row>
    <row r="48576" spans="2:2">
      <c r="B48576" s="150"/>
    </row>
    <row r="48577" spans="2:2">
      <c r="B48577" s="150"/>
    </row>
    <row r="48578" spans="2:2">
      <c r="B48578" s="150"/>
    </row>
    <row r="48579" spans="2:2">
      <c r="B48579" s="150"/>
    </row>
    <row r="48580" spans="2:2">
      <c r="B48580" s="150"/>
    </row>
    <row r="48581" spans="2:2">
      <c r="B48581" s="150"/>
    </row>
    <row r="48582" spans="2:2">
      <c r="B48582" s="150"/>
    </row>
    <row r="48583" spans="2:2">
      <c r="B48583" s="150"/>
    </row>
    <row r="48584" spans="2:2">
      <c r="B48584" s="150"/>
    </row>
    <row r="48585" spans="2:2">
      <c r="B48585" s="150"/>
    </row>
    <row r="48586" spans="2:2">
      <c r="B48586" s="150"/>
    </row>
    <row r="48587" spans="2:2">
      <c r="B48587" s="150"/>
    </row>
    <row r="48588" spans="2:2">
      <c r="B48588" s="150"/>
    </row>
    <row r="48589" spans="2:2">
      <c r="B48589" s="150"/>
    </row>
    <row r="48590" spans="2:2">
      <c r="B48590" s="150"/>
    </row>
    <row r="48591" spans="2:2">
      <c r="B48591" s="150"/>
    </row>
    <row r="48592" spans="2:2">
      <c r="B48592" s="150"/>
    </row>
    <row r="48593" spans="2:2">
      <c r="B48593" s="150"/>
    </row>
    <row r="48594" spans="2:2">
      <c r="B48594" s="150"/>
    </row>
    <row r="48595" spans="2:2">
      <c r="B48595" s="150"/>
    </row>
    <row r="48596" spans="2:2">
      <c r="B48596" s="150"/>
    </row>
    <row r="48597" spans="2:2">
      <c r="B48597" s="150"/>
    </row>
    <row r="48598" spans="2:2">
      <c r="B48598" s="150"/>
    </row>
    <row r="48599" spans="2:2">
      <c r="B48599" s="150"/>
    </row>
    <row r="48600" spans="2:2">
      <c r="B48600" s="150"/>
    </row>
    <row r="48601" spans="2:2">
      <c r="B48601" s="150"/>
    </row>
    <row r="48602" spans="2:2">
      <c r="B48602" s="150"/>
    </row>
    <row r="48603" spans="2:2">
      <c r="B48603" s="150"/>
    </row>
    <row r="48604" spans="2:2">
      <c r="B48604" s="150"/>
    </row>
    <row r="48605" spans="2:2">
      <c r="B48605" s="150"/>
    </row>
    <row r="48606" spans="2:2">
      <c r="B48606" s="150"/>
    </row>
    <row r="48607" spans="2:2">
      <c r="B48607" s="150"/>
    </row>
    <row r="48608" spans="2:2">
      <c r="B48608" s="150"/>
    </row>
    <row r="48609" spans="2:2">
      <c r="B48609" s="150"/>
    </row>
    <row r="48610" spans="2:2">
      <c r="B48610" s="150"/>
    </row>
    <row r="48611" spans="2:2">
      <c r="B48611" s="150"/>
    </row>
    <row r="48612" spans="2:2">
      <c r="B48612" s="150"/>
    </row>
    <row r="48613" spans="2:2">
      <c r="B48613" s="150"/>
    </row>
    <row r="48614" spans="2:2">
      <c r="B48614" s="150"/>
    </row>
    <row r="48615" spans="2:2">
      <c r="B48615" s="150"/>
    </row>
    <row r="48616" spans="2:2">
      <c r="B48616" s="150"/>
    </row>
    <row r="48617" spans="2:2">
      <c r="B48617" s="150"/>
    </row>
    <row r="48618" spans="2:2">
      <c r="B48618" s="150"/>
    </row>
    <row r="48619" spans="2:2">
      <c r="B48619" s="150"/>
    </row>
    <row r="48620" spans="2:2">
      <c r="B48620" s="150"/>
    </row>
    <row r="48621" spans="2:2">
      <c r="B48621" s="150"/>
    </row>
    <row r="48622" spans="2:2">
      <c r="B48622" s="150"/>
    </row>
    <row r="48623" spans="2:2">
      <c r="B48623" s="150"/>
    </row>
    <row r="48624" spans="2:2">
      <c r="B48624" s="150"/>
    </row>
    <row r="48625" spans="2:2">
      <c r="B48625" s="150"/>
    </row>
    <row r="48626" spans="2:2">
      <c r="B48626" s="150"/>
    </row>
    <row r="48627" spans="2:2">
      <c r="B48627" s="150"/>
    </row>
    <row r="48628" spans="2:2">
      <c r="B48628" s="150"/>
    </row>
    <row r="48629" spans="2:2">
      <c r="B48629" s="150"/>
    </row>
    <row r="48630" spans="2:2">
      <c r="B48630" s="150"/>
    </row>
    <row r="48631" spans="2:2">
      <c r="B48631" s="150"/>
    </row>
    <row r="48632" spans="2:2">
      <c r="B48632" s="150"/>
    </row>
    <row r="48633" spans="2:2">
      <c r="B48633" s="150"/>
    </row>
    <row r="48634" spans="2:2">
      <c r="B48634" s="150"/>
    </row>
    <row r="48635" spans="2:2">
      <c r="B48635" s="150"/>
    </row>
    <row r="48636" spans="2:2">
      <c r="B48636" s="150"/>
    </row>
    <row r="48637" spans="2:2">
      <c r="B48637" s="150"/>
    </row>
    <row r="48638" spans="2:2">
      <c r="B48638" s="150"/>
    </row>
    <row r="48639" spans="2:2">
      <c r="B48639" s="150"/>
    </row>
    <row r="48640" spans="2:2">
      <c r="B48640" s="150"/>
    </row>
    <row r="48641" spans="2:2">
      <c r="B48641" s="150"/>
    </row>
    <row r="48642" spans="2:2">
      <c r="B48642" s="150"/>
    </row>
    <row r="48643" spans="2:2">
      <c r="B48643" s="150"/>
    </row>
    <row r="48644" spans="2:2">
      <c r="B48644" s="150"/>
    </row>
    <row r="48645" spans="2:2">
      <c r="B48645" s="150"/>
    </row>
    <row r="48646" spans="2:2">
      <c r="B48646" s="150"/>
    </row>
    <row r="48647" spans="2:2">
      <c r="B48647" s="150"/>
    </row>
    <row r="48648" spans="2:2">
      <c r="B48648" s="150"/>
    </row>
    <row r="48649" spans="2:2">
      <c r="B48649" s="150"/>
    </row>
    <row r="48650" spans="2:2">
      <c r="B48650" s="150"/>
    </row>
    <row r="48651" spans="2:2">
      <c r="B48651" s="150"/>
    </row>
    <row r="48652" spans="2:2">
      <c r="B48652" s="150"/>
    </row>
    <row r="48653" spans="2:2">
      <c r="B48653" s="150"/>
    </row>
    <row r="48654" spans="2:2">
      <c r="B48654" s="150"/>
    </row>
    <row r="48655" spans="2:2">
      <c r="B48655" s="150"/>
    </row>
    <row r="48656" spans="2:2">
      <c r="B48656" s="150"/>
    </row>
    <row r="48657" spans="2:2">
      <c r="B48657" s="150"/>
    </row>
    <row r="48658" spans="2:2">
      <c r="B48658" s="150"/>
    </row>
    <row r="48659" spans="2:2">
      <c r="B48659" s="150"/>
    </row>
    <row r="48660" spans="2:2">
      <c r="B48660" s="150"/>
    </row>
    <row r="48661" spans="2:2">
      <c r="B48661" s="150"/>
    </row>
    <row r="48662" spans="2:2">
      <c r="B48662" s="150"/>
    </row>
    <row r="48663" spans="2:2">
      <c r="B48663" s="150"/>
    </row>
    <row r="48664" spans="2:2">
      <c r="B48664" s="150"/>
    </row>
    <row r="48665" spans="2:2">
      <c r="B48665" s="150"/>
    </row>
    <row r="48666" spans="2:2">
      <c r="B48666" s="150"/>
    </row>
    <row r="48667" spans="2:2">
      <c r="B48667" s="150"/>
    </row>
    <row r="48668" spans="2:2">
      <c r="B48668" s="150"/>
    </row>
    <row r="48669" spans="2:2">
      <c r="B48669" s="150"/>
    </row>
    <row r="48670" spans="2:2">
      <c r="B48670" s="150"/>
    </row>
    <row r="48671" spans="2:2">
      <c r="B48671" s="150"/>
    </row>
    <row r="48672" spans="2:2">
      <c r="B48672" s="150"/>
    </row>
    <row r="48673" spans="2:2">
      <c r="B48673" s="150"/>
    </row>
    <row r="48674" spans="2:2">
      <c r="B48674" s="150"/>
    </row>
    <row r="48675" spans="2:2">
      <c r="B48675" s="150"/>
    </row>
    <row r="48676" spans="2:2">
      <c r="B48676" s="150"/>
    </row>
    <row r="48677" spans="2:2">
      <c r="B48677" s="150"/>
    </row>
    <row r="48678" spans="2:2">
      <c r="B48678" s="150"/>
    </row>
    <row r="48679" spans="2:2">
      <c r="B48679" s="150"/>
    </row>
    <row r="48680" spans="2:2">
      <c r="B48680" s="150"/>
    </row>
    <row r="48681" spans="2:2">
      <c r="B48681" s="150"/>
    </row>
    <row r="48682" spans="2:2">
      <c r="B48682" s="150"/>
    </row>
    <row r="48683" spans="2:2">
      <c r="B48683" s="150"/>
    </row>
    <row r="48684" spans="2:2">
      <c r="B48684" s="150"/>
    </row>
    <row r="48685" spans="2:2">
      <c r="B48685" s="150"/>
    </row>
    <row r="48686" spans="2:2">
      <c r="B48686" s="150"/>
    </row>
    <row r="48687" spans="2:2">
      <c r="B48687" s="150"/>
    </row>
    <row r="48688" spans="2:2">
      <c r="B48688" s="150"/>
    </row>
    <row r="48689" spans="2:2">
      <c r="B48689" s="150"/>
    </row>
    <row r="48690" spans="2:2">
      <c r="B48690" s="150"/>
    </row>
    <row r="48691" spans="2:2">
      <c r="B48691" s="150"/>
    </row>
    <row r="48692" spans="2:2">
      <c r="B48692" s="150"/>
    </row>
    <row r="48693" spans="2:2">
      <c r="B48693" s="150"/>
    </row>
    <row r="48694" spans="2:2">
      <c r="B48694" s="150"/>
    </row>
    <row r="48695" spans="2:2">
      <c r="B48695" s="150"/>
    </row>
    <row r="48696" spans="2:2">
      <c r="B48696" s="150"/>
    </row>
    <row r="48697" spans="2:2">
      <c r="B48697" s="150"/>
    </row>
    <row r="48698" spans="2:2">
      <c r="B48698" s="150"/>
    </row>
    <row r="48699" spans="2:2">
      <c r="B48699" s="150"/>
    </row>
    <row r="48700" spans="2:2">
      <c r="B48700" s="150"/>
    </row>
    <row r="48701" spans="2:2">
      <c r="B48701" s="150"/>
    </row>
    <row r="48702" spans="2:2">
      <c r="B48702" s="150"/>
    </row>
    <row r="48703" spans="2:2">
      <c r="B48703" s="150"/>
    </row>
    <row r="48704" spans="2:2">
      <c r="B48704" s="150"/>
    </row>
    <row r="48705" spans="2:2">
      <c r="B48705" s="150"/>
    </row>
    <row r="48706" spans="2:2">
      <c r="B48706" s="150"/>
    </row>
    <row r="48707" spans="2:2">
      <c r="B48707" s="150"/>
    </row>
    <row r="48708" spans="2:2">
      <c r="B48708" s="150"/>
    </row>
    <row r="48709" spans="2:2">
      <c r="B48709" s="150"/>
    </row>
    <row r="48710" spans="2:2">
      <c r="B48710" s="150"/>
    </row>
    <row r="48711" spans="2:2">
      <c r="B48711" s="150"/>
    </row>
    <row r="48712" spans="2:2">
      <c r="B48712" s="150"/>
    </row>
    <row r="48713" spans="2:2">
      <c r="B48713" s="150"/>
    </row>
    <row r="48714" spans="2:2">
      <c r="B48714" s="150"/>
    </row>
    <row r="48715" spans="2:2">
      <c r="B48715" s="150"/>
    </row>
    <row r="48716" spans="2:2">
      <c r="B48716" s="150"/>
    </row>
    <row r="48717" spans="2:2">
      <c r="B48717" s="150"/>
    </row>
    <row r="48718" spans="2:2">
      <c r="B48718" s="150"/>
    </row>
    <row r="48719" spans="2:2">
      <c r="B48719" s="150"/>
    </row>
    <row r="48720" spans="2:2">
      <c r="B48720" s="150"/>
    </row>
    <row r="48721" spans="2:2">
      <c r="B48721" s="150"/>
    </row>
    <row r="48722" spans="2:2">
      <c r="B48722" s="150"/>
    </row>
    <row r="48723" spans="2:2">
      <c r="B48723" s="150"/>
    </row>
    <row r="48724" spans="2:2">
      <c r="B48724" s="150"/>
    </row>
    <row r="48725" spans="2:2">
      <c r="B48725" s="150"/>
    </row>
    <row r="48726" spans="2:2">
      <c r="B48726" s="150"/>
    </row>
    <row r="48727" spans="2:2">
      <c r="B48727" s="150"/>
    </row>
    <row r="48728" spans="2:2">
      <c r="B48728" s="150"/>
    </row>
    <row r="48729" spans="2:2">
      <c r="B48729" s="150"/>
    </row>
    <row r="48730" spans="2:2">
      <c r="B48730" s="150"/>
    </row>
    <row r="48731" spans="2:2">
      <c r="B48731" s="150"/>
    </row>
    <row r="48732" spans="2:2">
      <c r="B48732" s="150"/>
    </row>
    <row r="48733" spans="2:2">
      <c r="B48733" s="150"/>
    </row>
    <row r="48734" spans="2:2">
      <c r="B48734" s="150"/>
    </row>
    <row r="48735" spans="2:2">
      <c r="B48735" s="150"/>
    </row>
    <row r="48736" spans="2:2">
      <c r="B48736" s="150"/>
    </row>
    <row r="48737" spans="2:2">
      <c r="B48737" s="150"/>
    </row>
    <row r="48738" spans="2:2">
      <c r="B48738" s="150"/>
    </row>
    <row r="48739" spans="2:2">
      <c r="B48739" s="150"/>
    </row>
    <row r="48740" spans="2:2">
      <c r="B48740" s="150"/>
    </row>
    <row r="48741" spans="2:2">
      <c r="B48741" s="150"/>
    </row>
    <row r="48742" spans="2:2">
      <c r="B48742" s="150"/>
    </row>
    <row r="48743" spans="2:2">
      <c r="B48743" s="150"/>
    </row>
    <row r="48744" spans="2:2">
      <c r="B48744" s="150"/>
    </row>
    <row r="48745" spans="2:2">
      <c r="B48745" s="150"/>
    </row>
    <row r="48746" spans="2:2">
      <c r="B48746" s="150"/>
    </row>
    <row r="48747" spans="2:2">
      <c r="B48747" s="150"/>
    </row>
    <row r="48748" spans="2:2">
      <c r="B48748" s="150"/>
    </row>
    <row r="48749" spans="2:2">
      <c r="B48749" s="150"/>
    </row>
    <row r="48750" spans="2:2">
      <c r="B48750" s="150"/>
    </row>
    <row r="48751" spans="2:2">
      <c r="B48751" s="150"/>
    </row>
    <row r="48752" spans="2:2">
      <c r="B48752" s="150"/>
    </row>
    <row r="48753" spans="2:2">
      <c r="B48753" s="150"/>
    </row>
    <row r="48754" spans="2:2">
      <c r="B48754" s="150"/>
    </row>
    <row r="48755" spans="2:2">
      <c r="B48755" s="150"/>
    </row>
    <row r="48756" spans="2:2">
      <c r="B48756" s="150"/>
    </row>
    <row r="48757" spans="2:2">
      <c r="B48757" s="150"/>
    </row>
    <row r="48758" spans="2:2">
      <c r="B48758" s="150"/>
    </row>
    <row r="48759" spans="2:2">
      <c r="B48759" s="150"/>
    </row>
    <row r="48760" spans="2:2">
      <c r="B48760" s="150"/>
    </row>
    <row r="48761" spans="2:2">
      <c r="B48761" s="150"/>
    </row>
    <row r="48762" spans="2:2">
      <c r="B48762" s="150"/>
    </row>
    <row r="48763" spans="2:2">
      <c r="B48763" s="150"/>
    </row>
    <row r="48764" spans="2:2">
      <c r="B48764" s="150"/>
    </row>
    <row r="48765" spans="2:2">
      <c r="B48765" s="150"/>
    </row>
    <row r="48766" spans="2:2">
      <c r="B48766" s="150"/>
    </row>
    <row r="48767" spans="2:2">
      <c r="B48767" s="150"/>
    </row>
    <row r="48768" spans="2:2">
      <c r="B48768" s="150"/>
    </row>
    <row r="48769" spans="2:2">
      <c r="B48769" s="150"/>
    </row>
    <row r="48770" spans="2:2">
      <c r="B48770" s="150"/>
    </row>
    <row r="48771" spans="2:2">
      <c r="B48771" s="150"/>
    </row>
    <row r="48772" spans="2:2">
      <c r="B48772" s="150"/>
    </row>
    <row r="48773" spans="2:2">
      <c r="B48773" s="150"/>
    </row>
    <row r="48774" spans="2:2">
      <c r="B48774" s="150"/>
    </row>
    <row r="48775" spans="2:2">
      <c r="B48775" s="150"/>
    </row>
    <row r="48776" spans="2:2">
      <c r="B48776" s="150"/>
    </row>
    <row r="48777" spans="2:2">
      <c r="B48777" s="150"/>
    </row>
    <row r="48778" spans="2:2">
      <c r="B48778" s="150"/>
    </row>
    <row r="48779" spans="2:2">
      <c r="B48779" s="150"/>
    </row>
    <row r="48780" spans="2:2">
      <c r="B48780" s="150"/>
    </row>
    <row r="48781" spans="2:2">
      <c r="B48781" s="150"/>
    </row>
    <row r="48782" spans="2:2">
      <c r="B48782" s="150"/>
    </row>
    <row r="48783" spans="2:2">
      <c r="B48783" s="150"/>
    </row>
    <row r="48784" spans="2:2">
      <c r="B48784" s="150"/>
    </row>
    <row r="48785" spans="2:2">
      <c r="B48785" s="150"/>
    </row>
    <row r="48786" spans="2:2">
      <c r="B48786" s="150"/>
    </row>
    <row r="48787" spans="2:2">
      <c r="B48787" s="150"/>
    </row>
    <row r="48788" spans="2:2">
      <c r="B48788" s="150"/>
    </row>
    <row r="48789" spans="2:2">
      <c r="B48789" s="150"/>
    </row>
    <row r="48790" spans="2:2">
      <c r="B48790" s="150"/>
    </row>
    <row r="48791" spans="2:2">
      <c r="B48791" s="150"/>
    </row>
    <row r="48792" spans="2:2">
      <c r="B48792" s="150"/>
    </row>
    <row r="48793" spans="2:2">
      <c r="B48793" s="150"/>
    </row>
    <row r="48794" spans="2:2">
      <c r="B48794" s="150"/>
    </row>
    <row r="48795" spans="2:2">
      <c r="B48795" s="150"/>
    </row>
    <row r="48796" spans="2:2">
      <c r="B48796" s="150"/>
    </row>
    <row r="48797" spans="2:2">
      <c r="B48797" s="150"/>
    </row>
    <row r="48798" spans="2:2">
      <c r="B48798" s="150"/>
    </row>
    <row r="48799" spans="2:2">
      <c r="B48799" s="150"/>
    </row>
    <row r="48800" spans="2:2">
      <c r="B48800" s="150"/>
    </row>
    <row r="48801" spans="2:2">
      <c r="B48801" s="150"/>
    </row>
    <row r="48802" spans="2:2">
      <c r="B48802" s="150"/>
    </row>
    <row r="48803" spans="2:2">
      <c r="B48803" s="150"/>
    </row>
    <row r="48804" spans="2:2">
      <c r="B48804" s="150"/>
    </row>
    <row r="48805" spans="2:2">
      <c r="B48805" s="150"/>
    </row>
    <row r="48806" spans="2:2">
      <c r="B48806" s="150"/>
    </row>
    <row r="48807" spans="2:2">
      <c r="B48807" s="150"/>
    </row>
    <row r="48808" spans="2:2">
      <c r="B48808" s="150"/>
    </row>
    <row r="48809" spans="2:2">
      <c r="B48809" s="150"/>
    </row>
    <row r="48810" spans="2:2">
      <c r="B48810" s="150"/>
    </row>
    <row r="48811" spans="2:2">
      <c r="B48811" s="150"/>
    </row>
    <row r="48812" spans="2:2">
      <c r="B48812" s="150"/>
    </row>
    <row r="48813" spans="2:2">
      <c r="B48813" s="150"/>
    </row>
    <row r="48814" spans="2:2">
      <c r="B48814" s="150"/>
    </row>
    <row r="48815" spans="2:2">
      <c r="B48815" s="150"/>
    </row>
    <row r="48816" spans="2:2">
      <c r="B48816" s="150"/>
    </row>
    <row r="48817" spans="2:2">
      <c r="B48817" s="150"/>
    </row>
    <row r="48818" spans="2:2">
      <c r="B48818" s="150"/>
    </row>
    <row r="48819" spans="2:2">
      <c r="B48819" s="150"/>
    </row>
    <row r="48820" spans="2:2">
      <c r="B48820" s="150"/>
    </row>
    <row r="48821" spans="2:2">
      <c r="B48821" s="150"/>
    </row>
    <row r="48822" spans="2:2">
      <c r="B48822" s="150"/>
    </row>
    <row r="48823" spans="2:2">
      <c r="B48823" s="150"/>
    </row>
    <row r="48824" spans="2:2">
      <c r="B48824" s="150"/>
    </row>
    <row r="48825" spans="2:2">
      <c r="B48825" s="150"/>
    </row>
    <row r="48826" spans="2:2">
      <c r="B48826" s="150"/>
    </row>
    <row r="48827" spans="2:2">
      <c r="B48827" s="150"/>
    </row>
    <row r="48828" spans="2:2">
      <c r="B48828" s="150"/>
    </row>
    <row r="48829" spans="2:2">
      <c r="B48829" s="150"/>
    </row>
    <row r="48830" spans="2:2">
      <c r="B48830" s="150"/>
    </row>
    <row r="48831" spans="2:2">
      <c r="B48831" s="150"/>
    </row>
    <row r="48832" spans="2:2">
      <c r="B48832" s="150"/>
    </row>
    <row r="48833" spans="2:2">
      <c r="B48833" s="150"/>
    </row>
    <row r="48834" spans="2:2">
      <c r="B48834" s="150"/>
    </row>
    <row r="48835" spans="2:2">
      <c r="B48835" s="150"/>
    </row>
    <row r="48836" spans="2:2">
      <c r="B48836" s="150"/>
    </row>
    <row r="48837" spans="2:2">
      <c r="B48837" s="150"/>
    </row>
    <row r="48838" spans="2:2">
      <c r="B48838" s="150"/>
    </row>
    <row r="48839" spans="2:2">
      <c r="B48839" s="150"/>
    </row>
    <row r="48840" spans="2:2">
      <c r="B48840" s="150"/>
    </row>
    <row r="48841" spans="2:2">
      <c r="B48841" s="150"/>
    </row>
    <row r="48842" spans="2:2">
      <c r="B48842" s="150"/>
    </row>
    <row r="48843" spans="2:2">
      <c r="B48843" s="150"/>
    </row>
    <row r="48844" spans="2:2">
      <c r="B48844" s="150"/>
    </row>
    <row r="48845" spans="2:2">
      <c r="B48845" s="150"/>
    </row>
    <row r="48846" spans="2:2">
      <c r="B48846" s="150"/>
    </row>
    <row r="48847" spans="2:2">
      <c r="B48847" s="150"/>
    </row>
    <row r="48848" spans="2:2">
      <c r="B48848" s="150"/>
    </row>
    <row r="48849" spans="2:2">
      <c r="B48849" s="150"/>
    </row>
    <row r="48850" spans="2:2">
      <c r="B48850" s="150"/>
    </row>
    <row r="48851" spans="2:2">
      <c r="B48851" s="150"/>
    </row>
    <row r="48852" spans="2:2">
      <c r="B48852" s="150"/>
    </row>
    <row r="48853" spans="2:2">
      <c r="B48853" s="150"/>
    </row>
    <row r="48854" spans="2:2">
      <c r="B48854" s="150"/>
    </row>
    <row r="48855" spans="2:2">
      <c r="B48855" s="150"/>
    </row>
    <row r="48856" spans="2:2">
      <c r="B48856" s="150"/>
    </row>
    <row r="48857" spans="2:2">
      <c r="B48857" s="150"/>
    </row>
    <row r="48858" spans="2:2">
      <c r="B48858" s="150"/>
    </row>
    <row r="48859" spans="2:2">
      <c r="B48859" s="150"/>
    </row>
    <row r="48860" spans="2:2">
      <c r="B48860" s="150"/>
    </row>
    <row r="48861" spans="2:2">
      <c r="B48861" s="150"/>
    </row>
    <row r="48862" spans="2:2">
      <c r="B48862" s="150"/>
    </row>
    <row r="48863" spans="2:2">
      <c r="B48863" s="150"/>
    </row>
    <row r="48864" spans="2:2">
      <c r="B48864" s="150"/>
    </row>
    <row r="48865" spans="2:2">
      <c r="B48865" s="150"/>
    </row>
    <row r="48866" spans="2:2">
      <c r="B48866" s="150"/>
    </row>
    <row r="48867" spans="2:2">
      <c r="B48867" s="150"/>
    </row>
    <row r="48868" spans="2:2">
      <c r="B48868" s="150"/>
    </row>
    <row r="48869" spans="2:2">
      <c r="B48869" s="150"/>
    </row>
    <row r="48870" spans="2:2">
      <c r="B48870" s="150"/>
    </row>
    <row r="48871" spans="2:2">
      <c r="B48871" s="150"/>
    </row>
    <row r="48872" spans="2:2">
      <c r="B48872" s="150"/>
    </row>
    <row r="48873" spans="2:2">
      <c r="B48873" s="150"/>
    </row>
    <row r="48874" spans="2:2">
      <c r="B48874" s="150"/>
    </row>
    <row r="48875" spans="2:2">
      <c r="B48875" s="150"/>
    </row>
    <row r="48876" spans="2:2">
      <c r="B48876" s="150"/>
    </row>
    <row r="48877" spans="2:2">
      <c r="B48877" s="150"/>
    </row>
    <row r="48878" spans="2:2">
      <c r="B48878" s="150"/>
    </row>
    <row r="48879" spans="2:2">
      <c r="B48879" s="150"/>
    </row>
    <row r="48880" spans="2:2">
      <c r="B48880" s="150"/>
    </row>
    <row r="48881" spans="2:2">
      <c r="B48881" s="150"/>
    </row>
    <row r="48882" spans="2:2">
      <c r="B48882" s="150"/>
    </row>
    <row r="48883" spans="2:2">
      <c r="B48883" s="150"/>
    </row>
    <row r="48884" spans="2:2">
      <c r="B48884" s="150"/>
    </row>
    <row r="48885" spans="2:2">
      <c r="B48885" s="150"/>
    </row>
    <row r="48886" spans="2:2">
      <c r="B48886" s="150"/>
    </row>
    <row r="48887" spans="2:2">
      <c r="B48887" s="150"/>
    </row>
    <row r="48888" spans="2:2">
      <c r="B48888" s="150"/>
    </row>
    <row r="48889" spans="2:2">
      <c r="B48889" s="150"/>
    </row>
    <row r="48890" spans="2:2">
      <c r="B48890" s="150"/>
    </row>
    <row r="48891" spans="2:2">
      <c r="B48891" s="150"/>
    </row>
    <row r="48892" spans="2:2">
      <c r="B48892" s="150"/>
    </row>
    <row r="48893" spans="2:2">
      <c r="B48893" s="150"/>
    </row>
    <row r="48894" spans="2:2">
      <c r="B48894" s="150"/>
    </row>
    <row r="48895" spans="2:2">
      <c r="B48895" s="150"/>
    </row>
    <row r="48896" spans="2:2">
      <c r="B48896" s="150"/>
    </row>
    <row r="48897" spans="2:2">
      <c r="B48897" s="150"/>
    </row>
    <row r="48898" spans="2:2">
      <c r="B48898" s="150"/>
    </row>
    <row r="48899" spans="2:2">
      <c r="B48899" s="150"/>
    </row>
    <row r="48900" spans="2:2">
      <c r="B48900" s="150"/>
    </row>
    <row r="48901" spans="2:2">
      <c r="B48901" s="150"/>
    </row>
    <row r="48902" spans="2:2">
      <c r="B48902" s="150"/>
    </row>
    <row r="48903" spans="2:2">
      <c r="B48903" s="150"/>
    </row>
    <row r="48904" spans="2:2">
      <c r="B48904" s="150"/>
    </row>
    <row r="48905" spans="2:2">
      <c r="B48905" s="150"/>
    </row>
    <row r="48906" spans="2:2">
      <c r="B48906" s="150"/>
    </row>
    <row r="48907" spans="2:2">
      <c r="B48907" s="150"/>
    </row>
    <row r="48908" spans="2:2">
      <c r="B48908" s="150"/>
    </row>
    <row r="48909" spans="2:2">
      <c r="B48909" s="150"/>
    </row>
    <row r="48910" spans="2:2">
      <c r="B48910" s="150"/>
    </row>
    <row r="48911" spans="2:2">
      <c r="B48911" s="150"/>
    </row>
    <row r="48912" spans="2:2">
      <c r="B48912" s="150"/>
    </row>
    <row r="48913" spans="2:2">
      <c r="B48913" s="150"/>
    </row>
    <row r="48914" spans="2:2">
      <c r="B48914" s="150"/>
    </row>
    <row r="48915" spans="2:2">
      <c r="B48915" s="150"/>
    </row>
    <row r="48916" spans="2:2">
      <c r="B48916" s="150"/>
    </row>
    <row r="48917" spans="2:2">
      <c r="B48917" s="150"/>
    </row>
    <row r="48918" spans="2:2">
      <c r="B48918" s="150"/>
    </row>
    <row r="48919" spans="2:2">
      <c r="B48919" s="150"/>
    </row>
    <row r="48920" spans="2:2">
      <c r="B48920" s="150"/>
    </row>
    <row r="48921" spans="2:2">
      <c r="B48921" s="150"/>
    </row>
    <row r="48922" spans="2:2">
      <c r="B48922" s="150"/>
    </row>
    <row r="48923" spans="2:2">
      <c r="B48923" s="150"/>
    </row>
    <row r="48924" spans="2:2">
      <c r="B48924" s="150"/>
    </row>
    <row r="48925" spans="2:2">
      <c r="B48925" s="150"/>
    </row>
    <row r="48926" spans="2:2">
      <c r="B48926" s="150"/>
    </row>
    <row r="48927" spans="2:2">
      <c r="B48927" s="150"/>
    </row>
    <row r="48928" spans="2:2">
      <c r="B48928" s="150"/>
    </row>
    <row r="48929" spans="2:2">
      <c r="B48929" s="150"/>
    </row>
    <row r="48930" spans="2:2">
      <c r="B48930" s="150"/>
    </row>
    <row r="48931" spans="2:2">
      <c r="B48931" s="150"/>
    </row>
    <row r="48932" spans="2:2">
      <c r="B48932" s="150"/>
    </row>
    <row r="48933" spans="2:2">
      <c r="B48933" s="150"/>
    </row>
    <row r="48934" spans="2:2">
      <c r="B48934" s="150"/>
    </row>
    <row r="48935" spans="2:2">
      <c r="B48935" s="150"/>
    </row>
    <row r="48936" spans="2:2">
      <c r="B48936" s="150"/>
    </row>
    <row r="48937" spans="2:2">
      <c r="B48937" s="150"/>
    </row>
    <row r="48938" spans="2:2">
      <c r="B48938" s="150"/>
    </row>
    <row r="48939" spans="2:2">
      <c r="B48939" s="150"/>
    </row>
    <row r="48940" spans="2:2">
      <c r="B48940" s="150"/>
    </row>
    <row r="48941" spans="2:2">
      <c r="B48941" s="150"/>
    </row>
    <row r="48942" spans="2:2">
      <c r="B48942" s="150"/>
    </row>
    <row r="48943" spans="2:2">
      <c r="B48943" s="150"/>
    </row>
    <row r="48944" spans="2:2">
      <c r="B48944" s="150"/>
    </row>
    <row r="48945" spans="2:2">
      <c r="B48945" s="150"/>
    </row>
    <row r="48946" spans="2:2">
      <c r="B48946" s="150"/>
    </row>
    <row r="48947" spans="2:2">
      <c r="B48947" s="150"/>
    </row>
    <row r="48948" spans="2:2">
      <c r="B48948" s="150"/>
    </row>
    <row r="48949" spans="2:2">
      <c r="B48949" s="150"/>
    </row>
    <row r="48950" spans="2:2">
      <c r="B48950" s="150"/>
    </row>
    <row r="48951" spans="2:2">
      <c r="B48951" s="150"/>
    </row>
    <row r="48952" spans="2:2">
      <c r="B48952" s="150"/>
    </row>
    <row r="48953" spans="2:2">
      <c r="B48953" s="150"/>
    </row>
    <row r="48954" spans="2:2">
      <c r="B48954" s="150"/>
    </row>
    <row r="48955" spans="2:2">
      <c r="B48955" s="150"/>
    </row>
    <row r="48956" spans="2:2">
      <c r="B48956" s="150"/>
    </row>
    <row r="48957" spans="2:2">
      <c r="B48957" s="150"/>
    </row>
    <row r="48958" spans="2:2">
      <c r="B48958" s="150"/>
    </row>
    <row r="48959" spans="2:2">
      <c r="B48959" s="150"/>
    </row>
    <row r="48960" spans="2:2">
      <c r="B48960" s="150"/>
    </row>
    <row r="48961" spans="2:2">
      <c r="B48961" s="150"/>
    </row>
    <row r="48962" spans="2:2">
      <c r="B48962" s="150"/>
    </row>
    <row r="48963" spans="2:2">
      <c r="B48963" s="150"/>
    </row>
    <row r="48964" spans="2:2">
      <c r="B48964" s="150"/>
    </row>
    <row r="48965" spans="2:2">
      <c r="B48965" s="150"/>
    </row>
    <row r="48966" spans="2:2">
      <c r="B48966" s="150"/>
    </row>
    <row r="48967" spans="2:2">
      <c r="B48967" s="150"/>
    </row>
    <row r="48968" spans="2:2">
      <c r="B48968" s="150"/>
    </row>
    <row r="48969" spans="2:2">
      <c r="B48969" s="150"/>
    </row>
    <row r="48970" spans="2:2">
      <c r="B48970" s="150"/>
    </row>
    <row r="48971" spans="2:2">
      <c r="B48971" s="150"/>
    </row>
    <row r="48972" spans="2:2">
      <c r="B48972" s="150"/>
    </row>
    <row r="48973" spans="2:2">
      <c r="B48973" s="150"/>
    </row>
    <row r="48974" spans="2:2">
      <c r="B48974" s="150"/>
    </row>
    <row r="48975" spans="2:2">
      <c r="B48975" s="150"/>
    </row>
    <row r="48976" spans="2:2">
      <c r="B48976" s="150"/>
    </row>
    <row r="48977" spans="2:2">
      <c r="B48977" s="150"/>
    </row>
    <row r="48978" spans="2:2">
      <c r="B48978" s="150"/>
    </row>
    <row r="48979" spans="2:2">
      <c r="B48979" s="150"/>
    </row>
    <row r="48980" spans="2:2">
      <c r="B48980" s="150"/>
    </row>
    <row r="48981" spans="2:2">
      <c r="B48981" s="150"/>
    </row>
    <row r="48982" spans="2:2">
      <c r="B48982" s="150"/>
    </row>
    <row r="48983" spans="2:2">
      <c r="B48983" s="150"/>
    </row>
    <row r="48984" spans="2:2">
      <c r="B48984" s="150"/>
    </row>
    <row r="48985" spans="2:2">
      <c r="B48985" s="150"/>
    </row>
    <row r="48986" spans="2:2">
      <c r="B48986" s="150"/>
    </row>
    <row r="48987" spans="2:2">
      <c r="B48987" s="150"/>
    </row>
    <row r="48988" spans="2:2">
      <c r="B48988" s="150"/>
    </row>
    <row r="48989" spans="2:2">
      <c r="B48989" s="150"/>
    </row>
    <row r="48990" spans="2:2">
      <c r="B48990" s="150"/>
    </row>
    <row r="48991" spans="2:2">
      <c r="B48991" s="150"/>
    </row>
    <row r="48992" spans="2:2">
      <c r="B48992" s="150"/>
    </row>
    <row r="48993" spans="2:2">
      <c r="B48993" s="150"/>
    </row>
    <row r="48994" spans="2:2">
      <c r="B48994" s="150"/>
    </row>
    <row r="48995" spans="2:2">
      <c r="B48995" s="150"/>
    </row>
    <row r="48996" spans="2:2">
      <c r="B48996" s="150"/>
    </row>
    <row r="48997" spans="2:2">
      <c r="B48997" s="150"/>
    </row>
    <row r="48998" spans="2:2">
      <c r="B48998" s="150"/>
    </row>
    <row r="48999" spans="2:2">
      <c r="B48999" s="150"/>
    </row>
    <row r="49000" spans="2:2">
      <c r="B49000" s="150"/>
    </row>
    <row r="49001" spans="2:2">
      <c r="B49001" s="150"/>
    </row>
    <row r="49002" spans="2:2">
      <c r="B49002" s="150"/>
    </row>
    <row r="49003" spans="2:2">
      <c r="B49003" s="150"/>
    </row>
    <row r="49004" spans="2:2">
      <c r="B49004" s="150"/>
    </row>
    <row r="49005" spans="2:2">
      <c r="B49005" s="150"/>
    </row>
    <row r="49006" spans="2:2">
      <c r="B49006" s="150"/>
    </row>
    <row r="49007" spans="2:2">
      <c r="B49007" s="150"/>
    </row>
    <row r="49008" spans="2:2">
      <c r="B49008" s="150"/>
    </row>
    <row r="49009" spans="2:2">
      <c r="B49009" s="150"/>
    </row>
    <row r="49010" spans="2:2">
      <c r="B49010" s="150"/>
    </row>
    <row r="49011" spans="2:2">
      <c r="B49011" s="150"/>
    </row>
    <row r="49012" spans="2:2">
      <c r="B49012" s="150"/>
    </row>
    <row r="49013" spans="2:2">
      <c r="B49013" s="150"/>
    </row>
    <row r="49014" spans="2:2">
      <c r="B49014" s="150"/>
    </row>
    <row r="49015" spans="2:2">
      <c r="B49015" s="150"/>
    </row>
    <row r="49016" spans="2:2">
      <c r="B49016" s="150"/>
    </row>
    <row r="49017" spans="2:2">
      <c r="B49017" s="150"/>
    </row>
    <row r="49018" spans="2:2">
      <c r="B49018" s="150"/>
    </row>
    <row r="49019" spans="2:2">
      <c r="B49019" s="150"/>
    </row>
    <row r="49020" spans="2:2">
      <c r="B49020" s="150"/>
    </row>
    <row r="49021" spans="2:2">
      <c r="B49021" s="150"/>
    </row>
    <row r="49022" spans="2:2">
      <c r="B49022" s="150"/>
    </row>
    <row r="49023" spans="2:2">
      <c r="B49023" s="150"/>
    </row>
    <row r="49024" spans="2:2">
      <c r="B49024" s="150"/>
    </row>
    <row r="49025" spans="2:2">
      <c r="B49025" s="150"/>
    </row>
    <row r="49026" spans="2:2">
      <c r="B49026" s="150"/>
    </row>
    <row r="49027" spans="2:2">
      <c r="B49027" s="150"/>
    </row>
    <row r="49028" spans="2:2">
      <c r="B49028" s="150"/>
    </row>
    <row r="49029" spans="2:2">
      <c r="B49029" s="150"/>
    </row>
    <row r="49030" spans="2:2">
      <c r="B49030" s="150"/>
    </row>
    <row r="49031" spans="2:2">
      <c r="B49031" s="150"/>
    </row>
    <row r="49032" spans="2:2">
      <c r="B49032" s="150"/>
    </row>
    <row r="49033" spans="2:2">
      <c r="B49033" s="150"/>
    </row>
    <row r="49034" spans="2:2">
      <c r="B49034" s="150"/>
    </row>
    <row r="49035" spans="2:2">
      <c r="B49035" s="150"/>
    </row>
    <row r="49036" spans="2:2">
      <c r="B49036" s="150"/>
    </row>
    <row r="49037" spans="2:2">
      <c r="B49037" s="150"/>
    </row>
    <row r="49038" spans="2:2">
      <c r="B49038" s="150"/>
    </row>
    <row r="49039" spans="2:2">
      <c r="B49039" s="150"/>
    </row>
    <row r="49040" spans="2:2">
      <c r="B49040" s="150"/>
    </row>
    <row r="49041" spans="2:2">
      <c r="B49041" s="150"/>
    </row>
    <row r="49042" spans="2:2">
      <c r="B49042" s="150"/>
    </row>
    <row r="49043" spans="2:2">
      <c r="B49043" s="150"/>
    </row>
    <row r="49044" spans="2:2">
      <c r="B49044" s="150"/>
    </row>
    <row r="49045" spans="2:2">
      <c r="B49045" s="150"/>
    </row>
    <row r="49046" spans="2:2">
      <c r="B49046" s="150"/>
    </row>
    <row r="49047" spans="2:2">
      <c r="B49047" s="150"/>
    </row>
    <row r="49048" spans="2:2">
      <c r="B49048" s="150"/>
    </row>
    <row r="49049" spans="2:2">
      <c r="B49049" s="150"/>
    </row>
    <row r="49050" spans="2:2">
      <c r="B49050" s="150"/>
    </row>
    <row r="49051" spans="2:2">
      <c r="B49051" s="150"/>
    </row>
    <row r="49052" spans="2:2">
      <c r="B49052" s="150"/>
    </row>
    <row r="49053" spans="2:2">
      <c r="B49053" s="150"/>
    </row>
    <row r="49054" spans="2:2">
      <c r="B49054" s="150"/>
    </row>
    <row r="49055" spans="2:2">
      <c r="B49055" s="150"/>
    </row>
    <row r="49056" spans="2:2">
      <c r="B49056" s="150"/>
    </row>
    <row r="49057" spans="2:2">
      <c r="B49057" s="150"/>
    </row>
    <row r="49058" spans="2:2">
      <c r="B49058" s="150"/>
    </row>
    <row r="49059" spans="2:2">
      <c r="B49059" s="150"/>
    </row>
    <row r="49060" spans="2:2">
      <c r="B49060" s="150"/>
    </row>
    <row r="49061" spans="2:2">
      <c r="B49061" s="150"/>
    </row>
    <row r="49062" spans="2:2">
      <c r="B49062" s="150"/>
    </row>
    <row r="49063" spans="2:2">
      <c r="B49063" s="150"/>
    </row>
    <row r="49064" spans="2:2">
      <c r="B49064" s="150"/>
    </row>
    <row r="49065" spans="2:2">
      <c r="B49065" s="150"/>
    </row>
    <row r="49066" spans="2:2">
      <c r="B49066" s="150"/>
    </row>
    <row r="49067" spans="2:2">
      <c r="B49067" s="150"/>
    </row>
    <row r="49068" spans="2:2">
      <c r="B49068" s="150"/>
    </row>
    <row r="49069" spans="2:2">
      <c r="B49069" s="150"/>
    </row>
    <row r="49070" spans="2:2">
      <c r="B49070" s="150"/>
    </row>
    <row r="49071" spans="2:2">
      <c r="B49071" s="150"/>
    </row>
    <row r="49072" spans="2:2">
      <c r="B49072" s="150"/>
    </row>
    <row r="49073" spans="2:2">
      <c r="B49073" s="150"/>
    </row>
    <row r="49074" spans="2:2">
      <c r="B49074" s="150"/>
    </row>
    <row r="49075" spans="2:2">
      <c r="B49075" s="150"/>
    </row>
    <row r="49076" spans="2:2">
      <c r="B49076" s="150"/>
    </row>
    <row r="49077" spans="2:2">
      <c r="B49077" s="150"/>
    </row>
    <row r="49078" spans="2:2">
      <c r="B49078" s="150"/>
    </row>
    <row r="49079" spans="2:2">
      <c r="B49079" s="150"/>
    </row>
    <row r="49080" spans="2:2">
      <c r="B49080" s="150"/>
    </row>
    <row r="49081" spans="2:2">
      <c r="B49081" s="150"/>
    </row>
    <row r="49082" spans="2:2">
      <c r="B49082" s="150"/>
    </row>
    <row r="49083" spans="2:2">
      <c r="B49083" s="150"/>
    </row>
    <row r="49084" spans="2:2">
      <c r="B49084" s="150"/>
    </row>
    <row r="49085" spans="2:2">
      <c r="B49085" s="150"/>
    </row>
    <row r="49086" spans="2:2">
      <c r="B49086" s="150"/>
    </row>
    <row r="49087" spans="2:2">
      <c r="B49087" s="150"/>
    </row>
    <row r="49088" spans="2:2">
      <c r="B49088" s="150"/>
    </row>
    <row r="49089" spans="2:2">
      <c r="B49089" s="150"/>
    </row>
    <row r="49090" spans="2:2">
      <c r="B49090" s="150"/>
    </row>
    <row r="49091" spans="2:2">
      <c r="B49091" s="150"/>
    </row>
    <row r="49092" spans="2:2">
      <c r="B49092" s="150"/>
    </row>
    <row r="49093" spans="2:2">
      <c r="B49093" s="150"/>
    </row>
    <row r="49094" spans="2:2">
      <c r="B49094" s="150"/>
    </row>
    <row r="49095" spans="2:2">
      <c r="B49095" s="150"/>
    </row>
    <row r="49096" spans="2:2">
      <c r="B49096" s="150"/>
    </row>
    <row r="49097" spans="2:2">
      <c r="B49097" s="150"/>
    </row>
    <row r="49098" spans="2:2">
      <c r="B49098" s="150"/>
    </row>
    <row r="49099" spans="2:2">
      <c r="B49099" s="150"/>
    </row>
    <row r="49100" spans="2:2">
      <c r="B49100" s="150"/>
    </row>
    <row r="49101" spans="2:2">
      <c r="B49101" s="150"/>
    </row>
    <row r="49102" spans="2:2">
      <c r="B49102" s="150"/>
    </row>
    <row r="49103" spans="2:2">
      <c r="B49103" s="150"/>
    </row>
    <row r="49104" spans="2:2">
      <c r="B49104" s="150"/>
    </row>
    <row r="49105" spans="2:2">
      <c r="B49105" s="150"/>
    </row>
    <row r="49106" spans="2:2">
      <c r="B49106" s="150"/>
    </row>
    <row r="49107" spans="2:2">
      <c r="B49107" s="150"/>
    </row>
    <row r="49108" spans="2:2">
      <c r="B49108" s="150"/>
    </row>
    <row r="49109" spans="2:2">
      <c r="B49109" s="150"/>
    </row>
    <row r="49110" spans="2:2">
      <c r="B49110" s="150"/>
    </row>
    <row r="49111" spans="2:2">
      <c r="B49111" s="150"/>
    </row>
    <row r="49112" spans="2:2">
      <c r="B49112" s="150"/>
    </row>
    <row r="49113" spans="2:2">
      <c r="B49113" s="150"/>
    </row>
    <row r="49114" spans="2:2">
      <c r="B49114" s="150"/>
    </row>
    <row r="49115" spans="2:2">
      <c r="B49115" s="150"/>
    </row>
    <row r="49116" spans="2:2">
      <c r="B49116" s="150"/>
    </row>
    <row r="49117" spans="2:2">
      <c r="B49117" s="150"/>
    </row>
    <row r="49118" spans="2:2">
      <c r="B49118" s="150"/>
    </row>
    <row r="49119" spans="2:2">
      <c r="B49119" s="150"/>
    </row>
    <row r="49120" spans="2:2">
      <c r="B49120" s="150"/>
    </row>
    <row r="49121" spans="2:2">
      <c r="B49121" s="150"/>
    </row>
    <row r="49122" spans="2:2">
      <c r="B49122" s="150"/>
    </row>
    <row r="49123" spans="2:2">
      <c r="B49123" s="150"/>
    </row>
    <row r="49124" spans="2:2">
      <c r="B49124" s="150"/>
    </row>
    <row r="49125" spans="2:2">
      <c r="B49125" s="150"/>
    </row>
    <row r="49126" spans="2:2">
      <c r="B49126" s="150"/>
    </row>
    <row r="49127" spans="2:2">
      <c r="B49127" s="150"/>
    </row>
    <row r="49128" spans="2:2">
      <c r="B49128" s="150"/>
    </row>
    <row r="49129" spans="2:2">
      <c r="B49129" s="150"/>
    </row>
    <row r="49130" spans="2:2">
      <c r="B49130" s="150"/>
    </row>
    <row r="49131" spans="2:2">
      <c r="B49131" s="150"/>
    </row>
    <row r="49132" spans="2:2">
      <c r="B49132" s="150"/>
    </row>
    <row r="49133" spans="2:2">
      <c r="B49133" s="150"/>
    </row>
    <row r="49134" spans="2:2">
      <c r="B49134" s="150"/>
    </row>
    <row r="49135" spans="2:2">
      <c r="B49135" s="150"/>
    </row>
    <row r="49136" spans="2:2">
      <c r="B49136" s="150"/>
    </row>
    <row r="49137" spans="2:2">
      <c r="B49137" s="150"/>
    </row>
    <row r="49138" spans="2:2">
      <c r="B49138" s="150"/>
    </row>
    <row r="49139" spans="2:2">
      <c r="B49139" s="150"/>
    </row>
    <row r="49140" spans="2:2">
      <c r="B49140" s="150"/>
    </row>
    <row r="49141" spans="2:2">
      <c r="B49141" s="150"/>
    </row>
    <row r="49142" spans="2:2">
      <c r="B49142" s="150"/>
    </row>
    <row r="49143" spans="2:2">
      <c r="B49143" s="150"/>
    </row>
    <row r="49144" spans="2:2">
      <c r="B49144" s="150"/>
    </row>
    <row r="49145" spans="2:2">
      <c r="B49145" s="150"/>
    </row>
    <row r="49146" spans="2:2">
      <c r="B49146" s="150"/>
    </row>
    <row r="49147" spans="2:2">
      <c r="B49147" s="150"/>
    </row>
    <row r="49148" spans="2:2">
      <c r="B49148" s="150"/>
    </row>
    <row r="49149" spans="2:2">
      <c r="B49149" s="150"/>
    </row>
    <row r="49150" spans="2:2">
      <c r="B49150" s="150"/>
    </row>
    <row r="49151" spans="2:2">
      <c r="B49151" s="150"/>
    </row>
    <row r="49152" spans="2:2">
      <c r="B49152" s="150"/>
    </row>
    <row r="49153" spans="2:2">
      <c r="B49153" s="150"/>
    </row>
    <row r="49154" spans="2:2">
      <c r="B49154" s="150"/>
    </row>
    <row r="49155" spans="2:2">
      <c r="B49155" s="150"/>
    </row>
    <row r="49156" spans="2:2">
      <c r="B49156" s="150"/>
    </row>
    <row r="49157" spans="2:2">
      <c r="B49157" s="150"/>
    </row>
    <row r="49158" spans="2:2">
      <c r="B49158" s="150"/>
    </row>
    <row r="49159" spans="2:2">
      <c r="B49159" s="150"/>
    </row>
    <row r="49160" spans="2:2">
      <c r="B49160" s="150"/>
    </row>
    <row r="49161" spans="2:2">
      <c r="B49161" s="150"/>
    </row>
    <row r="49162" spans="2:2">
      <c r="B49162" s="150"/>
    </row>
    <row r="49163" spans="2:2">
      <c r="B49163" s="150"/>
    </row>
    <row r="49164" spans="2:2">
      <c r="B49164" s="150"/>
    </row>
    <row r="49165" spans="2:2">
      <c r="B49165" s="150"/>
    </row>
    <row r="49166" spans="2:2">
      <c r="B49166" s="150"/>
    </row>
    <row r="49167" spans="2:2">
      <c r="B49167" s="150"/>
    </row>
    <row r="49168" spans="2:2">
      <c r="B49168" s="150"/>
    </row>
    <row r="49169" spans="2:2">
      <c r="B49169" s="150"/>
    </row>
    <row r="49170" spans="2:2">
      <c r="B49170" s="150"/>
    </row>
    <row r="49171" spans="2:2">
      <c r="B49171" s="150"/>
    </row>
    <row r="49172" spans="2:2">
      <c r="B49172" s="150"/>
    </row>
    <row r="49173" spans="2:2">
      <c r="B49173" s="150"/>
    </row>
    <row r="49174" spans="2:2">
      <c r="B49174" s="150"/>
    </row>
    <row r="49175" spans="2:2">
      <c r="B49175" s="150"/>
    </row>
    <row r="49176" spans="2:2">
      <c r="B49176" s="150"/>
    </row>
    <row r="49177" spans="2:2">
      <c r="B49177" s="150"/>
    </row>
    <row r="49178" spans="2:2">
      <c r="B49178" s="150"/>
    </row>
    <row r="49179" spans="2:2">
      <c r="B49179" s="150"/>
    </row>
    <row r="49180" spans="2:2">
      <c r="B49180" s="150"/>
    </row>
    <row r="49181" spans="2:2">
      <c r="B49181" s="150"/>
    </row>
    <row r="49182" spans="2:2">
      <c r="B49182" s="150"/>
    </row>
    <row r="49183" spans="2:2">
      <c r="B49183" s="150"/>
    </row>
    <row r="49184" spans="2:2">
      <c r="B49184" s="150"/>
    </row>
    <row r="49185" spans="2:2">
      <c r="B49185" s="150"/>
    </row>
    <row r="49186" spans="2:2">
      <c r="B49186" s="150"/>
    </row>
    <row r="49187" spans="2:2">
      <c r="B49187" s="150"/>
    </row>
    <row r="49188" spans="2:2">
      <c r="B49188" s="150"/>
    </row>
    <row r="49189" spans="2:2">
      <c r="B49189" s="150"/>
    </row>
    <row r="49190" spans="2:2">
      <c r="B49190" s="150"/>
    </row>
    <row r="49191" spans="2:2">
      <c r="B49191" s="150"/>
    </row>
    <row r="49192" spans="2:2">
      <c r="B49192" s="150"/>
    </row>
    <row r="49193" spans="2:2">
      <c r="B49193" s="150"/>
    </row>
    <row r="49194" spans="2:2">
      <c r="B49194" s="150"/>
    </row>
    <row r="49195" spans="2:2">
      <c r="B49195" s="150"/>
    </row>
    <row r="49196" spans="2:2">
      <c r="B49196" s="150"/>
    </row>
    <row r="49197" spans="2:2">
      <c r="B49197" s="150"/>
    </row>
    <row r="49198" spans="2:2">
      <c r="B49198" s="150"/>
    </row>
    <row r="49199" spans="2:2">
      <c r="B49199" s="150"/>
    </row>
    <row r="49200" spans="2:2">
      <c r="B49200" s="150"/>
    </row>
    <row r="49201" spans="2:2">
      <c r="B49201" s="150"/>
    </row>
    <row r="49202" spans="2:2">
      <c r="B49202" s="150"/>
    </row>
    <row r="49203" spans="2:2">
      <c r="B49203" s="150"/>
    </row>
    <row r="49204" spans="2:2">
      <c r="B49204" s="150"/>
    </row>
    <row r="49205" spans="2:2">
      <c r="B49205" s="150"/>
    </row>
    <row r="49206" spans="2:2">
      <c r="B49206" s="150"/>
    </row>
    <row r="49207" spans="2:2">
      <c r="B49207" s="150"/>
    </row>
    <row r="49208" spans="2:2">
      <c r="B49208" s="150"/>
    </row>
    <row r="49209" spans="2:2">
      <c r="B49209" s="150"/>
    </row>
    <row r="49210" spans="2:2">
      <c r="B49210" s="150"/>
    </row>
    <row r="49211" spans="2:2">
      <c r="B49211" s="150"/>
    </row>
    <row r="49212" spans="2:2">
      <c r="B49212" s="150"/>
    </row>
    <row r="49213" spans="2:2">
      <c r="B49213" s="150"/>
    </row>
    <row r="49214" spans="2:2">
      <c r="B49214" s="150"/>
    </row>
    <row r="49215" spans="2:2">
      <c r="B49215" s="150"/>
    </row>
    <row r="49216" spans="2:2">
      <c r="B49216" s="150"/>
    </row>
    <row r="49217" spans="2:2">
      <c r="B49217" s="150"/>
    </row>
    <row r="49218" spans="2:2">
      <c r="B49218" s="150"/>
    </row>
    <row r="49219" spans="2:2">
      <c r="B49219" s="150"/>
    </row>
    <row r="49220" spans="2:2">
      <c r="B49220" s="150"/>
    </row>
    <row r="49221" spans="2:2">
      <c r="B49221" s="150"/>
    </row>
    <row r="49222" spans="2:2">
      <c r="B49222" s="150"/>
    </row>
    <row r="49223" spans="2:2">
      <c r="B49223" s="150"/>
    </row>
    <row r="49224" spans="2:2">
      <c r="B49224" s="150"/>
    </row>
    <row r="49225" spans="2:2">
      <c r="B49225" s="150"/>
    </row>
    <row r="49226" spans="2:2">
      <c r="B49226" s="150"/>
    </row>
    <row r="49227" spans="2:2">
      <c r="B49227" s="150"/>
    </row>
    <row r="49228" spans="2:2">
      <c r="B49228" s="150"/>
    </row>
    <row r="49229" spans="2:2">
      <c r="B49229" s="150"/>
    </row>
    <row r="49230" spans="2:2">
      <c r="B49230" s="150"/>
    </row>
    <row r="49231" spans="2:2">
      <c r="B49231" s="150"/>
    </row>
    <row r="49232" spans="2:2">
      <c r="B49232" s="150"/>
    </row>
    <row r="49233" spans="2:2">
      <c r="B49233" s="150"/>
    </row>
    <row r="49234" spans="2:2">
      <c r="B49234" s="150"/>
    </row>
    <row r="49235" spans="2:2">
      <c r="B49235" s="150"/>
    </row>
    <row r="49236" spans="2:2">
      <c r="B49236" s="150"/>
    </row>
    <row r="49237" spans="2:2">
      <c r="B49237" s="150"/>
    </row>
    <row r="49238" spans="2:2">
      <c r="B49238" s="150"/>
    </row>
    <row r="49239" spans="2:2">
      <c r="B49239" s="150"/>
    </row>
    <row r="49240" spans="2:2">
      <c r="B49240" s="150"/>
    </row>
    <row r="49241" spans="2:2">
      <c r="B49241" s="150"/>
    </row>
    <row r="49242" spans="2:2">
      <c r="B49242" s="150"/>
    </row>
    <row r="49243" spans="2:2">
      <c r="B49243" s="150"/>
    </row>
    <row r="49244" spans="2:2">
      <c r="B49244" s="150"/>
    </row>
    <row r="49245" spans="2:2">
      <c r="B49245" s="150"/>
    </row>
    <row r="49246" spans="2:2">
      <c r="B49246" s="150"/>
    </row>
    <row r="49247" spans="2:2">
      <c r="B49247" s="150"/>
    </row>
    <row r="49248" spans="2:2">
      <c r="B49248" s="150"/>
    </row>
    <row r="49249" spans="2:2">
      <c r="B49249" s="150"/>
    </row>
    <row r="49250" spans="2:2">
      <c r="B49250" s="150"/>
    </row>
    <row r="49251" spans="2:2">
      <c r="B49251" s="150"/>
    </row>
    <row r="49252" spans="2:2">
      <c r="B49252" s="150"/>
    </row>
    <row r="49253" spans="2:2">
      <c r="B49253" s="150"/>
    </row>
    <row r="49254" spans="2:2">
      <c r="B49254" s="150"/>
    </row>
    <row r="49255" spans="2:2">
      <c r="B49255" s="150"/>
    </row>
    <row r="49256" spans="2:2">
      <c r="B49256" s="150"/>
    </row>
    <row r="49257" spans="2:2">
      <c r="B49257" s="150"/>
    </row>
    <row r="49258" spans="2:2">
      <c r="B49258" s="150"/>
    </row>
    <row r="49259" spans="2:2">
      <c r="B49259" s="150"/>
    </row>
    <row r="49260" spans="2:2">
      <c r="B49260" s="150"/>
    </row>
    <row r="49261" spans="2:2">
      <c r="B49261" s="150"/>
    </row>
    <row r="49262" spans="2:2">
      <c r="B49262" s="150"/>
    </row>
    <row r="49263" spans="2:2">
      <c r="B49263" s="150"/>
    </row>
    <row r="49264" spans="2:2">
      <c r="B49264" s="150"/>
    </row>
    <row r="49265" spans="2:2">
      <c r="B49265" s="150"/>
    </row>
    <row r="49266" spans="2:2">
      <c r="B49266" s="150"/>
    </row>
    <row r="49267" spans="2:2">
      <c r="B49267" s="150"/>
    </row>
    <row r="49268" spans="2:2">
      <c r="B49268" s="150"/>
    </row>
    <row r="49269" spans="2:2">
      <c r="B49269" s="150"/>
    </row>
    <row r="49270" spans="2:2">
      <c r="B49270" s="150"/>
    </row>
    <row r="49271" spans="2:2">
      <c r="B49271" s="150"/>
    </row>
    <row r="49272" spans="2:2">
      <c r="B49272" s="150"/>
    </row>
    <row r="49273" spans="2:2">
      <c r="B49273" s="150"/>
    </row>
    <row r="49274" spans="2:2">
      <c r="B49274" s="150"/>
    </row>
    <row r="49275" spans="2:2">
      <c r="B49275" s="150"/>
    </row>
    <row r="49276" spans="2:2">
      <c r="B49276" s="150"/>
    </row>
    <row r="49277" spans="2:2">
      <c r="B49277" s="150"/>
    </row>
    <row r="49278" spans="2:2">
      <c r="B49278" s="150"/>
    </row>
    <row r="49279" spans="2:2">
      <c r="B49279" s="150"/>
    </row>
    <row r="49280" spans="2:2">
      <c r="B49280" s="150"/>
    </row>
    <row r="49281" spans="2:2">
      <c r="B49281" s="150"/>
    </row>
    <row r="49282" spans="2:2">
      <c r="B49282" s="150"/>
    </row>
    <row r="49283" spans="2:2">
      <c r="B49283" s="150"/>
    </row>
    <row r="49284" spans="2:2">
      <c r="B49284" s="150"/>
    </row>
    <row r="49285" spans="2:2">
      <c r="B49285" s="150"/>
    </row>
    <row r="49286" spans="2:2">
      <c r="B49286" s="150"/>
    </row>
    <row r="49287" spans="2:2">
      <c r="B49287" s="150"/>
    </row>
    <row r="49288" spans="2:2">
      <c r="B49288" s="150"/>
    </row>
    <row r="49289" spans="2:2">
      <c r="B49289" s="150"/>
    </row>
    <row r="49290" spans="2:2">
      <c r="B49290" s="150"/>
    </row>
    <row r="49291" spans="2:2">
      <c r="B49291" s="150"/>
    </row>
    <row r="49292" spans="2:2">
      <c r="B49292" s="150"/>
    </row>
    <row r="49293" spans="2:2">
      <c r="B49293" s="150"/>
    </row>
    <row r="49294" spans="2:2">
      <c r="B49294" s="150"/>
    </row>
    <row r="49295" spans="2:2">
      <c r="B49295" s="150"/>
    </row>
    <row r="49296" spans="2:2">
      <c r="B49296" s="150"/>
    </row>
    <row r="49297" spans="2:2">
      <c r="B49297" s="150"/>
    </row>
    <row r="49298" spans="2:2">
      <c r="B49298" s="150"/>
    </row>
    <row r="49299" spans="2:2">
      <c r="B49299" s="150"/>
    </row>
    <row r="49300" spans="2:2">
      <c r="B49300" s="150"/>
    </row>
    <row r="49301" spans="2:2">
      <c r="B49301" s="150"/>
    </row>
    <row r="49302" spans="2:2">
      <c r="B49302" s="150"/>
    </row>
    <row r="49303" spans="2:2">
      <c r="B49303" s="150"/>
    </row>
    <row r="49304" spans="2:2">
      <c r="B49304" s="150"/>
    </row>
    <row r="49305" spans="2:2">
      <c r="B49305" s="150"/>
    </row>
    <row r="49306" spans="2:2">
      <c r="B49306" s="150"/>
    </row>
    <row r="49307" spans="2:2">
      <c r="B49307" s="150"/>
    </row>
    <row r="49308" spans="2:2">
      <c r="B49308" s="150"/>
    </row>
    <row r="49309" spans="2:2">
      <c r="B49309" s="150"/>
    </row>
    <row r="49310" spans="2:2">
      <c r="B49310" s="150"/>
    </row>
    <row r="49311" spans="2:2">
      <c r="B49311" s="150"/>
    </row>
    <row r="49312" spans="2:2">
      <c r="B49312" s="150"/>
    </row>
    <row r="49313" spans="2:2">
      <c r="B49313" s="150"/>
    </row>
    <row r="49314" spans="2:2">
      <c r="B49314" s="150"/>
    </row>
    <row r="49315" spans="2:2">
      <c r="B49315" s="150"/>
    </row>
    <row r="49316" spans="2:2">
      <c r="B49316" s="150"/>
    </row>
    <row r="49317" spans="2:2">
      <c r="B49317" s="150"/>
    </row>
    <row r="49318" spans="2:2">
      <c r="B49318" s="150"/>
    </row>
    <row r="49319" spans="2:2">
      <c r="B49319" s="150"/>
    </row>
    <row r="49320" spans="2:2">
      <c r="B49320" s="150"/>
    </row>
    <row r="49321" spans="2:2">
      <c r="B49321" s="150"/>
    </row>
    <row r="49322" spans="2:2">
      <c r="B49322" s="150"/>
    </row>
    <row r="49323" spans="2:2">
      <c r="B49323" s="150"/>
    </row>
    <row r="49324" spans="2:2">
      <c r="B49324" s="150"/>
    </row>
    <row r="49325" spans="2:2">
      <c r="B49325" s="150"/>
    </row>
    <row r="49326" spans="2:2">
      <c r="B49326" s="150"/>
    </row>
    <row r="49327" spans="2:2">
      <c r="B49327" s="150"/>
    </row>
    <row r="49328" spans="2:2">
      <c r="B49328" s="150"/>
    </row>
    <row r="49329" spans="2:2">
      <c r="B49329" s="150"/>
    </row>
    <row r="49330" spans="2:2">
      <c r="B49330" s="150"/>
    </row>
    <row r="49331" spans="2:2">
      <c r="B49331" s="150"/>
    </row>
    <row r="49332" spans="2:2">
      <c r="B49332" s="150"/>
    </row>
    <row r="49333" spans="2:2">
      <c r="B49333" s="150"/>
    </row>
    <row r="49334" spans="2:2">
      <c r="B49334" s="150"/>
    </row>
    <row r="49335" spans="2:2">
      <c r="B49335" s="150"/>
    </row>
    <row r="49336" spans="2:2">
      <c r="B49336" s="150"/>
    </row>
    <row r="49337" spans="2:2">
      <c r="B49337" s="150"/>
    </row>
    <row r="49338" spans="2:2">
      <c r="B49338" s="150"/>
    </row>
    <row r="49339" spans="2:2">
      <c r="B49339" s="150"/>
    </row>
    <row r="49340" spans="2:2">
      <c r="B49340" s="150"/>
    </row>
    <row r="49341" spans="2:2">
      <c r="B49341" s="150"/>
    </row>
    <row r="49342" spans="2:2">
      <c r="B49342" s="150"/>
    </row>
    <row r="49343" spans="2:2">
      <c r="B49343" s="150"/>
    </row>
    <row r="49344" spans="2:2">
      <c r="B49344" s="150"/>
    </row>
    <row r="49345" spans="2:2">
      <c r="B49345" s="150"/>
    </row>
    <row r="49346" spans="2:2">
      <c r="B49346" s="150"/>
    </row>
    <row r="49347" spans="2:2">
      <c r="B49347" s="150"/>
    </row>
    <row r="49348" spans="2:2">
      <c r="B49348" s="150"/>
    </row>
    <row r="49349" spans="2:2">
      <c r="B49349" s="150"/>
    </row>
    <row r="49350" spans="2:2">
      <c r="B49350" s="150"/>
    </row>
    <row r="49351" spans="2:2">
      <c r="B49351" s="150"/>
    </row>
    <row r="49352" spans="2:2">
      <c r="B49352" s="150"/>
    </row>
    <row r="49353" spans="2:2">
      <c r="B49353" s="150"/>
    </row>
    <row r="49354" spans="2:2">
      <c r="B49354" s="150"/>
    </row>
    <row r="49355" spans="2:2">
      <c r="B49355" s="150"/>
    </row>
    <row r="49356" spans="2:2">
      <c r="B49356" s="150"/>
    </row>
    <row r="49357" spans="2:2">
      <c r="B49357" s="150"/>
    </row>
    <row r="49358" spans="2:2">
      <c r="B49358" s="150"/>
    </row>
    <row r="49359" spans="2:2">
      <c r="B49359" s="150"/>
    </row>
    <row r="49360" spans="2:2">
      <c r="B49360" s="150"/>
    </row>
    <row r="49361" spans="2:2">
      <c r="B49361" s="150"/>
    </row>
    <row r="49362" spans="2:2">
      <c r="B49362" s="150"/>
    </row>
    <row r="49363" spans="2:2">
      <c r="B49363" s="150"/>
    </row>
    <row r="49364" spans="2:2">
      <c r="B49364" s="150"/>
    </row>
    <row r="49365" spans="2:2">
      <c r="B49365" s="150"/>
    </row>
    <row r="49366" spans="2:2">
      <c r="B49366" s="150"/>
    </row>
    <row r="49367" spans="2:2">
      <c r="B49367" s="150"/>
    </row>
    <row r="49368" spans="2:2">
      <c r="B49368" s="150"/>
    </row>
    <row r="49369" spans="2:2">
      <c r="B49369" s="150"/>
    </row>
    <row r="49370" spans="2:2">
      <c r="B49370" s="150"/>
    </row>
    <row r="49371" spans="2:2">
      <c r="B49371" s="150"/>
    </row>
    <row r="49372" spans="2:2">
      <c r="B49372" s="150"/>
    </row>
    <row r="49373" spans="2:2">
      <c r="B49373" s="150"/>
    </row>
    <row r="49374" spans="2:2">
      <c r="B49374" s="150"/>
    </row>
    <row r="49375" spans="2:2">
      <c r="B49375" s="150"/>
    </row>
    <row r="49376" spans="2:2">
      <c r="B49376" s="150"/>
    </row>
    <row r="49377" spans="2:2">
      <c r="B49377" s="150"/>
    </row>
    <row r="49378" spans="2:2">
      <c r="B49378" s="150"/>
    </row>
    <row r="49379" spans="2:2">
      <c r="B49379" s="150"/>
    </row>
    <row r="49380" spans="2:2">
      <c r="B49380" s="150"/>
    </row>
    <row r="49381" spans="2:2">
      <c r="B49381" s="150"/>
    </row>
    <row r="49382" spans="2:2">
      <c r="B49382" s="150"/>
    </row>
    <row r="49383" spans="2:2">
      <c r="B49383" s="150"/>
    </row>
    <row r="49384" spans="2:2">
      <c r="B49384" s="150"/>
    </row>
    <row r="49385" spans="2:2">
      <c r="B49385" s="150"/>
    </row>
    <row r="49386" spans="2:2">
      <c r="B49386" s="150"/>
    </row>
    <row r="49387" spans="2:2">
      <c r="B49387" s="150"/>
    </row>
    <row r="49388" spans="2:2">
      <c r="B49388" s="150"/>
    </row>
    <row r="49389" spans="2:2">
      <c r="B49389" s="150"/>
    </row>
    <row r="49390" spans="2:2">
      <c r="B49390" s="150"/>
    </row>
    <row r="49391" spans="2:2">
      <c r="B49391" s="150"/>
    </row>
    <row r="49392" spans="2:2">
      <c r="B49392" s="150"/>
    </row>
    <row r="49393" spans="2:2">
      <c r="B49393" s="150"/>
    </row>
    <row r="49394" spans="2:2">
      <c r="B49394" s="150"/>
    </row>
    <row r="49395" spans="2:2">
      <c r="B49395" s="150"/>
    </row>
    <row r="49396" spans="2:2">
      <c r="B49396" s="150"/>
    </row>
    <row r="49397" spans="2:2">
      <c r="B49397" s="150"/>
    </row>
    <row r="49398" spans="2:2">
      <c r="B49398" s="150"/>
    </row>
    <row r="49399" spans="2:2">
      <c r="B49399" s="150"/>
    </row>
    <row r="49400" spans="2:2">
      <c r="B49400" s="150"/>
    </row>
    <row r="49401" spans="2:2">
      <c r="B49401" s="150"/>
    </row>
    <row r="49402" spans="2:2">
      <c r="B49402" s="150"/>
    </row>
    <row r="49403" spans="2:2">
      <c r="B49403" s="150"/>
    </row>
    <row r="49404" spans="2:2">
      <c r="B49404" s="150"/>
    </row>
    <row r="49405" spans="2:2">
      <c r="B49405" s="150"/>
    </row>
    <row r="49406" spans="2:2">
      <c r="B49406" s="150"/>
    </row>
    <row r="49407" spans="2:2">
      <c r="B49407" s="150"/>
    </row>
    <row r="49408" spans="2:2">
      <c r="B49408" s="150"/>
    </row>
    <row r="49409" spans="2:2">
      <c r="B49409" s="150"/>
    </row>
    <row r="49410" spans="2:2">
      <c r="B49410" s="150"/>
    </row>
    <row r="49411" spans="2:2">
      <c r="B49411" s="150"/>
    </row>
    <row r="49412" spans="2:2">
      <c r="B49412" s="150"/>
    </row>
    <row r="49413" spans="2:2">
      <c r="B49413" s="150"/>
    </row>
    <row r="49414" spans="2:2">
      <c r="B49414" s="150"/>
    </row>
    <row r="49415" spans="2:2">
      <c r="B49415" s="150"/>
    </row>
    <row r="49416" spans="2:2">
      <c r="B49416" s="150"/>
    </row>
    <row r="49417" spans="2:2">
      <c r="B49417" s="150"/>
    </row>
    <row r="49418" spans="2:2">
      <c r="B49418" s="150"/>
    </row>
    <row r="49419" spans="2:2">
      <c r="B49419" s="150"/>
    </row>
    <row r="49420" spans="2:2">
      <c r="B49420" s="150"/>
    </row>
    <row r="49421" spans="2:2">
      <c r="B49421" s="150"/>
    </row>
    <row r="49422" spans="2:2">
      <c r="B49422" s="150"/>
    </row>
    <row r="49423" spans="2:2">
      <c r="B49423" s="150"/>
    </row>
    <row r="49424" spans="2:2">
      <c r="B49424" s="150"/>
    </row>
    <row r="49425" spans="2:2">
      <c r="B49425" s="150"/>
    </row>
    <row r="49426" spans="2:2">
      <c r="B49426" s="150"/>
    </row>
    <row r="49427" spans="2:2">
      <c r="B49427" s="150"/>
    </row>
    <row r="49428" spans="2:2">
      <c r="B49428" s="150"/>
    </row>
    <row r="49429" spans="2:2">
      <c r="B49429" s="150"/>
    </row>
    <row r="49430" spans="2:2">
      <c r="B49430" s="150"/>
    </row>
    <row r="49431" spans="2:2">
      <c r="B49431" s="150"/>
    </row>
    <row r="49432" spans="2:2">
      <c r="B49432" s="150"/>
    </row>
    <row r="49433" spans="2:2">
      <c r="B49433" s="150"/>
    </row>
    <row r="49434" spans="2:2">
      <c r="B49434" s="150"/>
    </row>
    <row r="49435" spans="2:2">
      <c r="B49435" s="150"/>
    </row>
    <row r="49436" spans="2:2">
      <c r="B49436" s="150"/>
    </row>
    <row r="49437" spans="2:2">
      <c r="B49437" s="150"/>
    </row>
    <row r="49438" spans="2:2">
      <c r="B49438" s="150"/>
    </row>
    <row r="49439" spans="2:2">
      <c r="B49439" s="150"/>
    </row>
    <row r="49440" spans="2:2">
      <c r="B49440" s="150"/>
    </row>
    <row r="49441" spans="2:2">
      <c r="B49441" s="150"/>
    </row>
    <row r="49442" spans="2:2">
      <c r="B49442" s="150"/>
    </row>
    <row r="49443" spans="2:2">
      <c r="B49443" s="150"/>
    </row>
    <row r="49444" spans="2:2">
      <c r="B49444" s="150"/>
    </row>
    <row r="49445" spans="2:2">
      <c r="B49445" s="150"/>
    </row>
    <row r="49446" spans="2:2">
      <c r="B49446" s="150"/>
    </row>
    <row r="49447" spans="2:2">
      <c r="B49447" s="150"/>
    </row>
    <row r="49448" spans="2:2">
      <c r="B49448" s="150"/>
    </row>
    <row r="49449" spans="2:2">
      <c r="B49449" s="150"/>
    </row>
    <row r="49450" spans="2:2">
      <c r="B49450" s="150"/>
    </row>
    <row r="49451" spans="2:2">
      <c r="B49451" s="150"/>
    </row>
    <row r="49452" spans="2:2">
      <c r="B49452" s="150"/>
    </row>
    <row r="49453" spans="2:2">
      <c r="B49453" s="150"/>
    </row>
    <row r="49454" spans="2:2">
      <c r="B49454" s="150"/>
    </row>
    <row r="49455" spans="2:2">
      <c r="B49455" s="150"/>
    </row>
    <row r="49456" spans="2:2">
      <c r="B49456" s="150"/>
    </row>
    <row r="49457" spans="2:2">
      <c r="B49457" s="150"/>
    </row>
    <row r="49458" spans="2:2">
      <c r="B49458" s="150"/>
    </row>
    <row r="49459" spans="2:2">
      <c r="B49459" s="150"/>
    </row>
    <row r="49460" spans="2:2">
      <c r="B49460" s="150"/>
    </row>
    <row r="49461" spans="2:2">
      <c r="B49461" s="150"/>
    </row>
    <row r="49462" spans="2:2">
      <c r="B49462" s="150"/>
    </row>
    <row r="49463" spans="2:2">
      <c r="B49463" s="150"/>
    </row>
    <row r="49464" spans="2:2">
      <c r="B49464" s="150"/>
    </row>
    <row r="49465" spans="2:2">
      <c r="B49465" s="150"/>
    </row>
    <row r="49466" spans="2:2">
      <c r="B49466" s="150"/>
    </row>
    <row r="49467" spans="2:2">
      <c r="B49467" s="150"/>
    </row>
    <row r="49468" spans="2:2">
      <c r="B49468" s="150"/>
    </row>
    <row r="49469" spans="2:2">
      <c r="B49469" s="150"/>
    </row>
    <row r="49470" spans="2:2">
      <c r="B49470" s="150"/>
    </row>
    <row r="49471" spans="2:2">
      <c r="B49471" s="150"/>
    </row>
    <row r="49472" spans="2:2">
      <c r="B49472" s="150"/>
    </row>
    <row r="49473" spans="2:2">
      <c r="B49473" s="150"/>
    </row>
    <row r="49474" spans="2:2">
      <c r="B49474" s="150"/>
    </row>
    <row r="49475" spans="2:2">
      <c r="B49475" s="150"/>
    </row>
    <row r="49476" spans="2:2">
      <c r="B49476" s="150"/>
    </row>
    <row r="49477" spans="2:2">
      <c r="B49477" s="150"/>
    </row>
    <row r="49478" spans="2:2">
      <c r="B49478" s="150"/>
    </row>
    <row r="49479" spans="2:2">
      <c r="B49479" s="150"/>
    </row>
    <row r="49480" spans="2:2">
      <c r="B49480" s="150"/>
    </row>
    <row r="49481" spans="2:2">
      <c r="B49481" s="150"/>
    </row>
    <row r="49482" spans="2:2">
      <c r="B49482" s="150"/>
    </row>
    <row r="49483" spans="2:2">
      <c r="B49483" s="150"/>
    </row>
    <row r="49484" spans="2:2">
      <c r="B49484" s="150"/>
    </row>
    <row r="49485" spans="2:2">
      <c r="B49485" s="150"/>
    </row>
    <row r="49486" spans="2:2">
      <c r="B49486" s="150"/>
    </row>
    <row r="49487" spans="2:2">
      <c r="B49487" s="150"/>
    </row>
    <row r="49488" spans="2:2">
      <c r="B49488" s="150"/>
    </row>
    <row r="49489" spans="2:2">
      <c r="B49489" s="150"/>
    </row>
    <row r="49490" spans="2:2">
      <c r="B49490" s="150"/>
    </row>
    <row r="49491" spans="2:2">
      <c r="B49491" s="150"/>
    </row>
    <row r="49492" spans="2:2">
      <c r="B49492" s="150"/>
    </row>
    <row r="49493" spans="2:2">
      <c r="B49493" s="150"/>
    </row>
    <row r="49494" spans="2:2">
      <c r="B49494" s="150"/>
    </row>
    <row r="49495" spans="2:2">
      <c r="B49495" s="150"/>
    </row>
    <row r="49496" spans="2:2">
      <c r="B49496" s="150"/>
    </row>
    <row r="49497" spans="2:2">
      <c r="B49497" s="150"/>
    </row>
    <row r="49498" spans="2:2">
      <c r="B49498" s="150"/>
    </row>
    <row r="49499" spans="2:2">
      <c r="B49499" s="150"/>
    </row>
    <row r="49500" spans="2:2">
      <c r="B49500" s="150"/>
    </row>
    <row r="49501" spans="2:2">
      <c r="B49501" s="150"/>
    </row>
    <row r="49502" spans="2:2">
      <c r="B49502" s="150"/>
    </row>
    <row r="49503" spans="2:2">
      <c r="B49503" s="150"/>
    </row>
    <row r="49504" spans="2:2">
      <c r="B49504" s="150"/>
    </row>
    <row r="49505" spans="2:2">
      <c r="B49505" s="150"/>
    </row>
    <row r="49506" spans="2:2">
      <c r="B49506" s="150"/>
    </row>
    <row r="49507" spans="2:2">
      <c r="B49507" s="150"/>
    </row>
    <row r="49508" spans="2:2">
      <c r="B49508" s="150"/>
    </row>
    <row r="49509" spans="2:2">
      <c r="B49509" s="150"/>
    </row>
    <row r="49510" spans="2:2">
      <c r="B49510" s="150"/>
    </row>
    <row r="49511" spans="2:2">
      <c r="B49511" s="150"/>
    </row>
    <row r="49512" spans="2:2">
      <c r="B49512" s="150"/>
    </row>
    <row r="49513" spans="2:2">
      <c r="B49513" s="150"/>
    </row>
    <row r="49514" spans="2:2">
      <c r="B49514" s="150"/>
    </row>
    <row r="49515" spans="2:2">
      <c r="B49515" s="150"/>
    </row>
    <row r="49516" spans="2:2">
      <c r="B49516" s="150"/>
    </row>
    <row r="49517" spans="2:2">
      <c r="B49517" s="150"/>
    </row>
    <row r="49518" spans="2:2">
      <c r="B49518" s="150"/>
    </row>
    <row r="49519" spans="2:2">
      <c r="B49519" s="150"/>
    </row>
    <row r="49520" spans="2:2">
      <c r="B49520" s="150"/>
    </row>
    <row r="49521" spans="2:2">
      <c r="B49521" s="150"/>
    </row>
    <row r="49522" spans="2:2">
      <c r="B49522" s="150"/>
    </row>
    <row r="49523" spans="2:2">
      <c r="B49523" s="150"/>
    </row>
    <row r="49524" spans="2:2">
      <c r="B49524" s="150"/>
    </row>
    <row r="49525" spans="2:2">
      <c r="B49525" s="150"/>
    </row>
    <row r="49526" spans="2:2">
      <c r="B49526" s="150"/>
    </row>
    <row r="49527" spans="2:2">
      <c r="B49527" s="150"/>
    </row>
    <row r="49528" spans="2:2">
      <c r="B49528" s="150"/>
    </row>
    <row r="49529" spans="2:2">
      <c r="B49529" s="150"/>
    </row>
    <row r="49530" spans="2:2">
      <c r="B49530" s="150"/>
    </row>
    <row r="49531" spans="2:2">
      <c r="B49531" s="150"/>
    </row>
    <row r="49532" spans="2:2">
      <c r="B49532" s="150"/>
    </row>
    <row r="49533" spans="2:2">
      <c r="B49533" s="150"/>
    </row>
    <row r="49534" spans="2:2">
      <c r="B49534" s="150"/>
    </row>
    <row r="49535" spans="2:2">
      <c r="B49535" s="150"/>
    </row>
    <row r="49536" spans="2:2">
      <c r="B49536" s="150"/>
    </row>
    <row r="49537" spans="2:2">
      <c r="B49537" s="150"/>
    </row>
    <row r="49538" spans="2:2">
      <c r="B49538" s="150"/>
    </row>
    <row r="49539" spans="2:2">
      <c r="B49539" s="150"/>
    </row>
    <row r="49540" spans="2:2">
      <c r="B49540" s="150"/>
    </row>
    <row r="49541" spans="2:2">
      <c r="B49541" s="150"/>
    </row>
    <row r="49542" spans="2:2">
      <c r="B49542" s="150"/>
    </row>
    <row r="49543" spans="2:2">
      <c r="B49543" s="150"/>
    </row>
    <row r="49544" spans="2:2">
      <c r="B49544" s="150"/>
    </row>
    <row r="49545" spans="2:2">
      <c r="B49545" s="150"/>
    </row>
    <row r="49546" spans="2:2">
      <c r="B49546" s="150"/>
    </row>
    <row r="49547" spans="2:2">
      <c r="B49547" s="150"/>
    </row>
    <row r="49548" spans="2:2">
      <c r="B49548" s="150"/>
    </row>
    <row r="49549" spans="2:2">
      <c r="B49549" s="150"/>
    </row>
    <row r="49550" spans="2:2">
      <c r="B49550" s="150"/>
    </row>
    <row r="49551" spans="2:2">
      <c r="B49551" s="150"/>
    </row>
    <row r="49552" spans="2:2">
      <c r="B49552" s="150"/>
    </row>
    <row r="49553" spans="2:2">
      <c r="B49553" s="150"/>
    </row>
    <row r="49554" spans="2:2">
      <c r="B49554" s="150"/>
    </row>
    <row r="49555" spans="2:2">
      <c r="B49555" s="150"/>
    </row>
    <row r="49556" spans="2:2">
      <c r="B49556" s="150"/>
    </row>
    <row r="49557" spans="2:2">
      <c r="B49557" s="150"/>
    </row>
    <row r="49558" spans="2:2">
      <c r="B49558" s="150"/>
    </row>
    <row r="49559" spans="2:2">
      <c r="B49559" s="150"/>
    </row>
    <row r="49560" spans="2:2">
      <c r="B49560" s="150"/>
    </row>
    <row r="49561" spans="2:2">
      <c r="B49561" s="150"/>
    </row>
    <row r="49562" spans="2:2">
      <c r="B49562" s="150"/>
    </row>
    <row r="49563" spans="2:2">
      <c r="B49563" s="150"/>
    </row>
    <row r="49564" spans="2:2">
      <c r="B49564" s="150"/>
    </row>
    <row r="49565" spans="2:2">
      <c r="B49565" s="150"/>
    </row>
    <row r="49566" spans="2:2">
      <c r="B49566" s="150"/>
    </row>
    <row r="49567" spans="2:2">
      <c r="B49567" s="150"/>
    </row>
    <row r="49568" spans="2:2">
      <c r="B49568" s="150"/>
    </row>
    <row r="49569" spans="2:2">
      <c r="B49569" s="150"/>
    </row>
    <row r="49570" spans="2:2">
      <c r="B49570" s="150"/>
    </row>
    <row r="49571" spans="2:2">
      <c r="B49571" s="150"/>
    </row>
    <row r="49572" spans="2:2">
      <c r="B49572" s="150"/>
    </row>
    <row r="49573" spans="2:2">
      <c r="B49573" s="150"/>
    </row>
    <row r="49574" spans="2:2">
      <c r="B49574" s="150"/>
    </row>
    <row r="49575" spans="2:2">
      <c r="B49575" s="150"/>
    </row>
    <row r="49576" spans="2:2">
      <c r="B49576" s="150"/>
    </row>
    <row r="49577" spans="2:2">
      <c r="B49577" s="150"/>
    </row>
    <row r="49578" spans="2:2">
      <c r="B49578" s="150"/>
    </row>
    <row r="49579" spans="2:2">
      <c r="B49579" s="150"/>
    </row>
    <row r="49580" spans="2:2">
      <c r="B49580" s="150"/>
    </row>
    <row r="49581" spans="2:2">
      <c r="B49581" s="150"/>
    </row>
    <row r="49582" spans="2:2">
      <c r="B49582" s="150"/>
    </row>
    <row r="49583" spans="2:2">
      <c r="B49583" s="150"/>
    </row>
    <row r="49584" spans="2:2">
      <c r="B49584" s="150"/>
    </row>
    <row r="49585" spans="2:2">
      <c r="B49585" s="150"/>
    </row>
    <row r="49586" spans="2:2">
      <c r="B49586" s="150"/>
    </row>
    <row r="49587" spans="2:2">
      <c r="B49587" s="150"/>
    </row>
    <row r="49588" spans="2:2">
      <c r="B49588" s="150"/>
    </row>
    <row r="49589" spans="2:2">
      <c r="B49589" s="150"/>
    </row>
    <row r="49590" spans="2:2">
      <c r="B49590" s="150"/>
    </row>
    <row r="49591" spans="2:2">
      <c r="B49591" s="150"/>
    </row>
    <row r="49592" spans="2:2">
      <c r="B49592" s="150"/>
    </row>
    <row r="49593" spans="2:2">
      <c r="B49593" s="150"/>
    </row>
    <row r="49594" spans="2:2">
      <c r="B49594" s="150"/>
    </row>
    <row r="49595" spans="2:2">
      <c r="B49595" s="150"/>
    </row>
    <row r="49596" spans="2:2">
      <c r="B49596" s="150"/>
    </row>
    <row r="49597" spans="2:2">
      <c r="B49597" s="150"/>
    </row>
    <row r="49598" spans="2:2">
      <c r="B49598" s="150"/>
    </row>
    <row r="49599" spans="2:2">
      <c r="B49599" s="150"/>
    </row>
    <row r="49600" spans="2:2">
      <c r="B49600" s="150"/>
    </row>
    <row r="49601" spans="2:2">
      <c r="B49601" s="150"/>
    </row>
    <row r="49602" spans="2:2">
      <c r="B49602" s="150"/>
    </row>
    <row r="49603" spans="2:2">
      <c r="B49603" s="150"/>
    </row>
    <row r="49604" spans="2:2">
      <c r="B49604" s="150"/>
    </row>
    <row r="49605" spans="2:2">
      <c r="B49605" s="150"/>
    </row>
    <row r="49606" spans="2:2">
      <c r="B49606" s="150"/>
    </row>
    <row r="49607" spans="2:2">
      <c r="B49607" s="150"/>
    </row>
    <row r="49608" spans="2:2">
      <c r="B49608" s="150"/>
    </row>
    <row r="49609" spans="2:2">
      <c r="B49609" s="150"/>
    </row>
    <row r="49610" spans="2:2">
      <c r="B49610" s="150"/>
    </row>
    <row r="49611" spans="2:2">
      <c r="B49611" s="150"/>
    </row>
    <row r="49612" spans="2:2">
      <c r="B49612" s="150"/>
    </row>
    <row r="49613" spans="2:2">
      <c r="B49613" s="150"/>
    </row>
    <row r="49614" spans="2:2">
      <c r="B49614" s="150"/>
    </row>
    <row r="49615" spans="2:2">
      <c r="B49615" s="150"/>
    </row>
    <row r="49616" spans="2:2">
      <c r="B49616" s="150"/>
    </row>
    <row r="49617" spans="2:2">
      <c r="B49617" s="150"/>
    </row>
    <row r="49618" spans="2:2">
      <c r="B49618" s="150"/>
    </row>
    <row r="49619" spans="2:2">
      <c r="B49619" s="150"/>
    </row>
    <row r="49620" spans="2:2">
      <c r="B49620" s="150"/>
    </row>
    <row r="49621" spans="2:2">
      <c r="B49621" s="150"/>
    </row>
    <row r="49622" spans="2:2">
      <c r="B49622" s="150"/>
    </row>
    <row r="49623" spans="2:2">
      <c r="B49623" s="150"/>
    </row>
    <row r="49624" spans="2:2">
      <c r="B49624" s="150"/>
    </row>
    <row r="49625" spans="2:2">
      <c r="B49625" s="150"/>
    </row>
    <row r="49626" spans="2:2">
      <c r="B49626" s="150"/>
    </row>
    <row r="49627" spans="2:2">
      <c r="B49627" s="150"/>
    </row>
    <row r="49628" spans="2:2">
      <c r="B49628" s="150"/>
    </row>
    <row r="49629" spans="2:2">
      <c r="B49629" s="150"/>
    </row>
    <row r="49630" spans="2:2">
      <c r="B49630" s="150"/>
    </row>
    <row r="49631" spans="2:2">
      <c r="B49631" s="150"/>
    </row>
    <row r="49632" spans="2:2">
      <c r="B49632" s="150"/>
    </row>
    <row r="49633" spans="2:2">
      <c r="B49633" s="150"/>
    </row>
    <row r="49634" spans="2:2">
      <c r="B49634" s="150"/>
    </row>
    <row r="49635" spans="2:2">
      <c r="B49635" s="150"/>
    </row>
    <row r="49636" spans="2:2">
      <c r="B49636" s="150"/>
    </row>
    <row r="49637" spans="2:2">
      <c r="B49637" s="150"/>
    </row>
    <row r="49638" spans="2:2">
      <c r="B49638" s="150"/>
    </row>
    <row r="49639" spans="2:2">
      <c r="B49639" s="150"/>
    </row>
    <row r="49640" spans="2:2">
      <c r="B49640" s="150"/>
    </row>
    <row r="49641" spans="2:2">
      <c r="B49641" s="150"/>
    </row>
    <row r="49642" spans="2:2">
      <c r="B49642" s="150"/>
    </row>
    <row r="49643" spans="2:2">
      <c r="B49643" s="150"/>
    </row>
    <row r="49644" spans="2:2">
      <c r="B49644" s="150"/>
    </row>
    <row r="49645" spans="2:2">
      <c r="B49645" s="150"/>
    </row>
    <row r="49646" spans="2:2">
      <c r="B49646" s="150"/>
    </row>
    <row r="49647" spans="2:2">
      <c r="B49647" s="150"/>
    </row>
    <row r="49648" spans="2:2">
      <c r="B49648" s="150"/>
    </row>
    <row r="49649" spans="2:2">
      <c r="B49649" s="150"/>
    </row>
    <row r="49650" spans="2:2">
      <c r="B49650" s="150"/>
    </row>
    <row r="49651" spans="2:2">
      <c r="B49651" s="150"/>
    </row>
    <row r="49652" spans="2:2">
      <c r="B49652" s="150"/>
    </row>
    <row r="49653" spans="2:2">
      <c r="B49653" s="150"/>
    </row>
    <row r="49654" spans="2:2">
      <c r="B49654" s="150"/>
    </row>
    <row r="49655" spans="2:2">
      <c r="B49655" s="150"/>
    </row>
    <row r="49656" spans="2:2">
      <c r="B49656" s="150"/>
    </row>
    <row r="49657" spans="2:2">
      <c r="B49657" s="150"/>
    </row>
    <row r="49658" spans="2:2">
      <c r="B49658" s="150"/>
    </row>
    <row r="49659" spans="2:2">
      <c r="B49659" s="150"/>
    </row>
    <row r="49660" spans="2:2">
      <c r="B49660" s="150"/>
    </row>
    <row r="49661" spans="2:2">
      <c r="B49661" s="150"/>
    </row>
    <row r="49662" spans="2:2">
      <c r="B49662" s="150"/>
    </row>
    <row r="49663" spans="2:2">
      <c r="B49663" s="150"/>
    </row>
    <row r="49664" spans="2:2">
      <c r="B49664" s="150"/>
    </row>
    <row r="49665" spans="2:2">
      <c r="B49665" s="150"/>
    </row>
    <row r="49666" spans="2:2">
      <c r="B49666" s="150"/>
    </row>
    <row r="49667" spans="2:2">
      <c r="B49667" s="150"/>
    </row>
    <row r="49668" spans="2:2">
      <c r="B49668" s="150"/>
    </row>
    <row r="49669" spans="2:2">
      <c r="B49669" s="150"/>
    </row>
    <row r="49670" spans="2:2">
      <c r="B49670" s="150"/>
    </row>
    <row r="49671" spans="2:2">
      <c r="B49671" s="150"/>
    </row>
    <row r="49672" spans="2:2">
      <c r="B49672" s="150"/>
    </row>
    <row r="49673" spans="2:2">
      <c r="B49673" s="150"/>
    </row>
    <row r="49674" spans="2:2">
      <c r="B49674" s="150"/>
    </row>
    <row r="49675" spans="2:2">
      <c r="B49675" s="150"/>
    </row>
    <row r="49676" spans="2:2">
      <c r="B49676" s="150"/>
    </row>
    <row r="49677" spans="2:2">
      <c r="B49677" s="150"/>
    </row>
    <row r="49678" spans="2:2">
      <c r="B49678" s="150"/>
    </row>
    <row r="49679" spans="2:2">
      <c r="B49679" s="150"/>
    </row>
    <row r="49680" spans="2:2">
      <c r="B49680" s="150"/>
    </row>
    <row r="49681" spans="2:2">
      <c r="B49681" s="150"/>
    </row>
    <row r="49682" spans="2:2">
      <c r="B49682" s="150"/>
    </row>
    <row r="49683" spans="2:2">
      <c r="B49683" s="150"/>
    </row>
    <row r="49684" spans="2:2">
      <c r="B49684" s="150"/>
    </row>
    <row r="49685" spans="2:2">
      <c r="B49685" s="150"/>
    </row>
    <row r="49686" spans="2:2">
      <c r="B49686" s="150"/>
    </row>
    <row r="49687" spans="2:2">
      <c r="B49687" s="150"/>
    </row>
    <row r="49688" spans="2:2">
      <c r="B49688" s="150"/>
    </row>
    <row r="49689" spans="2:2">
      <c r="B49689" s="150"/>
    </row>
    <row r="49690" spans="2:2">
      <c r="B49690" s="150"/>
    </row>
    <row r="49691" spans="2:2">
      <c r="B49691" s="150"/>
    </row>
    <row r="49692" spans="2:2">
      <c r="B49692" s="150"/>
    </row>
    <row r="49693" spans="2:2">
      <c r="B49693" s="150"/>
    </row>
    <row r="49694" spans="2:2">
      <c r="B49694" s="150"/>
    </row>
    <row r="49695" spans="2:2">
      <c r="B49695" s="150"/>
    </row>
    <row r="49696" spans="2:2">
      <c r="B49696" s="150"/>
    </row>
    <row r="49697" spans="2:2">
      <c r="B49697" s="150"/>
    </row>
    <row r="49698" spans="2:2">
      <c r="B49698" s="150"/>
    </row>
    <row r="49699" spans="2:2">
      <c r="B49699" s="150"/>
    </row>
    <row r="49700" spans="2:2">
      <c r="B49700" s="150"/>
    </row>
    <row r="49701" spans="2:2">
      <c r="B49701" s="150"/>
    </row>
    <row r="49702" spans="2:2">
      <c r="B49702" s="150"/>
    </row>
    <row r="49703" spans="2:2">
      <c r="B49703" s="150"/>
    </row>
    <row r="49704" spans="2:2">
      <c r="B49704" s="150"/>
    </row>
    <row r="49705" spans="2:2">
      <c r="B49705" s="150"/>
    </row>
    <row r="49706" spans="2:2">
      <c r="B49706" s="150"/>
    </row>
    <row r="49707" spans="2:2">
      <c r="B49707" s="150"/>
    </row>
    <row r="49708" spans="2:2">
      <c r="B49708" s="150"/>
    </row>
    <row r="49709" spans="2:2">
      <c r="B49709" s="150"/>
    </row>
    <row r="49710" spans="2:2">
      <c r="B49710" s="150"/>
    </row>
    <row r="49711" spans="2:2">
      <c r="B49711" s="150"/>
    </row>
    <row r="49712" spans="2:2">
      <c r="B49712" s="150"/>
    </row>
    <row r="49713" spans="2:2">
      <c r="B49713" s="150"/>
    </row>
    <row r="49714" spans="2:2">
      <c r="B49714" s="150"/>
    </row>
    <row r="49715" spans="2:2">
      <c r="B49715" s="150"/>
    </row>
    <row r="49716" spans="2:2">
      <c r="B49716" s="150"/>
    </row>
    <row r="49717" spans="2:2">
      <c r="B49717" s="150"/>
    </row>
    <row r="49718" spans="2:2">
      <c r="B49718" s="150"/>
    </row>
    <row r="49719" spans="2:2">
      <c r="B49719" s="150"/>
    </row>
    <row r="49720" spans="2:2">
      <c r="B49720" s="150"/>
    </row>
    <row r="49721" spans="2:2">
      <c r="B49721" s="150"/>
    </row>
    <row r="49722" spans="2:2">
      <c r="B49722" s="150"/>
    </row>
    <row r="49723" spans="2:2">
      <c r="B49723" s="150"/>
    </row>
    <row r="49724" spans="2:2">
      <c r="B49724" s="150"/>
    </row>
    <row r="49725" spans="2:2">
      <c r="B49725" s="150"/>
    </row>
    <row r="49726" spans="2:2">
      <c r="B49726" s="150"/>
    </row>
    <row r="49727" spans="2:2">
      <c r="B49727" s="150"/>
    </row>
    <row r="49728" spans="2:2">
      <c r="B49728" s="150"/>
    </row>
    <row r="49729" spans="2:2">
      <c r="B49729" s="150"/>
    </row>
    <row r="49730" spans="2:2">
      <c r="B49730" s="150"/>
    </row>
    <row r="49731" spans="2:2">
      <c r="B49731" s="150"/>
    </row>
    <row r="49732" spans="2:2">
      <c r="B49732" s="150"/>
    </row>
    <row r="49733" spans="2:2">
      <c r="B49733" s="150"/>
    </row>
    <row r="49734" spans="2:2">
      <c r="B49734" s="150"/>
    </row>
    <row r="49735" spans="2:2">
      <c r="B49735" s="150"/>
    </row>
    <row r="49736" spans="2:2">
      <c r="B49736" s="150"/>
    </row>
    <row r="49737" spans="2:2">
      <c r="B49737" s="150"/>
    </row>
    <row r="49738" spans="2:2">
      <c r="B49738" s="150"/>
    </row>
    <row r="49739" spans="2:2">
      <c r="B49739" s="150"/>
    </row>
    <row r="49740" spans="2:2">
      <c r="B49740" s="150"/>
    </row>
    <row r="49741" spans="2:2">
      <c r="B49741" s="150"/>
    </row>
    <row r="49742" spans="2:2">
      <c r="B49742" s="150"/>
    </row>
    <row r="49743" spans="2:2">
      <c r="B49743" s="150"/>
    </row>
    <row r="49744" spans="2:2">
      <c r="B49744" s="150"/>
    </row>
    <row r="49745" spans="2:2">
      <c r="B49745" s="150"/>
    </row>
    <row r="49746" spans="2:2">
      <c r="B49746" s="150"/>
    </row>
    <row r="49747" spans="2:2">
      <c r="B49747" s="150"/>
    </row>
    <row r="49748" spans="2:2">
      <c r="B49748" s="150"/>
    </row>
    <row r="49749" spans="2:2">
      <c r="B49749" s="150"/>
    </row>
    <row r="49750" spans="2:2">
      <c r="B49750" s="150"/>
    </row>
    <row r="49751" spans="2:2">
      <c r="B49751" s="150"/>
    </row>
    <row r="49752" spans="2:2">
      <c r="B49752" s="150"/>
    </row>
    <row r="49753" spans="2:2">
      <c r="B49753" s="150"/>
    </row>
    <row r="49754" spans="2:2">
      <c r="B49754" s="150"/>
    </row>
    <row r="49755" spans="2:2">
      <c r="B49755" s="150"/>
    </row>
    <row r="49756" spans="2:2">
      <c r="B49756" s="150"/>
    </row>
    <row r="49757" spans="2:2">
      <c r="B49757" s="150"/>
    </row>
    <row r="49758" spans="2:2">
      <c r="B49758" s="150"/>
    </row>
    <row r="49759" spans="2:2">
      <c r="B49759" s="150"/>
    </row>
    <row r="49760" spans="2:2">
      <c r="B49760" s="150"/>
    </row>
    <row r="49761" spans="2:2">
      <c r="B49761" s="150"/>
    </row>
    <row r="49762" spans="2:2">
      <c r="B49762" s="150"/>
    </row>
    <row r="49763" spans="2:2">
      <c r="B49763" s="150"/>
    </row>
    <row r="49764" spans="2:2">
      <c r="B49764" s="150"/>
    </row>
    <row r="49765" spans="2:2">
      <c r="B49765" s="150"/>
    </row>
    <row r="49766" spans="2:2">
      <c r="B49766" s="150"/>
    </row>
    <row r="49767" spans="2:2">
      <c r="B49767" s="150"/>
    </row>
    <row r="49768" spans="2:2">
      <c r="B49768" s="150"/>
    </row>
    <row r="49769" spans="2:2">
      <c r="B49769" s="150"/>
    </row>
    <row r="49770" spans="2:2">
      <c r="B49770" s="150"/>
    </row>
    <row r="49771" spans="2:2">
      <c r="B49771" s="150"/>
    </row>
    <row r="49772" spans="2:2">
      <c r="B49772" s="150"/>
    </row>
    <row r="49773" spans="2:2">
      <c r="B49773" s="150"/>
    </row>
    <row r="49774" spans="2:2">
      <c r="B49774" s="150"/>
    </row>
    <row r="49775" spans="2:2">
      <c r="B49775" s="150"/>
    </row>
    <row r="49776" spans="2:2">
      <c r="B49776" s="150"/>
    </row>
    <row r="49777" spans="2:2">
      <c r="B49777" s="150"/>
    </row>
    <row r="49778" spans="2:2">
      <c r="B49778" s="150"/>
    </row>
    <row r="49779" spans="2:2">
      <c r="B49779" s="150"/>
    </row>
    <row r="49780" spans="2:2">
      <c r="B49780" s="150"/>
    </row>
    <row r="49781" spans="2:2">
      <c r="B49781" s="150"/>
    </row>
    <row r="49782" spans="2:2">
      <c r="B49782" s="150"/>
    </row>
    <row r="49783" spans="2:2">
      <c r="B49783" s="150"/>
    </row>
    <row r="49784" spans="2:2">
      <c r="B49784" s="150"/>
    </row>
    <row r="49785" spans="2:2">
      <c r="B49785" s="150"/>
    </row>
    <row r="49786" spans="2:2">
      <c r="B49786" s="150"/>
    </row>
    <row r="49787" spans="2:2">
      <c r="B49787" s="150"/>
    </row>
    <row r="49788" spans="2:2">
      <c r="B49788" s="150"/>
    </row>
    <row r="49789" spans="2:2">
      <c r="B49789" s="150"/>
    </row>
    <row r="49790" spans="2:2">
      <c r="B49790" s="150"/>
    </row>
    <row r="49791" spans="2:2">
      <c r="B49791" s="150"/>
    </row>
    <row r="49792" spans="2:2">
      <c r="B49792" s="150"/>
    </row>
    <row r="49793" spans="2:2">
      <c r="B49793" s="150"/>
    </row>
    <row r="49794" spans="2:2">
      <c r="B49794" s="150"/>
    </row>
    <row r="49795" spans="2:2">
      <c r="B49795" s="150"/>
    </row>
    <row r="49796" spans="2:2">
      <c r="B49796" s="150"/>
    </row>
    <row r="49797" spans="2:2">
      <c r="B49797" s="150"/>
    </row>
    <row r="49798" spans="2:2">
      <c r="B49798" s="150"/>
    </row>
    <row r="49799" spans="2:2">
      <c r="B49799" s="150"/>
    </row>
    <row r="49800" spans="2:2">
      <c r="B49800" s="150"/>
    </row>
    <row r="49801" spans="2:2">
      <c r="B49801" s="150"/>
    </row>
    <row r="49802" spans="2:2">
      <c r="B49802" s="150"/>
    </row>
    <row r="49803" spans="2:2">
      <c r="B49803" s="150"/>
    </row>
    <row r="49804" spans="2:2">
      <c r="B49804" s="150"/>
    </row>
    <row r="49805" spans="2:2">
      <c r="B49805" s="150"/>
    </row>
    <row r="49806" spans="2:2">
      <c r="B49806" s="150"/>
    </row>
    <row r="49807" spans="2:2">
      <c r="B49807" s="150"/>
    </row>
    <row r="49808" spans="2:2">
      <c r="B49808" s="150"/>
    </row>
    <row r="49809" spans="2:2">
      <c r="B49809" s="150"/>
    </row>
    <row r="49810" spans="2:2">
      <c r="B49810" s="150"/>
    </row>
    <row r="49811" spans="2:2">
      <c r="B49811" s="150"/>
    </row>
    <row r="49812" spans="2:2">
      <c r="B49812" s="150"/>
    </row>
    <row r="49813" spans="2:2">
      <c r="B49813" s="150"/>
    </row>
    <row r="49814" spans="2:2">
      <c r="B49814" s="150"/>
    </row>
    <row r="49815" spans="2:2">
      <c r="B49815" s="150"/>
    </row>
    <row r="49816" spans="2:2">
      <c r="B49816" s="150"/>
    </row>
    <row r="49817" spans="2:2">
      <c r="B49817" s="150"/>
    </row>
    <row r="49818" spans="2:2">
      <c r="B49818" s="150"/>
    </row>
    <row r="49819" spans="2:2">
      <c r="B49819" s="150"/>
    </row>
    <row r="49820" spans="2:2">
      <c r="B49820" s="150"/>
    </row>
    <row r="49821" spans="2:2">
      <c r="B49821" s="150"/>
    </row>
    <row r="49822" spans="2:2">
      <c r="B49822" s="150"/>
    </row>
    <row r="49823" spans="2:2">
      <c r="B49823" s="150"/>
    </row>
    <row r="49824" spans="2:2">
      <c r="B49824" s="150"/>
    </row>
    <row r="49825" spans="2:2">
      <c r="B49825" s="150"/>
    </row>
    <row r="49826" spans="2:2">
      <c r="B49826" s="150"/>
    </row>
    <row r="49827" spans="2:2">
      <c r="B49827" s="150"/>
    </row>
    <row r="49828" spans="2:2">
      <c r="B49828" s="150"/>
    </row>
    <row r="49829" spans="2:2">
      <c r="B49829" s="150"/>
    </row>
    <row r="49830" spans="2:2">
      <c r="B49830" s="150"/>
    </row>
    <row r="49831" spans="2:2">
      <c r="B49831" s="150"/>
    </row>
    <row r="49832" spans="2:2">
      <c r="B49832" s="150"/>
    </row>
    <row r="49833" spans="2:2">
      <c r="B49833" s="150"/>
    </row>
    <row r="49834" spans="2:2">
      <c r="B49834" s="150"/>
    </row>
    <row r="49835" spans="2:2">
      <c r="B49835" s="150"/>
    </row>
    <row r="49836" spans="2:2">
      <c r="B49836" s="150"/>
    </row>
    <row r="49837" spans="2:2">
      <c r="B49837" s="150"/>
    </row>
    <row r="49838" spans="2:2">
      <c r="B49838" s="150"/>
    </row>
    <row r="49839" spans="2:2">
      <c r="B49839" s="150"/>
    </row>
    <row r="49840" spans="2:2">
      <c r="B49840" s="150"/>
    </row>
    <row r="49841" spans="2:2">
      <c r="B49841" s="150"/>
    </row>
    <row r="49842" spans="2:2">
      <c r="B49842" s="150"/>
    </row>
    <row r="49843" spans="2:2">
      <c r="B49843" s="150"/>
    </row>
    <row r="49844" spans="2:2">
      <c r="B49844" s="150"/>
    </row>
    <row r="49845" spans="2:2">
      <c r="B49845" s="150"/>
    </row>
    <row r="49846" spans="2:2">
      <c r="B49846" s="150"/>
    </row>
    <row r="49847" spans="2:2">
      <c r="B49847" s="150"/>
    </row>
    <row r="49848" spans="2:2">
      <c r="B49848" s="150"/>
    </row>
    <row r="49849" spans="2:2">
      <c r="B49849" s="150"/>
    </row>
    <row r="49850" spans="2:2">
      <c r="B49850" s="150"/>
    </row>
    <row r="49851" spans="2:2">
      <c r="B49851" s="150"/>
    </row>
    <row r="49852" spans="2:2">
      <c r="B49852" s="150"/>
    </row>
    <row r="49853" spans="2:2">
      <c r="B49853" s="150"/>
    </row>
    <row r="49854" spans="2:2">
      <c r="B49854" s="150"/>
    </row>
    <row r="49855" spans="2:2">
      <c r="B49855" s="150"/>
    </row>
    <row r="49856" spans="2:2">
      <c r="B49856" s="150"/>
    </row>
    <row r="49857" spans="2:2">
      <c r="B49857" s="150"/>
    </row>
    <row r="49858" spans="2:2">
      <c r="B49858" s="150"/>
    </row>
    <row r="49859" spans="2:2">
      <c r="B49859" s="150"/>
    </row>
    <row r="49860" spans="2:2">
      <c r="B49860" s="150"/>
    </row>
    <row r="49861" spans="2:2">
      <c r="B49861" s="150"/>
    </row>
    <row r="49862" spans="2:2">
      <c r="B49862" s="150"/>
    </row>
    <row r="49863" spans="2:2">
      <c r="B49863" s="150"/>
    </row>
    <row r="49864" spans="2:2">
      <c r="B49864" s="150"/>
    </row>
    <row r="49865" spans="2:2">
      <c r="B49865" s="150"/>
    </row>
    <row r="49866" spans="2:2">
      <c r="B49866" s="150"/>
    </row>
    <row r="49867" spans="2:2">
      <c r="B49867" s="150"/>
    </row>
    <row r="49868" spans="2:2">
      <c r="B49868" s="150"/>
    </row>
    <row r="49869" spans="2:2">
      <c r="B49869" s="150"/>
    </row>
    <row r="49870" spans="2:2">
      <c r="B49870" s="150"/>
    </row>
    <row r="49871" spans="2:2">
      <c r="B49871" s="150"/>
    </row>
    <row r="49872" spans="2:2">
      <c r="B49872" s="150"/>
    </row>
    <row r="49873" spans="2:2">
      <c r="B49873" s="150"/>
    </row>
    <row r="49874" spans="2:2">
      <c r="B49874" s="150"/>
    </row>
    <row r="49875" spans="2:2">
      <c r="B49875" s="150"/>
    </row>
    <row r="49876" spans="2:2">
      <c r="B49876" s="150"/>
    </row>
    <row r="49877" spans="2:2">
      <c r="B49877" s="150"/>
    </row>
    <row r="49878" spans="2:2">
      <c r="B49878" s="150"/>
    </row>
    <row r="49879" spans="2:2">
      <c r="B49879" s="150"/>
    </row>
    <row r="49880" spans="2:2">
      <c r="B49880" s="150"/>
    </row>
    <row r="49881" spans="2:2">
      <c r="B49881" s="150"/>
    </row>
    <row r="49882" spans="2:2">
      <c r="B49882" s="150"/>
    </row>
    <row r="49883" spans="2:2">
      <c r="B49883" s="150"/>
    </row>
    <row r="49884" spans="2:2">
      <c r="B49884" s="150"/>
    </row>
    <row r="49885" spans="2:2">
      <c r="B49885" s="150"/>
    </row>
    <row r="49886" spans="2:2">
      <c r="B49886" s="150"/>
    </row>
    <row r="49887" spans="2:2">
      <c r="B49887" s="150"/>
    </row>
    <row r="49888" spans="2:2">
      <c r="B49888" s="150"/>
    </row>
    <row r="49889" spans="2:2">
      <c r="B49889" s="150"/>
    </row>
    <row r="49890" spans="2:2">
      <c r="B49890" s="150"/>
    </row>
    <row r="49891" spans="2:2">
      <c r="B49891" s="150"/>
    </row>
    <row r="49892" spans="2:2">
      <c r="B49892" s="150"/>
    </row>
    <row r="49893" spans="2:2">
      <c r="B49893" s="150"/>
    </row>
    <row r="49894" spans="2:2">
      <c r="B49894" s="150"/>
    </row>
    <row r="49895" spans="2:2">
      <c r="B49895" s="150"/>
    </row>
    <row r="49896" spans="2:2">
      <c r="B49896" s="150"/>
    </row>
    <row r="49897" spans="2:2">
      <c r="B49897" s="150"/>
    </row>
    <row r="49898" spans="2:2">
      <c r="B49898" s="150"/>
    </row>
    <row r="49899" spans="2:2">
      <c r="B49899" s="150"/>
    </row>
    <row r="49900" spans="2:2">
      <c r="B49900" s="150"/>
    </row>
    <row r="49901" spans="2:2">
      <c r="B49901" s="150"/>
    </row>
    <row r="49902" spans="2:2">
      <c r="B49902" s="150"/>
    </row>
    <row r="49903" spans="2:2">
      <c r="B49903" s="150"/>
    </row>
    <row r="49904" spans="2:2">
      <c r="B49904" s="150"/>
    </row>
    <row r="49905" spans="2:2">
      <c r="B49905" s="150"/>
    </row>
    <row r="49906" spans="2:2">
      <c r="B49906" s="150"/>
    </row>
    <row r="49907" spans="2:2">
      <c r="B49907" s="150"/>
    </row>
    <row r="49908" spans="2:2">
      <c r="B49908" s="150"/>
    </row>
    <row r="49909" spans="2:2">
      <c r="B49909" s="150"/>
    </row>
    <row r="49910" spans="2:2">
      <c r="B49910" s="150"/>
    </row>
    <row r="49911" spans="2:2">
      <c r="B49911" s="150"/>
    </row>
    <row r="49912" spans="2:2">
      <c r="B49912" s="150"/>
    </row>
    <row r="49913" spans="2:2">
      <c r="B49913" s="150"/>
    </row>
    <row r="49914" spans="2:2">
      <c r="B49914" s="150"/>
    </row>
    <row r="49915" spans="2:2">
      <c r="B49915" s="150"/>
    </row>
    <row r="49916" spans="2:2">
      <c r="B49916" s="150"/>
    </row>
    <row r="49917" spans="2:2">
      <c r="B49917" s="150"/>
    </row>
    <row r="49918" spans="2:2">
      <c r="B49918" s="150"/>
    </row>
    <row r="49919" spans="2:2">
      <c r="B49919" s="150"/>
    </row>
    <row r="49920" spans="2:2">
      <c r="B49920" s="150"/>
    </row>
    <row r="49921" spans="2:2">
      <c r="B49921" s="150"/>
    </row>
    <row r="49922" spans="2:2">
      <c r="B49922" s="150"/>
    </row>
    <row r="49923" spans="2:2">
      <c r="B49923" s="150"/>
    </row>
    <row r="49924" spans="2:2">
      <c r="B49924" s="150"/>
    </row>
    <row r="49925" spans="2:2">
      <c r="B49925" s="150"/>
    </row>
    <row r="49926" spans="2:2">
      <c r="B49926" s="150"/>
    </row>
    <row r="49927" spans="2:2">
      <c r="B49927" s="150"/>
    </row>
    <row r="49928" spans="2:2">
      <c r="B49928" s="150"/>
    </row>
    <row r="49929" spans="2:2">
      <c r="B49929" s="150"/>
    </row>
    <row r="49930" spans="2:2">
      <c r="B49930" s="150"/>
    </row>
    <row r="49931" spans="2:2">
      <c r="B49931" s="150"/>
    </row>
    <row r="49932" spans="2:2">
      <c r="B49932" s="150"/>
    </row>
    <row r="49933" spans="2:2">
      <c r="B49933" s="150"/>
    </row>
    <row r="49934" spans="2:2">
      <c r="B49934" s="150"/>
    </row>
    <row r="49935" spans="2:2">
      <c r="B49935" s="150"/>
    </row>
    <row r="49936" spans="2:2">
      <c r="B49936" s="150"/>
    </row>
    <row r="49937" spans="2:2">
      <c r="B49937" s="150"/>
    </row>
    <row r="49938" spans="2:2">
      <c r="B49938" s="150"/>
    </row>
    <row r="49939" spans="2:2">
      <c r="B49939" s="150"/>
    </row>
    <row r="49940" spans="2:2">
      <c r="B49940" s="150"/>
    </row>
    <row r="49941" spans="2:2">
      <c r="B49941" s="150"/>
    </row>
    <row r="49942" spans="2:2">
      <c r="B49942" s="150"/>
    </row>
    <row r="49943" spans="2:2">
      <c r="B49943" s="150"/>
    </row>
    <row r="49944" spans="2:2">
      <c r="B49944" s="150"/>
    </row>
    <row r="49945" spans="2:2">
      <c r="B49945" s="150"/>
    </row>
    <row r="49946" spans="2:2">
      <c r="B49946" s="150"/>
    </row>
    <row r="49947" spans="2:2">
      <c r="B49947" s="150"/>
    </row>
    <row r="49948" spans="2:2">
      <c r="B49948" s="150"/>
    </row>
    <row r="49949" spans="2:2">
      <c r="B49949" s="150"/>
    </row>
    <row r="49950" spans="2:2">
      <c r="B49950" s="150"/>
    </row>
    <row r="49951" spans="2:2">
      <c r="B49951" s="150"/>
    </row>
    <row r="49952" spans="2:2">
      <c r="B49952" s="150"/>
    </row>
    <row r="49953" spans="2:2">
      <c r="B49953" s="150"/>
    </row>
    <row r="49954" spans="2:2">
      <c r="B49954" s="150"/>
    </row>
    <row r="49955" spans="2:2">
      <c r="B49955" s="150"/>
    </row>
    <row r="49956" spans="2:2">
      <c r="B49956" s="150"/>
    </row>
    <row r="49957" spans="2:2">
      <c r="B49957" s="150"/>
    </row>
    <row r="49958" spans="2:2">
      <c r="B49958" s="150"/>
    </row>
    <row r="49959" spans="2:2">
      <c r="B49959" s="150"/>
    </row>
    <row r="49960" spans="2:2">
      <c r="B49960" s="150"/>
    </row>
    <row r="49961" spans="2:2">
      <c r="B49961" s="150"/>
    </row>
    <row r="49962" spans="2:2">
      <c r="B49962" s="150"/>
    </row>
    <row r="49963" spans="2:2">
      <c r="B49963" s="150"/>
    </row>
    <row r="49964" spans="2:2">
      <c r="B49964" s="150"/>
    </row>
    <row r="49965" spans="2:2">
      <c r="B49965" s="150"/>
    </row>
    <row r="49966" spans="2:2">
      <c r="B49966" s="150"/>
    </row>
    <row r="49967" spans="2:2">
      <c r="B49967" s="150"/>
    </row>
    <row r="49968" spans="2:2">
      <c r="B49968" s="150"/>
    </row>
    <row r="49969" spans="2:2">
      <c r="B49969" s="150"/>
    </row>
    <row r="49970" spans="2:2">
      <c r="B49970" s="150"/>
    </row>
    <row r="49971" spans="2:2">
      <c r="B49971" s="150"/>
    </row>
    <row r="49972" spans="2:2">
      <c r="B49972" s="150"/>
    </row>
    <row r="49973" spans="2:2">
      <c r="B49973" s="150"/>
    </row>
    <row r="49974" spans="2:2">
      <c r="B49974" s="150"/>
    </row>
    <row r="49975" spans="2:2">
      <c r="B49975" s="150"/>
    </row>
    <row r="49976" spans="2:2">
      <c r="B49976" s="150"/>
    </row>
    <row r="49977" spans="2:2">
      <c r="B49977" s="150"/>
    </row>
    <row r="49978" spans="2:2">
      <c r="B49978" s="150"/>
    </row>
    <row r="49979" spans="2:2">
      <c r="B49979" s="150"/>
    </row>
    <row r="49980" spans="2:2">
      <c r="B49980" s="150"/>
    </row>
    <row r="49981" spans="2:2">
      <c r="B49981" s="150"/>
    </row>
    <row r="49982" spans="2:2">
      <c r="B49982" s="150"/>
    </row>
    <row r="49983" spans="2:2">
      <c r="B49983" s="150"/>
    </row>
    <row r="49984" spans="2:2">
      <c r="B49984" s="150"/>
    </row>
    <row r="49985" spans="2:2">
      <c r="B49985" s="150"/>
    </row>
    <row r="49986" spans="2:2">
      <c r="B49986" s="150"/>
    </row>
    <row r="49987" spans="2:2">
      <c r="B49987" s="150"/>
    </row>
    <row r="49988" spans="2:2">
      <c r="B49988" s="150"/>
    </row>
    <row r="49989" spans="2:2">
      <c r="B49989" s="150"/>
    </row>
    <row r="49990" spans="2:2">
      <c r="B49990" s="150"/>
    </row>
    <row r="49991" spans="2:2">
      <c r="B49991" s="150"/>
    </row>
    <row r="49992" spans="2:2">
      <c r="B49992" s="150"/>
    </row>
    <row r="49993" spans="2:2">
      <c r="B49993" s="150"/>
    </row>
    <row r="49994" spans="2:2">
      <c r="B49994" s="150"/>
    </row>
    <row r="49995" spans="2:2">
      <c r="B49995" s="150"/>
    </row>
    <row r="49996" spans="2:2">
      <c r="B49996" s="150"/>
    </row>
    <row r="49997" spans="2:2">
      <c r="B49997" s="150"/>
    </row>
    <row r="49998" spans="2:2">
      <c r="B49998" s="150"/>
    </row>
    <row r="49999" spans="2:2">
      <c r="B49999" s="150"/>
    </row>
    <row r="50000" spans="2:2">
      <c r="B50000" s="150"/>
    </row>
    <row r="50001" spans="2:2">
      <c r="B50001" s="150"/>
    </row>
    <row r="50002" spans="2:2">
      <c r="B50002" s="150"/>
    </row>
    <row r="50003" spans="2:2">
      <c r="B50003" s="150"/>
    </row>
    <row r="50004" spans="2:2">
      <c r="B50004" s="150"/>
    </row>
    <row r="50005" spans="2:2">
      <c r="B50005" s="150"/>
    </row>
    <row r="50006" spans="2:2">
      <c r="B50006" s="150"/>
    </row>
    <row r="50007" spans="2:2">
      <c r="B50007" s="150"/>
    </row>
    <row r="50008" spans="2:2">
      <c r="B50008" s="150"/>
    </row>
    <row r="50009" spans="2:2">
      <c r="B50009" s="150"/>
    </row>
    <row r="50010" spans="2:2">
      <c r="B50010" s="150"/>
    </row>
    <row r="50011" spans="2:2">
      <c r="B50011" s="150"/>
    </row>
    <row r="50012" spans="2:2">
      <c r="B50012" s="150"/>
    </row>
    <row r="50013" spans="2:2">
      <c r="B50013" s="150"/>
    </row>
    <row r="50014" spans="2:2">
      <c r="B50014" s="150"/>
    </row>
    <row r="50015" spans="2:2">
      <c r="B50015" s="150"/>
    </row>
    <row r="50016" spans="2:2">
      <c r="B50016" s="150"/>
    </row>
    <row r="50017" spans="2:2">
      <c r="B50017" s="150"/>
    </row>
    <row r="50018" spans="2:2">
      <c r="B50018" s="150"/>
    </row>
    <row r="50019" spans="2:2">
      <c r="B50019" s="150"/>
    </row>
    <row r="50020" spans="2:2">
      <c r="B50020" s="150"/>
    </row>
    <row r="50021" spans="2:2">
      <c r="B50021" s="150"/>
    </row>
    <row r="50022" spans="2:2">
      <c r="B50022" s="150"/>
    </row>
    <row r="50023" spans="2:2">
      <c r="B50023" s="150"/>
    </row>
    <row r="50024" spans="2:2">
      <c r="B50024" s="150"/>
    </row>
    <row r="50025" spans="2:2">
      <c r="B50025" s="150"/>
    </row>
    <row r="50026" spans="2:2">
      <c r="B50026" s="150"/>
    </row>
    <row r="50027" spans="2:2">
      <c r="B50027" s="150"/>
    </row>
    <row r="50028" spans="2:2">
      <c r="B50028" s="150"/>
    </row>
    <row r="50029" spans="2:2">
      <c r="B50029" s="150"/>
    </row>
    <row r="50030" spans="2:2">
      <c r="B50030" s="150"/>
    </row>
    <row r="50031" spans="2:2">
      <c r="B50031" s="150"/>
    </row>
    <row r="50032" spans="2:2">
      <c r="B50032" s="150"/>
    </row>
    <row r="50033" spans="2:2">
      <c r="B50033" s="150"/>
    </row>
    <row r="50034" spans="2:2">
      <c r="B50034" s="150"/>
    </row>
    <row r="50035" spans="2:2">
      <c r="B50035" s="150"/>
    </row>
    <row r="50036" spans="2:2">
      <c r="B50036" s="150"/>
    </row>
    <row r="50037" spans="2:2">
      <c r="B50037" s="150"/>
    </row>
    <row r="50038" spans="2:2">
      <c r="B50038" s="150"/>
    </row>
    <row r="50039" spans="2:2">
      <c r="B50039" s="150"/>
    </row>
    <row r="50040" spans="2:2">
      <c r="B50040" s="150"/>
    </row>
    <row r="50041" spans="2:2">
      <c r="B50041" s="150"/>
    </row>
    <row r="50042" spans="2:2">
      <c r="B50042" s="150"/>
    </row>
    <row r="50043" spans="2:2">
      <c r="B50043" s="150"/>
    </row>
    <row r="50044" spans="2:2">
      <c r="B50044" s="150"/>
    </row>
    <row r="50045" spans="2:2">
      <c r="B50045" s="150"/>
    </row>
    <row r="50046" spans="2:2">
      <c r="B50046" s="150"/>
    </row>
    <row r="50047" spans="2:2">
      <c r="B50047" s="150"/>
    </row>
    <row r="50048" spans="2:2">
      <c r="B50048" s="150"/>
    </row>
    <row r="50049" spans="2:2">
      <c r="B50049" s="150"/>
    </row>
    <row r="50050" spans="2:2">
      <c r="B50050" s="150"/>
    </row>
    <row r="50051" spans="2:2">
      <c r="B50051" s="150"/>
    </row>
    <row r="50052" spans="2:2">
      <c r="B50052" s="150"/>
    </row>
    <row r="50053" spans="2:2">
      <c r="B50053" s="150"/>
    </row>
    <row r="50054" spans="2:2">
      <c r="B50054" s="150"/>
    </row>
    <row r="50055" spans="2:2">
      <c r="B50055" s="150"/>
    </row>
    <row r="50056" spans="2:2">
      <c r="B50056" s="150"/>
    </row>
    <row r="50057" spans="2:2">
      <c r="B50057" s="150"/>
    </row>
    <row r="50058" spans="2:2">
      <c r="B50058" s="150"/>
    </row>
    <row r="50059" spans="2:2">
      <c r="B50059" s="150"/>
    </row>
    <row r="50060" spans="2:2">
      <c r="B50060" s="150"/>
    </row>
    <row r="50061" spans="2:2">
      <c r="B50061" s="150"/>
    </row>
    <row r="50062" spans="2:2">
      <c r="B50062" s="150"/>
    </row>
    <row r="50063" spans="2:2">
      <c r="B50063" s="150"/>
    </row>
    <row r="50064" spans="2:2">
      <c r="B50064" s="150"/>
    </row>
    <row r="50065" spans="2:2">
      <c r="B50065" s="150"/>
    </row>
    <row r="50066" spans="2:2">
      <c r="B50066" s="150"/>
    </row>
    <row r="50067" spans="2:2">
      <c r="B50067" s="150"/>
    </row>
    <row r="50068" spans="2:2">
      <c r="B50068" s="150"/>
    </row>
    <row r="50069" spans="2:2">
      <c r="B50069" s="150"/>
    </row>
    <row r="50070" spans="2:2">
      <c r="B50070" s="150"/>
    </row>
    <row r="50071" spans="2:2">
      <c r="B50071" s="150"/>
    </row>
    <row r="50072" spans="2:2">
      <c r="B50072" s="150"/>
    </row>
    <row r="50073" spans="2:2">
      <c r="B50073" s="150"/>
    </row>
    <row r="50074" spans="2:2">
      <c r="B50074" s="150"/>
    </row>
    <row r="50075" spans="2:2">
      <c r="B50075" s="150"/>
    </row>
    <row r="50076" spans="2:2">
      <c r="B50076" s="150"/>
    </row>
    <row r="50077" spans="2:2">
      <c r="B50077" s="150"/>
    </row>
    <row r="50078" spans="2:2">
      <c r="B50078" s="150"/>
    </row>
    <row r="50079" spans="2:2">
      <c r="B50079" s="150"/>
    </row>
    <row r="50080" spans="2:2">
      <c r="B50080" s="150"/>
    </row>
    <row r="50081" spans="2:2">
      <c r="B50081" s="150"/>
    </row>
    <row r="50082" spans="2:2">
      <c r="B50082" s="150"/>
    </row>
    <row r="50083" spans="2:2">
      <c r="B50083" s="150"/>
    </row>
    <row r="50084" spans="2:2">
      <c r="B50084" s="150"/>
    </row>
    <row r="50085" spans="2:2">
      <c r="B50085" s="150"/>
    </row>
    <row r="50086" spans="2:2">
      <c r="B50086" s="150"/>
    </row>
    <row r="50087" spans="2:2">
      <c r="B50087" s="150"/>
    </row>
    <row r="50088" spans="2:2">
      <c r="B50088" s="150"/>
    </row>
    <row r="50089" spans="2:2">
      <c r="B50089" s="150"/>
    </row>
    <row r="50090" spans="2:2">
      <c r="B50090" s="150"/>
    </row>
    <row r="50091" spans="2:2">
      <c r="B50091" s="150"/>
    </row>
    <row r="50092" spans="2:2">
      <c r="B50092" s="150"/>
    </row>
    <row r="50093" spans="2:2">
      <c r="B50093" s="150"/>
    </row>
    <row r="50094" spans="2:2">
      <c r="B50094" s="150"/>
    </row>
    <row r="50095" spans="2:2">
      <c r="B50095" s="150"/>
    </row>
    <row r="50096" spans="2:2">
      <c r="B50096" s="150"/>
    </row>
    <row r="50097" spans="2:2">
      <c r="B50097" s="150"/>
    </row>
    <row r="50098" spans="2:2">
      <c r="B50098" s="150"/>
    </row>
    <row r="50099" spans="2:2">
      <c r="B50099" s="150"/>
    </row>
    <row r="50100" spans="2:2">
      <c r="B50100" s="150"/>
    </row>
    <row r="50101" spans="2:2">
      <c r="B50101" s="150"/>
    </row>
    <row r="50102" spans="2:2">
      <c r="B50102" s="150"/>
    </row>
    <row r="50103" spans="2:2">
      <c r="B50103" s="150"/>
    </row>
    <row r="50104" spans="2:2">
      <c r="B50104" s="150"/>
    </row>
    <row r="50105" spans="2:2">
      <c r="B50105" s="150"/>
    </row>
    <row r="50106" spans="2:2">
      <c r="B50106" s="150"/>
    </row>
    <row r="50107" spans="2:2">
      <c r="B50107" s="150"/>
    </row>
    <row r="50108" spans="2:2">
      <c r="B50108" s="150"/>
    </row>
    <row r="50109" spans="2:2">
      <c r="B50109" s="150"/>
    </row>
    <row r="50110" spans="2:2">
      <c r="B50110" s="150"/>
    </row>
    <row r="50111" spans="2:2">
      <c r="B50111" s="150"/>
    </row>
    <row r="50112" spans="2:2">
      <c r="B50112" s="150"/>
    </row>
    <row r="50113" spans="2:2">
      <c r="B50113" s="150"/>
    </row>
    <row r="50114" spans="2:2">
      <c r="B50114" s="150"/>
    </row>
    <row r="50115" spans="2:2">
      <c r="B50115" s="150"/>
    </row>
    <row r="50116" spans="2:2">
      <c r="B50116" s="150"/>
    </row>
    <row r="50117" spans="2:2">
      <c r="B50117" s="150"/>
    </row>
    <row r="50118" spans="2:2">
      <c r="B50118" s="150"/>
    </row>
    <row r="50119" spans="2:2">
      <c r="B50119" s="150"/>
    </row>
    <row r="50120" spans="2:2">
      <c r="B50120" s="150"/>
    </row>
    <row r="50121" spans="2:2">
      <c r="B50121" s="150"/>
    </row>
    <row r="50122" spans="2:2">
      <c r="B50122" s="150"/>
    </row>
    <row r="50123" spans="2:2">
      <c r="B50123" s="150"/>
    </row>
    <row r="50124" spans="2:2">
      <c r="B50124" s="150"/>
    </row>
    <row r="50125" spans="2:2">
      <c r="B50125" s="150"/>
    </row>
    <row r="50126" spans="2:2">
      <c r="B50126" s="150"/>
    </row>
    <row r="50127" spans="2:2">
      <c r="B50127" s="150"/>
    </row>
    <row r="50128" spans="2:2">
      <c r="B50128" s="150"/>
    </row>
    <row r="50129" spans="2:2">
      <c r="B50129" s="150"/>
    </row>
    <row r="50130" spans="2:2">
      <c r="B50130" s="150"/>
    </row>
    <row r="50131" spans="2:2">
      <c r="B50131" s="150"/>
    </row>
    <row r="50132" spans="2:2">
      <c r="B50132" s="150"/>
    </row>
    <row r="50133" spans="2:2">
      <c r="B50133" s="150"/>
    </row>
    <row r="50134" spans="2:2">
      <c r="B50134" s="150"/>
    </row>
    <row r="50135" spans="2:2">
      <c r="B50135" s="150"/>
    </row>
    <row r="50136" spans="2:2">
      <c r="B50136" s="150"/>
    </row>
    <row r="50137" spans="2:2">
      <c r="B50137" s="150"/>
    </row>
    <row r="50138" spans="2:2">
      <c r="B50138" s="150"/>
    </row>
    <row r="50139" spans="2:2">
      <c r="B50139" s="150"/>
    </row>
    <row r="50140" spans="2:2">
      <c r="B50140" s="150"/>
    </row>
    <row r="50141" spans="2:2">
      <c r="B50141" s="150"/>
    </row>
    <row r="50142" spans="2:2">
      <c r="B50142" s="150"/>
    </row>
    <row r="50143" spans="2:2">
      <c r="B50143" s="150"/>
    </row>
    <row r="50144" spans="2:2">
      <c r="B50144" s="150"/>
    </row>
    <row r="50145" spans="2:2">
      <c r="B50145" s="150"/>
    </row>
    <row r="50146" spans="2:2">
      <c r="B50146" s="150"/>
    </row>
    <row r="50147" spans="2:2">
      <c r="B50147" s="150"/>
    </row>
    <row r="50148" spans="2:2">
      <c r="B50148" s="150"/>
    </row>
    <row r="50149" spans="2:2">
      <c r="B50149" s="150"/>
    </row>
    <row r="50150" spans="2:2">
      <c r="B50150" s="150"/>
    </row>
    <row r="50151" spans="2:2">
      <c r="B50151" s="150"/>
    </row>
    <row r="50152" spans="2:2">
      <c r="B50152" s="150"/>
    </row>
    <row r="50153" spans="2:2">
      <c r="B50153" s="150"/>
    </row>
    <row r="50154" spans="2:2">
      <c r="B50154" s="150"/>
    </row>
    <row r="50155" spans="2:2">
      <c r="B50155" s="150"/>
    </row>
    <row r="50156" spans="2:2">
      <c r="B50156" s="150"/>
    </row>
    <row r="50157" spans="2:2">
      <c r="B50157" s="150"/>
    </row>
    <row r="50158" spans="2:2">
      <c r="B50158" s="150"/>
    </row>
    <row r="50159" spans="2:2">
      <c r="B50159" s="150"/>
    </row>
    <row r="50160" spans="2:2">
      <c r="B50160" s="150"/>
    </row>
    <row r="50161" spans="2:2">
      <c r="B50161" s="150"/>
    </row>
    <row r="50162" spans="2:2">
      <c r="B50162" s="150"/>
    </row>
    <row r="50163" spans="2:2">
      <c r="B50163" s="150"/>
    </row>
    <row r="50164" spans="2:2">
      <c r="B50164" s="150"/>
    </row>
    <row r="50165" spans="2:2">
      <c r="B50165" s="150"/>
    </row>
    <row r="50166" spans="2:2">
      <c r="B50166" s="150"/>
    </row>
    <row r="50167" spans="2:2">
      <c r="B50167" s="150"/>
    </row>
    <row r="50168" spans="2:2">
      <c r="B50168" s="150"/>
    </row>
    <row r="50169" spans="2:2">
      <c r="B50169" s="150"/>
    </row>
    <row r="50170" spans="2:2">
      <c r="B50170" s="150"/>
    </row>
    <row r="50171" spans="2:2">
      <c r="B50171" s="150"/>
    </row>
    <row r="50172" spans="2:2">
      <c r="B50172" s="150"/>
    </row>
    <row r="50173" spans="2:2">
      <c r="B50173" s="150"/>
    </row>
    <row r="50174" spans="2:2">
      <c r="B50174" s="150"/>
    </row>
    <row r="50175" spans="2:2">
      <c r="B50175" s="150"/>
    </row>
    <row r="50176" spans="2:2">
      <c r="B50176" s="150"/>
    </row>
    <row r="50177" spans="2:2">
      <c r="B50177" s="150"/>
    </row>
    <row r="50178" spans="2:2">
      <c r="B50178" s="150"/>
    </row>
    <row r="50179" spans="2:2">
      <c r="B50179" s="150"/>
    </row>
    <row r="50180" spans="2:2">
      <c r="B50180" s="150"/>
    </row>
    <row r="50181" spans="2:2">
      <c r="B50181" s="150"/>
    </row>
    <row r="50182" spans="2:2">
      <c r="B50182" s="150"/>
    </row>
    <row r="50183" spans="2:2">
      <c r="B50183" s="150"/>
    </row>
    <row r="50184" spans="2:2">
      <c r="B50184" s="150"/>
    </row>
    <row r="50185" spans="2:2">
      <c r="B50185" s="150"/>
    </row>
    <row r="50186" spans="2:2">
      <c r="B50186" s="150"/>
    </row>
    <row r="50187" spans="2:2">
      <c r="B50187" s="150"/>
    </row>
    <row r="50188" spans="2:2">
      <c r="B50188" s="150"/>
    </row>
    <row r="50189" spans="2:2">
      <c r="B50189" s="150"/>
    </row>
    <row r="50190" spans="2:2">
      <c r="B50190" s="150"/>
    </row>
    <row r="50191" spans="2:2">
      <c r="B50191" s="150"/>
    </row>
    <row r="50192" spans="2:2">
      <c r="B50192" s="150"/>
    </row>
    <row r="50193" spans="2:2">
      <c r="B50193" s="150"/>
    </row>
    <row r="50194" spans="2:2">
      <c r="B50194" s="150"/>
    </row>
    <row r="50195" spans="2:2">
      <c r="B50195" s="150"/>
    </row>
    <row r="50196" spans="2:2">
      <c r="B50196" s="150"/>
    </row>
    <row r="50197" spans="2:2">
      <c r="B50197" s="150"/>
    </row>
    <row r="50198" spans="2:2">
      <c r="B50198" s="150"/>
    </row>
    <row r="50199" spans="2:2">
      <c r="B50199" s="150"/>
    </row>
    <row r="50200" spans="2:2">
      <c r="B50200" s="150"/>
    </row>
    <row r="50201" spans="2:2">
      <c r="B50201" s="150"/>
    </row>
    <row r="50202" spans="2:2">
      <c r="B50202" s="150"/>
    </row>
    <row r="50203" spans="2:2">
      <c r="B50203" s="150"/>
    </row>
    <row r="50204" spans="2:2">
      <c r="B50204" s="150"/>
    </row>
    <row r="50205" spans="2:2">
      <c r="B50205" s="150"/>
    </row>
    <row r="50206" spans="2:2">
      <c r="B50206" s="150"/>
    </row>
    <row r="50207" spans="2:2">
      <c r="B50207" s="150"/>
    </row>
    <row r="50208" spans="2:2">
      <c r="B50208" s="150"/>
    </row>
    <row r="50209" spans="2:2">
      <c r="B50209" s="150"/>
    </row>
    <row r="50210" spans="2:2">
      <c r="B50210" s="150"/>
    </row>
    <row r="50211" spans="2:2">
      <c r="B50211" s="150"/>
    </row>
    <row r="50212" spans="2:2">
      <c r="B50212" s="150"/>
    </row>
    <row r="50213" spans="2:2">
      <c r="B50213" s="150"/>
    </row>
    <row r="50214" spans="2:2">
      <c r="B50214" s="150"/>
    </row>
    <row r="50215" spans="2:2">
      <c r="B50215" s="150"/>
    </row>
    <row r="50216" spans="2:2">
      <c r="B50216" s="150"/>
    </row>
    <row r="50217" spans="2:2">
      <c r="B50217" s="150"/>
    </row>
    <row r="50218" spans="2:2">
      <c r="B50218" s="150"/>
    </row>
    <row r="50219" spans="2:2">
      <c r="B50219" s="150"/>
    </row>
    <row r="50220" spans="2:2">
      <c r="B50220" s="150"/>
    </row>
    <row r="50221" spans="2:2">
      <c r="B50221" s="150"/>
    </row>
    <row r="50222" spans="2:2">
      <c r="B50222" s="150"/>
    </row>
    <row r="50223" spans="2:2">
      <c r="B50223" s="150"/>
    </row>
    <row r="50224" spans="2:2">
      <c r="B50224" s="150"/>
    </row>
    <row r="50225" spans="2:2">
      <c r="B50225" s="150"/>
    </row>
    <row r="50226" spans="2:2">
      <c r="B50226" s="150"/>
    </row>
    <row r="50227" spans="2:2">
      <c r="B50227" s="150"/>
    </row>
    <row r="50228" spans="2:2">
      <c r="B50228" s="150"/>
    </row>
    <row r="50229" spans="2:2">
      <c r="B50229" s="150"/>
    </row>
    <row r="50230" spans="2:2">
      <c r="B50230" s="150"/>
    </row>
    <row r="50231" spans="2:2">
      <c r="B50231" s="150"/>
    </row>
    <row r="50232" spans="2:2">
      <c r="B50232" s="150"/>
    </row>
    <row r="50233" spans="2:2">
      <c r="B50233" s="150"/>
    </row>
    <row r="50234" spans="2:2">
      <c r="B50234" s="150"/>
    </row>
    <row r="50235" spans="2:2">
      <c r="B50235" s="150"/>
    </row>
    <row r="50236" spans="2:2">
      <c r="B50236" s="150"/>
    </row>
    <row r="50237" spans="2:2">
      <c r="B50237" s="150"/>
    </row>
    <row r="50238" spans="2:2">
      <c r="B50238" s="150"/>
    </row>
    <row r="50239" spans="2:2">
      <c r="B50239" s="150"/>
    </row>
    <row r="50240" spans="2:2">
      <c r="B50240" s="150"/>
    </row>
    <row r="50241" spans="2:2">
      <c r="B50241" s="150"/>
    </row>
    <row r="50242" spans="2:2">
      <c r="B50242" s="150"/>
    </row>
    <row r="50243" spans="2:2">
      <c r="B50243" s="150"/>
    </row>
    <row r="50244" spans="2:2">
      <c r="B50244" s="150"/>
    </row>
    <row r="50245" spans="2:2">
      <c r="B50245" s="150"/>
    </row>
    <row r="50246" spans="2:2">
      <c r="B50246" s="150"/>
    </row>
    <row r="50247" spans="2:2">
      <c r="B50247" s="150"/>
    </row>
    <row r="50248" spans="2:2">
      <c r="B50248" s="150"/>
    </row>
    <row r="50249" spans="2:2">
      <c r="B50249" s="150"/>
    </row>
    <row r="50250" spans="2:2">
      <c r="B50250" s="150"/>
    </row>
    <row r="50251" spans="2:2">
      <c r="B50251" s="150"/>
    </row>
    <row r="50252" spans="2:2">
      <c r="B50252" s="150"/>
    </row>
    <row r="50253" spans="2:2">
      <c r="B50253" s="150"/>
    </row>
    <row r="50254" spans="2:2">
      <c r="B50254" s="150"/>
    </row>
    <row r="50255" spans="2:2">
      <c r="B50255" s="150"/>
    </row>
    <row r="50256" spans="2:2">
      <c r="B50256" s="150"/>
    </row>
    <row r="50257" spans="2:2">
      <c r="B50257" s="150"/>
    </row>
    <row r="50258" spans="2:2">
      <c r="B50258" s="150"/>
    </row>
    <row r="50259" spans="2:2">
      <c r="B50259" s="150"/>
    </row>
    <row r="50260" spans="2:2">
      <c r="B50260" s="150"/>
    </row>
    <row r="50261" spans="2:2">
      <c r="B50261" s="150"/>
    </row>
    <row r="50262" spans="2:2">
      <c r="B50262" s="150"/>
    </row>
    <row r="50263" spans="2:2">
      <c r="B50263" s="150"/>
    </row>
    <row r="50264" spans="2:2">
      <c r="B50264" s="150"/>
    </row>
    <row r="50265" spans="2:2">
      <c r="B50265" s="150"/>
    </row>
    <row r="50266" spans="2:2">
      <c r="B50266" s="150"/>
    </row>
    <row r="50267" spans="2:2">
      <c r="B50267" s="150"/>
    </row>
    <row r="50268" spans="2:2">
      <c r="B50268" s="150"/>
    </row>
    <row r="50269" spans="2:2">
      <c r="B50269" s="150"/>
    </row>
    <row r="50270" spans="2:2">
      <c r="B50270" s="150"/>
    </row>
    <row r="50271" spans="2:2">
      <c r="B50271" s="150"/>
    </row>
    <row r="50272" spans="2:2">
      <c r="B50272" s="150"/>
    </row>
    <row r="50273" spans="2:2">
      <c r="B50273" s="150"/>
    </row>
    <row r="50274" spans="2:2">
      <c r="B50274" s="150"/>
    </row>
    <row r="50275" spans="2:2">
      <c r="B50275" s="150"/>
    </row>
    <row r="50276" spans="2:2">
      <c r="B50276" s="150"/>
    </row>
    <row r="50277" spans="2:2">
      <c r="B50277" s="150"/>
    </row>
    <row r="50278" spans="2:2">
      <c r="B50278" s="150"/>
    </row>
    <row r="50279" spans="2:2">
      <c r="B50279" s="150"/>
    </row>
    <row r="50280" spans="2:2">
      <c r="B50280" s="150"/>
    </row>
    <row r="50281" spans="2:2">
      <c r="B50281" s="150"/>
    </row>
    <row r="50282" spans="2:2">
      <c r="B50282" s="150"/>
    </row>
    <row r="50283" spans="2:2">
      <c r="B50283" s="150"/>
    </row>
    <row r="50284" spans="2:2">
      <c r="B50284" s="150"/>
    </row>
    <row r="50285" spans="2:2">
      <c r="B50285" s="150"/>
    </row>
    <row r="50286" spans="2:2">
      <c r="B50286" s="150"/>
    </row>
    <row r="50287" spans="2:2">
      <c r="B50287" s="150"/>
    </row>
    <row r="50288" spans="2:2">
      <c r="B50288" s="150"/>
    </row>
    <row r="50289" spans="2:2">
      <c r="B50289" s="150"/>
    </row>
    <row r="50290" spans="2:2">
      <c r="B50290" s="150"/>
    </row>
    <row r="50291" spans="2:2">
      <c r="B50291" s="150"/>
    </row>
    <row r="50292" spans="2:2">
      <c r="B50292" s="150"/>
    </row>
    <row r="50293" spans="2:2">
      <c r="B50293" s="150"/>
    </row>
    <row r="50294" spans="2:2">
      <c r="B50294" s="150"/>
    </row>
    <row r="50295" spans="2:2">
      <c r="B50295" s="150"/>
    </row>
    <row r="50296" spans="2:2">
      <c r="B50296" s="150"/>
    </row>
    <row r="50297" spans="2:2">
      <c r="B50297" s="150"/>
    </row>
    <row r="50298" spans="2:2">
      <c r="B50298" s="150"/>
    </row>
    <row r="50299" spans="2:2">
      <c r="B50299" s="150"/>
    </row>
    <row r="50300" spans="2:2">
      <c r="B50300" s="150"/>
    </row>
    <row r="50301" spans="2:2">
      <c r="B50301" s="150"/>
    </row>
    <row r="50302" spans="2:2">
      <c r="B50302" s="150"/>
    </row>
    <row r="50303" spans="2:2">
      <c r="B50303" s="150"/>
    </row>
    <row r="50304" spans="2:2">
      <c r="B50304" s="150"/>
    </row>
    <row r="50305" spans="2:2">
      <c r="B50305" s="150"/>
    </row>
    <row r="50306" spans="2:2">
      <c r="B50306" s="150"/>
    </row>
    <row r="50307" spans="2:2">
      <c r="B50307" s="150"/>
    </row>
    <row r="50308" spans="2:2">
      <c r="B50308" s="150"/>
    </row>
    <row r="50309" spans="2:2">
      <c r="B50309" s="150"/>
    </row>
    <row r="50310" spans="2:2">
      <c r="B50310" s="150"/>
    </row>
    <row r="50311" spans="2:2">
      <c r="B50311" s="150"/>
    </row>
    <row r="50312" spans="2:2">
      <c r="B50312" s="150"/>
    </row>
    <row r="50313" spans="2:2">
      <c r="B50313" s="150"/>
    </row>
    <row r="50314" spans="2:2">
      <c r="B50314" s="150"/>
    </row>
    <row r="50315" spans="2:2">
      <c r="B50315" s="150"/>
    </row>
    <row r="50316" spans="2:2">
      <c r="B50316" s="150"/>
    </row>
    <row r="50317" spans="2:2">
      <c r="B50317" s="150"/>
    </row>
    <row r="50318" spans="2:2">
      <c r="B50318" s="150"/>
    </row>
    <row r="50319" spans="2:2">
      <c r="B50319" s="150"/>
    </row>
    <row r="50320" spans="2:2">
      <c r="B50320" s="150"/>
    </row>
    <row r="50321" spans="2:2">
      <c r="B50321" s="150"/>
    </row>
    <row r="50322" spans="2:2">
      <c r="B50322" s="150"/>
    </row>
    <row r="50323" spans="2:2">
      <c r="B50323" s="150"/>
    </row>
    <row r="50324" spans="2:2">
      <c r="B50324" s="150"/>
    </row>
    <row r="50325" spans="2:2">
      <c r="B50325" s="150"/>
    </row>
    <row r="50326" spans="2:2">
      <c r="B50326" s="150"/>
    </row>
    <row r="50327" spans="2:2">
      <c r="B50327" s="150"/>
    </row>
    <row r="50328" spans="2:2">
      <c r="B50328" s="150"/>
    </row>
    <row r="50329" spans="2:2">
      <c r="B50329" s="150"/>
    </row>
    <row r="50330" spans="2:2">
      <c r="B50330" s="150"/>
    </row>
    <row r="50331" spans="2:2">
      <c r="B50331" s="150"/>
    </row>
    <row r="50332" spans="2:2">
      <c r="B50332" s="150"/>
    </row>
    <row r="50333" spans="2:2">
      <c r="B50333" s="150"/>
    </row>
    <row r="50334" spans="2:2">
      <c r="B50334" s="150"/>
    </row>
    <row r="50335" spans="2:2">
      <c r="B50335" s="150"/>
    </row>
    <row r="50336" spans="2:2">
      <c r="B50336" s="150"/>
    </row>
    <row r="50337" spans="2:2">
      <c r="B50337" s="150"/>
    </row>
    <row r="50338" spans="2:2">
      <c r="B50338" s="150"/>
    </row>
    <row r="50339" spans="2:2">
      <c r="B50339" s="150"/>
    </row>
    <row r="50340" spans="2:2">
      <c r="B50340" s="150"/>
    </row>
    <row r="50341" spans="2:2">
      <c r="B50341" s="150"/>
    </row>
    <row r="50342" spans="2:2">
      <c r="B50342" s="150"/>
    </row>
    <row r="50343" spans="2:2">
      <c r="B50343" s="150"/>
    </row>
    <row r="50344" spans="2:2">
      <c r="B50344" s="150"/>
    </row>
    <row r="50345" spans="2:2">
      <c r="B50345" s="150"/>
    </row>
    <row r="50346" spans="2:2">
      <c r="B50346" s="150"/>
    </row>
    <row r="50347" spans="2:2">
      <c r="B50347" s="150"/>
    </row>
    <row r="50348" spans="2:2">
      <c r="B50348" s="150"/>
    </row>
    <row r="50349" spans="2:2">
      <c r="B50349" s="150"/>
    </row>
    <row r="50350" spans="2:2">
      <c r="B50350" s="150"/>
    </row>
    <row r="50351" spans="2:2">
      <c r="B50351" s="150"/>
    </row>
    <row r="50352" spans="2:2">
      <c r="B50352" s="150"/>
    </row>
    <row r="50353" spans="2:2">
      <c r="B50353" s="150"/>
    </row>
    <row r="50354" spans="2:2">
      <c r="B50354" s="150"/>
    </row>
    <row r="50355" spans="2:2">
      <c r="B50355" s="150"/>
    </row>
    <row r="50356" spans="2:2">
      <c r="B50356" s="150"/>
    </row>
    <row r="50357" spans="2:2">
      <c r="B50357" s="150"/>
    </row>
    <row r="50358" spans="2:2">
      <c r="B50358" s="150"/>
    </row>
    <row r="50359" spans="2:2">
      <c r="B50359" s="150"/>
    </row>
    <row r="50360" spans="2:2">
      <c r="B50360" s="150"/>
    </row>
    <row r="50361" spans="2:2">
      <c r="B50361" s="150"/>
    </row>
    <row r="50362" spans="2:2">
      <c r="B50362" s="150"/>
    </row>
    <row r="50363" spans="2:2">
      <c r="B50363" s="150"/>
    </row>
    <row r="50364" spans="2:2">
      <c r="B50364" s="150"/>
    </row>
    <row r="50365" spans="2:2">
      <c r="B50365" s="150"/>
    </row>
    <row r="50366" spans="2:2">
      <c r="B50366" s="150"/>
    </row>
    <row r="50367" spans="2:2">
      <c r="B50367" s="150"/>
    </row>
    <row r="50368" spans="2:2">
      <c r="B50368" s="150"/>
    </row>
    <row r="50369" spans="2:2">
      <c r="B50369" s="150"/>
    </row>
    <row r="50370" spans="2:2">
      <c r="B50370" s="150"/>
    </row>
    <row r="50371" spans="2:2">
      <c r="B50371" s="150"/>
    </row>
    <row r="50372" spans="2:2">
      <c r="B50372" s="150"/>
    </row>
    <row r="50373" spans="2:2">
      <c r="B50373" s="150"/>
    </row>
    <row r="50374" spans="2:2">
      <c r="B50374" s="150"/>
    </row>
    <row r="50375" spans="2:2">
      <c r="B50375" s="150"/>
    </row>
    <row r="50376" spans="2:2">
      <c r="B50376" s="150"/>
    </row>
    <row r="50377" spans="2:2">
      <c r="B50377" s="150"/>
    </row>
    <row r="50378" spans="2:2">
      <c r="B50378" s="150"/>
    </row>
    <row r="50379" spans="2:2">
      <c r="B50379" s="150"/>
    </row>
    <row r="50380" spans="2:2">
      <c r="B50380" s="150"/>
    </row>
    <row r="50381" spans="2:2">
      <c r="B50381" s="150"/>
    </row>
    <row r="50382" spans="2:2">
      <c r="B50382" s="150"/>
    </row>
    <row r="50383" spans="2:2">
      <c r="B50383" s="150"/>
    </row>
    <row r="50384" spans="2:2">
      <c r="B50384" s="150"/>
    </row>
    <row r="50385" spans="2:2">
      <c r="B50385" s="150"/>
    </row>
    <row r="50386" spans="2:2">
      <c r="B50386" s="150"/>
    </row>
    <row r="50387" spans="2:2">
      <c r="B50387" s="150"/>
    </row>
    <row r="50388" spans="2:2">
      <c r="B50388" s="150"/>
    </row>
    <row r="50389" spans="2:2">
      <c r="B50389" s="150"/>
    </row>
    <row r="50390" spans="2:2">
      <c r="B50390" s="150"/>
    </row>
    <row r="50391" spans="2:2">
      <c r="B50391" s="150"/>
    </row>
    <row r="50392" spans="2:2">
      <c r="B50392" s="150"/>
    </row>
    <row r="50393" spans="2:2">
      <c r="B50393" s="150"/>
    </row>
    <row r="50394" spans="2:2">
      <c r="B50394" s="150"/>
    </row>
    <row r="50395" spans="2:2">
      <c r="B50395" s="150"/>
    </row>
    <row r="50396" spans="2:2">
      <c r="B50396" s="150"/>
    </row>
    <row r="50397" spans="2:2">
      <c r="B50397" s="150"/>
    </row>
    <row r="50398" spans="2:2">
      <c r="B50398" s="150"/>
    </row>
    <row r="50399" spans="2:2">
      <c r="B50399" s="150"/>
    </row>
    <row r="50400" spans="2:2">
      <c r="B50400" s="150"/>
    </row>
    <row r="50401" spans="2:2">
      <c r="B50401" s="150"/>
    </row>
    <row r="50402" spans="2:2">
      <c r="B50402" s="150"/>
    </row>
    <row r="50403" spans="2:2">
      <c r="B50403" s="150"/>
    </row>
    <row r="50404" spans="2:2">
      <c r="B50404" s="150"/>
    </row>
    <row r="50405" spans="2:2">
      <c r="B50405" s="150"/>
    </row>
    <row r="50406" spans="2:2">
      <c r="B50406" s="150"/>
    </row>
    <row r="50407" spans="2:2">
      <c r="B50407" s="150"/>
    </row>
    <row r="50408" spans="2:2">
      <c r="B50408" s="150"/>
    </row>
    <row r="50409" spans="2:2">
      <c r="B50409" s="150"/>
    </row>
    <row r="50410" spans="2:2">
      <c r="B50410" s="150"/>
    </row>
    <row r="50411" spans="2:2">
      <c r="B50411" s="150"/>
    </row>
    <row r="50412" spans="2:2">
      <c r="B50412" s="150"/>
    </row>
    <row r="50413" spans="2:2">
      <c r="B50413" s="150"/>
    </row>
    <row r="50414" spans="2:2">
      <c r="B50414" s="150"/>
    </row>
    <row r="50415" spans="2:2">
      <c r="B50415" s="150"/>
    </row>
    <row r="50416" spans="2:2">
      <c r="B50416" s="150"/>
    </row>
    <row r="50417" spans="2:2">
      <c r="B50417" s="150"/>
    </row>
    <row r="50418" spans="2:2">
      <c r="B50418" s="150"/>
    </row>
    <row r="50419" spans="2:2">
      <c r="B50419" s="150"/>
    </row>
    <row r="50420" spans="2:2">
      <c r="B50420" s="150"/>
    </row>
    <row r="50421" spans="2:2">
      <c r="B50421" s="150"/>
    </row>
    <row r="50422" spans="2:2">
      <c r="B50422" s="150"/>
    </row>
    <row r="50423" spans="2:2">
      <c r="B50423" s="150"/>
    </row>
    <row r="50424" spans="2:2">
      <c r="B50424" s="150"/>
    </row>
    <row r="50425" spans="2:2">
      <c r="B50425" s="150"/>
    </row>
    <row r="50426" spans="2:2">
      <c r="B50426" s="150"/>
    </row>
    <row r="50427" spans="2:2">
      <c r="B50427" s="150"/>
    </row>
    <row r="50428" spans="2:2">
      <c r="B50428" s="150"/>
    </row>
    <row r="50429" spans="2:2">
      <c r="B50429" s="150"/>
    </row>
    <row r="50430" spans="2:2">
      <c r="B50430" s="150"/>
    </row>
    <row r="50431" spans="2:2">
      <c r="B50431" s="150"/>
    </row>
    <row r="50432" spans="2:2">
      <c r="B50432" s="150"/>
    </row>
    <row r="50433" spans="2:2">
      <c r="B50433" s="150"/>
    </row>
    <row r="50434" spans="2:2">
      <c r="B50434" s="150"/>
    </row>
    <row r="50435" spans="2:2">
      <c r="B50435" s="150"/>
    </row>
    <row r="50436" spans="2:2">
      <c r="B50436" s="150"/>
    </row>
    <row r="50437" spans="2:2">
      <c r="B50437" s="150"/>
    </row>
    <row r="50438" spans="2:2">
      <c r="B50438" s="150"/>
    </row>
    <row r="50439" spans="2:2">
      <c r="B50439" s="150"/>
    </row>
    <row r="50440" spans="2:2">
      <c r="B50440" s="150"/>
    </row>
    <row r="50441" spans="2:2">
      <c r="B50441" s="150"/>
    </row>
    <row r="50442" spans="2:2">
      <c r="B50442" s="150"/>
    </row>
    <row r="50443" spans="2:2">
      <c r="B50443" s="150"/>
    </row>
    <row r="50444" spans="2:2">
      <c r="B50444" s="150"/>
    </row>
    <row r="50445" spans="2:2">
      <c r="B50445" s="150"/>
    </row>
    <row r="50446" spans="2:2">
      <c r="B50446" s="150"/>
    </row>
    <row r="50447" spans="2:2">
      <c r="B50447" s="150"/>
    </row>
    <row r="50448" spans="2:2">
      <c r="B50448" s="150"/>
    </row>
    <row r="50449" spans="2:2">
      <c r="B50449" s="150"/>
    </row>
    <row r="50450" spans="2:2">
      <c r="B50450" s="150"/>
    </row>
    <row r="50451" spans="2:2">
      <c r="B50451" s="150"/>
    </row>
    <row r="50452" spans="2:2">
      <c r="B50452" s="150"/>
    </row>
    <row r="50453" spans="2:2">
      <c r="B50453" s="150"/>
    </row>
    <row r="50454" spans="2:2">
      <c r="B50454" s="150"/>
    </row>
    <row r="50455" spans="2:2">
      <c r="B50455" s="150"/>
    </row>
    <row r="50456" spans="2:2">
      <c r="B50456" s="150"/>
    </row>
    <row r="50457" spans="2:2">
      <c r="B50457" s="150"/>
    </row>
    <row r="50458" spans="2:2">
      <c r="B50458" s="150"/>
    </row>
    <row r="50459" spans="2:2">
      <c r="B50459" s="150"/>
    </row>
    <row r="50460" spans="2:2">
      <c r="B50460" s="150"/>
    </row>
    <row r="50461" spans="2:2">
      <c r="B50461" s="150"/>
    </row>
    <row r="50462" spans="2:2">
      <c r="B50462" s="150"/>
    </row>
    <row r="50463" spans="2:2">
      <c r="B50463" s="150"/>
    </row>
    <row r="50464" spans="2:2">
      <c r="B50464" s="150"/>
    </row>
    <row r="50465" spans="2:2">
      <c r="B50465" s="150"/>
    </row>
    <row r="50466" spans="2:2">
      <c r="B50466" s="150"/>
    </row>
    <row r="50467" spans="2:2">
      <c r="B50467" s="150"/>
    </row>
    <row r="50468" spans="2:2">
      <c r="B50468" s="150"/>
    </row>
    <row r="50469" spans="2:2">
      <c r="B50469" s="150"/>
    </row>
    <row r="50470" spans="2:2">
      <c r="B50470" s="150"/>
    </row>
    <row r="50471" spans="2:2">
      <c r="B50471" s="150"/>
    </row>
    <row r="50472" spans="2:2">
      <c r="B50472" s="150"/>
    </row>
    <row r="50473" spans="2:2">
      <c r="B50473" s="150"/>
    </row>
    <row r="50474" spans="2:2">
      <c r="B50474" s="150"/>
    </row>
    <row r="50475" spans="2:2">
      <c r="B50475" s="150"/>
    </row>
    <row r="50476" spans="2:2">
      <c r="B50476" s="150"/>
    </row>
    <row r="50477" spans="2:2">
      <c r="B50477" s="150"/>
    </row>
    <row r="50478" spans="2:2">
      <c r="B50478" s="150"/>
    </row>
    <row r="50479" spans="2:2">
      <c r="B50479" s="150"/>
    </row>
    <row r="50480" spans="2:2">
      <c r="B50480" s="150"/>
    </row>
    <row r="50481" spans="2:2">
      <c r="B50481" s="150"/>
    </row>
    <row r="50482" spans="2:2">
      <c r="B50482" s="150"/>
    </row>
    <row r="50483" spans="2:2">
      <c r="B50483" s="150"/>
    </row>
    <row r="50484" spans="2:2">
      <c r="B50484" s="150"/>
    </row>
    <row r="50485" spans="2:2">
      <c r="B50485" s="150"/>
    </row>
    <row r="50486" spans="2:2">
      <c r="B50486" s="150"/>
    </row>
    <row r="50487" spans="2:2">
      <c r="B50487" s="150"/>
    </row>
    <row r="50488" spans="2:2">
      <c r="B50488" s="150"/>
    </row>
    <row r="50489" spans="2:2">
      <c r="B50489" s="150"/>
    </row>
    <row r="50490" spans="2:2">
      <c r="B50490" s="150"/>
    </row>
    <row r="50491" spans="2:2">
      <c r="B50491" s="150"/>
    </row>
    <row r="50492" spans="2:2">
      <c r="B50492" s="150"/>
    </row>
    <row r="50493" spans="2:2">
      <c r="B50493" s="150"/>
    </row>
    <row r="50494" spans="2:2">
      <c r="B50494" s="150"/>
    </row>
    <row r="50495" spans="2:2">
      <c r="B50495" s="150"/>
    </row>
    <row r="50496" spans="2:2">
      <c r="B50496" s="150"/>
    </row>
    <row r="50497" spans="2:2">
      <c r="B50497" s="150"/>
    </row>
    <row r="50498" spans="2:2">
      <c r="B50498" s="150"/>
    </row>
    <row r="50499" spans="2:2">
      <c r="B50499" s="150"/>
    </row>
    <row r="50500" spans="2:2">
      <c r="B50500" s="150"/>
    </row>
    <row r="50501" spans="2:2">
      <c r="B50501" s="150"/>
    </row>
    <row r="50502" spans="2:2">
      <c r="B50502" s="150"/>
    </row>
    <row r="50503" spans="2:2">
      <c r="B50503" s="150"/>
    </row>
    <row r="50504" spans="2:2">
      <c r="B50504" s="150"/>
    </row>
    <row r="50505" spans="2:2">
      <c r="B50505" s="150"/>
    </row>
    <row r="50506" spans="2:2">
      <c r="B50506" s="150"/>
    </row>
    <row r="50507" spans="2:2">
      <c r="B50507" s="150"/>
    </row>
    <row r="50508" spans="2:2">
      <c r="B50508" s="150"/>
    </row>
    <row r="50509" spans="2:2">
      <c r="B50509" s="150"/>
    </row>
    <row r="50510" spans="2:2">
      <c r="B50510" s="150"/>
    </row>
    <row r="50511" spans="2:2">
      <c r="B50511" s="150"/>
    </row>
    <row r="50512" spans="2:2">
      <c r="B50512" s="150"/>
    </row>
    <row r="50513" spans="2:2">
      <c r="B50513" s="150"/>
    </row>
    <row r="50514" spans="2:2">
      <c r="B50514" s="150"/>
    </row>
    <row r="50515" spans="2:2">
      <c r="B50515" s="150"/>
    </row>
    <row r="50516" spans="2:2">
      <c r="B50516" s="150"/>
    </row>
    <row r="50517" spans="2:2">
      <c r="B50517" s="150"/>
    </row>
    <row r="50518" spans="2:2">
      <c r="B50518" s="150"/>
    </row>
    <row r="50519" spans="2:2">
      <c r="B50519" s="150"/>
    </row>
    <row r="50520" spans="2:2">
      <c r="B50520" s="150"/>
    </row>
    <row r="50521" spans="2:2">
      <c r="B50521" s="150"/>
    </row>
    <row r="50522" spans="2:2">
      <c r="B50522" s="150"/>
    </row>
    <row r="50523" spans="2:2">
      <c r="B50523" s="150"/>
    </row>
    <row r="50524" spans="2:2">
      <c r="B50524" s="150"/>
    </row>
    <row r="50525" spans="2:2">
      <c r="B50525" s="150"/>
    </row>
    <row r="50526" spans="2:2">
      <c r="B50526" s="150"/>
    </row>
    <row r="50527" spans="2:2">
      <c r="B50527" s="150"/>
    </row>
    <row r="50528" spans="2:2">
      <c r="B50528" s="150"/>
    </row>
    <row r="50529" spans="2:2">
      <c r="B50529" s="150"/>
    </row>
    <row r="50530" spans="2:2">
      <c r="B50530" s="150"/>
    </row>
    <row r="50531" spans="2:2">
      <c r="B50531" s="150"/>
    </row>
    <row r="50532" spans="2:2">
      <c r="B50532" s="150"/>
    </row>
    <row r="50533" spans="2:2">
      <c r="B50533" s="150"/>
    </row>
    <row r="50534" spans="2:2">
      <c r="B50534" s="150"/>
    </row>
    <row r="50535" spans="2:2">
      <c r="B50535" s="150"/>
    </row>
    <row r="50536" spans="2:2">
      <c r="B50536" s="150"/>
    </row>
    <row r="50537" spans="2:2">
      <c r="B50537" s="150"/>
    </row>
    <row r="50538" spans="2:2">
      <c r="B50538" s="150"/>
    </row>
    <row r="50539" spans="2:2">
      <c r="B50539" s="150"/>
    </row>
    <row r="50540" spans="2:2">
      <c r="B50540" s="150"/>
    </row>
    <row r="50541" spans="2:2">
      <c r="B50541" s="150"/>
    </row>
    <row r="50542" spans="2:2">
      <c r="B50542" s="150"/>
    </row>
    <row r="50543" spans="2:2">
      <c r="B50543" s="150"/>
    </row>
    <row r="50544" spans="2:2">
      <c r="B50544" s="150"/>
    </row>
    <row r="50545" spans="2:2">
      <c r="B50545" s="150"/>
    </row>
    <row r="50546" spans="2:2">
      <c r="B50546" s="150"/>
    </row>
    <row r="50547" spans="2:2">
      <c r="B50547" s="150"/>
    </row>
    <row r="50548" spans="2:2">
      <c r="B50548" s="150"/>
    </row>
    <row r="50549" spans="2:2">
      <c r="B50549" s="150"/>
    </row>
    <row r="50550" spans="2:2">
      <c r="B50550" s="150"/>
    </row>
    <row r="50551" spans="2:2">
      <c r="B50551" s="150"/>
    </row>
    <row r="50552" spans="2:2">
      <c r="B50552" s="150"/>
    </row>
    <row r="50553" spans="2:2">
      <c r="B50553" s="150"/>
    </row>
    <row r="50554" spans="2:2">
      <c r="B50554" s="150"/>
    </row>
    <row r="50555" spans="2:2">
      <c r="B50555" s="150"/>
    </row>
    <row r="50556" spans="2:2">
      <c r="B50556" s="150"/>
    </row>
    <row r="50557" spans="2:2">
      <c r="B50557" s="150"/>
    </row>
    <row r="50558" spans="2:2">
      <c r="B50558" s="150"/>
    </row>
    <row r="50559" spans="2:2">
      <c r="B50559" s="150"/>
    </row>
    <row r="50560" spans="2:2">
      <c r="B50560" s="150"/>
    </row>
    <row r="50561" spans="2:2">
      <c r="B50561" s="150"/>
    </row>
    <row r="50562" spans="2:2">
      <c r="B50562" s="150"/>
    </row>
    <row r="50563" spans="2:2">
      <c r="B50563" s="150"/>
    </row>
    <row r="50564" spans="2:2">
      <c r="B50564" s="150"/>
    </row>
    <row r="50565" spans="2:2">
      <c r="B50565" s="150"/>
    </row>
    <row r="50566" spans="2:2">
      <c r="B50566" s="150"/>
    </row>
    <row r="50567" spans="2:2">
      <c r="B50567" s="150"/>
    </row>
    <row r="50568" spans="2:2">
      <c r="B50568" s="150"/>
    </row>
    <row r="50569" spans="2:2">
      <c r="B50569" s="150"/>
    </row>
    <row r="50570" spans="2:2">
      <c r="B50570" s="150"/>
    </row>
    <row r="50571" spans="2:2">
      <c r="B50571" s="150"/>
    </row>
    <row r="50572" spans="2:2">
      <c r="B50572" s="150"/>
    </row>
    <row r="50573" spans="2:2">
      <c r="B50573" s="150"/>
    </row>
    <row r="50574" spans="2:2">
      <c r="B50574" s="150"/>
    </row>
    <row r="50575" spans="2:2">
      <c r="B50575" s="150"/>
    </row>
    <row r="50576" spans="2:2">
      <c r="B50576" s="150"/>
    </row>
    <row r="50577" spans="2:2">
      <c r="B50577" s="150"/>
    </row>
    <row r="50578" spans="2:2">
      <c r="B50578" s="150"/>
    </row>
    <row r="50579" spans="2:2">
      <c r="B50579" s="150"/>
    </row>
    <row r="50580" spans="2:2">
      <c r="B50580" s="150"/>
    </row>
    <row r="50581" spans="2:2">
      <c r="B50581" s="150"/>
    </row>
    <row r="50582" spans="2:2">
      <c r="B50582" s="150"/>
    </row>
    <row r="50583" spans="2:2">
      <c r="B50583" s="150"/>
    </row>
    <row r="50584" spans="2:2">
      <c r="B50584" s="150"/>
    </row>
    <row r="50585" spans="2:2">
      <c r="B50585" s="150"/>
    </row>
    <row r="50586" spans="2:2">
      <c r="B50586" s="150"/>
    </row>
    <row r="50587" spans="2:2">
      <c r="B50587" s="150"/>
    </row>
    <row r="50588" spans="2:2">
      <c r="B50588" s="150"/>
    </row>
    <row r="50589" spans="2:2">
      <c r="B50589" s="150"/>
    </row>
    <row r="50590" spans="2:2">
      <c r="B50590" s="150"/>
    </row>
    <row r="50591" spans="2:2">
      <c r="B50591" s="150"/>
    </row>
    <row r="50592" spans="2:2">
      <c r="B50592" s="150"/>
    </row>
    <row r="50593" spans="2:2">
      <c r="B50593" s="150"/>
    </row>
    <row r="50594" spans="2:2">
      <c r="B50594" s="150"/>
    </row>
    <row r="50595" spans="2:2">
      <c r="B50595" s="150"/>
    </row>
    <row r="50596" spans="2:2">
      <c r="B50596" s="150"/>
    </row>
    <row r="50597" spans="2:2">
      <c r="B50597" s="150"/>
    </row>
    <row r="50598" spans="2:2">
      <c r="B50598" s="150"/>
    </row>
    <row r="50599" spans="2:2">
      <c r="B50599" s="150"/>
    </row>
    <row r="50600" spans="2:2">
      <c r="B50600" s="150"/>
    </row>
    <row r="50601" spans="2:2">
      <c r="B50601" s="150"/>
    </row>
    <row r="50602" spans="2:2">
      <c r="B50602" s="150"/>
    </row>
    <row r="50603" spans="2:2">
      <c r="B50603" s="150"/>
    </row>
    <row r="50604" spans="2:2">
      <c r="B50604" s="150"/>
    </row>
    <row r="50605" spans="2:2">
      <c r="B50605" s="150"/>
    </row>
    <row r="50606" spans="2:2">
      <c r="B50606" s="150"/>
    </row>
    <row r="50607" spans="2:2">
      <c r="B50607" s="150"/>
    </row>
    <row r="50608" spans="2:2">
      <c r="B50608" s="150"/>
    </row>
    <row r="50609" spans="2:2">
      <c r="B50609" s="150"/>
    </row>
    <row r="50610" spans="2:2">
      <c r="B50610" s="150"/>
    </row>
    <row r="50611" spans="2:2">
      <c r="B50611" s="150"/>
    </row>
    <row r="50612" spans="2:2">
      <c r="B50612" s="150"/>
    </row>
    <row r="50613" spans="2:2">
      <c r="B50613" s="150"/>
    </row>
    <row r="50614" spans="2:2">
      <c r="B50614" s="150"/>
    </row>
    <row r="50615" spans="2:2">
      <c r="B50615" s="150"/>
    </row>
    <row r="50616" spans="2:2">
      <c r="B50616" s="150"/>
    </row>
    <row r="50617" spans="2:2">
      <c r="B50617" s="150"/>
    </row>
    <row r="50618" spans="2:2">
      <c r="B50618" s="150"/>
    </row>
    <row r="50619" spans="2:2">
      <c r="B50619" s="150"/>
    </row>
    <row r="50620" spans="2:2">
      <c r="B50620" s="150"/>
    </row>
    <row r="50621" spans="2:2">
      <c r="B50621" s="150"/>
    </row>
    <row r="50622" spans="2:2">
      <c r="B50622" s="150"/>
    </row>
    <row r="50623" spans="2:2">
      <c r="B50623" s="150"/>
    </row>
    <row r="50624" spans="2:2">
      <c r="B50624" s="150"/>
    </row>
    <row r="50625" spans="2:2">
      <c r="B50625" s="150"/>
    </row>
    <row r="50626" spans="2:2">
      <c r="B50626" s="150"/>
    </row>
    <row r="50627" spans="2:2">
      <c r="B50627" s="150"/>
    </row>
    <row r="50628" spans="2:2">
      <c r="B50628" s="150"/>
    </row>
    <row r="50629" spans="2:2">
      <c r="B50629" s="150"/>
    </row>
    <row r="50630" spans="2:2">
      <c r="B50630" s="150"/>
    </row>
    <row r="50631" spans="2:2">
      <c r="B50631" s="150"/>
    </row>
    <row r="50632" spans="2:2">
      <c r="B50632" s="150"/>
    </row>
    <row r="50633" spans="2:2">
      <c r="B50633" s="150"/>
    </row>
    <row r="50634" spans="2:2">
      <c r="B50634" s="150"/>
    </row>
    <row r="50635" spans="2:2">
      <c r="B50635" s="150"/>
    </row>
    <row r="50636" spans="2:2">
      <c r="B50636" s="150"/>
    </row>
    <row r="50637" spans="2:2">
      <c r="B50637" s="150"/>
    </row>
    <row r="50638" spans="2:2">
      <c r="B50638" s="150"/>
    </row>
    <row r="50639" spans="2:2">
      <c r="B50639" s="150"/>
    </row>
    <row r="50640" spans="2:2">
      <c r="B50640" s="150"/>
    </row>
    <row r="50641" spans="2:2">
      <c r="B50641" s="150"/>
    </row>
    <row r="50642" spans="2:2">
      <c r="B50642" s="150"/>
    </row>
    <row r="50643" spans="2:2">
      <c r="B50643" s="150"/>
    </row>
    <row r="50644" spans="2:2">
      <c r="B50644" s="150"/>
    </row>
    <row r="50645" spans="2:2">
      <c r="B50645" s="150"/>
    </row>
    <row r="50646" spans="2:2">
      <c r="B50646" s="150"/>
    </row>
    <row r="50647" spans="2:2">
      <c r="B50647" s="150"/>
    </row>
    <row r="50648" spans="2:2">
      <c r="B50648" s="150"/>
    </row>
    <row r="50649" spans="2:2">
      <c r="B50649" s="150"/>
    </row>
    <row r="50650" spans="2:2">
      <c r="B50650" s="150"/>
    </row>
    <row r="50651" spans="2:2">
      <c r="B50651" s="150"/>
    </row>
    <row r="50652" spans="2:2">
      <c r="B50652" s="150"/>
    </row>
    <row r="50653" spans="2:2">
      <c r="B50653" s="150"/>
    </row>
    <row r="50654" spans="2:2">
      <c r="B50654" s="150"/>
    </row>
    <row r="50655" spans="2:2">
      <c r="B50655" s="150"/>
    </row>
    <row r="50656" spans="2:2">
      <c r="B50656" s="150"/>
    </row>
    <row r="50657" spans="2:2">
      <c r="B50657" s="150"/>
    </row>
    <row r="50658" spans="2:2">
      <c r="B50658" s="150"/>
    </row>
    <row r="50659" spans="2:2">
      <c r="B50659" s="150"/>
    </row>
    <row r="50660" spans="2:2">
      <c r="B50660" s="150"/>
    </row>
    <row r="50661" spans="2:2">
      <c r="B50661" s="150"/>
    </row>
    <row r="50662" spans="2:2">
      <c r="B50662" s="150"/>
    </row>
    <row r="50663" spans="2:2">
      <c r="B50663" s="150"/>
    </row>
    <row r="50664" spans="2:2">
      <c r="B50664" s="150"/>
    </row>
    <row r="50665" spans="2:2">
      <c r="B50665" s="150"/>
    </row>
    <row r="50666" spans="2:2">
      <c r="B50666" s="150"/>
    </row>
    <row r="50667" spans="2:2">
      <c r="B50667" s="150"/>
    </row>
    <row r="50668" spans="2:2">
      <c r="B50668" s="150"/>
    </row>
    <row r="50669" spans="2:2">
      <c r="B50669" s="150"/>
    </row>
    <row r="50670" spans="2:2">
      <c r="B50670" s="150"/>
    </row>
    <row r="50671" spans="2:2">
      <c r="B50671" s="150"/>
    </row>
    <row r="50672" spans="2:2">
      <c r="B50672" s="150"/>
    </row>
    <row r="50673" spans="2:2">
      <c r="B50673" s="150"/>
    </row>
    <row r="50674" spans="2:2">
      <c r="B50674" s="150"/>
    </row>
    <row r="50675" spans="2:2">
      <c r="B50675" s="150"/>
    </row>
    <row r="50676" spans="2:2">
      <c r="B50676" s="150"/>
    </row>
    <row r="50677" spans="2:2">
      <c r="B50677" s="150"/>
    </row>
    <row r="50678" spans="2:2">
      <c r="B50678" s="150"/>
    </row>
    <row r="50679" spans="2:2">
      <c r="B50679" s="150"/>
    </row>
    <row r="50680" spans="2:2">
      <c r="B50680" s="150"/>
    </row>
    <row r="50681" spans="2:2">
      <c r="B50681" s="150"/>
    </row>
    <row r="50682" spans="2:2">
      <c r="B50682" s="150"/>
    </row>
    <row r="50683" spans="2:2">
      <c r="B50683" s="150"/>
    </row>
    <row r="50684" spans="2:2">
      <c r="B50684" s="150"/>
    </row>
    <row r="50685" spans="2:2">
      <c r="B50685" s="150"/>
    </row>
    <row r="50686" spans="2:2">
      <c r="B50686" s="150"/>
    </row>
    <row r="50687" spans="2:2">
      <c r="B50687" s="150"/>
    </row>
    <row r="50688" spans="2:2">
      <c r="B50688" s="150"/>
    </row>
    <row r="50689" spans="2:2">
      <c r="B50689" s="150"/>
    </row>
    <row r="50690" spans="2:2">
      <c r="B50690" s="150"/>
    </row>
    <row r="50691" spans="2:2">
      <c r="B50691" s="150"/>
    </row>
    <row r="50692" spans="2:2">
      <c r="B50692" s="150"/>
    </row>
    <row r="50693" spans="2:2">
      <c r="B50693" s="150"/>
    </row>
    <row r="50694" spans="2:2">
      <c r="B50694" s="150"/>
    </row>
    <row r="50695" spans="2:2">
      <c r="B50695" s="150"/>
    </row>
    <row r="50696" spans="2:2">
      <c r="B50696" s="150"/>
    </row>
    <row r="50697" spans="2:2">
      <c r="B50697" s="150"/>
    </row>
    <row r="50698" spans="2:2">
      <c r="B50698" s="150"/>
    </row>
    <row r="50699" spans="2:2">
      <c r="B50699" s="150"/>
    </row>
    <row r="50700" spans="2:2">
      <c r="B50700" s="150"/>
    </row>
    <row r="50701" spans="2:2">
      <c r="B50701" s="150"/>
    </row>
    <row r="50702" spans="2:2">
      <c r="B50702" s="150"/>
    </row>
    <row r="50703" spans="2:2">
      <c r="B50703" s="150"/>
    </row>
    <row r="50704" spans="2:2">
      <c r="B50704" s="150"/>
    </row>
    <row r="50705" spans="2:2">
      <c r="B50705" s="150"/>
    </row>
    <row r="50706" spans="2:2">
      <c r="B50706" s="150"/>
    </row>
    <row r="50707" spans="2:2">
      <c r="B50707" s="150"/>
    </row>
    <row r="50708" spans="2:2">
      <c r="B50708" s="150"/>
    </row>
    <row r="50709" spans="2:2">
      <c r="B50709" s="150"/>
    </row>
    <row r="50710" spans="2:2">
      <c r="B50710" s="150"/>
    </row>
    <row r="50711" spans="2:2">
      <c r="B50711" s="150"/>
    </row>
    <row r="50712" spans="2:2">
      <c r="B50712" s="150"/>
    </row>
    <row r="50713" spans="2:2">
      <c r="B50713" s="150"/>
    </row>
    <row r="50714" spans="2:2">
      <c r="B50714" s="150"/>
    </row>
    <row r="50715" spans="2:2">
      <c r="B50715" s="150"/>
    </row>
    <row r="50716" spans="2:2">
      <c r="B50716" s="150"/>
    </row>
    <row r="50717" spans="2:2">
      <c r="B50717" s="150"/>
    </row>
    <row r="50718" spans="2:2">
      <c r="B50718" s="150"/>
    </row>
    <row r="50719" spans="2:2">
      <c r="B50719" s="150"/>
    </row>
    <row r="50720" spans="2:2">
      <c r="B50720" s="150"/>
    </row>
    <row r="50721" spans="2:2">
      <c r="B50721" s="150"/>
    </row>
    <row r="50722" spans="2:2">
      <c r="B50722" s="150"/>
    </row>
    <row r="50723" spans="2:2">
      <c r="B50723" s="150"/>
    </row>
    <row r="50724" spans="2:2">
      <c r="B50724" s="150"/>
    </row>
    <row r="50725" spans="2:2">
      <c r="B50725" s="150"/>
    </row>
    <row r="50726" spans="2:2">
      <c r="B50726" s="150"/>
    </row>
    <row r="50727" spans="2:2">
      <c r="B50727" s="150"/>
    </row>
    <row r="50728" spans="2:2">
      <c r="B50728" s="150"/>
    </row>
    <row r="50729" spans="2:2">
      <c r="B50729" s="150"/>
    </row>
    <row r="50730" spans="2:2">
      <c r="B50730" s="150"/>
    </row>
    <row r="50731" spans="2:2">
      <c r="B50731" s="150"/>
    </row>
    <row r="50732" spans="2:2">
      <c r="B50732" s="150"/>
    </row>
    <row r="50733" spans="2:2">
      <c r="B50733" s="150"/>
    </row>
    <row r="50734" spans="2:2">
      <c r="B50734" s="150"/>
    </row>
    <row r="50735" spans="2:2">
      <c r="B50735" s="150"/>
    </row>
    <row r="50736" spans="2:2">
      <c r="B50736" s="150"/>
    </row>
    <row r="50737" spans="2:2">
      <c r="B50737" s="150"/>
    </row>
    <row r="50738" spans="2:2">
      <c r="B50738" s="150"/>
    </row>
    <row r="50739" spans="2:2">
      <c r="B50739" s="150"/>
    </row>
    <row r="50740" spans="2:2">
      <c r="B50740" s="150"/>
    </row>
    <row r="50741" spans="2:2">
      <c r="B50741" s="150"/>
    </row>
    <row r="50742" spans="2:2">
      <c r="B50742" s="150"/>
    </row>
    <row r="50743" spans="2:2">
      <c r="B50743" s="150"/>
    </row>
    <row r="50744" spans="2:2">
      <c r="B50744" s="150"/>
    </row>
    <row r="50745" spans="2:2">
      <c r="B50745" s="150"/>
    </row>
    <row r="50746" spans="2:2">
      <c r="B50746" s="150"/>
    </row>
    <row r="50747" spans="2:2">
      <c r="B50747" s="150"/>
    </row>
    <row r="50748" spans="2:2">
      <c r="B50748" s="150"/>
    </row>
    <row r="50749" spans="2:2">
      <c r="B50749" s="150"/>
    </row>
    <row r="50750" spans="2:2">
      <c r="B50750" s="150"/>
    </row>
    <row r="50751" spans="2:2">
      <c r="B50751" s="150"/>
    </row>
    <row r="50752" spans="2:2">
      <c r="B50752" s="150"/>
    </row>
    <row r="50753" spans="2:2">
      <c r="B50753" s="150"/>
    </row>
    <row r="50754" spans="2:2">
      <c r="B50754" s="150"/>
    </row>
    <row r="50755" spans="2:2">
      <c r="B50755" s="150"/>
    </row>
    <row r="50756" spans="2:2">
      <c r="B50756" s="150"/>
    </row>
    <row r="50757" spans="2:2">
      <c r="B50757" s="150"/>
    </row>
    <row r="50758" spans="2:2">
      <c r="B50758" s="150"/>
    </row>
    <row r="50759" spans="2:2">
      <c r="B50759" s="150"/>
    </row>
    <row r="50760" spans="2:2">
      <c r="B50760" s="150"/>
    </row>
    <row r="50761" spans="2:2">
      <c r="B50761" s="150"/>
    </row>
    <row r="50762" spans="2:2">
      <c r="B50762" s="150"/>
    </row>
    <row r="50763" spans="2:2">
      <c r="B50763" s="150"/>
    </row>
    <row r="50764" spans="2:2">
      <c r="B50764" s="150"/>
    </row>
    <row r="50765" spans="2:2">
      <c r="B50765" s="150"/>
    </row>
    <row r="50766" spans="2:2">
      <c r="B50766" s="150"/>
    </row>
    <row r="50767" spans="2:2">
      <c r="B50767" s="150"/>
    </row>
    <row r="50768" spans="2:2">
      <c r="B50768" s="150"/>
    </row>
    <row r="50769" spans="2:2">
      <c r="B50769" s="150"/>
    </row>
    <row r="50770" spans="2:2">
      <c r="B50770" s="150"/>
    </row>
    <row r="50771" spans="2:2">
      <c r="B50771" s="150"/>
    </row>
    <row r="50772" spans="2:2">
      <c r="B50772" s="150"/>
    </row>
    <row r="50773" spans="2:2">
      <c r="B50773" s="150"/>
    </row>
    <row r="50774" spans="2:2">
      <c r="B50774" s="150"/>
    </row>
    <row r="50775" spans="2:2">
      <c r="B50775" s="150"/>
    </row>
    <row r="50776" spans="2:2">
      <c r="B50776" s="150"/>
    </row>
    <row r="50777" spans="2:2">
      <c r="B50777" s="150"/>
    </row>
    <row r="50778" spans="2:2">
      <c r="B50778" s="150"/>
    </row>
    <row r="50779" spans="2:2">
      <c r="B50779" s="150"/>
    </row>
    <row r="50780" spans="2:2">
      <c r="B50780" s="150"/>
    </row>
    <row r="50781" spans="2:2">
      <c r="B50781" s="150"/>
    </row>
    <row r="50782" spans="2:2">
      <c r="B50782" s="150"/>
    </row>
    <row r="50783" spans="2:2">
      <c r="B50783" s="150"/>
    </row>
    <row r="50784" spans="2:2">
      <c r="B50784" s="150"/>
    </row>
    <row r="50785" spans="2:2">
      <c r="B50785" s="150"/>
    </row>
    <row r="50786" spans="2:2">
      <c r="B50786" s="150"/>
    </row>
    <row r="50787" spans="2:2">
      <c r="B50787" s="150"/>
    </row>
    <row r="50788" spans="2:2">
      <c r="B50788" s="150"/>
    </row>
    <row r="50789" spans="2:2">
      <c r="B50789" s="150"/>
    </row>
    <row r="50790" spans="2:2">
      <c r="B50790" s="150"/>
    </row>
    <row r="50791" spans="2:2">
      <c r="B50791" s="150"/>
    </row>
    <row r="50792" spans="2:2">
      <c r="B50792" s="150"/>
    </row>
    <row r="50793" spans="2:2">
      <c r="B50793" s="150"/>
    </row>
    <row r="50794" spans="2:2">
      <c r="B50794" s="150"/>
    </row>
    <row r="50795" spans="2:2">
      <c r="B50795" s="150"/>
    </row>
    <row r="50796" spans="2:2">
      <c r="B50796" s="150"/>
    </row>
    <row r="50797" spans="2:2">
      <c r="B50797" s="150"/>
    </row>
    <row r="50798" spans="2:2">
      <c r="B50798" s="150"/>
    </row>
    <row r="50799" spans="2:2">
      <c r="B50799" s="150"/>
    </row>
    <row r="50800" spans="2:2">
      <c r="B50800" s="150"/>
    </row>
    <row r="50801" spans="2:2">
      <c r="B50801" s="150"/>
    </row>
    <row r="50802" spans="2:2">
      <c r="B50802" s="150"/>
    </row>
    <row r="50803" spans="2:2">
      <c r="B50803" s="150"/>
    </row>
    <row r="50804" spans="2:2">
      <c r="B50804" s="150"/>
    </row>
    <row r="50805" spans="2:2">
      <c r="B50805" s="150"/>
    </row>
    <row r="50806" spans="2:2">
      <c r="B50806" s="150"/>
    </row>
    <row r="50807" spans="2:2">
      <c r="B50807" s="150"/>
    </row>
    <row r="50808" spans="2:2">
      <c r="B50808" s="150"/>
    </row>
    <row r="50809" spans="2:2">
      <c r="B50809" s="150"/>
    </row>
    <row r="50810" spans="2:2">
      <c r="B50810" s="150"/>
    </row>
    <row r="50811" spans="2:2">
      <c r="B50811" s="150"/>
    </row>
    <row r="50812" spans="2:2">
      <c r="B50812" s="150"/>
    </row>
    <row r="50813" spans="2:2">
      <c r="B50813" s="150"/>
    </row>
    <row r="50814" spans="2:2">
      <c r="B50814" s="150"/>
    </row>
    <row r="50815" spans="2:2">
      <c r="B50815" s="150"/>
    </row>
    <row r="50816" spans="2:2">
      <c r="B50816" s="150"/>
    </row>
    <row r="50817" spans="2:2">
      <c r="B50817" s="150"/>
    </row>
    <row r="50818" spans="2:2">
      <c r="B50818" s="150"/>
    </row>
    <row r="50819" spans="2:2">
      <c r="B50819" s="150"/>
    </row>
    <row r="50820" spans="2:2">
      <c r="B50820" s="150"/>
    </row>
    <row r="50821" spans="2:2">
      <c r="B50821" s="150"/>
    </row>
    <row r="50822" spans="2:2">
      <c r="B50822" s="150"/>
    </row>
    <row r="50823" spans="2:2">
      <c r="B50823" s="150"/>
    </row>
    <row r="50824" spans="2:2">
      <c r="B50824" s="150"/>
    </row>
    <row r="50825" spans="2:2">
      <c r="B50825" s="150"/>
    </row>
    <row r="50826" spans="2:2">
      <c r="B50826" s="150"/>
    </row>
    <row r="50827" spans="2:2">
      <c r="B50827" s="150"/>
    </row>
    <row r="50828" spans="2:2">
      <c r="B50828" s="150"/>
    </row>
    <row r="50829" spans="2:2">
      <c r="B50829" s="150"/>
    </row>
    <row r="50830" spans="2:2">
      <c r="B50830" s="150"/>
    </row>
    <row r="50831" spans="2:2">
      <c r="B50831" s="150"/>
    </row>
    <row r="50832" spans="2:2">
      <c r="B50832" s="150"/>
    </row>
    <row r="50833" spans="2:2">
      <c r="B50833" s="150"/>
    </row>
    <row r="50834" spans="2:2">
      <c r="B50834" s="150"/>
    </row>
    <row r="50835" spans="2:2">
      <c r="B50835" s="150"/>
    </row>
    <row r="50836" spans="2:2">
      <c r="B50836" s="150"/>
    </row>
    <row r="50837" spans="2:2">
      <c r="B50837" s="150"/>
    </row>
    <row r="50838" spans="2:2">
      <c r="B50838" s="150"/>
    </row>
    <row r="50839" spans="2:2">
      <c r="B50839" s="150"/>
    </row>
    <row r="50840" spans="2:2">
      <c r="B50840" s="150"/>
    </row>
    <row r="50841" spans="2:2">
      <c r="B50841" s="150"/>
    </row>
    <row r="50842" spans="2:2">
      <c r="B50842" s="150"/>
    </row>
    <row r="50843" spans="2:2">
      <c r="B50843" s="150"/>
    </row>
    <row r="50844" spans="2:2">
      <c r="B50844" s="150"/>
    </row>
    <row r="50845" spans="2:2">
      <c r="B50845" s="150"/>
    </row>
    <row r="50846" spans="2:2">
      <c r="B50846" s="150"/>
    </row>
    <row r="50847" spans="2:2">
      <c r="B50847" s="150"/>
    </row>
    <row r="50848" spans="2:2">
      <c r="B50848" s="150"/>
    </row>
    <row r="50849" spans="2:2">
      <c r="B50849" s="150"/>
    </row>
    <row r="50850" spans="2:2">
      <c r="B50850" s="150"/>
    </row>
    <row r="50851" spans="2:2">
      <c r="B50851" s="150"/>
    </row>
    <row r="50852" spans="2:2">
      <c r="B50852" s="150"/>
    </row>
    <row r="50853" spans="2:2">
      <c r="B50853" s="150"/>
    </row>
    <row r="50854" spans="2:2">
      <c r="B50854" s="150"/>
    </row>
    <row r="50855" spans="2:2">
      <c r="B50855" s="150"/>
    </row>
    <row r="50856" spans="2:2">
      <c r="B50856" s="150"/>
    </row>
    <row r="50857" spans="2:2">
      <c r="B50857" s="150"/>
    </row>
    <row r="50858" spans="2:2">
      <c r="B50858" s="150"/>
    </row>
    <row r="50859" spans="2:2">
      <c r="B50859" s="150"/>
    </row>
    <row r="50860" spans="2:2">
      <c r="B50860" s="150"/>
    </row>
    <row r="50861" spans="2:2">
      <c r="B50861" s="150"/>
    </row>
    <row r="50862" spans="2:2">
      <c r="B50862" s="150"/>
    </row>
    <row r="50863" spans="2:2">
      <c r="B50863" s="150"/>
    </row>
    <row r="50864" spans="2:2">
      <c r="B50864" s="150"/>
    </row>
    <row r="50865" spans="2:2">
      <c r="B50865" s="150"/>
    </row>
    <row r="50866" spans="2:2">
      <c r="B50866" s="150"/>
    </row>
    <row r="50867" spans="2:2">
      <c r="B50867" s="150"/>
    </row>
    <row r="50868" spans="2:2">
      <c r="B50868" s="150"/>
    </row>
    <row r="50869" spans="2:2">
      <c r="B50869" s="150"/>
    </row>
    <row r="50870" spans="2:2">
      <c r="B50870" s="150"/>
    </row>
    <row r="50871" spans="2:2">
      <c r="B50871" s="150"/>
    </row>
    <row r="50872" spans="2:2">
      <c r="B50872" s="150"/>
    </row>
    <row r="50873" spans="2:2">
      <c r="B50873" s="150"/>
    </row>
    <row r="50874" spans="2:2">
      <c r="B50874" s="150"/>
    </row>
    <row r="50875" spans="2:2">
      <c r="B50875" s="150"/>
    </row>
    <row r="50876" spans="2:2">
      <c r="B50876" s="150"/>
    </row>
    <row r="50877" spans="2:2">
      <c r="B50877" s="150"/>
    </row>
    <row r="50878" spans="2:2">
      <c r="B50878" s="150"/>
    </row>
    <row r="50879" spans="2:2">
      <c r="B50879" s="150"/>
    </row>
    <row r="50880" spans="2:2">
      <c r="B50880" s="150"/>
    </row>
    <row r="50881" spans="2:2">
      <c r="B50881" s="150"/>
    </row>
    <row r="50882" spans="2:2">
      <c r="B50882" s="150"/>
    </row>
    <row r="50883" spans="2:2">
      <c r="B50883" s="150"/>
    </row>
    <row r="50884" spans="2:2">
      <c r="B50884" s="150"/>
    </row>
    <row r="50885" spans="2:2">
      <c r="B50885" s="150"/>
    </row>
    <row r="50886" spans="2:2">
      <c r="B50886" s="150"/>
    </row>
    <row r="50887" spans="2:2">
      <c r="B50887" s="150"/>
    </row>
    <row r="50888" spans="2:2">
      <c r="B50888" s="150"/>
    </row>
    <row r="50889" spans="2:2">
      <c r="B50889" s="150"/>
    </row>
    <row r="50890" spans="2:2">
      <c r="B50890" s="150"/>
    </row>
    <row r="50891" spans="2:2">
      <c r="B50891" s="150"/>
    </row>
    <row r="50892" spans="2:2">
      <c r="B50892" s="150"/>
    </row>
    <row r="50893" spans="2:2">
      <c r="B50893" s="150"/>
    </row>
    <row r="50894" spans="2:2">
      <c r="B50894" s="150"/>
    </row>
    <row r="50895" spans="2:2">
      <c r="B50895" s="150"/>
    </row>
    <row r="50896" spans="2:2">
      <c r="B50896" s="150"/>
    </row>
    <row r="50897" spans="2:2">
      <c r="B50897" s="150"/>
    </row>
    <row r="50898" spans="2:2">
      <c r="B50898" s="150"/>
    </row>
    <row r="50899" spans="2:2">
      <c r="B50899" s="150"/>
    </row>
    <row r="50900" spans="2:2">
      <c r="B50900" s="150"/>
    </row>
    <row r="50901" spans="2:2">
      <c r="B50901" s="150"/>
    </row>
    <row r="50902" spans="2:2">
      <c r="B50902" s="150"/>
    </row>
    <row r="50903" spans="2:2">
      <c r="B50903" s="150"/>
    </row>
    <row r="50904" spans="2:2">
      <c r="B50904" s="150"/>
    </row>
    <row r="50905" spans="2:2">
      <c r="B50905" s="150"/>
    </row>
    <row r="50906" spans="2:2">
      <c r="B50906" s="150"/>
    </row>
    <row r="50907" spans="2:2">
      <c r="B50907" s="150"/>
    </row>
    <row r="50908" spans="2:2">
      <c r="B50908" s="150"/>
    </row>
    <row r="50909" spans="2:2">
      <c r="B50909" s="150"/>
    </row>
    <row r="50910" spans="2:2">
      <c r="B50910" s="150"/>
    </row>
    <row r="50911" spans="2:2">
      <c r="B50911" s="150"/>
    </row>
    <row r="50912" spans="2:2">
      <c r="B50912" s="150"/>
    </row>
    <row r="50913" spans="2:2">
      <c r="B50913" s="150"/>
    </row>
    <row r="50914" spans="2:2">
      <c r="B50914" s="150"/>
    </row>
    <row r="50915" spans="2:2">
      <c r="B50915" s="150"/>
    </row>
    <row r="50916" spans="2:2">
      <c r="B50916" s="150"/>
    </row>
    <row r="50917" spans="2:2">
      <c r="B50917" s="150"/>
    </row>
    <row r="50918" spans="2:2">
      <c r="B50918" s="150"/>
    </row>
    <row r="50919" spans="2:2">
      <c r="B50919" s="150"/>
    </row>
    <row r="50920" spans="2:2">
      <c r="B50920" s="150"/>
    </row>
    <row r="50921" spans="2:2">
      <c r="B50921" s="150"/>
    </row>
    <row r="50922" spans="2:2">
      <c r="B50922" s="150"/>
    </row>
    <row r="50923" spans="2:2">
      <c r="B50923" s="150"/>
    </row>
    <row r="50924" spans="2:2">
      <c r="B50924" s="150"/>
    </row>
    <row r="50925" spans="2:2">
      <c r="B50925" s="150"/>
    </row>
    <row r="50926" spans="2:2">
      <c r="B50926" s="150"/>
    </row>
    <row r="50927" spans="2:2">
      <c r="B50927" s="150"/>
    </row>
    <row r="50928" spans="2:2">
      <c r="B50928" s="150"/>
    </row>
    <row r="50929" spans="2:2">
      <c r="B50929" s="150"/>
    </row>
    <row r="50930" spans="2:2">
      <c r="B50930" s="150"/>
    </row>
    <row r="50931" spans="2:2">
      <c r="B50931" s="150"/>
    </row>
    <row r="50932" spans="2:2">
      <c r="B50932" s="150"/>
    </row>
    <row r="50933" spans="2:2">
      <c r="B50933" s="150"/>
    </row>
    <row r="50934" spans="2:2">
      <c r="B50934" s="150"/>
    </row>
    <row r="50935" spans="2:2">
      <c r="B50935" s="150"/>
    </row>
    <row r="50936" spans="2:2">
      <c r="B50936" s="150"/>
    </row>
    <row r="50937" spans="2:2">
      <c r="B50937" s="150"/>
    </row>
    <row r="50938" spans="2:2">
      <c r="B50938" s="150"/>
    </row>
    <row r="50939" spans="2:2">
      <c r="B50939" s="150"/>
    </row>
    <row r="50940" spans="2:2">
      <c r="B50940" s="150"/>
    </row>
    <row r="50941" spans="2:2">
      <c r="B50941" s="150"/>
    </row>
    <row r="50942" spans="2:2">
      <c r="B50942" s="150"/>
    </row>
    <row r="50943" spans="2:2">
      <c r="B50943" s="150"/>
    </row>
    <row r="50944" spans="2:2">
      <c r="B50944" s="150"/>
    </row>
    <row r="50945" spans="2:2">
      <c r="B50945" s="150"/>
    </row>
    <row r="50946" spans="2:2">
      <c r="B50946" s="150"/>
    </row>
    <row r="50947" spans="2:2">
      <c r="B50947" s="150"/>
    </row>
    <row r="50948" spans="2:2">
      <c r="B50948" s="150"/>
    </row>
    <row r="50949" spans="2:2">
      <c r="B50949" s="150"/>
    </row>
    <row r="50950" spans="2:2">
      <c r="B50950" s="150"/>
    </row>
    <row r="50951" spans="2:2">
      <c r="B50951" s="150"/>
    </row>
    <row r="50952" spans="2:2">
      <c r="B50952" s="150"/>
    </row>
    <row r="50953" spans="2:2">
      <c r="B50953" s="150"/>
    </row>
    <row r="50954" spans="2:2">
      <c r="B50954" s="150"/>
    </row>
    <row r="50955" spans="2:2">
      <c r="B50955" s="150"/>
    </row>
    <row r="50956" spans="2:2">
      <c r="B50956" s="150"/>
    </row>
    <row r="50957" spans="2:2">
      <c r="B50957" s="150"/>
    </row>
    <row r="50958" spans="2:2">
      <c r="B50958" s="150"/>
    </row>
    <row r="50959" spans="2:2">
      <c r="B50959" s="150"/>
    </row>
    <row r="50960" spans="2:2">
      <c r="B50960" s="150"/>
    </row>
    <row r="50961" spans="2:2">
      <c r="B50961" s="150"/>
    </row>
    <row r="50962" spans="2:2">
      <c r="B50962" s="150"/>
    </row>
    <row r="50963" spans="2:2">
      <c r="B50963" s="150"/>
    </row>
    <row r="50964" spans="2:2">
      <c r="B50964" s="150"/>
    </row>
    <row r="50965" spans="2:2">
      <c r="B50965" s="150"/>
    </row>
    <row r="50966" spans="2:2">
      <c r="B50966" s="150"/>
    </row>
    <row r="50967" spans="2:2">
      <c r="B50967" s="150"/>
    </row>
    <row r="50968" spans="2:2">
      <c r="B50968" s="150"/>
    </row>
    <row r="50969" spans="2:2">
      <c r="B50969" s="150"/>
    </row>
    <row r="50970" spans="2:2">
      <c r="B50970" s="150"/>
    </row>
    <row r="50971" spans="2:2">
      <c r="B50971" s="150"/>
    </row>
    <row r="50972" spans="2:2">
      <c r="B50972" s="150"/>
    </row>
    <row r="50973" spans="2:2">
      <c r="B50973" s="150"/>
    </row>
    <row r="50974" spans="2:2">
      <c r="B50974" s="150"/>
    </row>
    <row r="50975" spans="2:2">
      <c r="B50975" s="150"/>
    </row>
    <row r="50976" spans="2:2">
      <c r="B50976" s="150"/>
    </row>
    <row r="50977" spans="2:2">
      <c r="B50977" s="150"/>
    </row>
    <row r="50978" spans="2:2">
      <c r="B50978" s="150"/>
    </row>
    <row r="50979" spans="2:2">
      <c r="B50979" s="150"/>
    </row>
    <row r="50980" spans="2:2">
      <c r="B50980" s="150"/>
    </row>
    <row r="50981" spans="2:2">
      <c r="B50981" s="150"/>
    </row>
    <row r="50982" spans="2:2">
      <c r="B50982" s="150"/>
    </row>
    <row r="50983" spans="2:2">
      <c r="B50983" s="150"/>
    </row>
    <row r="50984" spans="2:2">
      <c r="B50984" s="150"/>
    </row>
    <row r="50985" spans="2:2">
      <c r="B50985" s="150"/>
    </row>
    <row r="50986" spans="2:2">
      <c r="B50986" s="150"/>
    </row>
    <row r="50987" spans="2:2">
      <c r="B50987" s="150"/>
    </row>
    <row r="50988" spans="2:2">
      <c r="B50988" s="150"/>
    </row>
    <row r="50989" spans="2:2">
      <c r="B50989" s="150"/>
    </row>
    <row r="50990" spans="2:2">
      <c r="B50990" s="150"/>
    </row>
    <row r="50991" spans="2:2">
      <c r="B50991" s="150"/>
    </row>
    <row r="50992" spans="2:2">
      <c r="B50992" s="150"/>
    </row>
    <row r="50993" spans="2:2">
      <c r="B50993" s="150"/>
    </row>
    <row r="50994" spans="2:2">
      <c r="B50994" s="150"/>
    </row>
    <row r="50995" spans="2:2">
      <c r="B50995" s="150"/>
    </row>
    <row r="50996" spans="2:2">
      <c r="B50996" s="150"/>
    </row>
    <row r="50997" spans="2:2">
      <c r="B50997" s="150"/>
    </row>
    <row r="50998" spans="2:2">
      <c r="B50998" s="150"/>
    </row>
    <row r="50999" spans="2:2">
      <c r="B50999" s="150"/>
    </row>
    <row r="51000" spans="2:2">
      <c r="B51000" s="150"/>
    </row>
    <row r="51001" spans="2:2">
      <c r="B51001" s="150"/>
    </row>
    <row r="51002" spans="2:2">
      <c r="B51002" s="150"/>
    </row>
    <row r="51003" spans="2:2">
      <c r="B51003" s="150"/>
    </row>
    <row r="51004" spans="2:2">
      <c r="B51004" s="150"/>
    </row>
    <row r="51005" spans="2:2">
      <c r="B51005" s="150"/>
    </row>
    <row r="51006" spans="2:2">
      <c r="B51006" s="150"/>
    </row>
    <row r="51007" spans="2:2">
      <c r="B51007" s="150"/>
    </row>
    <row r="51008" spans="2:2">
      <c r="B51008" s="150"/>
    </row>
    <row r="51009" spans="2:2">
      <c r="B51009" s="150"/>
    </row>
    <row r="51010" spans="2:2">
      <c r="B51010" s="150"/>
    </row>
    <row r="51011" spans="2:2">
      <c r="B51011" s="150"/>
    </row>
    <row r="51012" spans="2:2">
      <c r="B51012" s="150"/>
    </row>
    <row r="51013" spans="2:2">
      <c r="B51013" s="150"/>
    </row>
    <row r="51014" spans="2:2">
      <c r="B51014" s="150"/>
    </row>
    <row r="51015" spans="2:2">
      <c r="B51015" s="150"/>
    </row>
    <row r="51016" spans="2:2">
      <c r="B51016" s="150"/>
    </row>
    <row r="51017" spans="2:2">
      <c r="B51017" s="150"/>
    </row>
    <row r="51018" spans="2:2">
      <c r="B51018" s="150"/>
    </row>
    <row r="51019" spans="2:2">
      <c r="B51019" s="150"/>
    </row>
    <row r="51020" spans="2:2">
      <c r="B51020" s="150"/>
    </row>
    <row r="51021" spans="2:2">
      <c r="B51021" s="150"/>
    </row>
    <row r="51022" spans="2:2">
      <c r="B51022" s="150"/>
    </row>
    <row r="51023" spans="2:2">
      <c r="B51023" s="150"/>
    </row>
    <row r="51024" spans="2:2">
      <c r="B51024" s="150"/>
    </row>
    <row r="51025" spans="2:2">
      <c r="B51025" s="150"/>
    </row>
    <row r="51026" spans="2:2">
      <c r="B51026" s="150"/>
    </row>
    <row r="51027" spans="2:2">
      <c r="B51027" s="150"/>
    </row>
    <row r="51028" spans="2:2">
      <c r="B51028" s="150"/>
    </row>
    <row r="51029" spans="2:2">
      <c r="B51029" s="150"/>
    </row>
    <row r="51030" spans="2:2">
      <c r="B51030" s="150"/>
    </row>
    <row r="51031" spans="2:2">
      <c r="B51031" s="150"/>
    </row>
    <row r="51032" spans="2:2">
      <c r="B51032" s="150"/>
    </row>
    <row r="51033" spans="2:2">
      <c r="B51033" s="150"/>
    </row>
    <row r="51034" spans="2:2">
      <c r="B51034" s="150"/>
    </row>
    <row r="51035" spans="2:2">
      <c r="B51035" s="150"/>
    </row>
    <row r="51036" spans="2:2">
      <c r="B51036" s="150"/>
    </row>
    <row r="51037" spans="2:2">
      <c r="B51037" s="150"/>
    </row>
    <row r="51038" spans="2:2">
      <c r="B51038" s="150"/>
    </row>
    <row r="51039" spans="2:2">
      <c r="B51039" s="150"/>
    </row>
    <row r="51040" spans="2:2">
      <c r="B51040" s="150"/>
    </row>
    <row r="51041" spans="2:2">
      <c r="B51041" s="150"/>
    </row>
    <row r="51042" spans="2:2">
      <c r="B51042" s="150"/>
    </row>
    <row r="51043" spans="2:2">
      <c r="B51043" s="150"/>
    </row>
    <row r="51044" spans="2:2">
      <c r="B51044" s="150"/>
    </row>
    <row r="51045" spans="2:2">
      <c r="B51045" s="150"/>
    </row>
    <row r="51046" spans="2:2">
      <c r="B51046" s="150"/>
    </row>
    <row r="51047" spans="2:2">
      <c r="B51047" s="150"/>
    </row>
    <row r="51048" spans="2:2">
      <c r="B51048" s="150"/>
    </row>
    <row r="51049" spans="2:2">
      <c r="B51049" s="150"/>
    </row>
    <row r="51050" spans="2:2">
      <c r="B51050" s="150"/>
    </row>
    <row r="51051" spans="2:2">
      <c r="B51051" s="150"/>
    </row>
    <row r="51052" spans="2:2">
      <c r="B51052" s="150"/>
    </row>
    <row r="51053" spans="2:2">
      <c r="B51053" s="150"/>
    </row>
    <row r="51054" spans="2:2">
      <c r="B51054" s="150"/>
    </row>
    <row r="51055" spans="2:2">
      <c r="B51055" s="150"/>
    </row>
    <row r="51056" spans="2:2">
      <c r="B51056" s="150"/>
    </row>
    <row r="51057" spans="2:2">
      <c r="B51057" s="150"/>
    </row>
    <row r="51058" spans="2:2">
      <c r="B51058" s="150"/>
    </row>
    <row r="51059" spans="2:2">
      <c r="B51059" s="150"/>
    </row>
    <row r="51060" spans="2:2">
      <c r="B51060" s="150"/>
    </row>
    <row r="51061" spans="2:2">
      <c r="B51061" s="150"/>
    </row>
    <row r="51062" spans="2:2">
      <c r="B51062" s="150"/>
    </row>
    <row r="51063" spans="2:2">
      <c r="B51063" s="150"/>
    </row>
    <row r="51064" spans="2:2">
      <c r="B51064" s="150"/>
    </row>
    <row r="51065" spans="2:2">
      <c r="B51065" s="150"/>
    </row>
    <row r="51066" spans="2:2">
      <c r="B51066" s="150"/>
    </row>
    <row r="51067" spans="2:2">
      <c r="B51067" s="150"/>
    </row>
    <row r="51068" spans="2:2">
      <c r="B51068" s="150"/>
    </row>
    <row r="51069" spans="2:2">
      <c r="B51069" s="150"/>
    </row>
    <row r="51070" spans="2:2">
      <c r="B51070" s="150"/>
    </row>
    <row r="51071" spans="2:2">
      <c r="B51071" s="150"/>
    </row>
    <row r="51072" spans="2:2">
      <c r="B51072" s="150"/>
    </row>
    <row r="51073" spans="2:2">
      <c r="B51073" s="150"/>
    </row>
    <row r="51074" spans="2:2">
      <c r="B51074" s="150"/>
    </row>
    <row r="51075" spans="2:2">
      <c r="B51075" s="150"/>
    </row>
    <row r="51076" spans="2:2">
      <c r="B51076" s="150"/>
    </row>
    <row r="51077" spans="2:2">
      <c r="B51077" s="150"/>
    </row>
    <row r="51078" spans="2:2">
      <c r="B51078" s="150"/>
    </row>
    <row r="51079" spans="2:2">
      <c r="B51079" s="150"/>
    </row>
    <row r="51080" spans="2:2">
      <c r="B51080" s="150"/>
    </row>
    <row r="51081" spans="2:2">
      <c r="B51081" s="150"/>
    </row>
    <row r="51082" spans="2:2">
      <c r="B51082" s="150"/>
    </row>
    <row r="51083" spans="2:2">
      <c r="B51083" s="150"/>
    </row>
    <row r="51084" spans="2:2">
      <c r="B51084" s="150"/>
    </row>
    <row r="51085" spans="2:2">
      <c r="B51085" s="150"/>
    </row>
    <row r="51086" spans="2:2">
      <c r="B51086" s="150"/>
    </row>
    <row r="51087" spans="2:2">
      <c r="B51087" s="150"/>
    </row>
    <row r="51088" spans="2:2">
      <c r="B51088" s="150"/>
    </row>
    <row r="51089" spans="2:2">
      <c r="B51089" s="150"/>
    </row>
    <row r="51090" spans="2:2">
      <c r="B51090" s="150"/>
    </row>
    <row r="51091" spans="2:2">
      <c r="B51091" s="150"/>
    </row>
    <row r="51092" spans="2:2">
      <c r="B51092" s="150"/>
    </row>
    <row r="51093" spans="2:2">
      <c r="B51093" s="150"/>
    </row>
    <row r="51094" spans="2:2">
      <c r="B51094" s="150"/>
    </row>
    <row r="51095" spans="2:2">
      <c r="B51095" s="150"/>
    </row>
    <row r="51096" spans="2:2">
      <c r="B51096" s="150"/>
    </row>
    <row r="51097" spans="2:2">
      <c r="B51097" s="150"/>
    </row>
    <row r="51098" spans="2:2">
      <c r="B51098" s="150"/>
    </row>
    <row r="51099" spans="2:2">
      <c r="B51099" s="150"/>
    </row>
    <row r="51100" spans="2:2">
      <c r="B51100" s="150"/>
    </row>
    <row r="51101" spans="2:2">
      <c r="B51101" s="150"/>
    </row>
    <row r="51102" spans="2:2">
      <c r="B51102" s="150"/>
    </row>
    <row r="51103" spans="2:2">
      <c r="B51103" s="150"/>
    </row>
    <row r="51104" spans="2:2">
      <c r="B51104" s="150"/>
    </row>
    <row r="51105" spans="2:2">
      <c r="B51105" s="150"/>
    </row>
    <row r="51106" spans="2:2">
      <c r="B51106" s="150"/>
    </row>
    <row r="51107" spans="2:2">
      <c r="B51107" s="150"/>
    </row>
    <row r="51108" spans="2:2">
      <c r="B51108" s="150"/>
    </row>
    <row r="51109" spans="2:2">
      <c r="B51109" s="150"/>
    </row>
    <row r="51110" spans="2:2">
      <c r="B51110" s="150"/>
    </row>
    <row r="51111" spans="2:2">
      <c r="B51111" s="150"/>
    </row>
    <row r="51112" spans="2:2">
      <c r="B51112" s="150"/>
    </row>
    <row r="51113" spans="2:2">
      <c r="B51113" s="150"/>
    </row>
    <row r="51114" spans="2:2">
      <c r="B51114" s="150"/>
    </row>
    <row r="51115" spans="2:2">
      <c r="B51115" s="150"/>
    </row>
    <row r="51116" spans="2:2">
      <c r="B51116" s="150"/>
    </row>
    <row r="51117" spans="2:2">
      <c r="B51117" s="150"/>
    </row>
    <row r="51118" spans="2:2">
      <c r="B51118" s="150"/>
    </row>
    <row r="51119" spans="2:2">
      <c r="B51119" s="150"/>
    </row>
    <row r="51120" spans="2:2">
      <c r="B51120" s="150"/>
    </row>
    <row r="51121" spans="2:2">
      <c r="B51121" s="150"/>
    </row>
    <row r="51122" spans="2:2">
      <c r="B51122" s="150"/>
    </row>
    <row r="51123" spans="2:2">
      <c r="B51123" s="150"/>
    </row>
    <row r="51124" spans="2:2">
      <c r="B51124" s="150"/>
    </row>
    <row r="51125" spans="2:2">
      <c r="B51125" s="150"/>
    </row>
    <row r="51126" spans="2:2">
      <c r="B51126" s="150"/>
    </row>
    <row r="51127" spans="2:2">
      <c r="B51127" s="150"/>
    </row>
    <row r="51128" spans="2:2">
      <c r="B51128" s="150"/>
    </row>
    <row r="51129" spans="2:2">
      <c r="B51129" s="150"/>
    </row>
    <row r="51130" spans="2:2">
      <c r="B51130" s="150"/>
    </row>
    <row r="51131" spans="2:2">
      <c r="B51131" s="150"/>
    </row>
    <row r="51132" spans="2:2">
      <c r="B51132" s="150"/>
    </row>
    <row r="51133" spans="2:2">
      <c r="B51133" s="150"/>
    </row>
    <row r="51134" spans="2:2">
      <c r="B51134" s="150"/>
    </row>
    <row r="51135" spans="2:2">
      <c r="B51135" s="150"/>
    </row>
    <row r="51136" spans="2:2">
      <c r="B51136" s="150"/>
    </row>
    <row r="51137" spans="2:2">
      <c r="B51137" s="150"/>
    </row>
    <row r="51138" spans="2:2">
      <c r="B51138" s="150"/>
    </row>
    <row r="51139" spans="2:2">
      <c r="B51139" s="150"/>
    </row>
    <row r="51140" spans="2:2">
      <c r="B51140" s="150"/>
    </row>
    <row r="51141" spans="2:2">
      <c r="B51141" s="150"/>
    </row>
    <row r="51142" spans="2:2">
      <c r="B51142" s="150"/>
    </row>
    <row r="51143" spans="2:2">
      <c r="B51143" s="150"/>
    </row>
    <row r="51144" spans="2:2">
      <c r="B51144" s="150"/>
    </row>
    <row r="51145" spans="2:2">
      <c r="B51145" s="150"/>
    </row>
    <row r="51146" spans="2:2">
      <c r="B51146" s="150"/>
    </row>
    <row r="51147" spans="2:2">
      <c r="B51147" s="150"/>
    </row>
    <row r="51148" spans="2:2">
      <c r="B51148" s="150"/>
    </row>
    <row r="51149" spans="2:2">
      <c r="B51149" s="150"/>
    </row>
    <row r="51150" spans="2:2">
      <c r="B51150" s="150"/>
    </row>
    <row r="51151" spans="2:2">
      <c r="B51151" s="150"/>
    </row>
    <row r="51152" spans="2:2">
      <c r="B51152" s="150"/>
    </row>
    <row r="51153" spans="2:2">
      <c r="B51153" s="150"/>
    </row>
    <row r="51154" spans="2:2">
      <c r="B51154" s="150"/>
    </row>
    <row r="51155" spans="2:2">
      <c r="B51155" s="150"/>
    </row>
    <row r="51156" spans="2:2">
      <c r="B51156" s="150"/>
    </row>
    <row r="51157" spans="2:2">
      <c r="B51157" s="150"/>
    </row>
    <row r="51158" spans="2:2">
      <c r="B51158" s="150"/>
    </row>
    <row r="51159" spans="2:2">
      <c r="B51159" s="150"/>
    </row>
    <row r="51160" spans="2:2">
      <c r="B51160" s="150"/>
    </row>
    <row r="51161" spans="2:2">
      <c r="B51161" s="150"/>
    </row>
    <row r="51162" spans="2:2">
      <c r="B51162" s="150"/>
    </row>
    <row r="51163" spans="2:2">
      <c r="B51163" s="150"/>
    </row>
    <row r="51164" spans="2:2">
      <c r="B51164" s="150"/>
    </row>
    <row r="51165" spans="2:2">
      <c r="B51165" s="150"/>
    </row>
    <row r="51166" spans="2:2">
      <c r="B51166" s="150"/>
    </row>
    <row r="51167" spans="2:2">
      <c r="B51167" s="150"/>
    </row>
    <row r="51168" spans="2:2">
      <c r="B51168" s="150"/>
    </row>
    <row r="51169" spans="2:2">
      <c r="B51169" s="150"/>
    </row>
    <row r="51170" spans="2:2">
      <c r="B51170" s="150"/>
    </row>
    <row r="51171" spans="2:2">
      <c r="B51171" s="150"/>
    </row>
    <row r="51172" spans="2:2">
      <c r="B51172" s="150"/>
    </row>
    <row r="51173" spans="2:2">
      <c r="B51173" s="150"/>
    </row>
    <row r="51174" spans="2:2">
      <c r="B51174" s="150"/>
    </row>
    <row r="51175" spans="2:2">
      <c r="B51175" s="150"/>
    </row>
    <row r="51176" spans="2:2">
      <c r="B51176" s="150"/>
    </row>
    <row r="51177" spans="2:2">
      <c r="B51177" s="150"/>
    </row>
    <row r="51178" spans="2:2">
      <c r="B51178" s="150"/>
    </row>
    <row r="51179" spans="2:2">
      <c r="B51179" s="150"/>
    </row>
    <row r="51180" spans="2:2">
      <c r="B51180" s="150"/>
    </row>
    <row r="51181" spans="2:2">
      <c r="B51181" s="150"/>
    </row>
    <row r="51182" spans="2:2">
      <c r="B51182" s="150"/>
    </row>
    <row r="51183" spans="2:2">
      <c r="B51183" s="150"/>
    </row>
    <row r="51184" spans="2:2">
      <c r="B51184" s="150"/>
    </row>
    <row r="51185" spans="2:2">
      <c r="B51185" s="150"/>
    </row>
    <row r="51186" spans="2:2">
      <c r="B51186" s="150"/>
    </row>
    <row r="51187" spans="2:2">
      <c r="B51187" s="150"/>
    </row>
    <row r="51188" spans="2:2">
      <c r="B51188" s="150"/>
    </row>
    <row r="51189" spans="2:2">
      <c r="B51189" s="150"/>
    </row>
    <row r="51190" spans="2:2">
      <c r="B51190" s="150"/>
    </row>
    <row r="51191" spans="2:2">
      <c r="B51191" s="150"/>
    </row>
    <row r="51192" spans="2:2">
      <c r="B51192" s="150"/>
    </row>
    <row r="51193" spans="2:2">
      <c r="B51193" s="150"/>
    </row>
    <row r="51194" spans="2:2">
      <c r="B51194" s="150"/>
    </row>
    <row r="51195" spans="2:2">
      <c r="B51195" s="150"/>
    </row>
    <row r="51196" spans="2:2">
      <c r="B51196" s="150"/>
    </row>
    <row r="51197" spans="2:2">
      <c r="B51197" s="150"/>
    </row>
    <row r="51198" spans="2:2">
      <c r="B51198" s="150"/>
    </row>
    <row r="51199" spans="2:2">
      <c r="B51199" s="150"/>
    </row>
    <row r="51200" spans="2:2">
      <c r="B51200" s="150"/>
    </row>
    <row r="51201" spans="2:2">
      <c r="B51201" s="150"/>
    </row>
    <row r="51202" spans="2:2">
      <c r="B51202" s="150"/>
    </row>
    <row r="51203" spans="2:2">
      <c r="B51203" s="150"/>
    </row>
    <row r="51204" spans="2:2">
      <c r="B51204" s="150"/>
    </row>
    <row r="51205" spans="2:2">
      <c r="B51205" s="150"/>
    </row>
    <row r="51206" spans="2:2">
      <c r="B51206" s="150"/>
    </row>
    <row r="51207" spans="2:2">
      <c r="B51207" s="150"/>
    </row>
    <row r="51208" spans="2:2">
      <c r="B51208" s="150"/>
    </row>
    <row r="51209" spans="2:2">
      <c r="B51209" s="150"/>
    </row>
    <row r="51210" spans="2:2">
      <c r="B51210" s="150"/>
    </row>
    <row r="51211" spans="2:2">
      <c r="B51211" s="150"/>
    </row>
    <row r="51212" spans="2:2">
      <c r="B51212" s="150"/>
    </row>
    <row r="51213" spans="2:2">
      <c r="B51213" s="150"/>
    </row>
    <row r="51214" spans="2:2">
      <c r="B51214" s="150"/>
    </row>
    <row r="51215" spans="2:2">
      <c r="B51215" s="150"/>
    </row>
    <row r="51216" spans="2:2">
      <c r="B51216" s="150"/>
    </row>
    <row r="51217" spans="2:2">
      <c r="B51217" s="150"/>
    </row>
    <row r="51218" spans="2:2">
      <c r="B51218" s="150"/>
    </row>
    <row r="51219" spans="2:2">
      <c r="B51219" s="150"/>
    </row>
    <row r="51220" spans="2:2">
      <c r="B51220" s="150"/>
    </row>
    <row r="51221" spans="2:2">
      <c r="B51221" s="150"/>
    </row>
    <row r="51222" spans="2:2">
      <c r="B51222" s="150"/>
    </row>
    <row r="51223" spans="2:2">
      <c r="B51223" s="150"/>
    </row>
    <row r="51224" spans="2:2">
      <c r="B51224" s="150"/>
    </row>
    <row r="51225" spans="2:2">
      <c r="B51225" s="150"/>
    </row>
    <row r="51226" spans="2:2">
      <c r="B51226" s="150"/>
    </row>
    <row r="51227" spans="2:2">
      <c r="B51227" s="150"/>
    </row>
    <row r="51228" spans="2:2">
      <c r="B51228" s="150"/>
    </row>
    <row r="51229" spans="2:2">
      <c r="B51229" s="150"/>
    </row>
    <row r="51230" spans="2:2">
      <c r="B51230" s="150"/>
    </row>
    <row r="51231" spans="2:2">
      <c r="B51231" s="150"/>
    </row>
    <row r="51232" spans="2:2">
      <c r="B51232" s="150"/>
    </row>
    <row r="51233" spans="2:2">
      <c r="B51233" s="150"/>
    </row>
    <row r="51234" spans="2:2">
      <c r="B51234" s="150"/>
    </row>
    <row r="51235" spans="2:2">
      <c r="B51235" s="150"/>
    </row>
    <row r="51236" spans="2:2">
      <c r="B51236" s="150"/>
    </row>
    <row r="51237" spans="2:2">
      <c r="B51237" s="150"/>
    </row>
    <row r="51238" spans="2:2">
      <c r="B51238" s="150"/>
    </row>
    <row r="51239" spans="2:2">
      <c r="B51239" s="150"/>
    </row>
    <row r="51240" spans="2:2">
      <c r="B51240" s="150"/>
    </row>
    <row r="51241" spans="2:2">
      <c r="B51241" s="150"/>
    </row>
    <row r="51242" spans="2:2">
      <c r="B51242" s="150"/>
    </row>
    <row r="51243" spans="2:2">
      <c r="B51243" s="150"/>
    </row>
    <row r="51244" spans="2:2">
      <c r="B51244" s="150"/>
    </row>
    <row r="51245" spans="2:2">
      <c r="B51245" s="150"/>
    </row>
    <row r="51246" spans="2:2">
      <c r="B51246" s="150"/>
    </row>
    <row r="51247" spans="2:2">
      <c r="B51247" s="150"/>
    </row>
    <row r="51248" spans="2:2">
      <c r="B51248" s="150"/>
    </row>
    <row r="51249" spans="2:2">
      <c r="B51249" s="150"/>
    </row>
    <row r="51250" spans="2:2">
      <c r="B51250" s="150"/>
    </row>
    <row r="51251" spans="2:2">
      <c r="B51251" s="150"/>
    </row>
    <row r="51252" spans="2:2">
      <c r="B51252" s="150"/>
    </row>
    <row r="51253" spans="2:2">
      <c r="B51253" s="150"/>
    </row>
    <row r="51254" spans="2:2">
      <c r="B51254" s="150"/>
    </row>
    <row r="51255" spans="2:2">
      <c r="B51255" s="150"/>
    </row>
    <row r="51256" spans="2:2">
      <c r="B51256" s="150"/>
    </row>
    <row r="51257" spans="2:2">
      <c r="B51257" s="150"/>
    </row>
    <row r="51258" spans="2:2">
      <c r="B51258" s="150"/>
    </row>
    <row r="51259" spans="2:2">
      <c r="B51259" s="150"/>
    </row>
    <row r="51260" spans="2:2">
      <c r="B51260" s="150"/>
    </row>
    <row r="51261" spans="2:2">
      <c r="B51261" s="150"/>
    </row>
    <row r="51262" spans="2:2">
      <c r="B51262" s="150"/>
    </row>
    <row r="51263" spans="2:2">
      <c r="B51263" s="150"/>
    </row>
    <row r="51264" spans="2:2">
      <c r="B51264" s="150"/>
    </row>
    <row r="51265" spans="2:2">
      <c r="B51265" s="150"/>
    </row>
    <row r="51266" spans="2:2">
      <c r="B51266" s="150"/>
    </row>
    <row r="51267" spans="2:2">
      <c r="B51267" s="150"/>
    </row>
    <row r="51268" spans="2:2">
      <c r="B51268" s="150"/>
    </row>
    <row r="51269" spans="2:2">
      <c r="B51269" s="150"/>
    </row>
    <row r="51270" spans="2:2">
      <c r="B51270" s="150"/>
    </row>
    <row r="51271" spans="2:2">
      <c r="B51271" s="150"/>
    </row>
    <row r="51272" spans="2:2">
      <c r="B51272" s="150"/>
    </row>
    <row r="51273" spans="2:2">
      <c r="B51273" s="150"/>
    </row>
    <row r="51274" spans="2:2">
      <c r="B51274" s="150"/>
    </row>
    <row r="51275" spans="2:2">
      <c r="B51275" s="150"/>
    </row>
    <row r="51276" spans="2:2">
      <c r="B51276" s="150"/>
    </row>
    <row r="51277" spans="2:2">
      <c r="B51277" s="150"/>
    </row>
    <row r="51278" spans="2:2">
      <c r="B51278" s="150"/>
    </row>
    <row r="51279" spans="2:2">
      <c r="B51279" s="150"/>
    </row>
    <row r="51280" spans="2:2">
      <c r="B51280" s="150"/>
    </row>
    <row r="51281" spans="2:2">
      <c r="B51281" s="150"/>
    </row>
    <row r="51282" spans="2:2">
      <c r="B51282" s="150"/>
    </row>
    <row r="51283" spans="2:2">
      <c r="B51283" s="150"/>
    </row>
    <row r="51284" spans="2:2">
      <c r="B51284" s="150"/>
    </row>
    <row r="51285" spans="2:2">
      <c r="B51285" s="150"/>
    </row>
    <row r="51286" spans="2:2">
      <c r="B51286" s="150"/>
    </row>
    <row r="51287" spans="2:2">
      <c r="B51287" s="150"/>
    </row>
    <row r="51288" spans="2:2">
      <c r="B51288" s="150"/>
    </row>
    <row r="51289" spans="2:2">
      <c r="B51289" s="150"/>
    </row>
    <row r="51290" spans="2:2">
      <c r="B51290" s="150"/>
    </row>
    <row r="51291" spans="2:2">
      <c r="B51291" s="150"/>
    </row>
    <row r="51292" spans="2:2">
      <c r="B51292" s="150"/>
    </row>
    <row r="51293" spans="2:2">
      <c r="B51293" s="150"/>
    </row>
    <row r="51294" spans="2:2">
      <c r="B51294" s="150"/>
    </row>
    <row r="51295" spans="2:2">
      <c r="B51295" s="150"/>
    </row>
    <row r="51296" spans="2:2">
      <c r="B51296" s="150"/>
    </row>
    <row r="51297" spans="2:2">
      <c r="B51297" s="150"/>
    </row>
    <row r="51298" spans="2:2">
      <c r="B51298" s="150"/>
    </row>
    <row r="51299" spans="2:2">
      <c r="B51299" s="150"/>
    </row>
    <row r="51300" spans="2:2">
      <c r="B51300" s="150"/>
    </row>
    <row r="51301" spans="2:2">
      <c r="B51301" s="150"/>
    </row>
    <row r="51302" spans="2:2">
      <c r="B51302" s="150"/>
    </row>
    <row r="51303" spans="2:2">
      <c r="B51303" s="150"/>
    </row>
    <row r="51304" spans="2:2">
      <c r="B51304" s="150"/>
    </row>
    <row r="51305" spans="2:2">
      <c r="B51305" s="150"/>
    </row>
    <row r="51306" spans="2:2">
      <c r="B51306" s="150"/>
    </row>
    <row r="51307" spans="2:2">
      <c r="B51307" s="150"/>
    </row>
    <row r="51308" spans="2:2">
      <c r="B51308" s="150"/>
    </row>
    <row r="51309" spans="2:2">
      <c r="B51309" s="150"/>
    </row>
    <row r="51310" spans="2:2">
      <c r="B51310" s="150"/>
    </row>
    <row r="51311" spans="2:2">
      <c r="B51311" s="150"/>
    </row>
    <row r="51312" spans="2:2">
      <c r="B51312" s="150"/>
    </row>
    <row r="51313" spans="2:2">
      <c r="B51313" s="150"/>
    </row>
    <row r="51314" spans="2:2">
      <c r="B51314" s="150"/>
    </row>
    <row r="51315" spans="2:2">
      <c r="B51315" s="150"/>
    </row>
    <row r="51316" spans="2:2">
      <c r="B51316" s="150"/>
    </row>
    <row r="51317" spans="2:2">
      <c r="B51317" s="150"/>
    </row>
    <row r="51318" spans="2:2">
      <c r="B51318" s="150"/>
    </row>
    <row r="51319" spans="2:2">
      <c r="B51319" s="150"/>
    </row>
    <row r="51320" spans="2:2">
      <c r="B51320" s="150"/>
    </row>
    <row r="51321" spans="2:2">
      <c r="B51321" s="150"/>
    </row>
    <row r="51322" spans="2:2">
      <c r="B51322" s="150"/>
    </row>
    <row r="51323" spans="2:2">
      <c r="B51323" s="150"/>
    </row>
    <row r="51324" spans="2:2">
      <c r="B51324" s="150"/>
    </row>
    <row r="51325" spans="2:2">
      <c r="B51325" s="150"/>
    </row>
    <row r="51326" spans="2:2">
      <c r="B51326" s="150"/>
    </row>
    <row r="51327" spans="2:2">
      <c r="B51327" s="150"/>
    </row>
    <row r="51328" spans="2:2">
      <c r="B51328" s="150"/>
    </row>
    <row r="51329" spans="2:2">
      <c r="B51329" s="150"/>
    </row>
    <row r="51330" spans="2:2">
      <c r="B51330" s="150"/>
    </row>
    <row r="51331" spans="2:2">
      <c r="B51331" s="150"/>
    </row>
    <row r="51332" spans="2:2">
      <c r="B51332" s="150"/>
    </row>
    <row r="51333" spans="2:2">
      <c r="B51333" s="150"/>
    </row>
    <row r="51334" spans="2:2">
      <c r="B51334" s="150"/>
    </row>
    <row r="51335" spans="2:2">
      <c r="B51335" s="150"/>
    </row>
    <row r="51336" spans="2:2">
      <c r="B51336" s="150"/>
    </row>
    <row r="51337" spans="2:2">
      <c r="B51337" s="150"/>
    </row>
    <row r="51338" spans="2:2">
      <c r="B51338" s="150"/>
    </row>
    <row r="51339" spans="2:2">
      <c r="B51339" s="150"/>
    </row>
    <row r="51340" spans="2:2">
      <c r="B51340" s="150"/>
    </row>
    <row r="51341" spans="2:2">
      <c r="B51341" s="150"/>
    </row>
    <row r="51342" spans="2:2">
      <c r="B51342" s="150"/>
    </row>
    <row r="51343" spans="2:2">
      <c r="B51343" s="150"/>
    </row>
    <row r="51344" spans="2:2">
      <c r="B51344" s="150"/>
    </row>
    <row r="51345" spans="2:2">
      <c r="B51345" s="150"/>
    </row>
    <row r="51346" spans="2:2">
      <c r="B51346" s="150"/>
    </row>
    <row r="51347" spans="2:2">
      <c r="B51347" s="150"/>
    </row>
    <row r="51348" spans="2:2">
      <c r="B51348" s="150"/>
    </row>
    <row r="51349" spans="2:2">
      <c r="B51349" s="150"/>
    </row>
    <row r="51350" spans="2:2">
      <c r="B51350" s="150"/>
    </row>
    <row r="51351" spans="2:2">
      <c r="B51351" s="150"/>
    </row>
    <row r="51352" spans="2:2">
      <c r="B51352" s="150"/>
    </row>
    <row r="51353" spans="2:2">
      <c r="B51353" s="150"/>
    </row>
    <row r="51354" spans="2:2">
      <c r="B51354" s="150"/>
    </row>
    <row r="51355" spans="2:2">
      <c r="B51355" s="150"/>
    </row>
    <row r="51356" spans="2:2">
      <c r="B51356" s="150"/>
    </row>
    <row r="51357" spans="2:2">
      <c r="B51357" s="150"/>
    </row>
    <row r="51358" spans="2:2">
      <c r="B51358" s="150"/>
    </row>
    <row r="51359" spans="2:2">
      <c r="B51359" s="150"/>
    </row>
    <row r="51360" spans="2:2">
      <c r="B51360" s="150"/>
    </row>
    <row r="51361" spans="2:2">
      <c r="B51361" s="150"/>
    </row>
    <row r="51362" spans="2:2">
      <c r="B51362" s="150"/>
    </row>
    <row r="51363" spans="2:2">
      <c r="B51363" s="150"/>
    </row>
    <row r="51364" spans="2:2">
      <c r="B51364" s="150"/>
    </row>
    <row r="51365" spans="2:2">
      <c r="B51365" s="150"/>
    </row>
    <row r="51366" spans="2:2">
      <c r="B51366" s="150"/>
    </row>
    <row r="51367" spans="2:2">
      <c r="B51367" s="150"/>
    </row>
    <row r="51368" spans="2:2">
      <c r="B51368" s="150"/>
    </row>
    <row r="51369" spans="2:2">
      <c r="B51369" s="150"/>
    </row>
    <row r="51370" spans="2:2">
      <c r="B51370" s="150"/>
    </row>
    <row r="51371" spans="2:2">
      <c r="B51371" s="150"/>
    </row>
    <row r="51372" spans="2:2">
      <c r="B51372" s="150"/>
    </row>
    <row r="51373" spans="2:2">
      <c r="B51373" s="150"/>
    </row>
    <row r="51374" spans="2:2">
      <c r="B51374" s="150"/>
    </row>
    <row r="51375" spans="2:2">
      <c r="B51375" s="150"/>
    </row>
    <row r="51376" spans="2:2">
      <c r="B51376" s="150"/>
    </row>
    <row r="51377" spans="2:2">
      <c r="B51377" s="150"/>
    </row>
    <row r="51378" spans="2:2">
      <c r="B51378" s="150"/>
    </row>
    <row r="51379" spans="2:2">
      <c r="B51379" s="150"/>
    </row>
    <row r="51380" spans="2:2">
      <c r="B51380" s="150"/>
    </row>
    <row r="51381" spans="2:2">
      <c r="B51381" s="150"/>
    </row>
    <row r="51382" spans="2:2">
      <c r="B51382" s="150"/>
    </row>
    <row r="51383" spans="2:2">
      <c r="B51383" s="150"/>
    </row>
    <row r="51384" spans="2:2">
      <c r="B51384" s="150"/>
    </row>
    <row r="51385" spans="2:2">
      <c r="B51385" s="150"/>
    </row>
    <row r="51386" spans="2:2">
      <c r="B51386" s="150"/>
    </row>
    <row r="51387" spans="2:2">
      <c r="B51387" s="150"/>
    </row>
    <row r="51388" spans="2:2">
      <c r="B51388" s="150"/>
    </row>
    <row r="51389" spans="2:2">
      <c r="B51389" s="150"/>
    </row>
    <row r="51390" spans="2:2">
      <c r="B51390" s="150"/>
    </row>
    <row r="51391" spans="2:2">
      <c r="B51391" s="150"/>
    </row>
    <row r="51392" spans="2:2">
      <c r="B51392" s="150"/>
    </row>
    <row r="51393" spans="2:2">
      <c r="B51393" s="150"/>
    </row>
    <row r="51394" spans="2:2">
      <c r="B51394" s="150"/>
    </row>
    <row r="51395" spans="2:2">
      <c r="B51395" s="150"/>
    </row>
    <row r="51396" spans="2:2">
      <c r="B51396" s="150"/>
    </row>
    <row r="51397" spans="2:2">
      <c r="B51397" s="150"/>
    </row>
    <row r="51398" spans="2:2">
      <c r="B51398" s="150"/>
    </row>
    <row r="51399" spans="2:2">
      <c r="B51399" s="150"/>
    </row>
    <row r="51400" spans="2:2">
      <c r="B51400" s="150"/>
    </row>
    <row r="51401" spans="2:2">
      <c r="B51401" s="150"/>
    </row>
    <row r="51402" spans="2:2">
      <c r="B51402" s="150"/>
    </row>
    <row r="51403" spans="2:2">
      <c r="B51403" s="150"/>
    </row>
    <row r="51404" spans="2:2">
      <c r="B51404" s="150"/>
    </row>
    <row r="51405" spans="2:2">
      <c r="B51405" s="150"/>
    </row>
    <row r="51406" spans="2:2">
      <c r="B51406" s="150"/>
    </row>
    <row r="51407" spans="2:2">
      <c r="B51407" s="150"/>
    </row>
    <row r="51408" spans="2:2">
      <c r="B51408" s="150"/>
    </row>
    <row r="51409" spans="2:2">
      <c r="B51409" s="150"/>
    </row>
    <row r="51410" spans="2:2">
      <c r="B51410" s="150"/>
    </row>
    <row r="51411" spans="2:2">
      <c r="B51411" s="150"/>
    </row>
    <row r="51412" spans="2:2">
      <c r="B51412" s="150"/>
    </row>
    <row r="51413" spans="2:2">
      <c r="B51413" s="150"/>
    </row>
    <row r="51414" spans="2:2">
      <c r="B51414" s="150"/>
    </row>
    <row r="51415" spans="2:2">
      <c r="B51415" s="150"/>
    </row>
    <row r="51416" spans="2:2">
      <c r="B51416" s="150"/>
    </row>
    <row r="51417" spans="2:2">
      <c r="B51417" s="150"/>
    </row>
    <row r="51418" spans="2:2">
      <c r="B51418" s="150"/>
    </row>
    <row r="51419" spans="2:2">
      <c r="B51419" s="150"/>
    </row>
    <row r="51420" spans="2:2">
      <c r="B51420" s="150"/>
    </row>
    <row r="51421" spans="2:2">
      <c r="B51421" s="150"/>
    </row>
    <row r="51422" spans="2:2">
      <c r="B51422" s="150"/>
    </row>
    <row r="51423" spans="2:2">
      <c r="B51423" s="150"/>
    </row>
    <row r="51424" spans="2:2">
      <c r="B51424" s="150"/>
    </row>
    <row r="51425" spans="2:2">
      <c r="B51425" s="150"/>
    </row>
    <row r="51426" spans="2:2">
      <c r="B51426" s="150"/>
    </row>
    <row r="51427" spans="2:2">
      <c r="B51427" s="150"/>
    </row>
    <row r="51428" spans="2:2">
      <c r="B51428" s="150"/>
    </row>
    <row r="51429" spans="2:2">
      <c r="B51429" s="150"/>
    </row>
    <row r="51430" spans="2:2">
      <c r="B51430" s="150"/>
    </row>
    <row r="51431" spans="2:2">
      <c r="B51431" s="150"/>
    </row>
    <row r="51432" spans="2:2">
      <c r="B51432" s="150"/>
    </row>
    <row r="51433" spans="2:2">
      <c r="B51433" s="150"/>
    </row>
    <row r="51434" spans="2:2">
      <c r="B51434" s="150"/>
    </row>
    <row r="51435" spans="2:2">
      <c r="B51435" s="150"/>
    </row>
    <row r="51436" spans="2:2">
      <c r="B51436" s="150"/>
    </row>
    <row r="51437" spans="2:2">
      <c r="B51437" s="150"/>
    </row>
    <row r="51438" spans="2:2">
      <c r="B51438" s="150"/>
    </row>
    <row r="51439" spans="2:2">
      <c r="B51439" s="150"/>
    </row>
    <row r="51440" spans="2:2">
      <c r="B51440" s="150"/>
    </row>
    <row r="51441" spans="2:2">
      <c r="B51441" s="150"/>
    </row>
    <row r="51442" spans="2:2">
      <c r="B51442" s="150"/>
    </row>
    <row r="51443" spans="2:2">
      <c r="B51443" s="150"/>
    </row>
    <row r="51444" spans="2:2">
      <c r="B51444" s="150"/>
    </row>
    <row r="51445" spans="2:2">
      <c r="B51445" s="150"/>
    </row>
    <row r="51446" spans="2:2">
      <c r="B51446" s="150"/>
    </row>
    <row r="51447" spans="2:2">
      <c r="B51447" s="150"/>
    </row>
    <row r="51448" spans="2:2">
      <c r="B51448" s="150"/>
    </row>
    <row r="51449" spans="2:2">
      <c r="B51449" s="150"/>
    </row>
    <row r="51450" spans="2:2">
      <c r="B51450" s="150"/>
    </row>
    <row r="51451" spans="2:2">
      <c r="B51451" s="150"/>
    </row>
    <row r="51452" spans="2:2">
      <c r="B51452" s="150"/>
    </row>
    <row r="51453" spans="2:2">
      <c r="B51453" s="150"/>
    </row>
    <row r="51454" spans="2:2">
      <c r="B51454" s="150"/>
    </row>
    <row r="51455" spans="2:2">
      <c r="B51455" s="150"/>
    </row>
    <row r="51456" spans="2:2">
      <c r="B51456" s="150"/>
    </row>
    <row r="51457" spans="2:2">
      <c r="B51457" s="150"/>
    </row>
    <row r="51458" spans="2:2">
      <c r="B51458" s="150"/>
    </row>
    <row r="51459" spans="2:2">
      <c r="B51459" s="150"/>
    </row>
    <row r="51460" spans="2:2">
      <c r="B51460" s="150"/>
    </row>
    <row r="51461" spans="2:2">
      <c r="B51461" s="150"/>
    </row>
    <row r="51462" spans="2:2">
      <c r="B51462" s="150"/>
    </row>
    <row r="51463" spans="2:2">
      <c r="B51463" s="150"/>
    </row>
    <row r="51464" spans="2:2">
      <c r="B51464" s="150"/>
    </row>
    <row r="51465" spans="2:2">
      <c r="B51465" s="150"/>
    </row>
    <row r="51466" spans="2:2">
      <c r="B51466" s="150"/>
    </row>
    <row r="51467" spans="2:2">
      <c r="B51467" s="150"/>
    </row>
    <row r="51468" spans="2:2">
      <c r="B51468" s="150"/>
    </row>
    <row r="51469" spans="2:2">
      <c r="B51469" s="150"/>
    </row>
    <row r="51470" spans="2:2">
      <c r="B51470" s="150"/>
    </row>
    <row r="51471" spans="2:2">
      <c r="B51471" s="150"/>
    </row>
    <row r="51472" spans="2:2">
      <c r="B51472" s="150"/>
    </row>
    <row r="51473" spans="2:2">
      <c r="B51473" s="150"/>
    </row>
    <row r="51474" spans="2:2">
      <c r="B51474" s="150"/>
    </row>
    <row r="51475" spans="2:2">
      <c r="B51475" s="150"/>
    </row>
    <row r="51476" spans="2:2">
      <c r="B51476" s="150"/>
    </row>
    <row r="51477" spans="2:2">
      <c r="B51477" s="150"/>
    </row>
    <row r="51478" spans="2:2">
      <c r="B51478" s="150"/>
    </row>
    <row r="51479" spans="2:2">
      <c r="B51479" s="150"/>
    </row>
    <row r="51480" spans="2:2">
      <c r="B51480" s="150"/>
    </row>
    <row r="51481" spans="2:2">
      <c r="B51481" s="150"/>
    </row>
    <row r="51482" spans="2:2">
      <c r="B51482" s="150"/>
    </row>
    <row r="51483" spans="2:2">
      <c r="B51483" s="150"/>
    </row>
    <row r="51484" spans="2:2">
      <c r="B51484" s="150"/>
    </row>
    <row r="51485" spans="2:2">
      <c r="B51485" s="150"/>
    </row>
    <row r="51486" spans="2:2">
      <c r="B51486" s="150"/>
    </row>
    <row r="51487" spans="2:2">
      <c r="B51487" s="150"/>
    </row>
    <row r="51488" spans="2:2">
      <c r="B51488" s="150"/>
    </row>
    <row r="51489" spans="2:2">
      <c r="B51489" s="150"/>
    </row>
    <row r="51490" spans="2:2">
      <c r="B51490" s="150"/>
    </row>
    <row r="51491" spans="2:2">
      <c r="B51491" s="150"/>
    </row>
    <row r="51492" spans="2:2">
      <c r="B51492" s="150"/>
    </row>
    <row r="51493" spans="2:2">
      <c r="B51493" s="150"/>
    </row>
    <row r="51494" spans="2:2">
      <c r="B51494" s="150"/>
    </row>
    <row r="51495" spans="2:2">
      <c r="B51495" s="150"/>
    </row>
    <row r="51496" spans="2:2">
      <c r="B51496" s="150"/>
    </row>
    <row r="51497" spans="2:2">
      <c r="B51497" s="150"/>
    </row>
    <row r="51498" spans="2:2">
      <c r="B51498" s="150"/>
    </row>
    <row r="51499" spans="2:2">
      <c r="B51499" s="150"/>
    </row>
    <row r="51500" spans="2:2">
      <c r="B51500" s="150"/>
    </row>
    <row r="51501" spans="2:2">
      <c r="B51501" s="150"/>
    </row>
    <row r="51502" spans="2:2">
      <c r="B51502" s="150"/>
    </row>
    <row r="51503" spans="2:2">
      <c r="B51503" s="150"/>
    </row>
    <row r="51504" spans="2:2">
      <c r="B51504" s="150"/>
    </row>
    <row r="51505" spans="2:2">
      <c r="B51505" s="150"/>
    </row>
    <row r="51506" spans="2:2">
      <c r="B51506" s="150"/>
    </row>
    <row r="51507" spans="2:2">
      <c r="B51507" s="150"/>
    </row>
    <row r="51508" spans="2:2">
      <c r="B51508" s="150"/>
    </row>
    <row r="51509" spans="2:2">
      <c r="B51509" s="150"/>
    </row>
    <row r="51510" spans="2:2">
      <c r="B51510" s="150"/>
    </row>
    <row r="51511" spans="2:2">
      <c r="B51511" s="150"/>
    </row>
    <row r="51512" spans="2:2">
      <c r="B51512" s="150"/>
    </row>
    <row r="51513" spans="2:2">
      <c r="B51513" s="150"/>
    </row>
    <row r="51514" spans="2:2">
      <c r="B51514" s="150"/>
    </row>
    <row r="51515" spans="2:2">
      <c r="B51515" s="150"/>
    </row>
    <row r="51516" spans="2:2">
      <c r="B51516" s="150"/>
    </row>
    <row r="51517" spans="2:2">
      <c r="B51517" s="150"/>
    </row>
    <row r="51518" spans="2:2">
      <c r="B51518" s="150"/>
    </row>
    <row r="51519" spans="2:2">
      <c r="B51519" s="150"/>
    </row>
    <row r="51520" spans="2:2">
      <c r="B51520" s="150"/>
    </row>
    <row r="51521" spans="2:2">
      <c r="B51521" s="150"/>
    </row>
    <row r="51522" spans="2:2">
      <c r="B51522" s="150"/>
    </row>
    <row r="51523" spans="2:2">
      <c r="B51523" s="150"/>
    </row>
    <row r="51524" spans="2:2">
      <c r="B51524" s="150"/>
    </row>
    <row r="51525" spans="2:2">
      <c r="B51525" s="150"/>
    </row>
    <row r="51526" spans="2:2">
      <c r="B51526" s="150"/>
    </row>
    <row r="51527" spans="2:2">
      <c r="B51527" s="150"/>
    </row>
    <row r="51528" spans="2:2">
      <c r="B51528" s="150"/>
    </row>
    <row r="51529" spans="2:2">
      <c r="B51529" s="150"/>
    </row>
    <row r="51530" spans="2:2">
      <c r="B51530" s="150"/>
    </row>
    <row r="51531" spans="2:2">
      <c r="B51531" s="150"/>
    </row>
    <row r="51532" spans="2:2">
      <c r="B51532" s="150"/>
    </row>
    <row r="51533" spans="2:2">
      <c r="B51533" s="150"/>
    </row>
    <row r="51534" spans="2:2">
      <c r="B51534" s="150"/>
    </row>
    <row r="51535" spans="2:2">
      <c r="B51535" s="150"/>
    </row>
    <row r="51536" spans="2:2">
      <c r="B51536" s="150"/>
    </row>
    <row r="51537" spans="2:2">
      <c r="B51537" s="150"/>
    </row>
    <row r="51538" spans="2:2">
      <c r="B51538" s="150"/>
    </row>
    <row r="51539" spans="2:2">
      <c r="B51539" s="150"/>
    </row>
    <row r="51540" spans="2:2">
      <c r="B51540" s="150"/>
    </row>
    <row r="51541" spans="2:2">
      <c r="B51541" s="150"/>
    </row>
    <row r="51542" spans="2:2">
      <c r="B51542" s="150"/>
    </row>
    <row r="51543" spans="2:2">
      <c r="B51543" s="150"/>
    </row>
    <row r="51544" spans="2:2">
      <c r="B51544" s="150"/>
    </row>
    <row r="51545" spans="2:2">
      <c r="B51545" s="150"/>
    </row>
    <row r="51546" spans="2:2">
      <c r="B51546" s="150"/>
    </row>
    <row r="51547" spans="2:2">
      <c r="B51547" s="150"/>
    </row>
    <row r="51548" spans="2:2">
      <c r="B51548" s="150"/>
    </row>
    <row r="51549" spans="2:2">
      <c r="B51549" s="150"/>
    </row>
    <row r="51550" spans="2:2">
      <c r="B51550" s="150"/>
    </row>
    <row r="51551" spans="2:2">
      <c r="B51551" s="150"/>
    </row>
    <row r="51552" spans="2:2">
      <c r="B51552" s="150"/>
    </row>
    <row r="51553" spans="2:2">
      <c r="B51553" s="150"/>
    </row>
    <row r="51554" spans="2:2">
      <c r="B51554" s="150"/>
    </row>
    <row r="51555" spans="2:2">
      <c r="B51555" s="150"/>
    </row>
    <row r="51556" spans="2:2">
      <c r="B51556" s="150"/>
    </row>
    <row r="51557" spans="2:2">
      <c r="B51557" s="150"/>
    </row>
    <row r="51558" spans="2:2">
      <c r="B51558" s="150"/>
    </row>
    <row r="51559" spans="2:2">
      <c r="B51559" s="150"/>
    </row>
    <row r="51560" spans="2:2">
      <c r="B51560" s="150"/>
    </row>
    <row r="51561" spans="2:2">
      <c r="B51561" s="150"/>
    </row>
    <row r="51562" spans="2:2">
      <c r="B51562" s="150"/>
    </row>
    <row r="51563" spans="2:2">
      <c r="B51563" s="150"/>
    </row>
    <row r="51564" spans="2:2">
      <c r="B51564" s="150"/>
    </row>
    <row r="51565" spans="2:2">
      <c r="B51565" s="150"/>
    </row>
    <row r="51566" spans="2:2">
      <c r="B51566" s="150"/>
    </row>
    <row r="51567" spans="2:2">
      <c r="B51567" s="150"/>
    </row>
    <row r="51568" spans="2:2">
      <c r="B51568" s="150"/>
    </row>
    <row r="51569" spans="2:2">
      <c r="B51569" s="150"/>
    </row>
    <row r="51570" spans="2:2">
      <c r="B51570" s="150"/>
    </row>
    <row r="51571" spans="2:2">
      <c r="B51571" s="150"/>
    </row>
    <row r="51572" spans="2:2">
      <c r="B51572" s="150"/>
    </row>
    <row r="51573" spans="2:2">
      <c r="B51573" s="150"/>
    </row>
    <row r="51574" spans="2:2">
      <c r="B51574" s="150"/>
    </row>
    <row r="51575" spans="2:2">
      <c r="B51575" s="150"/>
    </row>
    <row r="51576" spans="2:2">
      <c r="B51576" s="150"/>
    </row>
    <row r="51577" spans="2:2">
      <c r="B51577" s="150"/>
    </row>
    <row r="51578" spans="2:2">
      <c r="B51578" s="150"/>
    </row>
    <row r="51579" spans="2:2">
      <c r="B51579" s="150"/>
    </row>
    <row r="51580" spans="2:2">
      <c r="B51580" s="150"/>
    </row>
    <row r="51581" spans="2:2">
      <c r="B51581" s="150"/>
    </row>
    <row r="51582" spans="2:2">
      <c r="B51582" s="150"/>
    </row>
    <row r="51583" spans="2:2">
      <c r="B51583" s="150"/>
    </row>
    <row r="51584" spans="2:2">
      <c r="B51584" s="150"/>
    </row>
    <row r="51585" spans="2:2">
      <c r="B51585" s="150"/>
    </row>
    <row r="51586" spans="2:2">
      <c r="B51586" s="150"/>
    </row>
    <row r="51587" spans="2:2">
      <c r="B51587" s="150"/>
    </row>
    <row r="51588" spans="2:2">
      <c r="B51588" s="150"/>
    </row>
    <row r="51589" spans="2:2">
      <c r="B51589" s="150"/>
    </row>
    <row r="51590" spans="2:2">
      <c r="B51590" s="150"/>
    </row>
    <row r="51591" spans="2:2">
      <c r="B51591" s="150"/>
    </row>
    <row r="51592" spans="2:2">
      <c r="B51592" s="150"/>
    </row>
    <row r="51593" spans="2:2">
      <c r="B51593" s="150"/>
    </row>
    <row r="51594" spans="2:2">
      <c r="B51594" s="150"/>
    </row>
    <row r="51595" spans="2:2">
      <c r="B51595" s="150"/>
    </row>
    <row r="51596" spans="2:2">
      <c r="B51596" s="150"/>
    </row>
    <row r="51597" spans="2:2">
      <c r="B51597" s="150"/>
    </row>
    <row r="51598" spans="2:2">
      <c r="B51598" s="150"/>
    </row>
    <row r="51599" spans="2:2">
      <c r="B51599" s="150"/>
    </row>
    <row r="51600" spans="2:2">
      <c r="B51600" s="150"/>
    </row>
    <row r="51601" spans="2:2">
      <c r="B51601" s="150"/>
    </row>
    <row r="51602" spans="2:2">
      <c r="B51602" s="150"/>
    </row>
    <row r="51603" spans="2:2">
      <c r="B51603" s="150"/>
    </row>
    <row r="51604" spans="2:2">
      <c r="B51604" s="150"/>
    </row>
    <row r="51605" spans="2:2">
      <c r="B51605" s="150"/>
    </row>
    <row r="51606" spans="2:2">
      <c r="B51606" s="150"/>
    </row>
    <row r="51607" spans="2:2">
      <c r="B51607" s="150"/>
    </row>
    <row r="51608" spans="2:2">
      <c r="B51608" s="150"/>
    </row>
    <row r="51609" spans="2:2">
      <c r="B51609" s="150"/>
    </row>
    <row r="51610" spans="2:2">
      <c r="B51610" s="150"/>
    </row>
    <row r="51611" spans="2:2">
      <c r="B51611" s="150"/>
    </row>
    <row r="51612" spans="2:2">
      <c r="B51612" s="150"/>
    </row>
    <row r="51613" spans="2:2">
      <c r="B51613" s="150"/>
    </row>
    <row r="51614" spans="2:2">
      <c r="B51614" s="150"/>
    </row>
    <row r="51615" spans="2:2">
      <c r="B51615" s="150"/>
    </row>
    <row r="51616" spans="2:2">
      <c r="B51616" s="150"/>
    </row>
    <row r="51617" spans="2:2">
      <c r="B51617" s="150"/>
    </row>
    <row r="51618" spans="2:2">
      <c r="B51618" s="150"/>
    </row>
    <row r="51619" spans="2:2">
      <c r="B51619" s="150"/>
    </row>
    <row r="51620" spans="2:2">
      <c r="B51620" s="150"/>
    </row>
    <row r="51621" spans="2:2">
      <c r="B51621" s="150"/>
    </row>
    <row r="51622" spans="2:2">
      <c r="B51622" s="150"/>
    </row>
    <row r="51623" spans="2:2">
      <c r="B51623" s="150"/>
    </row>
    <row r="51624" spans="2:2">
      <c r="B51624" s="150"/>
    </row>
    <row r="51625" spans="2:2">
      <c r="B51625" s="150"/>
    </row>
    <row r="51626" spans="2:2">
      <c r="B51626" s="150"/>
    </row>
    <row r="51627" spans="2:2">
      <c r="B51627" s="150"/>
    </row>
    <row r="51628" spans="2:2">
      <c r="B51628" s="150"/>
    </row>
    <row r="51629" spans="2:2">
      <c r="B51629" s="150"/>
    </row>
    <row r="51630" spans="2:2">
      <c r="B51630" s="150"/>
    </row>
    <row r="51631" spans="2:2">
      <c r="B51631" s="150"/>
    </row>
    <row r="51632" spans="2:2">
      <c r="B51632" s="150"/>
    </row>
    <row r="51633" spans="2:2">
      <c r="B51633" s="150"/>
    </row>
    <row r="51634" spans="2:2">
      <c r="B51634" s="150"/>
    </row>
    <row r="51635" spans="2:2">
      <c r="B51635" s="150"/>
    </row>
    <row r="51636" spans="2:2">
      <c r="B51636" s="150"/>
    </row>
    <row r="51637" spans="2:2">
      <c r="B51637" s="150"/>
    </row>
    <row r="51638" spans="2:2">
      <c r="B51638" s="150"/>
    </row>
    <row r="51639" spans="2:2">
      <c r="B51639" s="150"/>
    </row>
    <row r="51640" spans="2:2">
      <c r="B51640" s="150"/>
    </row>
    <row r="51641" spans="2:2">
      <c r="B51641" s="150"/>
    </row>
    <row r="51642" spans="2:2">
      <c r="B51642" s="150"/>
    </row>
    <row r="51643" spans="2:2">
      <c r="B51643" s="150"/>
    </row>
    <row r="51644" spans="2:2">
      <c r="B51644" s="150"/>
    </row>
    <row r="51645" spans="2:2">
      <c r="B51645" s="150"/>
    </row>
    <row r="51646" spans="2:2">
      <c r="B51646" s="150"/>
    </row>
    <row r="51647" spans="2:2">
      <c r="B51647" s="150"/>
    </row>
    <row r="51648" spans="2:2">
      <c r="B51648" s="150"/>
    </row>
    <row r="51649" spans="2:2">
      <c r="B51649" s="150"/>
    </row>
    <row r="51650" spans="2:2">
      <c r="B51650" s="150"/>
    </row>
    <row r="51651" spans="2:2">
      <c r="B51651" s="150"/>
    </row>
    <row r="51652" spans="2:2">
      <c r="B51652" s="150"/>
    </row>
    <row r="51653" spans="2:2">
      <c r="B51653" s="150"/>
    </row>
    <row r="51654" spans="2:2">
      <c r="B51654" s="150"/>
    </row>
    <row r="51655" spans="2:2">
      <c r="B51655" s="150"/>
    </row>
    <row r="51656" spans="2:2">
      <c r="B51656" s="150"/>
    </row>
    <row r="51657" spans="2:2">
      <c r="B51657" s="150"/>
    </row>
    <row r="51658" spans="2:2">
      <c r="B51658" s="150"/>
    </row>
    <row r="51659" spans="2:2">
      <c r="B51659" s="150"/>
    </row>
    <row r="51660" spans="2:2">
      <c r="B51660" s="150"/>
    </row>
    <row r="51661" spans="2:2">
      <c r="B51661" s="150"/>
    </row>
    <row r="51662" spans="2:2">
      <c r="B51662" s="150"/>
    </row>
    <row r="51663" spans="2:2">
      <c r="B51663" s="150"/>
    </row>
    <row r="51664" spans="2:2">
      <c r="B51664" s="150"/>
    </row>
    <row r="51665" spans="2:2">
      <c r="B51665" s="150"/>
    </row>
    <row r="51666" spans="2:2">
      <c r="B51666" s="150"/>
    </row>
    <row r="51667" spans="2:2">
      <c r="B51667" s="150"/>
    </row>
    <row r="51668" spans="2:2">
      <c r="B51668" s="150"/>
    </row>
    <row r="51669" spans="2:2">
      <c r="B51669" s="150"/>
    </row>
    <row r="51670" spans="2:2">
      <c r="B51670" s="150"/>
    </row>
    <row r="51671" spans="2:2">
      <c r="B51671" s="150"/>
    </row>
    <row r="51672" spans="2:2">
      <c r="B51672" s="150"/>
    </row>
    <row r="51673" spans="2:2">
      <c r="B51673" s="150"/>
    </row>
    <row r="51674" spans="2:2">
      <c r="B51674" s="150"/>
    </row>
    <row r="51675" spans="2:2">
      <c r="B51675" s="150"/>
    </row>
    <row r="51676" spans="2:2">
      <c r="B51676" s="150"/>
    </row>
    <row r="51677" spans="2:2">
      <c r="B51677" s="150"/>
    </row>
    <row r="51678" spans="2:2">
      <c r="B51678" s="150"/>
    </row>
    <row r="51679" spans="2:2">
      <c r="B51679" s="150"/>
    </row>
    <row r="51680" spans="2:2">
      <c r="B51680" s="150"/>
    </row>
    <row r="51681" spans="2:2">
      <c r="B51681" s="150"/>
    </row>
    <row r="51682" spans="2:2">
      <c r="B51682" s="150"/>
    </row>
    <row r="51683" spans="2:2">
      <c r="B51683" s="150"/>
    </row>
    <row r="51684" spans="2:2">
      <c r="B51684" s="150"/>
    </row>
    <row r="51685" spans="2:2">
      <c r="B51685" s="150"/>
    </row>
    <row r="51686" spans="2:2">
      <c r="B51686" s="150"/>
    </row>
    <row r="51687" spans="2:2">
      <c r="B51687" s="150"/>
    </row>
    <row r="51688" spans="2:2">
      <c r="B51688" s="150"/>
    </row>
    <row r="51689" spans="2:2">
      <c r="B51689" s="150"/>
    </row>
    <row r="51690" spans="2:2">
      <c r="B51690" s="150"/>
    </row>
    <row r="51691" spans="2:2">
      <c r="B51691" s="150"/>
    </row>
    <row r="51692" spans="2:2">
      <c r="B51692" s="150"/>
    </row>
    <row r="51693" spans="2:2">
      <c r="B51693" s="150"/>
    </row>
    <row r="51694" spans="2:2">
      <c r="B51694" s="150"/>
    </row>
    <row r="51695" spans="2:2">
      <c r="B51695" s="150"/>
    </row>
    <row r="51696" spans="2:2">
      <c r="B51696" s="150"/>
    </row>
    <row r="51697" spans="2:2">
      <c r="B51697" s="150"/>
    </row>
    <row r="51698" spans="2:2">
      <c r="B51698" s="150"/>
    </row>
    <row r="51699" spans="2:2">
      <c r="B51699" s="150"/>
    </row>
    <row r="51700" spans="2:2">
      <c r="B51700" s="150"/>
    </row>
    <row r="51701" spans="2:2">
      <c r="B51701" s="150"/>
    </row>
    <row r="51702" spans="2:2">
      <c r="B51702" s="150"/>
    </row>
    <row r="51703" spans="2:2">
      <c r="B51703" s="150"/>
    </row>
    <row r="51704" spans="2:2">
      <c r="B51704" s="150"/>
    </row>
    <row r="51705" spans="2:2">
      <c r="B51705" s="150"/>
    </row>
    <row r="51706" spans="2:2">
      <c r="B51706" s="150"/>
    </row>
    <row r="51707" spans="2:2">
      <c r="B51707" s="150"/>
    </row>
    <row r="51708" spans="2:2">
      <c r="B51708" s="150"/>
    </row>
    <row r="51709" spans="2:2">
      <c r="B51709" s="150"/>
    </row>
    <row r="51710" spans="2:2">
      <c r="B51710" s="150"/>
    </row>
    <row r="51711" spans="2:2">
      <c r="B51711" s="150"/>
    </row>
    <row r="51712" spans="2:2">
      <c r="B51712" s="150"/>
    </row>
    <row r="51713" spans="2:2">
      <c r="B51713" s="150"/>
    </row>
    <row r="51714" spans="2:2">
      <c r="B51714" s="150"/>
    </row>
    <row r="51715" spans="2:2">
      <c r="B51715" s="150"/>
    </row>
    <row r="51716" spans="2:2">
      <c r="B51716" s="150"/>
    </row>
    <row r="51717" spans="2:2">
      <c r="B51717" s="150"/>
    </row>
    <row r="51718" spans="2:2">
      <c r="B51718" s="150"/>
    </row>
    <row r="51719" spans="2:2">
      <c r="B51719" s="150"/>
    </row>
    <row r="51720" spans="2:2">
      <c r="B51720" s="150"/>
    </row>
    <row r="51721" spans="2:2">
      <c r="B51721" s="150"/>
    </row>
    <row r="51722" spans="2:2">
      <c r="B51722" s="150"/>
    </row>
    <row r="51723" spans="2:2">
      <c r="B51723" s="150"/>
    </row>
    <row r="51724" spans="2:2">
      <c r="B51724" s="150"/>
    </row>
    <row r="51725" spans="2:2">
      <c r="B51725" s="150"/>
    </row>
    <row r="51726" spans="2:2">
      <c r="B51726" s="150"/>
    </row>
    <row r="51727" spans="2:2">
      <c r="B51727" s="150"/>
    </row>
    <row r="51728" spans="2:2">
      <c r="B51728" s="150"/>
    </row>
    <row r="51729" spans="2:2">
      <c r="B51729" s="150"/>
    </row>
    <row r="51730" spans="2:2">
      <c r="B51730" s="150"/>
    </row>
    <row r="51731" spans="2:2">
      <c r="B51731" s="150"/>
    </row>
    <row r="51732" spans="2:2">
      <c r="B51732" s="150"/>
    </row>
    <row r="51733" spans="2:2">
      <c r="B51733" s="150"/>
    </row>
    <row r="51734" spans="2:2">
      <c r="B51734" s="150"/>
    </row>
    <row r="51735" spans="2:2">
      <c r="B51735" s="150"/>
    </row>
    <row r="51736" spans="2:2">
      <c r="B51736" s="150"/>
    </row>
    <row r="51737" spans="2:2">
      <c r="B51737" s="150"/>
    </row>
    <row r="51738" spans="2:2">
      <c r="B51738" s="150"/>
    </row>
    <row r="51739" spans="2:2">
      <c r="B51739" s="150"/>
    </row>
    <row r="51740" spans="2:2">
      <c r="B51740" s="150"/>
    </row>
    <row r="51741" spans="2:2">
      <c r="B51741" s="150"/>
    </row>
    <row r="51742" spans="2:2">
      <c r="B51742" s="150"/>
    </row>
    <row r="51743" spans="2:2">
      <c r="B51743" s="150"/>
    </row>
    <row r="51744" spans="2:2">
      <c r="B51744" s="150"/>
    </row>
    <row r="51745" spans="2:2">
      <c r="B51745" s="150"/>
    </row>
    <row r="51746" spans="2:2">
      <c r="B51746" s="150"/>
    </row>
    <row r="51747" spans="2:2">
      <c r="B51747" s="150"/>
    </row>
    <row r="51748" spans="2:2">
      <c r="B51748" s="150"/>
    </row>
    <row r="51749" spans="2:2">
      <c r="B51749" s="150"/>
    </row>
    <row r="51750" spans="2:2">
      <c r="B51750" s="150"/>
    </row>
    <row r="51751" spans="2:2">
      <c r="B51751" s="150"/>
    </row>
    <row r="51752" spans="2:2">
      <c r="B51752" s="150"/>
    </row>
    <row r="51753" spans="2:2">
      <c r="B51753" s="150"/>
    </row>
    <row r="51754" spans="2:2">
      <c r="B51754" s="150"/>
    </row>
    <row r="51755" spans="2:2">
      <c r="B51755" s="150"/>
    </row>
    <row r="51756" spans="2:2">
      <c r="B51756" s="150"/>
    </row>
    <row r="51757" spans="2:2">
      <c r="B51757" s="150"/>
    </row>
    <row r="51758" spans="2:2">
      <c r="B51758" s="150"/>
    </row>
    <row r="51759" spans="2:2">
      <c r="B51759" s="150"/>
    </row>
    <row r="51760" spans="2:2">
      <c r="B51760" s="150"/>
    </row>
    <row r="51761" spans="2:2">
      <c r="B51761" s="150"/>
    </row>
    <row r="51762" spans="2:2">
      <c r="B51762" s="150"/>
    </row>
    <row r="51763" spans="2:2">
      <c r="B51763" s="150"/>
    </row>
    <row r="51764" spans="2:2">
      <c r="B51764" s="150"/>
    </row>
    <row r="51765" spans="2:2">
      <c r="B51765" s="150"/>
    </row>
    <row r="51766" spans="2:2">
      <c r="B51766" s="150"/>
    </row>
    <row r="51767" spans="2:2">
      <c r="B51767" s="150"/>
    </row>
    <row r="51768" spans="2:2">
      <c r="B51768" s="150"/>
    </row>
    <row r="51769" spans="2:2">
      <c r="B51769" s="150"/>
    </row>
    <row r="51770" spans="2:2">
      <c r="B51770" s="150"/>
    </row>
    <row r="51771" spans="2:2">
      <c r="B51771" s="150"/>
    </row>
    <row r="51772" spans="2:2">
      <c r="B51772" s="150"/>
    </row>
    <row r="51773" spans="2:2">
      <c r="B51773" s="150"/>
    </row>
    <row r="51774" spans="2:2">
      <c r="B51774" s="150"/>
    </row>
    <row r="51775" spans="2:2">
      <c r="B51775" s="150"/>
    </row>
    <row r="51776" spans="2:2">
      <c r="B51776" s="150"/>
    </row>
    <row r="51777" spans="2:2">
      <c r="B51777" s="150"/>
    </row>
    <row r="51778" spans="2:2">
      <c r="B51778" s="150"/>
    </row>
    <row r="51779" spans="2:2">
      <c r="B51779" s="150"/>
    </row>
    <row r="51780" spans="2:2">
      <c r="B51780" s="150"/>
    </row>
    <row r="51781" spans="2:2">
      <c r="B51781" s="150"/>
    </row>
    <row r="51782" spans="2:2">
      <c r="B51782" s="150"/>
    </row>
    <row r="51783" spans="2:2">
      <c r="B51783" s="150"/>
    </row>
    <row r="51784" spans="2:2">
      <c r="B51784" s="150"/>
    </row>
    <row r="51785" spans="2:2">
      <c r="B51785" s="150"/>
    </row>
    <row r="51786" spans="2:2">
      <c r="B51786" s="150"/>
    </row>
    <row r="51787" spans="2:2">
      <c r="B51787" s="150"/>
    </row>
    <row r="51788" spans="2:2">
      <c r="B51788" s="150"/>
    </row>
    <row r="51789" spans="2:2">
      <c r="B51789" s="150"/>
    </row>
    <row r="51790" spans="2:2">
      <c r="B51790" s="150"/>
    </row>
    <row r="51791" spans="2:2">
      <c r="B51791" s="150"/>
    </row>
    <row r="51792" spans="2:2">
      <c r="B51792" s="150"/>
    </row>
    <row r="51793" spans="2:2">
      <c r="B51793" s="150"/>
    </row>
    <row r="51794" spans="2:2">
      <c r="B51794" s="150"/>
    </row>
    <row r="51795" spans="2:2">
      <c r="B51795" s="150"/>
    </row>
    <row r="51796" spans="2:2">
      <c r="B51796" s="150"/>
    </row>
    <row r="51797" spans="2:2">
      <c r="B51797" s="150"/>
    </row>
    <row r="51798" spans="2:2">
      <c r="B51798" s="150"/>
    </row>
    <row r="51799" spans="2:2">
      <c r="B51799" s="150"/>
    </row>
    <row r="51800" spans="2:2">
      <c r="B51800" s="150"/>
    </row>
    <row r="51801" spans="2:2">
      <c r="B51801" s="150"/>
    </row>
    <row r="51802" spans="2:2">
      <c r="B51802" s="150"/>
    </row>
    <row r="51803" spans="2:2">
      <c r="B51803" s="150"/>
    </row>
    <row r="51804" spans="2:2">
      <c r="B51804" s="150"/>
    </row>
    <row r="51805" spans="2:2">
      <c r="B51805" s="150"/>
    </row>
    <row r="51806" spans="2:2">
      <c r="B51806" s="150"/>
    </row>
    <row r="51807" spans="2:2">
      <c r="B51807" s="150"/>
    </row>
    <row r="51808" spans="2:2">
      <c r="B51808" s="150"/>
    </row>
    <row r="51809" spans="2:2">
      <c r="B51809" s="150"/>
    </row>
    <row r="51810" spans="2:2">
      <c r="B51810" s="150"/>
    </row>
    <row r="51811" spans="2:2">
      <c r="B51811" s="150"/>
    </row>
    <row r="51812" spans="2:2">
      <c r="B51812" s="150"/>
    </row>
    <row r="51813" spans="2:2">
      <c r="B51813" s="150"/>
    </row>
    <row r="51814" spans="2:2">
      <c r="B51814" s="150"/>
    </row>
    <row r="51815" spans="2:2">
      <c r="B51815" s="150"/>
    </row>
    <row r="51816" spans="2:2">
      <c r="B51816" s="150"/>
    </row>
    <row r="51817" spans="2:2">
      <c r="B51817" s="150"/>
    </row>
    <row r="51818" spans="2:2">
      <c r="B51818" s="150"/>
    </row>
    <row r="51819" spans="2:2">
      <c r="B51819" s="150"/>
    </row>
    <row r="51820" spans="2:2">
      <c r="B51820" s="150"/>
    </row>
    <row r="51821" spans="2:2">
      <c r="B51821" s="150"/>
    </row>
    <row r="51822" spans="2:2">
      <c r="B51822" s="150"/>
    </row>
    <row r="51823" spans="2:2">
      <c r="B51823" s="150"/>
    </row>
    <row r="51824" spans="2:2">
      <c r="B51824" s="150"/>
    </row>
    <row r="51825" spans="2:2">
      <c r="B51825" s="150"/>
    </row>
    <row r="51826" spans="2:2">
      <c r="B51826" s="150"/>
    </row>
    <row r="51827" spans="2:2">
      <c r="B51827" s="150"/>
    </row>
    <row r="51828" spans="2:2">
      <c r="B51828" s="150"/>
    </row>
    <row r="51829" spans="2:2">
      <c r="B51829" s="150"/>
    </row>
    <row r="51830" spans="2:2">
      <c r="B51830" s="150"/>
    </row>
    <row r="51831" spans="2:2">
      <c r="B51831" s="150"/>
    </row>
    <row r="51832" spans="2:2">
      <c r="B51832" s="150"/>
    </row>
    <row r="51833" spans="2:2">
      <c r="B51833" s="150"/>
    </row>
    <row r="51834" spans="2:2">
      <c r="B51834" s="150"/>
    </row>
    <row r="51835" spans="2:2">
      <c r="B51835" s="150"/>
    </row>
    <row r="51836" spans="2:2">
      <c r="B51836" s="150"/>
    </row>
    <row r="51837" spans="2:2">
      <c r="B51837" s="150"/>
    </row>
    <row r="51838" spans="2:2">
      <c r="B51838" s="150"/>
    </row>
    <row r="51839" spans="2:2">
      <c r="B51839" s="150"/>
    </row>
    <row r="51840" spans="2:2">
      <c r="B51840" s="150"/>
    </row>
    <row r="51841" spans="2:2">
      <c r="B51841" s="150"/>
    </row>
    <row r="51842" spans="2:2">
      <c r="B51842" s="150"/>
    </row>
    <row r="51843" spans="2:2">
      <c r="B51843" s="150"/>
    </row>
    <row r="51844" spans="2:2">
      <c r="B51844" s="150"/>
    </row>
    <row r="51845" spans="2:2">
      <c r="B51845" s="150"/>
    </row>
    <row r="51846" spans="2:2">
      <c r="B51846" s="150"/>
    </row>
    <row r="51847" spans="2:2">
      <c r="B51847" s="150"/>
    </row>
    <row r="51848" spans="2:2">
      <c r="B51848" s="150"/>
    </row>
    <row r="51849" spans="2:2">
      <c r="B51849" s="150"/>
    </row>
    <row r="51850" spans="2:2">
      <c r="B51850" s="150"/>
    </row>
    <row r="51851" spans="2:2">
      <c r="B51851" s="150"/>
    </row>
    <row r="51852" spans="2:2">
      <c r="B51852" s="150"/>
    </row>
    <row r="51853" spans="2:2">
      <c r="B51853" s="150"/>
    </row>
    <row r="51854" spans="2:2">
      <c r="B51854" s="150"/>
    </row>
    <row r="51855" spans="2:2">
      <c r="B51855" s="150"/>
    </row>
    <row r="51856" spans="2:2">
      <c r="B51856" s="150"/>
    </row>
    <row r="51857" spans="2:2">
      <c r="B51857" s="150"/>
    </row>
    <row r="51858" spans="2:2">
      <c r="B51858" s="150"/>
    </row>
    <row r="51859" spans="2:2">
      <c r="B51859" s="150"/>
    </row>
    <row r="51860" spans="2:2">
      <c r="B51860" s="150"/>
    </row>
    <row r="51861" spans="2:2">
      <c r="B51861" s="150"/>
    </row>
    <row r="51862" spans="2:2">
      <c r="B51862" s="150"/>
    </row>
    <row r="51863" spans="2:2">
      <c r="B51863" s="150"/>
    </row>
    <row r="51864" spans="2:2">
      <c r="B51864" s="150"/>
    </row>
    <row r="51865" spans="2:2">
      <c r="B51865" s="150"/>
    </row>
    <row r="51866" spans="2:2">
      <c r="B51866" s="150"/>
    </row>
    <row r="51867" spans="2:2">
      <c r="B51867" s="150"/>
    </row>
    <row r="51868" spans="2:2">
      <c r="B51868" s="150"/>
    </row>
    <row r="51869" spans="2:2">
      <c r="B51869" s="150"/>
    </row>
    <row r="51870" spans="2:2">
      <c r="B51870" s="150"/>
    </row>
    <row r="51871" spans="2:2">
      <c r="B51871" s="150"/>
    </row>
    <row r="51872" spans="2:2">
      <c r="B51872" s="150"/>
    </row>
    <row r="51873" spans="2:2">
      <c r="B51873" s="150"/>
    </row>
    <row r="51874" spans="2:2">
      <c r="B51874" s="150"/>
    </row>
    <row r="51875" spans="2:2">
      <c r="B51875" s="150"/>
    </row>
    <row r="51876" spans="2:2">
      <c r="B51876" s="150"/>
    </row>
    <row r="51877" spans="2:2">
      <c r="B51877" s="150"/>
    </row>
    <row r="51878" spans="2:2">
      <c r="B51878" s="150"/>
    </row>
    <row r="51879" spans="2:2">
      <c r="B51879" s="150"/>
    </row>
    <row r="51880" spans="2:2">
      <c r="B51880" s="150"/>
    </row>
    <row r="51881" spans="2:2">
      <c r="B51881" s="150"/>
    </row>
    <row r="51882" spans="2:2">
      <c r="B51882" s="150"/>
    </row>
    <row r="51883" spans="2:2">
      <c r="B51883" s="150"/>
    </row>
    <row r="51884" spans="2:2">
      <c r="B51884" s="150"/>
    </row>
    <row r="51885" spans="2:2">
      <c r="B51885" s="150"/>
    </row>
    <row r="51886" spans="2:2">
      <c r="B51886" s="150"/>
    </row>
    <row r="51887" spans="2:2">
      <c r="B51887" s="150"/>
    </row>
    <row r="51888" spans="2:2">
      <c r="B51888" s="150"/>
    </row>
    <row r="51889" spans="2:2">
      <c r="B51889" s="150"/>
    </row>
    <row r="51890" spans="2:2">
      <c r="B51890" s="150"/>
    </row>
    <row r="51891" spans="2:2">
      <c r="B51891" s="150"/>
    </row>
    <row r="51892" spans="2:2">
      <c r="B51892" s="150"/>
    </row>
    <row r="51893" spans="2:2">
      <c r="B51893" s="150"/>
    </row>
    <row r="51894" spans="2:2">
      <c r="B51894" s="150"/>
    </row>
    <row r="51895" spans="2:2">
      <c r="B51895" s="150"/>
    </row>
    <row r="51896" spans="2:2">
      <c r="B51896" s="150"/>
    </row>
    <row r="51897" spans="2:2">
      <c r="B51897" s="150"/>
    </row>
    <row r="51898" spans="2:2">
      <c r="B51898" s="150"/>
    </row>
    <row r="51899" spans="2:2">
      <c r="B51899" s="150"/>
    </row>
    <row r="51900" spans="2:2">
      <c r="B51900" s="150"/>
    </row>
    <row r="51901" spans="2:2">
      <c r="B51901" s="150"/>
    </row>
    <row r="51902" spans="2:2">
      <c r="B51902" s="150"/>
    </row>
    <row r="51903" spans="2:2">
      <c r="B51903" s="150"/>
    </row>
    <row r="51904" spans="2:2">
      <c r="B51904" s="150"/>
    </row>
    <row r="51905" spans="2:2">
      <c r="B51905" s="150"/>
    </row>
    <row r="51906" spans="2:2">
      <c r="B51906" s="150"/>
    </row>
    <row r="51907" spans="2:2">
      <c r="B51907" s="150"/>
    </row>
    <row r="51908" spans="2:2">
      <c r="B51908" s="150"/>
    </row>
    <row r="51909" spans="2:2">
      <c r="B51909" s="150"/>
    </row>
    <row r="51910" spans="2:2">
      <c r="B51910" s="150"/>
    </row>
    <row r="51911" spans="2:2">
      <c r="B51911" s="150"/>
    </row>
    <row r="51912" spans="2:2">
      <c r="B51912" s="150"/>
    </row>
    <row r="51913" spans="2:2">
      <c r="B51913" s="150"/>
    </row>
    <row r="51914" spans="2:2">
      <c r="B51914" s="150"/>
    </row>
    <row r="51915" spans="2:2">
      <c r="B51915" s="150"/>
    </row>
    <row r="51916" spans="2:2">
      <c r="B51916" s="150"/>
    </row>
    <row r="51917" spans="2:2">
      <c r="B51917" s="150"/>
    </row>
    <row r="51918" spans="2:2">
      <c r="B51918" s="150"/>
    </row>
    <row r="51919" spans="2:2">
      <c r="B51919" s="150"/>
    </row>
    <row r="51920" spans="2:2">
      <c r="B51920" s="150"/>
    </row>
    <row r="51921" spans="2:2">
      <c r="B51921" s="150"/>
    </row>
    <row r="51922" spans="2:2">
      <c r="B51922" s="150"/>
    </row>
    <row r="51923" spans="2:2">
      <c r="B51923" s="150"/>
    </row>
    <row r="51924" spans="2:2">
      <c r="B51924" s="150"/>
    </row>
    <row r="51925" spans="2:2">
      <c r="B51925" s="150"/>
    </row>
    <row r="51926" spans="2:2">
      <c r="B51926" s="150"/>
    </row>
    <row r="51927" spans="2:2">
      <c r="B51927" s="150"/>
    </row>
    <row r="51928" spans="2:2">
      <c r="B51928" s="150"/>
    </row>
    <row r="51929" spans="2:2">
      <c r="B51929" s="150"/>
    </row>
    <row r="51930" spans="2:2">
      <c r="B51930" s="150"/>
    </row>
    <row r="51931" spans="2:2">
      <c r="B51931" s="150"/>
    </row>
    <row r="51932" spans="2:2">
      <c r="B51932" s="150"/>
    </row>
    <row r="51933" spans="2:2">
      <c r="B51933" s="150"/>
    </row>
    <row r="51934" spans="2:2">
      <c r="B51934" s="150"/>
    </row>
    <row r="51935" spans="2:2">
      <c r="B51935" s="150"/>
    </row>
    <row r="51936" spans="2:2">
      <c r="B51936" s="150"/>
    </row>
    <row r="51937" spans="2:2">
      <c r="B51937" s="150"/>
    </row>
    <row r="51938" spans="2:2">
      <c r="B51938" s="150"/>
    </row>
    <row r="51939" spans="2:2">
      <c r="B51939" s="150"/>
    </row>
    <row r="51940" spans="2:2">
      <c r="B51940" s="150"/>
    </row>
    <row r="51941" spans="2:2">
      <c r="B51941" s="150"/>
    </row>
    <row r="51942" spans="2:2">
      <c r="B51942" s="150"/>
    </row>
    <row r="51943" spans="2:2">
      <c r="B51943" s="150"/>
    </row>
    <row r="51944" spans="2:2">
      <c r="B51944" s="150"/>
    </row>
    <row r="51945" spans="2:2">
      <c r="B51945" s="150"/>
    </row>
    <row r="51946" spans="2:2">
      <c r="B51946" s="150"/>
    </row>
    <row r="51947" spans="2:2">
      <c r="B51947" s="150"/>
    </row>
    <row r="51948" spans="2:2">
      <c r="B51948" s="150"/>
    </row>
    <row r="51949" spans="2:2">
      <c r="B51949" s="150"/>
    </row>
    <row r="51950" spans="2:2">
      <c r="B51950" s="150"/>
    </row>
    <row r="51951" spans="2:2">
      <c r="B51951" s="150"/>
    </row>
    <row r="51952" spans="2:2">
      <c r="B51952" s="150"/>
    </row>
    <row r="51953" spans="2:2">
      <c r="B51953" s="150"/>
    </row>
    <row r="51954" spans="2:2">
      <c r="B51954" s="150"/>
    </row>
    <row r="51955" spans="2:2">
      <c r="B51955" s="150"/>
    </row>
    <row r="51956" spans="2:2">
      <c r="B51956" s="150"/>
    </row>
    <row r="51957" spans="2:2">
      <c r="B51957" s="150"/>
    </row>
    <row r="51958" spans="2:2">
      <c r="B51958" s="150"/>
    </row>
    <row r="51959" spans="2:2">
      <c r="B51959" s="150"/>
    </row>
    <row r="51960" spans="2:2">
      <c r="B51960" s="150"/>
    </row>
    <row r="51961" spans="2:2">
      <c r="B51961" s="150"/>
    </row>
    <row r="51962" spans="2:2">
      <c r="B51962" s="150"/>
    </row>
    <row r="51963" spans="2:2">
      <c r="B51963" s="150"/>
    </row>
    <row r="51964" spans="2:2">
      <c r="B51964" s="150"/>
    </row>
    <row r="51965" spans="2:2">
      <c r="B51965" s="150"/>
    </row>
    <row r="51966" spans="2:2">
      <c r="B51966" s="150"/>
    </row>
    <row r="51967" spans="2:2">
      <c r="B51967" s="150"/>
    </row>
    <row r="51968" spans="2:2">
      <c r="B51968" s="150"/>
    </row>
    <row r="51969" spans="2:2">
      <c r="B51969" s="150"/>
    </row>
    <row r="51970" spans="2:2">
      <c r="B51970" s="150"/>
    </row>
    <row r="51971" spans="2:2">
      <c r="B51971" s="150"/>
    </row>
    <row r="51972" spans="2:2">
      <c r="B51972" s="150"/>
    </row>
    <row r="51973" spans="2:2">
      <c r="B51973" s="150"/>
    </row>
    <row r="51974" spans="2:2">
      <c r="B51974" s="150"/>
    </row>
    <row r="51975" spans="2:2">
      <c r="B51975" s="150"/>
    </row>
    <row r="51976" spans="2:2">
      <c r="B51976" s="150"/>
    </row>
    <row r="51977" spans="2:2">
      <c r="B51977" s="150"/>
    </row>
    <row r="51978" spans="2:2">
      <c r="B51978" s="150"/>
    </row>
    <row r="51979" spans="2:2">
      <c r="B51979" s="150"/>
    </row>
    <row r="51980" spans="2:2">
      <c r="B51980" s="150"/>
    </row>
    <row r="51981" spans="2:2">
      <c r="B51981" s="150"/>
    </row>
    <row r="51982" spans="2:2">
      <c r="B51982" s="150"/>
    </row>
    <row r="51983" spans="2:2">
      <c r="B51983" s="150"/>
    </row>
    <row r="51984" spans="2:2">
      <c r="B51984" s="150"/>
    </row>
    <row r="51985" spans="2:2">
      <c r="B51985" s="150"/>
    </row>
    <row r="51986" spans="2:2">
      <c r="B51986" s="150"/>
    </row>
    <row r="51987" spans="2:2">
      <c r="B51987" s="150"/>
    </row>
    <row r="51988" spans="2:2">
      <c r="B51988" s="150"/>
    </row>
    <row r="51989" spans="2:2">
      <c r="B51989" s="150"/>
    </row>
    <row r="51990" spans="2:2">
      <c r="B51990" s="150"/>
    </row>
    <row r="51991" spans="2:2">
      <c r="B51991" s="150"/>
    </row>
    <row r="51992" spans="2:2">
      <c r="B51992" s="150"/>
    </row>
    <row r="51993" spans="2:2">
      <c r="B51993" s="150"/>
    </row>
    <row r="51994" spans="2:2">
      <c r="B51994" s="150"/>
    </row>
    <row r="51995" spans="2:2">
      <c r="B51995" s="150"/>
    </row>
    <row r="51996" spans="2:2">
      <c r="B51996" s="150"/>
    </row>
    <row r="51997" spans="2:2">
      <c r="B51997" s="150"/>
    </row>
    <row r="51998" spans="2:2">
      <c r="B51998" s="150"/>
    </row>
    <row r="51999" spans="2:2">
      <c r="B51999" s="150"/>
    </row>
    <row r="52000" spans="2:2">
      <c r="B52000" s="150"/>
    </row>
    <row r="52001" spans="2:2">
      <c r="B52001" s="150"/>
    </row>
    <row r="52002" spans="2:2">
      <c r="B52002" s="150"/>
    </row>
    <row r="52003" spans="2:2">
      <c r="B52003" s="150"/>
    </row>
    <row r="52004" spans="2:2">
      <c r="B52004" s="150"/>
    </row>
    <row r="52005" spans="2:2">
      <c r="B52005" s="150"/>
    </row>
    <row r="52006" spans="2:2">
      <c r="B52006" s="150"/>
    </row>
    <row r="52007" spans="2:2">
      <c r="B52007" s="150"/>
    </row>
    <row r="52008" spans="2:2">
      <c r="B52008" s="150"/>
    </row>
    <row r="52009" spans="2:2">
      <c r="B52009" s="150"/>
    </row>
    <row r="52010" spans="2:2">
      <c r="B52010" s="150"/>
    </row>
    <row r="52011" spans="2:2">
      <c r="B52011" s="150"/>
    </row>
    <row r="52012" spans="2:2">
      <c r="B52012" s="150"/>
    </row>
    <row r="52013" spans="2:2">
      <c r="B52013" s="150"/>
    </row>
    <row r="52014" spans="2:2">
      <c r="B52014" s="150"/>
    </row>
    <row r="52015" spans="2:2">
      <c r="B52015" s="150"/>
    </row>
    <row r="52016" spans="2:2">
      <c r="B52016" s="150"/>
    </row>
    <row r="52017" spans="2:2">
      <c r="B52017" s="150"/>
    </row>
    <row r="52018" spans="2:2">
      <c r="B52018" s="150"/>
    </row>
    <row r="52019" spans="2:2">
      <c r="B52019" s="150"/>
    </row>
    <row r="52020" spans="2:2">
      <c r="B52020" s="150"/>
    </row>
    <row r="52021" spans="2:2">
      <c r="B52021" s="150"/>
    </row>
    <row r="52022" spans="2:2">
      <c r="B52022" s="150"/>
    </row>
    <row r="52023" spans="2:2">
      <c r="B52023" s="150"/>
    </row>
    <row r="52024" spans="2:2">
      <c r="B52024" s="150"/>
    </row>
    <row r="52025" spans="2:2">
      <c r="B52025" s="150"/>
    </row>
    <row r="52026" spans="2:2">
      <c r="B52026" s="150"/>
    </row>
    <row r="52027" spans="2:2">
      <c r="B52027" s="150"/>
    </row>
    <row r="52028" spans="2:2">
      <c r="B52028" s="150"/>
    </row>
    <row r="52029" spans="2:2">
      <c r="B52029" s="150"/>
    </row>
    <row r="52030" spans="2:2">
      <c r="B52030" s="150"/>
    </row>
    <row r="52031" spans="2:2">
      <c r="B52031" s="150"/>
    </row>
    <row r="52032" spans="2:2">
      <c r="B52032" s="150"/>
    </row>
    <row r="52033" spans="2:2">
      <c r="B52033" s="150"/>
    </row>
    <row r="52034" spans="2:2">
      <c r="B52034" s="150"/>
    </row>
    <row r="52035" spans="2:2">
      <c r="B52035" s="150"/>
    </row>
    <row r="52036" spans="2:2">
      <c r="B52036" s="150"/>
    </row>
    <row r="52037" spans="2:2">
      <c r="B52037" s="150"/>
    </row>
    <row r="52038" spans="2:2">
      <c r="B52038" s="150"/>
    </row>
    <row r="52039" spans="2:2">
      <c r="B52039" s="150"/>
    </row>
    <row r="52040" spans="2:2">
      <c r="B52040" s="150"/>
    </row>
    <row r="52041" spans="2:2">
      <c r="B52041" s="150"/>
    </row>
    <row r="52042" spans="2:2">
      <c r="B52042" s="150"/>
    </row>
    <row r="52043" spans="2:2">
      <c r="B52043" s="150"/>
    </row>
    <row r="52044" spans="2:2">
      <c r="B52044" s="150"/>
    </row>
    <row r="52045" spans="2:2">
      <c r="B52045" s="150"/>
    </row>
    <row r="52046" spans="2:2">
      <c r="B52046" s="150"/>
    </row>
    <row r="52047" spans="2:2">
      <c r="B52047" s="150"/>
    </row>
    <row r="52048" spans="2:2">
      <c r="B52048" s="150"/>
    </row>
    <row r="52049" spans="2:2">
      <c r="B52049" s="150"/>
    </row>
    <row r="52050" spans="2:2">
      <c r="B52050" s="150"/>
    </row>
    <row r="52051" spans="2:2">
      <c r="B52051" s="150"/>
    </row>
    <row r="52052" spans="2:2">
      <c r="B52052" s="150"/>
    </row>
    <row r="52053" spans="2:2">
      <c r="B52053" s="150"/>
    </row>
    <row r="52054" spans="2:2">
      <c r="B52054" s="150"/>
    </row>
    <row r="52055" spans="2:2">
      <c r="B52055" s="150"/>
    </row>
    <row r="52056" spans="2:2">
      <c r="B52056" s="150"/>
    </row>
    <row r="52057" spans="2:2">
      <c r="B52057" s="150"/>
    </row>
    <row r="52058" spans="2:2">
      <c r="B52058" s="150"/>
    </row>
    <row r="52059" spans="2:2">
      <c r="B52059" s="150"/>
    </row>
    <row r="52060" spans="2:2">
      <c r="B52060" s="150"/>
    </row>
    <row r="52061" spans="2:2">
      <c r="B52061" s="150"/>
    </row>
    <row r="52062" spans="2:2">
      <c r="B52062" s="150"/>
    </row>
    <row r="52063" spans="2:2">
      <c r="B52063" s="150"/>
    </row>
    <row r="52064" spans="2:2">
      <c r="B52064" s="150"/>
    </row>
    <row r="52065" spans="2:2">
      <c r="B52065" s="150"/>
    </row>
    <row r="52066" spans="2:2">
      <c r="B52066" s="150"/>
    </row>
    <row r="52067" spans="2:2">
      <c r="B52067" s="150"/>
    </row>
    <row r="52068" spans="2:2">
      <c r="B52068" s="150"/>
    </row>
    <row r="52069" spans="2:2">
      <c r="B52069" s="150"/>
    </row>
    <row r="52070" spans="2:2">
      <c r="B52070" s="150"/>
    </row>
    <row r="52071" spans="2:2">
      <c r="B52071" s="150"/>
    </row>
    <row r="52072" spans="2:2">
      <c r="B52072" s="150"/>
    </row>
    <row r="52073" spans="2:2">
      <c r="B52073" s="150"/>
    </row>
    <row r="52074" spans="2:2">
      <c r="B52074" s="150"/>
    </row>
    <row r="52075" spans="2:2">
      <c r="B52075" s="150"/>
    </row>
    <row r="52076" spans="2:2">
      <c r="B52076" s="150"/>
    </row>
    <row r="52077" spans="2:2">
      <c r="B52077" s="150"/>
    </row>
    <row r="52078" spans="2:2">
      <c r="B52078" s="150"/>
    </row>
    <row r="52079" spans="2:2">
      <c r="B52079" s="150"/>
    </row>
    <row r="52080" spans="2:2">
      <c r="B52080" s="150"/>
    </row>
    <row r="52081" spans="2:2">
      <c r="B52081" s="150"/>
    </row>
    <row r="52082" spans="2:2">
      <c r="B52082" s="150"/>
    </row>
    <row r="52083" spans="2:2">
      <c r="B52083" s="150"/>
    </row>
    <row r="52084" spans="2:2">
      <c r="B52084" s="150"/>
    </row>
    <row r="52085" spans="2:2">
      <c r="B52085" s="150"/>
    </row>
    <row r="52086" spans="2:2">
      <c r="B52086" s="150"/>
    </row>
    <row r="52087" spans="2:2">
      <c r="B52087" s="150"/>
    </row>
    <row r="52088" spans="2:2">
      <c r="B52088" s="150"/>
    </row>
    <row r="52089" spans="2:2">
      <c r="B52089" s="150"/>
    </row>
    <row r="52090" spans="2:2">
      <c r="B52090" s="150"/>
    </row>
    <row r="52091" spans="2:2">
      <c r="B52091" s="150"/>
    </row>
    <row r="52092" spans="2:2">
      <c r="B52092" s="150"/>
    </row>
    <row r="52093" spans="2:2">
      <c r="B52093" s="150"/>
    </row>
    <row r="52094" spans="2:2">
      <c r="B52094" s="150"/>
    </row>
    <row r="52095" spans="2:2">
      <c r="B52095" s="150"/>
    </row>
    <row r="52096" spans="2:2">
      <c r="B52096" s="150"/>
    </row>
    <row r="52097" spans="2:2">
      <c r="B52097" s="150"/>
    </row>
    <row r="52098" spans="2:2">
      <c r="B52098" s="150"/>
    </row>
    <row r="52099" spans="2:2">
      <c r="B52099" s="150"/>
    </row>
    <row r="52100" spans="2:2">
      <c r="B52100" s="150"/>
    </row>
    <row r="52101" spans="2:2">
      <c r="B52101" s="150"/>
    </row>
    <row r="52102" spans="2:2">
      <c r="B52102" s="150"/>
    </row>
    <row r="52103" spans="2:2">
      <c r="B52103" s="150"/>
    </row>
    <row r="52104" spans="2:2">
      <c r="B52104" s="150"/>
    </row>
    <row r="52105" spans="2:2">
      <c r="B52105" s="150"/>
    </row>
    <row r="52106" spans="2:2">
      <c r="B52106" s="150"/>
    </row>
    <row r="52107" spans="2:2">
      <c r="B52107" s="150"/>
    </row>
    <row r="52108" spans="2:2">
      <c r="B52108" s="150"/>
    </row>
    <row r="52109" spans="2:2">
      <c r="B52109" s="150"/>
    </row>
    <row r="52110" spans="2:2">
      <c r="B52110" s="150"/>
    </row>
    <row r="52111" spans="2:2">
      <c r="B52111" s="150"/>
    </row>
    <row r="52112" spans="2:2">
      <c r="B52112" s="150"/>
    </row>
    <row r="52113" spans="2:2">
      <c r="B52113" s="150"/>
    </row>
    <row r="52114" spans="2:2">
      <c r="B52114" s="150"/>
    </row>
    <row r="52115" spans="2:2">
      <c r="B52115" s="150"/>
    </row>
    <row r="52116" spans="2:2">
      <c r="B52116" s="150"/>
    </row>
    <row r="52117" spans="2:2">
      <c r="B52117" s="150"/>
    </row>
    <row r="52118" spans="2:2">
      <c r="B52118" s="150"/>
    </row>
    <row r="52119" spans="2:2">
      <c r="B52119" s="150"/>
    </row>
    <row r="52120" spans="2:2">
      <c r="B52120" s="150"/>
    </row>
    <row r="52121" spans="2:2">
      <c r="B52121" s="150"/>
    </row>
    <row r="52122" spans="2:2">
      <c r="B52122" s="150"/>
    </row>
    <row r="52123" spans="2:2">
      <c r="B52123" s="150"/>
    </row>
    <row r="52124" spans="2:2">
      <c r="B52124" s="150"/>
    </row>
    <row r="52125" spans="2:2">
      <c r="B52125" s="150"/>
    </row>
    <row r="52126" spans="2:2">
      <c r="B52126" s="150"/>
    </row>
    <row r="52127" spans="2:2">
      <c r="B52127" s="150"/>
    </row>
    <row r="52128" spans="2:2">
      <c r="B52128" s="150"/>
    </row>
    <row r="52129" spans="2:2">
      <c r="B52129" s="150"/>
    </row>
    <row r="52130" spans="2:2">
      <c r="B52130" s="150"/>
    </row>
    <row r="52131" spans="2:2">
      <c r="B52131" s="150"/>
    </row>
    <row r="52132" spans="2:2">
      <c r="B52132" s="150"/>
    </row>
    <row r="52133" spans="2:2">
      <c r="B52133" s="150"/>
    </row>
    <row r="52134" spans="2:2">
      <c r="B52134" s="150"/>
    </row>
    <row r="52135" spans="2:2">
      <c r="B52135" s="150"/>
    </row>
    <row r="52136" spans="2:2">
      <c r="B52136" s="150"/>
    </row>
    <row r="52137" spans="2:2">
      <c r="B52137" s="150"/>
    </row>
    <row r="52138" spans="2:2">
      <c r="B52138" s="150"/>
    </row>
    <row r="52139" spans="2:2">
      <c r="B52139" s="150"/>
    </row>
    <row r="52140" spans="2:2">
      <c r="B52140" s="150"/>
    </row>
    <row r="52141" spans="2:2">
      <c r="B52141" s="150"/>
    </row>
    <row r="52142" spans="2:2">
      <c r="B52142" s="150"/>
    </row>
    <row r="52143" spans="2:2">
      <c r="B52143" s="150"/>
    </row>
    <row r="52144" spans="2:2">
      <c r="B52144" s="150"/>
    </row>
    <row r="52145" spans="2:2">
      <c r="B52145" s="150"/>
    </row>
    <row r="52146" spans="2:2">
      <c r="B52146" s="150"/>
    </row>
    <row r="52147" spans="2:2">
      <c r="B52147" s="150"/>
    </row>
    <row r="52148" spans="2:2">
      <c r="B52148" s="150"/>
    </row>
    <row r="52149" spans="2:2">
      <c r="B52149" s="150"/>
    </row>
    <row r="52150" spans="2:2">
      <c r="B52150" s="150"/>
    </row>
    <row r="52151" spans="2:2">
      <c r="B52151" s="150"/>
    </row>
    <row r="52152" spans="2:2">
      <c r="B52152" s="150"/>
    </row>
    <row r="52153" spans="2:2">
      <c r="B52153" s="150"/>
    </row>
    <row r="52154" spans="2:2">
      <c r="B52154" s="150"/>
    </row>
    <row r="52155" spans="2:2">
      <c r="B52155" s="150"/>
    </row>
    <row r="52156" spans="2:2">
      <c r="B52156" s="150"/>
    </row>
    <row r="52157" spans="2:2">
      <c r="B52157" s="150"/>
    </row>
    <row r="52158" spans="2:2">
      <c r="B52158" s="150"/>
    </row>
    <row r="52159" spans="2:2">
      <c r="B52159" s="150"/>
    </row>
    <row r="52160" spans="2:2">
      <c r="B52160" s="150"/>
    </row>
    <row r="52161" spans="2:2">
      <c r="B52161" s="150"/>
    </row>
    <row r="52162" spans="2:2">
      <c r="B52162" s="150"/>
    </row>
    <row r="52163" spans="2:2">
      <c r="B52163" s="150"/>
    </row>
    <row r="52164" spans="2:2">
      <c r="B52164" s="150"/>
    </row>
    <row r="52165" spans="2:2">
      <c r="B52165" s="150"/>
    </row>
    <row r="52166" spans="2:2">
      <c r="B52166" s="150"/>
    </row>
    <row r="52167" spans="2:2">
      <c r="B52167" s="150"/>
    </row>
    <row r="52168" spans="2:2">
      <c r="B52168" s="150"/>
    </row>
    <row r="52169" spans="2:2">
      <c r="B52169" s="150"/>
    </row>
    <row r="52170" spans="2:2">
      <c r="B52170" s="150"/>
    </row>
    <row r="52171" spans="2:2">
      <c r="B52171" s="150"/>
    </row>
    <row r="52172" spans="2:2">
      <c r="B52172" s="150"/>
    </row>
    <row r="52173" spans="2:2">
      <c r="B52173" s="150"/>
    </row>
    <row r="52174" spans="2:2">
      <c r="B52174" s="150"/>
    </row>
    <row r="52175" spans="2:2">
      <c r="B52175" s="150"/>
    </row>
    <row r="52176" spans="2:2">
      <c r="B52176" s="150"/>
    </row>
    <row r="52177" spans="2:2">
      <c r="B52177" s="150"/>
    </row>
    <row r="52178" spans="2:2">
      <c r="B52178" s="150"/>
    </row>
    <row r="52179" spans="2:2">
      <c r="B52179" s="150"/>
    </row>
    <row r="52180" spans="2:2">
      <c r="B52180" s="150"/>
    </row>
    <row r="52181" spans="2:2">
      <c r="B52181" s="150"/>
    </row>
    <row r="52182" spans="2:2">
      <c r="B52182" s="150"/>
    </row>
    <row r="52183" spans="2:2">
      <c r="B52183" s="150"/>
    </row>
    <row r="52184" spans="2:2">
      <c r="B52184" s="150"/>
    </row>
    <row r="52185" spans="2:2">
      <c r="B52185" s="150"/>
    </row>
    <row r="52186" spans="2:2">
      <c r="B52186" s="150"/>
    </row>
    <row r="52187" spans="2:2">
      <c r="B52187" s="150"/>
    </row>
    <row r="52188" spans="2:2">
      <c r="B52188" s="150"/>
    </row>
    <row r="52189" spans="2:2">
      <c r="B52189" s="150"/>
    </row>
    <row r="52190" spans="2:2">
      <c r="B52190" s="150"/>
    </row>
    <row r="52191" spans="2:2">
      <c r="B52191" s="150"/>
    </row>
    <row r="52192" spans="2:2">
      <c r="B52192" s="150"/>
    </row>
    <row r="52193" spans="2:2">
      <c r="B52193" s="150"/>
    </row>
    <row r="52194" spans="2:2">
      <c r="B52194" s="150"/>
    </row>
    <row r="52195" spans="2:2">
      <c r="B52195" s="150"/>
    </row>
    <row r="52196" spans="2:2">
      <c r="B52196" s="150"/>
    </row>
    <row r="52197" spans="2:2">
      <c r="B52197" s="150"/>
    </row>
    <row r="52198" spans="2:2">
      <c r="B52198" s="150"/>
    </row>
    <row r="52199" spans="2:2">
      <c r="B52199" s="150"/>
    </row>
    <row r="52200" spans="2:2">
      <c r="B52200" s="150"/>
    </row>
    <row r="52201" spans="2:2">
      <c r="B52201" s="150"/>
    </row>
    <row r="52202" spans="2:2">
      <c r="B52202" s="150"/>
    </row>
    <row r="52203" spans="2:2">
      <c r="B52203" s="150"/>
    </row>
    <row r="52204" spans="2:2">
      <c r="B52204" s="150"/>
    </row>
    <row r="52205" spans="2:2">
      <c r="B52205" s="150"/>
    </row>
    <row r="52206" spans="2:2">
      <c r="B52206" s="150"/>
    </row>
    <row r="52207" spans="2:2">
      <c r="B52207" s="150"/>
    </row>
    <row r="52208" spans="2:2">
      <c r="B52208" s="150"/>
    </row>
    <row r="52209" spans="2:2">
      <c r="B52209" s="150"/>
    </row>
    <row r="52210" spans="2:2">
      <c r="B52210" s="150"/>
    </row>
    <row r="52211" spans="2:2">
      <c r="B52211" s="150"/>
    </row>
    <row r="52212" spans="2:2">
      <c r="B52212" s="150"/>
    </row>
    <row r="52213" spans="2:2">
      <c r="B52213" s="150"/>
    </row>
    <row r="52214" spans="2:2">
      <c r="B52214" s="150"/>
    </row>
    <row r="52215" spans="2:2">
      <c r="B52215" s="150"/>
    </row>
    <row r="52216" spans="2:2">
      <c r="B52216" s="150"/>
    </row>
    <row r="52217" spans="2:2">
      <c r="B52217" s="150"/>
    </row>
    <row r="52218" spans="2:2">
      <c r="B52218" s="150"/>
    </row>
    <row r="52219" spans="2:2">
      <c r="B52219" s="150"/>
    </row>
    <row r="52220" spans="2:2">
      <c r="B52220" s="150"/>
    </row>
    <row r="52221" spans="2:2">
      <c r="B52221" s="150"/>
    </row>
    <row r="52222" spans="2:2">
      <c r="B52222" s="150"/>
    </row>
    <row r="52223" spans="2:2">
      <c r="B52223" s="150"/>
    </row>
    <row r="52224" spans="2:2">
      <c r="B52224" s="150"/>
    </row>
    <row r="52225" spans="2:2">
      <c r="B52225" s="150"/>
    </row>
    <row r="52226" spans="2:2">
      <c r="B52226" s="150"/>
    </row>
    <row r="52227" spans="2:2">
      <c r="B52227" s="150"/>
    </row>
    <row r="52228" spans="2:2">
      <c r="B52228" s="150"/>
    </row>
    <row r="52229" spans="2:2">
      <c r="B52229" s="150"/>
    </row>
    <row r="52230" spans="2:2">
      <c r="B52230" s="150"/>
    </row>
    <row r="52231" spans="2:2">
      <c r="B52231" s="150"/>
    </row>
    <row r="52232" spans="2:2">
      <c r="B52232" s="150"/>
    </row>
    <row r="52233" spans="2:2">
      <c r="B52233" s="150"/>
    </row>
    <row r="52234" spans="2:2">
      <c r="B52234" s="150"/>
    </row>
    <row r="52235" spans="2:2">
      <c r="B52235" s="150"/>
    </row>
    <row r="52236" spans="2:2">
      <c r="B52236" s="150"/>
    </row>
    <row r="52237" spans="2:2">
      <c r="B52237" s="150"/>
    </row>
    <row r="52238" spans="2:2">
      <c r="B52238" s="150"/>
    </row>
    <row r="52239" spans="2:2">
      <c r="B52239" s="150"/>
    </row>
    <row r="52240" spans="2:2">
      <c r="B52240" s="150"/>
    </row>
    <row r="52241" spans="2:2">
      <c r="B52241" s="150"/>
    </row>
    <row r="52242" spans="2:2">
      <c r="B52242" s="150"/>
    </row>
    <row r="52243" spans="2:2">
      <c r="B52243" s="150"/>
    </row>
    <row r="52244" spans="2:2">
      <c r="B52244" s="150"/>
    </row>
    <row r="52245" spans="2:2">
      <c r="B52245" s="150"/>
    </row>
    <row r="52246" spans="2:2">
      <c r="B52246" s="150"/>
    </row>
    <row r="52247" spans="2:2">
      <c r="B52247" s="150"/>
    </row>
    <row r="52248" spans="2:2">
      <c r="B52248" s="150"/>
    </row>
    <row r="52249" spans="2:2">
      <c r="B52249" s="150"/>
    </row>
    <row r="52250" spans="2:2">
      <c r="B52250" s="150"/>
    </row>
    <row r="52251" spans="2:2">
      <c r="B52251" s="150"/>
    </row>
    <row r="52252" spans="2:2">
      <c r="B52252" s="150"/>
    </row>
    <row r="52253" spans="2:2">
      <c r="B52253" s="150"/>
    </row>
    <row r="52254" spans="2:2">
      <c r="B52254" s="150"/>
    </row>
    <row r="52255" spans="2:2">
      <c r="B52255" s="150"/>
    </row>
    <row r="52256" spans="2:2">
      <c r="B52256" s="150"/>
    </row>
    <row r="52257" spans="2:2">
      <c r="B52257" s="150"/>
    </row>
    <row r="52258" spans="2:2">
      <c r="B52258" s="150"/>
    </row>
    <row r="52259" spans="2:2">
      <c r="B52259" s="150"/>
    </row>
    <row r="52260" spans="2:2">
      <c r="B52260" s="150"/>
    </row>
    <row r="52261" spans="2:2">
      <c r="B52261" s="150"/>
    </row>
    <row r="52262" spans="2:2">
      <c r="B52262" s="150"/>
    </row>
    <row r="52263" spans="2:2">
      <c r="B52263" s="150"/>
    </row>
    <row r="52264" spans="2:2">
      <c r="B52264" s="150"/>
    </row>
    <row r="52265" spans="2:2">
      <c r="B52265" s="150"/>
    </row>
    <row r="52266" spans="2:2">
      <c r="B52266" s="150"/>
    </row>
    <row r="52267" spans="2:2">
      <c r="B52267" s="150"/>
    </row>
    <row r="52268" spans="2:2">
      <c r="B52268" s="150"/>
    </row>
    <row r="52269" spans="2:2">
      <c r="B52269" s="150"/>
    </row>
    <row r="52270" spans="2:2">
      <c r="B52270" s="150"/>
    </row>
    <row r="52271" spans="2:2">
      <c r="B52271" s="150"/>
    </row>
    <row r="52272" spans="2:2">
      <c r="B52272" s="150"/>
    </row>
    <row r="52273" spans="2:2">
      <c r="B52273" s="150"/>
    </row>
    <row r="52274" spans="2:2">
      <c r="B52274" s="150"/>
    </row>
    <row r="52275" spans="2:2">
      <c r="B52275" s="150"/>
    </row>
    <row r="52276" spans="2:2">
      <c r="B52276" s="150"/>
    </row>
    <row r="52277" spans="2:2">
      <c r="B52277" s="150"/>
    </row>
    <row r="52278" spans="2:2">
      <c r="B52278" s="150"/>
    </row>
    <row r="52279" spans="2:2">
      <c r="B52279" s="150"/>
    </row>
    <row r="52280" spans="2:2">
      <c r="B52280" s="150"/>
    </row>
    <row r="52281" spans="2:2">
      <c r="B52281" s="150"/>
    </row>
    <row r="52282" spans="2:2">
      <c r="B52282" s="150"/>
    </row>
    <row r="52283" spans="2:2">
      <c r="B52283" s="150"/>
    </row>
    <row r="52284" spans="2:2">
      <c r="B52284" s="150"/>
    </row>
    <row r="52285" spans="2:2">
      <c r="B52285" s="150"/>
    </row>
    <row r="52286" spans="2:2">
      <c r="B52286" s="150"/>
    </row>
    <row r="52287" spans="2:2">
      <c r="B52287" s="150"/>
    </row>
    <row r="52288" spans="2:2">
      <c r="B52288" s="150"/>
    </row>
    <row r="52289" spans="2:2">
      <c r="B52289" s="150"/>
    </row>
    <row r="52290" spans="2:2">
      <c r="B52290" s="150"/>
    </row>
    <row r="52291" spans="2:2">
      <c r="B52291" s="150"/>
    </row>
    <row r="52292" spans="2:2">
      <c r="B52292" s="150"/>
    </row>
    <row r="52293" spans="2:2">
      <c r="B52293" s="150"/>
    </row>
    <row r="52294" spans="2:2">
      <c r="B52294" s="150"/>
    </row>
    <row r="52295" spans="2:2">
      <c r="B52295" s="150"/>
    </row>
    <row r="52296" spans="2:2">
      <c r="B52296" s="150"/>
    </row>
    <row r="52297" spans="2:2">
      <c r="B52297" s="150"/>
    </row>
    <row r="52298" spans="2:2">
      <c r="B52298" s="150"/>
    </row>
    <row r="52299" spans="2:2">
      <c r="B52299" s="150"/>
    </row>
    <row r="52300" spans="2:2">
      <c r="B52300" s="150"/>
    </row>
    <row r="52301" spans="2:2">
      <c r="B52301" s="150"/>
    </row>
    <row r="52302" spans="2:2">
      <c r="B52302" s="150"/>
    </row>
    <row r="52303" spans="2:2">
      <c r="B52303" s="150"/>
    </row>
    <row r="52304" spans="2:2">
      <c r="B52304" s="150"/>
    </row>
    <row r="52305" spans="2:2">
      <c r="B52305" s="150"/>
    </row>
    <row r="52306" spans="2:2">
      <c r="B52306" s="150"/>
    </row>
    <row r="52307" spans="2:2">
      <c r="B52307" s="150"/>
    </row>
    <row r="52308" spans="2:2">
      <c r="B52308" s="150"/>
    </row>
    <row r="52309" spans="2:2">
      <c r="B52309" s="150"/>
    </row>
    <row r="52310" spans="2:2">
      <c r="B52310" s="150"/>
    </row>
    <row r="52311" spans="2:2">
      <c r="B52311" s="150"/>
    </row>
    <row r="52312" spans="2:2">
      <c r="B52312" s="150"/>
    </row>
    <row r="52313" spans="2:2">
      <c r="B52313" s="150"/>
    </row>
    <row r="52314" spans="2:2">
      <c r="B52314" s="150"/>
    </row>
    <row r="52315" spans="2:2">
      <c r="B52315" s="150"/>
    </row>
    <row r="52316" spans="2:2">
      <c r="B52316" s="150"/>
    </row>
    <row r="52317" spans="2:2">
      <c r="B52317" s="150"/>
    </row>
    <row r="52318" spans="2:2">
      <c r="B52318" s="150"/>
    </row>
    <row r="52319" spans="2:2">
      <c r="B52319" s="150"/>
    </row>
    <row r="52320" spans="2:2">
      <c r="B52320" s="150"/>
    </row>
    <row r="52321" spans="2:2">
      <c r="B52321" s="150"/>
    </row>
    <row r="52322" spans="2:2">
      <c r="B52322" s="150"/>
    </row>
    <row r="52323" spans="2:2">
      <c r="B52323" s="150"/>
    </row>
    <row r="52324" spans="2:2">
      <c r="B52324" s="150"/>
    </row>
    <row r="52325" spans="2:2">
      <c r="B52325" s="150"/>
    </row>
    <row r="52326" spans="2:2">
      <c r="B52326" s="150"/>
    </row>
    <row r="52327" spans="2:2">
      <c r="B52327" s="150"/>
    </row>
    <row r="52328" spans="2:2">
      <c r="B52328" s="150"/>
    </row>
    <row r="52329" spans="2:2">
      <c r="B52329" s="150"/>
    </row>
    <row r="52330" spans="2:2">
      <c r="B52330" s="150"/>
    </row>
    <row r="52331" spans="2:2">
      <c r="B52331" s="150"/>
    </row>
    <row r="52332" spans="2:2">
      <c r="B52332" s="150"/>
    </row>
    <row r="52333" spans="2:2">
      <c r="B52333" s="150"/>
    </row>
    <row r="52334" spans="2:2">
      <c r="B52334" s="150"/>
    </row>
    <row r="52335" spans="2:2">
      <c r="B52335" s="150"/>
    </row>
    <row r="52336" spans="2:2">
      <c r="B52336" s="150"/>
    </row>
    <row r="52337" spans="2:2">
      <c r="B52337" s="150"/>
    </row>
    <row r="52338" spans="2:2">
      <c r="B52338" s="150"/>
    </row>
    <row r="52339" spans="2:2">
      <c r="B52339" s="150"/>
    </row>
    <row r="52340" spans="2:2">
      <c r="B52340" s="150"/>
    </row>
    <row r="52341" spans="2:2">
      <c r="B52341" s="150"/>
    </row>
    <row r="52342" spans="2:2">
      <c r="B52342" s="150"/>
    </row>
    <row r="52343" spans="2:2">
      <c r="B52343" s="150"/>
    </row>
    <row r="52344" spans="2:2">
      <c r="B52344" s="150"/>
    </row>
    <row r="52345" spans="2:2">
      <c r="B52345" s="150"/>
    </row>
    <row r="52346" spans="2:2">
      <c r="B52346" s="150"/>
    </row>
    <row r="52347" spans="2:2">
      <c r="B52347" s="150"/>
    </row>
    <row r="52348" spans="2:2">
      <c r="B52348" s="150"/>
    </row>
    <row r="52349" spans="2:2">
      <c r="B52349" s="150"/>
    </row>
    <row r="52350" spans="2:2">
      <c r="B52350" s="150"/>
    </row>
    <row r="52351" spans="2:2">
      <c r="B52351" s="150"/>
    </row>
    <row r="52352" spans="2:2">
      <c r="B52352" s="150"/>
    </row>
    <row r="52353" spans="2:2">
      <c r="B52353" s="150"/>
    </row>
    <row r="52354" spans="2:2">
      <c r="B52354" s="150"/>
    </row>
    <row r="52355" spans="2:2">
      <c r="B52355" s="150"/>
    </row>
    <row r="52356" spans="2:2">
      <c r="B52356" s="150"/>
    </row>
    <row r="52357" spans="2:2">
      <c r="B52357" s="150"/>
    </row>
    <row r="52358" spans="2:2">
      <c r="B52358" s="150"/>
    </row>
    <row r="52359" spans="2:2">
      <c r="B52359" s="150"/>
    </row>
    <row r="52360" spans="2:2">
      <c r="B52360" s="150"/>
    </row>
    <row r="52361" spans="2:2">
      <c r="B52361" s="150"/>
    </row>
    <row r="52362" spans="2:2">
      <c r="B52362" s="150"/>
    </row>
    <row r="52363" spans="2:2">
      <c r="B52363" s="150"/>
    </row>
    <row r="52364" spans="2:2">
      <c r="B52364" s="150"/>
    </row>
    <row r="52365" spans="2:2">
      <c r="B52365" s="150"/>
    </row>
    <row r="52366" spans="2:2">
      <c r="B52366" s="150"/>
    </row>
    <row r="52367" spans="2:2">
      <c r="B52367" s="150"/>
    </row>
    <row r="52368" spans="2:2">
      <c r="B52368" s="150"/>
    </row>
    <row r="52369" spans="2:2">
      <c r="B52369" s="150"/>
    </row>
    <row r="52370" spans="2:2">
      <c r="B52370" s="150"/>
    </row>
    <row r="52371" spans="2:2">
      <c r="B52371" s="150"/>
    </row>
    <row r="52372" spans="2:2">
      <c r="B52372" s="150"/>
    </row>
    <row r="52373" spans="2:2">
      <c r="B52373" s="150"/>
    </row>
    <row r="52374" spans="2:2">
      <c r="B52374" s="150"/>
    </row>
    <row r="52375" spans="2:2">
      <c r="B52375" s="150"/>
    </row>
    <row r="52376" spans="2:2">
      <c r="B52376" s="150"/>
    </row>
    <row r="52377" spans="2:2">
      <c r="B52377" s="150"/>
    </row>
    <row r="52378" spans="2:2">
      <c r="B52378" s="150"/>
    </row>
    <row r="52379" spans="2:2">
      <c r="B52379" s="150"/>
    </row>
    <row r="52380" spans="2:2">
      <c r="B52380" s="150"/>
    </row>
    <row r="52381" spans="2:2">
      <c r="B52381" s="150"/>
    </row>
    <row r="52382" spans="2:2">
      <c r="B52382" s="150"/>
    </row>
    <row r="52383" spans="2:2">
      <c r="B52383" s="150"/>
    </row>
    <row r="52384" spans="2:2">
      <c r="B52384" s="150"/>
    </row>
    <row r="52385" spans="2:2">
      <c r="B52385" s="150"/>
    </row>
    <row r="52386" spans="2:2">
      <c r="B52386" s="150"/>
    </row>
    <row r="52387" spans="2:2">
      <c r="B52387" s="150"/>
    </row>
    <row r="52388" spans="2:2">
      <c r="B52388" s="150"/>
    </row>
    <row r="52389" spans="2:2">
      <c r="B52389" s="150"/>
    </row>
    <row r="52390" spans="2:2">
      <c r="B52390" s="150"/>
    </row>
    <row r="52391" spans="2:2">
      <c r="B52391" s="150"/>
    </row>
    <row r="52392" spans="2:2">
      <c r="B52392" s="150"/>
    </row>
    <row r="52393" spans="2:2">
      <c r="B52393" s="150"/>
    </row>
    <row r="52394" spans="2:2">
      <c r="B52394" s="150"/>
    </row>
    <row r="52395" spans="2:2">
      <c r="B52395" s="150"/>
    </row>
    <row r="52396" spans="2:2">
      <c r="B52396" s="150"/>
    </row>
    <row r="52397" spans="2:2">
      <c r="B52397" s="150"/>
    </row>
    <row r="52398" spans="2:2">
      <c r="B52398" s="150"/>
    </row>
    <row r="52399" spans="2:2">
      <c r="B52399" s="150"/>
    </row>
    <row r="52400" spans="2:2">
      <c r="B52400" s="150"/>
    </row>
    <row r="52401" spans="2:2">
      <c r="B52401" s="150"/>
    </row>
    <row r="52402" spans="2:2">
      <c r="B52402" s="150"/>
    </row>
    <row r="52403" spans="2:2">
      <c r="B52403" s="150"/>
    </row>
    <row r="52404" spans="2:2">
      <c r="B52404" s="150"/>
    </row>
    <row r="52405" spans="2:2">
      <c r="B52405" s="150"/>
    </row>
    <row r="52406" spans="2:2">
      <c r="B52406" s="150"/>
    </row>
    <row r="52407" spans="2:2">
      <c r="B52407" s="150"/>
    </row>
    <row r="52408" spans="2:2">
      <c r="B52408" s="150"/>
    </row>
    <row r="52409" spans="2:2">
      <c r="B52409" s="150"/>
    </row>
    <row r="52410" spans="2:2">
      <c r="B52410" s="150"/>
    </row>
    <row r="52411" spans="2:2">
      <c r="B52411" s="150"/>
    </row>
    <row r="52412" spans="2:2">
      <c r="B52412" s="150"/>
    </row>
    <row r="52413" spans="2:2">
      <c r="B52413" s="150"/>
    </row>
    <row r="52414" spans="2:2">
      <c r="B52414" s="150"/>
    </row>
    <row r="52415" spans="2:2">
      <c r="B52415" s="150"/>
    </row>
    <row r="52416" spans="2:2">
      <c r="B52416" s="150"/>
    </row>
    <row r="52417" spans="2:2">
      <c r="B52417" s="150"/>
    </row>
    <row r="52418" spans="2:2">
      <c r="B52418" s="150"/>
    </row>
    <row r="52419" spans="2:2">
      <c r="B52419" s="150"/>
    </row>
    <row r="52420" spans="2:2">
      <c r="B52420" s="150"/>
    </row>
    <row r="52421" spans="2:2">
      <c r="B52421" s="150"/>
    </row>
    <row r="52422" spans="2:2">
      <c r="B52422" s="150"/>
    </row>
    <row r="52423" spans="2:2">
      <c r="B52423" s="150"/>
    </row>
    <row r="52424" spans="2:2">
      <c r="B52424" s="150"/>
    </row>
    <row r="52425" spans="2:2">
      <c r="B52425" s="150"/>
    </row>
    <row r="52426" spans="2:2">
      <c r="B52426" s="150"/>
    </row>
    <row r="52427" spans="2:2">
      <c r="B52427" s="150"/>
    </row>
    <row r="52428" spans="2:2">
      <c r="B52428" s="150"/>
    </row>
    <row r="52429" spans="2:2">
      <c r="B52429" s="150"/>
    </row>
    <row r="52430" spans="2:2">
      <c r="B52430" s="150"/>
    </row>
    <row r="52431" spans="2:2">
      <c r="B52431" s="150"/>
    </row>
    <row r="52432" spans="2:2">
      <c r="B52432" s="150"/>
    </row>
    <row r="52433" spans="2:2">
      <c r="B52433" s="150"/>
    </row>
    <row r="52434" spans="2:2">
      <c r="B52434" s="150"/>
    </row>
    <row r="52435" spans="2:2">
      <c r="B52435" s="150"/>
    </row>
    <row r="52436" spans="2:2">
      <c r="B52436" s="150"/>
    </row>
    <row r="52437" spans="2:2">
      <c r="B52437" s="150"/>
    </row>
    <row r="52438" spans="2:2">
      <c r="B52438" s="150"/>
    </row>
    <row r="52439" spans="2:2">
      <c r="B52439" s="150"/>
    </row>
    <row r="52440" spans="2:2">
      <c r="B52440" s="150"/>
    </row>
    <row r="52441" spans="2:2">
      <c r="B52441" s="150"/>
    </row>
    <row r="52442" spans="2:2">
      <c r="B52442" s="150"/>
    </row>
    <row r="52443" spans="2:2">
      <c r="B52443" s="150"/>
    </row>
    <row r="52444" spans="2:2">
      <c r="B52444" s="150"/>
    </row>
    <row r="52445" spans="2:2">
      <c r="B52445" s="150"/>
    </row>
    <row r="52446" spans="2:2">
      <c r="B52446" s="150"/>
    </row>
    <row r="52447" spans="2:2">
      <c r="B52447" s="150"/>
    </row>
    <row r="52448" spans="2:2">
      <c r="B52448" s="150"/>
    </row>
    <row r="52449" spans="2:2">
      <c r="B52449" s="150"/>
    </row>
    <row r="52450" spans="2:2">
      <c r="B52450" s="150"/>
    </row>
    <row r="52451" spans="2:2">
      <c r="B52451" s="150"/>
    </row>
    <row r="52452" spans="2:2">
      <c r="B52452" s="150"/>
    </row>
    <row r="52453" spans="2:2">
      <c r="B52453" s="150"/>
    </row>
    <row r="52454" spans="2:2">
      <c r="B52454" s="150"/>
    </row>
    <row r="52455" spans="2:2">
      <c r="B52455" s="150"/>
    </row>
    <row r="52456" spans="2:2">
      <c r="B52456" s="150"/>
    </row>
    <row r="52457" spans="2:2">
      <c r="B52457" s="150"/>
    </row>
    <row r="52458" spans="2:2">
      <c r="B52458" s="150"/>
    </row>
    <row r="52459" spans="2:2">
      <c r="B52459" s="150"/>
    </row>
    <row r="52460" spans="2:2">
      <c r="B52460" s="150"/>
    </row>
    <row r="52461" spans="2:2">
      <c r="B52461" s="150"/>
    </row>
    <row r="52462" spans="2:2">
      <c r="B52462" s="150"/>
    </row>
    <row r="52463" spans="2:2">
      <c r="B52463" s="150"/>
    </row>
    <row r="52464" spans="2:2">
      <c r="B52464" s="150"/>
    </row>
    <row r="52465" spans="2:2">
      <c r="B52465" s="150"/>
    </row>
    <row r="52466" spans="2:2">
      <c r="B52466" s="150"/>
    </row>
    <row r="52467" spans="2:2">
      <c r="B52467" s="150"/>
    </row>
    <row r="52468" spans="2:2">
      <c r="B52468" s="150"/>
    </row>
    <row r="52469" spans="2:2">
      <c r="B52469" s="150"/>
    </row>
    <row r="52470" spans="2:2">
      <c r="B52470" s="150"/>
    </row>
    <row r="52471" spans="2:2">
      <c r="B52471" s="150"/>
    </row>
    <row r="52472" spans="2:2">
      <c r="B52472" s="150"/>
    </row>
    <row r="52473" spans="2:2">
      <c r="B52473" s="150"/>
    </row>
    <row r="52474" spans="2:2">
      <c r="B52474" s="150"/>
    </row>
    <row r="52475" spans="2:2">
      <c r="B52475" s="150"/>
    </row>
    <row r="52476" spans="2:2">
      <c r="B52476" s="150"/>
    </row>
    <row r="52477" spans="2:2">
      <c r="B52477" s="150"/>
    </row>
    <row r="52478" spans="2:2">
      <c r="B52478" s="150"/>
    </row>
    <row r="52479" spans="2:2">
      <c r="B52479" s="150"/>
    </row>
    <row r="52480" spans="2:2">
      <c r="B52480" s="150"/>
    </row>
    <row r="52481" spans="2:2">
      <c r="B52481" s="150"/>
    </row>
    <row r="52482" spans="2:2">
      <c r="B52482" s="150"/>
    </row>
    <row r="52483" spans="2:2">
      <c r="B52483" s="150"/>
    </row>
    <row r="52484" spans="2:2">
      <c r="B52484" s="150"/>
    </row>
    <row r="52485" spans="2:2">
      <c r="B52485" s="150"/>
    </row>
    <row r="52486" spans="2:2">
      <c r="B52486" s="150"/>
    </row>
    <row r="52487" spans="2:2">
      <c r="B52487" s="150"/>
    </row>
    <row r="52488" spans="2:2">
      <c r="B52488" s="150"/>
    </row>
    <row r="52489" spans="2:2">
      <c r="B52489" s="150"/>
    </row>
    <row r="52490" spans="2:2">
      <c r="B52490" s="150"/>
    </row>
    <row r="52491" spans="2:2">
      <c r="B52491" s="150"/>
    </row>
    <row r="52492" spans="2:2">
      <c r="B52492" s="150"/>
    </row>
    <row r="52493" spans="2:2">
      <c r="B52493" s="150"/>
    </row>
    <row r="52494" spans="2:2">
      <c r="B52494" s="150"/>
    </row>
    <row r="52495" spans="2:2">
      <c r="B52495" s="150"/>
    </row>
    <row r="52496" spans="2:2">
      <c r="B52496" s="150"/>
    </row>
    <row r="52497" spans="2:2">
      <c r="B52497" s="150"/>
    </row>
    <row r="52498" spans="2:2">
      <c r="B52498" s="150"/>
    </row>
    <row r="52499" spans="2:2">
      <c r="B52499" s="150"/>
    </row>
    <row r="52500" spans="2:2">
      <c r="B52500" s="150"/>
    </row>
    <row r="52501" spans="2:2">
      <c r="B52501" s="150"/>
    </row>
    <row r="52502" spans="2:2">
      <c r="B52502" s="150"/>
    </row>
    <row r="52503" spans="2:2">
      <c r="B52503" s="150"/>
    </row>
    <row r="52504" spans="2:2">
      <c r="B52504" s="150"/>
    </row>
    <row r="52505" spans="2:2">
      <c r="B52505" s="150"/>
    </row>
    <row r="52506" spans="2:2">
      <c r="B52506" s="150"/>
    </row>
    <row r="52507" spans="2:2">
      <c r="B52507" s="150"/>
    </row>
    <row r="52508" spans="2:2">
      <c r="B52508" s="150"/>
    </row>
    <row r="52509" spans="2:2">
      <c r="B52509" s="150"/>
    </row>
    <row r="52510" spans="2:2">
      <c r="B52510" s="150"/>
    </row>
    <row r="52511" spans="2:2">
      <c r="B52511" s="150"/>
    </row>
    <row r="52512" spans="2:2">
      <c r="B52512" s="150"/>
    </row>
    <row r="52513" spans="2:2">
      <c r="B52513" s="150"/>
    </row>
    <row r="52514" spans="2:2">
      <c r="B52514" s="150"/>
    </row>
    <row r="52515" spans="2:2">
      <c r="B52515" s="150"/>
    </row>
    <row r="52516" spans="2:2">
      <c r="B52516" s="150"/>
    </row>
    <row r="52517" spans="2:2">
      <c r="B52517" s="150"/>
    </row>
    <row r="52518" spans="2:2">
      <c r="B52518" s="150"/>
    </row>
    <row r="52519" spans="2:2">
      <c r="B52519" s="150"/>
    </row>
    <row r="52520" spans="2:2">
      <c r="B52520" s="150"/>
    </row>
    <row r="52521" spans="2:2">
      <c r="B52521" s="150"/>
    </row>
    <row r="52522" spans="2:2">
      <c r="B52522" s="150"/>
    </row>
    <row r="52523" spans="2:2">
      <c r="B52523" s="150"/>
    </row>
    <row r="52524" spans="2:2">
      <c r="B52524" s="150"/>
    </row>
    <row r="52525" spans="2:2">
      <c r="B52525" s="150"/>
    </row>
    <row r="52526" spans="2:2">
      <c r="B52526" s="150"/>
    </row>
    <row r="52527" spans="2:2">
      <c r="B52527" s="150"/>
    </row>
    <row r="52528" spans="2:2">
      <c r="B52528" s="150"/>
    </row>
    <row r="52529" spans="2:2">
      <c r="B52529" s="150"/>
    </row>
    <row r="52530" spans="2:2">
      <c r="B52530" s="150"/>
    </row>
    <row r="52531" spans="2:2">
      <c r="B52531" s="150"/>
    </row>
    <row r="52532" spans="2:2">
      <c r="B52532" s="150"/>
    </row>
    <row r="52533" spans="2:2">
      <c r="B52533" s="150"/>
    </row>
    <row r="52534" spans="2:2">
      <c r="B52534" s="150"/>
    </row>
    <row r="52535" spans="2:2">
      <c r="B52535" s="150"/>
    </row>
    <row r="52536" spans="2:2">
      <c r="B52536" s="150"/>
    </row>
    <row r="52537" spans="2:2">
      <c r="B52537" s="150"/>
    </row>
    <row r="52538" spans="2:2">
      <c r="B52538" s="150"/>
    </row>
    <row r="52539" spans="2:2">
      <c r="B52539" s="150"/>
    </row>
    <row r="52540" spans="2:2">
      <c r="B52540" s="150"/>
    </row>
    <row r="52541" spans="2:2">
      <c r="B52541" s="150"/>
    </row>
    <row r="52542" spans="2:2">
      <c r="B52542" s="150"/>
    </row>
    <row r="52543" spans="2:2">
      <c r="B52543" s="150"/>
    </row>
    <row r="52544" spans="2:2">
      <c r="B52544" s="150"/>
    </row>
    <row r="52545" spans="2:2">
      <c r="B52545" s="150"/>
    </row>
    <row r="52546" spans="2:2">
      <c r="B52546" s="150"/>
    </row>
    <row r="52547" spans="2:2">
      <c r="B52547" s="150"/>
    </row>
    <row r="52548" spans="2:2">
      <c r="B52548" s="150"/>
    </row>
    <row r="52549" spans="2:2">
      <c r="B52549" s="150"/>
    </row>
    <row r="52550" spans="2:2">
      <c r="B52550" s="150"/>
    </row>
    <row r="52551" spans="2:2">
      <c r="B52551" s="150"/>
    </row>
    <row r="52552" spans="2:2">
      <c r="B52552" s="150"/>
    </row>
    <row r="52553" spans="2:2">
      <c r="B52553" s="150"/>
    </row>
    <row r="52554" spans="2:2">
      <c r="B52554" s="150"/>
    </row>
    <row r="52555" spans="2:2">
      <c r="B52555" s="150"/>
    </row>
    <row r="52556" spans="2:2">
      <c r="B52556" s="150"/>
    </row>
    <row r="52557" spans="2:2">
      <c r="B52557" s="150"/>
    </row>
    <row r="52558" spans="2:2">
      <c r="B52558" s="150"/>
    </row>
    <row r="52559" spans="2:2">
      <c r="B52559" s="150"/>
    </row>
    <row r="52560" spans="2:2">
      <c r="B52560" s="150"/>
    </row>
    <row r="52561" spans="2:2">
      <c r="B52561" s="150"/>
    </row>
    <row r="52562" spans="2:2">
      <c r="B52562" s="150"/>
    </row>
    <row r="52563" spans="2:2">
      <c r="B52563" s="150"/>
    </row>
    <row r="52564" spans="2:2">
      <c r="B52564" s="150"/>
    </row>
    <row r="52565" spans="2:2">
      <c r="B52565" s="150"/>
    </row>
    <row r="52566" spans="2:2">
      <c r="B52566" s="150"/>
    </row>
    <row r="52567" spans="2:2">
      <c r="B52567" s="150"/>
    </row>
    <row r="52568" spans="2:2">
      <c r="B52568" s="150"/>
    </row>
    <row r="52569" spans="2:2">
      <c r="B52569" s="150"/>
    </row>
    <row r="52570" spans="2:2">
      <c r="B52570" s="150"/>
    </row>
    <row r="52571" spans="2:2">
      <c r="B52571" s="150"/>
    </row>
    <row r="52572" spans="2:2">
      <c r="B52572" s="150"/>
    </row>
    <row r="52573" spans="2:2">
      <c r="B52573" s="150"/>
    </row>
    <row r="52574" spans="2:2">
      <c r="B52574" s="150"/>
    </row>
    <row r="52575" spans="2:2">
      <c r="B52575" s="150"/>
    </row>
    <row r="52576" spans="2:2">
      <c r="B52576" s="150"/>
    </row>
    <row r="52577" spans="2:2">
      <c r="B52577" s="150"/>
    </row>
    <row r="52578" spans="2:2">
      <c r="B52578" s="150"/>
    </row>
    <row r="52579" spans="2:2">
      <c r="B52579" s="150"/>
    </row>
    <row r="52580" spans="2:2">
      <c r="B52580" s="150"/>
    </row>
    <row r="52581" spans="2:2">
      <c r="B52581" s="150"/>
    </row>
    <row r="52582" spans="2:2">
      <c r="B52582" s="150"/>
    </row>
    <row r="52583" spans="2:2">
      <c r="B52583" s="150"/>
    </row>
    <row r="52584" spans="2:2">
      <c r="B52584" s="150"/>
    </row>
    <row r="52585" spans="2:2">
      <c r="B52585" s="150"/>
    </row>
    <row r="52586" spans="2:2">
      <c r="B52586" s="150"/>
    </row>
    <row r="52587" spans="2:2">
      <c r="B52587" s="150"/>
    </row>
    <row r="52588" spans="2:2">
      <c r="B52588" s="150"/>
    </row>
    <row r="52589" spans="2:2">
      <c r="B52589" s="150"/>
    </row>
    <row r="52590" spans="2:2">
      <c r="B52590" s="150"/>
    </row>
    <row r="52591" spans="2:2">
      <c r="B52591" s="150"/>
    </row>
    <row r="52592" spans="2:2">
      <c r="B52592" s="150"/>
    </row>
    <row r="52593" spans="2:2">
      <c r="B52593" s="150"/>
    </row>
    <row r="52594" spans="2:2">
      <c r="B52594" s="150"/>
    </row>
    <row r="52595" spans="2:2">
      <c r="B52595" s="150"/>
    </row>
    <row r="52596" spans="2:2">
      <c r="B52596" s="150"/>
    </row>
    <row r="52597" spans="2:2">
      <c r="B52597" s="150"/>
    </row>
    <row r="52598" spans="2:2">
      <c r="B52598" s="150"/>
    </row>
    <row r="52599" spans="2:2">
      <c r="B52599" s="150"/>
    </row>
    <row r="52600" spans="2:2">
      <c r="B52600" s="150"/>
    </row>
    <row r="52601" spans="2:2">
      <c r="B52601" s="150"/>
    </row>
    <row r="52602" spans="2:2">
      <c r="B52602" s="150"/>
    </row>
    <row r="52603" spans="2:2">
      <c r="B52603" s="150"/>
    </row>
    <row r="52604" spans="2:2">
      <c r="B52604" s="150"/>
    </row>
    <row r="52605" spans="2:2">
      <c r="B52605" s="150"/>
    </row>
    <row r="52606" spans="2:2">
      <c r="B52606" s="150"/>
    </row>
    <row r="52607" spans="2:2">
      <c r="B52607" s="150"/>
    </row>
    <row r="52608" spans="2:2">
      <c r="B52608" s="150"/>
    </row>
    <row r="52609" spans="2:2">
      <c r="B52609" s="150"/>
    </row>
    <row r="52610" spans="2:2">
      <c r="B52610" s="150"/>
    </row>
    <row r="52611" spans="2:2">
      <c r="B52611" s="150"/>
    </row>
    <row r="52612" spans="2:2">
      <c r="B52612" s="150"/>
    </row>
    <row r="52613" spans="2:2">
      <c r="B52613" s="150"/>
    </row>
    <row r="52614" spans="2:2">
      <c r="B52614" s="150"/>
    </row>
    <row r="52615" spans="2:2">
      <c r="B52615" s="150"/>
    </row>
    <row r="52616" spans="2:2">
      <c r="B52616" s="150"/>
    </row>
    <row r="52617" spans="2:2">
      <c r="B52617" s="150"/>
    </row>
    <row r="52618" spans="2:2">
      <c r="B52618" s="150"/>
    </row>
    <row r="52619" spans="2:2">
      <c r="B52619" s="150"/>
    </row>
    <row r="52620" spans="2:2">
      <c r="B52620" s="150"/>
    </row>
    <row r="52621" spans="2:2">
      <c r="B52621" s="150"/>
    </row>
    <row r="52622" spans="2:2">
      <c r="B52622" s="150"/>
    </row>
    <row r="52623" spans="2:2">
      <c r="B52623" s="150"/>
    </row>
    <row r="52624" spans="2:2">
      <c r="B52624" s="150"/>
    </row>
    <row r="52625" spans="2:2">
      <c r="B52625" s="150"/>
    </row>
    <row r="52626" spans="2:2">
      <c r="B52626" s="150"/>
    </row>
    <row r="52627" spans="2:2">
      <c r="B52627" s="150"/>
    </row>
    <row r="52628" spans="2:2">
      <c r="B52628" s="150"/>
    </row>
    <row r="52629" spans="2:2">
      <c r="B52629" s="150"/>
    </row>
    <row r="52630" spans="2:2">
      <c r="B52630" s="150"/>
    </row>
    <row r="52631" spans="2:2">
      <c r="B52631" s="150"/>
    </row>
    <row r="52632" spans="2:2">
      <c r="B52632" s="150"/>
    </row>
    <row r="52633" spans="2:2">
      <c r="B52633" s="150"/>
    </row>
    <row r="52634" spans="2:2">
      <c r="B52634" s="150"/>
    </row>
    <row r="52635" spans="2:2">
      <c r="B52635" s="150"/>
    </row>
    <row r="52636" spans="2:2">
      <c r="B52636" s="150"/>
    </row>
    <row r="52637" spans="2:2">
      <c r="B52637" s="150"/>
    </row>
    <row r="52638" spans="2:2">
      <c r="B52638" s="150"/>
    </row>
    <row r="52639" spans="2:2">
      <c r="B52639" s="150"/>
    </row>
    <row r="52640" spans="2:2">
      <c r="B52640" s="150"/>
    </row>
    <row r="52641" spans="2:2">
      <c r="B52641" s="150"/>
    </row>
    <row r="52642" spans="2:2">
      <c r="B52642" s="150"/>
    </row>
    <row r="52643" spans="2:2">
      <c r="B52643" s="150"/>
    </row>
    <row r="52644" spans="2:2">
      <c r="B52644" s="150"/>
    </row>
    <row r="52645" spans="2:2">
      <c r="B52645" s="150"/>
    </row>
    <row r="52646" spans="2:2">
      <c r="B52646" s="150"/>
    </row>
    <row r="52647" spans="2:2">
      <c r="B52647" s="150"/>
    </row>
    <row r="52648" spans="2:2">
      <c r="B52648" s="150"/>
    </row>
    <row r="52649" spans="2:2">
      <c r="B52649" s="150"/>
    </row>
    <row r="52650" spans="2:2">
      <c r="B52650" s="150"/>
    </row>
    <row r="52651" spans="2:2">
      <c r="B52651" s="150"/>
    </row>
    <row r="52652" spans="2:2">
      <c r="B52652" s="150"/>
    </row>
    <row r="52653" spans="2:2">
      <c r="B52653" s="150"/>
    </row>
    <row r="52654" spans="2:2">
      <c r="B52654" s="150"/>
    </row>
    <row r="52655" spans="2:2">
      <c r="B52655" s="150"/>
    </row>
    <row r="52656" spans="2:2">
      <c r="B52656" s="150"/>
    </row>
    <row r="52657" spans="2:2">
      <c r="B52657" s="150"/>
    </row>
    <row r="52658" spans="2:2">
      <c r="B52658" s="150"/>
    </row>
    <row r="52659" spans="2:2">
      <c r="B52659" s="150"/>
    </row>
    <row r="52660" spans="2:2">
      <c r="B52660" s="150"/>
    </row>
    <row r="52661" spans="2:2">
      <c r="B52661" s="150"/>
    </row>
    <row r="52662" spans="2:2">
      <c r="B52662" s="150"/>
    </row>
    <row r="52663" spans="2:2">
      <c r="B52663" s="150"/>
    </row>
    <row r="52664" spans="2:2">
      <c r="B52664" s="150"/>
    </row>
    <row r="52665" spans="2:2">
      <c r="B52665" s="150"/>
    </row>
    <row r="52666" spans="2:2">
      <c r="B52666" s="150"/>
    </row>
    <row r="52667" spans="2:2">
      <c r="B52667" s="150"/>
    </row>
    <row r="52668" spans="2:2">
      <c r="B52668" s="150"/>
    </row>
    <row r="52669" spans="2:2">
      <c r="B52669" s="150"/>
    </row>
    <row r="52670" spans="2:2">
      <c r="B52670" s="150"/>
    </row>
    <row r="52671" spans="2:2">
      <c r="B52671" s="150"/>
    </row>
    <row r="52672" spans="2:2">
      <c r="B52672" s="150"/>
    </row>
    <row r="52673" spans="2:2">
      <c r="B52673" s="150"/>
    </row>
    <row r="52674" spans="2:2">
      <c r="B52674" s="150"/>
    </row>
    <row r="52675" spans="2:2">
      <c r="B52675" s="150"/>
    </row>
    <row r="52676" spans="2:2">
      <c r="B52676" s="150"/>
    </row>
    <row r="52677" spans="2:2">
      <c r="B52677" s="150"/>
    </row>
    <row r="52678" spans="2:2">
      <c r="B52678" s="150"/>
    </row>
    <row r="52679" spans="2:2">
      <c r="B52679" s="150"/>
    </row>
    <row r="52680" spans="2:2">
      <c r="B52680" s="150"/>
    </row>
    <row r="52681" spans="2:2">
      <c r="B52681" s="150"/>
    </row>
    <row r="52682" spans="2:2">
      <c r="B52682" s="150"/>
    </row>
    <row r="52683" spans="2:2">
      <c r="B52683" s="150"/>
    </row>
    <row r="52684" spans="2:2">
      <c r="B52684" s="150"/>
    </row>
    <row r="52685" spans="2:2">
      <c r="B52685" s="150"/>
    </row>
    <row r="52686" spans="2:2">
      <c r="B52686" s="150"/>
    </row>
    <row r="52687" spans="2:2">
      <c r="B52687" s="150"/>
    </row>
    <row r="52688" spans="2:2">
      <c r="B52688" s="150"/>
    </row>
    <row r="52689" spans="2:2">
      <c r="B52689" s="150"/>
    </row>
    <row r="52690" spans="2:2">
      <c r="B52690" s="150"/>
    </row>
    <row r="52691" spans="2:2">
      <c r="B52691" s="150"/>
    </row>
    <row r="52692" spans="2:2">
      <c r="B52692" s="150"/>
    </row>
    <row r="52693" spans="2:2">
      <c r="B52693" s="150"/>
    </row>
    <row r="52694" spans="2:2">
      <c r="B52694" s="150"/>
    </row>
    <row r="52695" spans="2:2">
      <c r="B52695" s="150"/>
    </row>
    <row r="52696" spans="2:2">
      <c r="B52696" s="150"/>
    </row>
    <row r="52697" spans="2:2">
      <c r="B52697" s="150"/>
    </row>
    <row r="52698" spans="2:2">
      <c r="B52698" s="150"/>
    </row>
    <row r="52699" spans="2:2">
      <c r="B52699" s="150"/>
    </row>
    <row r="52700" spans="2:2">
      <c r="B52700" s="150"/>
    </row>
    <row r="52701" spans="2:2">
      <c r="B52701" s="150"/>
    </row>
    <row r="52702" spans="2:2">
      <c r="B52702" s="150"/>
    </row>
    <row r="52703" spans="2:2">
      <c r="B52703" s="150"/>
    </row>
    <row r="52704" spans="2:2">
      <c r="B52704" s="150"/>
    </row>
    <row r="52705" spans="2:2">
      <c r="B52705" s="150"/>
    </row>
    <row r="52706" spans="2:2">
      <c r="B52706" s="150"/>
    </row>
    <row r="52707" spans="2:2">
      <c r="B52707" s="150"/>
    </row>
    <row r="52708" spans="2:2">
      <c r="B52708" s="150"/>
    </row>
    <row r="52709" spans="2:2">
      <c r="B52709" s="150"/>
    </row>
    <row r="52710" spans="2:2">
      <c r="B52710" s="150"/>
    </row>
    <row r="52711" spans="2:2">
      <c r="B52711" s="150"/>
    </row>
    <row r="52712" spans="2:2">
      <c r="B52712" s="150"/>
    </row>
    <row r="52713" spans="2:2">
      <c r="B52713" s="150"/>
    </row>
    <row r="52714" spans="2:2">
      <c r="B52714" s="150"/>
    </row>
    <row r="52715" spans="2:2">
      <c r="B52715" s="150"/>
    </row>
    <row r="52716" spans="2:2">
      <c r="B52716" s="150"/>
    </row>
    <row r="52717" spans="2:2">
      <c r="B52717" s="150"/>
    </row>
    <row r="52718" spans="2:2">
      <c r="B52718" s="150"/>
    </row>
    <row r="52719" spans="2:2">
      <c r="B52719" s="150"/>
    </row>
    <row r="52720" spans="2:2">
      <c r="B52720" s="150"/>
    </row>
    <row r="52721" spans="2:2">
      <c r="B52721" s="150"/>
    </row>
    <row r="52722" spans="2:2">
      <c r="B52722" s="150"/>
    </row>
    <row r="52723" spans="2:2">
      <c r="B52723" s="150"/>
    </row>
    <row r="52724" spans="2:2">
      <c r="B52724" s="150"/>
    </row>
    <row r="52725" spans="2:2">
      <c r="B52725" s="150"/>
    </row>
    <row r="52726" spans="2:2">
      <c r="B52726" s="150"/>
    </row>
    <row r="52727" spans="2:2">
      <c r="B52727" s="150"/>
    </row>
    <row r="52728" spans="2:2">
      <c r="B52728" s="150"/>
    </row>
    <row r="52729" spans="2:2">
      <c r="B52729" s="150"/>
    </row>
    <row r="52730" spans="2:2">
      <c r="B52730" s="150"/>
    </row>
    <row r="52731" spans="2:2">
      <c r="B52731" s="150"/>
    </row>
    <row r="52732" spans="2:2">
      <c r="B52732" s="150"/>
    </row>
    <row r="52733" spans="2:2">
      <c r="B52733" s="150"/>
    </row>
    <row r="52734" spans="2:2">
      <c r="B52734" s="150"/>
    </row>
    <row r="52735" spans="2:2">
      <c r="B52735" s="150"/>
    </row>
    <row r="52736" spans="2:2">
      <c r="B52736" s="150"/>
    </row>
    <row r="52737" spans="2:2">
      <c r="B52737" s="150"/>
    </row>
    <row r="52738" spans="2:2">
      <c r="B52738" s="150"/>
    </row>
    <row r="52739" spans="2:2">
      <c r="B52739" s="150"/>
    </row>
    <row r="52740" spans="2:2">
      <c r="B52740" s="150"/>
    </row>
    <row r="52741" spans="2:2">
      <c r="B52741" s="150"/>
    </row>
    <row r="52742" spans="2:2">
      <c r="B52742" s="150"/>
    </row>
    <row r="52743" spans="2:2">
      <c r="B52743" s="150"/>
    </row>
    <row r="52744" spans="2:2">
      <c r="B52744" s="150"/>
    </row>
    <row r="52745" spans="2:2">
      <c r="B52745" s="150"/>
    </row>
    <row r="52746" spans="2:2">
      <c r="B52746" s="150"/>
    </row>
    <row r="52747" spans="2:2">
      <c r="B52747" s="150"/>
    </row>
    <row r="52748" spans="2:2">
      <c r="B52748" s="150"/>
    </row>
    <row r="52749" spans="2:2">
      <c r="B52749" s="150"/>
    </row>
    <row r="52750" spans="2:2">
      <c r="B52750" s="150"/>
    </row>
    <row r="52751" spans="2:2">
      <c r="B52751" s="150"/>
    </row>
    <row r="52752" spans="2:2">
      <c r="B52752" s="150"/>
    </row>
    <row r="52753" spans="2:2">
      <c r="B52753" s="150"/>
    </row>
    <row r="52754" spans="2:2">
      <c r="B52754" s="150"/>
    </row>
    <row r="52755" spans="2:2">
      <c r="B52755" s="150"/>
    </row>
    <row r="52756" spans="2:2">
      <c r="B52756" s="150"/>
    </row>
    <row r="52757" spans="2:2">
      <c r="B52757" s="150"/>
    </row>
    <row r="52758" spans="2:2">
      <c r="B52758" s="150"/>
    </row>
    <row r="52759" spans="2:2">
      <c r="B52759" s="150"/>
    </row>
    <row r="52760" spans="2:2">
      <c r="B52760" s="150"/>
    </row>
    <row r="52761" spans="2:2">
      <c r="B52761" s="150"/>
    </row>
    <row r="52762" spans="2:2">
      <c r="B52762" s="150"/>
    </row>
    <row r="52763" spans="2:2">
      <c r="B52763" s="150"/>
    </row>
    <row r="52764" spans="2:2">
      <c r="B52764" s="150"/>
    </row>
    <row r="52765" spans="2:2">
      <c r="B52765" s="150"/>
    </row>
    <row r="52766" spans="2:2">
      <c r="B52766" s="150"/>
    </row>
    <row r="52767" spans="2:2">
      <c r="B52767" s="150"/>
    </row>
    <row r="52768" spans="2:2">
      <c r="B52768" s="150"/>
    </row>
    <row r="52769" spans="2:2">
      <c r="B52769" s="150"/>
    </row>
    <row r="52770" spans="2:2">
      <c r="B52770" s="150"/>
    </row>
    <row r="52771" spans="2:2">
      <c r="B52771" s="150"/>
    </row>
    <row r="52772" spans="2:2">
      <c r="B52772" s="150"/>
    </row>
    <row r="52773" spans="2:2">
      <c r="B52773" s="150"/>
    </row>
    <row r="52774" spans="2:2">
      <c r="B52774" s="150"/>
    </row>
    <row r="52775" spans="2:2">
      <c r="B52775" s="150"/>
    </row>
    <row r="52776" spans="2:2">
      <c r="B52776" s="150"/>
    </row>
    <row r="52777" spans="2:2">
      <c r="B52777" s="150"/>
    </row>
    <row r="52778" spans="2:2">
      <c r="B52778" s="150"/>
    </row>
    <row r="52779" spans="2:2">
      <c r="B52779" s="150"/>
    </row>
    <row r="52780" spans="2:2">
      <c r="B52780" s="150"/>
    </row>
    <row r="52781" spans="2:2">
      <c r="B52781" s="150"/>
    </row>
    <row r="52782" spans="2:2">
      <c r="B52782" s="150"/>
    </row>
    <row r="52783" spans="2:2">
      <c r="B52783" s="150"/>
    </row>
    <row r="52784" spans="2:2">
      <c r="B52784" s="150"/>
    </row>
    <row r="52785" spans="2:2">
      <c r="B52785" s="150"/>
    </row>
    <row r="52786" spans="2:2">
      <c r="B52786" s="150"/>
    </row>
    <row r="52787" spans="2:2">
      <c r="B52787" s="150"/>
    </row>
    <row r="52788" spans="2:2">
      <c r="B52788" s="150"/>
    </row>
    <row r="52789" spans="2:2">
      <c r="B52789" s="150"/>
    </row>
    <row r="52790" spans="2:2">
      <c r="B52790" s="150"/>
    </row>
    <row r="52791" spans="2:2">
      <c r="B52791" s="150"/>
    </row>
    <row r="52792" spans="2:2">
      <c r="B52792" s="150"/>
    </row>
    <row r="52793" spans="2:2">
      <c r="B52793" s="150"/>
    </row>
    <row r="52794" spans="2:2">
      <c r="B52794" s="150"/>
    </row>
    <row r="52795" spans="2:2">
      <c r="B52795" s="150"/>
    </row>
    <row r="52796" spans="2:2">
      <c r="B52796" s="150"/>
    </row>
    <row r="52797" spans="2:2">
      <c r="B52797" s="150"/>
    </row>
    <row r="52798" spans="2:2">
      <c r="B52798" s="150"/>
    </row>
    <row r="52799" spans="2:2">
      <c r="B52799" s="150"/>
    </row>
    <row r="52800" spans="2:2">
      <c r="B52800" s="150"/>
    </row>
    <row r="52801" spans="2:2">
      <c r="B52801" s="150"/>
    </row>
    <row r="52802" spans="2:2">
      <c r="B52802" s="150"/>
    </row>
    <row r="52803" spans="2:2">
      <c r="B52803" s="150"/>
    </row>
    <row r="52804" spans="2:2">
      <c r="B52804" s="150"/>
    </row>
    <row r="52805" spans="2:2">
      <c r="B52805" s="150"/>
    </row>
    <row r="52806" spans="2:2">
      <c r="B52806" s="150"/>
    </row>
    <row r="52807" spans="2:2">
      <c r="B52807" s="150"/>
    </row>
    <row r="52808" spans="2:2">
      <c r="B52808" s="150"/>
    </row>
    <row r="52809" spans="2:2">
      <c r="B52809" s="150"/>
    </row>
    <row r="52810" spans="2:2">
      <c r="B52810" s="150"/>
    </row>
    <row r="52811" spans="2:2">
      <c r="B52811" s="150"/>
    </row>
    <row r="52812" spans="2:2">
      <c r="B52812" s="150"/>
    </row>
    <row r="52813" spans="2:2">
      <c r="B52813" s="150"/>
    </row>
    <row r="52814" spans="2:2">
      <c r="B52814" s="150"/>
    </row>
    <row r="52815" spans="2:2">
      <c r="B52815" s="150"/>
    </row>
    <row r="52816" spans="2:2">
      <c r="B52816" s="150"/>
    </row>
    <row r="52817" spans="2:2">
      <c r="B52817" s="150"/>
    </row>
    <row r="52818" spans="2:2">
      <c r="B52818" s="150"/>
    </row>
    <row r="52819" spans="2:2">
      <c r="B52819" s="150"/>
    </row>
    <row r="52820" spans="2:2">
      <c r="B52820" s="150"/>
    </row>
    <row r="52821" spans="2:2">
      <c r="B52821" s="150"/>
    </row>
    <row r="52822" spans="2:2">
      <c r="B52822" s="150"/>
    </row>
    <row r="52823" spans="2:2">
      <c r="B52823" s="150"/>
    </row>
    <row r="52824" spans="2:2">
      <c r="B52824" s="150"/>
    </row>
    <row r="52825" spans="2:2">
      <c r="B52825" s="150"/>
    </row>
    <row r="52826" spans="2:2">
      <c r="B52826" s="150"/>
    </row>
    <row r="52827" spans="2:2">
      <c r="B52827" s="150"/>
    </row>
    <row r="52828" spans="2:2">
      <c r="B52828" s="150"/>
    </row>
    <row r="52829" spans="2:2">
      <c r="B52829" s="150"/>
    </row>
    <row r="52830" spans="2:2">
      <c r="B52830" s="150"/>
    </row>
    <row r="52831" spans="2:2">
      <c r="B52831" s="150"/>
    </row>
    <row r="52832" spans="2:2">
      <c r="B52832" s="150"/>
    </row>
    <row r="52833" spans="2:2">
      <c r="B52833" s="150"/>
    </row>
    <row r="52834" spans="2:2">
      <c r="B52834" s="150"/>
    </row>
    <row r="52835" spans="2:2">
      <c r="B52835" s="150"/>
    </row>
    <row r="52836" spans="2:2">
      <c r="B52836" s="150"/>
    </row>
    <row r="52837" spans="2:2">
      <c r="B52837" s="150"/>
    </row>
    <row r="52838" spans="2:2">
      <c r="B52838" s="150"/>
    </row>
    <row r="52839" spans="2:2">
      <c r="B52839" s="150"/>
    </row>
    <row r="52840" spans="2:2">
      <c r="B52840" s="150"/>
    </row>
    <row r="52841" spans="2:2">
      <c r="B52841" s="150"/>
    </row>
    <row r="52842" spans="2:2">
      <c r="B52842" s="150"/>
    </row>
    <row r="52843" spans="2:2">
      <c r="B52843" s="150"/>
    </row>
    <row r="52844" spans="2:2">
      <c r="B52844" s="150"/>
    </row>
    <row r="52845" spans="2:2">
      <c r="B52845" s="150"/>
    </row>
    <row r="52846" spans="2:2">
      <c r="B52846" s="150"/>
    </row>
    <row r="52847" spans="2:2">
      <c r="B52847" s="150"/>
    </row>
    <row r="52848" spans="2:2">
      <c r="B52848" s="150"/>
    </row>
    <row r="52849" spans="2:2">
      <c r="B52849" s="150"/>
    </row>
    <row r="52850" spans="2:2">
      <c r="B52850" s="150"/>
    </row>
    <row r="52851" spans="2:2">
      <c r="B52851" s="150"/>
    </row>
    <row r="52852" spans="2:2">
      <c r="B52852" s="150"/>
    </row>
    <row r="52853" spans="2:2">
      <c r="B52853" s="150"/>
    </row>
    <row r="52854" spans="2:2">
      <c r="B52854" s="150"/>
    </row>
    <row r="52855" spans="2:2">
      <c r="B52855" s="150"/>
    </row>
    <row r="52856" spans="2:2">
      <c r="B52856" s="150"/>
    </row>
    <row r="52857" spans="2:2">
      <c r="B52857" s="150"/>
    </row>
    <row r="52858" spans="2:2">
      <c r="B52858" s="150"/>
    </row>
    <row r="52859" spans="2:2">
      <c r="B52859" s="150"/>
    </row>
    <row r="52860" spans="2:2">
      <c r="B52860" s="150"/>
    </row>
    <row r="52861" spans="2:2">
      <c r="B52861" s="150"/>
    </row>
    <row r="52862" spans="2:2">
      <c r="B52862" s="150"/>
    </row>
    <row r="52863" spans="2:2">
      <c r="B52863" s="150"/>
    </row>
    <row r="52864" spans="2:2">
      <c r="B52864" s="150"/>
    </row>
    <row r="52865" spans="2:2">
      <c r="B52865" s="150"/>
    </row>
    <row r="52866" spans="2:2">
      <c r="B52866" s="150"/>
    </row>
    <row r="52867" spans="2:2">
      <c r="B52867" s="150"/>
    </row>
    <row r="52868" spans="2:2">
      <c r="B52868" s="150"/>
    </row>
    <row r="52869" spans="2:2">
      <c r="B52869" s="150"/>
    </row>
    <row r="52870" spans="2:2">
      <c r="B52870" s="150"/>
    </row>
    <row r="52871" spans="2:2">
      <c r="B52871" s="150"/>
    </row>
    <row r="52872" spans="2:2">
      <c r="B52872" s="150"/>
    </row>
    <row r="52873" spans="2:2">
      <c r="B52873" s="150"/>
    </row>
    <row r="52874" spans="2:2">
      <c r="B52874" s="150"/>
    </row>
    <row r="52875" spans="2:2">
      <c r="B52875" s="150"/>
    </row>
    <row r="52876" spans="2:2">
      <c r="B52876" s="150"/>
    </row>
    <row r="52877" spans="2:2">
      <c r="B52877" s="150"/>
    </row>
    <row r="52878" spans="2:2">
      <c r="B52878" s="150"/>
    </row>
    <row r="52879" spans="2:2">
      <c r="B52879" s="150"/>
    </row>
    <row r="52880" spans="2:2">
      <c r="B52880" s="150"/>
    </row>
    <row r="52881" spans="2:2">
      <c r="B52881" s="150"/>
    </row>
    <row r="52882" spans="2:2">
      <c r="B52882" s="150"/>
    </row>
    <row r="52883" spans="2:2">
      <c r="B52883" s="150"/>
    </row>
    <row r="52884" spans="2:2">
      <c r="B52884" s="150"/>
    </row>
    <row r="52885" spans="2:2">
      <c r="B52885" s="150"/>
    </row>
    <row r="52886" spans="2:2">
      <c r="B52886" s="150"/>
    </row>
    <row r="52887" spans="2:2">
      <c r="B52887" s="150"/>
    </row>
    <row r="52888" spans="2:2">
      <c r="B52888" s="150"/>
    </row>
    <row r="52889" spans="2:2">
      <c r="B52889" s="150"/>
    </row>
    <row r="52890" spans="2:2">
      <c r="B52890" s="150"/>
    </row>
    <row r="52891" spans="2:2">
      <c r="B52891" s="150"/>
    </row>
    <row r="52892" spans="2:2">
      <c r="B52892" s="150"/>
    </row>
    <row r="52893" spans="2:2">
      <c r="B52893" s="150"/>
    </row>
    <row r="52894" spans="2:2">
      <c r="B52894" s="150"/>
    </row>
    <row r="52895" spans="2:2">
      <c r="B52895" s="150"/>
    </row>
    <row r="52896" spans="2:2">
      <c r="B52896" s="150"/>
    </row>
    <row r="52897" spans="2:2">
      <c r="B52897" s="150"/>
    </row>
    <row r="52898" spans="2:2">
      <c r="B52898" s="150"/>
    </row>
    <row r="52899" spans="2:2">
      <c r="B52899" s="150"/>
    </row>
    <row r="52900" spans="2:2">
      <c r="B52900" s="150"/>
    </row>
    <row r="52901" spans="2:2">
      <c r="B52901" s="150"/>
    </row>
    <row r="52902" spans="2:2">
      <c r="B52902" s="150"/>
    </row>
    <row r="52903" spans="2:2">
      <c r="B52903" s="150"/>
    </row>
    <row r="52904" spans="2:2">
      <c r="B52904" s="150"/>
    </row>
    <row r="52905" spans="2:2">
      <c r="B52905" s="150"/>
    </row>
    <row r="52906" spans="2:2">
      <c r="B52906" s="150"/>
    </row>
    <row r="52907" spans="2:2">
      <c r="B52907" s="150"/>
    </row>
    <row r="52908" spans="2:2">
      <c r="B52908" s="150"/>
    </row>
    <row r="52909" spans="2:2">
      <c r="B52909" s="150"/>
    </row>
    <row r="52910" spans="2:2">
      <c r="B52910" s="150"/>
    </row>
    <row r="52911" spans="2:2">
      <c r="B52911" s="150"/>
    </row>
    <row r="52912" spans="2:2">
      <c r="B52912" s="150"/>
    </row>
    <row r="52913" spans="2:2">
      <c r="B52913" s="150"/>
    </row>
    <row r="52914" spans="2:2">
      <c r="B52914" s="150"/>
    </row>
    <row r="52915" spans="2:2">
      <c r="B52915" s="150"/>
    </row>
    <row r="52916" spans="2:2">
      <c r="B52916" s="150"/>
    </row>
    <row r="52917" spans="2:2">
      <c r="B52917" s="150"/>
    </row>
    <row r="52918" spans="2:2">
      <c r="B52918" s="150"/>
    </row>
    <row r="52919" spans="2:2">
      <c r="B52919" s="150"/>
    </row>
    <row r="52920" spans="2:2">
      <c r="B52920" s="150"/>
    </row>
    <row r="52921" spans="2:2">
      <c r="B52921" s="150"/>
    </row>
    <row r="52922" spans="2:2">
      <c r="B52922" s="150"/>
    </row>
    <row r="52923" spans="2:2">
      <c r="B52923" s="150"/>
    </row>
    <row r="52924" spans="2:2">
      <c r="B52924" s="150"/>
    </row>
    <row r="52925" spans="2:2">
      <c r="B52925" s="150"/>
    </row>
    <row r="52926" spans="2:2">
      <c r="B52926" s="150"/>
    </row>
    <row r="52927" spans="2:2">
      <c r="B52927" s="150"/>
    </row>
    <row r="52928" spans="2:2">
      <c r="B52928" s="150"/>
    </row>
    <row r="52929" spans="2:2">
      <c r="B52929" s="150"/>
    </row>
    <row r="52930" spans="2:2">
      <c r="B52930" s="150"/>
    </row>
    <row r="52931" spans="2:2">
      <c r="B52931" s="150"/>
    </row>
    <row r="52932" spans="2:2">
      <c r="B52932" s="150"/>
    </row>
    <row r="52933" spans="2:2">
      <c r="B52933" s="150"/>
    </row>
    <row r="52934" spans="2:2">
      <c r="B52934" s="150"/>
    </row>
    <row r="52935" spans="2:2">
      <c r="B52935" s="150"/>
    </row>
    <row r="52936" spans="2:2">
      <c r="B52936" s="150"/>
    </row>
    <row r="52937" spans="2:2">
      <c r="B52937" s="150"/>
    </row>
    <row r="52938" spans="2:2">
      <c r="B52938" s="150"/>
    </row>
    <row r="52939" spans="2:2">
      <c r="B52939" s="150"/>
    </row>
    <row r="52940" spans="2:2">
      <c r="B52940" s="150"/>
    </row>
    <row r="52941" spans="2:2">
      <c r="B52941" s="150"/>
    </row>
    <row r="52942" spans="2:2">
      <c r="B52942" s="150"/>
    </row>
    <row r="52943" spans="2:2">
      <c r="B52943" s="150"/>
    </row>
    <row r="52944" spans="2:2">
      <c r="B52944" s="150"/>
    </row>
    <row r="52945" spans="2:2">
      <c r="B52945" s="150"/>
    </row>
    <row r="52946" spans="2:2">
      <c r="B52946" s="150"/>
    </row>
    <row r="52947" spans="2:2">
      <c r="B52947" s="150"/>
    </row>
    <row r="52948" spans="2:2">
      <c r="B52948" s="150"/>
    </row>
    <row r="52949" spans="2:2">
      <c r="B52949" s="150"/>
    </row>
    <row r="52950" spans="2:2">
      <c r="B52950" s="150"/>
    </row>
    <row r="52951" spans="2:2">
      <c r="B52951" s="150"/>
    </row>
    <row r="52952" spans="2:2">
      <c r="B52952" s="150"/>
    </row>
    <row r="52953" spans="2:2">
      <c r="B52953" s="150"/>
    </row>
    <row r="52954" spans="2:2">
      <c r="B52954" s="150"/>
    </row>
    <row r="52955" spans="2:2">
      <c r="B52955" s="150"/>
    </row>
    <row r="52956" spans="2:2">
      <c r="B52956" s="150"/>
    </row>
    <row r="52957" spans="2:2">
      <c r="B52957" s="150"/>
    </row>
    <row r="52958" spans="2:2">
      <c r="B52958" s="150"/>
    </row>
    <row r="52959" spans="2:2">
      <c r="B52959" s="150"/>
    </row>
    <row r="52960" spans="2:2">
      <c r="B52960" s="150"/>
    </row>
    <row r="52961" spans="2:2">
      <c r="B52961" s="150"/>
    </row>
    <row r="52962" spans="2:2">
      <c r="B52962" s="150"/>
    </row>
    <row r="52963" spans="2:2">
      <c r="B52963" s="150"/>
    </row>
    <row r="52964" spans="2:2">
      <c r="B52964" s="150"/>
    </row>
    <row r="52965" spans="2:2">
      <c r="B52965" s="150"/>
    </row>
    <row r="52966" spans="2:2">
      <c r="B52966" s="150"/>
    </row>
    <row r="52967" spans="2:2">
      <c r="B52967" s="150"/>
    </row>
    <row r="52968" spans="2:2">
      <c r="B52968" s="150"/>
    </row>
    <row r="52969" spans="2:2">
      <c r="B52969" s="150"/>
    </row>
    <row r="52970" spans="2:2">
      <c r="B52970" s="150"/>
    </row>
    <row r="52971" spans="2:2">
      <c r="B52971" s="150"/>
    </row>
    <row r="52972" spans="2:2">
      <c r="B52972" s="150"/>
    </row>
    <row r="52973" spans="2:2">
      <c r="B52973" s="150"/>
    </row>
    <row r="52974" spans="2:2">
      <c r="B52974" s="150"/>
    </row>
    <row r="52975" spans="2:2">
      <c r="B52975" s="150"/>
    </row>
    <row r="52976" spans="2:2">
      <c r="B52976" s="150"/>
    </row>
    <row r="52977" spans="2:2">
      <c r="B52977" s="150"/>
    </row>
    <row r="52978" spans="2:2">
      <c r="B52978" s="150"/>
    </row>
    <row r="52979" spans="2:2">
      <c r="B52979" s="150"/>
    </row>
    <row r="52980" spans="2:2">
      <c r="B52980" s="150"/>
    </row>
    <row r="52981" spans="2:2">
      <c r="B52981" s="150"/>
    </row>
    <row r="52982" spans="2:2">
      <c r="B52982" s="150"/>
    </row>
    <row r="52983" spans="2:2">
      <c r="B52983" s="150"/>
    </row>
    <row r="52984" spans="2:2">
      <c r="B52984" s="150"/>
    </row>
    <row r="52985" spans="2:2">
      <c r="B52985" s="150"/>
    </row>
    <row r="52986" spans="2:2">
      <c r="B52986" s="150"/>
    </row>
    <row r="52987" spans="2:2">
      <c r="B52987" s="150"/>
    </row>
    <row r="52988" spans="2:2">
      <c r="B52988" s="150"/>
    </row>
    <row r="52989" spans="2:2">
      <c r="B52989" s="150"/>
    </row>
    <row r="52990" spans="2:2">
      <c r="B52990" s="150"/>
    </row>
    <row r="52991" spans="2:2">
      <c r="B52991" s="150"/>
    </row>
    <row r="52992" spans="2:2">
      <c r="B52992" s="150"/>
    </row>
    <row r="52993" spans="2:2">
      <c r="B52993" s="150"/>
    </row>
    <row r="52994" spans="2:2">
      <c r="B52994" s="150"/>
    </row>
    <row r="52995" spans="2:2">
      <c r="B52995" s="150"/>
    </row>
    <row r="52996" spans="2:2">
      <c r="B52996" s="150"/>
    </row>
    <row r="52997" spans="2:2">
      <c r="B52997" s="150"/>
    </row>
    <row r="52998" spans="2:2">
      <c r="B52998" s="150"/>
    </row>
    <row r="52999" spans="2:2">
      <c r="B52999" s="150"/>
    </row>
    <row r="53000" spans="2:2">
      <c r="B53000" s="150"/>
    </row>
    <row r="53001" spans="2:2">
      <c r="B53001" s="150"/>
    </row>
    <row r="53002" spans="2:2">
      <c r="B53002" s="150"/>
    </row>
    <row r="53003" spans="2:2">
      <c r="B53003" s="150"/>
    </row>
    <row r="53004" spans="2:2">
      <c r="B53004" s="150"/>
    </row>
    <row r="53005" spans="2:2">
      <c r="B53005" s="150"/>
    </row>
    <row r="53006" spans="2:2">
      <c r="B53006" s="150"/>
    </row>
    <row r="53007" spans="2:2">
      <c r="B53007" s="150"/>
    </row>
    <row r="53008" spans="2:2">
      <c r="B53008" s="150"/>
    </row>
    <row r="53009" spans="2:2">
      <c r="B53009" s="150"/>
    </row>
    <row r="53010" spans="2:2">
      <c r="B53010" s="150"/>
    </row>
    <row r="53011" spans="2:2">
      <c r="B53011" s="150"/>
    </row>
    <row r="53012" spans="2:2">
      <c r="B53012" s="150"/>
    </row>
    <row r="53013" spans="2:2">
      <c r="B53013" s="150"/>
    </row>
    <row r="53014" spans="2:2">
      <c r="B53014" s="150"/>
    </row>
    <row r="53015" spans="2:2">
      <c r="B53015" s="150"/>
    </row>
    <row r="53016" spans="2:2">
      <c r="B53016" s="150"/>
    </row>
    <row r="53017" spans="2:2">
      <c r="B53017" s="150"/>
    </row>
    <row r="53018" spans="2:2">
      <c r="B53018" s="150"/>
    </row>
    <row r="53019" spans="2:2">
      <c r="B53019" s="150"/>
    </row>
    <row r="53020" spans="2:2">
      <c r="B53020" s="150"/>
    </row>
    <row r="53021" spans="2:2">
      <c r="B53021" s="150"/>
    </row>
    <row r="53022" spans="2:2">
      <c r="B53022" s="150"/>
    </row>
    <row r="53023" spans="2:2">
      <c r="B53023" s="150"/>
    </row>
    <row r="53024" spans="2:2">
      <c r="B53024" s="150"/>
    </row>
    <row r="53025" spans="2:2">
      <c r="B53025" s="150"/>
    </row>
    <row r="53026" spans="2:2">
      <c r="B53026" s="150"/>
    </row>
    <row r="53027" spans="2:2">
      <c r="B53027" s="150"/>
    </row>
    <row r="53028" spans="2:2">
      <c r="B53028" s="150"/>
    </row>
    <row r="53029" spans="2:2">
      <c r="B53029" s="150"/>
    </row>
    <row r="53030" spans="2:2">
      <c r="B53030" s="150"/>
    </row>
    <row r="53031" spans="2:2">
      <c r="B53031" s="150"/>
    </row>
    <row r="53032" spans="2:2">
      <c r="B53032" s="150"/>
    </row>
    <row r="53033" spans="2:2">
      <c r="B53033" s="150"/>
    </row>
    <row r="53034" spans="2:2">
      <c r="B53034" s="150"/>
    </row>
    <row r="53035" spans="2:2">
      <c r="B53035" s="150"/>
    </row>
    <row r="53036" spans="2:2">
      <c r="B53036" s="150"/>
    </row>
    <row r="53037" spans="2:2">
      <c r="B53037" s="150"/>
    </row>
    <row r="53038" spans="2:2">
      <c r="B53038" s="150"/>
    </row>
    <row r="53039" spans="2:2">
      <c r="B53039" s="150"/>
    </row>
    <row r="53040" spans="2:2">
      <c r="B53040" s="150"/>
    </row>
    <row r="53041" spans="2:2">
      <c r="B53041" s="150"/>
    </row>
    <row r="53042" spans="2:2">
      <c r="B53042" s="150"/>
    </row>
    <row r="53043" spans="2:2">
      <c r="B53043" s="150"/>
    </row>
    <row r="53044" spans="2:2">
      <c r="B53044" s="150"/>
    </row>
    <row r="53045" spans="2:2">
      <c r="B53045" s="150"/>
    </row>
    <row r="53046" spans="2:2">
      <c r="B53046" s="150"/>
    </row>
    <row r="53047" spans="2:2">
      <c r="B53047" s="150"/>
    </row>
    <row r="53048" spans="2:2">
      <c r="B53048" s="150"/>
    </row>
    <row r="53049" spans="2:2">
      <c r="B53049" s="150"/>
    </row>
    <row r="53050" spans="2:2">
      <c r="B53050" s="150"/>
    </row>
    <row r="53051" spans="2:2">
      <c r="B53051" s="150"/>
    </row>
    <row r="53052" spans="2:2">
      <c r="B53052" s="150"/>
    </row>
    <row r="53053" spans="2:2">
      <c r="B53053" s="150"/>
    </row>
    <row r="53054" spans="2:2">
      <c r="B53054" s="150"/>
    </row>
    <row r="53055" spans="2:2">
      <c r="B53055" s="150"/>
    </row>
    <row r="53056" spans="2:2">
      <c r="B53056" s="150"/>
    </row>
    <row r="53057" spans="2:2">
      <c r="B53057" s="150"/>
    </row>
    <row r="53058" spans="2:2">
      <c r="B53058" s="150"/>
    </row>
    <row r="53059" spans="2:2">
      <c r="B53059" s="150"/>
    </row>
    <row r="53060" spans="2:2">
      <c r="B53060" s="150"/>
    </row>
    <row r="53061" spans="2:2">
      <c r="B53061" s="150"/>
    </row>
    <row r="53062" spans="2:2">
      <c r="B53062" s="150"/>
    </row>
    <row r="53063" spans="2:2">
      <c r="B53063" s="150"/>
    </row>
    <row r="53064" spans="2:2">
      <c r="B53064" s="150"/>
    </row>
    <row r="53065" spans="2:2">
      <c r="B53065" s="150"/>
    </row>
    <row r="53066" spans="2:2">
      <c r="B53066" s="150"/>
    </row>
    <row r="53067" spans="2:2">
      <c r="B53067" s="150"/>
    </row>
    <row r="53068" spans="2:2">
      <c r="B53068" s="150"/>
    </row>
    <row r="53069" spans="2:2">
      <c r="B53069" s="150"/>
    </row>
    <row r="53070" spans="2:2">
      <c r="B53070" s="150"/>
    </row>
    <row r="53071" spans="2:2">
      <c r="B53071" s="150"/>
    </row>
    <row r="53072" spans="2:2">
      <c r="B53072" s="150"/>
    </row>
    <row r="53073" spans="2:2">
      <c r="B53073" s="150"/>
    </row>
    <row r="53074" spans="2:2">
      <c r="B53074" s="150"/>
    </row>
    <row r="53075" spans="2:2">
      <c r="B53075" s="150"/>
    </row>
    <row r="53076" spans="2:2">
      <c r="B53076" s="150"/>
    </row>
    <row r="53077" spans="2:2">
      <c r="B53077" s="150"/>
    </row>
    <row r="53078" spans="2:2">
      <c r="B53078" s="150"/>
    </row>
    <row r="53079" spans="2:2">
      <c r="B53079" s="150"/>
    </row>
    <row r="53080" spans="2:2">
      <c r="B53080" s="150"/>
    </row>
    <row r="53081" spans="2:2">
      <c r="B53081" s="150"/>
    </row>
    <row r="53082" spans="2:2">
      <c r="B53082" s="150"/>
    </row>
    <row r="53083" spans="2:2">
      <c r="B53083" s="150"/>
    </row>
    <row r="53084" spans="2:2">
      <c r="B53084" s="150"/>
    </row>
    <row r="53085" spans="2:2">
      <c r="B53085" s="150"/>
    </row>
    <row r="53086" spans="2:2">
      <c r="B53086" s="150"/>
    </row>
    <row r="53087" spans="2:2">
      <c r="B53087" s="150"/>
    </row>
    <row r="53088" spans="2:2">
      <c r="B53088" s="150"/>
    </row>
    <row r="53089" spans="2:2">
      <c r="B53089" s="150"/>
    </row>
    <row r="53090" spans="2:2">
      <c r="B53090" s="150"/>
    </row>
    <row r="53091" spans="2:2">
      <c r="B53091" s="150"/>
    </row>
    <row r="53092" spans="2:2">
      <c r="B53092" s="150"/>
    </row>
    <row r="53093" spans="2:2">
      <c r="B53093" s="150"/>
    </row>
    <row r="53094" spans="2:2">
      <c r="B53094" s="150"/>
    </row>
    <row r="53095" spans="2:2">
      <c r="B53095" s="150"/>
    </row>
    <row r="53096" spans="2:2">
      <c r="B53096" s="150"/>
    </row>
    <row r="53097" spans="2:2">
      <c r="B53097" s="150"/>
    </row>
    <row r="53098" spans="2:2">
      <c r="B53098" s="150"/>
    </row>
    <row r="53099" spans="2:2">
      <c r="B53099" s="150"/>
    </row>
    <row r="53100" spans="2:2">
      <c r="B53100" s="150"/>
    </row>
    <row r="53101" spans="2:2">
      <c r="B53101" s="150"/>
    </row>
    <row r="53102" spans="2:2">
      <c r="B53102" s="150"/>
    </row>
    <row r="53103" spans="2:2">
      <c r="B53103" s="150"/>
    </row>
    <row r="53104" spans="2:2">
      <c r="B53104" s="150"/>
    </row>
    <row r="53105" spans="2:2">
      <c r="B53105" s="150"/>
    </row>
    <row r="53106" spans="2:2">
      <c r="B53106" s="150"/>
    </row>
    <row r="53107" spans="2:2">
      <c r="B53107" s="150"/>
    </row>
    <row r="53108" spans="2:2">
      <c r="B53108" s="150"/>
    </row>
    <row r="53109" spans="2:2">
      <c r="B53109" s="150"/>
    </row>
    <row r="53110" spans="2:2">
      <c r="B53110" s="150"/>
    </row>
    <row r="53111" spans="2:2">
      <c r="B53111" s="150"/>
    </row>
    <row r="53112" spans="2:2">
      <c r="B53112" s="150"/>
    </row>
    <row r="53113" spans="2:2">
      <c r="B53113" s="150"/>
    </row>
    <row r="53114" spans="2:2">
      <c r="B53114" s="150"/>
    </row>
    <row r="53115" spans="2:2">
      <c r="B53115" s="150"/>
    </row>
    <row r="53116" spans="2:2">
      <c r="B53116" s="150"/>
    </row>
    <row r="53117" spans="2:2">
      <c r="B53117" s="150"/>
    </row>
    <row r="53118" spans="2:2">
      <c r="B53118" s="150"/>
    </row>
    <row r="53119" spans="2:2">
      <c r="B53119" s="150"/>
    </row>
    <row r="53120" spans="2:2">
      <c r="B53120" s="150"/>
    </row>
    <row r="53121" spans="2:2">
      <c r="B53121" s="150"/>
    </row>
    <row r="53122" spans="2:2">
      <c r="B53122" s="150"/>
    </row>
    <row r="53123" spans="2:2">
      <c r="B53123" s="150"/>
    </row>
    <row r="53124" spans="2:2">
      <c r="B53124" s="150"/>
    </row>
    <row r="53125" spans="2:2">
      <c r="B53125" s="150"/>
    </row>
    <row r="53126" spans="2:2">
      <c r="B53126" s="150"/>
    </row>
    <row r="53127" spans="2:2">
      <c r="B53127" s="150"/>
    </row>
    <row r="53128" spans="2:2">
      <c r="B53128" s="150"/>
    </row>
    <row r="53129" spans="2:2">
      <c r="B53129" s="150"/>
    </row>
    <row r="53130" spans="2:2">
      <c r="B53130" s="150"/>
    </row>
    <row r="53131" spans="2:2">
      <c r="B53131" s="150"/>
    </row>
    <row r="53132" spans="2:2">
      <c r="B53132" s="150"/>
    </row>
    <row r="53133" spans="2:2">
      <c r="B53133" s="150"/>
    </row>
    <row r="53134" spans="2:2">
      <c r="B53134" s="150"/>
    </row>
    <row r="53135" spans="2:2">
      <c r="B53135" s="150"/>
    </row>
    <row r="53136" spans="2:2">
      <c r="B53136" s="150"/>
    </row>
    <row r="53137" spans="2:2">
      <c r="B53137" s="150"/>
    </row>
    <row r="53138" spans="2:2">
      <c r="B53138" s="150"/>
    </row>
    <row r="53139" spans="2:2">
      <c r="B53139" s="150"/>
    </row>
    <row r="53140" spans="2:2">
      <c r="B53140" s="150"/>
    </row>
    <row r="53141" spans="2:2">
      <c r="B53141" s="150"/>
    </row>
    <row r="53142" spans="2:2">
      <c r="B53142" s="150"/>
    </row>
    <row r="53143" spans="2:2">
      <c r="B53143" s="150"/>
    </row>
    <row r="53144" spans="2:2">
      <c r="B53144" s="150"/>
    </row>
    <row r="53145" spans="2:2">
      <c r="B53145" s="150"/>
    </row>
    <row r="53146" spans="2:2">
      <c r="B53146" s="150"/>
    </row>
    <row r="53147" spans="2:2">
      <c r="B53147" s="150"/>
    </row>
    <row r="53148" spans="2:2">
      <c r="B53148" s="150"/>
    </row>
    <row r="53149" spans="2:2">
      <c r="B53149" s="150"/>
    </row>
    <row r="53150" spans="2:2">
      <c r="B53150" s="150"/>
    </row>
    <row r="53151" spans="2:2">
      <c r="B53151" s="150"/>
    </row>
    <row r="53152" spans="2:2">
      <c r="B53152" s="150"/>
    </row>
    <row r="53153" spans="2:2">
      <c r="B53153" s="150"/>
    </row>
    <row r="53154" spans="2:2">
      <c r="B53154" s="150"/>
    </row>
    <row r="53155" spans="2:2">
      <c r="B53155" s="150"/>
    </row>
    <row r="53156" spans="2:2">
      <c r="B53156" s="150"/>
    </row>
    <row r="53157" spans="2:2">
      <c r="B53157" s="150"/>
    </row>
    <row r="53158" spans="2:2">
      <c r="B53158" s="150"/>
    </row>
    <row r="53159" spans="2:2">
      <c r="B53159" s="150"/>
    </row>
    <row r="53160" spans="2:2">
      <c r="B53160" s="150"/>
    </row>
    <row r="53161" spans="2:2">
      <c r="B53161" s="150"/>
    </row>
    <row r="53162" spans="2:2">
      <c r="B53162" s="150"/>
    </row>
    <row r="53163" spans="2:2">
      <c r="B53163" s="150"/>
    </row>
    <row r="53164" spans="2:2">
      <c r="B53164" s="150"/>
    </row>
    <row r="53165" spans="2:2">
      <c r="B53165" s="150"/>
    </row>
    <row r="53166" spans="2:2">
      <c r="B53166" s="150"/>
    </row>
    <row r="53167" spans="2:2">
      <c r="B53167" s="150"/>
    </row>
    <row r="53168" spans="2:2">
      <c r="B53168" s="150"/>
    </row>
    <row r="53169" spans="2:2">
      <c r="B53169" s="150"/>
    </row>
    <row r="53170" spans="2:2">
      <c r="B53170" s="150"/>
    </row>
    <row r="53171" spans="2:2">
      <c r="B53171" s="150"/>
    </row>
    <row r="53172" spans="2:2">
      <c r="B53172" s="150"/>
    </row>
    <row r="53173" spans="2:2">
      <c r="B53173" s="150"/>
    </row>
    <row r="53174" spans="2:2">
      <c r="B53174" s="150"/>
    </row>
    <row r="53175" spans="2:2">
      <c r="B53175" s="150"/>
    </row>
    <row r="53176" spans="2:2">
      <c r="B53176" s="150"/>
    </row>
    <row r="53177" spans="2:2">
      <c r="B53177" s="150"/>
    </row>
    <row r="53178" spans="2:2">
      <c r="B53178" s="150"/>
    </row>
    <row r="53179" spans="2:2">
      <c r="B53179" s="150"/>
    </row>
    <row r="53180" spans="2:2">
      <c r="B53180" s="150"/>
    </row>
    <row r="53181" spans="2:2">
      <c r="B53181" s="150"/>
    </row>
    <row r="53182" spans="2:2">
      <c r="B53182" s="150"/>
    </row>
    <row r="53183" spans="2:2">
      <c r="B53183" s="150"/>
    </row>
    <row r="53184" spans="2:2">
      <c r="B53184" s="150"/>
    </row>
    <row r="53185" spans="2:2">
      <c r="B53185" s="150"/>
    </row>
    <row r="53186" spans="2:2">
      <c r="B53186" s="150"/>
    </row>
    <row r="53187" spans="2:2">
      <c r="B53187" s="150"/>
    </row>
    <row r="53188" spans="2:2">
      <c r="B53188" s="150"/>
    </row>
    <row r="53189" spans="2:2">
      <c r="B53189" s="150"/>
    </row>
    <row r="53190" spans="2:2">
      <c r="B53190" s="150"/>
    </row>
    <row r="53191" spans="2:2">
      <c r="B53191" s="150"/>
    </row>
    <row r="53192" spans="2:2">
      <c r="B53192" s="150"/>
    </row>
    <row r="53193" spans="2:2">
      <c r="B53193" s="150"/>
    </row>
    <row r="53194" spans="2:2">
      <c r="B53194" s="150"/>
    </row>
    <row r="53195" spans="2:2">
      <c r="B53195" s="150"/>
    </row>
    <row r="53196" spans="2:2">
      <c r="B53196" s="150"/>
    </row>
    <row r="53197" spans="2:2">
      <c r="B53197" s="150"/>
    </row>
    <row r="53198" spans="2:2">
      <c r="B53198" s="150"/>
    </row>
    <row r="53199" spans="2:2">
      <c r="B53199" s="150"/>
    </row>
    <row r="53200" spans="2:2">
      <c r="B53200" s="150"/>
    </row>
    <row r="53201" spans="2:2">
      <c r="B53201" s="150"/>
    </row>
    <row r="53202" spans="2:2">
      <c r="B53202" s="150"/>
    </row>
    <row r="53203" spans="2:2">
      <c r="B53203" s="150"/>
    </row>
    <row r="53204" spans="2:2">
      <c r="B53204" s="150"/>
    </row>
    <row r="53205" spans="2:2">
      <c r="B53205" s="150"/>
    </row>
    <row r="53206" spans="2:2">
      <c r="B53206" s="150"/>
    </row>
    <row r="53207" spans="2:2">
      <c r="B53207" s="150"/>
    </row>
    <row r="53208" spans="2:2">
      <c r="B53208" s="150"/>
    </row>
    <row r="53209" spans="2:2">
      <c r="B53209" s="150"/>
    </row>
    <row r="53210" spans="2:2">
      <c r="B53210" s="150"/>
    </row>
    <row r="53211" spans="2:2">
      <c r="B53211" s="150"/>
    </row>
    <row r="53212" spans="2:2">
      <c r="B53212" s="150"/>
    </row>
    <row r="53213" spans="2:2">
      <c r="B53213" s="150"/>
    </row>
    <row r="53214" spans="2:2">
      <c r="B53214" s="150"/>
    </row>
    <row r="53215" spans="2:2">
      <c r="B53215" s="150"/>
    </row>
    <row r="53216" spans="2:2">
      <c r="B53216" s="150"/>
    </row>
    <row r="53217" spans="2:2">
      <c r="B53217" s="150"/>
    </row>
    <row r="53218" spans="2:2">
      <c r="B53218" s="150"/>
    </row>
    <row r="53219" spans="2:2">
      <c r="B53219" s="150"/>
    </row>
    <row r="53220" spans="2:2">
      <c r="B53220" s="150"/>
    </row>
    <row r="53221" spans="2:2">
      <c r="B53221" s="150"/>
    </row>
    <row r="53222" spans="2:2">
      <c r="B53222" s="150"/>
    </row>
    <row r="53223" spans="2:2">
      <c r="B53223" s="150"/>
    </row>
    <row r="53224" spans="2:2">
      <c r="B53224" s="150"/>
    </row>
    <row r="53225" spans="2:2">
      <c r="B53225" s="150"/>
    </row>
    <row r="53226" spans="2:2">
      <c r="B53226" s="150"/>
    </row>
    <row r="53227" spans="2:2">
      <c r="B53227" s="150"/>
    </row>
    <row r="53228" spans="2:2">
      <c r="B53228" s="150"/>
    </row>
    <row r="53229" spans="2:2">
      <c r="B53229" s="150"/>
    </row>
    <row r="53230" spans="2:2">
      <c r="B53230" s="150"/>
    </row>
    <row r="53231" spans="2:2">
      <c r="B53231" s="150"/>
    </row>
    <row r="53232" spans="2:2">
      <c r="B53232" s="150"/>
    </row>
    <row r="53233" spans="2:2">
      <c r="B53233" s="150"/>
    </row>
    <row r="53234" spans="2:2">
      <c r="B53234" s="150"/>
    </row>
    <row r="53235" spans="2:2">
      <c r="B53235" s="150"/>
    </row>
    <row r="53236" spans="2:2">
      <c r="B53236" s="150"/>
    </row>
    <row r="53237" spans="2:2">
      <c r="B53237" s="150"/>
    </row>
    <row r="53238" spans="2:2">
      <c r="B53238" s="150"/>
    </row>
    <row r="53239" spans="2:2">
      <c r="B53239" s="150"/>
    </row>
    <row r="53240" spans="2:2">
      <c r="B53240" s="150"/>
    </row>
    <row r="53241" spans="2:2">
      <c r="B53241" s="150"/>
    </row>
    <row r="53242" spans="2:2">
      <c r="B53242" s="150"/>
    </row>
    <row r="53243" spans="2:2">
      <c r="B53243" s="150"/>
    </row>
    <row r="53244" spans="2:2">
      <c r="B53244" s="150"/>
    </row>
    <row r="53245" spans="2:2">
      <c r="B53245" s="150"/>
    </row>
    <row r="53246" spans="2:2">
      <c r="B53246" s="150"/>
    </row>
    <row r="53247" spans="2:2">
      <c r="B53247" s="150"/>
    </row>
    <row r="53248" spans="2:2">
      <c r="B53248" s="150"/>
    </row>
    <row r="53249" spans="2:2">
      <c r="B53249" s="150"/>
    </row>
    <row r="53250" spans="2:2">
      <c r="B53250" s="150"/>
    </row>
    <row r="53251" spans="2:2">
      <c r="B53251" s="150"/>
    </row>
    <row r="53252" spans="2:2">
      <c r="B53252" s="150"/>
    </row>
    <row r="53253" spans="2:2">
      <c r="B53253" s="150"/>
    </row>
    <row r="53254" spans="2:2">
      <c r="B53254" s="150"/>
    </row>
    <row r="53255" spans="2:2">
      <c r="B53255" s="150"/>
    </row>
    <row r="53256" spans="2:2">
      <c r="B53256" s="150"/>
    </row>
    <row r="53257" spans="2:2">
      <c r="B53257" s="150"/>
    </row>
    <row r="53258" spans="2:2">
      <c r="B53258" s="150"/>
    </row>
    <row r="53259" spans="2:2">
      <c r="B53259" s="150"/>
    </row>
    <row r="53260" spans="2:2">
      <c r="B53260" s="150"/>
    </row>
    <row r="53261" spans="2:2">
      <c r="B53261" s="150"/>
    </row>
    <row r="53262" spans="2:2">
      <c r="B53262" s="150"/>
    </row>
    <row r="53263" spans="2:2">
      <c r="B53263" s="150"/>
    </row>
    <row r="53264" spans="2:2">
      <c r="B53264" s="150"/>
    </row>
    <row r="53265" spans="2:2">
      <c r="B53265" s="150"/>
    </row>
    <row r="53266" spans="2:2">
      <c r="B53266" s="150"/>
    </row>
    <row r="53267" spans="2:2">
      <c r="B53267" s="150"/>
    </row>
    <row r="53268" spans="2:2">
      <c r="B53268" s="150"/>
    </row>
    <row r="53269" spans="2:2">
      <c r="B53269" s="150"/>
    </row>
    <row r="53270" spans="2:2">
      <c r="B53270" s="150"/>
    </row>
    <row r="53271" spans="2:2">
      <c r="B53271" s="150"/>
    </row>
    <row r="53272" spans="2:2">
      <c r="B53272" s="150"/>
    </row>
    <row r="53273" spans="2:2">
      <c r="B53273" s="150"/>
    </row>
    <row r="53274" spans="2:2">
      <c r="B53274" s="150"/>
    </row>
    <row r="53275" spans="2:2">
      <c r="B53275" s="150"/>
    </row>
    <row r="53276" spans="2:2">
      <c r="B53276" s="150"/>
    </row>
    <row r="53277" spans="2:2">
      <c r="B53277" s="150"/>
    </row>
    <row r="53278" spans="2:2">
      <c r="B53278" s="150"/>
    </row>
    <row r="53279" spans="2:2">
      <c r="B53279" s="150"/>
    </row>
    <row r="53280" spans="2:2">
      <c r="B53280" s="150"/>
    </row>
    <row r="53281" spans="2:2">
      <c r="B53281" s="150"/>
    </row>
    <row r="53282" spans="2:2">
      <c r="B53282" s="150"/>
    </row>
    <row r="53283" spans="2:2">
      <c r="B53283" s="150"/>
    </row>
    <row r="53284" spans="2:2">
      <c r="B53284" s="150"/>
    </row>
    <row r="53285" spans="2:2">
      <c r="B53285" s="150"/>
    </row>
    <row r="53286" spans="2:2">
      <c r="B53286" s="150"/>
    </row>
    <row r="53287" spans="2:2">
      <c r="B53287" s="150"/>
    </row>
    <row r="53288" spans="2:2">
      <c r="B53288" s="150"/>
    </row>
    <row r="53289" spans="2:2">
      <c r="B53289" s="150"/>
    </row>
    <row r="53290" spans="2:2">
      <c r="B53290" s="150"/>
    </row>
    <row r="53291" spans="2:2">
      <c r="B53291" s="150"/>
    </row>
    <row r="53292" spans="2:2">
      <c r="B53292" s="150"/>
    </row>
    <row r="53293" spans="2:2">
      <c r="B53293" s="150"/>
    </row>
    <row r="53294" spans="2:2">
      <c r="B53294" s="150"/>
    </row>
    <row r="53295" spans="2:2">
      <c r="B53295" s="150"/>
    </row>
    <row r="53296" spans="2:2">
      <c r="B53296" s="150"/>
    </row>
    <row r="53297" spans="2:2">
      <c r="B53297" s="150"/>
    </row>
    <row r="53298" spans="2:2">
      <c r="B53298" s="150"/>
    </row>
    <row r="53299" spans="2:2">
      <c r="B53299" s="150"/>
    </row>
    <row r="53300" spans="2:2">
      <c r="B53300" s="150"/>
    </row>
    <row r="53301" spans="2:2">
      <c r="B53301" s="150"/>
    </row>
    <row r="53302" spans="2:2">
      <c r="B53302" s="150"/>
    </row>
    <row r="53303" spans="2:2">
      <c r="B53303" s="150"/>
    </row>
    <row r="53304" spans="2:2">
      <c r="B53304" s="150"/>
    </row>
    <row r="53305" spans="2:2">
      <c r="B53305" s="150"/>
    </row>
    <row r="53306" spans="2:2">
      <c r="B53306" s="150"/>
    </row>
    <row r="53307" spans="2:2">
      <c r="B53307" s="150"/>
    </row>
    <row r="53308" spans="2:2">
      <c r="B53308" s="150"/>
    </row>
    <row r="53309" spans="2:2">
      <c r="B53309" s="150"/>
    </row>
    <row r="53310" spans="2:2">
      <c r="B53310" s="150"/>
    </row>
    <row r="53311" spans="2:2">
      <c r="B53311" s="150"/>
    </row>
    <row r="53312" spans="2:2">
      <c r="B53312" s="150"/>
    </row>
    <row r="53313" spans="2:2">
      <c r="B53313" s="150"/>
    </row>
    <row r="53314" spans="2:2">
      <c r="B53314" s="150"/>
    </row>
    <row r="53315" spans="2:2">
      <c r="B53315" s="150"/>
    </row>
    <row r="53316" spans="2:2">
      <c r="B53316" s="150"/>
    </row>
    <row r="53317" spans="2:2">
      <c r="B53317" s="150"/>
    </row>
    <row r="53318" spans="2:2">
      <c r="B53318" s="150"/>
    </row>
    <row r="53319" spans="2:2">
      <c r="B53319" s="150"/>
    </row>
    <row r="53320" spans="2:2">
      <c r="B53320" s="150"/>
    </row>
    <row r="53321" spans="2:2">
      <c r="B53321" s="150"/>
    </row>
    <row r="53322" spans="2:2">
      <c r="B53322" s="150"/>
    </row>
    <row r="53323" spans="2:2">
      <c r="B53323" s="150"/>
    </row>
    <row r="53324" spans="2:2">
      <c r="B53324" s="150"/>
    </row>
    <row r="53325" spans="2:2">
      <c r="B53325" s="150"/>
    </row>
    <row r="53326" spans="2:2">
      <c r="B53326" s="150"/>
    </row>
    <row r="53327" spans="2:2">
      <c r="B53327" s="150"/>
    </row>
    <row r="53328" spans="2:2">
      <c r="B53328" s="150"/>
    </row>
    <row r="53329" spans="2:2">
      <c r="B53329" s="150"/>
    </row>
    <row r="53330" spans="2:2">
      <c r="B53330" s="150"/>
    </row>
    <row r="53331" spans="2:2">
      <c r="B53331" s="150"/>
    </row>
    <row r="53332" spans="2:2">
      <c r="B53332" s="150"/>
    </row>
    <row r="53333" spans="2:2">
      <c r="B53333" s="150"/>
    </row>
    <row r="53334" spans="2:2">
      <c r="B53334" s="150"/>
    </row>
    <row r="53335" spans="2:2">
      <c r="B53335" s="150"/>
    </row>
    <row r="53336" spans="2:2">
      <c r="B53336" s="150"/>
    </row>
    <row r="53337" spans="2:2">
      <c r="B53337" s="150"/>
    </row>
    <row r="53338" spans="2:2">
      <c r="B53338" s="150"/>
    </row>
    <row r="53339" spans="2:2">
      <c r="B53339" s="150"/>
    </row>
    <row r="53340" spans="2:2">
      <c r="B53340" s="150"/>
    </row>
    <row r="53341" spans="2:2">
      <c r="B53341" s="150"/>
    </row>
    <row r="53342" spans="2:2">
      <c r="B53342" s="150"/>
    </row>
    <row r="53343" spans="2:2">
      <c r="B53343" s="150"/>
    </row>
    <row r="53344" spans="2:2">
      <c r="B53344" s="150"/>
    </row>
    <row r="53345" spans="2:2">
      <c r="B53345" s="150"/>
    </row>
    <row r="53346" spans="2:2">
      <c r="B53346" s="150"/>
    </row>
    <row r="53347" spans="2:2">
      <c r="B53347" s="150"/>
    </row>
    <row r="53348" spans="2:2">
      <c r="B53348" s="150"/>
    </row>
    <row r="53349" spans="2:2">
      <c r="B53349" s="150"/>
    </row>
    <row r="53350" spans="2:2">
      <c r="B53350" s="150"/>
    </row>
    <row r="53351" spans="2:2">
      <c r="B53351" s="150"/>
    </row>
    <row r="53352" spans="2:2">
      <c r="B53352" s="150"/>
    </row>
    <row r="53353" spans="2:2">
      <c r="B53353" s="150"/>
    </row>
    <row r="53354" spans="2:2">
      <c r="B53354" s="150"/>
    </row>
    <row r="53355" spans="2:2">
      <c r="B53355" s="150"/>
    </row>
    <row r="53356" spans="2:2">
      <c r="B53356" s="150"/>
    </row>
    <row r="53357" spans="2:2">
      <c r="B53357" s="150"/>
    </row>
    <row r="53358" spans="2:2">
      <c r="B53358" s="150"/>
    </row>
    <row r="53359" spans="2:2">
      <c r="B53359" s="150"/>
    </row>
    <row r="53360" spans="2:2">
      <c r="B53360" s="150"/>
    </row>
    <row r="53361" spans="2:2">
      <c r="B53361" s="150"/>
    </row>
    <row r="53362" spans="2:2">
      <c r="B53362" s="150"/>
    </row>
    <row r="53363" spans="2:2">
      <c r="B53363" s="150"/>
    </row>
    <row r="53364" spans="2:2">
      <c r="B53364" s="150"/>
    </row>
    <row r="53365" spans="2:2">
      <c r="B53365" s="150"/>
    </row>
    <row r="53366" spans="2:2">
      <c r="B53366" s="150"/>
    </row>
    <row r="53367" spans="2:2">
      <c r="B53367" s="150"/>
    </row>
    <row r="53368" spans="2:2">
      <c r="B53368" s="150"/>
    </row>
    <row r="53369" spans="2:2">
      <c r="B53369" s="150"/>
    </row>
    <row r="53370" spans="2:2">
      <c r="B53370" s="150"/>
    </row>
    <row r="53371" spans="2:2">
      <c r="B53371" s="150"/>
    </row>
    <row r="53372" spans="2:2">
      <c r="B53372" s="150"/>
    </row>
    <row r="53373" spans="2:2">
      <c r="B53373" s="150"/>
    </row>
    <row r="53374" spans="2:2">
      <c r="B53374" s="150"/>
    </row>
    <row r="53375" spans="2:2">
      <c r="B53375" s="150"/>
    </row>
    <row r="53376" spans="2:2">
      <c r="B53376" s="150"/>
    </row>
    <row r="53377" spans="2:2">
      <c r="B53377" s="150"/>
    </row>
    <row r="53378" spans="2:2">
      <c r="B53378" s="150"/>
    </row>
    <row r="53379" spans="2:2">
      <c r="B53379" s="150"/>
    </row>
    <row r="53380" spans="2:2">
      <c r="B53380" s="150"/>
    </row>
    <row r="53381" spans="2:2">
      <c r="B53381" s="150"/>
    </row>
    <row r="53382" spans="2:2">
      <c r="B53382" s="150"/>
    </row>
    <row r="53383" spans="2:2">
      <c r="B53383" s="150"/>
    </row>
    <row r="53384" spans="2:2">
      <c r="B53384" s="150"/>
    </row>
    <row r="53385" spans="2:2">
      <c r="B53385" s="150"/>
    </row>
    <row r="53386" spans="2:2">
      <c r="B53386" s="150"/>
    </row>
    <row r="53387" spans="2:2">
      <c r="B53387" s="150"/>
    </row>
    <row r="53388" spans="2:2">
      <c r="B53388" s="150"/>
    </row>
    <row r="53389" spans="2:2">
      <c r="B53389" s="150"/>
    </row>
    <row r="53390" spans="2:2">
      <c r="B53390" s="150"/>
    </row>
    <row r="53391" spans="2:2">
      <c r="B53391" s="150"/>
    </row>
    <row r="53392" spans="2:2">
      <c r="B53392" s="150"/>
    </row>
    <row r="53393" spans="2:2">
      <c r="B53393" s="150"/>
    </row>
    <row r="53394" spans="2:2">
      <c r="B53394" s="150"/>
    </row>
    <row r="53395" spans="2:2">
      <c r="B53395" s="150"/>
    </row>
    <row r="53396" spans="2:2">
      <c r="B53396" s="150"/>
    </row>
    <row r="53397" spans="2:2">
      <c r="B53397" s="150"/>
    </row>
    <row r="53398" spans="2:2">
      <c r="B53398" s="150"/>
    </row>
    <row r="53399" spans="2:2">
      <c r="B53399" s="150"/>
    </row>
    <row r="53400" spans="2:2">
      <c r="B53400" s="150"/>
    </row>
    <row r="53401" spans="2:2">
      <c r="B53401" s="150"/>
    </row>
    <row r="53402" spans="2:2">
      <c r="B53402" s="150"/>
    </row>
    <row r="53403" spans="2:2">
      <c r="B53403" s="150"/>
    </row>
    <row r="53404" spans="2:2">
      <c r="B53404" s="150"/>
    </row>
    <row r="53405" spans="2:2">
      <c r="B53405" s="150"/>
    </row>
    <row r="53406" spans="2:2">
      <c r="B53406" s="150"/>
    </row>
    <row r="53407" spans="2:2">
      <c r="B53407" s="150"/>
    </row>
    <row r="53408" spans="2:2">
      <c r="B53408" s="150"/>
    </row>
    <row r="53409" spans="2:2">
      <c r="B53409" s="150"/>
    </row>
    <row r="53410" spans="2:2">
      <c r="B53410" s="150"/>
    </row>
    <row r="53411" spans="2:2">
      <c r="B53411" s="150"/>
    </row>
    <row r="53412" spans="2:2">
      <c r="B53412" s="150"/>
    </row>
    <row r="53413" spans="2:2">
      <c r="B53413" s="150"/>
    </row>
    <row r="53414" spans="2:2">
      <c r="B53414" s="150"/>
    </row>
    <row r="53415" spans="2:2">
      <c r="B53415" s="150"/>
    </row>
    <row r="53416" spans="2:2">
      <c r="B53416" s="150"/>
    </row>
    <row r="53417" spans="2:2">
      <c r="B53417" s="150"/>
    </row>
    <row r="53418" spans="2:2">
      <c r="B53418" s="150"/>
    </row>
    <row r="53419" spans="2:2">
      <c r="B53419" s="150"/>
    </row>
    <row r="53420" spans="2:2">
      <c r="B53420" s="150"/>
    </row>
    <row r="53421" spans="2:2">
      <c r="B53421" s="150"/>
    </row>
    <row r="53422" spans="2:2">
      <c r="B53422" s="150"/>
    </row>
    <row r="53423" spans="2:2">
      <c r="B53423" s="150"/>
    </row>
    <row r="53424" spans="2:2">
      <c r="B53424" s="150"/>
    </row>
    <row r="53425" spans="2:2">
      <c r="B53425" s="150"/>
    </row>
    <row r="53426" spans="2:2">
      <c r="B53426" s="150"/>
    </row>
    <row r="53427" spans="2:2">
      <c r="B53427" s="150"/>
    </row>
    <row r="53428" spans="2:2">
      <c r="B53428" s="150"/>
    </row>
    <row r="53429" spans="2:2">
      <c r="B53429" s="150"/>
    </row>
    <row r="53430" spans="2:2">
      <c r="B53430" s="150"/>
    </row>
    <row r="53431" spans="2:2">
      <c r="B53431" s="150"/>
    </row>
    <row r="53432" spans="2:2">
      <c r="B53432" s="150"/>
    </row>
    <row r="53433" spans="2:2">
      <c r="B53433" s="150"/>
    </row>
    <row r="53434" spans="2:2">
      <c r="B53434" s="150"/>
    </row>
    <row r="53435" spans="2:2">
      <c r="B53435" s="150"/>
    </row>
    <row r="53436" spans="2:2">
      <c r="B53436" s="150"/>
    </row>
    <row r="53437" spans="2:2">
      <c r="B53437" s="150"/>
    </row>
    <row r="53438" spans="2:2">
      <c r="B53438" s="150"/>
    </row>
    <row r="53439" spans="2:2">
      <c r="B53439" s="150"/>
    </row>
    <row r="53440" spans="2:2">
      <c r="B53440" s="150"/>
    </row>
    <row r="53441" spans="2:2">
      <c r="B53441" s="150"/>
    </row>
    <row r="53442" spans="2:2">
      <c r="B53442" s="150"/>
    </row>
    <row r="53443" spans="2:2">
      <c r="B53443" s="150"/>
    </row>
    <row r="53444" spans="2:2">
      <c r="B53444" s="150"/>
    </row>
    <row r="53445" spans="2:2">
      <c r="B53445" s="150"/>
    </row>
    <row r="53446" spans="2:2">
      <c r="B53446" s="150"/>
    </row>
    <row r="53447" spans="2:2">
      <c r="B53447" s="150"/>
    </row>
    <row r="53448" spans="2:2">
      <c r="B53448" s="150"/>
    </row>
    <row r="53449" spans="2:2">
      <c r="B53449" s="150"/>
    </row>
    <row r="53450" spans="2:2">
      <c r="B53450" s="150"/>
    </row>
    <row r="53451" spans="2:2">
      <c r="B53451" s="150"/>
    </row>
    <row r="53452" spans="2:2">
      <c r="B53452" s="150"/>
    </row>
    <row r="53453" spans="2:2">
      <c r="B53453" s="150"/>
    </row>
    <row r="53454" spans="2:2">
      <c r="B53454" s="150"/>
    </row>
    <row r="53455" spans="2:2">
      <c r="B53455" s="150"/>
    </row>
    <row r="53456" spans="2:2">
      <c r="B53456" s="150"/>
    </row>
    <row r="53457" spans="2:2">
      <c r="B53457" s="150"/>
    </row>
    <row r="53458" spans="2:2">
      <c r="B53458" s="150"/>
    </row>
    <row r="53459" spans="2:2">
      <c r="B53459" s="150"/>
    </row>
    <row r="53460" spans="2:2">
      <c r="B53460" s="150"/>
    </row>
    <row r="53461" spans="2:2">
      <c r="B53461" s="150"/>
    </row>
    <row r="53462" spans="2:2">
      <c r="B53462" s="150"/>
    </row>
    <row r="53463" spans="2:2">
      <c r="B53463" s="150"/>
    </row>
    <row r="53464" spans="2:2">
      <c r="B53464" s="150"/>
    </row>
    <row r="53465" spans="2:2">
      <c r="B53465" s="150"/>
    </row>
    <row r="53466" spans="2:2">
      <c r="B53466" s="150"/>
    </row>
    <row r="53467" spans="2:2">
      <c r="B53467" s="150"/>
    </row>
    <row r="53468" spans="2:2">
      <c r="B53468" s="150"/>
    </row>
    <row r="53469" spans="2:2">
      <c r="B53469" s="150"/>
    </row>
    <row r="53470" spans="2:2">
      <c r="B53470" s="150"/>
    </row>
    <row r="53471" spans="2:2">
      <c r="B53471" s="150"/>
    </row>
    <row r="53472" spans="2:2">
      <c r="B53472" s="150"/>
    </row>
    <row r="53473" spans="2:2">
      <c r="B53473" s="150"/>
    </row>
    <row r="53474" spans="2:2">
      <c r="B53474" s="150"/>
    </row>
    <row r="53475" spans="2:2">
      <c r="B53475" s="150"/>
    </row>
    <row r="53476" spans="2:2">
      <c r="B53476" s="150"/>
    </row>
    <row r="53477" spans="2:2">
      <c r="B53477" s="150"/>
    </row>
    <row r="53478" spans="2:2">
      <c r="B53478" s="150"/>
    </row>
    <row r="53479" spans="2:2">
      <c r="B53479" s="150"/>
    </row>
    <row r="53480" spans="2:2">
      <c r="B53480" s="150"/>
    </row>
    <row r="53481" spans="2:2">
      <c r="B53481" s="150"/>
    </row>
    <row r="53482" spans="2:2">
      <c r="B53482" s="150"/>
    </row>
    <row r="53483" spans="2:2">
      <c r="B53483" s="150"/>
    </row>
    <row r="53484" spans="2:2">
      <c r="B53484" s="150"/>
    </row>
    <row r="53485" spans="2:2">
      <c r="B53485" s="150"/>
    </row>
    <row r="53486" spans="2:2">
      <c r="B53486" s="150"/>
    </row>
    <row r="53487" spans="2:2">
      <c r="B53487" s="150"/>
    </row>
    <row r="53488" spans="2:2">
      <c r="B53488" s="150"/>
    </row>
    <row r="53489" spans="2:2">
      <c r="B53489" s="150"/>
    </row>
    <row r="53490" spans="2:2">
      <c r="B53490" s="150"/>
    </row>
    <row r="53491" spans="2:2">
      <c r="B53491" s="150"/>
    </row>
    <row r="53492" spans="2:2">
      <c r="B53492" s="150"/>
    </row>
    <row r="53493" spans="2:2">
      <c r="B53493" s="150"/>
    </row>
    <row r="53494" spans="2:2">
      <c r="B53494" s="150"/>
    </row>
    <row r="53495" spans="2:2">
      <c r="B53495" s="150"/>
    </row>
    <row r="53496" spans="2:2">
      <c r="B53496" s="150"/>
    </row>
    <row r="53497" spans="2:2">
      <c r="B53497" s="150"/>
    </row>
    <row r="53498" spans="2:2">
      <c r="B53498" s="150"/>
    </row>
    <row r="53499" spans="2:2">
      <c r="B53499" s="150"/>
    </row>
    <row r="53500" spans="2:2">
      <c r="B53500" s="150"/>
    </row>
    <row r="53501" spans="2:2">
      <c r="B53501" s="150"/>
    </row>
    <row r="53502" spans="2:2">
      <c r="B53502" s="150"/>
    </row>
    <row r="53503" spans="2:2">
      <c r="B53503" s="150"/>
    </row>
    <row r="53504" spans="2:2">
      <c r="B53504" s="150"/>
    </row>
    <row r="53505" spans="2:2">
      <c r="B53505" s="150"/>
    </row>
    <row r="53506" spans="2:2">
      <c r="B53506" s="150"/>
    </row>
    <row r="53507" spans="2:2">
      <c r="B53507" s="150"/>
    </row>
    <row r="53508" spans="2:2">
      <c r="B53508" s="150"/>
    </row>
    <row r="53509" spans="2:2">
      <c r="B53509" s="150"/>
    </row>
    <row r="53510" spans="2:2">
      <c r="B53510" s="150"/>
    </row>
    <row r="53511" spans="2:2">
      <c r="B53511" s="150"/>
    </row>
    <row r="53512" spans="2:2">
      <c r="B53512" s="150"/>
    </row>
    <row r="53513" spans="2:2">
      <c r="B53513" s="150"/>
    </row>
    <row r="53514" spans="2:2">
      <c r="B53514" s="150"/>
    </row>
    <row r="53515" spans="2:2">
      <c r="B53515" s="150"/>
    </row>
    <row r="53516" spans="2:2">
      <c r="B53516" s="150"/>
    </row>
    <row r="53517" spans="2:2">
      <c r="B53517" s="150"/>
    </row>
    <row r="53518" spans="2:2">
      <c r="B53518" s="150"/>
    </row>
    <row r="53519" spans="2:2">
      <c r="B53519" s="150"/>
    </row>
    <row r="53520" spans="2:2">
      <c r="B53520" s="150"/>
    </row>
    <row r="53521" spans="2:2">
      <c r="B53521" s="150"/>
    </row>
    <row r="53522" spans="2:2">
      <c r="B53522" s="150"/>
    </row>
    <row r="53523" spans="2:2">
      <c r="B53523" s="150"/>
    </row>
    <row r="53524" spans="2:2">
      <c r="B53524" s="150"/>
    </row>
    <row r="53525" spans="2:2">
      <c r="B53525" s="150"/>
    </row>
    <row r="53526" spans="2:2">
      <c r="B53526" s="150"/>
    </row>
    <row r="53527" spans="2:2">
      <c r="B53527" s="150"/>
    </row>
    <row r="53528" spans="2:2">
      <c r="B53528" s="150"/>
    </row>
    <row r="53529" spans="2:2">
      <c r="B53529" s="150"/>
    </row>
    <row r="53530" spans="2:2">
      <c r="B53530" s="150"/>
    </row>
    <row r="53531" spans="2:2">
      <c r="B53531" s="150"/>
    </row>
    <row r="53532" spans="2:2">
      <c r="B53532" s="150"/>
    </row>
    <row r="53533" spans="2:2">
      <c r="B53533" s="150"/>
    </row>
    <row r="53534" spans="2:2">
      <c r="B53534" s="150"/>
    </row>
    <row r="53535" spans="2:2">
      <c r="B53535" s="150"/>
    </row>
    <row r="53536" spans="2:2">
      <c r="B53536" s="150"/>
    </row>
    <row r="53537" spans="2:2">
      <c r="B53537" s="150"/>
    </row>
    <row r="53538" spans="2:2">
      <c r="B53538" s="150"/>
    </row>
    <row r="53539" spans="2:2">
      <c r="B53539" s="150"/>
    </row>
    <row r="53540" spans="2:2">
      <c r="B53540" s="150"/>
    </row>
    <row r="53541" spans="2:2">
      <c r="B53541" s="150"/>
    </row>
    <row r="53542" spans="2:2">
      <c r="B53542" s="150"/>
    </row>
    <row r="53543" spans="2:2">
      <c r="B53543" s="150"/>
    </row>
    <row r="53544" spans="2:2">
      <c r="B53544" s="150"/>
    </row>
    <row r="53545" spans="2:2">
      <c r="B53545" s="150"/>
    </row>
    <row r="53546" spans="2:2">
      <c r="B53546" s="150"/>
    </row>
    <row r="53547" spans="2:2">
      <c r="B53547" s="150"/>
    </row>
    <row r="53548" spans="2:2">
      <c r="B53548" s="150"/>
    </row>
    <row r="53549" spans="2:2">
      <c r="B53549" s="150"/>
    </row>
    <row r="53550" spans="2:2">
      <c r="B53550" s="150"/>
    </row>
    <row r="53551" spans="2:2">
      <c r="B53551" s="150"/>
    </row>
    <row r="53552" spans="2:2">
      <c r="B53552" s="150"/>
    </row>
    <row r="53553" spans="2:2">
      <c r="B53553" s="150"/>
    </row>
    <row r="53554" spans="2:2">
      <c r="B53554" s="150"/>
    </row>
    <row r="53555" spans="2:2">
      <c r="B53555" s="150"/>
    </row>
    <row r="53556" spans="2:2">
      <c r="B53556" s="150"/>
    </row>
    <row r="53557" spans="2:2">
      <c r="B53557" s="150"/>
    </row>
    <row r="53558" spans="2:2">
      <c r="B53558" s="150"/>
    </row>
    <row r="53559" spans="2:2">
      <c r="B53559" s="150"/>
    </row>
    <row r="53560" spans="2:2">
      <c r="B53560" s="150"/>
    </row>
    <row r="53561" spans="2:2">
      <c r="B53561" s="150"/>
    </row>
    <row r="53562" spans="2:2">
      <c r="B53562" s="150"/>
    </row>
    <row r="53563" spans="2:2">
      <c r="B53563" s="150"/>
    </row>
    <row r="53564" spans="2:2">
      <c r="B53564" s="150"/>
    </row>
    <row r="53565" spans="2:2">
      <c r="B53565" s="150"/>
    </row>
    <row r="53566" spans="2:2">
      <c r="B53566" s="150"/>
    </row>
    <row r="53567" spans="2:2">
      <c r="B53567" s="150"/>
    </row>
    <row r="53568" spans="2:2">
      <c r="B53568" s="150"/>
    </row>
    <row r="53569" spans="2:2">
      <c r="B53569" s="150"/>
    </row>
    <row r="53570" spans="2:2">
      <c r="B53570" s="150"/>
    </row>
    <row r="53571" spans="2:2">
      <c r="B53571" s="150"/>
    </row>
    <row r="53572" spans="2:2">
      <c r="B53572" s="150"/>
    </row>
    <row r="53573" spans="2:2">
      <c r="B53573" s="150"/>
    </row>
    <row r="53574" spans="2:2">
      <c r="B53574" s="150"/>
    </row>
    <row r="53575" spans="2:2">
      <c r="B53575" s="150"/>
    </row>
    <row r="53576" spans="2:2">
      <c r="B53576" s="150"/>
    </row>
    <row r="53577" spans="2:2">
      <c r="B53577" s="150"/>
    </row>
    <row r="53578" spans="2:2">
      <c r="B53578" s="150"/>
    </row>
    <row r="53579" spans="2:2">
      <c r="B53579" s="150"/>
    </row>
    <row r="53580" spans="2:2">
      <c r="B53580" s="150"/>
    </row>
    <row r="53581" spans="2:2">
      <c r="B53581" s="150"/>
    </row>
    <row r="53582" spans="2:2">
      <c r="B53582" s="150"/>
    </row>
    <row r="53583" spans="2:2">
      <c r="B53583" s="150"/>
    </row>
    <row r="53584" spans="2:2">
      <c r="B53584" s="150"/>
    </row>
    <row r="53585" spans="2:2">
      <c r="B53585" s="150"/>
    </row>
    <row r="53586" spans="2:2">
      <c r="B53586" s="150"/>
    </row>
    <row r="53587" spans="2:2">
      <c r="B53587" s="150"/>
    </row>
    <row r="53588" spans="2:2">
      <c r="B53588" s="150"/>
    </row>
    <row r="53589" spans="2:2">
      <c r="B53589" s="150"/>
    </row>
    <row r="53590" spans="2:2">
      <c r="B53590" s="150"/>
    </row>
    <row r="53591" spans="2:2">
      <c r="B53591" s="150"/>
    </row>
    <row r="53592" spans="2:2">
      <c r="B53592" s="150"/>
    </row>
    <row r="53593" spans="2:2">
      <c r="B53593" s="150"/>
    </row>
    <row r="53594" spans="2:2">
      <c r="B53594" s="150"/>
    </row>
    <row r="53595" spans="2:2">
      <c r="B53595" s="150"/>
    </row>
    <row r="53596" spans="2:2">
      <c r="B53596" s="150"/>
    </row>
    <row r="53597" spans="2:2">
      <c r="B53597" s="150"/>
    </row>
    <row r="53598" spans="2:2">
      <c r="B53598" s="150"/>
    </row>
    <row r="53599" spans="2:2">
      <c r="B53599" s="150"/>
    </row>
    <row r="53600" spans="2:2">
      <c r="B53600" s="150"/>
    </row>
    <row r="53601" spans="2:2">
      <c r="B53601" s="150"/>
    </row>
    <row r="53602" spans="2:2">
      <c r="B53602" s="150"/>
    </row>
    <row r="53603" spans="2:2">
      <c r="B53603" s="150"/>
    </row>
    <row r="53604" spans="2:2">
      <c r="B53604" s="150"/>
    </row>
    <row r="53605" spans="2:2">
      <c r="B53605" s="150"/>
    </row>
    <row r="53606" spans="2:2">
      <c r="B53606" s="150"/>
    </row>
    <row r="53607" spans="2:2">
      <c r="B53607" s="150"/>
    </row>
    <row r="53608" spans="2:2">
      <c r="B53608" s="150"/>
    </row>
    <row r="53609" spans="2:2">
      <c r="B53609" s="150"/>
    </row>
    <row r="53610" spans="2:2">
      <c r="B53610" s="150"/>
    </row>
    <row r="53611" spans="2:2">
      <c r="B53611" s="150"/>
    </row>
    <row r="53612" spans="2:2">
      <c r="B53612" s="150"/>
    </row>
    <row r="53613" spans="2:2">
      <c r="B53613" s="150"/>
    </row>
    <row r="53614" spans="2:2">
      <c r="B53614" s="150"/>
    </row>
    <row r="53615" spans="2:2">
      <c r="B53615" s="150"/>
    </row>
    <row r="53616" spans="2:2">
      <c r="B53616" s="150"/>
    </row>
    <row r="53617" spans="2:2">
      <c r="B53617" s="150"/>
    </row>
    <row r="53618" spans="2:2">
      <c r="B53618" s="150"/>
    </row>
    <row r="53619" spans="2:2">
      <c r="B53619" s="150"/>
    </row>
    <row r="53620" spans="2:2">
      <c r="B53620" s="150"/>
    </row>
    <row r="53621" spans="2:2">
      <c r="B53621" s="150"/>
    </row>
    <row r="53622" spans="2:2">
      <c r="B53622" s="150"/>
    </row>
    <row r="53623" spans="2:2">
      <c r="B53623" s="150"/>
    </row>
    <row r="53624" spans="2:2">
      <c r="B53624" s="150"/>
    </row>
    <row r="53625" spans="2:2">
      <c r="B53625" s="150"/>
    </row>
    <row r="53626" spans="2:2">
      <c r="B53626" s="150"/>
    </row>
    <row r="53627" spans="2:2">
      <c r="B53627" s="150"/>
    </row>
    <row r="53628" spans="2:2">
      <c r="B53628" s="150"/>
    </row>
    <row r="53629" spans="2:2">
      <c r="B53629" s="150"/>
    </row>
    <row r="53630" spans="2:2">
      <c r="B53630" s="150"/>
    </row>
    <row r="53631" spans="2:2">
      <c r="B53631" s="150"/>
    </row>
    <row r="53632" spans="2:2">
      <c r="B53632" s="150"/>
    </row>
    <row r="53633" spans="2:2">
      <c r="B53633" s="150"/>
    </row>
    <row r="53634" spans="2:2">
      <c r="B53634" s="150"/>
    </row>
    <row r="53635" spans="2:2">
      <c r="B53635" s="150"/>
    </row>
    <row r="53636" spans="2:2">
      <c r="B53636" s="150"/>
    </row>
    <row r="53637" spans="2:2">
      <c r="B53637" s="150"/>
    </row>
    <row r="53638" spans="2:2">
      <c r="B53638" s="150"/>
    </row>
    <row r="53639" spans="2:2">
      <c r="B53639" s="150"/>
    </row>
    <row r="53640" spans="2:2">
      <c r="B53640" s="150"/>
    </row>
    <row r="53641" spans="2:2">
      <c r="B53641" s="150"/>
    </row>
    <row r="53642" spans="2:2">
      <c r="B53642" s="150"/>
    </row>
    <row r="53643" spans="2:2">
      <c r="B53643" s="150"/>
    </row>
    <row r="53644" spans="2:2">
      <c r="B53644" s="150"/>
    </row>
    <row r="53645" spans="2:2">
      <c r="B53645" s="150"/>
    </row>
    <row r="53646" spans="2:2">
      <c r="B53646" s="150"/>
    </row>
    <row r="53647" spans="2:2">
      <c r="B53647" s="150"/>
    </row>
    <row r="53648" spans="2:2">
      <c r="B53648" s="150"/>
    </row>
    <row r="53649" spans="2:2">
      <c r="B53649" s="150"/>
    </row>
    <row r="53650" spans="2:2">
      <c r="B53650" s="150"/>
    </row>
    <row r="53651" spans="2:2">
      <c r="B53651" s="150"/>
    </row>
    <row r="53652" spans="2:2">
      <c r="B53652" s="150"/>
    </row>
    <row r="53653" spans="2:2">
      <c r="B53653" s="150"/>
    </row>
    <row r="53654" spans="2:2">
      <c r="B53654" s="150"/>
    </row>
    <row r="53655" spans="2:2">
      <c r="B53655" s="150"/>
    </row>
    <row r="53656" spans="2:2">
      <c r="B53656" s="150"/>
    </row>
    <row r="53657" spans="2:2">
      <c r="B53657" s="150"/>
    </row>
    <row r="53658" spans="2:2">
      <c r="B53658" s="150"/>
    </row>
    <row r="53659" spans="2:2">
      <c r="B53659" s="150"/>
    </row>
    <row r="53660" spans="2:2">
      <c r="B53660" s="150"/>
    </row>
    <row r="53661" spans="2:2">
      <c r="B53661" s="150"/>
    </row>
    <row r="53662" spans="2:2">
      <c r="B53662" s="150"/>
    </row>
    <row r="53663" spans="2:2">
      <c r="B53663" s="150"/>
    </row>
    <row r="53664" spans="2:2">
      <c r="B53664" s="150"/>
    </row>
    <row r="53665" spans="2:2">
      <c r="B53665" s="150"/>
    </row>
    <row r="53666" spans="2:2">
      <c r="B53666" s="150"/>
    </row>
    <row r="53667" spans="2:2">
      <c r="B53667" s="150"/>
    </row>
    <row r="53668" spans="2:2">
      <c r="B53668" s="150"/>
    </row>
    <row r="53669" spans="2:2">
      <c r="B53669" s="150"/>
    </row>
    <row r="53670" spans="2:2">
      <c r="B53670" s="150"/>
    </row>
    <row r="53671" spans="2:2">
      <c r="B53671" s="150"/>
    </row>
    <row r="53672" spans="2:2">
      <c r="B53672" s="150"/>
    </row>
    <row r="53673" spans="2:2">
      <c r="B53673" s="150"/>
    </row>
    <row r="53674" spans="2:2">
      <c r="B53674" s="150"/>
    </row>
    <row r="53675" spans="2:2">
      <c r="B53675" s="150"/>
    </row>
    <row r="53676" spans="2:2">
      <c r="B53676" s="150"/>
    </row>
    <row r="53677" spans="2:2">
      <c r="B53677" s="150"/>
    </row>
    <row r="53678" spans="2:2">
      <c r="B53678" s="150"/>
    </row>
    <row r="53679" spans="2:2">
      <c r="B53679" s="150"/>
    </row>
    <row r="53680" spans="2:2">
      <c r="B53680" s="150"/>
    </row>
    <row r="53681" spans="2:2">
      <c r="B53681" s="150"/>
    </row>
    <row r="53682" spans="2:2">
      <c r="B53682" s="150"/>
    </row>
    <row r="53683" spans="2:2">
      <c r="B53683" s="150"/>
    </row>
    <row r="53684" spans="2:2">
      <c r="B53684" s="150"/>
    </row>
    <row r="53685" spans="2:2">
      <c r="B53685" s="150"/>
    </row>
    <row r="53686" spans="2:2">
      <c r="B53686" s="150"/>
    </row>
    <row r="53687" spans="2:2">
      <c r="B53687" s="150"/>
    </row>
    <row r="53688" spans="2:2">
      <c r="B53688" s="150"/>
    </row>
    <row r="53689" spans="2:2">
      <c r="B53689" s="150"/>
    </row>
    <row r="53690" spans="2:2">
      <c r="B53690" s="150"/>
    </row>
    <row r="53691" spans="2:2">
      <c r="B53691" s="150"/>
    </row>
    <row r="53692" spans="2:2">
      <c r="B53692" s="150"/>
    </row>
    <row r="53693" spans="2:2">
      <c r="B53693" s="150"/>
    </row>
    <row r="53694" spans="2:2">
      <c r="B53694" s="150"/>
    </row>
    <row r="53695" spans="2:2">
      <c r="B53695" s="150"/>
    </row>
    <row r="53696" spans="2:2">
      <c r="B53696" s="150"/>
    </row>
    <row r="53697" spans="2:2">
      <c r="B53697" s="150"/>
    </row>
    <row r="53698" spans="2:2">
      <c r="B53698" s="150"/>
    </row>
    <row r="53699" spans="2:2">
      <c r="B53699" s="150"/>
    </row>
    <row r="53700" spans="2:2">
      <c r="B53700" s="150"/>
    </row>
    <row r="53701" spans="2:2">
      <c r="B53701" s="150"/>
    </row>
    <row r="53702" spans="2:2">
      <c r="B53702" s="150"/>
    </row>
    <row r="53703" spans="2:2">
      <c r="B53703" s="150"/>
    </row>
    <row r="53704" spans="2:2">
      <c r="B53704" s="150"/>
    </row>
    <row r="53705" spans="2:2">
      <c r="B53705" s="150"/>
    </row>
    <row r="53706" spans="2:2">
      <c r="B53706" s="150"/>
    </row>
    <row r="53707" spans="2:2">
      <c r="B53707" s="150"/>
    </row>
    <row r="53708" spans="2:2">
      <c r="B53708" s="150"/>
    </row>
    <row r="53709" spans="2:2">
      <c r="B53709" s="150"/>
    </row>
    <row r="53710" spans="2:2">
      <c r="B53710" s="150"/>
    </row>
    <row r="53711" spans="2:2">
      <c r="B53711" s="150"/>
    </row>
    <row r="53712" spans="2:2">
      <c r="B53712" s="150"/>
    </row>
    <row r="53713" spans="2:2">
      <c r="B53713" s="150"/>
    </row>
    <row r="53714" spans="2:2">
      <c r="B53714" s="150"/>
    </row>
    <row r="53715" spans="2:2">
      <c r="B53715" s="150"/>
    </row>
    <row r="53716" spans="2:2">
      <c r="B53716" s="150"/>
    </row>
    <row r="53717" spans="2:2">
      <c r="B53717" s="150"/>
    </row>
    <row r="53718" spans="2:2">
      <c r="B53718" s="150"/>
    </row>
    <row r="53719" spans="2:2">
      <c r="B53719" s="150"/>
    </row>
    <row r="53720" spans="2:2">
      <c r="B53720" s="150"/>
    </row>
    <row r="53721" spans="2:2">
      <c r="B53721" s="150"/>
    </row>
    <row r="53722" spans="2:2">
      <c r="B53722" s="150"/>
    </row>
    <row r="53723" spans="2:2">
      <c r="B53723" s="150"/>
    </row>
    <row r="53724" spans="2:2">
      <c r="B53724" s="150"/>
    </row>
    <row r="53725" spans="2:2">
      <c r="B53725" s="150"/>
    </row>
    <row r="53726" spans="2:2">
      <c r="B53726" s="150"/>
    </row>
    <row r="53727" spans="2:2">
      <c r="B53727" s="150"/>
    </row>
    <row r="53728" spans="2:2">
      <c r="B53728" s="150"/>
    </row>
    <row r="53729" spans="2:2">
      <c r="B53729" s="150"/>
    </row>
    <row r="53730" spans="2:2">
      <c r="B53730" s="150"/>
    </row>
    <row r="53731" spans="2:2">
      <c r="B53731" s="150"/>
    </row>
    <row r="53732" spans="2:2">
      <c r="B53732" s="150"/>
    </row>
    <row r="53733" spans="2:2">
      <c r="B53733" s="150"/>
    </row>
    <row r="53734" spans="2:2">
      <c r="B53734" s="150"/>
    </row>
    <row r="53735" spans="2:2">
      <c r="B53735" s="150"/>
    </row>
    <row r="53736" spans="2:2">
      <c r="B53736" s="150"/>
    </row>
    <row r="53737" spans="2:2">
      <c r="B53737" s="150"/>
    </row>
    <row r="53738" spans="2:2">
      <c r="B53738" s="150"/>
    </row>
    <row r="53739" spans="2:2">
      <c r="B53739" s="150"/>
    </row>
    <row r="53740" spans="2:2">
      <c r="B53740" s="150"/>
    </row>
    <row r="53741" spans="2:2">
      <c r="B53741" s="150"/>
    </row>
    <row r="53742" spans="2:2">
      <c r="B53742" s="150"/>
    </row>
    <row r="53743" spans="2:2">
      <c r="B53743" s="150"/>
    </row>
    <row r="53744" spans="2:2">
      <c r="B53744" s="150"/>
    </row>
    <row r="53745" spans="2:2">
      <c r="B53745" s="150"/>
    </row>
    <row r="53746" spans="2:2">
      <c r="B53746" s="150"/>
    </row>
    <row r="53747" spans="2:2">
      <c r="B53747" s="150"/>
    </row>
    <row r="53748" spans="2:2">
      <c r="B53748" s="150"/>
    </row>
    <row r="53749" spans="2:2">
      <c r="B53749" s="150"/>
    </row>
    <row r="53750" spans="2:2">
      <c r="B53750" s="150"/>
    </row>
    <row r="53751" spans="2:2">
      <c r="B53751" s="150"/>
    </row>
    <row r="53752" spans="2:2">
      <c r="B53752" s="150"/>
    </row>
    <row r="53753" spans="2:2">
      <c r="B53753" s="150"/>
    </row>
    <row r="53754" spans="2:2">
      <c r="B53754" s="150"/>
    </row>
    <row r="53755" spans="2:2">
      <c r="B53755" s="150"/>
    </row>
    <row r="53756" spans="2:2">
      <c r="B53756" s="150"/>
    </row>
    <row r="53757" spans="2:2">
      <c r="B53757" s="150"/>
    </row>
    <row r="53758" spans="2:2">
      <c r="B53758" s="150"/>
    </row>
    <row r="53759" spans="2:2">
      <c r="B53759" s="150"/>
    </row>
    <row r="53760" spans="2:2">
      <c r="B53760" s="150"/>
    </row>
    <row r="53761" spans="2:2">
      <c r="B53761" s="150"/>
    </row>
    <row r="53762" spans="2:2">
      <c r="B53762" s="150"/>
    </row>
    <row r="53763" spans="2:2">
      <c r="B53763" s="150"/>
    </row>
    <row r="53764" spans="2:2">
      <c r="B53764" s="150"/>
    </row>
    <row r="53765" spans="2:2">
      <c r="B53765" s="150"/>
    </row>
    <row r="53766" spans="2:2">
      <c r="B53766" s="150"/>
    </row>
    <row r="53767" spans="2:2">
      <c r="B53767" s="150"/>
    </row>
    <row r="53768" spans="2:2">
      <c r="B53768" s="150"/>
    </row>
    <row r="53769" spans="2:2">
      <c r="B53769" s="150"/>
    </row>
    <row r="53770" spans="2:2">
      <c r="B53770" s="150"/>
    </row>
    <row r="53771" spans="2:2">
      <c r="B53771" s="150"/>
    </row>
    <row r="53772" spans="2:2">
      <c r="B53772" s="150"/>
    </row>
    <row r="53773" spans="2:2">
      <c r="B53773" s="150"/>
    </row>
    <row r="53774" spans="2:2">
      <c r="B53774" s="150"/>
    </row>
    <row r="53775" spans="2:2">
      <c r="B53775" s="150"/>
    </row>
    <row r="53776" spans="2:2">
      <c r="B53776" s="150"/>
    </row>
    <row r="53777" spans="2:2">
      <c r="B53777" s="150"/>
    </row>
    <row r="53778" spans="2:2">
      <c r="B53778" s="150"/>
    </row>
    <row r="53779" spans="2:2">
      <c r="B53779" s="150"/>
    </row>
    <row r="53780" spans="2:2">
      <c r="B53780" s="150"/>
    </row>
    <row r="53781" spans="2:2">
      <c r="B53781" s="150"/>
    </row>
    <row r="53782" spans="2:2">
      <c r="B53782" s="150"/>
    </row>
    <row r="53783" spans="2:2">
      <c r="B53783" s="150"/>
    </row>
    <row r="53784" spans="2:2">
      <c r="B53784" s="150"/>
    </row>
    <row r="53785" spans="2:2">
      <c r="B53785" s="150"/>
    </row>
    <row r="53786" spans="2:2">
      <c r="B53786" s="150"/>
    </row>
    <row r="53787" spans="2:2">
      <c r="B53787" s="150"/>
    </row>
    <row r="53788" spans="2:2">
      <c r="B53788" s="150"/>
    </row>
    <row r="53789" spans="2:2">
      <c r="B53789" s="150"/>
    </row>
    <row r="53790" spans="2:2">
      <c r="B53790" s="150"/>
    </row>
    <row r="53791" spans="2:2">
      <c r="B53791" s="150"/>
    </row>
    <row r="53792" spans="2:2">
      <c r="B53792" s="150"/>
    </row>
    <row r="53793" spans="2:2">
      <c r="B53793" s="150"/>
    </row>
    <row r="53794" spans="2:2">
      <c r="B53794" s="150"/>
    </row>
    <row r="53795" spans="2:2">
      <c r="B53795" s="150"/>
    </row>
    <row r="53796" spans="2:2">
      <c r="B53796" s="150"/>
    </row>
    <row r="53797" spans="2:2">
      <c r="B53797" s="150"/>
    </row>
    <row r="53798" spans="2:2">
      <c r="B53798" s="150"/>
    </row>
    <row r="53799" spans="2:2">
      <c r="B53799" s="150"/>
    </row>
    <row r="53800" spans="2:2">
      <c r="B53800" s="150"/>
    </row>
    <row r="53801" spans="2:2">
      <c r="B53801" s="150"/>
    </row>
    <row r="53802" spans="2:2">
      <c r="B53802" s="150"/>
    </row>
    <row r="53803" spans="2:2">
      <c r="B53803" s="150"/>
    </row>
    <row r="53804" spans="2:2">
      <c r="B53804" s="150"/>
    </row>
    <row r="53805" spans="2:2">
      <c r="B53805" s="150"/>
    </row>
    <row r="53806" spans="2:2">
      <c r="B53806" s="150"/>
    </row>
    <row r="53807" spans="2:2">
      <c r="B53807" s="150"/>
    </row>
    <row r="53808" spans="2:2">
      <c r="B53808" s="150"/>
    </row>
    <row r="53809" spans="2:2">
      <c r="B53809" s="150"/>
    </row>
    <row r="53810" spans="2:2">
      <c r="B53810" s="150"/>
    </row>
    <row r="53811" spans="2:2">
      <c r="B53811" s="150"/>
    </row>
    <row r="53812" spans="2:2">
      <c r="B53812" s="150"/>
    </row>
    <row r="53813" spans="2:2">
      <c r="B53813" s="150"/>
    </row>
    <row r="53814" spans="2:2">
      <c r="B53814" s="150"/>
    </row>
    <row r="53815" spans="2:2">
      <c r="B53815" s="150"/>
    </row>
    <row r="53816" spans="2:2">
      <c r="B53816" s="150"/>
    </row>
    <row r="53817" spans="2:2">
      <c r="B53817" s="150"/>
    </row>
    <row r="53818" spans="2:2">
      <c r="B53818" s="150"/>
    </row>
    <row r="53819" spans="2:2">
      <c r="B53819" s="150"/>
    </row>
    <row r="53820" spans="2:2">
      <c r="B53820" s="150"/>
    </row>
    <row r="53821" spans="2:2">
      <c r="B53821" s="150"/>
    </row>
    <row r="53822" spans="2:2">
      <c r="B53822" s="150"/>
    </row>
    <row r="53823" spans="2:2">
      <c r="B53823" s="150"/>
    </row>
    <row r="53824" spans="2:2">
      <c r="B53824" s="150"/>
    </row>
    <row r="53825" spans="2:2">
      <c r="B53825" s="150"/>
    </row>
    <row r="53826" spans="2:2">
      <c r="B53826" s="150"/>
    </row>
    <row r="53827" spans="2:2">
      <c r="B53827" s="150"/>
    </row>
    <row r="53828" spans="2:2">
      <c r="B53828" s="150"/>
    </row>
    <row r="53829" spans="2:2">
      <c r="B53829" s="150"/>
    </row>
    <row r="53830" spans="2:2">
      <c r="B53830" s="150"/>
    </row>
    <row r="53831" spans="2:2">
      <c r="B53831" s="150"/>
    </row>
    <row r="53832" spans="2:2">
      <c r="B53832" s="150"/>
    </row>
    <row r="53833" spans="2:2">
      <c r="B53833" s="150"/>
    </row>
    <row r="53834" spans="2:2">
      <c r="B53834" s="150"/>
    </row>
    <row r="53835" spans="2:2">
      <c r="B53835" s="150"/>
    </row>
    <row r="53836" spans="2:2">
      <c r="B53836" s="150"/>
    </row>
    <row r="53837" spans="2:2">
      <c r="B53837" s="150"/>
    </row>
    <row r="53838" spans="2:2">
      <c r="B53838" s="150"/>
    </row>
    <row r="53839" spans="2:2">
      <c r="B53839" s="150"/>
    </row>
    <row r="53840" spans="2:2">
      <c r="B53840" s="150"/>
    </row>
    <row r="53841" spans="2:2">
      <c r="B53841" s="150"/>
    </row>
    <row r="53842" spans="2:2">
      <c r="B53842" s="150"/>
    </row>
    <row r="53843" spans="2:2">
      <c r="B53843" s="150"/>
    </row>
    <row r="53844" spans="2:2">
      <c r="B53844" s="150"/>
    </row>
    <row r="53845" spans="2:2">
      <c r="B53845" s="150"/>
    </row>
    <row r="53846" spans="2:2">
      <c r="B53846" s="150"/>
    </row>
    <row r="53847" spans="2:2">
      <c r="B53847" s="150"/>
    </row>
    <row r="53848" spans="2:2">
      <c r="B53848" s="150"/>
    </row>
    <row r="53849" spans="2:2">
      <c r="B53849" s="150"/>
    </row>
    <row r="53850" spans="2:2">
      <c r="B53850" s="150"/>
    </row>
    <row r="53851" spans="2:2">
      <c r="B53851" s="150"/>
    </row>
    <row r="53852" spans="2:2">
      <c r="B53852" s="150"/>
    </row>
    <row r="53853" spans="2:2">
      <c r="B53853" s="150"/>
    </row>
    <row r="53854" spans="2:2">
      <c r="B53854" s="150"/>
    </row>
    <row r="53855" spans="2:2">
      <c r="B53855" s="150"/>
    </row>
    <row r="53856" spans="2:2">
      <c r="B53856" s="150"/>
    </row>
    <row r="53857" spans="2:2">
      <c r="B53857" s="150"/>
    </row>
    <row r="53858" spans="2:2">
      <c r="B53858" s="150"/>
    </row>
    <row r="53859" spans="2:2">
      <c r="B53859" s="150"/>
    </row>
    <row r="53860" spans="2:2">
      <c r="B53860" s="150"/>
    </row>
    <row r="53861" spans="2:2">
      <c r="B53861" s="150"/>
    </row>
    <row r="53862" spans="2:2">
      <c r="B53862" s="150"/>
    </row>
    <row r="53863" spans="2:2">
      <c r="B53863" s="150"/>
    </row>
    <row r="53864" spans="2:2">
      <c r="B53864" s="150"/>
    </row>
    <row r="53865" spans="2:2">
      <c r="B53865" s="150"/>
    </row>
    <row r="53866" spans="2:2">
      <c r="B53866" s="150"/>
    </row>
    <row r="53867" spans="2:2">
      <c r="B53867" s="150"/>
    </row>
    <row r="53868" spans="2:2">
      <c r="B53868" s="150"/>
    </row>
    <row r="53869" spans="2:2">
      <c r="B53869" s="150"/>
    </row>
    <row r="53870" spans="2:2">
      <c r="B53870" s="150"/>
    </row>
    <row r="53871" spans="2:2">
      <c r="B53871" s="150"/>
    </row>
    <row r="53872" spans="2:2">
      <c r="B53872" s="150"/>
    </row>
    <row r="53873" spans="2:2">
      <c r="B53873" s="150"/>
    </row>
    <row r="53874" spans="2:2">
      <c r="B53874" s="150"/>
    </row>
    <row r="53875" spans="2:2">
      <c r="B53875" s="150"/>
    </row>
    <row r="53876" spans="2:2">
      <c r="B53876" s="150"/>
    </row>
    <row r="53877" spans="2:2">
      <c r="B53877" s="150"/>
    </row>
    <row r="53878" spans="2:2">
      <c r="B53878" s="150"/>
    </row>
    <row r="53879" spans="2:2">
      <c r="B53879" s="150"/>
    </row>
    <row r="53880" spans="2:2">
      <c r="B53880" s="150"/>
    </row>
    <row r="53881" spans="2:2">
      <c r="B53881" s="150"/>
    </row>
    <row r="53882" spans="2:2">
      <c r="B53882" s="150"/>
    </row>
    <row r="53883" spans="2:2">
      <c r="B53883" s="150"/>
    </row>
    <row r="53884" spans="2:2">
      <c r="B53884" s="150"/>
    </row>
    <row r="53885" spans="2:2">
      <c r="B53885" s="150"/>
    </row>
    <row r="53886" spans="2:2">
      <c r="B53886" s="150"/>
    </row>
    <row r="53887" spans="2:2">
      <c r="B53887" s="150"/>
    </row>
    <row r="53888" spans="2:2">
      <c r="B53888" s="150"/>
    </row>
    <row r="53889" spans="2:2">
      <c r="B53889" s="150"/>
    </row>
    <row r="53890" spans="2:2">
      <c r="B53890" s="150"/>
    </row>
    <row r="53891" spans="2:2">
      <c r="B53891" s="150"/>
    </row>
    <row r="53892" spans="2:2">
      <c r="B53892" s="150"/>
    </row>
    <row r="53893" spans="2:2">
      <c r="B53893" s="150"/>
    </row>
    <row r="53894" spans="2:2">
      <c r="B53894" s="150"/>
    </row>
    <row r="53895" spans="2:2">
      <c r="B53895" s="150"/>
    </row>
    <row r="53896" spans="2:2">
      <c r="B53896" s="150"/>
    </row>
    <row r="53897" spans="2:2">
      <c r="B53897" s="150"/>
    </row>
    <row r="53898" spans="2:2">
      <c r="B53898" s="150"/>
    </row>
    <row r="53899" spans="2:2">
      <c r="B53899" s="150"/>
    </row>
    <row r="53900" spans="2:2">
      <c r="B53900" s="150"/>
    </row>
    <row r="53901" spans="2:2">
      <c r="B53901" s="150"/>
    </row>
    <row r="53902" spans="2:2">
      <c r="B53902" s="150"/>
    </row>
    <row r="53903" spans="2:2">
      <c r="B53903" s="150"/>
    </row>
    <row r="53904" spans="2:2">
      <c r="B53904" s="150"/>
    </row>
    <row r="53905" spans="2:2">
      <c r="B53905" s="150"/>
    </row>
    <row r="53906" spans="2:2">
      <c r="B53906" s="150"/>
    </row>
    <row r="53907" spans="2:2">
      <c r="B53907" s="150"/>
    </row>
    <row r="53908" spans="2:2">
      <c r="B53908" s="150"/>
    </row>
    <row r="53909" spans="2:2">
      <c r="B53909" s="150"/>
    </row>
    <row r="53910" spans="2:2">
      <c r="B53910" s="150"/>
    </row>
    <row r="53911" spans="2:2">
      <c r="B53911" s="150"/>
    </row>
    <row r="53912" spans="2:2">
      <c r="B53912" s="150"/>
    </row>
    <row r="53913" spans="2:2">
      <c r="B53913" s="150"/>
    </row>
    <row r="53914" spans="2:2">
      <c r="B53914" s="150"/>
    </row>
    <row r="53915" spans="2:2">
      <c r="B53915" s="150"/>
    </row>
    <row r="53916" spans="2:2">
      <c r="B53916" s="150"/>
    </row>
    <row r="53917" spans="2:2">
      <c r="B53917" s="150"/>
    </row>
    <row r="53918" spans="2:2">
      <c r="B53918" s="150"/>
    </row>
    <row r="53919" spans="2:2">
      <c r="B53919" s="150"/>
    </row>
    <row r="53920" spans="2:2">
      <c r="B53920" s="150"/>
    </row>
    <row r="53921" spans="2:2">
      <c r="B53921" s="150"/>
    </row>
    <row r="53922" spans="2:2">
      <c r="B53922" s="150"/>
    </row>
    <row r="53923" spans="2:2">
      <c r="B53923" s="150"/>
    </row>
    <row r="53924" spans="2:2">
      <c r="B53924" s="150"/>
    </row>
    <row r="53925" spans="2:2">
      <c r="B53925" s="150"/>
    </row>
    <row r="53926" spans="2:2">
      <c r="B53926" s="150"/>
    </row>
    <row r="53927" spans="2:2">
      <c r="B53927" s="150"/>
    </row>
    <row r="53928" spans="2:2">
      <c r="B53928" s="150"/>
    </row>
    <row r="53929" spans="2:2">
      <c r="B53929" s="150"/>
    </row>
    <row r="53930" spans="2:2">
      <c r="B53930" s="150"/>
    </row>
    <row r="53931" spans="2:2">
      <c r="B53931" s="150"/>
    </row>
    <row r="53932" spans="2:2">
      <c r="B53932" s="150"/>
    </row>
    <row r="53933" spans="2:2">
      <c r="B53933" s="150"/>
    </row>
    <row r="53934" spans="2:2">
      <c r="B53934" s="150"/>
    </row>
    <row r="53935" spans="2:2">
      <c r="B53935" s="150"/>
    </row>
    <row r="53936" spans="2:2">
      <c r="B53936" s="150"/>
    </row>
    <row r="53937" spans="2:2">
      <c r="B53937" s="150"/>
    </row>
    <row r="53938" spans="2:2">
      <c r="B53938" s="150"/>
    </row>
    <row r="53939" spans="2:2">
      <c r="B53939" s="150"/>
    </row>
    <row r="53940" spans="2:2">
      <c r="B53940" s="150"/>
    </row>
    <row r="53941" spans="2:2">
      <c r="B53941" s="150"/>
    </row>
    <row r="53942" spans="2:2">
      <c r="B53942" s="150"/>
    </row>
    <row r="53943" spans="2:2">
      <c r="B53943" s="150"/>
    </row>
    <row r="53944" spans="2:2">
      <c r="B53944" s="150"/>
    </row>
    <row r="53945" spans="2:2">
      <c r="B53945" s="150"/>
    </row>
    <row r="53946" spans="2:2">
      <c r="B53946" s="150"/>
    </row>
    <row r="53947" spans="2:2">
      <c r="B53947" s="150"/>
    </row>
    <row r="53948" spans="2:2">
      <c r="B53948" s="150"/>
    </row>
    <row r="53949" spans="2:2">
      <c r="B53949" s="150"/>
    </row>
    <row r="53950" spans="2:2">
      <c r="B53950" s="150"/>
    </row>
    <row r="53951" spans="2:2">
      <c r="B53951" s="150"/>
    </row>
    <row r="53952" spans="2:2">
      <c r="B53952" s="150"/>
    </row>
    <row r="53953" spans="2:2">
      <c r="B53953" s="150"/>
    </row>
    <row r="53954" spans="2:2">
      <c r="B53954" s="150"/>
    </row>
    <row r="53955" spans="2:2">
      <c r="B53955" s="150"/>
    </row>
    <row r="53956" spans="2:2">
      <c r="B53956" s="150"/>
    </row>
    <row r="53957" spans="2:2">
      <c r="B53957" s="150"/>
    </row>
    <row r="53958" spans="2:2">
      <c r="B53958" s="150"/>
    </row>
    <row r="53959" spans="2:2">
      <c r="B53959" s="150"/>
    </row>
    <row r="53960" spans="2:2">
      <c r="B53960" s="150"/>
    </row>
    <row r="53961" spans="2:2">
      <c r="B53961" s="150"/>
    </row>
    <row r="53962" spans="2:2">
      <c r="B53962" s="150"/>
    </row>
    <row r="53963" spans="2:2">
      <c r="B53963" s="150"/>
    </row>
    <row r="53964" spans="2:2">
      <c r="B53964" s="150"/>
    </row>
    <row r="53965" spans="2:2">
      <c r="B53965" s="150"/>
    </row>
    <row r="53966" spans="2:2">
      <c r="B53966" s="150"/>
    </row>
    <row r="53967" spans="2:2">
      <c r="B53967" s="150"/>
    </row>
    <row r="53968" spans="2:2">
      <c r="B53968" s="150"/>
    </row>
    <row r="53969" spans="2:2">
      <c r="B53969" s="150"/>
    </row>
    <row r="53970" spans="2:2">
      <c r="B53970" s="150"/>
    </row>
    <row r="53971" spans="2:2">
      <c r="B53971" s="150"/>
    </row>
    <row r="53972" spans="2:2">
      <c r="B53972" s="150"/>
    </row>
    <row r="53973" spans="2:2">
      <c r="B53973" s="150"/>
    </row>
    <row r="53974" spans="2:2">
      <c r="B53974" s="150"/>
    </row>
    <row r="53975" spans="2:2">
      <c r="B53975" s="150"/>
    </row>
    <row r="53976" spans="2:2">
      <c r="B53976" s="150"/>
    </row>
    <row r="53977" spans="2:2">
      <c r="B53977" s="150"/>
    </row>
    <row r="53978" spans="2:2">
      <c r="B53978" s="150"/>
    </row>
    <row r="53979" spans="2:2">
      <c r="B53979" s="150"/>
    </row>
    <row r="53980" spans="2:2">
      <c r="B53980" s="150"/>
    </row>
    <row r="53981" spans="2:2">
      <c r="B53981" s="150"/>
    </row>
    <row r="53982" spans="2:2">
      <c r="B53982" s="150"/>
    </row>
    <row r="53983" spans="2:2">
      <c r="B53983" s="150"/>
    </row>
    <row r="53984" spans="2:2">
      <c r="B53984" s="150"/>
    </row>
    <row r="53985" spans="2:2">
      <c r="B53985" s="150"/>
    </row>
    <row r="53986" spans="2:2">
      <c r="B53986" s="150"/>
    </row>
    <row r="53987" spans="2:2">
      <c r="B53987" s="150"/>
    </row>
    <row r="53988" spans="2:2">
      <c r="B53988" s="150"/>
    </row>
    <row r="53989" spans="2:2">
      <c r="B53989" s="150"/>
    </row>
    <row r="53990" spans="2:2">
      <c r="B53990" s="150"/>
    </row>
    <row r="53991" spans="2:2">
      <c r="B53991" s="150"/>
    </row>
    <row r="53992" spans="2:2">
      <c r="B53992" s="150"/>
    </row>
    <row r="53993" spans="2:2">
      <c r="B53993" s="150"/>
    </row>
    <row r="53994" spans="2:2">
      <c r="B53994" s="150"/>
    </row>
    <row r="53995" spans="2:2">
      <c r="B53995" s="150"/>
    </row>
    <row r="53996" spans="2:2">
      <c r="B53996" s="150"/>
    </row>
    <row r="53997" spans="2:2">
      <c r="B53997" s="150"/>
    </row>
    <row r="53998" spans="2:2">
      <c r="B53998" s="150"/>
    </row>
    <row r="53999" spans="2:2">
      <c r="B53999" s="150"/>
    </row>
    <row r="54000" spans="2:2">
      <c r="B54000" s="150"/>
    </row>
    <row r="54001" spans="2:2">
      <c r="B54001" s="150"/>
    </row>
    <row r="54002" spans="2:2">
      <c r="B54002" s="150"/>
    </row>
    <row r="54003" spans="2:2">
      <c r="B54003" s="150"/>
    </row>
    <row r="54004" spans="2:2">
      <c r="B54004" s="150"/>
    </row>
    <row r="54005" spans="2:2">
      <c r="B54005" s="150"/>
    </row>
    <row r="54006" spans="2:2">
      <c r="B54006" s="150"/>
    </row>
    <row r="54007" spans="2:2">
      <c r="B54007" s="150"/>
    </row>
    <row r="54008" spans="2:2">
      <c r="B54008" s="150"/>
    </row>
    <row r="54009" spans="2:2">
      <c r="B54009" s="150"/>
    </row>
    <row r="54010" spans="2:2">
      <c r="B54010" s="150"/>
    </row>
    <row r="54011" spans="2:2">
      <c r="B54011" s="150"/>
    </row>
    <row r="54012" spans="2:2">
      <c r="B54012" s="150"/>
    </row>
    <row r="54013" spans="2:2">
      <c r="B54013" s="150"/>
    </row>
    <row r="54014" spans="2:2">
      <c r="B54014" s="150"/>
    </row>
    <row r="54015" spans="2:2">
      <c r="B54015" s="150"/>
    </row>
    <row r="54016" spans="2:2">
      <c r="B54016" s="150"/>
    </row>
    <row r="54017" spans="2:2">
      <c r="B54017" s="150"/>
    </row>
    <row r="54018" spans="2:2">
      <c r="B54018" s="150"/>
    </row>
    <row r="54019" spans="2:2">
      <c r="B54019" s="150"/>
    </row>
    <row r="54020" spans="2:2">
      <c r="B54020" s="150"/>
    </row>
    <row r="54021" spans="2:2">
      <c r="B54021" s="150"/>
    </row>
    <row r="54022" spans="2:2">
      <c r="B54022" s="150"/>
    </row>
    <row r="54023" spans="2:2">
      <c r="B54023" s="150"/>
    </row>
    <row r="54024" spans="2:2">
      <c r="B54024" s="150"/>
    </row>
    <row r="54025" spans="2:2">
      <c r="B54025" s="150"/>
    </row>
    <row r="54026" spans="2:2">
      <c r="B54026" s="150"/>
    </row>
    <row r="54027" spans="2:2">
      <c r="B54027" s="150"/>
    </row>
    <row r="54028" spans="2:2">
      <c r="B54028" s="150"/>
    </row>
    <row r="54029" spans="2:2">
      <c r="B54029" s="150"/>
    </row>
    <row r="54030" spans="2:2">
      <c r="B54030" s="150"/>
    </row>
    <row r="54031" spans="2:2">
      <c r="B54031" s="150"/>
    </row>
    <row r="54032" spans="2:2">
      <c r="B54032" s="150"/>
    </row>
    <row r="54033" spans="2:2">
      <c r="B54033" s="150"/>
    </row>
    <row r="54034" spans="2:2">
      <c r="B54034" s="150"/>
    </row>
    <row r="54035" spans="2:2">
      <c r="B54035" s="150"/>
    </row>
    <row r="54036" spans="2:2">
      <c r="B54036" s="150"/>
    </row>
    <row r="54037" spans="2:2">
      <c r="B54037" s="150"/>
    </row>
    <row r="54038" spans="2:2">
      <c r="B54038" s="150"/>
    </row>
    <row r="54039" spans="2:2">
      <c r="B54039" s="150"/>
    </row>
    <row r="54040" spans="2:2">
      <c r="B54040" s="150"/>
    </row>
    <row r="54041" spans="2:2">
      <c r="B54041" s="150"/>
    </row>
    <row r="54042" spans="2:2">
      <c r="B54042" s="150"/>
    </row>
    <row r="54043" spans="2:2">
      <c r="B54043" s="150"/>
    </row>
    <row r="54044" spans="2:2">
      <c r="B54044" s="150"/>
    </row>
    <row r="54045" spans="2:2">
      <c r="B54045" s="150"/>
    </row>
    <row r="54046" spans="2:2">
      <c r="B54046" s="150"/>
    </row>
    <row r="54047" spans="2:2">
      <c r="B54047" s="150"/>
    </row>
    <row r="54048" spans="2:2">
      <c r="B54048" s="150"/>
    </row>
    <row r="54049" spans="2:2">
      <c r="B54049" s="150"/>
    </row>
    <row r="54050" spans="2:2">
      <c r="B54050" s="150"/>
    </row>
    <row r="54051" spans="2:2">
      <c r="B54051" s="150"/>
    </row>
    <row r="54052" spans="2:2">
      <c r="B54052" s="150"/>
    </row>
    <row r="54053" spans="2:2">
      <c r="B54053" s="150"/>
    </row>
    <row r="54054" spans="2:2">
      <c r="B54054" s="150"/>
    </row>
    <row r="54055" spans="2:2">
      <c r="B54055" s="150"/>
    </row>
    <row r="54056" spans="2:2">
      <c r="B54056" s="150"/>
    </row>
    <row r="54057" spans="2:2">
      <c r="B54057" s="150"/>
    </row>
    <row r="54058" spans="2:2">
      <c r="B54058" s="150"/>
    </row>
    <row r="54059" spans="2:2">
      <c r="B54059" s="150"/>
    </row>
    <row r="54060" spans="2:2">
      <c r="B54060" s="150"/>
    </row>
    <row r="54061" spans="2:2">
      <c r="B54061" s="150"/>
    </row>
    <row r="54062" spans="2:2">
      <c r="B54062" s="150"/>
    </row>
    <row r="54063" spans="2:2">
      <c r="B54063" s="150"/>
    </row>
    <row r="54064" spans="2:2">
      <c r="B54064" s="150"/>
    </row>
    <row r="54065" spans="2:2">
      <c r="B54065" s="150"/>
    </row>
    <row r="54066" spans="2:2">
      <c r="B54066" s="150"/>
    </row>
    <row r="54067" spans="2:2">
      <c r="B54067" s="150"/>
    </row>
    <row r="54068" spans="2:2">
      <c r="B54068" s="150"/>
    </row>
    <row r="54069" spans="2:2">
      <c r="B54069" s="150"/>
    </row>
    <row r="54070" spans="2:2">
      <c r="B54070" s="150"/>
    </row>
    <row r="54071" spans="2:2">
      <c r="B54071" s="150"/>
    </row>
    <row r="54072" spans="2:2">
      <c r="B54072" s="150"/>
    </row>
    <row r="54073" spans="2:2">
      <c r="B54073" s="150"/>
    </row>
    <row r="54074" spans="2:2">
      <c r="B54074" s="150"/>
    </row>
    <row r="54075" spans="2:2">
      <c r="B54075" s="150"/>
    </row>
    <row r="54076" spans="2:2">
      <c r="B54076" s="150"/>
    </row>
    <row r="54077" spans="2:2">
      <c r="B54077" s="150"/>
    </row>
    <row r="54078" spans="2:2">
      <c r="B54078" s="150"/>
    </row>
    <row r="54079" spans="2:2">
      <c r="B54079" s="150"/>
    </row>
    <row r="54080" spans="2:2">
      <c r="B54080" s="150"/>
    </row>
    <row r="54081" spans="2:2">
      <c r="B54081" s="150"/>
    </row>
    <row r="54082" spans="2:2">
      <c r="B54082" s="150"/>
    </row>
    <row r="54083" spans="2:2">
      <c r="B54083" s="150"/>
    </row>
    <row r="54084" spans="2:2">
      <c r="B54084" s="150"/>
    </row>
    <row r="54085" spans="2:2">
      <c r="B54085" s="150"/>
    </row>
    <row r="54086" spans="2:2">
      <c r="B54086" s="150"/>
    </row>
    <row r="54087" spans="2:2">
      <c r="B54087" s="150"/>
    </row>
    <row r="54088" spans="2:2">
      <c r="B54088" s="150"/>
    </row>
    <row r="54089" spans="2:2">
      <c r="B54089" s="150"/>
    </row>
    <row r="54090" spans="2:2">
      <c r="B54090" s="150"/>
    </row>
    <row r="54091" spans="2:2">
      <c r="B54091" s="150"/>
    </row>
    <row r="54092" spans="2:2">
      <c r="B54092" s="150"/>
    </row>
    <row r="54093" spans="2:2">
      <c r="B54093" s="150"/>
    </row>
    <row r="54094" spans="2:2">
      <c r="B54094" s="150"/>
    </row>
    <row r="54095" spans="2:2">
      <c r="B54095" s="150"/>
    </row>
    <row r="54096" spans="2:2">
      <c r="B54096" s="150"/>
    </row>
    <row r="54097" spans="2:2">
      <c r="B54097" s="150"/>
    </row>
    <row r="54098" spans="2:2">
      <c r="B54098" s="150"/>
    </row>
    <row r="54099" spans="2:2">
      <c r="B54099" s="150"/>
    </row>
    <row r="54100" spans="2:2">
      <c r="B54100" s="150"/>
    </row>
    <row r="54101" spans="2:2">
      <c r="B54101" s="150"/>
    </row>
    <row r="54102" spans="2:2">
      <c r="B54102" s="150"/>
    </row>
    <row r="54103" spans="2:2">
      <c r="B54103" s="150"/>
    </row>
    <row r="54104" spans="2:2">
      <c r="B54104" s="150"/>
    </row>
    <row r="54105" spans="2:2">
      <c r="B54105" s="150"/>
    </row>
    <row r="54106" spans="2:2">
      <c r="B54106" s="150"/>
    </row>
    <row r="54107" spans="2:2">
      <c r="B54107" s="150"/>
    </row>
    <row r="54108" spans="2:2">
      <c r="B54108" s="150"/>
    </row>
    <row r="54109" spans="2:2">
      <c r="B54109" s="150"/>
    </row>
    <row r="54110" spans="2:2">
      <c r="B54110" s="150"/>
    </row>
    <row r="54111" spans="2:2">
      <c r="B54111" s="150"/>
    </row>
    <row r="54112" spans="2:2">
      <c r="B54112" s="150"/>
    </row>
    <row r="54113" spans="2:2">
      <c r="B54113" s="150"/>
    </row>
    <row r="54114" spans="2:2">
      <c r="B54114" s="150"/>
    </row>
    <row r="54115" spans="2:2">
      <c r="B54115" s="150"/>
    </row>
    <row r="54116" spans="2:2">
      <c r="B54116" s="150"/>
    </row>
    <row r="54117" spans="2:2">
      <c r="B54117" s="150"/>
    </row>
    <row r="54118" spans="2:2">
      <c r="B54118" s="150"/>
    </row>
    <row r="54119" spans="2:2">
      <c r="B54119" s="150"/>
    </row>
    <row r="54120" spans="2:2">
      <c r="B54120" s="150"/>
    </row>
    <row r="54121" spans="2:2">
      <c r="B54121" s="150"/>
    </row>
    <row r="54122" spans="2:2">
      <c r="B54122" s="150"/>
    </row>
    <row r="54123" spans="2:2">
      <c r="B54123" s="150"/>
    </row>
    <row r="54124" spans="2:2">
      <c r="B54124" s="150"/>
    </row>
    <row r="54125" spans="2:2">
      <c r="B54125" s="150"/>
    </row>
    <row r="54126" spans="2:2">
      <c r="B54126" s="150"/>
    </row>
    <row r="54127" spans="2:2">
      <c r="B54127" s="150"/>
    </row>
    <row r="54128" spans="2:2">
      <c r="B54128" s="150"/>
    </row>
    <row r="54129" spans="2:2">
      <c r="B54129" s="150"/>
    </row>
    <row r="54130" spans="2:2">
      <c r="B54130" s="150"/>
    </row>
    <row r="54131" spans="2:2">
      <c r="B54131" s="150"/>
    </row>
    <row r="54132" spans="2:2">
      <c r="B54132" s="150"/>
    </row>
    <row r="54133" spans="2:2">
      <c r="B54133" s="150"/>
    </row>
    <row r="54134" spans="2:2">
      <c r="B54134" s="150"/>
    </row>
    <row r="54135" spans="2:2">
      <c r="B54135" s="150"/>
    </row>
    <row r="54136" spans="2:2">
      <c r="B54136" s="150"/>
    </row>
    <row r="54137" spans="2:2">
      <c r="B54137" s="150"/>
    </row>
    <row r="54138" spans="2:2">
      <c r="B54138" s="150"/>
    </row>
    <row r="54139" spans="2:2">
      <c r="B54139" s="150"/>
    </row>
    <row r="54140" spans="2:2">
      <c r="B54140" s="150"/>
    </row>
    <row r="54141" spans="2:2">
      <c r="B54141" s="150"/>
    </row>
    <row r="54142" spans="2:2">
      <c r="B54142" s="150"/>
    </row>
    <row r="54143" spans="2:2">
      <c r="B54143" s="150"/>
    </row>
    <row r="54144" spans="2:2">
      <c r="B54144" s="150"/>
    </row>
    <row r="54145" spans="2:2">
      <c r="B54145" s="150"/>
    </row>
    <row r="54146" spans="2:2">
      <c r="B54146" s="150"/>
    </row>
    <row r="54147" spans="2:2">
      <c r="B54147" s="150"/>
    </row>
    <row r="54148" spans="2:2">
      <c r="B54148" s="150"/>
    </row>
    <row r="54149" spans="2:2">
      <c r="B54149" s="150"/>
    </row>
    <row r="54150" spans="2:2">
      <c r="B54150" s="150"/>
    </row>
    <row r="54151" spans="2:2">
      <c r="B54151" s="150"/>
    </row>
    <row r="54152" spans="2:2">
      <c r="B54152" s="150"/>
    </row>
    <row r="54153" spans="2:2">
      <c r="B54153" s="150"/>
    </row>
    <row r="54154" spans="2:2">
      <c r="B54154" s="150"/>
    </row>
    <row r="54155" spans="2:2">
      <c r="B54155" s="150"/>
    </row>
    <row r="54156" spans="2:2">
      <c r="B54156" s="150"/>
    </row>
    <row r="54157" spans="2:2">
      <c r="B54157" s="150"/>
    </row>
    <row r="54158" spans="2:2">
      <c r="B54158" s="150"/>
    </row>
    <row r="54159" spans="2:2">
      <c r="B54159" s="150"/>
    </row>
    <row r="54160" spans="2:2">
      <c r="B54160" s="150"/>
    </row>
    <row r="54161" spans="2:2">
      <c r="B54161" s="150"/>
    </row>
    <row r="54162" spans="2:2">
      <c r="B54162" s="150"/>
    </row>
    <row r="54163" spans="2:2">
      <c r="B54163" s="150"/>
    </row>
    <row r="54164" spans="2:2">
      <c r="B54164" s="150"/>
    </row>
    <row r="54165" spans="2:2">
      <c r="B54165" s="150"/>
    </row>
    <row r="54166" spans="2:2">
      <c r="B54166" s="150"/>
    </row>
    <row r="54167" spans="2:2">
      <c r="B54167" s="150"/>
    </row>
    <row r="54168" spans="2:2">
      <c r="B54168" s="150"/>
    </row>
    <row r="54169" spans="2:2">
      <c r="B54169" s="150"/>
    </row>
    <row r="54170" spans="2:2">
      <c r="B54170" s="150"/>
    </row>
    <row r="54171" spans="2:2">
      <c r="B54171" s="150"/>
    </row>
    <row r="54172" spans="2:2">
      <c r="B54172" s="150"/>
    </row>
    <row r="54173" spans="2:2">
      <c r="B54173" s="150"/>
    </row>
    <row r="54174" spans="2:2">
      <c r="B54174" s="150"/>
    </row>
    <row r="54175" spans="2:2">
      <c r="B54175" s="150"/>
    </row>
    <row r="54176" spans="2:2">
      <c r="B54176" s="150"/>
    </row>
    <row r="54177" spans="2:2">
      <c r="B54177" s="150"/>
    </row>
    <row r="54178" spans="2:2">
      <c r="B54178" s="150"/>
    </row>
    <row r="54179" spans="2:2">
      <c r="B54179" s="150"/>
    </row>
    <row r="54180" spans="2:2">
      <c r="B54180" s="150"/>
    </row>
    <row r="54181" spans="2:2">
      <c r="B54181" s="150"/>
    </row>
    <row r="54182" spans="2:2">
      <c r="B54182" s="150"/>
    </row>
    <row r="54183" spans="2:2">
      <c r="B54183" s="150"/>
    </row>
    <row r="54184" spans="2:2">
      <c r="B54184" s="150"/>
    </row>
    <row r="54185" spans="2:2">
      <c r="B54185" s="150"/>
    </row>
    <row r="54186" spans="2:2">
      <c r="B54186" s="150"/>
    </row>
    <row r="54187" spans="2:2">
      <c r="B54187" s="150"/>
    </row>
    <row r="54188" spans="2:2">
      <c r="B54188" s="150"/>
    </row>
    <row r="54189" spans="2:2">
      <c r="B54189" s="150"/>
    </row>
    <row r="54190" spans="2:2">
      <c r="B54190" s="150"/>
    </row>
    <row r="54191" spans="2:2">
      <c r="B54191" s="150"/>
    </row>
    <row r="54192" spans="2:2">
      <c r="B54192" s="150"/>
    </row>
    <row r="54193" spans="2:2">
      <c r="B54193" s="150"/>
    </row>
    <row r="54194" spans="2:2">
      <c r="B54194" s="150"/>
    </row>
    <row r="54195" spans="2:2">
      <c r="B54195" s="150"/>
    </row>
    <row r="54196" spans="2:2">
      <c r="B54196" s="150"/>
    </row>
    <row r="54197" spans="2:2">
      <c r="B54197" s="150"/>
    </row>
    <row r="54198" spans="2:2">
      <c r="B54198" s="150"/>
    </row>
    <row r="54199" spans="2:2">
      <c r="B54199" s="150"/>
    </row>
    <row r="54200" spans="2:2">
      <c r="B54200" s="150"/>
    </row>
    <row r="54201" spans="2:2">
      <c r="B54201" s="150"/>
    </row>
    <row r="54202" spans="2:2">
      <c r="B54202" s="150"/>
    </row>
    <row r="54203" spans="2:2">
      <c r="B54203" s="150"/>
    </row>
    <row r="54204" spans="2:2">
      <c r="B54204" s="150"/>
    </row>
    <row r="54205" spans="2:2">
      <c r="B54205" s="150"/>
    </row>
    <row r="54206" spans="2:2">
      <c r="B54206" s="150"/>
    </row>
    <row r="54207" spans="2:2">
      <c r="B54207" s="150"/>
    </row>
    <row r="54208" spans="2:2">
      <c r="B54208" s="150"/>
    </row>
    <row r="54209" spans="2:2">
      <c r="B54209" s="150"/>
    </row>
    <row r="54210" spans="2:2">
      <c r="B54210" s="150"/>
    </row>
    <row r="54211" spans="2:2">
      <c r="B54211" s="150"/>
    </row>
    <row r="54212" spans="2:2">
      <c r="B54212" s="150"/>
    </row>
    <row r="54213" spans="2:2">
      <c r="B54213" s="150"/>
    </row>
    <row r="54214" spans="2:2">
      <c r="B54214" s="150"/>
    </row>
    <row r="54215" spans="2:2">
      <c r="B54215" s="150"/>
    </row>
    <row r="54216" spans="2:2">
      <c r="B54216" s="150"/>
    </row>
    <row r="54217" spans="2:2">
      <c r="B54217" s="150"/>
    </row>
    <row r="54218" spans="2:2">
      <c r="B54218" s="150"/>
    </row>
    <row r="54219" spans="2:2">
      <c r="B54219" s="150"/>
    </row>
    <row r="54220" spans="2:2">
      <c r="B54220" s="150"/>
    </row>
    <row r="54221" spans="2:2">
      <c r="B54221" s="150"/>
    </row>
    <row r="54222" spans="2:2">
      <c r="B54222" s="150"/>
    </row>
    <row r="54223" spans="2:2">
      <c r="B54223" s="150"/>
    </row>
    <row r="54224" spans="2:2">
      <c r="B54224" s="150"/>
    </row>
    <row r="54225" spans="2:2">
      <c r="B54225" s="150"/>
    </row>
    <row r="54226" spans="2:2">
      <c r="B54226" s="150"/>
    </row>
    <row r="54227" spans="2:2">
      <c r="B54227" s="150"/>
    </row>
    <row r="54228" spans="2:2">
      <c r="B54228" s="150"/>
    </row>
    <row r="54229" spans="2:2">
      <c r="B54229" s="150"/>
    </row>
    <row r="54230" spans="2:2">
      <c r="B54230" s="150"/>
    </row>
    <row r="54231" spans="2:2">
      <c r="B54231" s="150"/>
    </row>
    <row r="54232" spans="2:2">
      <c r="B54232" s="150"/>
    </row>
    <row r="54233" spans="2:2">
      <c r="B54233" s="150"/>
    </row>
    <row r="54234" spans="2:2">
      <c r="B54234" s="150"/>
    </row>
    <row r="54235" spans="2:2">
      <c r="B54235" s="150"/>
    </row>
    <row r="54236" spans="2:2">
      <c r="B54236" s="150"/>
    </row>
    <row r="54237" spans="2:2">
      <c r="B54237" s="150"/>
    </row>
    <row r="54238" spans="2:2">
      <c r="B54238" s="150"/>
    </row>
    <row r="54239" spans="2:2">
      <c r="B54239" s="150"/>
    </row>
    <row r="54240" spans="2:2">
      <c r="B54240" s="150"/>
    </row>
    <row r="54241" spans="2:2">
      <c r="B54241" s="150"/>
    </row>
    <row r="54242" spans="2:2">
      <c r="B54242" s="150"/>
    </row>
    <row r="54243" spans="2:2">
      <c r="B54243" s="150"/>
    </row>
    <row r="54244" spans="2:2">
      <c r="B54244" s="150"/>
    </row>
    <row r="54245" spans="2:2">
      <c r="B54245" s="150"/>
    </row>
    <row r="54246" spans="2:2">
      <c r="B54246" s="150"/>
    </row>
    <row r="54247" spans="2:2">
      <c r="B54247" s="150"/>
    </row>
    <row r="54248" spans="2:2">
      <c r="B54248" s="150"/>
    </row>
    <row r="54249" spans="2:2">
      <c r="B54249" s="150"/>
    </row>
    <row r="54250" spans="2:2">
      <c r="B54250" s="150"/>
    </row>
    <row r="54251" spans="2:2">
      <c r="B54251" s="150"/>
    </row>
    <row r="54252" spans="2:2">
      <c r="B54252" s="150"/>
    </row>
    <row r="54253" spans="2:2">
      <c r="B54253" s="150"/>
    </row>
    <row r="54254" spans="2:2">
      <c r="B54254" s="150"/>
    </row>
    <row r="54255" spans="2:2">
      <c r="B54255" s="150"/>
    </row>
    <row r="54256" spans="2:2">
      <c r="B54256" s="150"/>
    </row>
    <row r="54257" spans="2:2">
      <c r="B54257" s="150"/>
    </row>
    <row r="54258" spans="2:2">
      <c r="B54258" s="150"/>
    </row>
    <row r="54259" spans="2:2">
      <c r="B54259" s="150"/>
    </row>
    <row r="54260" spans="2:2">
      <c r="B54260" s="150"/>
    </row>
    <row r="54261" spans="2:2">
      <c r="B54261" s="150"/>
    </row>
    <row r="54262" spans="2:2">
      <c r="B54262" s="150"/>
    </row>
    <row r="54263" spans="2:2">
      <c r="B54263" s="150"/>
    </row>
    <row r="54264" spans="2:2">
      <c r="B54264" s="150"/>
    </row>
    <row r="54265" spans="2:2">
      <c r="B54265" s="150"/>
    </row>
    <row r="54266" spans="2:2">
      <c r="B54266" s="150"/>
    </row>
    <row r="54267" spans="2:2">
      <c r="B54267" s="150"/>
    </row>
    <row r="54268" spans="2:2">
      <c r="B54268" s="150"/>
    </row>
    <row r="54269" spans="2:2">
      <c r="B54269" s="150"/>
    </row>
    <row r="54270" spans="2:2">
      <c r="B54270" s="150"/>
    </row>
    <row r="54271" spans="2:2">
      <c r="B54271" s="150"/>
    </row>
    <row r="54272" spans="2:2">
      <c r="B54272" s="150"/>
    </row>
    <row r="54273" spans="2:2">
      <c r="B54273" s="150"/>
    </row>
    <row r="54274" spans="2:2">
      <c r="B54274" s="150"/>
    </row>
    <row r="54275" spans="2:2">
      <c r="B54275" s="150"/>
    </row>
    <row r="54276" spans="2:2">
      <c r="B54276" s="150"/>
    </row>
    <row r="54277" spans="2:2">
      <c r="B54277" s="150"/>
    </row>
    <row r="54278" spans="2:2">
      <c r="B54278" s="150"/>
    </row>
    <row r="54279" spans="2:2">
      <c r="B54279" s="150"/>
    </row>
    <row r="54280" spans="2:2">
      <c r="B54280" s="150"/>
    </row>
    <row r="54281" spans="2:2">
      <c r="B54281" s="150"/>
    </row>
    <row r="54282" spans="2:2">
      <c r="B54282" s="150"/>
    </row>
    <row r="54283" spans="2:2">
      <c r="B54283" s="150"/>
    </row>
    <row r="54284" spans="2:2">
      <c r="B54284" s="150"/>
    </row>
    <row r="54285" spans="2:2">
      <c r="B54285" s="150"/>
    </row>
    <row r="54286" spans="2:2">
      <c r="B54286" s="150"/>
    </row>
    <row r="54287" spans="2:2">
      <c r="B54287" s="150"/>
    </row>
    <row r="54288" spans="2:2">
      <c r="B54288" s="150"/>
    </row>
    <row r="54289" spans="2:2">
      <c r="B54289" s="150"/>
    </row>
    <row r="54290" spans="2:2">
      <c r="B54290" s="150"/>
    </row>
    <row r="54291" spans="2:2">
      <c r="B54291" s="150"/>
    </row>
    <row r="54292" spans="2:2">
      <c r="B54292" s="150"/>
    </row>
    <row r="54293" spans="2:2">
      <c r="B54293" s="150"/>
    </row>
    <row r="54294" spans="2:2">
      <c r="B54294" s="150"/>
    </row>
    <row r="54295" spans="2:2">
      <c r="B54295" s="150"/>
    </row>
    <row r="54296" spans="2:2">
      <c r="B54296" s="150"/>
    </row>
    <row r="54297" spans="2:2">
      <c r="B54297" s="150"/>
    </row>
    <row r="54298" spans="2:2">
      <c r="B54298" s="150"/>
    </row>
    <row r="54299" spans="2:2">
      <c r="B54299" s="150"/>
    </row>
    <row r="54300" spans="2:2">
      <c r="B54300" s="150"/>
    </row>
    <row r="54301" spans="2:2">
      <c r="B54301" s="150"/>
    </row>
    <row r="54302" spans="2:2">
      <c r="B54302" s="150"/>
    </row>
    <row r="54303" spans="2:2">
      <c r="B54303" s="150"/>
    </row>
    <row r="54304" spans="2:2">
      <c r="B54304" s="150"/>
    </row>
    <row r="54305" spans="2:2">
      <c r="B54305" s="150"/>
    </row>
    <row r="54306" spans="2:2">
      <c r="B54306" s="150"/>
    </row>
    <row r="54307" spans="2:2">
      <c r="B54307" s="150"/>
    </row>
    <row r="54308" spans="2:2">
      <c r="B54308" s="150"/>
    </row>
    <row r="54309" spans="2:2">
      <c r="B54309" s="150"/>
    </row>
    <row r="54310" spans="2:2">
      <c r="B54310" s="150"/>
    </row>
    <row r="54311" spans="2:2">
      <c r="B54311" s="150"/>
    </row>
    <row r="54312" spans="2:2">
      <c r="B54312" s="150"/>
    </row>
    <row r="54313" spans="2:2">
      <c r="B54313" s="150"/>
    </row>
    <row r="54314" spans="2:2">
      <c r="B54314" s="150"/>
    </row>
    <row r="54315" spans="2:2">
      <c r="B54315" s="150"/>
    </row>
    <row r="54316" spans="2:2">
      <c r="B54316" s="150"/>
    </row>
    <row r="54317" spans="2:2">
      <c r="B54317" s="150"/>
    </row>
    <row r="54318" spans="2:2">
      <c r="B54318" s="150"/>
    </row>
    <row r="54319" spans="2:2">
      <c r="B54319" s="150"/>
    </row>
    <row r="54320" spans="2:2">
      <c r="B54320" s="150"/>
    </row>
    <row r="54321" spans="2:2">
      <c r="B54321" s="150"/>
    </row>
    <row r="54322" spans="2:2">
      <c r="B54322" s="150"/>
    </row>
    <row r="54323" spans="2:2">
      <c r="B54323" s="150"/>
    </row>
    <row r="54324" spans="2:2">
      <c r="B54324" s="150"/>
    </row>
    <row r="54325" spans="2:2">
      <c r="B54325" s="150"/>
    </row>
    <row r="54326" spans="2:2">
      <c r="B54326" s="150"/>
    </row>
    <row r="54327" spans="2:2">
      <c r="B54327" s="150"/>
    </row>
    <row r="54328" spans="2:2">
      <c r="B54328" s="150"/>
    </row>
    <row r="54329" spans="2:2">
      <c r="B54329" s="150"/>
    </row>
    <row r="54330" spans="2:2">
      <c r="B54330" s="150"/>
    </row>
    <row r="54331" spans="2:2">
      <c r="B54331" s="150"/>
    </row>
    <row r="54332" spans="2:2">
      <c r="B54332" s="150"/>
    </row>
    <row r="54333" spans="2:2">
      <c r="B54333" s="150"/>
    </row>
    <row r="54334" spans="2:2">
      <c r="B54334" s="150"/>
    </row>
    <row r="54335" spans="2:2">
      <c r="B54335" s="150"/>
    </row>
    <row r="54336" spans="2:2">
      <c r="B54336" s="150"/>
    </row>
    <row r="54337" spans="2:2">
      <c r="B54337" s="150"/>
    </row>
    <row r="54338" spans="2:2">
      <c r="B54338" s="150"/>
    </row>
    <row r="54339" spans="2:2">
      <c r="B54339" s="150"/>
    </row>
    <row r="54340" spans="2:2">
      <c r="B54340" s="150"/>
    </row>
    <row r="54341" spans="2:2">
      <c r="B54341" s="150"/>
    </row>
    <row r="54342" spans="2:2">
      <c r="B54342" s="150"/>
    </row>
    <row r="54343" spans="2:2">
      <c r="B54343" s="150"/>
    </row>
    <row r="54344" spans="2:2">
      <c r="B54344" s="150"/>
    </row>
    <row r="54345" spans="2:2">
      <c r="B54345" s="150"/>
    </row>
    <row r="54346" spans="2:2">
      <c r="B54346" s="150"/>
    </row>
    <row r="54347" spans="2:2">
      <c r="B54347" s="150"/>
    </row>
    <row r="54348" spans="2:2">
      <c r="B54348" s="150"/>
    </row>
    <row r="54349" spans="2:2">
      <c r="B54349" s="150"/>
    </row>
    <row r="54350" spans="2:2">
      <c r="B54350" s="150"/>
    </row>
    <row r="54351" spans="2:2">
      <c r="B54351" s="150"/>
    </row>
    <row r="54352" spans="2:2">
      <c r="B54352" s="150"/>
    </row>
    <row r="54353" spans="2:2">
      <c r="B54353" s="150"/>
    </row>
    <row r="54354" spans="2:2">
      <c r="B54354" s="150"/>
    </row>
    <row r="54355" spans="2:2">
      <c r="B54355" s="150"/>
    </row>
    <row r="54356" spans="2:2">
      <c r="B54356" s="150"/>
    </row>
    <row r="54357" spans="2:2">
      <c r="B54357" s="150"/>
    </row>
    <row r="54358" spans="2:2">
      <c r="B54358" s="150"/>
    </row>
    <row r="54359" spans="2:2">
      <c r="B54359" s="150"/>
    </row>
    <row r="54360" spans="2:2">
      <c r="B54360" s="150"/>
    </row>
    <row r="54361" spans="2:2">
      <c r="B54361" s="150"/>
    </row>
    <row r="54362" spans="2:2">
      <c r="B54362" s="150"/>
    </row>
    <row r="54363" spans="2:2">
      <c r="B54363" s="150"/>
    </row>
    <row r="54364" spans="2:2">
      <c r="B54364" s="150"/>
    </row>
    <row r="54365" spans="2:2">
      <c r="B54365" s="150"/>
    </row>
    <row r="54366" spans="2:2">
      <c r="B54366" s="150"/>
    </row>
    <row r="54367" spans="2:2">
      <c r="B54367" s="150"/>
    </row>
    <row r="54368" spans="2:2">
      <c r="B54368" s="150"/>
    </row>
    <row r="54369" spans="2:2">
      <c r="B54369" s="150"/>
    </row>
    <row r="54370" spans="2:2">
      <c r="B54370" s="150"/>
    </row>
    <row r="54371" spans="2:2">
      <c r="B54371" s="150"/>
    </row>
    <row r="54372" spans="2:2">
      <c r="B54372" s="150"/>
    </row>
    <row r="54373" spans="2:2">
      <c r="B54373" s="150"/>
    </row>
    <row r="54374" spans="2:2">
      <c r="B54374" s="150"/>
    </row>
    <row r="54375" spans="2:2">
      <c r="B54375" s="150"/>
    </row>
    <row r="54376" spans="2:2">
      <c r="B54376" s="150"/>
    </row>
    <row r="54377" spans="2:2">
      <c r="B54377" s="150"/>
    </row>
    <row r="54378" spans="2:2">
      <c r="B54378" s="150"/>
    </row>
    <row r="54379" spans="2:2">
      <c r="B54379" s="150"/>
    </row>
    <row r="54380" spans="2:2">
      <c r="B54380" s="150"/>
    </row>
    <row r="54381" spans="2:2">
      <c r="B54381" s="150"/>
    </row>
    <row r="54382" spans="2:2">
      <c r="B54382" s="150"/>
    </row>
    <row r="54383" spans="2:2">
      <c r="B54383" s="150"/>
    </row>
    <row r="54384" spans="2:2">
      <c r="B54384" s="150"/>
    </row>
    <row r="54385" spans="2:2">
      <c r="B54385" s="150"/>
    </row>
    <row r="54386" spans="2:2">
      <c r="B54386" s="150"/>
    </row>
    <row r="54387" spans="2:2">
      <c r="B54387" s="150"/>
    </row>
    <row r="54388" spans="2:2">
      <c r="B54388" s="150"/>
    </row>
    <row r="54389" spans="2:2">
      <c r="B54389" s="150"/>
    </row>
    <row r="54390" spans="2:2">
      <c r="B54390" s="150"/>
    </row>
    <row r="54391" spans="2:2">
      <c r="B54391" s="150"/>
    </row>
    <row r="54392" spans="2:2">
      <c r="B54392" s="150"/>
    </row>
    <row r="54393" spans="2:2">
      <c r="B54393" s="150"/>
    </row>
    <row r="54394" spans="2:2">
      <c r="B54394" s="150"/>
    </row>
    <row r="54395" spans="2:2">
      <c r="B54395" s="150"/>
    </row>
    <row r="54396" spans="2:2">
      <c r="B54396" s="150"/>
    </row>
    <row r="54397" spans="2:2">
      <c r="B54397" s="150"/>
    </row>
    <row r="54398" spans="2:2">
      <c r="B54398" s="150"/>
    </row>
    <row r="54399" spans="2:2">
      <c r="B54399" s="150"/>
    </row>
    <row r="54400" spans="2:2">
      <c r="B54400" s="150"/>
    </row>
    <row r="54401" spans="2:2">
      <c r="B54401" s="150"/>
    </row>
    <row r="54402" spans="2:2">
      <c r="B54402" s="150"/>
    </row>
    <row r="54403" spans="2:2">
      <c r="B54403" s="150"/>
    </row>
    <row r="54404" spans="2:2">
      <c r="B54404" s="150"/>
    </row>
    <row r="54405" spans="2:2">
      <c r="B54405" s="150"/>
    </row>
    <row r="54406" spans="2:2">
      <c r="B54406" s="150"/>
    </row>
    <row r="54407" spans="2:2">
      <c r="B54407" s="150"/>
    </row>
    <row r="54408" spans="2:2">
      <c r="B54408" s="150"/>
    </row>
    <row r="54409" spans="2:2">
      <c r="B54409" s="150"/>
    </row>
    <row r="54410" spans="2:2">
      <c r="B54410" s="150"/>
    </row>
    <row r="54411" spans="2:2">
      <c r="B54411" s="150"/>
    </row>
    <row r="54412" spans="2:2">
      <c r="B54412" s="150"/>
    </row>
    <row r="54413" spans="2:2">
      <c r="B54413" s="150"/>
    </row>
    <row r="54414" spans="2:2">
      <c r="B54414" s="150"/>
    </row>
    <row r="54415" spans="2:2">
      <c r="B54415" s="150"/>
    </row>
    <row r="54416" spans="2:2">
      <c r="B54416" s="150"/>
    </row>
    <row r="54417" spans="2:2">
      <c r="B54417" s="150"/>
    </row>
    <row r="54418" spans="2:2">
      <c r="B54418" s="150"/>
    </row>
    <row r="54419" spans="2:2">
      <c r="B54419" s="150"/>
    </row>
    <row r="54420" spans="2:2">
      <c r="B54420" s="150"/>
    </row>
    <row r="54421" spans="2:2">
      <c r="B54421" s="150"/>
    </row>
    <row r="54422" spans="2:2">
      <c r="B54422" s="150"/>
    </row>
    <row r="54423" spans="2:2">
      <c r="B54423" s="150"/>
    </row>
    <row r="54424" spans="2:2">
      <c r="B54424" s="150"/>
    </row>
    <row r="54425" spans="2:2">
      <c r="B54425" s="150"/>
    </row>
    <row r="54426" spans="2:2">
      <c r="B54426" s="150"/>
    </row>
    <row r="54427" spans="2:2">
      <c r="B54427" s="150"/>
    </row>
    <row r="54428" spans="2:2">
      <c r="B54428" s="150"/>
    </row>
    <row r="54429" spans="2:2">
      <c r="B54429" s="150"/>
    </row>
    <row r="54430" spans="2:2">
      <c r="B54430" s="150"/>
    </row>
    <row r="54431" spans="2:2">
      <c r="B54431" s="150"/>
    </row>
    <row r="54432" spans="2:2">
      <c r="B54432" s="150"/>
    </row>
    <row r="54433" spans="2:2">
      <c r="B54433" s="150"/>
    </row>
    <row r="54434" spans="2:2">
      <c r="B54434" s="150"/>
    </row>
    <row r="54435" spans="2:2">
      <c r="B54435" s="150"/>
    </row>
    <row r="54436" spans="2:2">
      <c r="B54436" s="150"/>
    </row>
    <row r="54437" spans="2:2">
      <c r="B54437" s="150"/>
    </row>
    <row r="54438" spans="2:2">
      <c r="B54438" s="150"/>
    </row>
    <row r="54439" spans="2:2">
      <c r="B54439" s="150"/>
    </row>
    <row r="54440" spans="2:2">
      <c r="B54440" s="150"/>
    </row>
    <row r="54441" spans="2:2">
      <c r="B54441" s="150"/>
    </row>
    <row r="54442" spans="2:2">
      <c r="B54442" s="150"/>
    </row>
    <row r="54443" spans="2:2">
      <c r="B54443" s="150"/>
    </row>
    <row r="54444" spans="2:2">
      <c r="B54444" s="150"/>
    </row>
    <row r="54445" spans="2:2">
      <c r="B54445" s="150"/>
    </row>
    <row r="54446" spans="2:2">
      <c r="B54446" s="150"/>
    </row>
    <row r="54447" spans="2:2">
      <c r="B54447" s="150"/>
    </row>
    <row r="54448" spans="2:2">
      <c r="B54448" s="150"/>
    </row>
    <row r="54449" spans="2:2">
      <c r="B54449" s="150"/>
    </row>
    <row r="54450" spans="2:2">
      <c r="B54450" s="150"/>
    </row>
    <row r="54451" spans="2:2">
      <c r="B54451" s="150"/>
    </row>
    <row r="54452" spans="2:2">
      <c r="B54452" s="150"/>
    </row>
    <row r="54453" spans="2:2">
      <c r="B54453" s="150"/>
    </row>
    <row r="54454" spans="2:2">
      <c r="B54454" s="150"/>
    </row>
    <row r="54455" spans="2:2">
      <c r="B54455" s="150"/>
    </row>
    <row r="54456" spans="2:2">
      <c r="B54456" s="150"/>
    </row>
    <row r="54457" spans="2:2">
      <c r="B54457" s="150"/>
    </row>
    <row r="54458" spans="2:2">
      <c r="B54458" s="150"/>
    </row>
    <row r="54459" spans="2:2">
      <c r="B54459" s="150"/>
    </row>
    <row r="54460" spans="2:2">
      <c r="B54460" s="150"/>
    </row>
    <row r="54461" spans="2:2">
      <c r="B54461" s="150"/>
    </row>
    <row r="54462" spans="2:2">
      <c r="B54462" s="150"/>
    </row>
    <row r="54463" spans="2:2">
      <c r="B54463" s="150"/>
    </row>
    <row r="54464" spans="2:2">
      <c r="B54464" s="150"/>
    </row>
    <row r="54465" spans="2:2">
      <c r="B54465" s="150"/>
    </row>
    <row r="54466" spans="2:2">
      <c r="B54466" s="150"/>
    </row>
    <row r="54467" spans="2:2">
      <c r="B54467" s="150"/>
    </row>
    <row r="54468" spans="2:2">
      <c r="B54468" s="150"/>
    </row>
    <row r="54469" spans="2:2">
      <c r="B54469" s="150"/>
    </row>
    <row r="54470" spans="2:2">
      <c r="B54470" s="150"/>
    </row>
    <row r="54471" spans="2:2">
      <c r="B54471" s="150"/>
    </row>
    <row r="54472" spans="2:2">
      <c r="B54472" s="150"/>
    </row>
    <row r="54473" spans="2:2">
      <c r="B54473" s="150"/>
    </row>
    <row r="54474" spans="2:2">
      <c r="B54474" s="150"/>
    </row>
    <row r="54475" spans="2:2">
      <c r="B54475" s="150"/>
    </row>
    <row r="54476" spans="2:2">
      <c r="B54476" s="150"/>
    </row>
    <row r="54477" spans="2:2">
      <c r="B54477" s="150"/>
    </row>
    <row r="54478" spans="2:2">
      <c r="B54478" s="150"/>
    </row>
    <row r="54479" spans="2:2">
      <c r="B54479" s="150"/>
    </row>
    <row r="54480" spans="2:2">
      <c r="B54480" s="150"/>
    </row>
    <row r="54481" spans="2:2">
      <c r="B54481" s="150"/>
    </row>
    <row r="54482" spans="2:2">
      <c r="B54482" s="150"/>
    </row>
    <row r="54483" spans="2:2">
      <c r="B54483" s="150"/>
    </row>
    <row r="54484" spans="2:2">
      <c r="B54484" s="150"/>
    </row>
    <row r="54485" spans="2:2">
      <c r="B54485" s="150"/>
    </row>
    <row r="54486" spans="2:2">
      <c r="B54486" s="150"/>
    </row>
    <row r="54487" spans="2:2">
      <c r="B54487" s="150"/>
    </row>
    <row r="54488" spans="2:2">
      <c r="B54488" s="150"/>
    </row>
    <row r="54489" spans="2:2">
      <c r="B54489" s="150"/>
    </row>
    <row r="54490" spans="2:2">
      <c r="B54490" s="150"/>
    </row>
    <row r="54491" spans="2:2">
      <c r="B54491" s="150"/>
    </row>
    <row r="54492" spans="2:2">
      <c r="B54492" s="150"/>
    </row>
    <row r="54493" spans="2:2">
      <c r="B54493" s="150"/>
    </row>
    <row r="54494" spans="2:2">
      <c r="B54494" s="150"/>
    </row>
    <row r="54495" spans="2:2">
      <c r="B54495" s="150"/>
    </row>
    <row r="54496" spans="2:2">
      <c r="B54496" s="150"/>
    </row>
    <row r="54497" spans="2:2">
      <c r="B54497" s="150"/>
    </row>
    <row r="54498" spans="2:2">
      <c r="B54498" s="150"/>
    </row>
    <row r="54499" spans="2:2">
      <c r="B54499" s="150"/>
    </row>
    <row r="54500" spans="2:2">
      <c r="B54500" s="150"/>
    </row>
    <row r="54501" spans="2:2">
      <c r="B54501" s="150"/>
    </row>
    <row r="54502" spans="2:2">
      <c r="B54502" s="150"/>
    </row>
    <row r="54503" spans="2:2">
      <c r="B54503" s="150"/>
    </row>
    <row r="54504" spans="2:2">
      <c r="B54504" s="150"/>
    </row>
    <row r="54505" spans="2:2">
      <c r="B54505" s="150"/>
    </row>
    <row r="54506" spans="2:2">
      <c r="B54506" s="150"/>
    </row>
    <row r="54507" spans="2:2">
      <c r="B54507" s="150"/>
    </row>
    <row r="54508" spans="2:2">
      <c r="B54508" s="150"/>
    </row>
    <row r="54509" spans="2:2">
      <c r="B54509" s="150"/>
    </row>
    <row r="54510" spans="2:2">
      <c r="B54510" s="150"/>
    </row>
    <row r="54511" spans="2:2">
      <c r="B54511" s="150"/>
    </row>
    <row r="54512" spans="2:2">
      <c r="B54512" s="150"/>
    </row>
    <row r="54513" spans="2:2">
      <c r="B54513" s="150"/>
    </row>
    <row r="54514" spans="2:2">
      <c r="B54514" s="150"/>
    </row>
    <row r="54515" spans="2:2">
      <c r="B54515" s="150"/>
    </row>
    <row r="54516" spans="2:2">
      <c r="B54516" s="150"/>
    </row>
    <row r="54517" spans="2:2">
      <c r="B54517" s="150"/>
    </row>
    <row r="54518" spans="2:2">
      <c r="B54518" s="150"/>
    </row>
    <row r="54519" spans="2:2">
      <c r="B54519" s="150"/>
    </row>
    <row r="54520" spans="2:2">
      <c r="B54520" s="150"/>
    </row>
    <row r="54521" spans="2:2">
      <c r="B54521" s="150"/>
    </row>
    <row r="54522" spans="2:2">
      <c r="B54522" s="150"/>
    </row>
    <row r="54523" spans="2:2">
      <c r="B54523" s="150"/>
    </row>
    <row r="54524" spans="2:2">
      <c r="B54524" s="150"/>
    </row>
    <row r="54525" spans="2:2">
      <c r="B54525" s="150"/>
    </row>
    <row r="54526" spans="2:2">
      <c r="B54526" s="150"/>
    </row>
    <row r="54527" spans="2:2">
      <c r="B54527" s="150"/>
    </row>
    <row r="54528" spans="2:2">
      <c r="B54528" s="150"/>
    </row>
    <row r="54529" spans="2:2">
      <c r="B54529" s="150"/>
    </row>
    <row r="54530" spans="2:2">
      <c r="B54530" s="150"/>
    </row>
    <row r="54531" spans="2:2">
      <c r="B54531" s="150"/>
    </row>
    <row r="54532" spans="2:2">
      <c r="B54532" s="150"/>
    </row>
    <row r="54533" spans="2:2">
      <c r="B54533" s="150"/>
    </row>
    <row r="54534" spans="2:2">
      <c r="B54534" s="150"/>
    </row>
    <row r="54535" spans="2:2">
      <c r="B54535" s="150"/>
    </row>
    <row r="54536" spans="2:2">
      <c r="B54536" s="150"/>
    </row>
    <row r="54537" spans="2:2">
      <c r="B54537" s="150"/>
    </row>
    <row r="54538" spans="2:2">
      <c r="B54538" s="150"/>
    </row>
    <row r="54539" spans="2:2">
      <c r="B54539" s="150"/>
    </row>
    <row r="54540" spans="2:2">
      <c r="B54540" s="150"/>
    </row>
    <row r="54541" spans="2:2">
      <c r="B54541" s="150"/>
    </row>
    <row r="54542" spans="2:2">
      <c r="B54542" s="150"/>
    </row>
    <row r="54543" spans="2:2">
      <c r="B54543" s="150"/>
    </row>
    <row r="54544" spans="2:2">
      <c r="B54544" s="150"/>
    </row>
    <row r="54545" spans="2:2">
      <c r="B54545" s="150"/>
    </row>
    <row r="54546" spans="2:2">
      <c r="B54546" s="150"/>
    </row>
    <row r="54547" spans="2:2">
      <c r="B54547" s="150"/>
    </row>
    <row r="54548" spans="2:2">
      <c r="B54548" s="150"/>
    </row>
    <row r="54549" spans="2:2">
      <c r="B54549" s="150"/>
    </row>
    <row r="54550" spans="2:2">
      <c r="B54550" s="150"/>
    </row>
    <row r="54551" spans="2:2">
      <c r="B54551" s="150"/>
    </row>
    <row r="54552" spans="2:2">
      <c r="B54552" s="150"/>
    </row>
    <row r="54553" spans="2:2">
      <c r="B54553" s="150"/>
    </row>
    <row r="54554" spans="2:2">
      <c r="B54554" s="150"/>
    </row>
    <row r="54555" spans="2:2">
      <c r="B54555" s="150"/>
    </row>
    <row r="54556" spans="2:2">
      <c r="B54556" s="150"/>
    </row>
    <row r="54557" spans="2:2">
      <c r="B54557" s="150"/>
    </row>
    <row r="54558" spans="2:2">
      <c r="B54558" s="150"/>
    </row>
    <row r="54559" spans="2:2">
      <c r="B54559" s="150"/>
    </row>
    <row r="54560" spans="2:2">
      <c r="B54560" s="150"/>
    </row>
    <row r="54561" spans="2:2">
      <c r="B54561" s="150"/>
    </row>
    <row r="54562" spans="2:2">
      <c r="B54562" s="150"/>
    </row>
    <row r="54563" spans="2:2">
      <c r="B54563" s="150"/>
    </row>
    <row r="54564" spans="2:2">
      <c r="B54564" s="150"/>
    </row>
    <row r="54565" spans="2:2">
      <c r="B54565" s="150"/>
    </row>
    <row r="54566" spans="2:2">
      <c r="B54566" s="150"/>
    </row>
    <row r="54567" spans="2:2">
      <c r="B54567" s="150"/>
    </row>
    <row r="54568" spans="2:2">
      <c r="B54568" s="150"/>
    </row>
    <row r="54569" spans="2:2">
      <c r="B54569" s="150"/>
    </row>
    <row r="54570" spans="2:2">
      <c r="B54570" s="150"/>
    </row>
    <row r="54571" spans="2:2">
      <c r="B54571" s="150"/>
    </row>
    <row r="54572" spans="2:2">
      <c r="B54572" s="150"/>
    </row>
    <row r="54573" spans="2:2">
      <c r="B54573" s="150"/>
    </row>
    <row r="54574" spans="2:2">
      <c r="B54574" s="150"/>
    </row>
    <row r="54575" spans="2:2">
      <c r="B54575" s="150"/>
    </row>
    <row r="54576" spans="2:2">
      <c r="B54576" s="150"/>
    </row>
    <row r="54577" spans="2:2">
      <c r="B54577" s="150"/>
    </row>
    <row r="54578" spans="2:2">
      <c r="B54578" s="150"/>
    </row>
    <row r="54579" spans="2:2">
      <c r="B54579" s="150"/>
    </row>
    <row r="54580" spans="2:2">
      <c r="B54580" s="150"/>
    </row>
    <row r="54581" spans="2:2">
      <c r="B54581" s="150"/>
    </row>
    <row r="54582" spans="2:2">
      <c r="B54582" s="150"/>
    </row>
    <row r="54583" spans="2:2">
      <c r="B54583" s="150"/>
    </row>
    <row r="54584" spans="2:2">
      <c r="B54584" s="150"/>
    </row>
    <row r="54585" spans="2:2">
      <c r="B54585" s="150"/>
    </row>
    <row r="54586" spans="2:2">
      <c r="B54586" s="150"/>
    </row>
    <row r="54587" spans="2:2">
      <c r="B54587" s="150"/>
    </row>
    <row r="54588" spans="2:2">
      <c r="B54588" s="150"/>
    </row>
    <row r="54589" spans="2:2">
      <c r="B54589" s="150"/>
    </row>
    <row r="54590" spans="2:2">
      <c r="B54590" s="150"/>
    </row>
    <row r="54591" spans="2:2">
      <c r="B54591" s="150"/>
    </row>
    <row r="54592" spans="2:2">
      <c r="B54592" s="150"/>
    </row>
    <row r="54593" spans="2:2">
      <c r="B54593" s="150"/>
    </row>
    <row r="54594" spans="2:2">
      <c r="B54594" s="150"/>
    </row>
    <row r="54595" spans="2:2">
      <c r="B54595" s="150"/>
    </row>
    <row r="54596" spans="2:2">
      <c r="B54596" s="150"/>
    </row>
    <row r="54597" spans="2:2">
      <c r="B54597" s="150"/>
    </row>
    <row r="54598" spans="2:2">
      <c r="B54598" s="150"/>
    </row>
    <row r="54599" spans="2:2">
      <c r="B54599" s="150"/>
    </row>
    <row r="54600" spans="2:2">
      <c r="B54600" s="150"/>
    </row>
    <row r="54601" spans="2:2">
      <c r="B54601" s="150"/>
    </row>
    <row r="54602" spans="2:2">
      <c r="B54602" s="150"/>
    </row>
    <row r="54603" spans="2:2">
      <c r="B54603" s="150"/>
    </row>
    <row r="54604" spans="2:2">
      <c r="B54604" s="150"/>
    </row>
    <row r="54605" spans="2:2">
      <c r="B54605" s="150"/>
    </row>
    <row r="54606" spans="2:2">
      <c r="B54606" s="150"/>
    </row>
    <row r="54607" spans="2:2">
      <c r="B54607" s="150"/>
    </row>
    <row r="54608" spans="2:2">
      <c r="B54608" s="150"/>
    </row>
    <row r="54609" spans="2:2">
      <c r="B54609" s="150"/>
    </row>
    <row r="54610" spans="2:2">
      <c r="B54610" s="150"/>
    </row>
    <row r="54611" spans="2:2">
      <c r="B54611" s="150"/>
    </row>
    <row r="54612" spans="2:2">
      <c r="B54612" s="150"/>
    </row>
    <row r="54613" spans="2:2">
      <c r="B54613" s="150"/>
    </row>
    <row r="54614" spans="2:2">
      <c r="B54614" s="150"/>
    </row>
    <row r="54615" spans="2:2">
      <c r="B54615" s="150"/>
    </row>
    <row r="54616" spans="2:2">
      <c r="B54616" s="150"/>
    </row>
    <row r="54617" spans="2:2">
      <c r="B54617" s="150"/>
    </row>
    <row r="54618" spans="2:2">
      <c r="B54618" s="150"/>
    </row>
    <row r="54619" spans="2:2">
      <c r="B54619" s="150"/>
    </row>
    <row r="54620" spans="2:2">
      <c r="B54620" s="150"/>
    </row>
    <row r="54621" spans="2:2">
      <c r="B54621" s="150"/>
    </row>
    <row r="54622" spans="2:2">
      <c r="B54622" s="150"/>
    </row>
    <row r="54623" spans="2:2">
      <c r="B54623" s="150"/>
    </row>
    <row r="54624" spans="2:2">
      <c r="B54624" s="150"/>
    </row>
    <row r="54625" spans="2:2">
      <c r="B54625" s="150"/>
    </row>
    <row r="54626" spans="2:2">
      <c r="B54626" s="150"/>
    </row>
    <row r="54627" spans="2:2">
      <c r="B54627" s="150"/>
    </row>
    <row r="54628" spans="2:2">
      <c r="B54628" s="150"/>
    </row>
    <row r="54629" spans="2:2">
      <c r="B54629" s="150"/>
    </row>
    <row r="54630" spans="2:2">
      <c r="B54630" s="150"/>
    </row>
    <row r="54631" spans="2:2">
      <c r="B54631" s="150"/>
    </row>
    <row r="54632" spans="2:2">
      <c r="B54632" s="150"/>
    </row>
    <row r="54633" spans="2:2">
      <c r="B54633" s="150"/>
    </row>
    <row r="54634" spans="2:2">
      <c r="B54634" s="150"/>
    </row>
    <row r="54635" spans="2:2">
      <c r="B54635" s="150"/>
    </row>
    <row r="54636" spans="2:2">
      <c r="B54636" s="150"/>
    </row>
    <row r="54637" spans="2:2">
      <c r="B54637" s="150"/>
    </row>
    <row r="54638" spans="2:2">
      <c r="B54638" s="150"/>
    </row>
    <row r="54639" spans="2:2">
      <c r="B54639" s="150"/>
    </row>
    <row r="54640" spans="2:2">
      <c r="B54640" s="150"/>
    </row>
    <row r="54641" spans="2:2">
      <c r="B54641" s="150"/>
    </row>
    <row r="54642" spans="2:2">
      <c r="B54642" s="150"/>
    </row>
    <row r="54643" spans="2:2">
      <c r="B54643" s="150"/>
    </row>
    <row r="54644" spans="2:2">
      <c r="B54644" s="150"/>
    </row>
    <row r="54645" spans="2:2">
      <c r="B54645" s="150"/>
    </row>
    <row r="54646" spans="2:2">
      <c r="B54646" s="150"/>
    </row>
    <row r="54647" spans="2:2">
      <c r="B54647" s="150"/>
    </row>
    <row r="54648" spans="2:2">
      <c r="B54648" s="150"/>
    </row>
    <row r="54649" spans="2:2">
      <c r="B54649" s="150"/>
    </row>
    <row r="54650" spans="2:2">
      <c r="B54650" s="150"/>
    </row>
    <row r="54651" spans="2:2">
      <c r="B54651" s="150"/>
    </row>
    <row r="54652" spans="2:2">
      <c r="B54652" s="150"/>
    </row>
    <row r="54653" spans="2:2">
      <c r="B54653" s="150"/>
    </row>
    <row r="54654" spans="2:2">
      <c r="B54654" s="150"/>
    </row>
    <row r="54655" spans="2:2">
      <c r="B54655" s="150"/>
    </row>
    <row r="54656" spans="2:2">
      <c r="B54656" s="150"/>
    </row>
    <row r="54657" spans="2:2">
      <c r="B54657" s="150"/>
    </row>
    <row r="54658" spans="2:2">
      <c r="B54658" s="150"/>
    </row>
    <row r="54659" spans="2:2">
      <c r="B54659" s="150"/>
    </row>
    <row r="54660" spans="2:2">
      <c r="B54660" s="150"/>
    </row>
    <row r="54661" spans="2:2">
      <c r="B54661" s="150"/>
    </row>
    <row r="54662" spans="2:2">
      <c r="B54662" s="150"/>
    </row>
    <row r="54663" spans="2:2">
      <c r="B54663" s="150"/>
    </row>
    <row r="54664" spans="2:2">
      <c r="B54664" s="150"/>
    </row>
    <row r="54665" spans="2:2">
      <c r="B54665" s="150"/>
    </row>
    <row r="54666" spans="2:2">
      <c r="B54666" s="150"/>
    </row>
    <row r="54667" spans="2:2">
      <c r="B54667" s="150"/>
    </row>
    <row r="54668" spans="2:2">
      <c r="B54668" s="150"/>
    </row>
    <row r="54669" spans="2:2">
      <c r="B54669" s="150"/>
    </row>
    <row r="54670" spans="2:2">
      <c r="B54670" s="150"/>
    </row>
    <row r="54671" spans="2:2">
      <c r="B54671" s="150"/>
    </row>
    <row r="54672" spans="2:2">
      <c r="B54672" s="150"/>
    </row>
    <row r="54673" spans="2:2">
      <c r="B54673" s="150"/>
    </row>
    <row r="54674" spans="2:2">
      <c r="B54674" s="150"/>
    </row>
    <row r="54675" spans="2:2">
      <c r="B54675" s="150"/>
    </row>
    <row r="54676" spans="2:2">
      <c r="B54676" s="150"/>
    </row>
    <row r="54677" spans="2:2">
      <c r="B54677" s="150"/>
    </row>
    <row r="54678" spans="2:2">
      <c r="B54678" s="150"/>
    </row>
    <row r="54679" spans="2:2">
      <c r="B54679" s="150"/>
    </row>
    <row r="54680" spans="2:2">
      <c r="B54680" s="150"/>
    </row>
    <row r="54681" spans="2:2">
      <c r="B54681" s="150"/>
    </row>
    <row r="54682" spans="2:2">
      <c r="B54682" s="150"/>
    </row>
    <row r="54683" spans="2:2">
      <c r="B54683" s="150"/>
    </row>
    <row r="54684" spans="2:2">
      <c r="B54684" s="150"/>
    </row>
    <row r="54685" spans="2:2">
      <c r="B54685" s="150"/>
    </row>
    <row r="54686" spans="2:2">
      <c r="B54686" s="150"/>
    </row>
    <row r="54687" spans="2:2">
      <c r="B54687" s="150"/>
    </row>
    <row r="54688" spans="2:2">
      <c r="B54688" s="150"/>
    </row>
    <row r="54689" spans="2:2">
      <c r="B54689" s="150"/>
    </row>
    <row r="54690" spans="2:2">
      <c r="B54690" s="150"/>
    </row>
    <row r="54691" spans="2:2">
      <c r="B54691" s="150"/>
    </row>
    <row r="54692" spans="2:2">
      <c r="B54692" s="150"/>
    </row>
    <row r="54693" spans="2:2">
      <c r="B54693" s="150"/>
    </row>
    <row r="54694" spans="2:2">
      <c r="B54694" s="150"/>
    </row>
    <row r="54695" spans="2:2">
      <c r="B54695" s="150"/>
    </row>
    <row r="54696" spans="2:2">
      <c r="B54696" s="150"/>
    </row>
    <row r="54697" spans="2:2">
      <c r="B54697" s="150"/>
    </row>
    <row r="54698" spans="2:2">
      <c r="B54698" s="150"/>
    </row>
    <row r="54699" spans="2:2">
      <c r="B54699" s="150"/>
    </row>
    <row r="54700" spans="2:2">
      <c r="B54700" s="150"/>
    </row>
    <row r="54701" spans="2:2">
      <c r="B54701" s="150"/>
    </row>
    <row r="54702" spans="2:2">
      <c r="B54702" s="150"/>
    </row>
    <row r="54703" spans="2:2">
      <c r="B54703" s="150"/>
    </row>
    <row r="54704" spans="2:2">
      <c r="B54704" s="150"/>
    </row>
    <row r="54705" spans="2:2">
      <c r="B54705" s="150"/>
    </row>
    <row r="54706" spans="2:2">
      <c r="B54706" s="150"/>
    </row>
    <row r="54707" spans="2:2">
      <c r="B54707" s="150"/>
    </row>
    <row r="54708" spans="2:2">
      <c r="B54708" s="150"/>
    </row>
    <row r="54709" spans="2:2">
      <c r="B54709" s="150"/>
    </row>
    <row r="54710" spans="2:2">
      <c r="B54710" s="150"/>
    </row>
    <row r="54711" spans="2:2">
      <c r="B54711" s="150"/>
    </row>
    <row r="54712" spans="2:2">
      <c r="B54712" s="150"/>
    </row>
    <row r="54713" spans="2:2">
      <c r="B54713" s="150"/>
    </row>
    <row r="54714" spans="2:2">
      <c r="B54714" s="150"/>
    </row>
    <row r="54715" spans="2:2">
      <c r="B54715" s="150"/>
    </row>
    <row r="54716" spans="2:2">
      <c r="B54716" s="150"/>
    </row>
    <row r="54717" spans="2:2">
      <c r="B54717" s="150"/>
    </row>
    <row r="54718" spans="2:2">
      <c r="B54718" s="150"/>
    </row>
    <row r="54719" spans="2:2">
      <c r="B54719" s="150"/>
    </row>
    <row r="54720" spans="2:2">
      <c r="B54720" s="150"/>
    </row>
    <row r="54721" spans="2:2">
      <c r="B54721" s="150"/>
    </row>
    <row r="54722" spans="2:2">
      <c r="B54722" s="150"/>
    </row>
    <row r="54723" spans="2:2">
      <c r="B54723" s="150"/>
    </row>
    <row r="54724" spans="2:2">
      <c r="B54724" s="150"/>
    </row>
    <row r="54725" spans="2:2">
      <c r="B54725" s="150"/>
    </row>
    <row r="54726" spans="2:2">
      <c r="B54726" s="150"/>
    </row>
    <row r="54727" spans="2:2">
      <c r="B54727" s="150"/>
    </row>
    <row r="54728" spans="2:2">
      <c r="B54728" s="150"/>
    </row>
    <row r="54729" spans="2:2">
      <c r="B54729" s="150"/>
    </row>
    <row r="54730" spans="2:2">
      <c r="B54730" s="150"/>
    </row>
    <row r="54731" spans="2:2">
      <c r="B54731" s="150"/>
    </row>
    <row r="54732" spans="2:2">
      <c r="B54732" s="150"/>
    </row>
    <row r="54733" spans="2:2">
      <c r="B54733" s="150"/>
    </row>
    <row r="54734" spans="2:2">
      <c r="B54734" s="150"/>
    </row>
    <row r="54735" spans="2:2">
      <c r="B54735" s="150"/>
    </row>
    <row r="54736" spans="2:2">
      <c r="B54736" s="150"/>
    </row>
    <row r="54737" spans="2:2">
      <c r="B54737" s="150"/>
    </row>
    <row r="54738" spans="2:2">
      <c r="B54738" s="150"/>
    </row>
    <row r="54739" spans="2:2">
      <c r="B54739" s="150"/>
    </row>
    <row r="54740" spans="2:2">
      <c r="B54740" s="150"/>
    </row>
    <row r="54741" spans="2:2">
      <c r="B54741" s="150"/>
    </row>
    <row r="54742" spans="2:2">
      <c r="B54742" s="150"/>
    </row>
    <row r="54743" spans="2:2">
      <c r="B54743" s="150"/>
    </row>
    <row r="54744" spans="2:2">
      <c r="B54744" s="150"/>
    </row>
    <row r="54745" spans="2:2">
      <c r="B54745" s="150"/>
    </row>
    <row r="54746" spans="2:2">
      <c r="B54746" s="150"/>
    </row>
    <row r="54747" spans="2:2">
      <c r="B54747" s="150"/>
    </row>
    <row r="54748" spans="2:2">
      <c r="B54748" s="150"/>
    </row>
    <row r="54749" spans="2:2">
      <c r="B54749" s="150"/>
    </row>
    <row r="54750" spans="2:2">
      <c r="B54750" s="150"/>
    </row>
    <row r="54751" spans="2:2">
      <c r="B54751" s="150"/>
    </row>
    <row r="54752" spans="2:2">
      <c r="B54752" s="150"/>
    </row>
    <row r="54753" spans="2:2">
      <c r="B54753" s="150"/>
    </row>
    <row r="54754" spans="2:2">
      <c r="B54754" s="150"/>
    </row>
    <row r="54755" spans="2:2">
      <c r="B54755" s="150"/>
    </row>
    <row r="54756" spans="2:2">
      <c r="B54756" s="150"/>
    </row>
    <row r="54757" spans="2:2">
      <c r="B54757" s="150"/>
    </row>
    <row r="54758" spans="2:2">
      <c r="B54758" s="150"/>
    </row>
    <row r="54759" spans="2:2">
      <c r="B54759" s="150"/>
    </row>
    <row r="54760" spans="2:2">
      <c r="B54760" s="150"/>
    </row>
    <row r="54761" spans="2:2">
      <c r="B54761" s="150"/>
    </row>
    <row r="54762" spans="2:2">
      <c r="B54762" s="150"/>
    </row>
    <row r="54763" spans="2:2">
      <c r="B54763" s="150"/>
    </row>
    <row r="54764" spans="2:2">
      <c r="B54764" s="150"/>
    </row>
    <row r="54765" spans="2:2">
      <c r="B54765" s="150"/>
    </row>
    <row r="54766" spans="2:2">
      <c r="B54766" s="150"/>
    </row>
    <row r="54767" spans="2:2">
      <c r="B54767" s="150"/>
    </row>
    <row r="54768" spans="2:2">
      <c r="B54768" s="150"/>
    </row>
    <row r="54769" spans="2:2">
      <c r="B54769" s="150"/>
    </row>
    <row r="54770" spans="2:2">
      <c r="B54770" s="150"/>
    </row>
    <row r="54771" spans="2:2">
      <c r="B54771" s="150"/>
    </row>
    <row r="54772" spans="2:2">
      <c r="B54772" s="150"/>
    </row>
    <row r="54773" spans="2:2">
      <c r="B54773" s="150"/>
    </row>
    <row r="54774" spans="2:2">
      <c r="B54774" s="150"/>
    </row>
    <row r="54775" spans="2:2">
      <c r="B54775" s="150"/>
    </row>
    <row r="54776" spans="2:2">
      <c r="B54776" s="150"/>
    </row>
    <row r="54777" spans="2:2">
      <c r="B54777" s="150"/>
    </row>
    <row r="54778" spans="2:2">
      <c r="B54778" s="150"/>
    </row>
    <row r="54779" spans="2:2">
      <c r="B54779" s="150"/>
    </row>
    <row r="54780" spans="2:2">
      <c r="B54780" s="150"/>
    </row>
    <row r="54781" spans="2:2">
      <c r="B54781" s="150"/>
    </row>
    <row r="54782" spans="2:2">
      <c r="B54782" s="150"/>
    </row>
    <row r="54783" spans="2:2">
      <c r="B54783" s="150"/>
    </row>
    <row r="54784" spans="2:2">
      <c r="B54784" s="150"/>
    </row>
    <row r="54785" spans="2:2">
      <c r="B54785" s="150"/>
    </row>
    <row r="54786" spans="2:2">
      <c r="B54786" s="150"/>
    </row>
    <row r="54787" spans="2:2">
      <c r="B54787" s="150"/>
    </row>
    <row r="54788" spans="2:2">
      <c r="B54788" s="150"/>
    </row>
    <row r="54789" spans="2:2">
      <c r="B54789" s="150"/>
    </row>
    <row r="54790" spans="2:2">
      <c r="B54790" s="150"/>
    </row>
    <row r="54791" spans="2:2">
      <c r="B54791" s="150"/>
    </row>
    <row r="54792" spans="2:2">
      <c r="B54792" s="150"/>
    </row>
    <row r="54793" spans="2:2">
      <c r="B54793" s="150"/>
    </row>
    <row r="54794" spans="2:2">
      <c r="B54794" s="150"/>
    </row>
    <row r="54795" spans="2:2">
      <c r="B54795" s="150"/>
    </row>
    <row r="54796" spans="2:2">
      <c r="B54796" s="150"/>
    </row>
    <row r="54797" spans="2:2">
      <c r="B54797" s="150"/>
    </row>
    <row r="54798" spans="2:2">
      <c r="B54798" s="150"/>
    </row>
    <row r="54799" spans="2:2">
      <c r="B54799" s="150"/>
    </row>
    <row r="54800" spans="2:2">
      <c r="B54800" s="150"/>
    </row>
    <row r="54801" spans="2:2">
      <c r="B54801" s="150"/>
    </row>
    <row r="54802" spans="2:2">
      <c r="B54802" s="150"/>
    </row>
    <row r="54803" spans="2:2">
      <c r="B54803" s="150"/>
    </row>
    <row r="54804" spans="2:2">
      <c r="B54804" s="150"/>
    </row>
    <row r="54805" spans="2:2">
      <c r="B54805" s="150"/>
    </row>
    <row r="54806" spans="2:2">
      <c r="B54806" s="150"/>
    </row>
    <row r="54807" spans="2:2">
      <c r="B54807" s="150"/>
    </row>
    <row r="54808" spans="2:2">
      <c r="B54808" s="150"/>
    </row>
    <row r="54809" spans="2:2">
      <c r="B54809" s="150"/>
    </row>
    <row r="54810" spans="2:2">
      <c r="B54810" s="150"/>
    </row>
    <row r="54811" spans="2:2">
      <c r="B54811" s="150"/>
    </row>
    <row r="54812" spans="2:2">
      <c r="B54812" s="150"/>
    </row>
    <row r="54813" spans="2:2">
      <c r="B54813" s="150"/>
    </row>
    <row r="54814" spans="2:2">
      <c r="B54814" s="150"/>
    </row>
    <row r="54815" spans="2:2">
      <c r="B54815" s="150"/>
    </row>
    <row r="54816" spans="2:2">
      <c r="B54816" s="150"/>
    </row>
    <row r="54817" spans="2:2">
      <c r="B54817" s="150"/>
    </row>
    <row r="54818" spans="2:2">
      <c r="B54818" s="150"/>
    </row>
    <row r="54819" spans="2:2">
      <c r="B54819" s="150"/>
    </row>
    <row r="54820" spans="2:2">
      <c r="B54820" s="150"/>
    </row>
    <row r="54821" spans="2:2">
      <c r="B54821" s="150"/>
    </row>
    <row r="54822" spans="2:2">
      <c r="B54822" s="150"/>
    </row>
    <row r="54823" spans="2:2">
      <c r="B54823" s="150"/>
    </row>
    <row r="54824" spans="2:2">
      <c r="B54824" s="150"/>
    </row>
    <row r="54825" spans="2:2">
      <c r="B54825" s="150"/>
    </row>
    <row r="54826" spans="2:2">
      <c r="B54826" s="150"/>
    </row>
    <row r="54827" spans="2:2">
      <c r="B54827" s="150"/>
    </row>
    <row r="54828" spans="2:2">
      <c r="B54828" s="150"/>
    </row>
    <row r="54829" spans="2:2">
      <c r="B54829" s="150"/>
    </row>
    <row r="54830" spans="2:2">
      <c r="B54830" s="150"/>
    </row>
    <row r="54831" spans="2:2">
      <c r="B54831" s="150"/>
    </row>
    <row r="54832" spans="2:2">
      <c r="B54832" s="150"/>
    </row>
    <row r="54833" spans="2:2">
      <c r="B54833" s="150"/>
    </row>
    <row r="54834" spans="2:2">
      <c r="B54834" s="150"/>
    </row>
    <row r="54835" spans="2:2">
      <c r="B54835" s="150"/>
    </row>
    <row r="54836" spans="2:2">
      <c r="B54836" s="150"/>
    </row>
    <row r="54837" spans="2:2">
      <c r="B54837" s="150"/>
    </row>
    <row r="54838" spans="2:2">
      <c r="B54838" s="150"/>
    </row>
    <row r="54839" spans="2:2">
      <c r="B54839" s="150"/>
    </row>
    <row r="54840" spans="2:2">
      <c r="B54840" s="150"/>
    </row>
    <row r="54841" spans="2:2">
      <c r="B54841" s="150"/>
    </row>
    <row r="54842" spans="2:2">
      <c r="B54842" s="150"/>
    </row>
    <row r="54843" spans="2:2">
      <c r="B54843" s="150"/>
    </row>
    <row r="54844" spans="2:2">
      <c r="B54844" s="150"/>
    </row>
    <row r="54845" spans="2:2">
      <c r="B54845" s="150"/>
    </row>
    <row r="54846" spans="2:2">
      <c r="B54846" s="150"/>
    </row>
    <row r="54847" spans="2:2">
      <c r="B54847" s="150"/>
    </row>
    <row r="54848" spans="2:2">
      <c r="B54848" s="150"/>
    </row>
    <row r="54849" spans="2:2">
      <c r="B54849" s="150"/>
    </row>
    <row r="54850" spans="2:2">
      <c r="B54850" s="150"/>
    </row>
    <row r="54851" spans="2:2">
      <c r="B54851" s="150"/>
    </row>
    <row r="54852" spans="2:2">
      <c r="B54852" s="150"/>
    </row>
    <row r="54853" spans="2:2">
      <c r="B54853" s="150"/>
    </row>
    <row r="54854" spans="2:2">
      <c r="B54854" s="150"/>
    </row>
    <row r="54855" spans="2:2">
      <c r="B54855" s="150"/>
    </row>
    <row r="54856" spans="2:2">
      <c r="B54856" s="150"/>
    </row>
    <row r="54857" spans="2:2">
      <c r="B54857" s="150"/>
    </row>
    <row r="54858" spans="2:2">
      <c r="B54858" s="150"/>
    </row>
    <row r="54859" spans="2:2">
      <c r="B54859" s="150"/>
    </row>
    <row r="54860" spans="2:2">
      <c r="B54860" s="150"/>
    </row>
    <row r="54861" spans="2:2">
      <c r="B54861" s="150"/>
    </row>
    <row r="54862" spans="2:2">
      <c r="B54862" s="150"/>
    </row>
    <row r="54863" spans="2:2">
      <c r="B54863" s="150"/>
    </row>
    <row r="54864" spans="2:2">
      <c r="B54864" s="150"/>
    </row>
    <row r="54865" spans="2:2">
      <c r="B54865" s="150"/>
    </row>
    <row r="54866" spans="2:2">
      <c r="B54866" s="150"/>
    </row>
    <row r="54867" spans="2:2">
      <c r="B54867" s="150"/>
    </row>
    <row r="54868" spans="2:2">
      <c r="B54868" s="150"/>
    </row>
    <row r="54869" spans="2:2">
      <c r="B54869" s="150"/>
    </row>
    <row r="54870" spans="2:2">
      <c r="B54870" s="150"/>
    </row>
    <row r="54871" spans="2:2">
      <c r="B54871" s="150"/>
    </row>
    <row r="54872" spans="2:2">
      <c r="B54872" s="150"/>
    </row>
    <row r="54873" spans="2:2">
      <c r="B54873" s="150"/>
    </row>
    <row r="54874" spans="2:2">
      <c r="B54874" s="150"/>
    </row>
    <row r="54875" spans="2:2">
      <c r="B54875" s="150"/>
    </row>
    <row r="54876" spans="2:2">
      <c r="B54876" s="150"/>
    </row>
    <row r="54877" spans="2:2">
      <c r="B54877" s="150"/>
    </row>
    <row r="54878" spans="2:2">
      <c r="B54878" s="150"/>
    </row>
    <row r="54879" spans="2:2">
      <c r="B54879" s="150"/>
    </row>
    <row r="54880" spans="2:2">
      <c r="B54880" s="150"/>
    </row>
    <row r="54881" spans="2:2">
      <c r="B54881" s="150"/>
    </row>
    <row r="54882" spans="2:2">
      <c r="B54882" s="150"/>
    </row>
    <row r="54883" spans="2:2">
      <c r="B54883" s="150"/>
    </row>
    <row r="54884" spans="2:2">
      <c r="B54884" s="150"/>
    </row>
    <row r="54885" spans="2:2">
      <c r="B54885" s="150"/>
    </row>
    <row r="54886" spans="2:2">
      <c r="B54886" s="150"/>
    </row>
    <row r="54887" spans="2:2">
      <c r="B54887" s="150"/>
    </row>
    <row r="54888" spans="2:2">
      <c r="B54888" s="150"/>
    </row>
    <row r="54889" spans="2:2">
      <c r="B54889" s="150"/>
    </row>
    <row r="54890" spans="2:2">
      <c r="B54890" s="150"/>
    </row>
    <row r="54891" spans="2:2">
      <c r="B54891" s="150"/>
    </row>
    <row r="54892" spans="2:2">
      <c r="B54892" s="150"/>
    </row>
    <row r="54893" spans="2:2">
      <c r="B54893" s="150"/>
    </row>
    <row r="54894" spans="2:2">
      <c r="B54894" s="150"/>
    </row>
    <row r="54895" spans="2:2">
      <c r="B54895" s="150"/>
    </row>
    <row r="54896" spans="2:2">
      <c r="B54896" s="150"/>
    </row>
    <row r="54897" spans="2:2">
      <c r="B54897" s="150"/>
    </row>
    <row r="54898" spans="2:2">
      <c r="B54898" s="150"/>
    </row>
    <row r="54899" spans="2:2">
      <c r="B54899" s="150"/>
    </row>
    <row r="54900" spans="2:2">
      <c r="B54900" s="150"/>
    </row>
    <row r="54901" spans="2:2">
      <c r="B54901" s="150"/>
    </row>
    <row r="54902" spans="2:2">
      <c r="B54902" s="150"/>
    </row>
    <row r="54903" spans="2:2">
      <c r="B54903" s="150"/>
    </row>
    <row r="54904" spans="2:2">
      <c r="B54904" s="150"/>
    </row>
    <row r="54905" spans="2:2">
      <c r="B54905" s="150"/>
    </row>
    <row r="54906" spans="2:2">
      <c r="B54906" s="150"/>
    </row>
    <row r="54907" spans="2:2">
      <c r="B54907" s="150"/>
    </row>
    <row r="54908" spans="2:2">
      <c r="B54908" s="150"/>
    </row>
    <row r="54909" spans="2:2">
      <c r="B54909" s="150"/>
    </row>
    <row r="54910" spans="2:2">
      <c r="B54910" s="150"/>
    </row>
    <row r="54911" spans="2:2">
      <c r="B54911" s="150"/>
    </row>
    <row r="54912" spans="2:2">
      <c r="B54912" s="150"/>
    </row>
    <row r="54913" spans="2:2">
      <c r="B54913" s="150"/>
    </row>
    <row r="54914" spans="2:2">
      <c r="B54914" s="150"/>
    </row>
    <row r="54915" spans="2:2">
      <c r="B54915" s="150"/>
    </row>
    <row r="54916" spans="2:2">
      <c r="B54916" s="150"/>
    </row>
    <row r="54917" spans="2:2">
      <c r="B54917" s="150"/>
    </row>
    <row r="54918" spans="2:2">
      <c r="B54918" s="150"/>
    </row>
    <row r="54919" spans="2:2">
      <c r="B54919" s="150"/>
    </row>
    <row r="54920" spans="2:2">
      <c r="B54920" s="150"/>
    </row>
    <row r="54921" spans="2:2">
      <c r="B54921" s="150"/>
    </row>
    <row r="54922" spans="2:2">
      <c r="B54922" s="150"/>
    </row>
    <row r="54923" spans="2:2">
      <c r="B54923" s="150"/>
    </row>
    <row r="54924" spans="2:2">
      <c r="B54924" s="150"/>
    </row>
    <row r="54925" spans="2:2">
      <c r="B54925" s="150"/>
    </row>
    <row r="54926" spans="2:2">
      <c r="B54926" s="150"/>
    </row>
    <row r="54927" spans="2:2">
      <c r="B54927" s="150"/>
    </row>
    <row r="54928" spans="2:2">
      <c r="B54928" s="150"/>
    </row>
    <row r="54929" spans="2:2">
      <c r="B54929" s="150"/>
    </row>
    <row r="54930" spans="2:2">
      <c r="B54930" s="150"/>
    </row>
    <row r="54931" spans="2:2">
      <c r="B54931" s="150"/>
    </row>
    <row r="54932" spans="2:2">
      <c r="B54932" s="150"/>
    </row>
    <row r="54933" spans="2:2">
      <c r="B54933" s="150"/>
    </row>
    <row r="54934" spans="2:2">
      <c r="B54934" s="150"/>
    </row>
    <row r="54935" spans="2:2">
      <c r="B54935" s="150"/>
    </row>
    <row r="54936" spans="2:2">
      <c r="B54936" s="150"/>
    </row>
    <row r="54937" spans="2:2">
      <c r="B54937" s="150"/>
    </row>
    <row r="54938" spans="2:2">
      <c r="B54938" s="150"/>
    </row>
    <row r="54939" spans="2:2">
      <c r="B54939" s="150"/>
    </row>
    <row r="54940" spans="2:2">
      <c r="B54940" s="150"/>
    </row>
    <row r="54941" spans="2:2">
      <c r="B54941" s="150"/>
    </row>
    <row r="54942" spans="2:2">
      <c r="B54942" s="150"/>
    </row>
    <row r="54943" spans="2:2">
      <c r="B54943" s="150"/>
    </row>
    <row r="54944" spans="2:2">
      <c r="B54944" s="150"/>
    </row>
    <row r="54945" spans="2:2">
      <c r="B54945" s="150"/>
    </row>
    <row r="54946" spans="2:2">
      <c r="B54946" s="150"/>
    </row>
    <row r="54947" spans="2:2">
      <c r="B54947" s="150"/>
    </row>
    <row r="54948" spans="2:2">
      <c r="B54948" s="150"/>
    </row>
    <row r="54949" spans="2:2">
      <c r="B54949" s="150"/>
    </row>
    <row r="54950" spans="2:2">
      <c r="B54950" s="150"/>
    </row>
    <row r="54951" spans="2:2">
      <c r="B54951" s="150"/>
    </row>
    <row r="54952" spans="2:2">
      <c r="B54952" s="150"/>
    </row>
    <row r="54953" spans="2:2">
      <c r="B54953" s="150"/>
    </row>
    <row r="54954" spans="2:2">
      <c r="B54954" s="150"/>
    </row>
    <row r="54955" spans="2:2">
      <c r="B54955" s="150"/>
    </row>
    <row r="54956" spans="2:2">
      <c r="B54956" s="150"/>
    </row>
    <row r="54957" spans="2:2">
      <c r="B54957" s="150"/>
    </row>
    <row r="54958" spans="2:2">
      <c r="B54958" s="150"/>
    </row>
    <row r="54959" spans="2:2">
      <c r="B54959" s="150"/>
    </row>
    <row r="54960" spans="2:2">
      <c r="B54960" s="150"/>
    </row>
    <row r="54961" spans="2:2">
      <c r="B54961" s="150"/>
    </row>
    <row r="54962" spans="2:2">
      <c r="B54962" s="150"/>
    </row>
    <row r="54963" spans="2:2">
      <c r="B54963" s="150"/>
    </row>
    <row r="54964" spans="2:2">
      <c r="B54964" s="150"/>
    </row>
    <row r="54965" spans="2:2">
      <c r="B54965" s="150"/>
    </row>
    <row r="54966" spans="2:2">
      <c r="B54966" s="150"/>
    </row>
    <row r="54967" spans="2:2">
      <c r="B54967" s="150"/>
    </row>
    <row r="54968" spans="2:2">
      <c r="B54968" s="150"/>
    </row>
    <row r="54969" spans="2:2">
      <c r="B54969" s="150"/>
    </row>
    <row r="54970" spans="2:2">
      <c r="B54970" s="150"/>
    </row>
    <row r="54971" spans="2:2">
      <c r="B54971" s="150"/>
    </row>
    <row r="54972" spans="2:2">
      <c r="B54972" s="150"/>
    </row>
    <row r="54973" spans="2:2">
      <c r="B54973" s="150"/>
    </row>
    <row r="54974" spans="2:2">
      <c r="B54974" s="150"/>
    </row>
    <row r="54975" spans="2:2">
      <c r="B54975" s="150"/>
    </row>
    <row r="54976" spans="2:2">
      <c r="B54976" s="150"/>
    </row>
    <row r="54977" spans="2:2">
      <c r="B54977" s="150"/>
    </row>
    <row r="54978" spans="2:2">
      <c r="B54978" s="150"/>
    </row>
    <row r="54979" spans="2:2">
      <c r="B54979" s="150"/>
    </row>
    <row r="54980" spans="2:2">
      <c r="B54980" s="150"/>
    </row>
    <row r="54981" spans="2:2">
      <c r="B54981" s="150"/>
    </row>
    <row r="54982" spans="2:2">
      <c r="B54982" s="150"/>
    </row>
    <row r="54983" spans="2:2">
      <c r="B54983" s="150"/>
    </row>
    <row r="54984" spans="2:2">
      <c r="B54984" s="150"/>
    </row>
    <row r="54985" spans="2:2">
      <c r="B54985" s="150"/>
    </row>
    <row r="54986" spans="2:2">
      <c r="B54986" s="150"/>
    </row>
    <row r="54987" spans="2:2">
      <c r="B54987" s="150"/>
    </row>
    <row r="54988" spans="2:2">
      <c r="B54988" s="150"/>
    </row>
    <row r="54989" spans="2:2">
      <c r="B54989" s="150"/>
    </row>
    <row r="54990" spans="2:2">
      <c r="B54990" s="150"/>
    </row>
    <row r="54991" spans="2:2">
      <c r="B54991" s="150"/>
    </row>
    <row r="54992" spans="2:2">
      <c r="B54992" s="150"/>
    </row>
    <row r="54993" spans="2:2">
      <c r="B54993" s="150"/>
    </row>
    <row r="54994" spans="2:2">
      <c r="B54994" s="150"/>
    </row>
    <row r="54995" spans="2:2">
      <c r="B54995" s="150"/>
    </row>
    <row r="54996" spans="2:2">
      <c r="B54996" s="150"/>
    </row>
    <row r="54997" spans="2:2">
      <c r="B54997" s="150"/>
    </row>
    <row r="54998" spans="2:2">
      <c r="B54998" s="150"/>
    </row>
    <row r="54999" spans="2:2">
      <c r="B54999" s="150"/>
    </row>
    <row r="55000" spans="2:2">
      <c r="B55000" s="150"/>
    </row>
    <row r="55001" spans="2:2">
      <c r="B55001" s="150"/>
    </row>
    <row r="55002" spans="2:2">
      <c r="B55002" s="150"/>
    </row>
    <row r="55003" spans="2:2">
      <c r="B55003" s="150"/>
    </row>
    <row r="55004" spans="2:2">
      <c r="B55004" s="150"/>
    </row>
    <row r="55005" spans="2:2">
      <c r="B55005" s="150"/>
    </row>
    <row r="55006" spans="2:2">
      <c r="B55006" s="150"/>
    </row>
    <row r="55007" spans="2:2">
      <c r="B55007" s="150"/>
    </row>
    <row r="55008" spans="2:2">
      <c r="B55008" s="150"/>
    </row>
    <row r="55009" spans="2:2">
      <c r="B55009" s="150"/>
    </row>
    <row r="55010" spans="2:2">
      <c r="B55010" s="150"/>
    </row>
    <row r="55011" spans="2:2">
      <c r="B55011" s="150"/>
    </row>
    <row r="55012" spans="2:2">
      <c r="B55012" s="150"/>
    </row>
    <row r="55013" spans="2:2">
      <c r="B55013" s="150"/>
    </row>
    <row r="55014" spans="2:2">
      <c r="B55014" s="150"/>
    </row>
    <row r="55015" spans="2:2">
      <c r="B55015" s="150"/>
    </row>
    <row r="55016" spans="2:2">
      <c r="B55016" s="150"/>
    </row>
    <row r="55017" spans="2:2">
      <c r="B55017" s="150"/>
    </row>
    <row r="55018" spans="2:2">
      <c r="B55018" s="150"/>
    </row>
    <row r="55019" spans="2:2">
      <c r="B55019" s="150"/>
    </row>
    <row r="55020" spans="2:2">
      <c r="B55020" s="150"/>
    </row>
    <row r="55021" spans="2:2">
      <c r="B55021" s="150"/>
    </row>
    <row r="55022" spans="2:2">
      <c r="B55022" s="150"/>
    </row>
    <row r="55023" spans="2:2">
      <c r="B55023" s="150"/>
    </row>
    <row r="55024" spans="2:2">
      <c r="B55024" s="150"/>
    </row>
    <row r="55025" spans="2:2">
      <c r="B55025" s="150"/>
    </row>
    <row r="55026" spans="2:2">
      <c r="B55026" s="150"/>
    </row>
    <row r="55027" spans="2:2">
      <c r="B55027" s="150"/>
    </row>
    <row r="55028" spans="2:2">
      <c r="B55028" s="150"/>
    </row>
    <row r="55029" spans="2:2">
      <c r="B55029" s="150"/>
    </row>
    <row r="55030" spans="2:2">
      <c r="B55030" s="150"/>
    </row>
    <row r="55031" spans="2:2">
      <c r="B55031" s="150"/>
    </row>
    <row r="55032" spans="2:2">
      <c r="B55032" s="150"/>
    </row>
    <row r="55033" spans="2:2">
      <c r="B55033" s="150"/>
    </row>
    <row r="55034" spans="2:2">
      <c r="B55034" s="150"/>
    </row>
    <row r="55035" spans="2:2">
      <c r="B55035" s="150"/>
    </row>
    <row r="55036" spans="2:2">
      <c r="B55036" s="150"/>
    </row>
    <row r="55037" spans="2:2">
      <c r="B55037" s="150"/>
    </row>
    <row r="55038" spans="2:2">
      <c r="B55038" s="150"/>
    </row>
    <row r="55039" spans="2:2">
      <c r="B55039" s="150"/>
    </row>
    <row r="55040" spans="2:2">
      <c r="B55040" s="150"/>
    </row>
    <row r="55041" spans="2:2">
      <c r="B55041" s="150"/>
    </row>
    <row r="55042" spans="2:2">
      <c r="B55042" s="150"/>
    </row>
    <row r="55043" spans="2:2">
      <c r="B55043" s="150"/>
    </row>
    <row r="55044" spans="2:2">
      <c r="B55044" s="150"/>
    </row>
    <row r="55045" spans="2:2">
      <c r="B55045" s="150"/>
    </row>
    <row r="55046" spans="2:2">
      <c r="B55046" s="150"/>
    </row>
    <row r="55047" spans="2:2">
      <c r="B55047" s="150"/>
    </row>
    <row r="55048" spans="2:2">
      <c r="B55048" s="150"/>
    </row>
    <row r="55049" spans="2:2">
      <c r="B55049" s="150"/>
    </row>
    <row r="55050" spans="2:2">
      <c r="B55050" s="150"/>
    </row>
    <row r="55051" spans="2:2">
      <c r="B55051" s="150"/>
    </row>
    <row r="55052" spans="2:2">
      <c r="B55052" s="150"/>
    </row>
    <row r="55053" spans="2:2">
      <c r="B55053" s="150"/>
    </row>
    <row r="55054" spans="2:2">
      <c r="B55054" s="150"/>
    </row>
    <row r="55055" spans="2:2">
      <c r="B55055" s="150"/>
    </row>
    <row r="55056" spans="2:2">
      <c r="B55056" s="150"/>
    </row>
    <row r="55057" spans="2:2">
      <c r="B55057" s="150"/>
    </row>
    <row r="55058" spans="2:2">
      <c r="B55058" s="150"/>
    </row>
    <row r="55059" spans="2:2">
      <c r="B55059" s="150"/>
    </row>
    <row r="55060" spans="2:2">
      <c r="B55060" s="150"/>
    </row>
    <row r="55061" spans="2:2">
      <c r="B55061" s="150"/>
    </row>
    <row r="55062" spans="2:2">
      <c r="B55062" s="150"/>
    </row>
    <row r="55063" spans="2:2">
      <c r="B55063" s="150"/>
    </row>
    <row r="55064" spans="2:2">
      <c r="B55064" s="150"/>
    </row>
    <row r="55065" spans="2:2">
      <c r="B55065" s="150"/>
    </row>
    <row r="55066" spans="2:2">
      <c r="B55066" s="150"/>
    </row>
    <row r="55067" spans="2:2">
      <c r="B55067" s="150"/>
    </row>
    <row r="55068" spans="2:2">
      <c r="B55068" s="150"/>
    </row>
    <row r="55069" spans="2:2">
      <c r="B55069" s="150"/>
    </row>
    <row r="55070" spans="2:2">
      <c r="B55070" s="150"/>
    </row>
    <row r="55071" spans="2:2">
      <c r="B55071" s="150"/>
    </row>
    <row r="55072" spans="2:2">
      <c r="B55072" s="150"/>
    </row>
    <row r="55073" spans="2:2">
      <c r="B55073" s="150"/>
    </row>
    <row r="55074" spans="2:2">
      <c r="B55074" s="150"/>
    </row>
    <row r="55075" spans="2:2">
      <c r="B55075" s="150"/>
    </row>
    <row r="55076" spans="2:2">
      <c r="B55076" s="150"/>
    </row>
    <row r="55077" spans="2:2">
      <c r="B55077" s="150"/>
    </row>
    <row r="55078" spans="2:2">
      <c r="B55078" s="150"/>
    </row>
    <row r="55079" spans="2:2">
      <c r="B55079" s="150"/>
    </row>
    <row r="55080" spans="2:2">
      <c r="B55080" s="150"/>
    </row>
    <row r="55081" spans="2:2">
      <c r="B55081" s="150"/>
    </row>
    <row r="55082" spans="2:2">
      <c r="B55082" s="150"/>
    </row>
    <row r="55083" spans="2:2">
      <c r="B55083" s="150"/>
    </row>
    <row r="55084" spans="2:2">
      <c r="B55084" s="150"/>
    </row>
    <row r="55085" spans="2:2">
      <c r="B55085" s="150"/>
    </row>
    <row r="55086" spans="2:2">
      <c r="B55086" s="150"/>
    </row>
    <row r="55087" spans="2:2">
      <c r="B55087" s="150"/>
    </row>
    <row r="55088" spans="2:2">
      <c r="B55088" s="150"/>
    </row>
    <row r="55089" spans="2:2">
      <c r="B55089" s="150"/>
    </row>
    <row r="55090" spans="2:2">
      <c r="B55090" s="150"/>
    </row>
    <row r="55091" spans="2:2">
      <c r="B55091" s="150"/>
    </row>
    <row r="55092" spans="2:2">
      <c r="B55092" s="150"/>
    </row>
    <row r="55093" spans="2:2">
      <c r="B55093" s="150"/>
    </row>
    <row r="55094" spans="2:2">
      <c r="B55094" s="150"/>
    </row>
    <row r="55095" spans="2:2">
      <c r="B55095" s="150"/>
    </row>
    <row r="55096" spans="2:2">
      <c r="B55096" s="150"/>
    </row>
    <row r="55097" spans="2:2">
      <c r="B55097" s="150"/>
    </row>
    <row r="55098" spans="2:2">
      <c r="B55098" s="150"/>
    </row>
    <row r="55099" spans="2:2">
      <c r="B55099" s="150"/>
    </row>
    <row r="55100" spans="2:2">
      <c r="B55100" s="150"/>
    </row>
    <row r="55101" spans="2:2">
      <c r="B55101" s="150"/>
    </row>
    <row r="55102" spans="2:2">
      <c r="B55102" s="150"/>
    </row>
    <row r="55103" spans="2:2">
      <c r="B55103" s="150"/>
    </row>
    <row r="55104" spans="2:2">
      <c r="B55104" s="150"/>
    </row>
    <row r="55105" spans="2:2">
      <c r="B55105" s="150"/>
    </row>
    <row r="55106" spans="2:2">
      <c r="B55106" s="150"/>
    </row>
    <row r="55107" spans="2:2">
      <c r="B55107" s="150"/>
    </row>
    <row r="55108" spans="2:2">
      <c r="B55108" s="150"/>
    </row>
    <row r="55109" spans="2:2">
      <c r="B55109" s="150"/>
    </row>
    <row r="55110" spans="2:2">
      <c r="B55110" s="150"/>
    </row>
    <row r="55111" spans="2:2">
      <c r="B55111" s="150"/>
    </row>
    <row r="55112" spans="2:2">
      <c r="B55112" s="150"/>
    </row>
    <row r="55113" spans="2:2">
      <c r="B55113" s="150"/>
    </row>
    <row r="55114" spans="2:2">
      <c r="B55114" s="150"/>
    </row>
    <row r="55115" spans="2:2">
      <c r="B55115" s="150"/>
    </row>
    <row r="55116" spans="2:2">
      <c r="B55116" s="150"/>
    </row>
    <row r="55117" spans="2:2">
      <c r="B55117" s="150"/>
    </row>
    <row r="55118" spans="2:2">
      <c r="B55118" s="150"/>
    </row>
    <row r="55119" spans="2:2">
      <c r="B55119" s="150"/>
    </row>
    <row r="55120" spans="2:2">
      <c r="B55120" s="150"/>
    </row>
    <row r="55121" spans="2:2">
      <c r="B55121" s="150"/>
    </row>
    <row r="55122" spans="2:2">
      <c r="B55122" s="150"/>
    </row>
    <row r="55123" spans="2:2">
      <c r="B55123" s="150"/>
    </row>
    <row r="55124" spans="2:2">
      <c r="B55124" s="150"/>
    </row>
    <row r="55125" spans="2:2">
      <c r="B55125" s="150"/>
    </row>
    <row r="55126" spans="2:2">
      <c r="B55126" s="150"/>
    </row>
    <row r="55127" spans="2:2">
      <c r="B55127" s="150"/>
    </row>
    <row r="55128" spans="2:2">
      <c r="B55128" s="150"/>
    </row>
    <row r="55129" spans="2:2">
      <c r="B55129" s="150"/>
    </row>
    <row r="55130" spans="2:2">
      <c r="B55130" s="150"/>
    </row>
    <row r="55131" spans="2:2">
      <c r="B55131" s="150"/>
    </row>
    <row r="55132" spans="2:2">
      <c r="B55132" s="150"/>
    </row>
    <row r="55133" spans="2:2">
      <c r="B55133" s="150"/>
    </row>
    <row r="55134" spans="2:2">
      <c r="B55134" s="150"/>
    </row>
    <row r="55135" spans="2:2">
      <c r="B55135" s="150"/>
    </row>
    <row r="55136" spans="2:2">
      <c r="B55136" s="150"/>
    </row>
    <row r="55137" spans="2:2">
      <c r="B55137" s="150"/>
    </row>
    <row r="55138" spans="2:2">
      <c r="B55138" s="150"/>
    </row>
    <row r="55139" spans="2:2">
      <c r="B55139" s="150"/>
    </row>
    <row r="55140" spans="2:2">
      <c r="B55140" s="150"/>
    </row>
    <row r="55141" spans="2:2">
      <c r="B55141" s="150"/>
    </row>
    <row r="55142" spans="2:2">
      <c r="B55142" s="150"/>
    </row>
    <row r="55143" spans="2:2">
      <c r="B55143" s="150"/>
    </row>
    <row r="55144" spans="2:2">
      <c r="B55144" s="150"/>
    </row>
    <row r="55145" spans="2:2">
      <c r="B55145" s="150"/>
    </row>
    <row r="55146" spans="2:2">
      <c r="B55146" s="150"/>
    </row>
    <row r="55147" spans="2:2">
      <c r="B55147" s="150"/>
    </row>
    <row r="55148" spans="2:2">
      <c r="B55148" s="150"/>
    </row>
    <row r="55149" spans="2:2">
      <c r="B55149" s="150"/>
    </row>
    <row r="55150" spans="2:2">
      <c r="B55150" s="150"/>
    </row>
    <row r="55151" spans="2:2">
      <c r="B55151" s="150"/>
    </row>
    <row r="55152" spans="2:2">
      <c r="B55152" s="150"/>
    </row>
    <row r="55153" spans="2:2">
      <c r="B55153" s="150"/>
    </row>
    <row r="55154" spans="2:2">
      <c r="B55154" s="150"/>
    </row>
    <row r="55155" spans="2:2">
      <c r="B55155" s="150"/>
    </row>
    <row r="55156" spans="2:2">
      <c r="B55156" s="150"/>
    </row>
    <row r="55157" spans="2:2">
      <c r="B55157" s="150"/>
    </row>
    <row r="55158" spans="2:2">
      <c r="B55158" s="150"/>
    </row>
    <row r="55159" spans="2:2">
      <c r="B55159" s="150"/>
    </row>
    <row r="55160" spans="2:2">
      <c r="B55160" s="150"/>
    </row>
    <row r="55161" spans="2:2">
      <c r="B55161" s="150"/>
    </row>
    <row r="55162" spans="2:2">
      <c r="B55162" s="150"/>
    </row>
    <row r="55163" spans="2:2">
      <c r="B55163" s="150"/>
    </row>
    <row r="55164" spans="2:2">
      <c r="B55164" s="150"/>
    </row>
    <row r="55165" spans="2:2">
      <c r="B55165" s="150"/>
    </row>
    <row r="55166" spans="2:2">
      <c r="B55166" s="150"/>
    </row>
    <row r="55167" spans="2:2">
      <c r="B55167" s="150"/>
    </row>
    <row r="55168" spans="2:2">
      <c r="B55168" s="150"/>
    </row>
    <row r="55169" spans="2:2">
      <c r="B55169" s="150"/>
    </row>
    <row r="55170" spans="2:2">
      <c r="B55170" s="150"/>
    </row>
    <row r="55171" spans="2:2">
      <c r="B55171" s="150"/>
    </row>
    <row r="55172" spans="2:2">
      <c r="B55172" s="150"/>
    </row>
    <row r="55173" spans="2:2">
      <c r="B55173" s="150"/>
    </row>
    <row r="55174" spans="2:2">
      <c r="B55174" s="150"/>
    </row>
    <row r="55175" spans="2:2">
      <c r="B55175" s="150"/>
    </row>
    <row r="55176" spans="2:2">
      <c r="B55176" s="150"/>
    </row>
    <row r="55177" spans="2:2">
      <c r="B55177" s="150"/>
    </row>
    <row r="55178" spans="2:2">
      <c r="B55178" s="150"/>
    </row>
    <row r="55179" spans="2:2">
      <c r="B55179" s="150"/>
    </row>
    <row r="55180" spans="2:2">
      <c r="B55180" s="150"/>
    </row>
    <row r="55181" spans="2:2">
      <c r="B55181" s="150"/>
    </row>
    <row r="55182" spans="2:2">
      <c r="B55182" s="150"/>
    </row>
    <row r="55183" spans="2:2">
      <c r="B55183" s="150"/>
    </row>
    <row r="55184" spans="2:2">
      <c r="B55184" s="150"/>
    </row>
    <row r="55185" spans="2:2">
      <c r="B55185" s="150"/>
    </row>
    <row r="55186" spans="2:2">
      <c r="B55186" s="150"/>
    </row>
    <row r="55187" spans="2:2">
      <c r="B55187" s="150"/>
    </row>
    <row r="55188" spans="2:2">
      <c r="B55188" s="150"/>
    </row>
    <row r="55189" spans="2:2">
      <c r="B55189" s="150"/>
    </row>
    <row r="55190" spans="2:2">
      <c r="B55190" s="150"/>
    </row>
    <row r="55191" spans="2:2">
      <c r="B55191" s="150"/>
    </row>
    <row r="55192" spans="2:2">
      <c r="B55192" s="150"/>
    </row>
    <row r="55193" spans="2:2">
      <c r="B55193" s="150"/>
    </row>
    <row r="55194" spans="2:2">
      <c r="B55194" s="150"/>
    </row>
    <row r="55195" spans="2:2">
      <c r="B55195" s="150"/>
    </row>
    <row r="55196" spans="2:2">
      <c r="B55196" s="150"/>
    </row>
    <row r="55197" spans="2:2">
      <c r="B55197" s="150"/>
    </row>
    <row r="55198" spans="2:2">
      <c r="B55198" s="150"/>
    </row>
    <row r="55199" spans="2:2">
      <c r="B55199" s="150"/>
    </row>
    <row r="55200" spans="2:2">
      <c r="B55200" s="150"/>
    </row>
    <row r="55201" spans="2:2">
      <c r="B55201" s="150"/>
    </row>
    <row r="55202" spans="2:2">
      <c r="B55202" s="150"/>
    </row>
    <row r="55203" spans="2:2">
      <c r="B55203" s="150"/>
    </row>
    <row r="55204" spans="2:2">
      <c r="B55204" s="150"/>
    </row>
    <row r="55205" spans="2:2">
      <c r="B55205" s="150"/>
    </row>
    <row r="55206" spans="2:2">
      <c r="B55206" s="150"/>
    </row>
    <row r="55207" spans="2:2">
      <c r="B55207" s="150"/>
    </row>
    <row r="55208" spans="2:2">
      <c r="B55208" s="150"/>
    </row>
    <row r="55209" spans="2:2">
      <c r="B55209" s="150"/>
    </row>
    <row r="55210" spans="2:2">
      <c r="B55210" s="150"/>
    </row>
    <row r="55211" spans="2:2">
      <c r="B55211" s="150"/>
    </row>
    <row r="55212" spans="2:2">
      <c r="B55212" s="150"/>
    </row>
    <row r="55213" spans="2:2">
      <c r="B55213" s="150"/>
    </row>
    <row r="55214" spans="2:2">
      <c r="B55214" s="150"/>
    </row>
    <row r="55215" spans="2:2">
      <c r="B55215" s="150"/>
    </row>
    <row r="55216" spans="2:2">
      <c r="B55216" s="150"/>
    </row>
    <row r="55217" spans="2:2">
      <c r="B55217" s="150"/>
    </row>
    <row r="55218" spans="2:2">
      <c r="B55218" s="150"/>
    </row>
    <row r="55219" spans="2:2">
      <c r="B55219" s="150"/>
    </row>
    <row r="55220" spans="2:2">
      <c r="B55220" s="150"/>
    </row>
    <row r="55221" spans="2:2">
      <c r="B55221" s="150"/>
    </row>
    <row r="55222" spans="2:2">
      <c r="B55222" s="150"/>
    </row>
    <row r="55223" spans="2:2">
      <c r="B55223" s="150"/>
    </row>
    <row r="55224" spans="2:2">
      <c r="B55224" s="150"/>
    </row>
    <row r="55225" spans="2:2">
      <c r="B55225" s="150"/>
    </row>
    <row r="55226" spans="2:2">
      <c r="B55226" s="150"/>
    </row>
    <row r="55227" spans="2:2">
      <c r="B55227" s="150"/>
    </row>
    <row r="55228" spans="2:2">
      <c r="B55228" s="150"/>
    </row>
    <row r="55229" spans="2:2">
      <c r="B55229" s="150"/>
    </row>
    <row r="55230" spans="2:2">
      <c r="B55230" s="150"/>
    </row>
    <row r="55231" spans="2:2">
      <c r="B55231" s="150"/>
    </row>
    <row r="55232" spans="2:2">
      <c r="B55232" s="150"/>
    </row>
    <row r="55233" spans="2:2">
      <c r="B55233" s="150"/>
    </row>
    <row r="55234" spans="2:2">
      <c r="B55234" s="150"/>
    </row>
    <row r="55235" spans="2:2">
      <c r="B55235" s="150"/>
    </row>
    <row r="55236" spans="2:2">
      <c r="B55236" s="150"/>
    </row>
    <row r="55237" spans="2:2">
      <c r="B55237" s="150"/>
    </row>
    <row r="55238" spans="2:2">
      <c r="B55238" s="150"/>
    </row>
    <row r="55239" spans="2:2">
      <c r="B55239" s="150"/>
    </row>
    <row r="55240" spans="2:2">
      <c r="B55240" s="150"/>
    </row>
    <row r="55241" spans="2:2">
      <c r="B55241" s="150"/>
    </row>
    <row r="55242" spans="2:2">
      <c r="B55242" s="150"/>
    </row>
    <row r="55243" spans="2:2">
      <c r="B55243" s="150"/>
    </row>
    <row r="55244" spans="2:2">
      <c r="B55244" s="150"/>
    </row>
    <row r="55245" spans="2:2">
      <c r="B55245" s="150"/>
    </row>
    <row r="55246" spans="2:2">
      <c r="B55246" s="150"/>
    </row>
    <row r="55247" spans="2:2">
      <c r="B55247" s="150"/>
    </row>
    <row r="55248" spans="2:2">
      <c r="B55248" s="150"/>
    </row>
    <row r="55249" spans="2:2">
      <c r="B55249" s="150"/>
    </row>
    <row r="55250" spans="2:2">
      <c r="B55250" s="150"/>
    </row>
    <row r="55251" spans="2:2">
      <c r="B55251" s="150"/>
    </row>
    <row r="55252" spans="2:2">
      <c r="B55252" s="150"/>
    </row>
    <row r="55253" spans="2:2">
      <c r="B55253" s="150"/>
    </row>
    <row r="55254" spans="2:2">
      <c r="B55254" s="150"/>
    </row>
    <row r="55255" spans="2:2">
      <c r="B55255" s="150"/>
    </row>
    <row r="55256" spans="2:2">
      <c r="B55256" s="150"/>
    </row>
    <row r="55257" spans="2:2">
      <c r="B55257" s="150"/>
    </row>
    <row r="55258" spans="2:2">
      <c r="B55258" s="150"/>
    </row>
    <row r="55259" spans="2:2">
      <c r="B55259" s="150"/>
    </row>
    <row r="55260" spans="2:2">
      <c r="B55260" s="150"/>
    </row>
    <row r="55261" spans="2:2">
      <c r="B55261" s="150"/>
    </row>
    <row r="55262" spans="2:2">
      <c r="B55262" s="150"/>
    </row>
    <row r="55263" spans="2:2">
      <c r="B55263" s="150"/>
    </row>
    <row r="55264" spans="2:2">
      <c r="B55264" s="150"/>
    </row>
    <row r="55265" spans="2:2">
      <c r="B55265" s="150"/>
    </row>
    <row r="55266" spans="2:2">
      <c r="B55266" s="150"/>
    </row>
    <row r="55267" spans="2:2">
      <c r="B55267" s="150"/>
    </row>
    <row r="55268" spans="2:2">
      <c r="B55268" s="150"/>
    </row>
    <row r="55269" spans="2:2">
      <c r="B55269" s="150"/>
    </row>
    <row r="55270" spans="2:2">
      <c r="B55270" s="150"/>
    </row>
    <row r="55271" spans="2:2">
      <c r="B55271" s="150"/>
    </row>
    <row r="55272" spans="2:2">
      <c r="B55272" s="150"/>
    </row>
    <row r="55273" spans="2:2">
      <c r="B55273" s="150"/>
    </row>
    <row r="55274" spans="2:2">
      <c r="B55274" s="150"/>
    </row>
    <row r="55275" spans="2:2">
      <c r="B55275" s="150"/>
    </row>
    <row r="55276" spans="2:2">
      <c r="B55276" s="150"/>
    </row>
    <row r="55277" spans="2:2">
      <c r="B55277" s="150"/>
    </row>
    <row r="55278" spans="2:2">
      <c r="B55278" s="150"/>
    </row>
    <row r="55279" spans="2:2">
      <c r="B55279" s="150"/>
    </row>
    <row r="55280" spans="2:2">
      <c r="B55280" s="150"/>
    </row>
    <row r="55281" spans="2:2">
      <c r="B55281" s="150"/>
    </row>
    <row r="55282" spans="2:2">
      <c r="B55282" s="150"/>
    </row>
    <row r="55283" spans="2:2">
      <c r="B55283" s="150"/>
    </row>
    <row r="55284" spans="2:2">
      <c r="B55284" s="150"/>
    </row>
    <row r="55285" spans="2:2">
      <c r="B55285" s="150"/>
    </row>
    <row r="55286" spans="2:2">
      <c r="B55286" s="150"/>
    </row>
    <row r="55287" spans="2:2">
      <c r="B55287" s="150"/>
    </row>
    <row r="55288" spans="2:2">
      <c r="B55288" s="150"/>
    </row>
    <row r="55289" spans="2:2">
      <c r="B55289" s="150"/>
    </row>
    <row r="55290" spans="2:2">
      <c r="B55290" s="150"/>
    </row>
    <row r="55291" spans="2:2">
      <c r="B55291" s="150"/>
    </row>
    <row r="55292" spans="2:2">
      <c r="B55292" s="150"/>
    </row>
    <row r="55293" spans="2:2">
      <c r="B55293" s="150"/>
    </row>
    <row r="55294" spans="2:2">
      <c r="B55294" s="150"/>
    </row>
    <row r="55295" spans="2:2">
      <c r="B55295" s="150"/>
    </row>
    <row r="55296" spans="2:2">
      <c r="B55296" s="150"/>
    </row>
    <row r="55297" spans="2:2">
      <c r="B55297" s="150"/>
    </row>
    <row r="55298" spans="2:2">
      <c r="B55298" s="150"/>
    </row>
    <row r="55299" spans="2:2">
      <c r="B55299" s="150"/>
    </row>
    <row r="55300" spans="2:2">
      <c r="B55300" s="150"/>
    </row>
    <row r="55301" spans="2:2">
      <c r="B55301" s="150"/>
    </row>
    <row r="55302" spans="2:2">
      <c r="B55302" s="150"/>
    </row>
    <row r="55303" spans="2:2">
      <c r="B55303" s="150"/>
    </row>
    <row r="55304" spans="2:2">
      <c r="B55304" s="150"/>
    </row>
    <row r="55305" spans="2:2">
      <c r="B55305" s="150"/>
    </row>
    <row r="55306" spans="2:2">
      <c r="B55306" s="150"/>
    </row>
    <row r="55307" spans="2:2">
      <c r="B55307" s="150"/>
    </row>
    <row r="55308" spans="2:2">
      <c r="B55308" s="150"/>
    </row>
    <row r="55309" spans="2:2">
      <c r="B55309" s="150"/>
    </row>
    <row r="55310" spans="2:2">
      <c r="B55310" s="150"/>
    </row>
    <row r="55311" spans="2:2">
      <c r="B55311" s="150"/>
    </row>
    <row r="55312" spans="2:2">
      <c r="B55312" s="150"/>
    </row>
    <row r="55313" spans="2:2">
      <c r="B55313" s="150"/>
    </row>
    <row r="55314" spans="2:2">
      <c r="B55314" s="150"/>
    </row>
    <row r="55315" spans="2:2">
      <c r="B55315" s="150"/>
    </row>
    <row r="55316" spans="2:2">
      <c r="B55316" s="150"/>
    </row>
    <row r="55317" spans="2:2">
      <c r="B55317" s="150"/>
    </row>
    <row r="55318" spans="2:2">
      <c r="B55318" s="150"/>
    </row>
    <row r="55319" spans="2:2">
      <c r="B55319" s="150"/>
    </row>
    <row r="55320" spans="2:2">
      <c r="B55320" s="150"/>
    </row>
    <row r="55321" spans="2:2">
      <c r="B55321" s="150"/>
    </row>
    <row r="55322" spans="2:2">
      <c r="B55322" s="150"/>
    </row>
    <row r="55323" spans="2:2">
      <c r="B55323" s="150"/>
    </row>
    <row r="55324" spans="2:2">
      <c r="B55324" s="150"/>
    </row>
    <row r="55325" spans="2:2">
      <c r="B55325" s="150"/>
    </row>
    <row r="55326" spans="2:2">
      <c r="B55326" s="150"/>
    </row>
    <row r="55327" spans="2:2">
      <c r="B55327" s="150"/>
    </row>
    <row r="55328" spans="2:2">
      <c r="B55328" s="150"/>
    </row>
    <row r="55329" spans="2:2">
      <c r="B55329" s="150"/>
    </row>
    <row r="55330" spans="2:2">
      <c r="B55330" s="150"/>
    </row>
    <row r="55331" spans="2:2">
      <c r="B55331" s="150"/>
    </row>
    <row r="55332" spans="2:2">
      <c r="B55332" s="150"/>
    </row>
    <row r="55333" spans="2:2">
      <c r="B55333" s="150"/>
    </row>
    <row r="55334" spans="2:2">
      <c r="B55334" s="150"/>
    </row>
    <row r="55335" spans="2:2">
      <c r="B55335" s="150"/>
    </row>
    <row r="55336" spans="2:2">
      <c r="B55336" s="150"/>
    </row>
    <row r="55337" spans="2:2">
      <c r="B55337" s="150"/>
    </row>
    <row r="55338" spans="2:2">
      <c r="B55338" s="150"/>
    </row>
    <row r="55339" spans="2:2">
      <c r="B55339" s="150"/>
    </row>
    <row r="55340" spans="2:2">
      <c r="B55340" s="150"/>
    </row>
    <row r="55341" spans="2:2">
      <c r="B55341" s="150"/>
    </row>
    <row r="55342" spans="2:2">
      <c r="B55342" s="150"/>
    </row>
    <row r="55343" spans="2:2">
      <c r="B55343" s="150"/>
    </row>
    <row r="55344" spans="2:2">
      <c r="B55344" s="150"/>
    </row>
    <row r="55345" spans="2:2">
      <c r="B55345" s="150"/>
    </row>
    <row r="55346" spans="2:2">
      <c r="B55346" s="150"/>
    </row>
    <row r="55347" spans="2:2">
      <c r="B55347" s="150"/>
    </row>
    <row r="55348" spans="2:2">
      <c r="B55348" s="150"/>
    </row>
    <row r="55349" spans="2:2">
      <c r="B55349" s="150"/>
    </row>
    <row r="55350" spans="2:2">
      <c r="B55350" s="150"/>
    </row>
    <row r="55351" spans="2:2">
      <c r="B55351" s="150"/>
    </row>
    <row r="55352" spans="2:2">
      <c r="B55352" s="150"/>
    </row>
    <row r="55353" spans="2:2">
      <c r="B55353" s="150"/>
    </row>
    <row r="55354" spans="2:2">
      <c r="B55354" s="150"/>
    </row>
    <row r="55355" spans="2:2">
      <c r="B55355" s="150"/>
    </row>
    <row r="55356" spans="2:2">
      <c r="B55356" s="150"/>
    </row>
    <row r="55357" spans="2:2">
      <c r="B55357" s="150"/>
    </row>
    <row r="55358" spans="2:2">
      <c r="B55358" s="150"/>
    </row>
    <row r="55359" spans="2:2">
      <c r="B55359" s="150"/>
    </row>
    <row r="55360" spans="2:2">
      <c r="B55360" s="150"/>
    </row>
    <row r="55361" spans="2:2">
      <c r="B55361" s="150"/>
    </row>
    <row r="55362" spans="2:2">
      <c r="B55362" s="150"/>
    </row>
    <row r="55363" spans="2:2">
      <c r="B55363" s="150"/>
    </row>
    <row r="55364" spans="2:2">
      <c r="B55364" s="150"/>
    </row>
    <row r="55365" spans="2:2">
      <c r="B55365" s="150"/>
    </row>
    <row r="55366" spans="2:2">
      <c r="B55366" s="150"/>
    </row>
    <row r="55367" spans="2:2">
      <c r="B55367" s="150"/>
    </row>
    <row r="55368" spans="2:2">
      <c r="B55368" s="150"/>
    </row>
    <row r="55369" spans="2:2">
      <c r="B55369" s="150"/>
    </row>
    <row r="55370" spans="2:2">
      <c r="B55370" s="150"/>
    </row>
    <row r="55371" spans="2:2">
      <c r="B55371" s="150"/>
    </row>
    <row r="55372" spans="2:2">
      <c r="B55372" s="150"/>
    </row>
    <row r="55373" spans="2:2">
      <c r="B55373" s="150"/>
    </row>
    <row r="55374" spans="2:2">
      <c r="B55374" s="150"/>
    </row>
    <row r="55375" spans="2:2">
      <c r="B55375" s="150"/>
    </row>
    <row r="55376" spans="2:2">
      <c r="B55376" s="150"/>
    </row>
    <row r="55377" spans="2:2">
      <c r="B55377" s="150"/>
    </row>
    <row r="55378" spans="2:2">
      <c r="B55378" s="150"/>
    </row>
    <row r="55379" spans="2:2">
      <c r="B55379" s="150"/>
    </row>
    <row r="55380" spans="2:2">
      <c r="B55380" s="150"/>
    </row>
    <row r="55381" spans="2:2">
      <c r="B55381" s="150"/>
    </row>
    <row r="55382" spans="2:2">
      <c r="B55382" s="150"/>
    </row>
    <row r="55383" spans="2:2">
      <c r="B55383" s="150"/>
    </row>
    <row r="55384" spans="2:2">
      <c r="B55384" s="150"/>
    </row>
    <row r="55385" spans="2:2">
      <c r="B55385" s="150"/>
    </row>
    <row r="55386" spans="2:2">
      <c r="B55386" s="150"/>
    </row>
    <row r="55387" spans="2:2">
      <c r="B55387" s="150"/>
    </row>
    <row r="55388" spans="2:2">
      <c r="B55388" s="150"/>
    </row>
    <row r="55389" spans="2:2">
      <c r="B55389" s="150"/>
    </row>
    <row r="55390" spans="2:2">
      <c r="B55390" s="150"/>
    </row>
    <row r="55391" spans="2:2">
      <c r="B55391" s="150"/>
    </row>
    <row r="55392" spans="2:2">
      <c r="B55392" s="150"/>
    </row>
    <row r="55393" spans="2:2">
      <c r="B55393" s="150"/>
    </row>
    <row r="55394" spans="2:2">
      <c r="B55394" s="150"/>
    </row>
    <row r="55395" spans="2:2">
      <c r="B55395" s="150"/>
    </row>
    <row r="55396" spans="2:2">
      <c r="B55396" s="150"/>
    </row>
    <row r="55397" spans="2:2">
      <c r="B55397" s="150"/>
    </row>
    <row r="55398" spans="2:2">
      <c r="B55398" s="150"/>
    </row>
    <row r="55399" spans="2:2">
      <c r="B55399" s="150"/>
    </row>
    <row r="55400" spans="2:2">
      <c r="B55400" s="150"/>
    </row>
    <row r="55401" spans="2:2">
      <c r="B55401" s="150"/>
    </row>
    <row r="55402" spans="2:2">
      <c r="B55402" s="150"/>
    </row>
    <row r="55403" spans="2:2">
      <c r="B55403" s="150"/>
    </row>
    <row r="55404" spans="2:2">
      <c r="B55404" s="150"/>
    </row>
    <row r="55405" spans="2:2">
      <c r="B55405" s="150"/>
    </row>
    <row r="55406" spans="2:2">
      <c r="B55406" s="150"/>
    </row>
    <row r="55407" spans="2:2">
      <c r="B55407" s="150"/>
    </row>
    <row r="55408" spans="2:2">
      <c r="B55408" s="150"/>
    </row>
    <row r="55409" spans="2:2">
      <c r="B55409" s="150"/>
    </row>
    <row r="55410" spans="2:2">
      <c r="B55410" s="150"/>
    </row>
    <row r="55411" spans="2:2">
      <c r="B55411" s="150"/>
    </row>
    <row r="55412" spans="2:2">
      <c r="B55412" s="150"/>
    </row>
    <row r="55413" spans="2:2">
      <c r="B55413" s="150"/>
    </row>
    <row r="55414" spans="2:2">
      <c r="B55414" s="150"/>
    </row>
    <row r="55415" spans="2:2">
      <c r="B55415" s="150"/>
    </row>
    <row r="55416" spans="2:2">
      <c r="B55416" s="150"/>
    </row>
    <row r="55417" spans="2:2">
      <c r="B55417" s="150"/>
    </row>
    <row r="55418" spans="2:2">
      <c r="B55418" s="150"/>
    </row>
    <row r="55419" spans="2:2">
      <c r="B55419" s="150"/>
    </row>
    <row r="55420" spans="2:2">
      <c r="B55420" s="150"/>
    </row>
    <row r="55421" spans="2:2">
      <c r="B55421" s="150"/>
    </row>
    <row r="55422" spans="2:2">
      <c r="B55422" s="150"/>
    </row>
    <row r="55423" spans="2:2">
      <c r="B55423" s="150"/>
    </row>
    <row r="55424" spans="2:2">
      <c r="B55424" s="150"/>
    </row>
    <row r="55425" spans="2:2">
      <c r="B55425" s="150"/>
    </row>
    <row r="55426" spans="2:2">
      <c r="B55426" s="150"/>
    </row>
    <row r="55427" spans="2:2">
      <c r="B55427" s="150"/>
    </row>
    <row r="55428" spans="2:2">
      <c r="B55428" s="150"/>
    </row>
    <row r="55429" spans="2:2">
      <c r="B55429" s="150"/>
    </row>
    <row r="55430" spans="2:2">
      <c r="B55430" s="150"/>
    </row>
    <row r="55431" spans="2:2">
      <c r="B55431" s="150"/>
    </row>
    <row r="55432" spans="2:2">
      <c r="B55432" s="150"/>
    </row>
    <row r="55433" spans="2:2">
      <c r="B55433" s="150"/>
    </row>
    <row r="55434" spans="2:2">
      <c r="B55434" s="150"/>
    </row>
    <row r="55435" spans="2:2">
      <c r="B55435" s="150"/>
    </row>
    <row r="55436" spans="2:2">
      <c r="B55436" s="150"/>
    </row>
    <row r="55437" spans="2:2">
      <c r="B55437" s="150"/>
    </row>
    <row r="55438" spans="2:2">
      <c r="B55438" s="150"/>
    </row>
    <row r="55439" spans="2:2">
      <c r="B55439" s="150"/>
    </row>
    <row r="55440" spans="2:2">
      <c r="B55440" s="150"/>
    </row>
    <row r="55441" spans="2:2">
      <c r="B55441" s="150"/>
    </row>
    <row r="55442" spans="2:2">
      <c r="B55442" s="150"/>
    </row>
    <row r="55443" spans="2:2">
      <c r="B55443" s="150"/>
    </row>
    <row r="55444" spans="2:2">
      <c r="B55444" s="150"/>
    </row>
    <row r="55445" spans="2:2">
      <c r="B55445" s="150"/>
    </row>
    <row r="55446" spans="2:2">
      <c r="B55446" s="150"/>
    </row>
    <row r="55447" spans="2:2">
      <c r="B55447" s="150"/>
    </row>
    <row r="55448" spans="2:2">
      <c r="B55448" s="150"/>
    </row>
    <row r="55449" spans="2:2">
      <c r="B55449" s="150"/>
    </row>
    <row r="55450" spans="2:2">
      <c r="B55450" s="150"/>
    </row>
    <row r="55451" spans="2:2">
      <c r="B55451" s="150"/>
    </row>
    <row r="55452" spans="2:2">
      <c r="B55452" s="150"/>
    </row>
    <row r="55453" spans="2:2">
      <c r="B55453" s="150"/>
    </row>
    <row r="55454" spans="2:2">
      <c r="B55454" s="150"/>
    </row>
    <row r="55455" spans="2:2">
      <c r="B55455" s="150"/>
    </row>
    <row r="55456" spans="2:2">
      <c r="B55456" s="150"/>
    </row>
    <row r="55457" spans="2:2">
      <c r="B55457" s="150"/>
    </row>
    <row r="55458" spans="2:2">
      <c r="B55458" s="150"/>
    </row>
    <row r="55459" spans="2:2">
      <c r="B55459" s="150"/>
    </row>
    <row r="55460" spans="2:2">
      <c r="B55460" s="150"/>
    </row>
    <row r="55461" spans="2:2">
      <c r="B55461" s="150"/>
    </row>
    <row r="55462" spans="2:2">
      <c r="B55462" s="150"/>
    </row>
    <row r="55463" spans="2:2">
      <c r="B55463" s="150"/>
    </row>
    <row r="55464" spans="2:2">
      <c r="B55464" s="150"/>
    </row>
    <row r="55465" spans="2:2">
      <c r="B55465" s="150"/>
    </row>
    <row r="55466" spans="2:2">
      <c r="B55466" s="150"/>
    </row>
    <row r="55467" spans="2:2">
      <c r="B55467" s="150"/>
    </row>
    <row r="55468" spans="2:2">
      <c r="B55468" s="150"/>
    </row>
    <row r="55469" spans="2:2">
      <c r="B55469" s="150"/>
    </row>
    <row r="55470" spans="2:2">
      <c r="B55470" s="150"/>
    </row>
    <row r="55471" spans="2:2">
      <c r="B55471" s="150"/>
    </row>
    <row r="55472" spans="2:2">
      <c r="B55472" s="150"/>
    </row>
    <row r="55473" spans="2:2">
      <c r="B55473" s="150"/>
    </row>
    <row r="55474" spans="2:2">
      <c r="B55474" s="150"/>
    </row>
    <row r="55475" spans="2:2">
      <c r="B55475" s="150"/>
    </row>
    <row r="55476" spans="2:2">
      <c r="B55476" s="150"/>
    </row>
    <row r="55477" spans="2:2">
      <c r="B55477" s="150"/>
    </row>
    <row r="55478" spans="2:2">
      <c r="B55478" s="150"/>
    </row>
    <row r="55479" spans="2:2">
      <c r="B55479" s="150"/>
    </row>
    <row r="55480" spans="2:2">
      <c r="B55480" s="150"/>
    </row>
    <row r="55481" spans="2:2">
      <c r="B55481" s="150"/>
    </row>
    <row r="55482" spans="2:2">
      <c r="B55482" s="150"/>
    </row>
    <row r="55483" spans="2:2">
      <c r="B55483" s="150"/>
    </row>
    <row r="55484" spans="2:2">
      <c r="B55484" s="150"/>
    </row>
    <row r="55485" spans="2:2">
      <c r="B55485" s="150"/>
    </row>
    <row r="55486" spans="2:2">
      <c r="B55486" s="150"/>
    </row>
    <row r="55487" spans="2:2">
      <c r="B55487" s="150"/>
    </row>
    <row r="55488" spans="2:2">
      <c r="B55488" s="150"/>
    </row>
    <row r="55489" spans="2:2">
      <c r="B55489" s="150"/>
    </row>
    <row r="55490" spans="2:2">
      <c r="B55490" s="150"/>
    </row>
    <row r="55491" spans="2:2">
      <c r="B55491" s="150"/>
    </row>
    <row r="55492" spans="2:2">
      <c r="B55492" s="150"/>
    </row>
    <row r="55493" spans="2:2">
      <c r="B55493" s="150"/>
    </row>
    <row r="55494" spans="2:2">
      <c r="B55494" s="150"/>
    </row>
    <row r="55495" spans="2:2">
      <c r="B55495" s="150"/>
    </row>
    <row r="55496" spans="2:2">
      <c r="B55496" s="150"/>
    </row>
    <row r="55497" spans="2:2">
      <c r="B55497" s="150"/>
    </row>
    <row r="55498" spans="2:2">
      <c r="B55498" s="150"/>
    </row>
    <row r="55499" spans="2:2">
      <c r="B55499" s="150"/>
    </row>
    <row r="55500" spans="2:2">
      <c r="B55500" s="150"/>
    </row>
    <row r="55501" spans="2:2">
      <c r="B55501" s="150"/>
    </row>
    <row r="55502" spans="2:2">
      <c r="B55502" s="150"/>
    </row>
    <row r="55503" spans="2:2">
      <c r="B55503" s="150"/>
    </row>
    <row r="55504" spans="2:2">
      <c r="B55504" s="150"/>
    </row>
    <row r="55505" spans="2:2">
      <c r="B55505" s="150"/>
    </row>
    <row r="55506" spans="2:2">
      <c r="B55506" s="150"/>
    </row>
    <row r="55507" spans="2:2">
      <c r="B55507" s="150"/>
    </row>
    <row r="55508" spans="2:2">
      <c r="B55508" s="150"/>
    </row>
    <row r="55509" spans="2:2">
      <c r="B55509" s="150"/>
    </row>
    <row r="55510" spans="2:2">
      <c r="B55510" s="150"/>
    </row>
    <row r="55511" spans="2:2">
      <c r="B55511" s="150"/>
    </row>
    <row r="55512" spans="2:2">
      <c r="B55512" s="150"/>
    </row>
    <row r="55513" spans="2:2">
      <c r="B55513" s="150"/>
    </row>
    <row r="55514" spans="2:2">
      <c r="B55514" s="150"/>
    </row>
    <row r="55515" spans="2:2">
      <c r="B55515" s="150"/>
    </row>
    <row r="55516" spans="2:2">
      <c r="B55516" s="150"/>
    </row>
    <row r="55517" spans="2:2">
      <c r="B55517" s="150"/>
    </row>
    <row r="55518" spans="2:2">
      <c r="B55518" s="150"/>
    </row>
    <row r="55519" spans="2:2">
      <c r="B55519" s="150"/>
    </row>
    <row r="55520" spans="2:2">
      <c r="B55520" s="150"/>
    </row>
    <row r="55521" spans="2:2">
      <c r="B55521" s="150"/>
    </row>
    <row r="55522" spans="2:2">
      <c r="B55522" s="150"/>
    </row>
    <row r="55523" spans="2:2">
      <c r="B55523" s="150"/>
    </row>
    <row r="55524" spans="2:2">
      <c r="B55524" s="150"/>
    </row>
    <row r="55525" spans="2:2">
      <c r="B55525" s="150"/>
    </row>
    <row r="55526" spans="2:2">
      <c r="B55526" s="150"/>
    </row>
    <row r="55527" spans="2:2">
      <c r="B55527" s="150"/>
    </row>
    <row r="55528" spans="2:2">
      <c r="B55528" s="150"/>
    </row>
    <row r="55529" spans="2:2">
      <c r="B55529" s="150"/>
    </row>
    <row r="55530" spans="2:2">
      <c r="B55530" s="150"/>
    </row>
    <row r="55531" spans="2:2">
      <c r="B55531" s="150"/>
    </row>
    <row r="55532" spans="2:2">
      <c r="B55532" s="150"/>
    </row>
    <row r="55533" spans="2:2">
      <c r="B55533" s="150"/>
    </row>
    <row r="55534" spans="2:2">
      <c r="B55534" s="150"/>
    </row>
    <row r="55535" spans="2:2">
      <c r="B55535" s="150"/>
    </row>
    <row r="55536" spans="2:2">
      <c r="B55536" s="150"/>
    </row>
    <row r="55537" spans="2:2">
      <c r="B55537" s="150"/>
    </row>
    <row r="55538" spans="2:2">
      <c r="B55538" s="150"/>
    </row>
    <row r="55539" spans="2:2">
      <c r="B55539" s="150"/>
    </row>
    <row r="55540" spans="2:2">
      <c r="B55540" s="150"/>
    </row>
    <row r="55541" spans="2:2">
      <c r="B55541" s="150"/>
    </row>
    <row r="55542" spans="2:2">
      <c r="B55542" s="150"/>
    </row>
    <row r="55543" spans="2:2">
      <c r="B55543" s="150"/>
    </row>
    <row r="55544" spans="2:2">
      <c r="B55544" s="150"/>
    </row>
    <row r="55545" spans="2:2">
      <c r="B55545" s="150"/>
    </row>
    <row r="55546" spans="2:2">
      <c r="B55546" s="150"/>
    </row>
    <row r="55547" spans="2:2">
      <c r="B55547" s="150"/>
    </row>
    <row r="55548" spans="2:2">
      <c r="B55548" s="150"/>
    </row>
    <row r="55549" spans="2:2">
      <c r="B55549" s="150"/>
    </row>
    <row r="55550" spans="2:2">
      <c r="B55550" s="150"/>
    </row>
    <row r="55551" spans="2:2">
      <c r="B55551" s="150"/>
    </row>
    <row r="55552" spans="2:2">
      <c r="B55552" s="150"/>
    </row>
    <row r="55553" spans="2:2">
      <c r="B55553" s="150"/>
    </row>
    <row r="55554" spans="2:2">
      <c r="B55554" s="150"/>
    </row>
    <row r="55555" spans="2:2">
      <c r="B55555" s="150"/>
    </row>
    <row r="55556" spans="2:2">
      <c r="B55556" s="150"/>
    </row>
    <row r="55557" spans="2:2">
      <c r="B55557" s="150"/>
    </row>
    <row r="55558" spans="2:2">
      <c r="B55558" s="150"/>
    </row>
    <row r="55559" spans="2:2">
      <c r="B55559" s="150"/>
    </row>
    <row r="55560" spans="2:2">
      <c r="B55560" s="150"/>
    </row>
    <row r="55561" spans="2:2">
      <c r="B55561" s="150"/>
    </row>
    <row r="55562" spans="2:2">
      <c r="B55562" s="150"/>
    </row>
    <row r="55563" spans="2:2">
      <c r="B55563" s="150"/>
    </row>
    <row r="55564" spans="2:2">
      <c r="B55564" s="150"/>
    </row>
    <row r="55565" spans="2:2">
      <c r="B55565" s="150"/>
    </row>
    <row r="55566" spans="2:2">
      <c r="B55566" s="150"/>
    </row>
    <row r="55567" spans="2:2">
      <c r="B55567" s="150"/>
    </row>
    <row r="55568" spans="2:2">
      <c r="B55568" s="150"/>
    </row>
    <row r="55569" spans="2:2">
      <c r="B55569" s="150"/>
    </row>
    <row r="55570" spans="2:2">
      <c r="B55570" s="150"/>
    </row>
    <row r="55571" spans="2:2">
      <c r="B55571" s="150"/>
    </row>
    <row r="55572" spans="2:2">
      <c r="B55572" s="150"/>
    </row>
    <row r="55573" spans="2:2">
      <c r="B55573" s="150"/>
    </row>
    <row r="55574" spans="2:2">
      <c r="B55574" s="150"/>
    </row>
    <row r="55575" spans="2:2">
      <c r="B55575" s="150"/>
    </row>
    <row r="55576" spans="2:2">
      <c r="B55576" s="150"/>
    </row>
    <row r="55577" spans="2:2">
      <c r="B55577" s="150"/>
    </row>
    <row r="55578" spans="2:2">
      <c r="B55578" s="150"/>
    </row>
    <row r="55579" spans="2:2">
      <c r="B55579" s="150"/>
    </row>
    <row r="55580" spans="2:2">
      <c r="B55580" s="150"/>
    </row>
    <row r="55581" spans="2:2">
      <c r="B55581" s="150"/>
    </row>
    <row r="55582" spans="2:2">
      <c r="B55582" s="150"/>
    </row>
    <row r="55583" spans="2:2">
      <c r="B55583" s="150"/>
    </row>
    <row r="55584" spans="2:2">
      <c r="B55584" s="150"/>
    </row>
    <row r="55585" spans="2:2">
      <c r="B55585" s="150"/>
    </row>
    <row r="55586" spans="2:2">
      <c r="B55586" s="150"/>
    </row>
    <row r="55587" spans="2:2">
      <c r="B55587" s="150"/>
    </row>
    <row r="55588" spans="2:2">
      <c r="B55588" s="150"/>
    </row>
    <row r="55589" spans="2:2">
      <c r="B55589" s="150"/>
    </row>
    <row r="55590" spans="2:2">
      <c r="B55590" s="150"/>
    </row>
    <row r="55591" spans="2:2">
      <c r="B55591" s="150"/>
    </row>
    <row r="55592" spans="2:2">
      <c r="B55592" s="150"/>
    </row>
    <row r="55593" spans="2:2">
      <c r="B55593" s="150"/>
    </row>
    <row r="55594" spans="2:2">
      <c r="B55594" s="150"/>
    </row>
    <row r="55595" spans="2:2">
      <c r="B55595" s="150"/>
    </row>
    <row r="55596" spans="2:2">
      <c r="B55596" s="150"/>
    </row>
    <row r="55597" spans="2:2">
      <c r="B55597" s="150"/>
    </row>
    <row r="55598" spans="2:2">
      <c r="B55598" s="150"/>
    </row>
    <row r="55599" spans="2:2">
      <c r="B55599" s="150"/>
    </row>
    <row r="55600" spans="2:2">
      <c r="B55600" s="150"/>
    </row>
    <row r="55601" spans="2:2">
      <c r="B55601" s="150"/>
    </row>
    <row r="55602" spans="2:2">
      <c r="B55602" s="150"/>
    </row>
    <row r="55603" spans="2:2">
      <c r="B55603" s="150"/>
    </row>
    <row r="55604" spans="2:2">
      <c r="B55604" s="150"/>
    </row>
    <row r="55605" spans="2:2">
      <c r="B55605" s="150"/>
    </row>
    <row r="55606" spans="2:2">
      <c r="B55606" s="150"/>
    </row>
    <row r="55607" spans="2:2">
      <c r="B55607" s="150"/>
    </row>
    <row r="55608" spans="2:2">
      <c r="B55608" s="150"/>
    </row>
    <row r="55609" spans="2:2">
      <c r="B55609" s="150"/>
    </row>
    <row r="55610" spans="2:2">
      <c r="B55610" s="150"/>
    </row>
    <row r="55611" spans="2:2">
      <c r="B55611" s="150"/>
    </row>
    <row r="55612" spans="2:2">
      <c r="B55612" s="150"/>
    </row>
    <row r="55613" spans="2:2">
      <c r="B55613" s="150"/>
    </row>
    <row r="55614" spans="2:2">
      <c r="B55614" s="150"/>
    </row>
    <row r="55615" spans="2:2">
      <c r="B55615" s="150"/>
    </row>
    <row r="55616" spans="2:2">
      <c r="B55616" s="150"/>
    </row>
    <row r="55617" spans="2:2">
      <c r="B55617" s="150"/>
    </row>
    <row r="55618" spans="2:2">
      <c r="B55618" s="150"/>
    </row>
    <row r="55619" spans="2:2">
      <c r="B55619" s="150"/>
    </row>
    <row r="55620" spans="2:2">
      <c r="B55620" s="150"/>
    </row>
    <row r="55621" spans="2:2">
      <c r="B55621" s="150"/>
    </row>
    <row r="55622" spans="2:2">
      <c r="B55622" s="150"/>
    </row>
    <row r="55623" spans="2:2">
      <c r="B55623" s="150"/>
    </row>
    <row r="55624" spans="2:2">
      <c r="B55624" s="150"/>
    </row>
    <row r="55625" spans="2:2">
      <c r="B55625" s="150"/>
    </row>
    <row r="55626" spans="2:2">
      <c r="B55626" s="150"/>
    </row>
    <row r="55627" spans="2:2">
      <c r="B55627" s="150"/>
    </row>
    <row r="55628" spans="2:2">
      <c r="B55628" s="150"/>
    </row>
    <row r="55629" spans="2:2">
      <c r="B55629" s="150"/>
    </row>
    <row r="55630" spans="2:2">
      <c r="B55630" s="150"/>
    </row>
    <row r="55631" spans="2:2">
      <c r="B55631" s="150"/>
    </row>
    <row r="55632" spans="2:2">
      <c r="B55632" s="150"/>
    </row>
    <row r="55633" spans="2:2">
      <c r="B55633" s="150"/>
    </row>
    <row r="55634" spans="2:2">
      <c r="B55634" s="150"/>
    </row>
    <row r="55635" spans="2:2">
      <c r="B55635" s="150"/>
    </row>
    <row r="55636" spans="2:2">
      <c r="B55636" s="150"/>
    </row>
    <row r="55637" spans="2:2">
      <c r="B55637" s="150"/>
    </row>
    <row r="55638" spans="2:2">
      <c r="B55638" s="150"/>
    </row>
    <row r="55639" spans="2:2">
      <c r="B55639" s="150"/>
    </row>
    <row r="55640" spans="2:2">
      <c r="B55640" s="150"/>
    </row>
    <row r="55641" spans="2:2">
      <c r="B55641" s="150"/>
    </row>
    <row r="55642" spans="2:2">
      <c r="B55642" s="150"/>
    </row>
    <row r="55643" spans="2:2">
      <c r="B55643" s="150"/>
    </row>
    <row r="55644" spans="2:2">
      <c r="B55644" s="150"/>
    </row>
    <row r="55645" spans="2:2">
      <c r="B55645" s="150"/>
    </row>
    <row r="55646" spans="2:2">
      <c r="B55646" s="150"/>
    </row>
    <row r="55647" spans="2:2">
      <c r="B55647" s="150"/>
    </row>
    <row r="55648" spans="2:2">
      <c r="B55648" s="150"/>
    </row>
    <row r="55649" spans="2:2">
      <c r="B55649" s="150"/>
    </row>
    <row r="55650" spans="2:2">
      <c r="B55650" s="150"/>
    </row>
    <row r="55651" spans="2:2">
      <c r="B55651" s="150"/>
    </row>
    <row r="55652" spans="2:2">
      <c r="B55652" s="150"/>
    </row>
    <row r="55653" spans="2:2">
      <c r="B55653" s="150"/>
    </row>
    <row r="55654" spans="2:2">
      <c r="B55654" s="150"/>
    </row>
    <row r="55655" spans="2:2">
      <c r="B55655" s="150"/>
    </row>
    <row r="55656" spans="2:2">
      <c r="B55656" s="150"/>
    </row>
    <row r="55657" spans="2:2">
      <c r="B55657" s="150"/>
    </row>
    <row r="55658" spans="2:2">
      <c r="B55658" s="150"/>
    </row>
    <row r="55659" spans="2:2">
      <c r="B55659" s="150"/>
    </row>
    <row r="55660" spans="2:2">
      <c r="B55660" s="150"/>
    </row>
    <row r="55661" spans="2:2">
      <c r="B55661" s="150"/>
    </row>
    <row r="55662" spans="2:2">
      <c r="B55662" s="150"/>
    </row>
    <row r="55663" spans="2:2">
      <c r="B55663" s="150"/>
    </row>
    <row r="55664" spans="2:2">
      <c r="B55664" s="150"/>
    </row>
    <row r="55665" spans="2:2">
      <c r="B55665" s="150"/>
    </row>
    <row r="55666" spans="2:2">
      <c r="B55666" s="150"/>
    </row>
    <row r="55667" spans="2:2">
      <c r="B55667" s="150"/>
    </row>
    <row r="55668" spans="2:2">
      <c r="B55668" s="150"/>
    </row>
    <row r="55669" spans="2:2">
      <c r="B55669" s="150"/>
    </row>
    <row r="55670" spans="2:2">
      <c r="B55670" s="150"/>
    </row>
    <row r="55671" spans="2:2">
      <c r="B55671" s="150"/>
    </row>
    <row r="55672" spans="2:2">
      <c r="B55672" s="150"/>
    </row>
    <row r="55673" spans="2:2">
      <c r="B55673" s="150"/>
    </row>
    <row r="55674" spans="2:2">
      <c r="B55674" s="150"/>
    </row>
    <row r="55675" spans="2:2">
      <c r="B55675" s="150"/>
    </row>
    <row r="55676" spans="2:2">
      <c r="B55676" s="150"/>
    </row>
    <row r="55677" spans="2:2">
      <c r="B55677" s="150"/>
    </row>
    <row r="55678" spans="2:2">
      <c r="B55678" s="150"/>
    </row>
    <row r="55679" spans="2:2">
      <c r="B55679" s="150"/>
    </row>
    <row r="55680" spans="2:2">
      <c r="B55680" s="150"/>
    </row>
    <row r="55681" spans="2:2">
      <c r="B55681" s="150"/>
    </row>
    <row r="55682" spans="2:2">
      <c r="B55682" s="150"/>
    </row>
    <row r="55683" spans="2:2">
      <c r="B55683" s="150"/>
    </row>
    <row r="55684" spans="2:2">
      <c r="B55684" s="150"/>
    </row>
    <row r="55685" spans="2:2">
      <c r="B55685" s="150"/>
    </row>
    <row r="55686" spans="2:2">
      <c r="B55686" s="150"/>
    </row>
    <row r="55687" spans="2:2">
      <c r="B55687" s="150"/>
    </row>
    <row r="55688" spans="2:2">
      <c r="B55688" s="150"/>
    </row>
    <row r="55689" spans="2:2">
      <c r="B55689" s="150"/>
    </row>
    <row r="55690" spans="2:2">
      <c r="B55690" s="150"/>
    </row>
    <row r="55691" spans="2:2">
      <c r="B55691" s="150"/>
    </row>
    <row r="55692" spans="2:2">
      <c r="B55692" s="150"/>
    </row>
    <row r="55693" spans="2:2">
      <c r="B55693" s="150"/>
    </row>
    <row r="55694" spans="2:2">
      <c r="B55694" s="150"/>
    </row>
    <row r="55695" spans="2:2">
      <c r="B55695" s="150"/>
    </row>
    <row r="55696" spans="2:2">
      <c r="B55696" s="150"/>
    </row>
    <row r="55697" spans="2:2">
      <c r="B55697" s="150"/>
    </row>
    <row r="55698" spans="2:2">
      <c r="B55698" s="150"/>
    </row>
    <row r="55699" spans="2:2">
      <c r="B55699" s="150"/>
    </row>
    <row r="55700" spans="2:2">
      <c r="B55700" s="150"/>
    </row>
    <row r="55701" spans="2:2">
      <c r="B55701" s="150"/>
    </row>
    <row r="55702" spans="2:2">
      <c r="B55702" s="150"/>
    </row>
    <row r="55703" spans="2:2">
      <c r="B55703" s="150"/>
    </row>
    <row r="55704" spans="2:2">
      <c r="B55704" s="150"/>
    </row>
    <row r="55705" spans="2:2">
      <c r="B55705" s="150"/>
    </row>
    <row r="55706" spans="2:2">
      <c r="B55706" s="150"/>
    </row>
    <row r="55707" spans="2:2">
      <c r="B55707" s="150"/>
    </row>
    <row r="55708" spans="2:2">
      <c r="B55708" s="150"/>
    </row>
    <row r="55709" spans="2:2">
      <c r="B55709" s="150"/>
    </row>
    <row r="55710" spans="2:2">
      <c r="B55710" s="150"/>
    </row>
    <row r="55711" spans="2:2">
      <c r="B55711" s="150"/>
    </row>
    <row r="55712" spans="2:2">
      <c r="B55712" s="150"/>
    </row>
    <row r="55713" spans="2:2">
      <c r="B55713" s="150"/>
    </row>
    <row r="55714" spans="2:2">
      <c r="B55714" s="150"/>
    </row>
    <row r="55715" spans="2:2">
      <c r="B55715" s="150"/>
    </row>
    <row r="55716" spans="2:2">
      <c r="B55716" s="150"/>
    </row>
    <row r="55717" spans="2:2">
      <c r="B55717" s="150"/>
    </row>
    <row r="55718" spans="2:2">
      <c r="B55718" s="150"/>
    </row>
    <row r="55719" spans="2:2">
      <c r="B55719" s="150"/>
    </row>
    <row r="55720" spans="2:2">
      <c r="B55720" s="150"/>
    </row>
    <row r="55721" spans="2:2">
      <c r="B55721" s="150"/>
    </row>
    <row r="55722" spans="2:2">
      <c r="B55722" s="150"/>
    </row>
    <row r="55723" spans="2:2">
      <c r="B55723" s="150"/>
    </row>
    <row r="55724" spans="2:2">
      <c r="B55724" s="150"/>
    </row>
    <row r="55725" spans="2:2">
      <c r="B55725" s="150"/>
    </row>
    <row r="55726" spans="2:2">
      <c r="B55726" s="150"/>
    </row>
    <row r="55727" spans="2:2">
      <c r="B55727" s="150"/>
    </row>
    <row r="55728" spans="2:2">
      <c r="B55728" s="150"/>
    </row>
    <row r="55729" spans="2:2">
      <c r="B55729" s="150"/>
    </row>
    <row r="55730" spans="2:2">
      <c r="B55730" s="150"/>
    </row>
    <row r="55731" spans="2:2">
      <c r="B55731" s="150"/>
    </row>
    <row r="55732" spans="2:2">
      <c r="B55732" s="150"/>
    </row>
    <row r="55733" spans="2:2">
      <c r="B55733" s="150"/>
    </row>
    <row r="55734" spans="2:2">
      <c r="B55734" s="150"/>
    </row>
    <row r="55735" spans="2:2">
      <c r="B55735" s="150"/>
    </row>
    <row r="55736" spans="2:2">
      <c r="B55736" s="150"/>
    </row>
    <row r="55737" spans="2:2">
      <c r="B55737" s="150"/>
    </row>
    <row r="55738" spans="2:2">
      <c r="B55738" s="150"/>
    </row>
    <row r="55739" spans="2:2">
      <c r="B55739" s="150"/>
    </row>
    <row r="55740" spans="2:2">
      <c r="B55740" s="150"/>
    </row>
    <row r="55741" spans="2:2">
      <c r="B55741" s="150"/>
    </row>
    <row r="55742" spans="2:2">
      <c r="B55742" s="150"/>
    </row>
    <row r="55743" spans="2:2">
      <c r="B55743" s="150"/>
    </row>
    <row r="55744" spans="2:2">
      <c r="B55744" s="150"/>
    </row>
    <row r="55745" spans="2:2">
      <c r="B55745" s="150"/>
    </row>
    <row r="55746" spans="2:2">
      <c r="B55746" s="150"/>
    </row>
    <row r="55747" spans="2:2">
      <c r="B55747" s="150"/>
    </row>
    <row r="55748" spans="2:2">
      <c r="B55748" s="150"/>
    </row>
    <row r="55749" spans="2:2">
      <c r="B55749" s="150"/>
    </row>
    <row r="55750" spans="2:2">
      <c r="B55750" s="150"/>
    </row>
    <row r="55751" spans="2:2">
      <c r="B55751" s="150"/>
    </row>
    <row r="55752" spans="2:2">
      <c r="B55752" s="150"/>
    </row>
    <row r="55753" spans="2:2">
      <c r="B55753" s="150"/>
    </row>
    <row r="55754" spans="2:2">
      <c r="B55754" s="150"/>
    </row>
    <row r="55755" spans="2:2">
      <c r="B55755" s="150"/>
    </row>
    <row r="55756" spans="2:2">
      <c r="B55756" s="150"/>
    </row>
    <row r="55757" spans="2:2">
      <c r="B55757" s="150"/>
    </row>
    <row r="55758" spans="2:2">
      <c r="B55758" s="150"/>
    </row>
    <row r="55759" spans="2:2">
      <c r="B55759" s="150"/>
    </row>
    <row r="55760" spans="2:2">
      <c r="B55760" s="150"/>
    </row>
    <row r="55761" spans="2:2">
      <c r="B55761" s="150"/>
    </row>
    <row r="55762" spans="2:2">
      <c r="B55762" s="150"/>
    </row>
    <row r="55763" spans="2:2">
      <c r="B55763" s="150"/>
    </row>
    <row r="55764" spans="2:2">
      <c r="B55764" s="150"/>
    </row>
    <row r="55765" spans="2:2">
      <c r="B55765" s="150"/>
    </row>
    <row r="55766" spans="2:2">
      <c r="B55766" s="150"/>
    </row>
    <row r="55767" spans="2:2">
      <c r="B55767" s="150"/>
    </row>
    <row r="55768" spans="2:2">
      <c r="B55768" s="150"/>
    </row>
    <row r="55769" spans="2:2">
      <c r="B55769" s="150"/>
    </row>
    <row r="55770" spans="2:2">
      <c r="B55770" s="150"/>
    </row>
    <row r="55771" spans="2:2">
      <c r="B55771" s="150"/>
    </row>
    <row r="55772" spans="2:2">
      <c r="B55772" s="150"/>
    </row>
    <row r="55773" spans="2:2">
      <c r="B55773" s="150"/>
    </row>
    <row r="55774" spans="2:2">
      <c r="B55774" s="150"/>
    </row>
    <row r="55775" spans="2:2">
      <c r="B55775" s="150"/>
    </row>
    <row r="55776" spans="2:2">
      <c r="B55776" s="150"/>
    </row>
    <row r="55777" spans="2:2">
      <c r="B55777" s="150"/>
    </row>
    <row r="55778" spans="2:2">
      <c r="B55778" s="150"/>
    </row>
    <row r="55779" spans="2:2">
      <c r="B55779" s="150"/>
    </row>
    <row r="55780" spans="2:2">
      <c r="B55780" s="150"/>
    </row>
    <row r="55781" spans="2:2">
      <c r="B55781" s="150"/>
    </row>
    <row r="55782" spans="2:2">
      <c r="B55782" s="150"/>
    </row>
    <row r="55783" spans="2:2">
      <c r="B55783" s="150"/>
    </row>
    <row r="55784" spans="2:2">
      <c r="B55784" s="150"/>
    </row>
    <row r="55785" spans="2:2">
      <c r="B55785" s="150"/>
    </row>
    <row r="55786" spans="2:2">
      <c r="B55786" s="150"/>
    </row>
    <row r="55787" spans="2:2">
      <c r="B55787" s="150"/>
    </row>
    <row r="55788" spans="2:2">
      <c r="B55788" s="150"/>
    </row>
    <row r="55789" spans="2:2">
      <c r="B55789" s="150"/>
    </row>
    <row r="55790" spans="2:2">
      <c r="B55790" s="150"/>
    </row>
    <row r="55791" spans="2:2">
      <c r="B55791" s="150"/>
    </row>
    <row r="55792" spans="2:2">
      <c r="B55792" s="150"/>
    </row>
    <row r="55793" spans="2:2">
      <c r="B55793" s="150"/>
    </row>
    <row r="55794" spans="2:2">
      <c r="B55794" s="150"/>
    </row>
    <row r="55795" spans="2:2">
      <c r="B55795" s="150"/>
    </row>
    <row r="55796" spans="2:2">
      <c r="B55796" s="150"/>
    </row>
    <row r="55797" spans="2:2">
      <c r="B55797" s="150"/>
    </row>
    <row r="55798" spans="2:2">
      <c r="B55798" s="150"/>
    </row>
    <row r="55799" spans="2:2">
      <c r="B55799" s="150"/>
    </row>
    <row r="55800" spans="2:2">
      <c r="B55800" s="150"/>
    </row>
    <row r="55801" spans="2:2">
      <c r="B55801" s="150"/>
    </row>
    <row r="55802" spans="2:2">
      <c r="B55802" s="150"/>
    </row>
    <row r="55803" spans="2:2">
      <c r="B55803" s="150"/>
    </row>
    <row r="55804" spans="2:2">
      <c r="B55804" s="150"/>
    </row>
    <row r="55805" spans="2:2">
      <c r="B55805" s="150"/>
    </row>
    <row r="55806" spans="2:2">
      <c r="B55806" s="150"/>
    </row>
    <row r="55807" spans="2:2">
      <c r="B55807" s="150"/>
    </row>
    <row r="55808" spans="2:2">
      <c r="B55808" s="150"/>
    </row>
    <row r="55809" spans="2:2">
      <c r="B55809" s="150"/>
    </row>
    <row r="55810" spans="2:2">
      <c r="B55810" s="150"/>
    </row>
    <row r="55811" spans="2:2">
      <c r="B55811" s="150"/>
    </row>
    <row r="55812" spans="2:2">
      <c r="B55812" s="150"/>
    </row>
    <row r="55813" spans="2:2">
      <c r="B55813" s="150"/>
    </row>
    <row r="55814" spans="2:2">
      <c r="B55814" s="150"/>
    </row>
    <row r="55815" spans="2:2">
      <c r="B55815" s="150"/>
    </row>
    <row r="55816" spans="2:2">
      <c r="B55816" s="150"/>
    </row>
    <row r="55817" spans="2:2">
      <c r="B55817" s="150"/>
    </row>
    <row r="55818" spans="2:2">
      <c r="B55818" s="150"/>
    </row>
    <row r="55819" spans="2:2">
      <c r="B55819" s="150"/>
    </row>
    <row r="55820" spans="2:2">
      <c r="B55820" s="150"/>
    </row>
    <row r="55821" spans="2:2">
      <c r="B55821" s="150"/>
    </row>
    <row r="55822" spans="2:2">
      <c r="B55822" s="150"/>
    </row>
    <row r="55823" spans="2:2">
      <c r="B55823" s="150"/>
    </row>
    <row r="55824" spans="2:2">
      <c r="B55824" s="150"/>
    </row>
    <row r="55825" spans="2:2">
      <c r="B55825" s="150"/>
    </row>
    <row r="55826" spans="2:2">
      <c r="B55826" s="150"/>
    </row>
    <row r="55827" spans="2:2">
      <c r="B55827" s="150"/>
    </row>
    <row r="55828" spans="2:2">
      <c r="B55828" s="150"/>
    </row>
    <row r="55829" spans="2:2">
      <c r="B55829" s="150"/>
    </row>
    <row r="55830" spans="2:2">
      <c r="B55830" s="150"/>
    </row>
    <row r="55831" spans="2:2">
      <c r="B55831" s="150"/>
    </row>
    <row r="55832" spans="2:2">
      <c r="B55832" s="150"/>
    </row>
    <row r="55833" spans="2:2">
      <c r="B55833" s="150"/>
    </row>
    <row r="55834" spans="2:2">
      <c r="B55834" s="150"/>
    </row>
    <row r="55835" spans="2:2">
      <c r="B55835" s="150"/>
    </row>
    <row r="55836" spans="2:2">
      <c r="B55836" s="150"/>
    </row>
    <row r="55837" spans="2:2">
      <c r="B55837" s="150"/>
    </row>
    <row r="55838" spans="2:2">
      <c r="B55838" s="150"/>
    </row>
    <row r="55839" spans="2:2">
      <c r="B55839" s="150"/>
    </row>
    <row r="55840" spans="2:2">
      <c r="B55840" s="150"/>
    </row>
    <row r="55841" spans="2:2">
      <c r="B55841" s="150"/>
    </row>
    <row r="55842" spans="2:2">
      <c r="B55842" s="150"/>
    </row>
    <row r="55843" spans="2:2">
      <c r="B55843" s="150"/>
    </row>
    <row r="55844" spans="2:2">
      <c r="B55844" s="150"/>
    </row>
    <row r="55845" spans="2:2">
      <c r="B55845" s="150"/>
    </row>
    <row r="55846" spans="2:2">
      <c r="B55846" s="150"/>
    </row>
    <row r="55847" spans="2:2">
      <c r="B55847" s="150"/>
    </row>
    <row r="55848" spans="2:2">
      <c r="B55848" s="150"/>
    </row>
    <row r="55849" spans="2:2">
      <c r="B55849" s="150"/>
    </row>
    <row r="55850" spans="2:2">
      <c r="B55850" s="150"/>
    </row>
    <row r="55851" spans="2:2">
      <c r="B55851" s="150"/>
    </row>
    <row r="55852" spans="2:2">
      <c r="B55852" s="150"/>
    </row>
    <row r="55853" spans="2:2">
      <c r="B55853" s="150"/>
    </row>
    <row r="55854" spans="2:2">
      <c r="B55854" s="150"/>
    </row>
    <row r="55855" spans="2:2">
      <c r="B55855" s="150"/>
    </row>
    <row r="55856" spans="2:2">
      <c r="B55856" s="150"/>
    </row>
    <row r="55857" spans="2:2">
      <c r="B55857" s="150"/>
    </row>
    <row r="55858" spans="2:2">
      <c r="B55858" s="150"/>
    </row>
    <row r="55859" spans="2:2">
      <c r="B55859" s="150"/>
    </row>
    <row r="55860" spans="2:2">
      <c r="B55860" s="150"/>
    </row>
    <row r="55861" spans="2:2">
      <c r="B55861" s="150"/>
    </row>
    <row r="55862" spans="2:2">
      <c r="B55862" s="150"/>
    </row>
    <row r="55863" spans="2:2">
      <c r="B55863" s="150"/>
    </row>
    <row r="55864" spans="2:2">
      <c r="B55864" s="150"/>
    </row>
    <row r="55865" spans="2:2">
      <c r="B55865" s="150"/>
    </row>
    <row r="55866" spans="2:2">
      <c r="B55866" s="150"/>
    </row>
    <row r="55867" spans="2:2">
      <c r="B55867" s="150"/>
    </row>
    <row r="55868" spans="2:2">
      <c r="B55868" s="150"/>
    </row>
    <row r="55869" spans="2:2">
      <c r="B55869" s="150"/>
    </row>
    <row r="55870" spans="2:2">
      <c r="B55870" s="150"/>
    </row>
    <row r="55871" spans="2:2">
      <c r="B55871" s="150"/>
    </row>
    <row r="55872" spans="2:2">
      <c r="B55872" s="150"/>
    </row>
    <row r="55873" spans="2:2">
      <c r="B55873" s="150"/>
    </row>
    <row r="55874" spans="2:2">
      <c r="B55874" s="150"/>
    </row>
    <row r="55875" spans="2:2">
      <c r="B55875" s="150"/>
    </row>
    <row r="55876" spans="2:2">
      <c r="B55876" s="150"/>
    </row>
    <row r="55877" spans="2:2">
      <c r="B55877" s="150"/>
    </row>
    <row r="55878" spans="2:2">
      <c r="B55878" s="150"/>
    </row>
    <row r="55879" spans="2:2">
      <c r="B55879" s="150"/>
    </row>
    <row r="55880" spans="2:2">
      <c r="B55880" s="150"/>
    </row>
    <row r="55881" spans="2:2">
      <c r="B55881" s="150"/>
    </row>
    <row r="55882" spans="2:2">
      <c r="B55882" s="150"/>
    </row>
    <row r="55883" spans="2:2">
      <c r="B55883" s="150"/>
    </row>
    <row r="55884" spans="2:2">
      <c r="B55884" s="150"/>
    </row>
    <row r="55885" spans="2:2">
      <c r="B55885" s="150"/>
    </row>
    <row r="55886" spans="2:2">
      <c r="B55886" s="150"/>
    </row>
    <row r="55887" spans="2:2">
      <c r="B55887" s="150"/>
    </row>
    <row r="55888" spans="2:2">
      <c r="B55888" s="150"/>
    </row>
    <row r="55889" spans="2:2">
      <c r="B55889" s="150"/>
    </row>
    <row r="55890" spans="2:2">
      <c r="B55890" s="150"/>
    </row>
    <row r="55891" spans="2:2">
      <c r="B55891" s="150"/>
    </row>
    <row r="55892" spans="2:2">
      <c r="B55892" s="150"/>
    </row>
    <row r="55893" spans="2:2">
      <c r="B55893" s="150"/>
    </row>
    <row r="55894" spans="2:2">
      <c r="B55894" s="150"/>
    </row>
    <row r="55895" spans="2:2">
      <c r="B55895" s="150"/>
    </row>
    <row r="55896" spans="2:2">
      <c r="B55896" s="150"/>
    </row>
    <row r="55897" spans="2:2">
      <c r="B55897" s="150"/>
    </row>
    <row r="55898" spans="2:2">
      <c r="B55898" s="150"/>
    </row>
    <row r="55899" spans="2:2">
      <c r="B55899" s="150"/>
    </row>
    <row r="55900" spans="2:2">
      <c r="B55900" s="150"/>
    </row>
    <row r="55901" spans="2:2">
      <c r="B55901" s="150"/>
    </row>
    <row r="55902" spans="2:2">
      <c r="B55902" s="150"/>
    </row>
    <row r="55903" spans="2:2">
      <c r="B55903" s="150"/>
    </row>
    <row r="55904" spans="2:2">
      <c r="B55904" s="150"/>
    </row>
    <row r="55905" spans="2:2">
      <c r="B55905" s="150"/>
    </row>
    <row r="55906" spans="2:2">
      <c r="B55906" s="150"/>
    </row>
    <row r="55907" spans="2:2">
      <c r="B55907" s="150"/>
    </row>
    <row r="55908" spans="2:2">
      <c r="B55908" s="150"/>
    </row>
    <row r="55909" spans="2:2">
      <c r="B55909" s="150"/>
    </row>
    <row r="55910" spans="2:2">
      <c r="B55910" s="150"/>
    </row>
    <row r="55911" spans="2:2">
      <c r="B55911" s="150"/>
    </row>
    <row r="55912" spans="2:2">
      <c r="B55912" s="150"/>
    </row>
    <row r="55913" spans="2:2">
      <c r="B55913" s="150"/>
    </row>
    <row r="55914" spans="2:2">
      <c r="B55914" s="150"/>
    </row>
    <row r="55915" spans="2:2">
      <c r="B55915" s="150"/>
    </row>
    <row r="55916" spans="2:2">
      <c r="B55916" s="150"/>
    </row>
    <row r="55917" spans="2:2">
      <c r="B55917" s="150"/>
    </row>
    <row r="55918" spans="2:2">
      <c r="B55918" s="150"/>
    </row>
    <row r="55919" spans="2:2">
      <c r="B55919" s="150"/>
    </row>
    <row r="55920" spans="2:2">
      <c r="B55920" s="150"/>
    </row>
    <row r="55921" spans="2:2">
      <c r="B55921" s="150"/>
    </row>
    <row r="55922" spans="2:2">
      <c r="B55922" s="150"/>
    </row>
    <row r="55923" spans="2:2">
      <c r="B55923" s="150"/>
    </row>
    <row r="55924" spans="2:2">
      <c r="B55924" s="150"/>
    </row>
    <row r="55925" spans="2:2">
      <c r="B55925" s="150"/>
    </row>
    <row r="55926" spans="2:2">
      <c r="B55926" s="150"/>
    </row>
    <row r="55927" spans="2:2">
      <c r="B55927" s="150"/>
    </row>
    <row r="55928" spans="2:2">
      <c r="B55928" s="150"/>
    </row>
    <row r="55929" spans="2:2">
      <c r="B55929" s="150"/>
    </row>
    <row r="55930" spans="2:2">
      <c r="B55930" s="150"/>
    </row>
    <row r="55931" spans="2:2">
      <c r="B55931" s="150"/>
    </row>
    <row r="55932" spans="2:2">
      <c r="B55932" s="150"/>
    </row>
    <row r="55933" spans="2:2">
      <c r="B55933" s="150"/>
    </row>
    <row r="55934" spans="2:2">
      <c r="B55934" s="150"/>
    </row>
    <row r="55935" spans="2:2">
      <c r="B55935" s="150"/>
    </row>
    <row r="55936" spans="2:2">
      <c r="B55936" s="150"/>
    </row>
    <row r="55937" spans="2:2">
      <c r="B55937" s="150"/>
    </row>
    <row r="55938" spans="2:2">
      <c r="B55938" s="150"/>
    </row>
    <row r="55939" spans="2:2">
      <c r="B55939" s="150"/>
    </row>
    <row r="55940" spans="2:2">
      <c r="B55940" s="150"/>
    </row>
    <row r="55941" spans="2:2">
      <c r="B55941" s="150"/>
    </row>
    <row r="55942" spans="2:2">
      <c r="B55942" s="150"/>
    </row>
    <row r="55943" spans="2:2">
      <c r="B55943" s="150"/>
    </row>
    <row r="55944" spans="2:2">
      <c r="B55944" s="150"/>
    </row>
    <row r="55945" spans="2:2">
      <c r="B55945" s="150"/>
    </row>
    <row r="55946" spans="2:2">
      <c r="B55946" s="150"/>
    </row>
    <row r="55947" spans="2:2">
      <c r="B55947" s="150"/>
    </row>
    <row r="55948" spans="2:2">
      <c r="B55948" s="150"/>
    </row>
    <row r="55949" spans="2:2">
      <c r="B55949" s="150"/>
    </row>
    <row r="55950" spans="2:2">
      <c r="B55950" s="150"/>
    </row>
    <row r="55951" spans="2:2">
      <c r="B55951" s="150"/>
    </row>
    <row r="55952" spans="2:2">
      <c r="B55952" s="150"/>
    </row>
    <row r="55953" spans="2:2">
      <c r="B55953" s="150"/>
    </row>
    <row r="55954" spans="2:2">
      <c r="B55954" s="150"/>
    </row>
    <row r="55955" spans="2:2">
      <c r="B55955" s="150"/>
    </row>
    <row r="55956" spans="2:2">
      <c r="B55956" s="150"/>
    </row>
    <row r="55957" spans="2:2">
      <c r="B55957" s="150"/>
    </row>
    <row r="55958" spans="2:2">
      <c r="B55958" s="150"/>
    </row>
    <row r="55959" spans="2:2">
      <c r="B55959" s="150"/>
    </row>
    <row r="55960" spans="2:2">
      <c r="B55960" s="150"/>
    </row>
    <row r="55961" spans="2:2">
      <c r="B55961" s="150"/>
    </row>
    <row r="55962" spans="2:2">
      <c r="B55962" s="150"/>
    </row>
    <row r="55963" spans="2:2">
      <c r="B55963" s="150"/>
    </row>
    <row r="55964" spans="2:2">
      <c r="B55964" s="150"/>
    </row>
    <row r="55965" spans="2:2">
      <c r="B55965" s="150"/>
    </row>
    <row r="55966" spans="2:2">
      <c r="B55966" s="150"/>
    </row>
    <row r="55967" spans="2:2">
      <c r="B55967" s="150"/>
    </row>
    <row r="55968" spans="2:2">
      <c r="B55968" s="150"/>
    </row>
    <row r="55969" spans="2:2">
      <c r="B55969" s="150"/>
    </row>
    <row r="55970" spans="2:2">
      <c r="B55970" s="150"/>
    </row>
    <row r="55971" spans="2:2">
      <c r="B55971" s="150"/>
    </row>
    <row r="55972" spans="2:2">
      <c r="B55972" s="150"/>
    </row>
    <row r="55973" spans="2:2">
      <c r="B55973" s="150"/>
    </row>
    <row r="55974" spans="2:2">
      <c r="B55974" s="150"/>
    </row>
    <row r="55975" spans="2:2">
      <c r="B55975" s="150"/>
    </row>
    <row r="55976" spans="2:2">
      <c r="B55976" s="150"/>
    </row>
    <row r="55977" spans="2:2">
      <c r="B55977" s="150"/>
    </row>
    <row r="55978" spans="2:2">
      <c r="B55978" s="150"/>
    </row>
    <row r="55979" spans="2:2">
      <c r="B55979" s="150"/>
    </row>
    <row r="55980" spans="2:2">
      <c r="B55980" s="150"/>
    </row>
    <row r="55981" spans="2:2">
      <c r="B55981" s="150"/>
    </row>
    <row r="55982" spans="2:2">
      <c r="B55982" s="150"/>
    </row>
    <row r="55983" spans="2:2">
      <c r="B55983" s="150"/>
    </row>
    <row r="55984" spans="2:2">
      <c r="B55984" s="150"/>
    </row>
    <row r="55985" spans="2:2">
      <c r="B55985" s="150"/>
    </row>
    <row r="55986" spans="2:2">
      <c r="B55986" s="150"/>
    </row>
    <row r="55987" spans="2:2">
      <c r="B55987" s="150"/>
    </row>
    <row r="55988" spans="2:2">
      <c r="B55988" s="150"/>
    </row>
    <row r="55989" spans="2:2">
      <c r="B55989" s="150"/>
    </row>
    <row r="55990" spans="2:2">
      <c r="B55990" s="150"/>
    </row>
    <row r="55991" spans="2:2">
      <c r="B55991" s="150"/>
    </row>
    <row r="55992" spans="2:2">
      <c r="B55992" s="150"/>
    </row>
    <row r="55993" spans="2:2">
      <c r="B55993" s="150"/>
    </row>
    <row r="55994" spans="2:2">
      <c r="B55994" s="150"/>
    </row>
    <row r="55995" spans="2:2">
      <c r="B55995" s="150"/>
    </row>
    <row r="55996" spans="2:2">
      <c r="B55996" s="150"/>
    </row>
    <row r="55997" spans="2:2">
      <c r="B55997" s="150"/>
    </row>
    <row r="55998" spans="2:2">
      <c r="B55998" s="150"/>
    </row>
    <row r="55999" spans="2:2">
      <c r="B55999" s="150"/>
    </row>
    <row r="56000" spans="2:2">
      <c r="B56000" s="150"/>
    </row>
    <row r="56001" spans="2:2">
      <c r="B56001" s="150"/>
    </row>
    <row r="56002" spans="2:2">
      <c r="B56002" s="150"/>
    </row>
    <row r="56003" spans="2:2">
      <c r="B56003" s="150"/>
    </row>
    <row r="56004" spans="2:2">
      <c r="B56004" s="150"/>
    </row>
    <row r="56005" spans="2:2">
      <c r="B56005" s="150"/>
    </row>
    <row r="56006" spans="2:2">
      <c r="B56006" s="150"/>
    </row>
    <row r="56007" spans="2:2">
      <c r="B56007" s="150"/>
    </row>
    <row r="56008" spans="2:2">
      <c r="B56008" s="150"/>
    </row>
    <row r="56009" spans="2:2">
      <c r="B56009" s="150"/>
    </row>
    <row r="56010" spans="2:2">
      <c r="B56010" s="150"/>
    </row>
    <row r="56011" spans="2:2">
      <c r="B56011" s="150"/>
    </row>
    <row r="56012" spans="2:2">
      <c r="B56012" s="150"/>
    </row>
    <row r="56013" spans="2:2">
      <c r="B56013" s="150"/>
    </row>
    <row r="56014" spans="2:2">
      <c r="B56014" s="150"/>
    </row>
    <row r="56015" spans="2:2">
      <c r="B56015" s="150"/>
    </row>
    <row r="56016" spans="2:2">
      <c r="B56016" s="150"/>
    </row>
    <row r="56017" spans="2:2">
      <c r="B56017" s="150"/>
    </row>
    <row r="56018" spans="2:2">
      <c r="B56018" s="150"/>
    </row>
    <row r="56019" spans="2:2">
      <c r="B56019" s="150"/>
    </row>
    <row r="56020" spans="2:2">
      <c r="B56020" s="150"/>
    </row>
    <row r="56021" spans="2:2">
      <c r="B56021" s="150"/>
    </row>
    <row r="56022" spans="2:2">
      <c r="B56022" s="150"/>
    </row>
    <row r="56023" spans="2:2">
      <c r="B56023" s="150"/>
    </row>
    <row r="56024" spans="2:2">
      <c r="B56024" s="150"/>
    </row>
    <row r="56025" spans="2:2">
      <c r="B56025" s="150"/>
    </row>
    <row r="56026" spans="2:2">
      <c r="B56026" s="150"/>
    </row>
    <row r="56027" spans="2:2">
      <c r="B56027" s="150"/>
    </row>
    <row r="56028" spans="2:2">
      <c r="B56028" s="150"/>
    </row>
    <row r="56029" spans="2:2">
      <c r="B56029" s="150"/>
    </row>
    <row r="56030" spans="2:2">
      <c r="B56030" s="150"/>
    </row>
    <row r="56031" spans="2:2">
      <c r="B56031" s="150"/>
    </row>
    <row r="56032" spans="2:2">
      <c r="B56032" s="150"/>
    </row>
    <row r="56033" spans="2:2">
      <c r="B56033" s="150"/>
    </row>
    <row r="56034" spans="2:2">
      <c r="B56034" s="150"/>
    </row>
    <row r="56035" spans="2:2">
      <c r="B56035" s="150"/>
    </row>
    <row r="56036" spans="2:2">
      <c r="B56036" s="150"/>
    </row>
    <row r="56037" spans="2:2">
      <c r="B56037" s="150"/>
    </row>
    <row r="56038" spans="2:2">
      <c r="B56038" s="150"/>
    </row>
    <row r="56039" spans="2:2">
      <c r="B56039" s="150"/>
    </row>
    <row r="56040" spans="2:2">
      <c r="B56040" s="150"/>
    </row>
    <row r="56041" spans="2:2">
      <c r="B56041" s="150"/>
    </row>
    <row r="56042" spans="2:2">
      <c r="B56042" s="150"/>
    </row>
    <row r="56043" spans="2:2">
      <c r="B56043" s="150"/>
    </row>
    <row r="56044" spans="2:2">
      <c r="B56044" s="150"/>
    </row>
    <row r="56045" spans="2:2">
      <c r="B56045" s="150"/>
    </row>
    <row r="56046" spans="2:2">
      <c r="B56046" s="150"/>
    </row>
    <row r="56047" spans="2:2">
      <c r="B56047" s="150"/>
    </row>
    <row r="56048" spans="2:2">
      <c r="B56048" s="150"/>
    </row>
    <row r="56049" spans="2:2">
      <c r="B56049" s="150"/>
    </row>
    <row r="56050" spans="2:2">
      <c r="B56050" s="150"/>
    </row>
    <row r="56051" spans="2:2">
      <c r="B56051" s="150"/>
    </row>
    <row r="56052" spans="2:2">
      <c r="B56052" s="150"/>
    </row>
    <row r="56053" spans="2:2">
      <c r="B56053" s="150"/>
    </row>
    <row r="56054" spans="2:2">
      <c r="B56054" s="150"/>
    </row>
    <row r="56055" spans="2:2">
      <c r="B56055" s="150"/>
    </row>
    <row r="56056" spans="2:2">
      <c r="B56056" s="150"/>
    </row>
    <row r="56057" spans="2:2">
      <c r="B56057" s="150"/>
    </row>
    <row r="56058" spans="2:2">
      <c r="B56058" s="150"/>
    </row>
    <row r="56059" spans="2:2">
      <c r="B56059" s="150"/>
    </row>
    <row r="56060" spans="2:2">
      <c r="B56060" s="150"/>
    </row>
    <row r="56061" spans="2:2">
      <c r="B56061" s="150"/>
    </row>
    <row r="56062" spans="2:2">
      <c r="B56062" s="150"/>
    </row>
    <row r="56063" spans="2:2">
      <c r="B56063" s="150"/>
    </row>
    <row r="56064" spans="2:2">
      <c r="B56064" s="150"/>
    </row>
    <row r="56065" spans="2:2">
      <c r="B56065" s="150"/>
    </row>
    <row r="56066" spans="2:2">
      <c r="B56066" s="150"/>
    </row>
    <row r="56067" spans="2:2">
      <c r="B56067" s="150"/>
    </row>
    <row r="56068" spans="2:2">
      <c r="B56068" s="150"/>
    </row>
    <row r="56069" spans="2:2">
      <c r="B56069" s="150"/>
    </row>
    <row r="56070" spans="2:2">
      <c r="B56070" s="150"/>
    </row>
    <row r="56071" spans="2:2">
      <c r="B56071" s="150"/>
    </row>
    <row r="56072" spans="2:2">
      <c r="B56072" s="150"/>
    </row>
    <row r="56073" spans="2:2">
      <c r="B56073" s="150"/>
    </row>
    <row r="56074" spans="2:2">
      <c r="B56074" s="150"/>
    </row>
    <row r="56075" spans="2:2">
      <c r="B56075" s="150"/>
    </row>
    <row r="56076" spans="2:2">
      <c r="B56076" s="150"/>
    </row>
    <row r="56077" spans="2:2">
      <c r="B56077" s="150"/>
    </row>
    <row r="56078" spans="2:2">
      <c r="B56078" s="150"/>
    </row>
    <row r="56079" spans="2:2">
      <c r="B56079" s="150"/>
    </row>
    <row r="56080" spans="2:2">
      <c r="B56080" s="150"/>
    </row>
    <row r="56081" spans="2:2">
      <c r="B56081" s="150"/>
    </row>
    <row r="56082" spans="2:2">
      <c r="B56082" s="150"/>
    </row>
    <row r="56083" spans="2:2">
      <c r="B56083" s="150"/>
    </row>
    <row r="56084" spans="2:2">
      <c r="B56084" s="150"/>
    </row>
    <row r="56085" spans="2:2">
      <c r="B56085" s="150"/>
    </row>
    <row r="56086" spans="2:2">
      <c r="B56086" s="150"/>
    </row>
    <row r="56087" spans="2:2">
      <c r="B56087" s="150"/>
    </row>
    <row r="56088" spans="2:2">
      <c r="B56088" s="150"/>
    </row>
    <row r="56089" spans="2:2">
      <c r="B56089" s="150"/>
    </row>
    <row r="56090" spans="2:2">
      <c r="B56090" s="150"/>
    </row>
    <row r="56091" spans="2:2">
      <c r="B56091" s="150"/>
    </row>
    <row r="56092" spans="2:2">
      <c r="B56092" s="150"/>
    </row>
    <row r="56093" spans="2:2">
      <c r="B56093" s="150"/>
    </row>
    <row r="56094" spans="2:2">
      <c r="B56094" s="150"/>
    </row>
    <row r="56095" spans="2:2">
      <c r="B56095" s="150"/>
    </row>
    <row r="56096" spans="2:2">
      <c r="B56096" s="150"/>
    </row>
    <row r="56097" spans="2:2">
      <c r="B56097" s="150"/>
    </row>
    <row r="56098" spans="2:2">
      <c r="B56098" s="150"/>
    </row>
    <row r="56099" spans="2:2">
      <c r="B56099" s="150"/>
    </row>
    <row r="56100" spans="2:2">
      <c r="B56100" s="150"/>
    </row>
    <row r="56101" spans="2:2">
      <c r="B56101" s="150"/>
    </row>
    <row r="56102" spans="2:2">
      <c r="B56102" s="150"/>
    </row>
    <row r="56103" spans="2:2">
      <c r="B56103" s="150"/>
    </row>
    <row r="56104" spans="2:2">
      <c r="B56104" s="150"/>
    </row>
    <row r="56105" spans="2:2">
      <c r="B56105" s="150"/>
    </row>
    <row r="56106" spans="2:2">
      <c r="B56106" s="150"/>
    </row>
    <row r="56107" spans="2:2">
      <c r="B56107" s="150"/>
    </row>
    <row r="56108" spans="2:2">
      <c r="B56108" s="150"/>
    </row>
    <row r="56109" spans="2:2">
      <c r="B56109" s="150"/>
    </row>
    <row r="56110" spans="2:2">
      <c r="B56110" s="150"/>
    </row>
    <row r="56111" spans="2:2">
      <c r="B56111" s="150"/>
    </row>
    <row r="56112" spans="2:2">
      <c r="B56112" s="150"/>
    </row>
    <row r="56113" spans="2:2">
      <c r="B56113" s="150"/>
    </row>
    <row r="56114" spans="2:2">
      <c r="B56114" s="150"/>
    </row>
    <row r="56115" spans="2:2">
      <c r="B56115" s="150"/>
    </row>
    <row r="56116" spans="2:2">
      <c r="B56116" s="150"/>
    </row>
    <row r="56117" spans="2:2">
      <c r="B56117" s="150"/>
    </row>
    <row r="56118" spans="2:2">
      <c r="B56118" s="150"/>
    </row>
    <row r="56119" spans="2:2">
      <c r="B56119" s="150"/>
    </row>
    <row r="56120" spans="2:2">
      <c r="B56120" s="150"/>
    </row>
    <row r="56121" spans="2:2">
      <c r="B56121" s="150"/>
    </row>
    <row r="56122" spans="2:2">
      <c r="B56122" s="150"/>
    </row>
    <row r="56123" spans="2:2">
      <c r="B56123" s="150"/>
    </row>
    <row r="56124" spans="2:2">
      <c r="B56124" s="150"/>
    </row>
    <row r="56125" spans="2:2">
      <c r="B56125" s="150"/>
    </row>
    <row r="56126" spans="2:2">
      <c r="B56126" s="150"/>
    </row>
    <row r="56127" spans="2:2">
      <c r="B56127" s="150"/>
    </row>
    <row r="56128" spans="2:2">
      <c r="B56128" s="150"/>
    </row>
    <row r="56129" spans="2:2">
      <c r="B56129" s="150"/>
    </row>
    <row r="56130" spans="2:2">
      <c r="B56130" s="150"/>
    </row>
    <row r="56131" spans="2:2">
      <c r="B56131" s="150"/>
    </row>
    <row r="56132" spans="2:2">
      <c r="B56132" s="150"/>
    </row>
    <row r="56133" spans="2:2">
      <c r="B56133" s="150"/>
    </row>
    <row r="56134" spans="2:2">
      <c r="B56134" s="150"/>
    </row>
    <row r="56135" spans="2:2">
      <c r="B56135" s="150"/>
    </row>
    <row r="56136" spans="2:2">
      <c r="B56136" s="150"/>
    </row>
    <row r="56137" spans="2:2">
      <c r="B56137" s="150"/>
    </row>
    <row r="56138" spans="2:2">
      <c r="B56138" s="150"/>
    </row>
    <row r="56139" spans="2:2">
      <c r="B56139" s="150"/>
    </row>
    <row r="56140" spans="2:2">
      <c r="B56140" s="150"/>
    </row>
    <row r="56141" spans="2:2">
      <c r="B56141" s="150"/>
    </row>
    <row r="56142" spans="2:2">
      <c r="B56142" s="150"/>
    </row>
    <row r="56143" spans="2:2">
      <c r="B56143" s="150"/>
    </row>
    <row r="56144" spans="2:2">
      <c r="B56144" s="150"/>
    </row>
    <row r="56145" spans="2:2">
      <c r="B56145" s="150"/>
    </row>
    <row r="56146" spans="2:2">
      <c r="B56146" s="150"/>
    </row>
    <row r="56147" spans="2:2">
      <c r="B56147" s="150"/>
    </row>
    <row r="56148" spans="2:2">
      <c r="B56148" s="150"/>
    </row>
    <row r="56149" spans="2:2">
      <c r="B56149" s="150"/>
    </row>
    <row r="56150" spans="2:2">
      <c r="B56150" s="150"/>
    </row>
    <row r="56151" spans="2:2">
      <c r="B56151" s="150"/>
    </row>
    <row r="56152" spans="2:2">
      <c r="B56152" s="150"/>
    </row>
    <row r="56153" spans="2:2">
      <c r="B56153" s="150"/>
    </row>
    <row r="56154" spans="2:2">
      <c r="B56154" s="150"/>
    </row>
    <row r="56155" spans="2:2">
      <c r="B56155" s="150"/>
    </row>
    <row r="56156" spans="2:2">
      <c r="B56156" s="150"/>
    </row>
    <row r="56157" spans="2:2">
      <c r="B56157" s="150"/>
    </row>
    <row r="56158" spans="2:2">
      <c r="B56158" s="150"/>
    </row>
    <row r="56159" spans="2:2">
      <c r="B56159" s="150"/>
    </row>
    <row r="56160" spans="2:2">
      <c r="B56160" s="150"/>
    </row>
    <row r="56161" spans="2:2">
      <c r="B56161" s="150"/>
    </row>
    <row r="56162" spans="2:2">
      <c r="B56162" s="150"/>
    </row>
    <row r="56163" spans="2:2">
      <c r="B56163" s="150"/>
    </row>
    <row r="56164" spans="2:2">
      <c r="B56164" s="150"/>
    </row>
    <row r="56165" spans="2:2">
      <c r="B56165" s="150"/>
    </row>
    <row r="56166" spans="2:2">
      <c r="B56166" s="150"/>
    </row>
    <row r="56167" spans="2:2">
      <c r="B56167" s="150"/>
    </row>
    <row r="56168" spans="2:2">
      <c r="B56168" s="150"/>
    </row>
    <row r="56169" spans="2:2">
      <c r="B56169" s="150"/>
    </row>
    <row r="56170" spans="2:2">
      <c r="B56170" s="150"/>
    </row>
    <row r="56171" spans="2:2">
      <c r="B56171" s="150"/>
    </row>
    <row r="56172" spans="2:2">
      <c r="B56172" s="150"/>
    </row>
    <row r="56173" spans="2:2">
      <c r="B56173" s="150"/>
    </row>
    <row r="56174" spans="2:2">
      <c r="B56174" s="150"/>
    </row>
    <row r="56175" spans="2:2">
      <c r="B56175" s="150"/>
    </row>
    <row r="56176" spans="2:2">
      <c r="B56176" s="150"/>
    </row>
    <row r="56177" spans="2:2">
      <c r="B56177" s="150"/>
    </row>
    <row r="56178" spans="2:2">
      <c r="B56178" s="150"/>
    </row>
    <row r="56179" spans="2:2">
      <c r="B56179" s="150"/>
    </row>
    <row r="56180" spans="2:2">
      <c r="B56180" s="150"/>
    </row>
    <row r="56181" spans="2:2">
      <c r="B56181" s="150"/>
    </row>
    <row r="56182" spans="2:2">
      <c r="B56182" s="150"/>
    </row>
    <row r="56183" spans="2:2">
      <c r="B56183" s="150"/>
    </row>
    <row r="56184" spans="2:2">
      <c r="B56184" s="150"/>
    </row>
    <row r="56185" spans="2:2">
      <c r="B56185" s="150"/>
    </row>
    <row r="56186" spans="2:2">
      <c r="B56186" s="150"/>
    </row>
    <row r="56187" spans="2:2">
      <c r="B56187" s="150"/>
    </row>
    <row r="56188" spans="2:2">
      <c r="B56188" s="150"/>
    </row>
    <row r="56189" spans="2:2">
      <c r="B56189" s="150"/>
    </row>
    <row r="56190" spans="2:2">
      <c r="B56190" s="150"/>
    </row>
    <row r="56191" spans="2:2">
      <c r="B56191" s="150"/>
    </row>
    <row r="56192" spans="2:2">
      <c r="B56192" s="150"/>
    </row>
    <row r="56193" spans="2:2">
      <c r="B56193" s="150"/>
    </row>
    <row r="56194" spans="2:2">
      <c r="B56194" s="150"/>
    </row>
    <row r="56195" spans="2:2">
      <c r="B56195" s="150"/>
    </row>
    <row r="56196" spans="2:2">
      <c r="B56196" s="150"/>
    </row>
    <row r="56197" spans="2:2">
      <c r="B56197" s="150"/>
    </row>
    <row r="56198" spans="2:2">
      <c r="B56198" s="150"/>
    </row>
    <row r="56199" spans="2:2">
      <c r="B56199" s="150"/>
    </row>
    <row r="56200" spans="2:2">
      <c r="B56200" s="150"/>
    </row>
    <row r="56201" spans="2:2">
      <c r="B56201" s="150"/>
    </row>
    <row r="56202" spans="2:2">
      <c r="B56202" s="150"/>
    </row>
    <row r="56203" spans="2:2">
      <c r="B56203" s="150"/>
    </row>
    <row r="56204" spans="2:2">
      <c r="B56204" s="150"/>
    </row>
    <row r="56205" spans="2:2">
      <c r="B56205" s="150"/>
    </row>
    <row r="56206" spans="2:2">
      <c r="B56206" s="150"/>
    </row>
    <row r="56207" spans="2:2">
      <c r="B56207" s="150"/>
    </row>
    <row r="56208" spans="2:2">
      <c r="B56208" s="150"/>
    </row>
    <row r="56209" spans="2:2">
      <c r="B56209" s="150"/>
    </row>
    <row r="56210" spans="2:2">
      <c r="B56210" s="150"/>
    </row>
    <row r="56211" spans="2:2">
      <c r="B56211" s="150"/>
    </row>
    <row r="56212" spans="2:2">
      <c r="B56212" s="150"/>
    </row>
    <row r="56213" spans="2:2">
      <c r="B56213" s="150"/>
    </row>
    <row r="56214" spans="2:2">
      <c r="B56214" s="150"/>
    </row>
    <row r="56215" spans="2:2">
      <c r="B56215" s="150"/>
    </row>
    <row r="56216" spans="2:2">
      <c r="B56216" s="150"/>
    </row>
    <row r="56217" spans="2:2">
      <c r="B56217" s="150"/>
    </row>
    <row r="56218" spans="2:2">
      <c r="B56218" s="150"/>
    </row>
    <row r="56219" spans="2:2">
      <c r="B56219" s="150"/>
    </row>
    <row r="56220" spans="2:2">
      <c r="B56220" s="150"/>
    </row>
    <row r="56221" spans="2:2">
      <c r="B56221" s="150"/>
    </row>
    <row r="56222" spans="2:2">
      <c r="B56222" s="150"/>
    </row>
    <row r="56223" spans="2:2">
      <c r="B56223" s="150"/>
    </row>
    <row r="56224" spans="2:2">
      <c r="B56224" s="150"/>
    </row>
    <row r="56225" spans="2:2">
      <c r="B56225" s="150"/>
    </row>
    <row r="56226" spans="2:2">
      <c r="B56226" s="150"/>
    </row>
    <row r="56227" spans="2:2">
      <c r="B56227" s="150"/>
    </row>
    <row r="56228" spans="2:2">
      <c r="B56228" s="150"/>
    </row>
    <row r="56229" spans="2:2">
      <c r="B56229" s="150"/>
    </row>
    <row r="56230" spans="2:2">
      <c r="B56230" s="150"/>
    </row>
    <row r="56231" spans="2:2">
      <c r="B56231" s="150"/>
    </row>
    <row r="56232" spans="2:2">
      <c r="B56232" s="150"/>
    </row>
    <row r="56233" spans="2:2">
      <c r="B56233" s="150"/>
    </row>
    <row r="56234" spans="2:2">
      <c r="B56234" s="150"/>
    </row>
    <row r="56235" spans="2:2">
      <c r="B56235" s="150"/>
    </row>
    <row r="56236" spans="2:2">
      <c r="B56236" s="150"/>
    </row>
    <row r="56237" spans="2:2">
      <c r="B56237" s="150"/>
    </row>
    <row r="56238" spans="2:2">
      <c r="B56238" s="150"/>
    </row>
    <row r="56239" spans="2:2">
      <c r="B56239" s="150"/>
    </row>
    <row r="56240" spans="2:2">
      <c r="B56240" s="150"/>
    </row>
    <row r="56241" spans="2:2">
      <c r="B56241" s="150"/>
    </row>
    <row r="56242" spans="2:2">
      <c r="B56242" s="150"/>
    </row>
    <row r="56243" spans="2:2">
      <c r="B56243" s="150"/>
    </row>
    <row r="56244" spans="2:2">
      <c r="B56244" s="150"/>
    </row>
    <row r="56245" spans="2:2">
      <c r="B56245" s="150"/>
    </row>
    <row r="56246" spans="2:2">
      <c r="B56246" s="150"/>
    </row>
    <row r="56247" spans="2:2">
      <c r="B56247" s="150"/>
    </row>
    <row r="56248" spans="2:2">
      <c r="B56248" s="150"/>
    </row>
    <row r="56249" spans="2:2">
      <c r="B56249" s="150"/>
    </row>
    <row r="56250" spans="2:2">
      <c r="B56250" s="150"/>
    </row>
    <row r="56251" spans="2:2">
      <c r="B56251" s="150"/>
    </row>
    <row r="56252" spans="2:2">
      <c r="B56252" s="150"/>
    </row>
    <row r="56253" spans="2:2">
      <c r="B56253" s="150"/>
    </row>
    <row r="56254" spans="2:2">
      <c r="B56254" s="150"/>
    </row>
    <row r="56255" spans="2:2">
      <c r="B56255" s="150"/>
    </row>
    <row r="56256" spans="2:2">
      <c r="B56256" s="150"/>
    </row>
    <row r="56257" spans="2:2">
      <c r="B56257" s="150"/>
    </row>
    <row r="56258" spans="2:2">
      <c r="B56258" s="150"/>
    </row>
    <row r="56259" spans="2:2">
      <c r="B56259" s="150"/>
    </row>
    <row r="56260" spans="2:2">
      <c r="B56260" s="150"/>
    </row>
    <row r="56261" spans="2:2">
      <c r="B56261" s="150"/>
    </row>
    <row r="56262" spans="2:2">
      <c r="B56262" s="150"/>
    </row>
    <row r="56263" spans="2:2">
      <c r="B56263" s="150"/>
    </row>
    <row r="56264" spans="2:2">
      <c r="B56264" s="150"/>
    </row>
    <row r="56265" spans="2:2">
      <c r="B56265" s="150"/>
    </row>
    <row r="56266" spans="2:2">
      <c r="B56266" s="150"/>
    </row>
    <row r="56267" spans="2:2">
      <c r="B56267" s="150"/>
    </row>
    <row r="56268" spans="2:2">
      <c r="B56268" s="150"/>
    </row>
    <row r="56269" spans="2:2">
      <c r="B56269" s="150"/>
    </row>
    <row r="56270" spans="2:2">
      <c r="B56270" s="150"/>
    </row>
    <row r="56271" spans="2:2">
      <c r="B56271" s="150"/>
    </row>
    <row r="56272" spans="2:2">
      <c r="B56272" s="150"/>
    </row>
    <row r="56273" spans="2:2">
      <c r="B56273" s="150"/>
    </row>
    <row r="56274" spans="2:2">
      <c r="B56274" s="150"/>
    </row>
    <row r="56275" spans="2:2">
      <c r="B56275" s="150"/>
    </row>
    <row r="56276" spans="2:2">
      <c r="B56276" s="150"/>
    </row>
    <row r="56277" spans="2:2">
      <c r="B56277" s="150"/>
    </row>
    <row r="56278" spans="2:2">
      <c r="B56278" s="150"/>
    </row>
    <row r="56279" spans="2:2">
      <c r="B56279" s="150"/>
    </row>
    <row r="56280" spans="2:2">
      <c r="B56280" s="150"/>
    </row>
    <row r="56281" spans="2:2">
      <c r="B56281" s="150"/>
    </row>
    <row r="56282" spans="2:2">
      <c r="B56282" s="150"/>
    </row>
    <row r="56283" spans="2:2">
      <c r="B56283" s="150"/>
    </row>
    <row r="56284" spans="2:2">
      <c r="B56284" s="150"/>
    </row>
    <row r="56285" spans="2:2">
      <c r="B56285" s="150"/>
    </row>
    <row r="56286" spans="2:2">
      <c r="B56286" s="150"/>
    </row>
    <row r="56287" spans="2:2">
      <c r="B56287" s="150"/>
    </row>
    <row r="56288" spans="2:2">
      <c r="B56288" s="150"/>
    </row>
    <row r="56289" spans="2:2">
      <c r="B56289" s="150"/>
    </row>
    <row r="56290" spans="2:2">
      <c r="B56290" s="150"/>
    </row>
    <row r="56291" spans="2:2">
      <c r="B56291" s="150"/>
    </row>
    <row r="56292" spans="2:2">
      <c r="B56292" s="150"/>
    </row>
    <row r="56293" spans="2:2">
      <c r="B56293" s="150"/>
    </row>
    <row r="56294" spans="2:2">
      <c r="B56294" s="150"/>
    </row>
    <row r="56295" spans="2:2">
      <c r="B56295" s="150"/>
    </row>
    <row r="56296" spans="2:2">
      <c r="B56296" s="150"/>
    </row>
    <row r="56297" spans="2:2">
      <c r="B56297" s="150"/>
    </row>
    <row r="56298" spans="2:2">
      <c r="B56298" s="150"/>
    </row>
    <row r="56299" spans="2:2">
      <c r="B56299" s="150"/>
    </row>
    <row r="56300" spans="2:2">
      <c r="B56300" s="150"/>
    </row>
    <row r="56301" spans="2:2">
      <c r="B56301" s="150"/>
    </row>
    <row r="56302" spans="2:2">
      <c r="B56302" s="150"/>
    </row>
    <row r="56303" spans="2:2">
      <c r="B56303" s="150"/>
    </row>
    <row r="56304" spans="2:2">
      <c r="B56304" s="150"/>
    </row>
    <row r="56305" spans="2:2">
      <c r="B56305" s="150"/>
    </row>
    <row r="56306" spans="2:2">
      <c r="B56306" s="150"/>
    </row>
    <row r="56307" spans="2:2">
      <c r="B56307" s="150"/>
    </row>
    <row r="56308" spans="2:2">
      <c r="B56308" s="150"/>
    </row>
    <row r="56309" spans="2:2">
      <c r="B56309" s="150"/>
    </row>
    <row r="56310" spans="2:2">
      <c r="B56310" s="150"/>
    </row>
    <row r="56311" spans="2:2">
      <c r="B56311" s="150"/>
    </row>
    <row r="56312" spans="2:2">
      <c r="B56312" s="150"/>
    </row>
    <row r="56313" spans="2:2">
      <c r="B56313" s="150"/>
    </row>
    <row r="56314" spans="2:2">
      <c r="B56314" s="150"/>
    </row>
    <row r="56315" spans="2:2">
      <c r="B56315" s="150"/>
    </row>
    <row r="56316" spans="2:2">
      <c r="B56316" s="150"/>
    </row>
    <row r="56317" spans="2:2">
      <c r="B56317" s="150"/>
    </row>
    <row r="56318" spans="2:2">
      <c r="B56318" s="150"/>
    </row>
    <row r="56319" spans="2:2">
      <c r="B56319" s="150"/>
    </row>
    <row r="56320" spans="2:2">
      <c r="B56320" s="150"/>
    </row>
    <row r="56321" spans="2:2">
      <c r="B56321" s="150"/>
    </row>
    <row r="56322" spans="2:2">
      <c r="B56322" s="150"/>
    </row>
    <row r="56323" spans="2:2">
      <c r="B56323" s="150"/>
    </row>
    <row r="56324" spans="2:2">
      <c r="B56324" s="150"/>
    </row>
    <row r="56325" spans="2:2">
      <c r="B56325" s="150"/>
    </row>
    <row r="56326" spans="2:2">
      <c r="B56326" s="150"/>
    </row>
    <row r="56327" spans="2:2">
      <c r="B56327" s="150"/>
    </row>
    <row r="56328" spans="2:2">
      <c r="B56328" s="150"/>
    </row>
    <row r="56329" spans="2:2">
      <c r="B56329" s="150"/>
    </row>
    <row r="56330" spans="2:2">
      <c r="B56330" s="150"/>
    </row>
    <row r="56331" spans="2:2">
      <c r="B56331" s="150"/>
    </row>
    <row r="56332" spans="2:2">
      <c r="B56332" s="150"/>
    </row>
    <row r="56333" spans="2:2">
      <c r="B56333" s="150"/>
    </row>
    <row r="56334" spans="2:2">
      <c r="B56334" s="150"/>
    </row>
    <row r="56335" spans="2:2">
      <c r="B56335" s="150"/>
    </row>
    <row r="56336" spans="2:2">
      <c r="B56336" s="150"/>
    </row>
    <row r="56337" spans="2:2">
      <c r="B56337" s="150"/>
    </row>
    <row r="56338" spans="2:2">
      <c r="B56338" s="150"/>
    </row>
    <row r="56339" spans="2:2">
      <c r="B56339" s="150"/>
    </row>
    <row r="56340" spans="2:2">
      <c r="B56340" s="150"/>
    </row>
    <row r="56341" spans="2:2">
      <c r="B56341" s="150"/>
    </row>
    <row r="56342" spans="2:2">
      <c r="B56342" s="150"/>
    </row>
    <row r="56343" spans="2:2">
      <c r="B56343" s="150"/>
    </row>
    <row r="56344" spans="2:2">
      <c r="B56344" s="150"/>
    </row>
    <row r="56345" spans="2:2">
      <c r="B56345" s="150"/>
    </row>
    <row r="56346" spans="2:2">
      <c r="B56346" s="150"/>
    </row>
    <row r="56347" spans="2:2">
      <c r="B56347" s="150"/>
    </row>
    <row r="56348" spans="2:2">
      <c r="B56348" s="150"/>
    </row>
    <row r="56349" spans="2:2">
      <c r="B56349" s="150"/>
    </row>
    <row r="56350" spans="2:2">
      <c r="B56350" s="150"/>
    </row>
    <row r="56351" spans="2:2">
      <c r="B56351" s="150"/>
    </row>
    <row r="56352" spans="2:2">
      <c r="B56352" s="150"/>
    </row>
    <row r="56353" spans="2:2">
      <c r="B56353" s="150"/>
    </row>
    <row r="56354" spans="2:2">
      <c r="B56354" s="150"/>
    </row>
    <row r="56355" spans="2:2">
      <c r="B56355" s="150"/>
    </row>
    <row r="56356" spans="2:2">
      <c r="B56356" s="150"/>
    </row>
    <row r="56357" spans="2:2">
      <c r="B56357" s="150"/>
    </row>
    <row r="56358" spans="2:2">
      <c r="B56358" s="150"/>
    </row>
    <row r="56359" spans="2:2">
      <c r="B56359" s="150"/>
    </row>
    <row r="56360" spans="2:2">
      <c r="B56360" s="150"/>
    </row>
    <row r="56361" spans="2:2">
      <c r="B56361" s="150"/>
    </row>
    <row r="56362" spans="2:2">
      <c r="B56362" s="150"/>
    </row>
    <row r="56363" spans="2:2">
      <c r="B56363" s="150"/>
    </row>
    <row r="56364" spans="2:2">
      <c r="B56364" s="150"/>
    </row>
    <row r="56365" spans="2:2">
      <c r="B56365" s="150"/>
    </row>
    <row r="56366" spans="2:2">
      <c r="B56366" s="150"/>
    </row>
    <row r="56367" spans="2:2">
      <c r="B56367" s="150"/>
    </row>
    <row r="56368" spans="2:2">
      <c r="B56368" s="150"/>
    </row>
    <row r="56369" spans="2:2">
      <c r="B56369" s="150"/>
    </row>
    <row r="56370" spans="2:2">
      <c r="B56370" s="150"/>
    </row>
    <row r="56371" spans="2:2">
      <c r="B56371" s="150"/>
    </row>
    <row r="56372" spans="2:2">
      <c r="B56372" s="150"/>
    </row>
    <row r="56373" spans="2:2">
      <c r="B56373" s="150"/>
    </row>
    <row r="56374" spans="2:2">
      <c r="B56374" s="150"/>
    </row>
    <row r="56375" spans="2:2">
      <c r="B56375" s="150"/>
    </row>
    <row r="56376" spans="2:2">
      <c r="B56376" s="150"/>
    </row>
    <row r="56377" spans="2:2">
      <c r="B56377" s="150"/>
    </row>
    <row r="56378" spans="2:2">
      <c r="B56378" s="150"/>
    </row>
    <row r="56379" spans="2:2">
      <c r="B56379" s="150"/>
    </row>
    <row r="56380" spans="2:2">
      <c r="B56380" s="150"/>
    </row>
    <row r="56381" spans="2:2">
      <c r="B56381" s="150"/>
    </row>
    <row r="56382" spans="2:2">
      <c r="B56382" s="150"/>
    </row>
    <row r="56383" spans="2:2">
      <c r="B56383" s="150"/>
    </row>
    <row r="56384" spans="2:2">
      <c r="B56384" s="150"/>
    </row>
    <row r="56385" spans="2:2">
      <c r="B56385" s="150"/>
    </row>
    <row r="56386" spans="2:2">
      <c r="B56386" s="150"/>
    </row>
    <row r="56387" spans="2:2">
      <c r="B56387" s="150"/>
    </row>
    <row r="56388" spans="2:2">
      <c r="B56388" s="150"/>
    </row>
    <row r="56389" spans="2:2">
      <c r="B56389" s="150"/>
    </row>
    <row r="56390" spans="2:2">
      <c r="B56390" s="150"/>
    </row>
    <row r="56391" spans="2:2">
      <c r="B56391" s="150"/>
    </row>
    <row r="56392" spans="2:2">
      <c r="B56392" s="150"/>
    </row>
    <row r="56393" spans="2:2">
      <c r="B56393" s="150"/>
    </row>
    <row r="56394" spans="2:2">
      <c r="B56394" s="150"/>
    </row>
    <row r="56395" spans="2:2">
      <c r="B56395" s="150"/>
    </row>
    <row r="56396" spans="2:2">
      <c r="B56396" s="150"/>
    </row>
    <row r="56397" spans="2:2">
      <c r="B56397" s="150"/>
    </row>
    <row r="56398" spans="2:2">
      <c r="B56398" s="150"/>
    </row>
    <row r="56399" spans="2:2">
      <c r="B56399" s="150"/>
    </row>
    <row r="56400" spans="2:2">
      <c r="B56400" s="150"/>
    </row>
    <row r="56401" spans="2:2">
      <c r="B56401" s="150"/>
    </row>
    <row r="56402" spans="2:2">
      <c r="B56402" s="150"/>
    </row>
    <row r="56403" spans="2:2">
      <c r="B56403" s="150"/>
    </row>
    <row r="56404" spans="2:2">
      <c r="B56404" s="150"/>
    </row>
    <row r="56405" spans="2:2">
      <c r="B56405" s="150"/>
    </row>
    <row r="56406" spans="2:2">
      <c r="B56406" s="150"/>
    </row>
    <row r="56407" spans="2:2">
      <c r="B56407" s="150"/>
    </row>
    <row r="56408" spans="2:2">
      <c r="B56408" s="150"/>
    </row>
    <row r="56409" spans="2:2">
      <c r="B56409" s="150"/>
    </row>
    <row r="56410" spans="2:2">
      <c r="B56410" s="150"/>
    </row>
    <row r="56411" spans="2:2">
      <c r="B56411" s="150"/>
    </row>
    <row r="56412" spans="2:2">
      <c r="B56412" s="150"/>
    </row>
    <row r="56413" spans="2:2">
      <c r="B56413" s="150"/>
    </row>
    <row r="56414" spans="2:2">
      <c r="B56414" s="150"/>
    </row>
    <row r="56415" spans="2:2">
      <c r="B56415" s="150"/>
    </row>
    <row r="56416" spans="2:2">
      <c r="B56416" s="150"/>
    </row>
    <row r="56417" spans="2:2">
      <c r="B56417" s="150"/>
    </row>
    <row r="56418" spans="2:2">
      <c r="B56418" s="150"/>
    </row>
    <row r="56419" spans="2:2">
      <c r="B56419" s="150"/>
    </row>
    <row r="56420" spans="2:2">
      <c r="B56420" s="150"/>
    </row>
    <row r="56421" spans="2:2">
      <c r="B56421" s="150"/>
    </row>
    <row r="56422" spans="2:2">
      <c r="B56422" s="150"/>
    </row>
    <row r="56423" spans="2:2">
      <c r="B56423" s="150"/>
    </row>
    <row r="56424" spans="2:2">
      <c r="B56424" s="150"/>
    </row>
    <row r="56425" spans="2:2">
      <c r="B56425" s="150"/>
    </row>
    <row r="56426" spans="2:2">
      <c r="B56426" s="150"/>
    </row>
    <row r="56427" spans="2:2">
      <c r="B56427" s="150"/>
    </row>
    <row r="56428" spans="2:2">
      <c r="B56428" s="150"/>
    </row>
    <row r="56429" spans="2:2">
      <c r="B56429" s="150"/>
    </row>
    <row r="56430" spans="2:2">
      <c r="B56430" s="150"/>
    </row>
    <row r="56431" spans="2:2">
      <c r="B56431" s="150"/>
    </row>
    <row r="56432" spans="2:2">
      <c r="B56432" s="150"/>
    </row>
    <row r="56433" spans="2:2">
      <c r="B56433" s="150"/>
    </row>
    <row r="56434" spans="2:2">
      <c r="B56434" s="150"/>
    </row>
    <row r="56435" spans="2:2">
      <c r="B56435" s="150"/>
    </row>
    <row r="56436" spans="2:2">
      <c r="B56436" s="150"/>
    </row>
    <row r="56437" spans="2:2">
      <c r="B56437" s="150"/>
    </row>
    <row r="56438" spans="2:2">
      <c r="B56438" s="150"/>
    </row>
    <row r="56439" spans="2:2">
      <c r="B56439" s="150"/>
    </row>
    <row r="56440" spans="2:2">
      <c r="B56440" s="150"/>
    </row>
    <row r="56441" spans="2:2">
      <c r="B56441" s="150"/>
    </row>
    <row r="56442" spans="2:2">
      <c r="B56442" s="150"/>
    </row>
    <row r="56443" spans="2:2">
      <c r="B56443" s="150"/>
    </row>
    <row r="56444" spans="2:2">
      <c r="B56444" s="150"/>
    </row>
    <row r="56445" spans="2:2">
      <c r="B56445" s="150"/>
    </row>
    <row r="56446" spans="2:2">
      <c r="B56446" s="150"/>
    </row>
    <row r="56447" spans="2:2">
      <c r="B56447" s="150"/>
    </row>
    <row r="56448" spans="2:2">
      <c r="B56448" s="150"/>
    </row>
    <row r="56449" spans="2:2">
      <c r="B56449" s="150"/>
    </row>
    <row r="56450" spans="2:2">
      <c r="B56450" s="150"/>
    </row>
    <row r="56451" spans="2:2">
      <c r="B56451" s="150"/>
    </row>
    <row r="56452" spans="2:2">
      <c r="B56452" s="150"/>
    </row>
    <row r="56453" spans="2:2">
      <c r="B56453" s="150"/>
    </row>
    <row r="56454" spans="2:2">
      <c r="B56454" s="150"/>
    </row>
    <row r="56455" spans="2:2">
      <c r="B56455" s="150"/>
    </row>
    <row r="56456" spans="2:2">
      <c r="B56456" s="150"/>
    </row>
    <row r="56457" spans="2:2">
      <c r="B56457" s="150"/>
    </row>
    <row r="56458" spans="2:2">
      <c r="B56458" s="150"/>
    </row>
    <row r="56459" spans="2:2">
      <c r="B56459" s="150"/>
    </row>
    <row r="56460" spans="2:2">
      <c r="B56460" s="150"/>
    </row>
    <row r="56461" spans="2:2">
      <c r="B56461" s="150"/>
    </row>
    <row r="56462" spans="2:2">
      <c r="B56462" s="150"/>
    </row>
    <row r="56463" spans="2:2">
      <c r="B56463" s="150"/>
    </row>
    <row r="56464" spans="2:2">
      <c r="B56464" s="150"/>
    </row>
    <row r="56465" spans="2:2">
      <c r="B56465" s="150"/>
    </row>
    <row r="56466" spans="2:2">
      <c r="B56466" s="150"/>
    </row>
    <row r="56467" spans="2:2">
      <c r="B56467" s="150"/>
    </row>
    <row r="56468" spans="2:2">
      <c r="B56468" s="150"/>
    </row>
    <row r="56469" spans="2:2">
      <c r="B56469" s="150"/>
    </row>
    <row r="56470" spans="2:2">
      <c r="B56470" s="150"/>
    </row>
    <row r="56471" spans="2:2">
      <c r="B56471" s="150"/>
    </row>
    <row r="56472" spans="2:2">
      <c r="B56472" s="150"/>
    </row>
    <row r="56473" spans="2:2">
      <c r="B56473" s="150"/>
    </row>
    <row r="56474" spans="2:2">
      <c r="B56474" s="150"/>
    </row>
    <row r="56475" spans="2:2">
      <c r="B56475" s="150"/>
    </row>
    <row r="56476" spans="2:2">
      <c r="B56476" s="150"/>
    </row>
    <row r="56477" spans="2:2">
      <c r="B56477" s="150"/>
    </row>
    <row r="56478" spans="2:2">
      <c r="B56478" s="150"/>
    </row>
    <row r="56479" spans="2:2">
      <c r="B56479" s="150"/>
    </row>
    <row r="56480" spans="2:2">
      <c r="B56480" s="150"/>
    </row>
    <row r="56481" spans="2:2">
      <c r="B56481" s="150"/>
    </row>
    <row r="56482" spans="2:2">
      <c r="B56482" s="150"/>
    </row>
    <row r="56483" spans="2:2">
      <c r="B56483" s="150"/>
    </row>
    <row r="56484" spans="2:2">
      <c r="B56484" s="150"/>
    </row>
    <row r="56485" spans="2:2">
      <c r="B56485" s="150"/>
    </row>
    <row r="56486" spans="2:2">
      <c r="B56486" s="150"/>
    </row>
    <row r="56487" spans="2:2">
      <c r="B56487" s="150"/>
    </row>
    <row r="56488" spans="2:2">
      <c r="B56488" s="150"/>
    </row>
    <row r="56489" spans="2:2">
      <c r="B56489" s="150"/>
    </row>
    <row r="56490" spans="2:2">
      <c r="B56490" s="150"/>
    </row>
    <row r="56491" spans="2:2">
      <c r="B56491" s="150"/>
    </row>
    <row r="56492" spans="2:2">
      <c r="B56492" s="150"/>
    </row>
    <row r="56493" spans="2:2">
      <c r="B56493" s="150"/>
    </row>
    <row r="56494" spans="2:2">
      <c r="B56494" s="150"/>
    </row>
    <row r="56495" spans="2:2">
      <c r="B56495" s="150"/>
    </row>
    <row r="56496" spans="2:2">
      <c r="B56496" s="150"/>
    </row>
    <row r="56497" spans="2:2">
      <c r="B56497" s="150"/>
    </row>
    <row r="56498" spans="2:2">
      <c r="B56498" s="150"/>
    </row>
    <row r="56499" spans="2:2">
      <c r="B56499" s="150"/>
    </row>
    <row r="56500" spans="2:2">
      <c r="B56500" s="150"/>
    </row>
    <row r="56501" spans="2:2">
      <c r="B56501" s="150"/>
    </row>
    <row r="56502" spans="2:2">
      <c r="B56502" s="150"/>
    </row>
    <row r="56503" spans="2:2">
      <c r="B56503" s="150"/>
    </row>
    <row r="56504" spans="2:2">
      <c r="B56504" s="150"/>
    </row>
    <row r="56505" spans="2:2">
      <c r="B56505" s="150"/>
    </row>
    <row r="56506" spans="2:2">
      <c r="B56506" s="150"/>
    </row>
    <row r="56507" spans="2:2">
      <c r="B56507" s="150"/>
    </row>
    <row r="56508" spans="2:2">
      <c r="B56508" s="150"/>
    </row>
    <row r="56509" spans="2:2">
      <c r="B56509" s="150"/>
    </row>
    <row r="56510" spans="2:2">
      <c r="B56510" s="150"/>
    </row>
    <row r="56511" spans="2:2">
      <c r="B56511" s="150"/>
    </row>
    <row r="56512" spans="2:2">
      <c r="B56512" s="150"/>
    </row>
    <row r="56513" spans="2:2">
      <c r="B56513" s="150"/>
    </row>
    <row r="56514" spans="2:2">
      <c r="B56514" s="150"/>
    </row>
    <row r="56515" spans="2:2">
      <c r="B56515" s="150"/>
    </row>
    <row r="56516" spans="2:2">
      <c r="B56516" s="150"/>
    </row>
    <row r="56517" spans="2:2">
      <c r="B56517" s="150"/>
    </row>
    <row r="56518" spans="2:2">
      <c r="B56518" s="150"/>
    </row>
    <row r="56519" spans="2:2">
      <c r="B56519" s="150"/>
    </row>
    <row r="56520" spans="2:2">
      <c r="B56520" s="150"/>
    </row>
    <row r="56521" spans="2:2">
      <c r="B56521" s="150"/>
    </row>
    <row r="56522" spans="2:2">
      <c r="B56522" s="150"/>
    </row>
    <row r="56523" spans="2:2">
      <c r="B56523" s="150"/>
    </row>
    <row r="56524" spans="2:2">
      <c r="B56524" s="150"/>
    </row>
    <row r="56525" spans="2:2">
      <c r="B56525" s="150"/>
    </row>
    <row r="56526" spans="2:2">
      <c r="B56526" s="150"/>
    </row>
    <row r="56527" spans="2:2">
      <c r="B56527" s="150"/>
    </row>
    <row r="56528" spans="2:2">
      <c r="B56528" s="150"/>
    </row>
    <row r="56529" spans="2:2">
      <c r="B56529" s="150"/>
    </row>
    <row r="56530" spans="2:2">
      <c r="B56530" s="150"/>
    </row>
    <row r="56531" spans="2:2">
      <c r="B56531" s="150"/>
    </row>
    <row r="56532" spans="2:2">
      <c r="B56532" s="150"/>
    </row>
    <row r="56533" spans="2:2">
      <c r="B56533" s="150"/>
    </row>
    <row r="56534" spans="2:2">
      <c r="B56534" s="150"/>
    </row>
    <row r="56535" spans="2:2">
      <c r="B56535" s="150"/>
    </row>
    <row r="56536" spans="2:2">
      <c r="B56536" s="150"/>
    </row>
    <row r="56537" spans="2:2">
      <c r="B56537" s="150"/>
    </row>
    <row r="56538" spans="2:2">
      <c r="B56538" s="150"/>
    </row>
    <row r="56539" spans="2:2">
      <c r="B56539" s="150"/>
    </row>
    <row r="56540" spans="2:2">
      <c r="B56540" s="150"/>
    </row>
    <row r="56541" spans="2:2">
      <c r="B56541" s="150"/>
    </row>
    <row r="56542" spans="2:2">
      <c r="B56542" s="150"/>
    </row>
    <row r="56543" spans="2:2">
      <c r="B56543" s="150"/>
    </row>
    <row r="56544" spans="2:2">
      <c r="B56544" s="150"/>
    </row>
    <row r="56545" spans="2:2">
      <c r="B56545" s="150"/>
    </row>
    <row r="56546" spans="2:2">
      <c r="B56546" s="150"/>
    </row>
    <row r="56547" spans="2:2">
      <c r="B56547" s="150"/>
    </row>
    <row r="56548" spans="2:2">
      <c r="B56548" s="150"/>
    </row>
    <row r="56549" spans="2:2">
      <c r="B56549" s="150"/>
    </row>
    <row r="56550" spans="2:2">
      <c r="B56550" s="150"/>
    </row>
    <row r="56551" spans="2:2">
      <c r="B56551" s="150"/>
    </row>
    <row r="56552" spans="2:2">
      <c r="B56552" s="150"/>
    </row>
    <row r="56553" spans="2:2">
      <c r="B56553" s="150"/>
    </row>
    <row r="56554" spans="2:2">
      <c r="B56554" s="150"/>
    </row>
    <row r="56555" spans="2:2">
      <c r="B56555" s="150"/>
    </row>
    <row r="56556" spans="2:2">
      <c r="B56556" s="150"/>
    </row>
    <row r="56557" spans="2:2">
      <c r="B56557" s="150"/>
    </row>
    <row r="56558" spans="2:2">
      <c r="B56558" s="150"/>
    </row>
    <row r="56559" spans="2:2">
      <c r="B56559" s="150"/>
    </row>
    <row r="56560" spans="2:2">
      <c r="B56560" s="150"/>
    </row>
    <row r="56561" spans="2:2">
      <c r="B56561" s="150"/>
    </row>
    <row r="56562" spans="2:2">
      <c r="B56562" s="150"/>
    </row>
    <row r="56563" spans="2:2">
      <c r="B56563" s="150"/>
    </row>
    <row r="56564" spans="2:2">
      <c r="B56564" s="150"/>
    </row>
    <row r="56565" spans="2:2">
      <c r="B56565" s="150"/>
    </row>
    <row r="56566" spans="2:2">
      <c r="B56566" s="150"/>
    </row>
    <row r="56567" spans="2:2">
      <c r="B56567" s="150"/>
    </row>
    <row r="56568" spans="2:2">
      <c r="B56568" s="150"/>
    </row>
    <row r="56569" spans="2:2">
      <c r="B56569" s="150"/>
    </row>
    <row r="56570" spans="2:2">
      <c r="B56570" s="150"/>
    </row>
    <row r="56571" spans="2:2">
      <c r="B56571" s="150"/>
    </row>
    <row r="56572" spans="2:2">
      <c r="B56572" s="150"/>
    </row>
    <row r="56573" spans="2:2">
      <c r="B56573" s="150"/>
    </row>
    <row r="56574" spans="2:2">
      <c r="B56574" s="150"/>
    </row>
    <row r="56575" spans="2:2">
      <c r="B56575" s="150"/>
    </row>
    <row r="56576" spans="2:2">
      <c r="B56576" s="150"/>
    </row>
    <row r="56577" spans="2:2">
      <c r="B56577" s="150"/>
    </row>
    <row r="56578" spans="2:2">
      <c r="B56578" s="150"/>
    </row>
    <row r="56579" spans="2:2">
      <c r="B56579" s="150"/>
    </row>
    <row r="56580" spans="2:2">
      <c r="B56580" s="150"/>
    </row>
    <row r="56581" spans="2:2">
      <c r="B56581" s="150"/>
    </row>
    <row r="56582" spans="2:2">
      <c r="B56582" s="150"/>
    </row>
    <row r="56583" spans="2:2">
      <c r="B56583" s="150"/>
    </row>
    <row r="56584" spans="2:2">
      <c r="B56584" s="150"/>
    </row>
    <row r="56585" spans="2:2">
      <c r="B56585" s="150"/>
    </row>
    <row r="56586" spans="2:2">
      <c r="B56586" s="150"/>
    </row>
    <row r="56587" spans="2:2">
      <c r="B56587" s="150"/>
    </row>
    <row r="56588" spans="2:2">
      <c r="B56588" s="150"/>
    </row>
    <row r="56589" spans="2:2">
      <c r="B56589" s="150"/>
    </row>
    <row r="56590" spans="2:2">
      <c r="B56590" s="150"/>
    </row>
    <row r="56591" spans="2:2">
      <c r="B56591" s="150"/>
    </row>
    <row r="56592" spans="2:2">
      <c r="B56592" s="150"/>
    </row>
    <row r="56593" spans="2:2">
      <c r="B56593" s="150"/>
    </row>
    <row r="56594" spans="2:2">
      <c r="B56594" s="150"/>
    </row>
    <row r="56595" spans="2:2">
      <c r="B56595" s="150"/>
    </row>
    <row r="56596" spans="2:2">
      <c r="B56596" s="150"/>
    </row>
    <row r="56597" spans="2:2">
      <c r="B56597" s="150"/>
    </row>
    <row r="56598" spans="2:2">
      <c r="B56598" s="150"/>
    </row>
    <row r="56599" spans="2:2">
      <c r="B56599" s="150"/>
    </row>
    <row r="56600" spans="2:2">
      <c r="B56600" s="150"/>
    </row>
    <row r="56601" spans="2:2">
      <c r="B56601" s="150"/>
    </row>
    <row r="56602" spans="2:2">
      <c r="B56602" s="150"/>
    </row>
    <row r="56603" spans="2:2">
      <c r="B56603" s="150"/>
    </row>
    <row r="56604" spans="2:2">
      <c r="B56604" s="150"/>
    </row>
    <row r="56605" spans="2:2">
      <c r="B56605" s="150"/>
    </row>
    <row r="56606" spans="2:2">
      <c r="B56606" s="150"/>
    </row>
    <row r="56607" spans="2:2">
      <c r="B56607" s="150"/>
    </row>
    <row r="56608" spans="2:2">
      <c r="B56608" s="150"/>
    </row>
    <row r="56609" spans="2:2">
      <c r="B56609" s="150"/>
    </row>
    <row r="56610" spans="2:2">
      <c r="B56610" s="150"/>
    </row>
    <row r="56611" spans="2:2">
      <c r="B56611" s="150"/>
    </row>
    <row r="56612" spans="2:2">
      <c r="B56612" s="150"/>
    </row>
    <row r="56613" spans="2:2">
      <c r="B56613" s="150"/>
    </row>
    <row r="56614" spans="2:2">
      <c r="B56614" s="150"/>
    </row>
    <row r="56615" spans="2:2">
      <c r="B56615" s="150"/>
    </row>
    <row r="56616" spans="2:2">
      <c r="B56616" s="150"/>
    </row>
    <row r="56617" spans="2:2">
      <c r="B56617" s="150"/>
    </row>
    <row r="56618" spans="2:2">
      <c r="B56618" s="150"/>
    </row>
    <row r="56619" spans="2:2">
      <c r="B56619" s="150"/>
    </row>
    <row r="56620" spans="2:2">
      <c r="B56620" s="150"/>
    </row>
    <row r="56621" spans="2:2">
      <c r="B56621" s="150"/>
    </row>
    <row r="56622" spans="2:2">
      <c r="B56622" s="150"/>
    </row>
    <row r="56623" spans="2:2">
      <c r="B56623" s="150"/>
    </row>
    <row r="56624" spans="2:2">
      <c r="B56624" s="150"/>
    </row>
    <row r="56625" spans="2:2">
      <c r="B56625" s="150"/>
    </row>
    <row r="56626" spans="2:2">
      <c r="B56626" s="150"/>
    </row>
    <row r="56627" spans="2:2">
      <c r="B56627" s="150"/>
    </row>
    <row r="56628" spans="2:2">
      <c r="B56628" s="150"/>
    </row>
    <row r="56629" spans="2:2">
      <c r="B56629" s="150"/>
    </row>
    <row r="56630" spans="2:2">
      <c r="B56630" s="150"/>
    </row>
    <row r="56631" spans="2:2">
      <c r="B56631" s="150"/>
    </row>
    <row r="56632" spans="2:2">
      <c r="B56632" s="150"/>
    </row>
    <row r="56633" spans="2:2">
      <c r="B56633" s="150"/>
    </row>
    <row r="56634" spans="2:2">
      <c r="B56634" s="150"/>
    </row>
    <row r="56635" spans="2:2">
      <c r="B56635" s="150"/>
    </row>
    <row r="56636" spans="2:2">
      <c r="B56636" s="150"/>
    </row>
    <row r="56637" spans="2:2">
      <c r="B56637" s="150"/>
    </row>
    <row r="56638" spans="2:2">
      <c r="B56638" s="150"/>
    </row>
    <row r="56639" spans="2:2">
      <c r="B56639" s="150"/>
    </row>
    <row r="56640" spans="2:2">
      <c r="B56640" s="150"/>
    </row>
    <row r="56641" spans="2:2">
      <c r="B56641" s="150"/>
    </row>
    <row r="56642" spans="2:2">
      <c r="B56642" s="150"/>
    </row>
    <row r="56643" spans="2:2">
      <c r="B56643" s="150"/>
    </row>
    <row r="56644" spans="2:2">
      <c r="B56644" s="150"/>
    </row>
    <row r="56645" spans="2:2">
      <c r="B56645" s="150"/>
    </row>
    <row r="56646" spans="2:2">
      <c r="B56646" s="150"/>
    </row>
    <row r="56647" spans="2:2">
      <c r="B56647" s="150"/>
    </row>
    <row r="56648" spans="2:2">
      <c r="B56648" s="150"/>
    </row>
    <row r="56649" spans="2:2">
      <c r="B56649" s="150"/>
    </row>
    <row r="56650" spans="2:2">
      <c r="B56650" s="150"/>
    </row>
    <row r="56651" spans="2:2">
      <c r="B56651" s="150"/>
    </row>
    <row r="56652" spans="2:2">
      <c r="B56652" s="150"/>
    </row>
    <row r="56653" spans="2:2">
      <c r="B56653" s="150"/>
    </row>
    <row r="56654" spans="2:2">
      <c r="B56654" s="150"/>
    </row>
    <row r="56655" spans="2:2">
      <c r="B56655" s="150"/>
    </row>
    <row r="56656" spans="2:2">
      <c r="B56656" s="150"/>
    </row>
    <row r="56657" spans="2:2">
      <c r="B56657" s="150"/>
    </row>
    <row r="56658" spans="2:2">
      <c r="B56658" s="150"/>
    </row>
    <row r="56659" spans="2:2">
      <c r="B56659" s="150"/>
    </row>
    <row r="56660" spans="2:2">
      <c r="B56660" s="150"/>
    </row>
    <row r="56661" spans="2:2">
      <c r="B56661" s="150"/>
    </row>
    <row r="56662" spans="2:2">
      <c r="B56662" s="150"/>
    </row>
    <row r="56663" spans="2:2">
      <c r="B56663" s="150"/>
    </row>
    <row r="56664" spans="2:2">
      <c r="B56664" s="150"/>
    </row>
    <row r="56665" spans="2:2">
      <c r="B56665" s="150"/>
    </row>
    <row r="56666" spans="2:2">
      <c r="B56666" s="150"/>
    </row>
    <row r="56667" spans="2:2">
      <c r="B56667" s="150"/>
    </row>
    <row r="56668" spans="2:2">
      <c r="B56668" s="150"/>
    </row>
    <row r="56669" spans="2:2">
      <c r="B56669" s="150"/>
    </row>
    <row r="56670" spans="2:2">
      <c r="B56670" s="150"/>
    </row>
    <row r="56671" spans="2:2">
      <c r="B56671" s="150"/>
    </row>
    <row r="56672" spans="2:2">
      <c r="B56672" s="150"/>
    </row>
    <row r="56673" spans="2:2">
      <c r="B56673" s="150"/>
    </row>
    <row r="56674" spans="2:2">
      <c r="B56674" s="150"/>
    </row>
    <row r="56675" spans="2:2">
      <c r="B56675" s="150"/>
    </row>
    <row r="56676" spans="2:2">
      <c r="B56676" s="150"/>
    </row>
    <row r="56677" spans="2:2">
      <c r="B56677" s="150"/>
    </row>
    <row r="56678" spans="2:2">
      <c r="B56678" s="150"/>
    </row>
    <row r="56679" spans="2:2">
      <c r="B56679" s="150"/>
    </row>
    <row r="56680" spans="2:2">
      <c r="B56680" s="150"/>
    </row>
    <row r="56681" spans="2:2">
      <c r="B56681" s="150"/>
    </row>
    <row r="56682" spans="2:2">
      <c r="B56682" s="150"/>
    </row>
    <row r="56683" spans="2:2">
      <c r="B56683" s="150"/>
    </row>
    <row r="56684" spans="2:2">
      <c r="B56684" s="150"/>
    </row>
    <row r="56685" spans="2:2">
      <c r="B56685" s="150"/>
    </row>
    <row r="56686" spans="2:2">
      <c r="B56686" s="150"/>
    </row>
    <row r="56687" spans="2:2">
      <c r="B56687" s="150"/>
    </row>
    <row r="56688" spans="2:2">
      <c r="B56688" s="150"/>
    </row>
    <row r="56689" spans="2:2">
      <c r="B56689" s="150"/>
    </row>
    <row r="56690" spans="2:2">
      <c r="B56690" s="150"/>
    </row>
    <row r="56691" spans="2:2">
      <c r="B56691" s="150"/>
    </row>
    <row r="56692" spans="2:2">
      <c r="B56692" s="150"/>
    </row>
    <row r="56693" spans="2:2">
      <c r="B56693" s="150"/>
    </row>
    <row r="56694" spans="2:2">
      <c r="B56694" s="150"/>
    </row>
    <row r="56695" spans="2:2">
      <c r="B56695" s="150"/>
    </row>
    <row r="56696" spans="2:2">
      <c r="B56696" s="150"/>
    </row>
    <row r="56697" spans="2:2">
      <c r="B56697" s="150"/>
    </row>
    <row r="56698" spans="2:2">
      <c r="B56698" s="150"/>
    </row>
    <row r="56699" spans="2:2">
      <c r="B56699" s="150"/>
    </row>
    <row r="56700" spans="2:2">
      <c r="B56700" s="150"/>
    </row>
    <row r="56701" spans="2:2">
      <c r="B56701" s="150"/>
    </row>
    <row r="56702" spans="2:2">
      <c r="B56702" s="150"/>
    </row>
    <row r="56703" spans="2:2">
      <c r="B56703" s="150"/>
    </row>
    <row r="56704" spans="2:2">
      <c r="B56704" s="150"/>
    </row>
    <row r="56705" spans="2:2">
      <c r="B56705" s="150"/>
    </row>
    <row r="56706" spans="2:2">
      <c r="B56706" s="150"/>
    </row>
    <row r="56707" spans="2:2">
      <c r="B56707" s="150"/>
    </row>
    <row r="56708" spans="2:2">
      <c r="B56708" s="150"/>
    </row>
    <row r="56709" spans="2:2">
      <c r="B56709" s="150"/>
    </row>
    <row r="56710" spans="2:2">
      <c r="B56710" s="150"/>
    </row>
    <row r="56711" spans="2:2">
      <c r="B56711" s="150"/>
    </row>
    <row r="56712" spans="2:2">
      <c r="B56712" s="150"/>
    </row>
    <row r="56713" spans="2:2">
      <c r="B56713" s="150"/>
    </row>
    <row r="56714" spans="2:2">
      <c r="B56714" s="150"/>
    </row>
    <row r="56715" spans="2:2">
      <c r="B56715" s="150"/>
    </row>
    <row r="56716" spans="2:2">
      <c r="B56716" s="150"/>
    </row>
    <row r="56717" spans="2:2">
      <c r="B56717" s="150"/>
    </row>
    <row r="56718" spans="2:2">
      <c r="B56718" s="150"/>
    </row>
    <row r="56719" spans="2:2">
      <c r="B56719" s="150"/>
    </row>
    <row r="56720" spans="2:2">
      <c r="B56720" s="150"/>
    </row>
    <row r="56721" spans="2:2">
      <c r="B56721" s="150"/>
    </row>
    <row r="56722" spans="2:2">
      <c r="B56722" s="150"/>
    </row>
    <row r="56723" spans="2:2">
      <c r="B56723" s="150"/>
    </row>
    <row r="56724" spans="2:2">
      <c r="B56724" s="150"/>
    </row>
    <row r="56725" spans="2:2">
      <c r="B56725" s="150"/>
    </row>
    <row r="56726" spans="2:2">
      <c r="B56726" s="150"/>
    </row>
    <row r="56727" spans="2:2">
      <c r="B56727" s="150"/>
    </row>
    <row r="56728" spans="2:2">
      <c r="B56728" s="150"/>
    </row>
    <row r="56729" spans="2:2">
      <c r="B56729" s="150"/>
    </row>
    <row r="56730" spans="2:2">
      <c r="B56730" s="150"/>
    </row>
    <row r="56731" spans="2:2">
      <c r="B56731" s="150"/>
    </row>
    <row r="56732" spans="2:2">
      <c r="B56732" s="150"/>
    </row>
    <row r="56733" spans="2:2">
      <c r="B56733" s="150"/>
    </row>
    <row r="56734" spans="2:2">
      <c r="B56734" s="150"/>
    </row>
    <row r="56735" spans="2:2">
      <c r="B56735" s="150"/>
    </row>
    <row r="56736" spans="2:2">
      <c r="B56736" s="150"/>
    </row>
    <row r="56737" spans="2:2">
      <c r="B56737" s="150"/>
    </row>
    <row r="56738" spans="2:2">
      <c r="B56738" s="150"/>
    </row>
    <row r="56739" spans="2:2">
      <c r="B56739" s="150"/>
    </row>
    <row r="56740" spans="2:2">
      <c r="B56740" s="150"/>
    </row>
    <row r="56741" spans="2:2">
      <c r="B56741" s="150"/>
    </row>
    <row r="56742" spans="2:2">
      <c r="B56742" s="150"/>
    </row>
    <row r="56743" spans="2:2">
      <c r="B56743" s="150"/>
    </row>
    <row r="56744" spans="2:2">
      <c r="B56744" s="150"/>
    </row>
    <row r="56745" spans="2:2">
      <c r="B56745" s="150"/>
    </row>
    <row r="56746" spans="2:2">
      <c r="B56746" s="150"/>
    </row>
    <row r="56747" spans="2:2">
      <c r="B56747" s="150"/>
    </row>
    <row r="56748" spans="2:2">
      <c r="B56748" s="150"/>
    </row>
    <row r="56749" spans="2:2">
      <c r="B56749" s="150"/>
    </row>
    <row r="56750" spans="2:2">
      <c r="B56750" s="150"/>
    </row>
    <row r="56751" spans="2:2">
      <c r="B56751" s="150"/>
    </row>
    <row r="56752" spans="2:2">
      <c r="B56752" s="150"/>
    </row>
    <row r="56753" spans="2:2">
      <c r="B56753" s="150"/>
    </row>
    <row r="56754" spans="2:2">
      <c r="B56754" s="150"/>
    </row>
    <row r="56755" spans="2:2">
      <c r="B56755" s="150"/>
    </row>
    <row r="56756" spans="2:2">
      <c r="B56756" s="150"/>
    </row>
    <row r="56757" spans="2:2">
      <c r="B56757" s="150"/>
    </row>
    <row r="56758" spans="2:2">
      <c r="B56758" s="150"/>
    </row>
    <row r="56759" spans="2:2">
      <c r="B56759" s="150"/>
    </row>
    <row r="56760" spans="2:2">
      <c r="B56760" s="150"/>
    </row>
    <row r="56761" spans="2:2">
      <c r="B56761" s="150"/>
    </row>
    <row r="56762" spans="2:2">
      <c r="B56762" s="150"/>
    </row>
    <row r="56763" spans="2:2">
      <c r="B56763" s="150"/>
    </row>
    <row r="56764" spans="2:2">
      <c r="B56764" s="150"/>
    </row>
    <row r="56765" spans="2:2">
      <c r="B56765" s="150"/>
    </row>
    <row r="56766" spans="2:2">
      <c r="B56766" s="150"/>
    </row>
    <row r="56767" spans="2:2">
      <c r="B56767" s="150"/>
    </row>
    <row r="56768" spans="2:2">
      <c r="B56768" s="150"/>
    </row>
    <row r="56769" spans="2:2">
      <c r="B56769" s="150"/>
    </row>
    <row r="56770" spans="2:2">
      <c r="B56770" s="150"/>
    </row>
    <row r="56771" spans="2:2">
      <c r="B56771" s="150"/>
    </row>
    <row r="56772" spans="2:2">
      <c r="B56772" s="150"/>
    </row>
    <row r="56773" spans="2:2">
      <c r="B56773" s="150"/>
    </row>
    <row r="56774" spans="2:2">
      <c r="B56774" s="150"/>
    </row>
    <row r="56775" spans="2:2">
      <c r="B56775" s="150"/>
    </row>
    <row r="56776" spans="2:2">
      <c r="B56776" s="150"/>
    </row>
    <row r="56777" spans="2:2">
      <c r="B56777" s="150"/>
    </row>
    <row r="56778" spans="2:2">
      <c r="B56778" s="150"/>
    </row>
    <row r="56779" spans="2:2">
      <c r="B56779" s="150"/>
    </row>
    <row r="56780" spans="2:2">
      <c r="B56780" s="150"/>
    </row>
    <row r="56781" spans="2:2">
      <c r="B56781" s="150"/>
    </row>
    <row r="56782" spans="2:2">
      <c r="B56782" s="150"/>
    </row>
    <row r="56783" spans="2:2">
      <c r="B56783" s="150"/>
    </row>
    <row r="56784" spans="2:2">
      <c r="B56784" s="150"/>
    </row>
    <row r="56785" spans="2:2">
      <c r="B56785" s="150"/>
    </row>
    <row r="56786" spans="2:2">
      <c r="B56786" s="150"/>
    </row>
    <row r="56787" spans="2:2">
      <c r="B56787" s="150"/>
    </row>
    <row r="56788" spans="2:2">
      <c r="B56788" s="150"/>
    </row>
    <row r="56789" spans="2:2">
      <c r="B56789" s="150"/>
    </row>
    <row r="56790" spans="2:2">
      <c r="B56790" s="150"/>
    </row>
    <row r="56791" spans="2:2">
      <c r="B56791" s="150"/>
    </row>
    <row r="56792" spans="2:2">
      <c r="B56792" s="150"/>
    </row>
    <row r="56793" spans="2:2">
      <c r="B56793" s="150"/>
    </row>
    <row r="56794" spans="2:2">
      <c r="B56794" s="150"/>
    </row>
    <row r="56795" spans="2:2">
      <c r="B56795" s="150"/>
    </row>
    <row r="56796" spans="2:2">
      <c r="B56796" s="150"/>
    </row>
    <row r="56797" spans="2:2">
      <c r="B56797" s="150"/>
    </row>
    <row r="56798" spans="2:2">
      <c r="B56798" s="150"/>
    </row>
    <row r="56799" spans="2:2">
      <c r="B56799" s="150"/>
    </row>
    <row r="56800" spans="2:2">
      <c r="B56800" s="150"/>
    </row>
    <row r="56801" spans="2:2">
      <c r="B56801" s="150"/>
    </row>
    <row r="56802" spans="2:2">
      <c r="B56802" s="150"/>
    </row>
    <row r="56803" spans="2:2">
      <c r="B56803" s="150"/>
    </row>
    <row r="56804" spans="2:2">
      <c r="B56804" s="150"/>
    </row>
    <row r="56805" spans="2:2">
      <c r="B56805" s="150"/>
    </row>
    <row r="56806" spans="2:2">
      <c r="B56806" s="150"/>
    </row>
    <row r="56807" spans="2:2">
      <c r="B56807" s="150"/>
    </row>
    <row r="56808" spans="2:2">
      <c r="B56808" s="150"/>
    </row>
    <row r="56809" spans="2:2">
      <c r="B56809" s="150"/>
    </row>
    <row r="56810" spans="2:2">
      <c r="B56810" s="150"/>
    </row>
    <row r="56811" spans="2:2">
      <c r="B56811" s="150"/>
    </row>
    <row r="56812" spans="2:2">
      <c r="B56812" s="150"/>
    </row>
    <row r="56813" spans="2:2">
      <c r="B56813" s="150"/>
    </row>
    <row r="56814" spans="2:2">
      <c r="B56814" s="150"/>
    </row>
    <row r="56815" spans="2:2">
      <c r="B56815" s="150"/>
    </row>
    <row r="56816" spans="2:2">
      <c r="B56816" s="150"/>
    </row>
    <row r="56817" spans="2:2">
      <c r="B56817" s="150"/>
    </row>
    <row r="56818" spans="2:2">
      <c r="B56818" s="150"/>
    </row>
    <row r="56819" spans="2:2">
      <c r="B56819" s="150"/>
    </row>
    <row r="56820" spans="2:2">
      <c r="B56820" s="150"/>
    </row>
    <row r="56821" spans="2:2">
      <c r="B56821" s="150"/>
    </row>
    <row r="56822" spans="2:2">
      <c r="B56822" s="150"/>
    </row>
    <row r="56823" spans="2:2">
      <c r="B56823" s="150"/>
    </row>
    <row r="56824" spans="2:2">
      <c r="B56824" s="150"/>
    </row>
    <row r="56825" spans="2:2">
      <c r="B56825" s="150"/>
    </row>
    <row r="56826" spans="2:2">
      <c r="B56826" s="150"/>
    </row>
    <row r="56827" spans="2:2">
      <c r="B56827" s="150"/>
    </row>
    <row r="56828" spans="2:2">
      <c r="B56828" s="150"/>
    </row>
    <row r="56829" spans="2:2">
      <c r="B56829" s="150"/>
    </row>
    <row r="56830" spans="2:2">
      <c r="B56830" s="150"/>
    </row>
    <row r="56831" spans="2:2">
      <c r="B56831" s="150"/>
    </row>
    <row r="56832" spans="2:2">
      <c r="B56832" s="150"/>
    </row>
    <row r="56833" spans="2:2">
      <c r="B56833" s="150"/>
    </row>
    <row r="56834" spans="2:2">
      <c r="B56834" s="150"/>
    </row>
    <row r="56835" spans="2:2">
      <c r="B56835" s="150"/>
    </row>
    <row r="56836" spans="2:2">
      <c r="B56836" s="150"/>
    </row>
    <row r="56837" spans="2:2">
      <c r="B56837" s="150"/>
    </row>
    <row r="56838" spans="2:2">
      <c r="B56838" s="150"/>
    </row>
    <row r="56839" spans="2:2">
      <c r="B56839" s="150"/>
    </row>
    <row r="56840" spans="2:2">
      <c r="B56840" s="150"/>
    </row>
    <row r="56841" spans="2:2">
      <c r="B56841" s="150"/>
    </row>
    <row r="56842" spans="2:2">
      <c r="B56842" s="150"/>
    </row>
    <row r="56843" spans="2:2">
      <c r="B56843" s="150"/>
    </row>
    <row r="56844" spans="2:2">
      <c r="B56844" s="150"/>
    </row>
    <row r="56845" spans="2:2">
      <c r="B56845" s="150"/>
    </row>
    <row r="56846" spans="2:2">
      <c r="B56846" s="150"/>
    </row>
    <row r="56847" spans="2:2">
      <c r="B56847" s="150"/>
    </row>
    <row r="56848" spans="2:2">
      <c r="B56848" s="150"/>
    </row>
    <row r="56849" spans="2:2">
      <c r="B56849" s="150"/>
    </row>
    <row r="56850" spans="2:2">
      <c r="B56850" s="150"/>
    </row>
    <row r="56851" spans="2:2">
      <c r="B56851" s="150"/>
    </row>
    <row r="56852" spans="2:2">
      <c r="B56852" s="150"/>
    </row>
    <row r="56853" spans="2:2">
      <c r="B56853" s="150"/>
    </row>
    <row r="56854" spans="2:2">
      <c r="B56854" s="150"/>
    </row>
    <row r="56855" spans="2:2">
      <c r="B56855" s="150"/>
    </row>
    <row r="56856" spans="2:2">
      <c r="B56856" s="150"/>
    </row>
    <row r="56857" spans="2:2">
      <c r="B56857" s="150"/>
    </row>
    <row r="56858" spans="2:2">
      <c r="B56858" s="150"/>
    </row>
    <row r="56859" spans="2:2">
      <c r="B56859" s="150"/>
    </row>
    <row r="56860" spans="2:2">
      <c r="B56860" s="150"/>
    </row>
    <row r="56861" spans="2:2">
      <c r="B56861" s="150"/>
    </row>
    <row r="56862" spans="2:2">
      <c r="B56862" s="150"/>
    </row>
    <row r="56863" spans="2:2">
      <c r="B56863" s="150"/>
    </row>
    <row r="56864" spans="2:2">
      <c r="B56864" s="150"/>
    </row>
    <row r="56865" spans="2:2">
      <c r="B56865" s="150"/>
    </row>
    <row r="56866" spans="2:2">
      <c r="B56866" s="150"/>
    </row>
    <row r="56867" spans="2:2">
      <c r="B56867" s="150"/>
    </row>
    <row r="56868" spans="2:2">
      <c r="B56868" s="150"/>
    </row>
    <row r="56869" spans="2:2">
      <c r="B56869" s="150"/>
    </row>
    <row r="56870" spans="2:2">
      <c r="B56870" s="150"/>
    </row>
    <row r="56871" spans="2:2">
      <c r="B56871" s="150"/>
    </row>
    <row r="56872" spans="2:2">
      <c r="B56872" s="150"/>
    </row>
    <row r="56873" spans="2:2">
      <c r="B56873" s="150"/>
    </row>
    <row r="56874" spans="2:2">
      <c r="B56874" s="150"/>
    </row>
    <row r="56875" spans="2:2">
      <c r="B56875" s="150"/>
    </row>
    <row r="56876" spans="2:2">
      <c r="B56876" s="150"/>
    </row>
    <row r="56877" spans="2:2">
      <c r="B56877" s="150"/>
    </row>
    <row r="56878" spans="2:2">
      <c r="B56878" s="150"/>
    </row>
    <row r="56879" spans="2:2">
      <c r="B56879" s="150"/>
    </row>
    <row r="56880" spans="2:2">
      <c r="B56880" s="150"/>
    </row>
    <row r="56881" spans="2:2">
      <c r="B56881" s="150"/>
    </row>
    <row r="56882" spans="2:2">
      <c r="B56882" s="150"/>
    </row>
    <row r="56883" spans="2:2">
      <c r="B56883" s="150"/>
    </row>
    <row r="56884" spans="2:2">
      <c r="B56884" s="150"/>
    </row>
    <row r="56885" spans="2:2">
      <c r="B56885" s="150"/>
    </row>
    <row r="56886" spans="2:2">
      <c r="B56886" s="150"/>
    </row>
    <row r="56887" spans="2:2">
      <c r="B56887" s="150"/>
    </row>
    <row r="56888" spans="2:2">
      <c r="B56888" s="150"/>
    </row>
    <row r="56889" spans="2:2">
      <c r="B56889" s="150"/>
    </row>
    <row r="56890" spans="2:2">
      <c r="B56890" s="150"/>
    </row>
    <row r="56891" spans="2:2">
      <c r="B56891" s="150"/>
    </row>
    <row r="56892" spans="2:2">
      <c r="B56892" s="150"/>
    </row>
    <row r="56893" spans="2:2">
      <c r="B56893" s="150"/>
    </row>
    <row r="56894" spans="2:2">
      <c r="B56894" s="150"/>
    </row>
    <row r="56895" spans="2:2">
      <c r="B56895" s="150"/>
    </row>
    <row r="56896" spans="2:2">
      <c r="B56896" s="150"/>
    </row>
    <row r="56897" spans="2:2">
      <c r="B56897" s="150"/>
    </row>
    <row r="56898" spans="2:2">
      <c r="B56898" s="150"/>
    </row>
    <row r="56899" spans="2:2">
      <c r="B56899" s="150"/>
    </row>
    <row r="56900" spans="2:2">
      <c r="B56900" s="150"/>
    </row>
    <row r="56901" spans="2:2">
      <c r="B56901" s="150"/>
    </row>
    <row r="56902" spans="2:2">
      <c r="B56902" s="150"/>
    </row>
    <row r="56903" spans="2:2">
      <c r="B56903" s="150"/>
    </row>
    <row r="56904" spans="2:2">
      <c r="B56904" s="150"/>
    </row>
    <row r="56905" spans="2:2">
      <c r="B56905" s="150"/>
    </row>
    <row r="56906" spans="2:2">
      <c r="B56906" s="150"/>
    </row>
    <row r="56907" spans="2:2">
      <c r="B56907" s="150"/>
    </row>
    <row r="56908" spans="2:2">
      <c r="B56908" s="150"/>
    </row>
    <row r="56909" spans="2:2">
      <c r="B56909" s="150"/>
    </row>
    <row r="56910" spans="2:2">
      <c r="B56910" s="150"/>
    </row>
    <row r="56911" spans="2:2">
      <c r="B56911" s="150"/>
    </row>
    <row r="56912" spans="2:2">
      <c r="B56912" s="150"/>
    </row>
    <row r="56913" spans="2:2">
      <c r="B56913" s="150"/>
    </row>
    <row r="56914" spans="2:2">
      <c r="B56914" s="150"/>
    </row>
    <row r="56915" spans="2:2">
      <c r="B56915" s="150"/>
    </row>
    <row r="56916" spans="2:2">
      <c r="B56916" s="150"/>
    </row>
    <row r="56917" spans="2:2">
      <c r="B56917" s="150"/>
    </row>
    <row r="56918" spans="2:2">
      <c r="B56918" s="150"/>
    </row>
    <row r="56919" spans="2:2">
      <c r="B56919" s="150"/>
    </row>
    <row r="56920" spans="2:2">
      <c r="B56920" s="150"/>
    </row>
    <row r="56921" spans="2:2">
      <c r="B56921" s="150"/>
    </row>
    <row r="56922" spans="2:2">
      <c r="B56922" s="150"/>
    </row>
    <row r="56923" spans="2:2">
      <c r="B56923" s="150"/>
    </row>
    <row r="56924" spans="2:2">
      <c r="B56924" s="150"/>
    </row>
    <row r="56925" spans="2:2">
      <c r="B56925" s="150"/>
    </row>
    <row r="56926" spans="2:2">
      <c r="B56926" s="150"/>
    </row>
    <row r="56927" spans="2:2">
      <c r="B56927" s="150"/>
    </row>
    <row r="56928" spans="2:2">
      <c r="B56928" s="150"/>
    </row>
    <row r="56929" spans="2:2">
      <c r="B56929" s="150"/>
    </row>
    <row r="56930" spans="2:2">
      <c r="B56930" s="150"/>
    </row>
    <row r="56931" spans="2:2">
      <c r="B56931" s="150"/>
    </row>
    <row r="56932" spans="2:2">
      <c r="B56932" s="150"/>
    </row>
    <row r="56933" spans="2:2">
      <c r="B56933" s="150"/>
    </row>
    <row r="56934" spans="2:2">
      <c r="B56934" s="150"/>
    </row>
    <row r="56935" spans="2:2">
      <c r="B56935" s="150"/>
    </row>
    <row r="56936" spans="2:2">
      <c r="B56936" s="150"/>
    </row>
    <row r="56937" spans="2:2">
      <c r="B56937" s="150"/>
    </row>
    <row r="56938" spans="2:2">
      <c r="B56938" s="150"/>
    </row>
    <row r="56939" spans="2:2">
      <c r="B56939" s="150"/>
    </row>
    <row r="56940" spans="2:2">
      <c r="B56940" s="150"/>
    </row>
    <row r="56941" spans="2:2">
      <c r="B56941" s="150"/>
    </row>
    <row r="56942" spans="2:2">
      <c r="B56942" s="150"/>
    </row>
    <row r="56943" spans="2:2">
      <c r="B56943" s="150"/>
    </row>
    <row r="56944" spans="2:2">
      <c r="B56944" s="150"/>
    </row>
    <row r="56945" spans="2:2">
      <c r="B56945" s="150"/>
    </row>
    <row r="56946" spans="2:2">
      <c r="B56946" s="150"/>
    </row>
    <row r="56947" spans="2:2">
      <c r="B56947" s="150"/>
    </row>
    <row r="56948" spans="2:2">
      <c r="B56948" s="150"/>
    </row>
    <row r="56949" spans="2:2">
      <c r="B56949" s="150"/>
    </row>
    <row r="56950" spans="2:2">
      <c r="B56950" s="150"/>
    </row>
    <row r="56951" spans="2:2">
      <c r="B56951" s="150"/>
    </row>
    <row r="56952" spans="2:2">
      <c r="B56952" s="150"/>
    </row>
    <row r="56953" spans="2:2">
      <c r="B56953" s="150"/>
    </row>
    <row r="56954" spans="2:2">
      <c r="B56954" s="150"/>
    </row>
    <row r="56955" spans="2:2">
      <c r="B56955" s="150"/>
    </row>
    <row r="56956" spans="2:2">
      <c r="B56956" s="150"/>
    </row>
    <row r="56957" spans="2:2">
      <c r="B56957" s="150"/>
    </row>
    <row r="56958" spans="2:2">
      <c r="B56958" s="150"/>
    </row>
    <row r="56959" spans="2:2">
      <c r="B56959" s="150"/>
    </row>
    <row r="56960" spans="2:2">
      <c r="B56960" s="150"/>
    </row>
    <row r="56961" spans="2:2">
      <c r="B56961" s="150"/>
    </row>
    <row r="56962" spans="2:2">
      <c r="B56962" s="150"/>
    </row>
    <row r="56963" spans="2:2">
      <c r="B56963" s="150"/>
    </row>
    <row r="56964" spans="2:2">
      <c r="B56964" s="150"/>
    </row>
    <row r="56965" spans="2:2">
      <c r="B56965" s="150"/>
    </row>
    <row r="56966" spans="2:2">
      <c r="B56966" s="150"/>
    </row>
    <row r="56967" spans="2:2">
      <c r="B56967" s="150"/>
    </row>
    <row r="56968" spans="2:2">
      <c r="B56968" s="150"/>
    </row>
    <row r="56969" spans="2:2">
      <c r="B56969" s="150"/>
    </row>
    <row r="56970" spans="2:2">
      <c r="B56970" s="150"/>
    </row>
    <row r="56971" spans="2:2">
      <c r="B56971" s="150"/>
    </row>
    <row r="56972" spans="2:2">
      <c r="B56972" s="150"/>
    </row>
    <row r="56973" spans="2:2">
      <c r="B56973" s="150"/>
    </row>
    <row r="56974" spans="2:2">
      <c r="B56974" s="150"/>
    </row>
    <row r="56975" spans="2:2">
      <c r="B56975" s="150"/>
    </row>
    <row r="56976" spans="2:2">
      <c r="B56976" s="150"/>
    </row>
    <row r="56977" spans="2:2">
      <c r="B56977" s="150"/>
    </row>
    <row r="56978" spans="2:2">
      <c r="B56978" s="150"/>
    </row>
    <row r="56979" spans="2:2">
      <c r="B56979" s="150"/>
    </row>
    <row r="56980" spans="2:2">
      <c r="B56980" s="150"/>
    </row>
    <row r="56981" spans="2:2">
      <c r="B56981" s="150"/>
    </row>
    <row r="56982" spans="2:2">
      <c r="B56982" s="150"/>
    </row>
    <row r="56983" spans="2:2">
      <c r="B56983" s="150"/>
    </row>
    <row r="56984" spans="2:2">
      <c r="B56984" s="150"/>
    </row>
    <row r="56985" spans="2:2">
      <c r="B56985" s="150"/>
    </row>
    <row r="56986" spans="2:2">
      <c r="B56986" s="150"/>
    </row>
    <row r="56987" spans="2:2">
      <c r="B56987" s="150"/>
    </row>
    <row r="56988" spans="2:2">
      <c r="B56988" s="150"/>
    </row>
    <row r="56989" spans="2:2">
      <c r="B56989" s="150"/>
    </row>
    <row r="56990" spans="2:2">
      <c r="B56990" s="150"/>
    </row>
    <row r="56991" spans="2:2">
      <c r="B56991" s="150"/>
    </row>
    <row r="56992" spans="2:2">
      <c r="B56992" s="150"/>
    </row>
    <row r="56993" spans="2:2">
      <c r="B56993" s="150"/>
    </row>
    <row r="56994" spans="2:2">
      <c r="B56994" s="150"/>
    </row>
    <row r="56995" spans="2:2">
      <c r="B56995" s="150"/>
    </row>
    <row r="56996" spans="2:2">
      <c r="B56996" s="150"/>
    </row>
    <row r="56997" spans="2:2">
      <c r="B56997" s="150"/>
    </row>
    <row r="56998" spans="2:2">
      <c r="B56998" s="150"/>
    </row>
    <row r="56999" spans="2:2">
      <c r="B56999" s="150"/>
    </row>
    <row r="57000" spans="2:2">
      <c r="B57000" s="150"/>
    </row>
    <row r="57001" spans="2:2">
      <c r="B57001" s="150"/>
    </row>
    <row r="57002" spans="2:2">
      <c r="B57002" s="150"/>
    </row>
    <row r="57003" spans="2:2">
      <c r="B57003" s="150"/>
    </row>
    <row r="57004" spans="2:2">
      <c r="B57004" s="150"/>
    </row>
    <row r="57005" spans="2:2">
      <c r="B57005" s="150"/>
    </row>
    <row r="57006" spans="2:2">
      <c r="B57006" s="150"/>
    </row>
    <row r="57007" spans="2:2">
      <c r="B57007" s="150"/>
    </row>
    <row r="57008" spans="2:2">
      <c r="B57008" s="150"/>
    </row>
    <row r="57009" spans="2:2">
      <c r="B57009" s="150"/>
    </row>
    <row r="57010" spans="2:2">
      <c r="B57010" s="150"/>
    </row>
    <row r="57011" spans="2:2">
      <c r="B57011" s="150"/>
    </row>
    <row r="57012" spans="2:2">
      <c r="B57012" s="150"/>
    </row>
    <row r="57013" spans="2:2">
      <c r="B57013" s="150"/>
    </row>
    <row r="57014" spans="2:2">
      <c r="B57014" s="150"/>
    </row>
    <row r="57015" spans="2:2">
      <c r="B57015" s="150"/>
    </row>
    <row r="57016" spans="2:2">
      <c r="B57016" s="150"/>
    </row>
    <row r="57017" spans="2:2">
      <c r="B57017" s="150"/>
    </row>
    <row r="57018" spans="2:2">
      <c r="B57018" s="150"/>
    </row>
    <row r="57019" spans="2:2">
      <c r="B57019" s="150"/>
    </row>
    <row r="57020" spans="2:2">
      <c r="B57020" s="150"/>
    </row>
    <row r="57021" spans="2:2">
      <c r="B57021" s="150"/>
    </row>
    <row r="57022" spans="2:2">
      <c r="B57022" s="150"/>
    </row>
    <row r="57023" spans="2:2">
      <c r="B57023" s="150"/>
    </row>
    <row r="57024" spans="2:2">
      <c r="B57024" s="150"/>
    </row>
    <row r="57025" spans="2:2">
      <c r="B57025" s="150"/>
    </row>
    <row r="57026" spans="2:2">
      <c r="B57026" s="150"/>
    </row>
    <row r="57027" spans="2:2">
      <c r="B57027" s="150"/>
    </row>
    <row r="57028" spans="2:2">
      <c r="B57028" s="150"/>
    </row>
    <row r="57029" spans="2:2">
      <c r="B57029" s="150"/>
    </row>
    <row r="57030" spans="2:2">
      <c r="B57030" s="150"/>
    </row>
    <row r="57031" spans="2:2">
      <c r="B57031" s="150"/>
    </row>
    <row r="57032" spans="2:2">
      <c r="B57032" s="150"/>
    </row>
    <row r="57033" spans="2:2">
      <c r="B57033" s="150"/>
    </row>
    <row r="57034" spans="2:2">
      <c r="B57034" s="150"/>
    </row>
    <row r="57035" spans="2:2">
      <c r="B57035" s="150"/>
    </row>
    <row r="57036" spans="2:2">
      <c r="B57036" s="150"/>
    </row>
    <row r="57037" spans="2:2">
      <c r="B57037" s="150"/>
    </row>
    <row r="57038" spans="2:2">
      <c r="B57038" s="150"/>
    </row>
    <row r="57039" spans="2:2">
      <c r="B57039" s="150"/>
    </row>
    <row r="57040" spans="2:2">
      <c r="B57040" s="150"/>
    </row>
    <row r="57041" spans="2:2">
      <c r="B57041" s="150"/>
    </row>
    <row r="57042" spans="2:2">
      <c r="B57042" s="150"/>
    </row>
    <row r="57043" spans="2:2">
      <c r="B57043" s="150"/>
    </row>
    <row r="57044" spans="2:2">
      <c r="B57044" s="150"/>
    </row>
    <row r="57045" spans="2:2">
      <c r="B57045" s="150"/>
    </row>
    <row r="57046" spans="2:2">
      <c r="B57046" s="150"/>
    </row>
    <row r="57047" spans="2:2">
      <c r="B57047" s="150"/>
    </row>
    <row r="57048" spans="2:2">
      <c r="B57048" s="150"/>
    </row>
    <row r="57049" spans="2:2">
      <c r="B57049" s="150"/>
    </row>
    <row r="57050" spans="2:2">
      <c r="B57050" s="150"/>
    </row>
    <row r="57051" spans="2:2">
      <c r="B57051" s="150"/>
    </row>
    <row r="57052" spans="2:2">
      <c r="B57052" s="150"/>
    </row>
    <row r="57053" spans="2:2">
      <c r="B57053" s="150"/>
    </row>
    <row r="57054" spans="2:2">
      <c r="B57054" s="150"/>
    </row>
    <row r="57055" spans="2:2">
      <c r="B57055" s="150"/>
    </row>
    <row r="57056" spans="2:2">
      <c r="B57056" s="150"/>
    </row>
    <row r="57057" spans="2:2">
      <c r="B57057" s="150"/>
    </row>
    <row r="57058" spans="2:2">
      <c r="B57058" s="150"/>
    </row>
    <row r="57059" spans="2:2">
      <c r="B57059" s="150"/>
    </row>
    <row r="57060" spans="2:2">
      <c r="B57060" s="150"/>
    </row>
    <row r="57061" spans="2:2">
      <c r="B57061" s="150"/>
    </row>
    <row r="57062" spans="2:2">
      <c r="B57062" s="150"/>
    </row>
    <row r="57063" spans="2:2">
      <c r="B57063" s="150"/>
    </row>
    <row r="57064" spans="2:2">
      <c r="B57064" s="150"/>
    </row>
    <row r="57065" spans="2:2">
      <c r="B57065" s="150"/>
    </row>
    <row r="57066" spans="2:2">
      <c r="B57066" s="150"/>
    </row>
    <row r="57067" spans="2:2">
      <c r="B57067" s="150"/>
    </row>
    <row r="57068" spans="2:2">
      <c r="B57068" s="150"/>
    </row>
    <row r="57069" spans="2:2">
      <c r="B57069" s="150"/>
    </row>
    <row r="57070" spans="2:2">
      <c r="B57070" s="150"/>
    </row>
    <row r="57071" spans="2:2">
      <c r="B57071" s="150"/>
    </row>
    <row r="57072" spans="2:2">
      <c r="B57072" s="150"/>
    </row>
    <row r="57073" spans="2:2">
      <c r="B57073" s="150"/>
    </row>
    <row r="57074" spans="2:2">
      <c r="B57074" s="150"/>
    </row>
    <row r="57075" spans="2:2">
      <c r="B57075" s="150"/>
    </row>
    <row r="57076" spans="2:2">
      <c r="B57076" s="150"/>
    </row>
    <row r="57077" spans="2:2">
      <c r="B57077" s="150"/>
    </row>
    <row r="57078" spans="2:2">
      <c r="B57078" s="150"/>
    </row>
    <row r="57079" spans="2:2">
      <c r="B57079" s="150"/>
    </row>
    <row r="57080" spans="2:2">
      <c r="B57080" s="150"/>
    </row>
    <row r="57081" spans="2:2">
      <c r="B57081" s="150"/>
    </row>
    <row r="57082" spans="2:2">
      <c r="B57082" s="150"/>
    </row>
    <row r="57083" spans="2:2">
      <c r="B57083" s="150"/>
    </row>
    <row r="57084" spans="2:2">
      <c r="B57084" s="150"/>
    </row>
    <row r="57085" spans="2:2">
      <c r="B57085" s="150"/>
    </row>
    <row r="57086" spans="2:2">
      <c r="B57086" s="150"/>
    </row>
    <row r="57087" spans="2:2">
      <c r="B57087" s="150"/>
    </row>
    <row r="57088" spans="2:2">
      <c r="B57088" s="150"/>
    </row>
    <row r="57089" spans="2:2">
      <c r="B57089" s="150"/>
    </row>
    <row r="57090" spans="2:2">
      <c r="B57090" s="150"/>
    </row>
    <row r="57091" spans="2:2">
      <c r="B57091" s="150"/>
    </row>
    <row r="57092" spans="2:2">
      <c r="B57092" s="150"/>
    </row>
    <row r="57093" spans="2:2">
      <c r="B57093" s="150"/>
    </row>
    <row r="57094" spans="2:2">
      <c r="B57094" s="150"/>
    </row>
    <row r="57095" spans="2:2">
      <c r="B57095" s="150"/>
    </row>
    <row r="57096" spans="2:2">
      <c r="B57096" s="150"/>
    </row>
    <row r="57097" spans="2:2">
      <c r="B57097" s="150"/>
    </row>
    <row r="57098" spans="2:2">
      <c r="B57098" s="150"/>
    </row>
    <row r="57099" spans="2:2">
      <c r="B57099" s="150"/>
    </row>
    <row r="57100" spans="2:2">
      <c r="B57100" s="150"/>
    </row>
    <row r="57101" spans="2:2">
      <c r="B57101" s="150"/>
    </row>
    <row r="57102" spans="2:2">
      <c r="B57102" s="150"/>
    </row>
    <row r="57103" spans="2:2">
      <c r="B57103" s="150"/>
    </row>
    <row r="57104" spans="2:2">
      <c r="B57104" s="150"/>
    </row>
    <row r="57105" spans="2:2">
      <c r="B57105" s="150"/>
    </row>
    <row r="57106" spans="2:2">
      <c r="B57106" s="150"/>
    </row>
    <row r="57107" spans="2:2">
      <c r="B57107" s="150"/>
    </row>
    <row r="57108" spans="2:2">
      <c r="B57108" s="150"/>
    </row>
    <row r="57109" spans="2:2">
      <c r="B57109" s="150"/>
    </row>
    <row r="57110" spans="2:2">
      <c r="B57110" s="150"/>
    </row>
    <row r="57111" spans="2:2">
      <c r="B57111" s="150"/>
    </row>
    <row r="57112" spans="2:2">
      <c r="B57112" s="150"/>
    </row>
    <row r="57113" spans="2:2">
      <c r="B57113" s="150"/>
    </row>
    <row r="57114" spans="2:2">
      <c r="B57114" s="150"/>
    </row>
    <row r="57115" spans="2:2">
      <c r="B57115" s="150"/>
    </row>
    <row r="57116" spans="2:2">
      <c r="B57116" s="150"/>
    </row>
    <row r="57117" spans="2:2">
      <c r="B57117" s="150"/>
    </row>
    <row r="57118" spans="2:2">
      <c r="B57118" s="150"/>
    </row>
    <row r="57119" spans="2:2">
      <c r="B57119" s="150"/>
    </row>
    <row r="57120" spans="2:2">
      <c r="B57120" s="150"/>
    </row>
    <row r="57121" spans="2:2">
      <c r="B57121" s="150"/>
    </row>
    <row r="57122" spans="2:2">
      <c r="B57122" s="150"/>
    </row>
    <row r="57123" spans="2:2">
      <c r="B57123" s="150"/>
    </row>
    <row r="57124" spans="2:2">
      <c r="B57124" s="150"/>
    </row>
    <row r="57125" spans="2:2">
      <c r="B57125" s="150"/>
    </row>
    <row r="57126" spans="2:2">
      <c r="B57126" s="150"/>
    </row>
    <row r="57127" spans="2:2">
      <c r="B57127" s="150"/>
    </row>
    <row r="57128" spans="2:2">
      <c r="B57128" s="150"/>
    </row>
    <row r="57129" spans="2:2">
      <c r="B57129" s="150"/>
    </row>
    <row r="57130" spans="2:2">
      <c r="B57130" s="150"/>
    </row>
    <row r="57131" spans="2:2">
      <c r="B57131" s="150"/>
    </row>
    <row r="57132" spans="2:2">
      <c r="B57132" s="150"/>
    </row>
    <row r="57133" spans="2:2">
      <c r="B57133" s="150"/>
    </row>
    <row r="57134" spans="2:2">
      <c r="B57134" s="150"/>
    </row>
    <row r="57135" spans="2:2">
      <c r="B57135" s="150"/>
    </row>
    <row r="57136" spans="2:2">
      <c r="B57136" s="150"/>
    </row>
    <row r="57137" spans="2:2">
      <c r="B57137" s="150"/>
    </row>
    <row r="57138" spans="2:2">
      <c r="B57138" s="150"/>
    </row>
    <row r="57139" spans="2:2">
      <c r="B57139" s="150"/>
    </row>
    <row r="57140" spans="2:2">
      <c r="B57140" s="150"/>
    </row>
    <row r="57141" spans="2:2">
      <c r="B57141" s="150"/>
    </row>
    <row r="57142" spans="2:2">
      <c r="B57142" s="150"/>
    </row>
    <row r="57143" spans="2:2">
      <c r="B57143" s="150"/>
    </row>
    <row r="57144" spans="2:2">
      <c r="B57144" s="150"/>
    </row>
    <row r="57145" spans="2:2">
      <c r="B57145" s="150"/>
    </row>
    <row r="57146" spans="2:2">
      <c r="B57146" s="150"/>
    </row>
    <row r="57147" spans="2:2">
      <c r="B57147" s="150"/>
    </row>
    <row r="57148" spans="2:2">
      <c r="B57148" s="150"/>
    </row>
    <row r="57149" spans="2:2">
      <c r="B57149" s="150"/>
    </row>
    <row r="57150" spans="2:2">
      <c r="B57150" s="150"/>
    </row>
    <row r="57151" spans="2:2">
      <c r="B57151" s="150"/>
    </row>
    <row r="57152" spans="2:2">
      <c r="B57152" s="150"/>
    </row>
    <row r="57153" spans="2:2">
      <c r="B57153" s="150"/>
    </row>
    <row r="57154" spans="2:2">
      <c r="B57154" s="150"/>
    </row>
    <row r="57155" spans="2:2">
      <c r="B57155" s="150"/>
    </row>
    <row r="57156" spans="2:2">
      <c r="B57156" s="150"/>
    </row>
    <row r="57157" spans="2:2">
      <c r="B57157" s="150"/>
    </row>
    <row r="57158" spans="2:2">
      <c r="B57158" s="150"/>
    </row>
    <row r="57159" spans="2:2">
      <c r="B57159" s="150"/>
    </row>
    <row r="57160" spans="2:2">
      <c r="B57160" s="150"/>
    </row>
    <row r="57161" spans="2:2">
      <c r="B57161" s="150"/>
    </row>
    <row r="57162" spans="2:2">
      <c r="B57162" s="150"/>
    </row>
    <row r="57163" spans="2:2">
      <c r="B57163" s="150"/>
    </row>
    <row r="57164" spans="2:2">
      <c r="B57164" s="150"/>
    </row>
    <row r="57165" spans="2:2">
      <c r="B57165" s="150"/>
    </row>
    <row r="57166" spans="2:2">
      <c r="B57166" s="150"/>
    </row>
    <row r="57167" spans="2:2">
      <c r="B57167" s="150"/>
    </row>
    <row r="57168" spans="2:2">
      <c r="B57168" s="150"/>
    </row>
    <row r="57169" spans="2:2">
      <c r="B57169" s="150"/>
    </row>
    <row r="57170" spans="2:2">
      <c r="B57170" s="150"/>
    </row>
    <row r="57171" spans="2:2">
      <c r="B57171" s="150"/>
    </row>
    <row r="57172" spans="2:2">
      <c r="B57172" s="150"/>
    </row>
    <row r="57173" spans="2:2">
      <c r="B57173" s="150"/>
    </row>
    <row r="57174" spans="2:2">
      <c r="B57174" s="150"/>
    </row>
    <row r="57175" spans="2:2">
      <c r="B57175" s="150"/>
    </row>
    <row r="57176" spans="2:2">
      <c r="B57176" s="150"/>
    </row>
    <row r="57177" spans="2:2">
      <c r="B57177" s="150"/>
    </row>
    <row r="57178" spans="2:2">
      <c r="B57178" s="150"/>
    </row>
    <row r="57179" spans="2:2">
      <c r="B57179" s="150"/>
    </row>
    <row r="57180" spans="2:2">
      <c r="B57180" s="150"/>
    </row>
    <row r="57181" spans="2:2">
      <c r="B57181" s="150"/>
    </row>
    <row r="57182" spans="2:2">
      <c r="B57182" s="150"/>
    </row>
    <row r="57183" spans="2:2">
      <c r="B57183" s="150"/>
    </row>
    <row r="57184" spans="2:2">
      <c r="B57184" s="150"/>
    </row>
    <row r="57185" spans="2:2">
      <c r="B57185" s="150"/>
    </row>
    <row r="57186" spans="2:2">
      <c r="B57186" s="150"/>
    </row>
    <row r="57187" spans="2:2">
      <c r="B57187" s="150"/>
    </row>
    <row r="57188" spans="2:2">
      <c r="B57188" s="150"/>
    </row>
    <row r="57189" spans="2:2">
      <c r="B57189" s="150"/>
    </row>
    <row r="57190" spans="2:2">
      <c r="B57190" s="150"/>
    </row>
    <row r="57191" spans="2:2">
      <c r="B57191" s="150"/>
    </row>
    <row r="57192" spans="2:2">
      <c r="B57192" s="150"/>
    </row>
    <row r="57193" spans="2:2">
      <c r="B57193" s="150"/>
    </row>
    <row r="57194" spans="2:2">
      <c r="B57194" s="150"/>
    </row>
    <row r="57195" spans="2:2">
      <c r="B57195" s="150"/>
    </row>
    <row r="57196" spans="2:2">
      <c r="B57196" s="150"/>
    </row>
    <row r="57197" spans="2:2">
      <c r="B57197" s="150"/>
    </row>
    <row r="57198" spans="2:2">
      <c r="B57198" s="150"/>
    </row>
    <row r="57199" spans="2:2">
      <c r="B57199" s="150"/>
    </row>
    <row r="57200" spans="2:2">
      <c r="B57200" s="150"/>
    </row>
    <row r="57201" spans="2:2">
      <c r="B57201" s="150"/>
    </row>
    <row r="57202" spans="2:2">
      <c r="B57202" s="150"/>
    </row>
    <row r="57203" spans="2:2">
      <c r="B57203" s="150"/>
    </row>
    <row r="57204" spans="2:2">
      <c r="B57204" s="150"/>
    </row>
    <row r="57205" spans="2:2">
      <c r="B57205" s="150"/>
    </row>
    <row r="57206" spans="2:2">
      <c r="B57206" s="150"/>
    </row>
    <row r="57207" spans="2:2">
      <c r="B57207" s="150"/>
    </row>
    <row r="57208" spans="2:2">
      <c r="B57208" s="150"/>
    </row>
    <row r="57209" spans="2:2">
      <c r="B57209" s="150"/>
    </row>
    <row r="57210" spans="2:2">
      <c r="B57210" s="150"/>
    </row>
    <row r="57211" spans="2:2">
      <c r="B57211" s="150"/>
    </row>
    <row r="57212" spans="2:2">
      <c r="B57212" s="150"/>
    </row>
    <row r="57213" spans="2:2">
      <c r="B57213" s="150"/>
    </row>
    <row r="57214" spans="2:2">
      <c r="B57214" s="150"/>
    </row>
    <row r="57215" spans="2:2">
      <c r="B57215" s="150"/>
    </row>
    <row r="57216" spans="2:2">
      <c r="B57216" s="150"/>
    </row>
    <row r="57217" spans="2:2">
      <c r="B57217" s="150"/>
    </row>
    <row r="57218" spans="2:2">
      <c r="B57218" s="150"/>
    </row>
    <row r="57219" spans="2:2">
      <c r="B57219" s="150"/>
    </row>
    <row r="57220" spans="2:2">
      <c r="B57220" s="150"/>
    </row>
    <row r="57221" spans="2:2">
      <c r="B57221" s="150"/>
    </row>
    <row r="57222" spans="2:2">
      <c r="B57222" s="150"/>
    </row>
    <row r="57223" spans="2:2">
      <c r="B57223" s="150"/>
    </row>
    <row r="57224" spans="2:2">
      <c r="B57224" s="150"/>
    </row>
    <row r="57225" spans="2:2">
      <c r="B57225" s="150"/>
    </row>
    <row r="57226" spans="2:2">
      <c r="B57226" s="150"/>
    </row>
    <row r="57227" spans="2:2">
      <c r="B57227" s="150"/>
    </row>
    <row r="57228" spans="2:2">
      <c r="B57228" s="150"/>
    </row>
    <row r="57229" spans="2:2">
      <c r="B57229" s="150"/>
    </row>
    <row r="57230" spans="2:2">
      <c r="B57230" s="150"/>
    </row>
    <row r="57231" spans="2:2">
      <c r="B57231" s="150"/>
    </row>
    <row r="57232" spans="2:2">
      <c r="B57232" s="150"/>
    </row>
    <row r="57233" spans="2:2">
      <c r="B57233" s="150"/>
    </row>
    <row r="57234" spans="2:2">
      <c r="B57234" s="150"/>
    </row>
    <row r="57235" spans="2:2">
      <c r="B57235" s="150"/>
    </row>
    <row r="57236" spans="2:2">
      <c r="B57236" s="150"/>
    </row>
    <row r="57237" spans="2:2">
      <c r="B57237" s="150"/>
    </row>
    <row r="57238" spans="2:2">
      <c r="B57238" s="150"/>
    </row>
    <row r="57239" spans="2:2">
      <c r="B57239" s="150"/>
    </row>
    <row r="57240" spans="2:2">
      <c r="B57240" s="150"/>
    </row>
    <row r="57241" spans="2:2">
      <c r="B57241" s="150"/>
    </row>
    <row r="57242" spans="2:2">
      <c r="B57242" s="150"/>
    </row>
    <row r="57243" spans="2:2">
      <c r="B57243" s="150"/>
    </row>
    <row r="57244" spans="2:2">
      <c r="B57244" s="150"/>
    </row>
    <row r="57245" spans="2:2">
      <c r="B57245" s="150"/>
    </row>
    <row r="57246" spans="2:2">
      <c r="B57246" s="150"/>
    </row>
    <row r="57247" spans="2:2">
      <c r="B57247" s="150"/>
    </row>
    <row r="57248" spans="2:2">
      <c r="B57248" s="150"/>
    </row>
    <row r="57249" spans="2:2">
      <c r="B57249" s="150"/>
    </row>
    <row r="57250" spans="2:2">
      <c r="B57250" s="150"/>
    </row>
    <row r="57251" spans="2:2">
      <c r="B57251" s="150"/>
    </row>
    <row r="57252" spans="2:2">
      <c r="B57252" s="150"/>
    </row>
    <row r="57253" spans="2:2">
      <c r="B57253" s="150"/>
    </row>
    <row r="57254" spans="2:2">
      <c r="B57254" s="150"/>
    </row>
    <row r="57255" spans="2:2">
      <c r="B57255" s="150"/>
    </row>
    <row r="57256" spans="2:2">
      <c r="B57256" s="150"/>
    </row>
    <row r="57257" spans="2:2">
      <c r="B57257" s="150"/>
    </row>
    <row r="57258" spans="2:2">
      <c r="B57258" s="150"/>
    </row>
    <row r="57259" spans="2:2">
      <c r="B57259" s="150"/>
    </row>
    <row r="57260" spans="2:2">
      <c r="B57260" s="150"/>
    </row>
    <row r="57261" spans="2:2">
      <c r="B57261" s="150"/>
    </row>
    <row r="57262" spans="2:2">
      <c r="B57262" s="150"/>
    </row>
    <row r="57263" spans="2:2">
      <c r="B57263" s="150"/>
    </row>
    <row r="57264" spans="2:2">
      <c r="B57264" s="150"/>
    </row>
    <row r="57265" spans="2:2">
      <c r="B57265" s="150"/>
    </row>
    <row r="57266" spans="2:2">
      <c r="B57266" s="150"/>
    </row>
    <row r="57267" spans="2:2">
      <c r="B57267" s="150"/>
    </row>
    <row r="57268" spans="2:2">
      <c r="B57268" s="150"/>
    </row>
    <row r="57269" spans="2:2">
      <c r="B57269" s="150"/>
    </row>
    <row r="57270" spans="2:2">
      <c r="B57270" s="150"/>
    </row>
    <row r="57271" spans="2:2">
      <c r="B57271" s="150"/>
    </row>
    <row r="57272" spans="2:2">
      <c r="B57272" s="150"/>
    </row>
    <row r="57273" spans="2:2">
      <c r="B57273" s="150"/>
    </row>
    <row r="57274" spans="2:2">
      <c r="B57274" s="150"/>
    </row>
    <row r="57275" spans="2:2">
      <c r="B57275" s="150"/>
    </row>
    <row r="57276" spans="2:2">
      <c r="B57276" s="150"/>
    </row>
    <row r="57277" spans="2:2">
      <c r="B57277" s="150"/>
    </row>
    <row r="57278" spans="2:2">
      <c r="B57278" s="150"/>
    </row>
    <row r="57279" spans="2:2">
      <c r="B57279" s="150"/>
    </row>
    <row r="57280" spans="2:2">
      <c r="B57280" s="150"/>
    </row>
    <row r="57281" spans="2:2">
      <c r="B57281" s="150"/>
    </row>
    <row r="57282" spans="2:2">
      <c r="B57282" s="150"/>
    </row>
    <row r="57283" spans="2:2">
      <c r="B57283" s="150"/>
    </row>
    <row r="57284" spans="2:2">
      <c r="B57284" s="150"/>
    </row>
    <row r="57285" spans="2:2">
      <c r="B57285" s="150"/>
    </row>
    <row r="57286" spans="2:2">
      <c r="B57286" s="150"/>
    </row>
    <row r="57287" spans="2:2">
      <c r="B57287" s="150"/>
    </row>
    <row r="57288" spans="2:2">
      <c r="B57288" s="150"/>
    </row>
    <row r="57289" spans="2:2">
      <c r="B57289" s="150"/>
    </row>
    <row r="57290" spans="2:2">
      <c r="B57290" s="150"/>
    </row>
    <row r="57291" spans="2:2">
      <c r="B57291" s="150"/>
    </row>
    <row r="57292" spans="2:2">
      <c r="B57292" s="150"/>
    </row>
    <row r="57293" spans="2:2">
      <c r="B57293" s="150"/>
    </row>
    <row r="57294" spans="2:2">
      <c r="B57294" s="150"/>
    </row>
    <row r="57295" spans="2:2">
      <c r="B57295" s="150"/>
    </row>
    <row r="57296" spans="2:2">
      <c r="B57296" s="150"/>
    </row>
    <row r="57297" spans="2:2">
      <c r="B57297" s="150"/>
    </row>
    <row r="57298" spans="2:2">
      <c r="B57298" s="150"/>
    </row>
    <row r="57299" spans="2:2">
      <c r="B57299" s="150"/>
    </row>
    <row r="57300" spans="2:2">
      <c r="B57300" s="150"/>
    </row>
    <row r="57301" spans="2:2">
      <c r="B57301" s="150"/>
    </row>
    <row r="57302" spans="2:2">
      <c r="B57302" s="150"/>
    </row>
    <row r="57303" spans="2:2">
      <c r="B57303" s="150"/>
    </row>
    <row r="57304" spans="2:2">
      <c r="B57304" s="150"/>
    </row>
    <row r="57305" spans="2:2">
      <c r="B57305" s="150"/>
    </row>
    <row r="57306" spans="2:2">
      <c r="B57306" s="150"/>
    </row>
    <row r="57307" spans="2:2">
      <c r="B57307" s="150"/>
    </row>
    <row r="57308" spans="2:2">
      <c r="B57308" s="150"/>
    </row>
    <row r="57309" spans="2:2">
      <c r="B57309" s="150"/>
    </row>
    <row r="57310" spans="2:2">
      <c r="B57310" s="150"/>
    </row>
    <row r="57311" spans="2:2">
      <c r="B57311" s="150"/>
    </row>
    <row r="57312" spans="2:2">
      <c r="B57312" s="150"/>
    </row>
    <row r="57313" spans="2:2">
      <c r="B57313" s="150"/>
    </row>
    <row r="57314" spans="2:2">
      <c r="B57314" s="150"/>
    </row>
    <row r="57315" spans="2:2">
      <c r="B57315" s="150"/>
    </row>
    <row r="57316" spans="2:2">
      <c r="B57316" s="150"/>
    </row>
    <row r="57317" spans="2:2">
      <c r="B57317" s="150"/>
    </row>
    <row r="57318" spans="2:2">
      <c r="B57318" s="150"/>
    </row>
    <row r="57319" spans="2:2">
      <c r="B57319" s="150"/>
    </row>
    <row r="57320" spans="2:2">
      <c r="B57320" s="150"/>
    </row>
    <row r="57321" spans="2:2">
      <c r="B57321" s="150"/>
    </row>
    <row r="57322" spans="2:2">
      <c r="B57322" s="150"/>
    </row>
    <row r="57323" spans="2:2">
      <c r="B57323" s="150"/>
    </row>
    <row r="57324" spans="2:2">
      <c r="B57324" s="150"/>
    </row>
    <row r="57325" spans="2:2">
      <c r="B57325" s="150"/>
    </row>
    <row r="57326" spans="2:2">
      <c r="B57326" s="150"/>
    </row>
    <row r="57327" spans="2:2">
      <c r="B57327" s="150"/>
    </row>
    <row r="57328" spans="2:2">
      <c r="B57328" s="150"/>
    </row>
    <row r="57329" spans="2:2">
      <c r="B57329" s="150"/>
    </row>
    <row r="57330" spans="2:2">
      <c r="B57330" s="150"/>
    </row>
    <row r="57331" spans="2:2">
      <c r="B57331" s="150"/>
    </row>
    <row r="57332" spans="2:2">
      <c r="B57332" s="150"/>
    </row>
    <row r="57333" spans="2:2">
      <c r="B57333" s="150"/>
    </row>
    <row r="57334" spans="2:2">
      <c r="B57334" s="150"/>
    </row>
    <row r="57335" spans="2:2">
      <c r="B57335" s="150"/>
    </row>
    <row r="57336" spans="2:2">
      <c r="B57336" s="150"/>
    </row>
    <row r="57337" spans="2:2">
      <c r="B57337" s="150"/>
    </row>
    <row r="57338" spans="2:2">
      <c r="B57338" s="150"/>
    </row>
    <row r="57339" spans="2:2">
      <c r="B57339" s="150"/>
    </row>
    <row r="57340" spans="2:2">
      <c r="B57340" s="150"/>
    </row>
    <row r="57341" spans="2:2">
      <c r="B57341" s="150"/>
    </row>
    <row r="57342" spans="2:2">
      <c r="B57342" s="150"/>
    </row>
    <row r="57343" spans="2:2">
      <c r="B57343" s="150"/>
    </row>
    <row r="57344" spans="2:2">
      <c r="B57344" s="150"/>
    </row>
    <row r="57345" spans="2:2">
      <c r="B57345" s="150"/>
    </row>
    <row r="57346" spans="2:2">
      <c r="B57346" s="150"/>
    </row>
    <row r="57347" spans="2:2">
      <c r="B57347" s="150"/>
    </row>
    <row r="57348" spans="2:2">
      <c r="B57348" s="150"/>
    </row>
    <row r="57349" spans="2:2">
      <c r="B57349" s="150"/>
    </row>
    <row r="57350" spans="2:2">
      <c r="B57350" s="150"/>
    </row>
    <row r="57351" spans="2:2">
      <c r="B57351" s="150"/>
    </row>
    <row r="57352" spans="2:2">
      <c r="B57352" s="150"/>
    </row>
    <row r="57353" spans="2:2">
      <c r="B57353" s="150"/>
    </row>
    <row r="57354" spans="2:2">
      <c r="B57354" s="150"/>
    </row>
    <row r="57355" spans="2:2">
      <c r="B57355" s="150"/>
    </row>
    <row r="57356" spans="2:2">
      <c r="B57356" s="150"/>
    </row>
    <row r="57357" spans="2:2">
      <c r="B57357" s="150"/>
    </row>
    <row r="57358" spans="2:2">
      <c r="B57358" s="150"/>
    </row>
    <row r="57359" spans="2:2">
      <c r="B57359" s="150"/>
    </row>
    <row r="57360" spans="2:2">
      <c r="B57360" s="150"/>
    </row>
    <row r="57361" spans="2:2">
      <c r="B57361" s="150"/>
    </row>
    <row r="57362" spans="2:2">
      <c r="B57362" s="150"/>
    </row>
    <row r="57363" spans="2:2">
      <c r="B57363" s="150"/>
    </row>
    <row r="57364" spans="2:2">
      <c r="B57364" s="150"/>
    </row>
    <row r="57365" spans="2:2">
      <c r="B57365" s="150"/>
    </row>
    <row r="57366" spans="2:2">
      <c r="B57366" s="150"/>
    </row>
    <row r="57367" spans="2:2">
      <c r="B57367" s="150"/>
    </row>
    <row r="57368" spans="2:2">
      <c r="B57368" s="150"/>
    </row>
    <row r="57369" spans="2:2">
      <c r="B57369" s="150"/>
    </row>
    <row r="57370" spans="2:2">
      <c r="B57370" s="150"/>
    </row>
    <row r="57371" spans="2:2">
      <c r="B57371" s="150"/>
    </row>
    <row r="57372" spans="2:2">
      <c r="B57372" s="150"/>
    </row>
    <row r="57373" spans="2:2">
      <c r="B57373" s="150"/>
    </row>
    <row r="57374" spans="2:2">
      <c r="B57374" s="150"/>
    </row>
    <row r="57375" spans="2:2">
      <c r="B57375" s="150"/>
    </row>
    <row r="57376" spans="2:2">
      <c r="B57376" s="150"/>
    </row>
    <row r="57377" spans="2:2">
      <c r="B57377" s="150"/>
    </row>
    <row r="57378" spans="2:2">
      <c r="B57378" s="150"/>
    </row>
    <row r="57379" spans="2:2">
      <c r="B57379" s="150"/>
    </row>
    <row r="57380" spans="2:2">
      <c r="B57380" s="150"/>
    </row>
    <row r="57381" spans="2:2">
      <c r="B57381" s="150"/>
    </row>
    <row r="57382" spans="2:2">
      <c r="B57382" s="150"/>
    </row>
    <row r="57383" spans="2:2">
      <c r="B57383" s="150"/>
    </row>
    <row r="57384" spans="2:2">
      <c r="B57384" s="150"/>
    </row>
    <row r="57385" spans="2:2">
      <c r="B57385" s="150"/>
    </row>
    <row r="57386" spans="2:2">
      <c r="B57386" s="150"/>
    </row>
    <row r="57387" spans="2:2">
      <c r="B57387" s="150"/>
    </row>
    <row r="57388" spans="2:2">
      <c r="B57388" s="150"/>
    </row>
    <row r="57389" spans="2:2">
      <c r="B57389" s="150"/>
    </row>
    <row r="57390" spans="2:2">
      <c r="B57390" s="150"/>
    </row>
    <row r="57391" spans="2:2">
      <c r="B57391" s="150"/>
    </row>
    <row r="57392" spans="2:2">
      <c r="B57392" s="150"/>
    </row>
    <row r="57393" spans="2:2">
      <c r="B57393" s="150"/>
    </row>
    <row r="57394" spans="2:2">
      <c r="B57394" s="150"/>
    </row>
    <row r="57395" spans="2:2">
      <c r="B57395" s="150"/>
    </row>
    <row r="57396" spans="2:2">
      <c r="B57396" s="150"/>
    </row>
    <row r="57397" spans="2:2">
      <c r="B57397" s="150"/>
    </row>
    <row r="57398" spans="2:2">
      <c r="B57398" s="150"/>
    </row>
    <row r="57399" spans="2:2">
      <c r="B57399" s="150"/>
    </row>
    <row r="57400" spans="2:2">
      <c r="B57400" s="150"/>
    </row>
    <row r="57401" spans="2:2">
      <c r="B57401" s="150"/>
    </row>
    <row r="57402" spans="2:2">
      <c r="B57402" s="150"/>
    </row>
    <row r="57403" spans="2:2">
      <c r="B57403" s="150"/>
    </row>
    <row r="57404" spans="2:2">
      <c r="B57404" s="150"/>
    </row>
    <row r="57405" spans="2:2">
      <c r="B57405" s="150"/>
    </row>
    <row r="57406" spans="2:2">
      <c r="B57406" s="150"/>
    </row>
    <row r="57407" spans="2:2">
      <c r="B57407" s="150"/>
    </row>
    <row r="57408" spans="2:2">
      <c r="B57408" s="150"/>
    </row>
    <row r="57409" spans="2:2">
      <c r="B57409" s="150"/>
    </row>
    <row r="57410" spans="2:2">
      <c r="B57410" s="150"/>
    </row>
    <row r="57411" spans="2:2">
      <c r="B57411" s="150"/>
    </row>
    <row r="57412" spans="2:2">
      <c r="B57412" s="150"/>
    </row>
    <row r="57413" spans="2:2">
      <c r="B57413" s="150"/>
    </row>
    <row r="57414" spans="2:2">
      <c r="B57414" s="150"/>
    </row>
    <row r="57415" spans="2:2">
      <c r="B57415" s="150"/>
    </row>
    <row r="57416" spans="2:2">
      <c r="B57416" s="150"/>
    </row>
    <row r="57417" spans="2:2">
      <c r="B57417" s="150"/>
    </row>
    <row r="57418" spans="2:2">
      <c r="B57418" s="150"/>
    </row>
    <row r="57419" spans="2:2">
      <c r="B57419" s="150"/>
    </row>
    <row r="57420" spans="2:2">
      <c r="B57420" s="150"/>
    </row>
    <row r="57421" spans="2:2">
      <c r="B57421" s="150"/>
    </row>
    <row r="57422" spans="2:2">
      <c r="B57422" s="150"/>
    </row>
    <row r="57423" spans="2:2">
      <c r="B57423" s="150"/>
    </row>
    <row r="57424" spans="2:2">
      <c r="B57424" s="150"/>
    </row>
    <row r="57425" spans="2:2">
      <c r="B57425" s="150"/>
    </row>
    <row r="57426" spans="2:2">
      <c r="B57426" s="150"/>
    </row>
    <row r="57427" spans="2:2">
      <c r="B57427" s="150"/>
    </row>
    <row r="57428" spans="2:2">
      <c r="B57428" s="150"/>
    </row>
    <row r="57429" spans="2:2">
      <c r="B57429" s="150"/>
    </row>
    <row r="57430" spans="2:2">
      <c r="B57430" s="150"/>
    </row>
    <row r="57431" spans="2:2">
      <c r="B57431" s="150"/>
    </row>
    <row r="57432" spans="2:2">
      <c r="B57432" s="150"/>
    </row>
    <row r="57433" spans="2:2">
      <c r="B57433" s="150"/>
    </row>
    <row r="57434" spans="2:2">
      <c r="B57434" s="150"/>
    </row>
    <row r="57435" spans="2:2">
      <c r="B57435" s="150"/>
    </row>
    <row r="57436" spans="2:2">
      <c r="B57436" s="150"/>
    </row>
    <row r="57437" spans="2:2">
      <c r="B57437" s="150"/>
    </row>
    <row r="57438" spans="2:2">
      <c r="B57438" s="150"/>
    </row>
    <row r="57439" spans="2:2">
      <c r="B57439" s="150"/>
    </row>
    <row r="57440" spans="2:2">
      <c r="B57440" s="150"/>
    </row>
    <row r="57441" spans="2:2">
      <c r="B57441" s="150"/>
    </row>
    <row r="57442" spans="2:2">
      <c r="B57442" s="150"/>
    </row>
    <row r="57443" spans="2:2">
      <c r="B57443" s="150"/>
    </row>
    <row r="57444" spans="2:2">
      <c r="B57444" s="150"/>
    </row>
    <row r="57445" spans="2:2">
      <c r="B57445" s="150"/>
    </row>
    <row r="57446" spans="2:2">
      <c r="B57446" s="150"/>
    </row>
    <row r="57447" spans="2:2">
      <c r="B57447" s="150"/>
    </row>
    <row r="57448" spans="2:2">
      <c r="B57448" s="150"/>
    </row>
    <row r="57449" spans="2:2">
      <c r="B57449" s="150"/>
    </row>
    <row r="57450" spans="2:2">
      <c r="B57450" s="150"/>
    </row>
    <row r="57451" spans="2:2">
      <c r="B57451" s="150"/>
    </row>
    <row r="57452" spans="2:2">
      <c r="B57452" s="150"/>
    </row>
    <row r="57453" spans="2:2">
      <c r="B57453" s="150"/>
    </row>
    <row r="57454" spans="2:2">
      <c r="B57454" s="150"/>
    </row>
    <row r="57455" spans="2:2">
      <c r="B57455" s="150"/>
    </row>
    <row r="57456" spans="2:2">
      <c r="B57456" s="150"/>
    </row>
    <row r="57457" spans="2:2">
      <c r="B57457" s="150"/>
    </row>
    <row r="57458" spans="2:2">
      <c r="B57458" s="150"/>
    </row>
    <row r="57459" spans="2:2">
      <c r="B57459" s="150"/>
    </row>
    <row r="57460" spans="2:2">
      <c r="B57460" s="150"/>
    </row>
    <row r="57461" spans="2:2">
      <c r="B57461" s="150"/>
    </row>
    <row r="57462" spans="2:2">
      <c r="B57462" s="150"/>
    </row>
    <row r="57463" spans="2:2">
      <c r="B57463" s="150"/>
    </row>
    <row r="57464" spans="2:2">
      <c r="B57464" s="150"/>
    </row>
    <row r="57465" spans="2:2">
      <c r="B57465" s="150"/>
    </row>
    <row r="57466" spans="2:2">
      <c r="B57466" s="150"/>
    </row>
    <row r="57467" spans="2:2">
      <c r="B57467" s="150"/>
    </row>
    <row r="57468" spans="2:2">
      <c r="B57468" s="150"/>
    </row>
    <row r="57469" spans="2:2">
      <c r="B57469" s="150"/>
    </row>
    <row r="57470" spans="2:2">
      <c r="B57470" s="150"/>
    </row>
    <row r="57471" spans="2:2">
      <c r="B57471" s="150"/>
    </row>
    <row r="57472" spans="2:2">
      <c r="B57472" s="150"/>
    </row>
    <row r="57473" spans="2:2">
      <c r="B57473" s="150"/>
    </row>
    <row r="57474" spans="2:2">
      <c r="B57474" s="150"/>
    </row>
    <row r="57475" spans="2:2">
      <c r="B57475" s="150"/>
    </row>
    <row r="57476" spans="2:2">
      <c r="B57476" s="150"/>
    </row>
    <row r="57477" spans="2:2">
      <c r="B57477" s="150"/>
    </row>
    <row r="57478" spans="2:2">
      <c r="B57478" s="150"/>
    </row>
    <row r="57479" spans="2:2">
      <c r="B57479" s="150"/>
    </row>
    <row r="57480" spans="2:2">
      <c r="B57480" s="150"/>
    </row>
    <row r="57481" spans="2:2">
      <c r="B57481" s="150"/>
    </row>
    <row r="57482" spans="2:2">
      <c r="B57482" s="150"/>
    </row>
    <row r="57483" spans="2:2">
      <c r="B57483" s="150"/>
    </row>
    <row r="57484" spans="2:2">
      <c r="B57484" s="150"/>
    </row>
    <row r="57485" spans="2:2">
      <c r="B57485" s="150"/>
    </row>
    <row r="57486" spans="2:2">
      <c r="B57486" s="150"/>
    </row>
    <row r="57487" spans="2:2">
      <c r="B57487" s="150"/>
    </row>
    <row r="57488" spans="2:2">
      <c r="B57488" s="150"/>
    </row>
    <row r="57489" spans="2:2">
      <c r="B57489" s="150"/>
    </row>
    <row r="57490" spans="2:2">
      <c r="B57490" s="150"/>
    </row>
    <row r="57491" spans="2:2">
      <c r="B57491" s="150"/>
    </row>
    <row r="57492" spans="2:2">
      <c r="B57492" s="150"/>
    </row>
    <row r="57493" spans="2:2">
      <c r="B57493" s="150"/>
    </row>
    <row r="57494" spans="2:2">
      <c r="B57494" s="150"/>
    </row>
    <row r="57495" spans="2:2">
      <c r="B57495" s="150"/>
    </row>
    <row r="57496" spans="2:2">
      <c r="B57496" s="150"/>
    </row>
    <row r="57497" spans="2:2">
      <c r="B57497" s="150"/>
    </row>
    <row r="57498" spans="2:2">
      <c r="B57498" s="150"/>
    </row>
    <row r="57499" spans="2:2">
      <c r="B57499" s="150"/>
    </row>
    <row r="57500" spans="2:2">
      <c r="B57500" s="150"/>
    </row>
    <row r="57501" spans="2:2">
      <c r="B57501" s="150"/>
    </row>
    <row r="57502" spans="2:2">
      <c r="B57502" s="150"/>
    </row>
    <row r="57503" spans="2:2">
      <c r="B57503" s="150"/>
    </row>
    <row r="57504" spans="2:2">
      <c r="B57504" s="150"/>
    </row>
    <row r="57505" spans="2:2">
      <c r="B57505" s="150"/>
    </row>
    <row r="57506" spans="2:2">
      <c r="B57506" s="150"/>
    </row>
    <row r="57507" spans="2:2">
      <c r="B57507" s="150"/>
    </row>
    <row r="57508" spans="2:2">
      <c r="B57508" s="150"/>
    </row>
    <row r="57509" spans="2:2">
      <c r="B57509" s="150"/>
    </row>
    <row r="57510" spans="2:2">
      <c r="B57510" s="150"/>
    </row>
    <row r="57511" spans="2:2">
      <c r="B57511" s="150"/>
    </row>
    <row r="57512" spans="2:2">
      <c r="B57512" s="150"/>
    </row>
    <row r="57513" spans="2:2">
      <c r="B57513" s="150"/>
    </row>
    <row r="57514" spans="2:2">
      <c r="B57514" s="150"/>
    </row>
    <row r="57515" spans="2:2">
      <c r="B57515" s="150"/>
    </row>
    <row r="57516" spans="2:2">
      <c r="B57516" s="150"/>
    </row>
    <row r="57517" spans="2:2">
      <c r="B57517" s="150"/>
    </row>
    <row r="57518" spans="2:2">
      <c r="B57518" s="150"/>
    </row>
    <row r="57519" spans="2:2">
      <c r="B57519" s="150"/>
    </row>
    <row r="57520" spans="2:2">
      <c r="B57520" s="150"/>
    </row>
    <row r="57521" spans="2:2">
      <c r="B57521" s="150"/>
    </row>
    <row r="57522" spans="2:2">
      <c r="B57522" s="150"/>
    </row>
    <row r="57523" spans="2:2">
      <c r="B57523" s="150"/>
    </row>
    <row r="57524" spans="2:2">
      <c r="B57524" s="150"/>
    </row>
    <row r="57525" spans="2:2">
      <c r="B57525" s="150"/>
    </row>
    <row r="57526" spans="2:2">
      <c r="B57526" s="150"/>
    </row>
    <row r="57527" spans="2:2">
      <c r="B57527" s="150"/>
    </row>
    <row r="57528" spans="2:2">
      <c r="B57528" s="150"/>
    </row>
    <row r="57529" spans="2:2">
      <c r="B57529" s="150"/>
    </row>
    <row r="57530" spans="2:2">
      <c r="B57530" s="150"/>
    </row>
    <row r="57531" spans="2:2">
      <c r="B57531" s="150"/>
    </row>
    <row r="57532" spans="2:2">
      <c r="B57532" s="150"/>
    </row>
    <row r="57533" spans="2:2">
      <c r="B57533" s="150"/>
    </row>
    <row r="57534" spans="2:2">
      <c r="B57534" s="150"/>
    </row>
    <row r="57535" spans="2:2">
      <c r="B57535" s="150"/>
    </row>
    <row r="57536" spans="2:2">
      <c r="B57536" s="150"/>
    </row>
    <row r="57537" spans="2:2">
      <c r="B57537" s="150"/>
    </row>
    <row r="57538" spans="2:2">
      <c r="B57538" s="150"/>
    </row>
    <row r="57539" spans="2:2">
      <c r="B57539" s="150"/>
    </row>
    <row r="57540" spans="2:2">
      <c r="B57540" s="150"/>
    </row>
    <row r="57541" spans="2:2">
      <c r="B57541" s="150"/>
    </row>
    <row r="57542" spans="2:2">
      <c r="B57542" s="150"/>
    </row>
    <row r="57543" spans="2:2">
      <c r="B57543" s="150"/>
    </row>
    <row r="57544" spans="2:2">
      <c r="B57544" s="150"/>
    </row>
    <row r="57545" spans="2:2">
      <c r="B57545" s="150"/>
    </row>
    <row r="57546" spans="2:2">
      <c r="B57546" s="150"/>
    </row>
    <row r="57547" spans="2:2">
      <c r="B57547" s="150"/>
    </row>
    <row r="57548" spans="2:2">
      <c r="B57548" s="150"/>
    </row>
    <row r="57549" spans="2:2">
      <c r="B57549" s="150"/>
    </row>
    <row r="57550" spans="2:2">
      <c r="B57550" s="150"/>
    </row>
    <row r="57551" spans="2:2">
      <c r="B57551" s="150"/>
    </row>
    <row r="57552" spans="2:2">
      <c r="B57552" s="150"/>
    </row>
    <row r="57553" spans="2:2">
      <c r="B57553" s="150"/>
    </row>
    <row r="57554" spans="2:2">
      <c r="B57554" s="150"/>
    </row>
    <row r="57555" spans="2:2">
      <c r="B57555" s="150"/>
    </row>
    <row r="57556" spans="2:2">
      <c r="B57556" s="150"/>
    </row>
    <row r="57557" spans="2:2">
      <c r="B57557" s="150"/>
    </row>
    <row r="57558" spans="2:2">
      <c r="B57558" s="150"/>
    </row>
    <row r="57559" spans="2:2">
      <c r="B57559" s="150"/>
    </row>
    <row r="57560" spans="2:2">
      <c r="B57560" s="150"/>
    </row>
    <row r="57561" spans="2:2">
      <c r="B57561" s="150"/>
    </row>
    <row r="57562" spans="2:2">
      <c r="B57562" s="150"/>
    </row>
    <row r="57563" spans="2:2">
      <c r="B57563" s="150"/>
    </row>
    <row r="57564" spans="2:2">
      <c r="B57564" s="150"/>
    </row>
    <row r="57565" spans="2:2">
      <c r="B57565" s="150"/>
    </row>
    <row r="57566" spans="2:2">
      <c r="B57566" s="150"/>
    </row>
    <row r="57567" spans="2:2">
      <c r="B57567" s="150"/>
    </row>
    <row r="57568" spans="2:2">
      <c r="B57568" s="150"/>
    </row>
    <row r="57569" spans="2:2">
      <c r="B57569" s="150"/>
    </row>
    <row r="57570" spans="2:2">
      <c r="B57570" s="150"/>
    </row>
    <row r="57571" spans="2:2">
      <c r="B57571" s="150"/>
    </row>
    <row r="57572" spans="2:2">
      <c r="B57572" s="150"/>
    </row>
    <row r="57573" spans="2:2">
      <c r="B57573" s="150"/>
    </row>
    <row r="57574" spans="2:2">
      <c r="B57574" s="150"/>
    </row>
    <row r="57575" spans="2:2">
      <c r="B57575" s="150"/>
    </row>
    <row r="57576" spans="2:2">
      <c r="B57576" s="150"/>
    </row>
    <row r="57577" spans="2:2">
      <c r="B57577" s="150"/>
    </row>
    <row r="57578" spans="2:2">
      <c r="B57578" s="150"/>
    </row>
    <row r="57579" spans="2:2">
      <c r="B57579" s="150"/>
    </row>
    <row r="57580" spans="2:2">
      <c r="B57580" s="150"/>
    </row>
    <row r="57581" spans="2:2">
      <c r="B57581" s="150"/>
    </row>
    <row r="57582" spans="2:2">
      <c r="B57582" s="150"/>
    </row>
    <row r="57583" spans="2:2">
      <c r="B57583" s="150"/>
    </row>
    <row r="57584" spans="2:2">
      <c r="B57584" s="150"/>
    </row>
    <row r="57585" spans="2:2">
      <c r="B57585" s="150"/>
    </row>
    <row r="57586" spans="2:2">
      <c r="B57586" s="150"/>
    </row>
    <row r="57587" spans="2:2">
      <c r="B57587" s="150"/>
    </row>
    <row r="57588" spans="2:2">
      <c r="B57588" s="150"/>
    </row>
    <row r="57589" spans="2:2">
      <c r="B57589" s="150"/>
    </row>
    <row r="57590" spans="2:2">
      <c r="B57590" s="150"/>
    </row>
    <row r="57591" spans="2:2">
      <c r="B57591" s="150"/>
    </row>
    <row r="57592" spans="2:2">
      <c r="B57592" s="150"/>
    </row>
    <row r="57593" spans="2:2">
      <c r="B57593" s="150"/>
    </row>
    <row r="57594" spans="2:2">
      <c r="B57594" s="150"/>
    </row>
    <row r="57595" spans="2:2">
      <c r="B57595" s="150"/>
    </row>
    <row r="57596" spans="2:2">
      <c r="B57596" s="150"/>
    </row>
    <row r="57597" spans="2:2">
      <c r="B57597" s="150"/>
    </row>
    <row r="57598" spans="2:2">
      <c r="B57598" s="150"/>
    </row>
    <row r="57599" spans="2:2">
      <c r="B57599" s="150"/>
    </row>
    <row r="57600" spans="2:2">
      <c r="B57600" s="150"/>
    </row>
    <row r="57601" spans="2:2">
      <c r="B57601" s="150"/>
    </row>
    <row r="57602" spans="2:2">
      <c r="B57602" s="150"/>
    </row>
    <row r="57603" spans="2:2">
      <c r="B57603" s="150"/>
    </row>
    <row r="57604" spans="2:2">
      <c r="B57604" s="150"/>
    </row>
    <row r="57605" spans="2:2">
      <c r="B57605" s="150"/>
    </row>
    <row r="57606" spans="2:2">
      <c r="B57606" s="150"/>
    </row>
    <row r="57607" spans="2:2">
      <c r="B57607" s="150"/>
    </row>
    <row r="57608" spans="2:2">
      <c r="B57608" s="150"/>
    </row>
    <row r="57609" spans="2:2">
      <c r="B57609" s="150"/>
    </row>
    <row r="57610" spans="2:2">
      <c r="B57610" s="150"/>
    </row>
    <row r="57611" spans="2:2">
      <c r="B57611" s="150"/>
    </row>
    <row r="57612" spans="2:2">
      <c r="B57612" s="150"/>
    </row>
    <row r="57613" spans="2:2">
      <c r="B57613" s="150"/>
    </row>
    <row r="57614" spans="2:2">
      <c r="B57614" s="150"/>
    </row>
    <row r="57615" spans="2:2">
      <c r="B57615" s="150"/>
    </row>
    <row r="57616" spans="2:2">
      <c r="B57616" s="150"/>
    </row>
    <row r="57617" spans="2:2">
      <c r="B57617" s="150"/>
    </row>
    <row r="57618" spans="2:2">
      <c r="B57618" s="150"/>
    </row>
    <row r="57619" spans="2:2">
      <c r="B57619" s="150"/>
    </row>
    <row r="57620" spans="2:2">
      <c r="B57620" s="150"/>
    </row>
    <row r="57621" spans="2:2">
      <c r="B57621" s="150"/>
    </row>
    <row r="57622" spans="2:2">
      <c r="B57622" s="150"/>
    </row>
    <row r="57623" spans="2:2">
      <c r="B57623" s="150"/>
    </row>
    <row r="57624" spans="2:2">
      <c r="B57624" s="150"/>
    </row>
    <row r="57625" spans="2:2">
      <c r="B57625" s="150"/>
    </row>
    <row r="57626" spans="2:2">
      <c r="B57626" s="150"/>
    </row>
    <row r="57627" spans="2:2">
      <c r="B57627" s="150"/>
    </row>
    <row r="57628" spans="2:2">
      <c r="B57628" s="150"/>
    </row>
    <row r="57629" spans="2:2">
      <c r="B57629" s="150"/>
    </row>
    <row r="57630" spans="2:2">
      <c r="B57630" s="150"/>
    </row>
    <row r="57631" spans="2:2">
      <c r="B57631" s="150"/>
    </row>
    <row r="57632" spans="2:2">
      <c r="B57632" s="150"/>
    </row>
    <row r="57633" spans="2:2">
      <c r="B57633" s="150"/>
    </row>
    <row r="57634" spans="2:2">
      <c r="B57634" s="150"/>
    </row>
    <row r="57635" spans="2:2">
      <c r="B57635" s="150"/>
    </row>
    <row r="57636" spans="2:2">
      <c r="B57636" s="150"/>
    </row>
    <row r="57637" spans="2:2">
      <c r="B57637" s="150"/>
    </row>
    <row r="57638" spans="2:2">
      <c r="B57638" s="150"/>
    </row>
    <row r="57639" spans="2:2">
      <c r="B57639" s="150"/>
    </row>
    <row r="57640" spans="2:2">
      <c r="B57640" s="150"/>
    </row>
    <row r="57641" spans="2:2">
      <c r="B57641" s="150"/>
    </row>
    <row r="57642" spans="2:2">
      <c r="B57642" s="150"/>
    </row>
    <row r="57643" spans="2:2">
      <c r="B57643" s="150"/>
    </row>
    <row r="57644" spans="2:2">
      <c r="B57644" s="150"/>
    </row>
    <row r="57645" spans="2:2">
      <c r="B57645" s="150"/>
    </row>
    <row r="57646" spans="2:2">
      <c r="B57646" s="150"/>
    </row>
    <row r="57647" spans="2:2">
      <c r="B57647" s="150"/>
    </row>
    <row r="57648" spans="2:2">
      <c r="B57648" s="150"/>
    </row>
    <row r="57649" spans="2:2">
      <c r="B57649" s="150"/>
    </row>
    <row r="57650" spans="2:2">
      <c r="B57650" s="150"/>
    </row>
    <row r="57651" spans="2:2">
      <c r="B57651" s="150"/>
    </row>
    <row r="57652" spans="2:2">
      <c r="B57652" s="150"/>
    </row>
    <row r="57653" spans="2:2">
      <c r="B57653" s="150"/>
    </row>
    <row r="57654" spans="2:2">
      <c r="B57654" s="150"/>
    </row>
    <row r="57655" spans="2:2">
      <c r="B57655" s="150"/>
    </row>
    <row r="57656" spans="2:2">
      <c r="B57656" s="150"/>
    </row>
    <row r="57657" spans="2:2">
      <c r="B57657" s="150"/>
    </row>
    <row r="57658" spans="2:2">
      <c r="B57658" s="150"/>
    </row>
    <row r="57659" spans="2:2">
      <c r="B57659" s="150"/>
    </row>
    <row r="57660" spans="2:2">
      <c r="B57660" s="150"/>
    </row>
    <row r="57661" spans="2:2">
      <c r="B57661" s="150"/>
    </row>
    <row r="57662" spans="2:2">
      <c r="B57662" s="150"/>
    </row>
    <row r="57663" spans="2:2">
      <c r="B57663" s="150"/>
    </row>
    <row r="57664" spans="2:2">
      <c r="B57664" s="150"/>
    </row>
    <row r="57665" spans="2:2">
      <c r="B57665" s="150"/>
    </row>
    <row r="57666" spans="2:2">
      <c r="B57666" s="150"/>
    </row>
    <row r="57667" spans="2:2">
      <c r="B57667" s="150"/>
    </row>
    <row r="57668" spans="2:2">
      <c r="B57668" s="150"/>
    </row>
    <row r="57669" spans="2:2">
      <c r="B57669" s="150"/>
    </row>
    <row r="57670" spans="2:2">
      <c r="B57670" s="150"/>
    </row>
    <row r="57671" spans="2:2">
      <c r="B57671" s="150"/>
    </row>
    <row r="57672" spans="2:2">
      <c r="B57672" s="150"/>
    </row>
    <row r="57673" spans="2:2">
      <c r="B57673" s="150"/>
    </row>
    <row r="57674" spans="2:2">
      <c r="B57674" s="150"/>
    </row>
    <row r="57675" spans="2:2">
      <c r="B57675" s="150"/>
    </row>
    <row r="57676" spans="2:2">
      <c r="B57676" s="150"/>
    </row>
    <row r="57677" spans="2:2">
      <c r="B57677" s="150"/>
    </row>
    <row r="57678" spans="2:2">
      <c r="B57678" s="150"/>
    </row>
    <row r="57679" spans="2:2">
      <c r="B57679" s="150"/>
    </row>
    <row r="57680" spans="2:2">
      <c r="B57680" s="150"/>
    </row>
    <row r="57681" spans="2:2">
      <c r="B57681" s="150"/>
    </row>
    <row r="57682" spans="2:2">
      <c r="B57682" s="150"/>
    </row>
    <row r="57683" spans="2:2">
      <c r="B57683" s="150"/>
    </row>
    <row r="57684" spans="2:2">
      <c r="B57684" s="150"/>
    </row>
    <row r="57685" spans="2:2">
      <c r="B57685" s="150"/>
    </row>
    <row r="57686" spans="2:2">
      <c r="B57686" s="150"/>
    </row>
    <row r="57687" spans="2:2">
      <c r="B57687" s="150"/>
    </row>
    <row r="57688" spans="2:2">
      <c r="B57688" s="150"/>
    </row>
    <row r="57689" spans="2:2">
      <c r="B57689" s="150"/>
    </row>
    <row r="57690" spans="2:2">
      <c r="B57690" s="150"/>
    </row>
    <row r="57691" spans="2:2">
      <c r="B57691" s="150"/>
    </row>
    <row r="57692" spans="2:2">
      <c r="B57692" s="150"/>
    </row>
    <row r="57693" spans="2:2">
      <c r="B57693" s="150"/>
    </row>
    <row r="57694" spans="2:2">
      <c r="B57694" s="150"/>
    </row>
    <row r="57695" spans="2:2">
      <c r="B57695" s="150"/>
    </row>
    <row r="57696" spans="2:2">
      <c r="B57696" s="150"/>
    </row>
    <row r="57697" spans="2:2">
      <c r="B57697" s="150"/>
    </row>
    <row r="57698" spans="2:2">
      <c r="B57698" s="150"/>
    </row>
    <row r="57699" spans="2:2">
      <c r="B57699" s="150"/>
    </row>
    <row r="57700" spans="2:2">
      <c r="B57700" s="150"/>
    </row>
    <row r="57701" spans="2:2">
      <c r="B57701" s="150"/>
    </row>
    <row r="57702" spans="2:2">
      <c r="B57702" s="150"/>
    </row>
    <row r="57703" spans="2:2">
      <c r="B57703" s="150"/>
    </row>
    <row r="57704" spans="2:2">
      <c r="B57704" s="150"/>
    </row>
    <row r="57705" spans="2:2">
      <c r="B57705" s="150"/>
    </row>
    <row r="57706" spans="2:2">
      <c r="B57706" s="150"/>
    </row>
    <row r="57707" spans="2:2">
      <c r="B57707" s="150"/>
    </row>
    <row r="57708" spans="2:2">
      <c r="B57708" s="150"/>
    </row>
    <row r="57709" spans="2:2">
      <c r="B57709" s="150"/>
    </row>
    <row r="57710" spans="2:2">
      <c r="B57710" s="150"/>
    </row>
    <row r="57711" spans="2:2">
      <c r="B57711" s="150"/>
    </row>
    <row r="57712" spans="2:2">
      <c r="B57712" s="150"/>
    </row>
    <row r="57713" spans="2:2">
      <c r="B57713" s="150"/>
    </row>
    <row r="57714" spans="2:2">
      <c r="B57714" s="150"/>
    </row>
    <row r="57715" spans="2:2">
      <c r="B57715" s="150"/>
    </row>
    <row r="57716" spans="2:2">
      <c r="B57716" s="150"/>
    </row>
    <row r="57717" spans="2:2">
      <c r="B57717" s="150"/>
    </row>
    <row r="57718" spans="2:2">
      <c r="B57718" s="150"/>
    </row>
    <row r="57719" spans="2:2">
      <c r="B57719" s="150"/>
    </row>
    <row r="57720" spans="2:2">
      <c r="B57720" s="150"/>
    </row>
    <row r="57721" spans="2:2">
      <c r="B57721" s="150"/>
    </row>
    <row r="57722" spans="2:2">
      <c r="B57722" s="150"/>
    </row>
    <row r="57723" spans="2:2">
      <c r="B57723" s="150"/>
    </row>
    <row r="57724" spans="2:2">
      <c r="B57724" s="150"/>
    </row>
    <row r="57725" spans="2:2">
      <c r="B57725" s="150"/>
    </row>
    <row r="57726" spans="2:2">
      <c r="B57726" s="150"/>
    </row>
    <row r="57727" spans="2:2">
      <c r="B57727" s="150"/>
    </row>
    <row r="57728" spans="2:2">
      <c r="B57728" s="150"/>
    </row>
    <row r="57729" spans="2:2">
      <c r="B57729" s="150"/>
    </row>
    <row r="57730" spans="2:2">
      <c r="B57730" s="150"/>
    </row>
    <row r="57731" spans="2:2">
      <c r="B57731" s="150"/>
    </row>
    <row r="57732" spans="2:2">
      <c r="B57732" s="150"/>
    </row>
    <row r="57733" spans="2:2">
      <c r="B57733" s="150"/>
    </row>
    <row r="57734" spans="2:2">
      <c r="B57734" s="150"/>
    </row>
    <row r="57735" spans="2:2">
      <c r="B57735" s="150"/>
    </row>
    <row r="57736" spans="2:2">
      <c r="B57736" s="150"/>
    </row>
    <row r="57737" spans="2:2">
      <c r="B57737" s="150"/>
    </row>
    <row r="57738" spans="2:2">
      <c r="B57738" s="150"/>
    </row>
    <row r="57739" spans="2:2">
      <c r="B57739" s="150"/>
    </row>
    <row r="57740" spans="2:2">
      <c r="B57740" s="150"/>
    </row>
    <row r="57741" spans="2:2">
      <c r="B57741" s="150"/>
    </row>
    <row r="57742" spans="2:2">
      <c r="B57742" s="150"/>
    </row>
    <row r="57743" spans="2:2">
      <c r="B57743" s="150"/>
    </row>
    <row r="57744" spans="2:2">
      <c r="B57744" s="150"/>
    </row>
    <row r="57745" spans="2:2">
      <c r="B57745" s="150"/>
    </row>
    <row r="57746" spans="2:2">
      <c r="B57746" s="150"/>
    </row>
    <row r="57747" spans="2:2">
      <c r="B57747" s="150"/>
    </row>
    <row r="57748" spans="2:2">
      <c r="B57748" s="150"/>
    </row>
    <row r="57749" spans="2:2">
      <c r="B57749" s="150"/>
    </row>
    <row r="57750" spans="2:2">
      <c r="B57750" s="150"/>
    </row>
    <row r="57751" spans="2:2">
      <c r="B57751" s="150"/>
    </row>
    <row r="57752" spans="2:2">
      <c r="B57752" s="150"/>
    </row>
    <row r="57753" spans="2:2">
      <c r="B57753" s="150"/>
    </row>
    <row r="57754" spans="2:2">
      <c r="B57754" s="150"/>
    </row>
    <row r="57755" spans="2:2">
      <c r="B57755" s="150"/>
    </row>
    <row r="57756" spans="2:2">
      <c r="B57756" s="150"/>
    </row>
    <row r="57757" spans="2:2">
      <c r="B57757" s="150"/>
    </row>
    <row r="57758" spans="2:2">
      <c r="B57758" s="150"/>
    </row>
    <row r="57759" spans="2:2">
      <c r="B57759" s="150"/>
    </row>
    <row r="57760" spans="2:2">
      <c r="B57760" s="150"/>
    </row>
    <row r="57761" spans="2:2">
      <c r="B57761" s="150"/>
    </row>
    <row r="57762" spans="2:2">
      <c r="B57762" s="150"/>
    </row>
    <row r="57763" spans="2:2">
      <c r="B57763" s="150"/>
    </row>
    <row r="57764" spans="2:2">
      <c r="B57764" s="150"/>
    </row>
    <row r="57765" spans="2:2">
      <c r="B57765" s="150"/>
    </row>
    <row r="57766" spans="2:2">
      <c r="B57766" s="150"/>
    </row>
    <row r="57767" spans="2:2">
      <c r="B57767" s="150"/>
    </row>
    <row r="57768" spans="2:2">
      <c r="B57768" s="150"/>
    </row>
    <row r="57769" spans="2:2">
      <c r="B57769" s="150"/>
    </row>
    <row r="57770" spans="2:2">
      <c r="B57770" s="150"/>
    </row>
    <row r="57771" spans="2:2">
      <c r="B57771" s="150"/>
    </row>
    <row r="57772" spans="2:2">
      <c r="B57772" s="150"/>
    </row>
    <row r="57773" spans="2:2">
      <c r="B57773" s="150"/>
    </row>
    <row r="57774" spans="2:2">
      <c r="B57774" s="150"/>
    </row>
    <row r="57775" spans="2:2">
      <c r="B57775" s="150"/>
    </row>
    <row r="57776" spans="2:2">
      <c r="B57776" s="150"/>
    </row>
    <row r="57777" spans="2:2">
      <c r="B57777" s="150"/>
    </row>
    <row r="57778" spans="2:2">
      <c r="B57778" s="150"/>
    </row>
    <row r="57779" spans="2:2">
      <c r="B57779" s="150"/>
    </row>
    <row r="57780" spans="2:2">
      <c r="B57780" s="150"/>
    </row>
    <row r="57781" spans="2:2">
      <c r="B57781" s="150"/>
    </row>
    <row r="57782" spans="2:2">
      <c r="B57782" s="150"/>
    </row>
    <row r="57783" spans="2:2">
      <c r="B57783" s="150"/>
    </row>
    <row r="57784" spans="2:2">
      <c r="B57784" s="150"/>
    </row>
    <row r="57785" spans="2:2">
      <c r="B57785" s="150"/>
    </row>
    <row r="57786" spans="2:2">
      <c r="B57786" s="150"/>
    </row>
    <row r="57787" spans="2:2">
      <c r="B57787" s="150"/>
    </row>
    <row r="57788" spans="2:2">
      <c r="B57788" s="150"/>
    </row>
    <row r="57789" spans="2:2">
      <c r="B57789" s="150"/>
    </row>
    <row r="57790" spans="2:2">
      <c r="B57790" s="150"/>
    </row>
    <row r="57791" spans="2:2">
      <c r="B57791" s="150"/>
    </row>
    <row r="57792" spans="2:2">
      <c r="B57792" s="150"/>
    </row>
    <row r="57793" spans="2:2">
      <c r="B57793" s="150"/>
    </row>
    <row r="57794" spans="2:2">
      <c r="B57794" s="150"/>
    </row>
    <row r="57795" spans="2:2">
      <c r="B57795" s="150"/>
    </row>
    <row r="57796" spans="2:2">
      <c r="B57796" s="150"/>
    </row>
    <row r="57797" spans="2:2">
      <c r="B57797" s="150"/>
    </row>
    <row r="57798" spans="2:2">
      <c r="B57798" s="150"/>
    </row>
    <row r="57799" spans="2:2">
      <c r="B57799" s="150"/>
    </row>
    <row r="57800" spans="2:2">
      <c r="B57800" s="150"/>
    </row>
    <row r="57801" spans="2:2">
      <c r="B57801" s="150"/>
    </row>
    <row r="57802" spans="2:2">
      <c r="B57802" s="150"/>
    </row>
    <row r="57803" spans="2:2">
      <c r="B57803" s="150"/>
    </row>
    <row r="57804" spans="2:2">
      <c r="B57804" s="150"/>
    </row>
    <row r="57805" spans="2:2">
      <c r="B57805" s="150"/>
    </row>
    <row r="57806" spans="2:2">
      <c r="B57806" s="150"/>
    </row>
    <row r="57807" spans="2:2">
      <c r="B57807" s="150"/>
    </row>
    <row r="57808" spans="2:2">
      <c r="B57808" s="150"/>
    </row>
    <row r="57809" spans="2:2">
      <c r="B57809" s="150"/>
    </row>
    <row r="57810" spans="2:2">
      <c r="B57810" s="150"/>
    </row>
    <row r="57811" spans="2:2">
      <c r="B57811" s="150"/>
    </row>
    <row r="57812" spans="2:2">
      <c r="B57812" s="150"/>
    </row>
    <row r="57813" spans="2:2">
      <c r="B57813" s="150"/>
    </row>
    <row r="57814" spans="2:2">
      <c r="B57814" s="150"/>
    </row>
    <row r="57815" spans="2:2">
      <c r="B57815" s="150"/>
    </row>
    <row r="57816" spans="2:2">
      <c r="B57816" s="150"/>
    </row>
    <row r="57817" spans="2:2">
      <c r="B57817" s="150"/>
    </row>
    <row r="57818" spans="2:2">
      <c r="B57818" s="150"/>
    </row>
    <row r="57819" spans="2:2">
      <c r="B57819" s="150"/>
    </row>
    <row r="57820" spans="2:2">
      <c r="B57820" s="150"/>
    </row>
    <row r="57821" spans="2:2">
      <c r="B57821" s="150"/>
    </row>
    <row r="57822" spans="2:2">
      <c r="B57822" s="150"/>
    </row>
    <row r="57823" spans="2:2">
      <c r="B57823" s="150"/>
    </row>
    <row r="57824" spans="2:2">
      <c r="B57824" s="150"/>
    </row>
    <row r="57825" spans="2:2">
      <c r="B57825" s="150"/>
    </row>
    <row r="57826" spans="2:2">
      <c r="B57826" s="150"/>
    </row>
    <row r="57827" spans="2:2">
      <c r="B57827" s="150"/>
    </row>
    <row r="57828" spans="2:2">
      <c r="B57828" s="150"/>
    </row>
    <row r="57829" spans="2:2">
      <c r="B57829" s="150"/>
    </row>
    <row r="57830" spans="2:2">
      <c r="B57830" s="150"/>
    </row>
    <row r="57831" spans="2:2">
      <c r="B57831" s="150"/>
    </row>
    <row r="57832" spans="2:2">
      <c r="B57832" s="150"/>
    </row>
    <row r="57833" spans="2:2">
      <c r="B57833" s="150"/>
    </row>
    <row r="57834" spans="2:2">
      <c r="B57834" s="150"/>
    </row>
    <row r="57835" spans="2:2">
      <c r="B57835" s="150"/>
    </row>
    <row r="57836" spans="2:2">
      <c r="B57836" s="150"/>
    </row>
    <row r="57837" spans="2:2">
      <c r="B57837" s="150"/>
    </row>
    <row r="57838" spans="2:2">
      <c r="B57838" s="150"/>
    </row>
    <row r="57839" spans="2:2">
      <c r="B57839" s="150"/>
    </row>
    <row r="57840" spans="2:2">
      <c r="B57840" s="150"/>
    </row>
    <row r="57841" spans="2:2">
      <c r="B57841" s="150"/>
    </row>
    <row r="57842" spans="2:2">
      <c r="B57842" s="150"/>
    </row>
    <row r="57843" spans="2:2">
      <c r="B57843" s="150"/>
    </row>
    <row r="57844" spans="2:2">
      <c r="B57844" s="150"/>
    </row>
    <row r="57845" spans="2:2">
      <c r="B57845" s="150"/>
    </row>
    <row r="57846" spans="2:2">
      <c r="B57846" s="150"/>
    </row>
    <row r="57847" spans="2:2">
      <c r="B57847" s="150"/>
    </row>
    <row r="57848" spans="2:2">
      <c r="B57848" s="150"/>
    </row>
    <row r="57849" spans="2:2">
      <c r="B57849" s="150"/>
    </row>
    <row r="57850" spans="2:2">
      <c r="B57850" s="150"/>
    </row>
    <row r="57851" spans="2:2">
      <c r="B57851" s="150"/>
    </row>
    <row r="57852" spans="2:2">
      <c r="B57852" s="150"/>
    </row>
    <row r="57853" spans="2:2">
      <c r="B57853" s="150"/>
    </row>
    <row r="57854" spans="2:2">
      <c r="B57854" s="150"/>
    </row>
    <row r="57855" spans="2:2">
      <c r="B57855" s="150"/>
    </row>
    <row r="57856" spans="2:2">
      <c r="B57856" s="150"/>
    </row>
    <row r="57857" spans="2:2">
      <c r="B57857" s="150"/>
    </row>
    <row r="57858" spans="2:2">
      <c r="B57858" s="150"/>
    </row>
    <row r="57859" spans="2:2">
      <c r="B57859" s="150"/>
    </row>
    <row r="57860" spans="2:2">
      <c r="B57860" s="150"/>
    </row>
    <row r="57861" spans="2:2">
      <c r="B57861" s="150"/>
    </row>
    <row r="57862" spans="2:2">
      <c r="B57862" s="150"/>
    </row>
    <row r="57863" spans="2:2">
      <c r="B57863" s="150"/>
    </row>
    <row r="57864" spans="2:2">
      <c r="B57864" s="150"/>
    </row>
    <row r="57865" spans="2:2">
      <c r="B57865" s="150"/>
    </row>
    <row r="57866" spans="2:2">
      <c r="B57866" s="150"/>
    </row>
    <row r="57867" spans="2:2">
      <c r="B57867" s="150"/>
    </row>
    <row r="57868" spans="2:2">
      <c r="B57868" s="150"/>
    </row>
    <row r="57869" spans="2:2">
      <c r="B57869" s="150"/>
    </row>
    <row r="57870" spans="2:2">
      <c r="B57870" s="150"/>
    </row>
    <row r="57871" spans="2:2">
      <c r="B57871" s="150"/>
    </row>
    <row r="57872" spans="2:2">
      <c r="B57872" s="150"/>
    </row>
    <row r="57873" spans="2:2">
      <c r="B57873" s="150"/>
    </row>
    <row r="57874" spans="2:2">
      <c r="B57874" s="150"/>
    </row>
    <row r="57875" spans="2:2">
      <c r="B57875" s="150"/>
    </row>
    <row r="57876" spans="2:2">
      <c r="B57876" s="150"/>
    </row>
    <row r="57877" spans="2:2">
      <c r="B57877" s="150"/>
    </row>
    <row r="57878" spans="2:2">
      <c r="B57878" s="150"/>
    </row>
    <row r="57879" spans="2:2">
      <c r="B57879" s="150"/>
    </row>
    <row r="57880" spans="2:2">
      <c r="B57880" s="150"/>
    </row>
    <row r="57881" spans="2:2">
      <c r="B57881" s="150"/>
    </row>
    <row r="57882" spans="2:2">
      <c r="B57882" s="150"/>
    </row>
    <row r="57883" spans="2:2">
      <c r="B57883" s="150"/>
    </row>
    <row r="57884" spans="2:2">
      <c r="B57884" s="150"/>
    </row>
    <row r="57885" spans="2:2">
      <c r="B57885" s="150"/>
    </row>
    <row r="57886" spans="2:2">
      <c r="B57886" s="150"/>
    </row>
    <row r="57887" spans="2:2">
      <c r="B57887" s="150"/>
    </row>
    <row r="57888" spans="2:2">
      <c r="B57888" s="150"/>
    </row>
    <row r="57889" spans="2:2">
      <c r="B57889" s="150"/>
    </row>
    <row r="57890" spans="2:2">
      <c r="B57890" s="150"/>
    </row>
    <row r="57891" spans="2:2">
      <c r="B57891" s="150"/>
    </row>
    <row r="57892" spans="2:2">
      <c r="B57892" s="150"/>
    </row>
    <row r="57893" spans="2:2">
      <c r="B57893" s="150"/>
    </row>
    <row r="57894" spans="2:2">
      <c r="B57894" s="150"/>
    </row>
    <row r="57895" spans="2:2">
      <c r="B57895" s="150"/>
    </row>
    <row r="57896" spans="2:2">
      <c r="B57896" s="150"/>
    </row>
    <row r="57897" spans="2:2">
      <c r="B57897" s="150"/>
    </row>
    <row r="57898" spans="2:2">
      <c r="B57898" s="150"/>
    </row>
    <row r="57899" spans="2:2">
      <c r="B57899" s="150"/>
    </row>
    <row r="57900" spans="2:2">
      <c r="B57900" s="150"/>
    </row>
    <row r="57901" spans="2:2">
      <c r="B57901" s="150"/>
    </row>
    <row r="57902" spans="2:2">
      <c r="B57902" s="150"/>
    </row>
    <row r="57903" spans="2:2">
      <c r="B57903" s="150"/>
    </row>
    <row r="57904" spans="2:2">
      <c r="B57904" s="150"/>
    </row>
    <row r="57905" spans="2:2">
      <c r="B57905" s="150"/>
    </row>
    <row r="57906" spans="2:2">
      <c r="B57906" s="150"/>
    </row>
    <row r="57907" spans="2:2">
      <c r="B57907" s="150"/>
    </row>
    <row r="57908" spans="2:2">
      <c r="B57908" s="150"/>
    </row>
    <row r="57909" spans="2:2">
      <c r="B57909" s="150"/>
    </row>
    <row r="57910" spans="2:2">
      <c r="B57910" s="150"/>
    </row>
    <row r="57911" spans="2:2">
      <c r="B57911" s="150"/>
    </row>
    <row r="57912" spans="2:2">
      <c r="B57912" s="150"/>
    </row>
    <row r="57913" spans="2:2">
      <c r="B57913" s="150"/>
    </row>
    <row r="57914" spans="2:2">
      <c r="B57914" s="150"/>
    </row>
    <row r="57915" spans="2:2">
      <c r="B57915" s="150"/>
    </row>
    <row r="57916" spans="2:2">
      <c r="B57916" s="150"/>
    </row>
    <row r="57917" spans="2:2">
      <c r="B57917" s="150"/>
    </row>
    <row r="57918" spans="2:2">
      <c r="B57918" s="150"/>
    </row>
    <row r="57919" spans="2:2">
      <c r="B57919" s="150"/>
    </row>
    <row r="57920" spans="2:2">
      <c r="B57920" s="150"/>
    </row>
    <row r="57921" spans="2:2">
      <c r="B57921" s="150"/>
    </row>
    <row r="57922" spans="2:2">
      <c r="B57922" s="150"/>
    </row>
    <row r="57923" spans="2:2">
      <c r="B57923" s="150"/>
    </row>
    <row r="57924" spans="2:2">
      <c r="B57924" s="150"/>
    </row>
    <row r="57925" spans="2:2">
      <c r="B57925" s="150"/>
    </row>
    <row r="57926" spans="2:2">
      <c r="B57926" s="150"/>
    </row>
    <row r="57927" spans="2:2">
      <c r="B57927" s="150"/>
    </row>
    <row r="57928" spans="2:2">
      <c r="B57928" s="150"/>
    </row>
    <row r="57929" spans="2:2">
      <c r="B57929" s="150"/>
    </row>
    <row r="57930" spans="2:2">
      <c r="B57930" s="150"/>
    </row>
    <row r="57931" spans="2:2">
      <c r="B57931" s="150"/>
    </row>
    <row r="57932" spans="2:2">
      <c r="B57932" s="150"/>
    </row>
    <row r="57933" spans="2:2">
      <c r="B57933" s="150"/>
    </row>
    <row r="57934" spans="2:2">
      <c r="B57934" s="150"/>
    </row>
    <row r="57935" spans="2:2">
      <c r="B57935" s="150"/>
    </row>
    <row r="57936" spans="2:2">
      <c r="B57936" s="150"/>
    </row>
    <row r="57937" spans="2:2">
      <c r="B57937" s="150"/>
    </row>
    <row r="57938" spans="2:2">
      <c r="B57938" s="150"/>
    </row>
    <row r="57939" spans="2:2">
      <c r="B57939" s="150"/>
    </row>
    <row r="57940" spans="2:2">
      <c r="B57940" s="150"/>
    </row>
    <row r="57941" spans="2:2">
      <c r="B57941" s="150"/>
    </row>
    <row r="57942" spans="2:2">
      <c r="B57942" s="150"/>
    </row>
    <row r="57943" spans="2:2">
      <c r="B57943" s="150"/>
    </row>
    <row r="57944" spans="2:2">
      <c r="B57944" s="150"/>
    </row>
    <row r="57945" spans="2:2">
      <c r="B57945" s="150"/>
    </row>
    <row r="57946" spans="2:2">
      <c r="B57946" s="150"/>
    </row>
    <row r="57947" spans="2:2">
      <c r="B57947" s="150"/>
    </row>
    <row r="57948" spans="2:2">
      <c r="B57948" s="150"/>
    </row>
    <row r="57949" spans="2:2">
      <c r="B57949" s="150"/>
    </row>
    <row r="57950" spans="2:2">
      <c r="B57950" s="150"/>
    </row>
    <row r="57951" spans="2:2">
      <c r="B57951" s="150"/>
    </row>
    <row r="57952" spans="2:2">
      <c r="B57952" s="150"/>
    </row>
    <row r="57953" spans="2:2">
      <c r="B57953" s="150"/>
    </row>
    <row r="57954" spans="2:2">
      <c r="B57954" s="150"/>
    </row>
    <row r="57955" spans="2:2">
      <c r="B57955" s="150"/>
    </row>
    <row r="57956" spans="2:2">
      <c r="B57956" s="150"/>
    </row>
    <row r="57957" spans="2:2">
      <c r="B57957" s="150"/>
    </row>
    <row r="57958" spans="2:2">
      <c r="B57958" s="150"/>
    </row>
    <row r="57959" spans="2:2">
      <c r="B57959" s="150"/>
    </row>
    <row r="57960" spans="2:2">
      <c r="B57960" s="150"/>
    </row>
    <row r="57961" spans="2:2">
      <c r="B57961" s="150"/>
    </row>
    <row r="57962" spans="2:2">
      <c r="B57962" s="150"/>
    </row>
    <row r="57963" spans="2:2">
      <c r="B57963" s="150"/>
    </row>
    <row r="57964" spans="2:2">
      <c r="B57964" s="150"/>
    </row>
    <row r="57965" spans="2:2">
      <c r="B57965" s="150"/>
    </row>
    <row r="57966" spans="2:2">
      <c r="B57966" s="150"/>
    </row>
    <row r="57967" spans="2:2">
      <c r="B57967" s="150"/>
    </row>
    <row r="57968" spans="2:2">
      <c r="B57968" s="150"/>
    </row>
    <row r="57969" spans="2:2">
      <c r="B57969" s="150"/>
    </row>
    <row r="57970" spans="2:2">
      <c r="B57970" s="150"/>
    </row>
    <row r="57971" spans="2:2">
      <c r="B57971" s="150"/>
    </row>
    <row r="57972" spans="2:2">
      <c r="B57972" s="150"/>
    </row>
    <row r="57973" spans="2:2">
      <c r="B57973" s="150"/>
    </row>
    <row r="57974" spans="2:2">
      <c r="B57974" s="150"/>
    </row>
    <row r="57975" spans="2:2">
      <c r="B57975" s="150"/>
    </row>
    <row r="57976" spans="2:2">
      <c r="B57976" s="150"/>
    </row>
    <row r="57977" spans="2:2">
      <c r="B57977" s="150"/>
    </row>
    <row r="57978" spans="2:2">
      <c r="B57978" s="150"/>
    </row>
    <row r="57979" spans="2:2">
      <c r="B57979" s="150"/>
    </row>
    <row r="57980" spans="2:2">
      <c r="B57980" s="150"/>
    </row>
    <row r="57981" spans="2:2">
      <c r="B57981" s="150"/>
    </row>
    <row r="57982" spans="2:2">
      <c r="B57982" s="150"/>
    </row>
    <row r="57983" spans="2:2">
      <c r="B57983" s="150"/>
    </row>
    <row r="57984" spans="2:2">
      <c r="B57984" s="150"/>
    </row>
    <row r="57985" spans="2:2">
      <c r="B57985" s="150"/>
    </row>
    <row r="57986" spans="2:2">
      <c r="B57986" s="150"/>
    </row>
    <row r="57987" spans="2:2">
      <c r="B57987" s="150"/>
    </row>
    <row r="57988" spans="2:2">
      <c r="B57988" s="150"/>
    </row>
    <row r="57989" spans="2:2">
      <c r="B57989" s="150"/>
    </row>
    <row r="57990" spans="2:2">
      <c r="B57990" s="150"/>
    </row>
    <row r="57991" spans="2:2">
      <c r="B57991" s="150"/>
    </row>
    <row r="57992" spans="2:2">
      <c r="B57992" s="150"/>
    </row>
    <row r="57993" spans="2:2">
      <c r="B57993" s="150"/>
    </row>
    <row r="57994" spans="2:2">
      <c r="B57994" s="150"/>
    </row>
    <row r="57995" spans="2:2">
      <c r="B57995" s="150"/>
    </row>
    <row r="57996" spans="2:2">
      <c r="B57996" s="150"/>
    </row>
    <row r="57997" spans="2:2">
      <c r="B57997" s="150"/>
    </row>
    <row r="57998" spans="2:2">
      <c r="B57998" s="150"/>
    </row>
    <row r="57999" spans="2:2">
      <c r="B57999" s="150"/>
    </row>
    <row r="58000" spans="2:2">
      <c r="B58000" s="150"/>
    </row>
    <row r="58001" spans="2:2">
      <c r="B58001" s="150"/>
    </row>
    <row r="58002" spans="2:2">
      <c r="B58002" s="150"/>
    </row>
    <row r="58003" spans="2:2">
      <c r="B58003" s="150"/>
    </row>
    <row r="58004" spans="2:2">
      <c r="B58004" s="150"/>
    </row>
    <row r="58005" spans="2:2">
      <c r="B58005" s="150"/>
    </row>
    <row r="58006" spans="2:2">
      <c r="B58006" s="150"/>
    </row>
    <row r="58007" spans="2:2">
      <c r="B58007" s="150"/>
    </row>
    <row r="58008" spans="2:2">
      <c r="B58008" s="150"/>
    </row>
    <row r="58009" spans="2:2">
      <c r="B58009" s="150"/>
    </row>
    <row r="58010" spans="2:2">
      <c r="B58010" s="150"/>
    </row>
    <row r="58011" spans="2:2">
      <c r="B58011" s="150"/>
    </row>
    <row r="58012" spans="2:2">
      <c r="B58012" s="150"/>
    </row>
    <row r="58013" spans="2:2">
      <c r="B58013" s="150"/>
    </row>
    <row r="58014" spans="2:2">
      <c r="B58014" s="150"/>
    </row>
    <row r="58015" spans="2:2">
      <c r="B58015" s="150"/>
    </row>
    <row r="58016" spans="2:2">
      <c r="B58016" s="150"/>
    </row>
    <row r="58017" spans="2:2">
      <c r="B58017" s="150"/>
    </row>
    <row r="58018" spans="2:2">
      <c r="B58018" s="150"/>
    </row>
    <row r="58019" spans="2:2">
      <c r="B58019" s="150"/>
    </row>
    <row r="58020" spans="2:2">
      <c r="B58020" s="150"/>
    </row>
    <row r="58021" spans="2:2">
      <c r="B58021" s="150"/>
    </row>
    <row r="58022" spans="2:2">
      <c r="B58022" s="150"/>
    </row>
    <row r="58023" spans="2:2">
      <c r="B58023" s="150"/>
    </row>
    <row r="58024" spans="2:2">
      <c r="B58024" s="150"/>
    </row>
    <row r="58025" spans="2:2">
      <c r="B58025" s="150"/>
    </row>
    <row r="58026" spans="2:2">
      <c r="B58026" s="150"/>
    </row>
    <row r="58027" spans="2:2">
      <c r="B58027" s="150"/>
    </row>
    <row r="58028" spans="2:2">
      <c r="B58028" s="150"/>
    </row>
    <row r="58029" spans="2:2">
      <c r="B58029" s="150"/>
    </row>
    <row r="58030" spans="2:2">
      <c r="B58030" s="150"/>
    </row>
    <row r="58031" spans="2:2">
      <c r="B58031" s="150"/>
    </row>
    <row r="58032" spans="2:2">
      <c r="B58032" s="150"/>
    </row>
    <row r="58033" spans="2:2">
      <c r="B58033" s="150"/>
    </row>
    <row r="58034" spans="2:2">
      <c r="B58034" s="150"/>
    </row>
    <row r="58035" spans="2:2">
      <c r="B58035" s="150"/>
    </row>
    <row r="58036" spans="2:2">
      <c r="B58036" s="150"/>
    </row>
    <row r="58037" spans="2:2">
      <c r="B58037" s="150"/>
    </row>
    <row r="58038" spans="2:2">
      <c r="B58038" s="150"/>
    </row>
    <row r="58039" spans="2:2">
      <c r="B58039" s="150"/>
    </row>
    <row r="58040" spans="2:2">
      <c r="B58040" s="150"/>
    </row>
    <row r="58041" spans="2:2">
      <c r="B58041" s="150"/>
    </row>
    <row r="58042" spans="2:2">
      <c r="B58042" s="150"/>
    </row>
    <row r="58043" spans="2:2">
      <c r="B58043" s="150"/>
    </row>
    <row r="58044" spans="2:2">
      <c r="B58044" s="150"/>
    </row>
    <row r="58045" spans="2:2">
      <c r="B58045" s="150"/>
    </row>
    <row r="58046" spans="2:2">
      <c r="B58046" s="150"/>
    </row>
    <row r="58047" spans="2:2">
      <c r="B58047" s="150"/>
    </row>
    <row r="58048" spans="2:2">
      <c r="B58048" s="150"/>
    </row>
    <row r="58049" spans="2:2">
      <c r="B58049" s="150"/>
    </row>
    <row r="58050" spans="2:2">
      <c r="B58050" s="150"/>
    </row>
    <row r="58051" spans="2:2">
      <c r="B58051" s="150"/>
    </row>
    <row r="58052" spans="2:2">
      <c r="B58052" s="150"/>
    </row>
    <row r="58053" spans="2:2">
      <c r="B58053" s="150"/>
    </row>
    <row r="58054" spans="2:2">
      <c r="B58054" s="150"/>
    </row>
    <row r="58055" spans="2:2">
      <c r="B58055" s="150"/>
    </row>
    <row r="58056" spans="2:2">
      <c r="B58056" s="150"/>
    </row>
    <row r="58057" spans="2:2">
      <c r="B58057" s="150"/>
    </row>
    <row r="58058" spans="2:2">
      <c r="B58058" s="150"/>
    </row>
    <row r="58059" spans="2:2">
      <c r="B58059" s="150"/>
    </row>
    <row r="58060" spans="2:2">
      <c r="B58060" s="150"/>
    </row>
    <row r="58061" spans="2:2">
      <c r="B58061" s="150"/>
    </row>
    <row r="58062" spans="2:2">
      <c r="B58062" s="150"/>
    </row>
    <row r="58063" spans="2:2">
      <c r="B58063" s="150"/>
    </row>
    <row r="58064" spans="2:2">
      <c r="B58064" s="150"/>
    </row>
    <row r="58065" spans="2:2">
      <c r="B58065" s="150"/>
    </row>
    <row r="58066" spans="2:2">
      <c r="B58066" s="150"/>
    </row>
    <row r="58067" spans="2:2">
      <c r="B58067" s="150"/>
    </row>
    <row r="58068" spans="2:2">
      <c r="B58068" s="150"/>
    </row>
    <row r="58069" spans="2:2">
      <c r="B58069" s="150"/>
    </row>
    <row r="58070" spans="2:2">
      <c r="B58070" s="150"/>
    </row>
    <row r="58071" spans="2:2">
      <c r="B58071" s="150"/>
    </row>
    <row r="58072" spans="2:2">
      <c r="B58072" s="150"/>
    </row>
    <row r="58073" spans="2:2">
      <c r="B58073" s="150"/>
    </row>
    <row r="58074" spans="2:2">
      <c r="B58074" s="150"/>
    </row>
    <row r="58075" spans="2:2">
      <c r="B58075" s="150"/>
    </row>
    <row r="58076" spans="2:2">
      <c r="B58076" s="150"/>
    </row>
    <row r="58077" spans="2:2">
      <c r="B58077" s="150"/>
    </row>
    <row r="58078" spans="2:2">
      <c r="B58078" s="150"/>
    </row>
    <row r="58079" spans="2:2">
      <c r="B58079" s="150"/>
    </row>
    <row r="58080" spans="2:2">
      <c r="B58080" s="150"/>
    </row>
    <row r="58081" spans="2:2">
      <c r="B58081" s="150"/>
    </row>
    <row r="58082" spans="2:2">
      <c r="B58082" s="150"/>
    </row>
    <row r="58083" spans="2:2">
      <c r="B58083" s="150"/>
    </row>
    <row r="58084" spans="2:2">
      <c r="B58084" s="150"/>
    </row>
    <row r="58085" spans="2:2">
      <c r="B58085" s="150"/>
    </row>
    <row r="58086" spans="2:2">
      <c r="B58086" s="150"/>
    </row>
    <row r="58087" spans="2:2">
      <c r="B58087" s="150"/>
    </row>
    <row r="58088" spans="2:2">
      <c r="B58088" s="150"/>
    </row>
    <row r="58089" spans="2:2">
      <c r="B58089" s="150"/>
    </row>
    <row r="58090" spans="2:2">
      <c r="B58090" s="150"/>
    </row>
    <row r="58091" spans="2:2">
      <c r="B58091" s="150"/>
    </row>
    <row r="58092" spans="2:2">
      <c r="B58092" s="150"/>
    </row>
    <row r="58093" spans="2:2">
      <c r="B58093" s="150"/>
    </row>
    <row r="58094" spans="2:2">
      <c r="B58094" s="150"/>
    </row>
    <row r="58095" spans="2:2">
      <c r="B58095" s="150"/>
    </row>
    <row r="58096" spans="2:2">
      <c r="B58096" s="150"/>
    </row>
    <row r="58097" spans="2:2">
      <c r="B58097" s="150"/>
    </row>
    <row r="58098" spans="2:2">
      <c r="B58098" s="150"/>
    </row>
    <row r="58099" spans="2:2">
      <c r="B58099" s="150"/>
    </row>
    <row r="58100" spans="2:2">
      <c r="B58100" s="150"/>
    </row>
    <row r="58101" spans="2:2">
      <c r="B58101" s="150"/>
    </row>
    <row r="58102" spans="2:2">
      <c r="B58102" s="150"/>
    </row>
    <row r="58103" spans="2:2">
      <c r="B58103" s="150"/>
    </row>
    <row r="58104" spans="2:2">
      <c r="B58104" s="150"/>
    </row>
    <row r="58105" spans="2:2">
      <c r="B58105" s="150"/>
    </row>
    <row r="58106" spans="2:2">
      <c r="B58106" s="150"/>
    </row>
    <row r="58107" spans="2:2">
      <c r="B58107" s="150"/>
    </row>
    <row r="58108" spans="2:2">
      <c r="B58108" s="150"/>
    </row>
    <row r="58109" spans="2:2">
      <c r="B58109" s="150"/>
    </row>
    <row r="58110" spans="2:2">
      <c r="B58110" s="150"/>
    </row>
    <row r="58111" spans="2:2">
      <c r="B58111" s="150"/>
    </row>
    <row r="58112" spans="2:2">
      <c r="B58112" s="150"/>
    </row>
    <row r="58113" spans="2:2">
      <c r="B58113" s="150"/>
    </row>
    <row r="58114" spans="2:2">
      <c r="B58114" s="150"/>
    </row>
    <row r="58115" spans="2:2">
      <c r="B58115" s="150"/>
    </row>
    <row r="58116" spans="2:2">
      <c r="B58116" s="150"/>
    </row>
    <row r="58117" spans="2:2">
      <c r="B58117" s="150"/>
    </row>
    <row r="58118" spans="2:2">
      <c r="B58118" s="150"/>
    </row>
    <row r="58119" spans="2:2">
      <c r="B58119" s="150"/>
    </row>
    <row r="58120" spans="2:2">
      <c r="B58120" s="150"/>
    </row>
    <row r="58121" spans="2:2">
      <c r="B58121" s="150"/>
    </row>
    <row r="58122" spans="2:2">
      <c r="B58122" s="150"/>
    </row>
    <row r="58123" spans="2:2">
      <c r="B58123" s="150"/>
    </row>
    <row r="58124" spans="2:2">
      <c r="B58124" s="150"/>
    </row>
    <row r="58125" spans="2:2">
      <c r="B58125" s="150"/>
    </row>
    <row r="58126" spans="2:2">
      <c r="B58126" s="150"/>
    </row>
    <row r="58127" spans="2:2">
      <c r="B58127" s="150"/>
    </row>
    <row r="58128" spans="2:2">
      <c r="B58128" s="150"/>
    </row>
    <row r="58129" spans="2:2">
      <c r="B58129" s="150"/>
    </row>
    <row r="58130" spans="2:2">
      <c r="B58130" s="150"/>
    </row>
    <row r="58131" spans="2:2">
      <c r="B58131" s="150"/>
    </row>
    <row r="58132" spans="2:2">
      <c r="B58132" s="150"/>
    </row>
    <row r="58133" spans="2:2">
      <c r="B58133" s="150"/>
    </row>
    <row r="58134" spans="2:2">
      <c r="B58134" s="150"/>
    </row>
    <row r="58135" spans="2:2">
      <c r="B58135" s="150"/>
    </row>
    <row r="58136" spans="2:2">
      <c r="B58136" s="150"/>
    </row>
    <row r="58137" spans="2:2">
      <c r="B58137" s="150"/>
    </row>
    <row r="58138" spans="2:2">
      <c r="B58138" s="150"/>
    </row>
    <row r="58139" spans="2:2">
      <c r="B58139" s="150"/>
    </row>
    <row r="58140" spans="2:2">
      <c r="B58140" s="150"/>
    </row>
    <row r="58141" spans="2:2">
      <c r="B58141" s="150"/>
    </row>
    <row r="58142" spans="2:2">
      <c r="B58142" s="150"/>
    </row>
    <row r="58143" spans="2:2">
      <c r="B58143" s="150"/>
    </row>
    <row r="58144" spans="2:2">
      <c r="B58144" s="150"/>
    </row>
    <row r="58145" spans="2:2">
      <c r="B58145" s="150"/>
    </row>
    <row r="58146" spans="2:2">
      <c r="B58146" s="150"/>
    </row>
    <row r="58147" spans="2:2">
      <c r="B58147" s="150"/>
    </row>
    <row r="58148" spans="2:2">
      <c r="B58148" s="150"/>
    </row>
    <row r="58149" spans="2:2">
      <c r="B58149" s="150"/>
    </row>
    <row r="58150" spans="2:2">
      <c r="B58150" s="150"/>
    </row>
    <row r="58151" spans="2:2">
      <c r="B58151" s="150"/>
    </row>
    <row r="58152" spans="2:2">
      <c r="B58152" s="150"/>
    </row>
    <row r="58153" spans="2:2">
      <c r="B58153" s="150"/>
    </row>
    <row r="58154" spans="2:2">
      <c r="B58154" s="150"/>
    </row>
    <row r="58155" spans="2:2">
      <c r="B58155" s="150"/>
    </row>
    <row r="58156" spans="2:2">
      <c r="B58156" s="150"/>
    </row>
    <row r="58157" spans="2:2">
      <c r="B58157" s="150"/>
    </row>
    <row r="58158" spans="2:2">
      <c r="B58158" s="150"/>
    </row>
    <row r="58159" spans="2:2">
      <c r="B58159" s="150"/>
    </row>
    <row r="58160" spans="2:2">
      <c r="B58160" s="150"/>
    </row>
    <row r="58161" spans="2:2">
      <c r="B58161" s="150"/>
    </row>
    <row r="58162" spans="2:2">
      <c r="B58162" s="150"/>
    </row>
    <row r="58163" spans="2:2">
      <c r="B58163" s="150"/>
    </row>
    <row r="58164" spans="2:2">
      <c r="B58164" s="150"/>
    </row>
    <row r="58165" spans="2:2">
      <c r="B58165" s="150"/>
    </row>
    <row r="58166" spans="2:2">
      <c r="B58166" s="150"/>
    </row>
    <row r="58167" spans="2:2">
      <c r="B58167" s="150"/>
    </row>
    <row r="58168" spans="2:2">
      <c r="B58168" s="150"/>
    </row>
    <row r="58169" spans="2:2">
      <c r="B58169" s="150"/>
    </row>
    <row r="58170" spans="2:2">
      <c r="B58170" s="150"/>
    </row>
    <row r="58171" spans="2:2">
      <c r="B58171" s="150"/>
    </row>
    <row r="58172" spans="2:2">
      <c r="B58172" s="150"/>
    </row>
    <row r="58173" spans="2:2">
      <c r="B58173" s="150"/>
    </row>
    <row r="58174" spans="2:2">
      <c r="B58174" s="150"/>
    </row>
    <row r="58175" spans="2:2">
      <c r="B58175" s="150"/>
    </row>
    <row r="58176" spans="2:2">
      <c r="B58176" s="150"/>
    </row>
    <row r="58177" spans="2:2">
      <c r="B58177" s="150"/>
    </row>
    <row r="58178" spans="2:2">
      <c r="B58178" s="150"/>
    </row>
    <row r="58179" spans="2:2">
      <c r="B58179" s="150"/>
    </row>
    <row r="58180" spans="2:2">
      <c r="B58180" s="150"/>
    </row>
    <row r="58181" spans="2:2">
      <c r="B58181" s="150"/>
    </row>
    <row r="58182" spans="2:2">
      <c r="B58182" s="150"/>
    </row>
    <row r="58183" spans="2:2">
      <c r="B58183" s="150"/>
    </row>
    <row r="58184" spans="2:2">
      <c r="B58184" s="150"/>
    </row>
    <row r="58185" spans="2:2">
      <c r="B58185" s="150"/>
    </row>
    <row r="58186" spans="2:2">
      <c r="B58186" s="150"/>
    </row>
    <row r="58187" spans="2:2">
      <c r="B58187" s="150"/>
    </row>
    <row r="58188" spans="2:2">
      <c r="B58188" s="150"/>
    </row>
    <row r="58189" spans="2:2">
      <c r="B58189" s="150"/>
    </row>
    <row r="58190" spans="2:2">
      <c r="B58190" s="150"/>
    </row>
    <row r="58191" spans="2:2">
      <c r="B58191" s="150"/>
    </row>
    <row r="58192" spans="2:2">
      <c r="B58192" s="150"/>
    </row>
    <row r="58193" spans="2:2">
      <c r="B58193" s="150"/>
    </row>
    <row r="58194" spans="2:2">
      <c r="B58194" s="150"/>
    </row>
    <row r="58195" spans="2:2">
      <c r="B58195" s="150"/>
    </row>
    <row r="58196" spans="2:2">
      <c r="B58196" s="150"/>
    </row>
    <row r="58197" spans="2:2">
      <c r="B58197" s="150"/>
    </row>
    <row r="58198" spans="2:2">
      <c r="B58198" s="150"/>
    </row>
    <row r="58199" spans="2:2">
      <c r="B58199" s="150"/>
    </row>
    <row r="58200" spans="2:2">
      <c r="B58200" s="150"/>
    </row>
    <row r="58201" spans="2:2">
      <c r="B58201" s="150"/>
    </row>
    <row r="58202" spans="2:2">
      <c r="B58202" s="150"/>
    </row>
    <row r="58203" spans="2:2">
      <c r="B58203" s="150"/>
    </row>
    <row r="58204" spans="2:2">
      <c r="B58204" s="150"/>
    </row>
    <row r="58205" spans="2:2">
      <c r="B58205" s="150"/>
    </row>
    <row r="58206" spans="2:2">
      <c r="B58206" s="150"/>
    </row>
    <row r="58207" spans="2:2">
      <c r="B58207" s="150"/>
    </row>
    <row r="58208" spans="2:2">
      <c r="B58208" s="150"/>
    </row>
    <row r="58209" spans="2:2">
      <c r="B58209" s="150"/>
    </row>
    <row r="58210" spans="2:2">
      <c r="B58210" s="150"/>
    </row>
    <row r="58211" spans="2:2">
      <c r="B58211" s="150"/>
    </row>
    <row r="58212" spans="2:2">
      <c r="B58212" s="150"/>
    </row>
    <row r="58213" spans="2:2">
      <c r="B58213" s="150"/>
    </row>
    <row r="58214" spans="2:2">
      <c r="B58214" s="150"/>
    </row>
    <row r="58215" spans="2:2">
      <c r="B58215" s="150"/>
    </row>
    <row r="58216" spans="2:2">
      <c r="B58216" s="150"/>
    </row>
    <row r="58217" spans="2:2">
      <c r="B58217" s="150"/>
    </row>
    <row r="58218" spans="2:2">
      <c r="B58218" s="150"/>
    </row>
    <row r="58219" spans="2:2">
      <c r="B58219" s="150"/>
    </row>
    <row r="58220" spans="2:2">
      <c r="B58220" s="150"/>
    </row>
    <row r="58221" spans="2:2">
      <c r="B58221" s="150"/>
    </row>
    <row r="58222" spans="2:2">
      <c r="B58222" s="150"/>
    </row>
    <row r="58223" spans="2:2">
      <c r="B58223" s="150"/>
    </row>
    <row r="58224" spans="2:2">
      <c r="B58224" s="150"/>
    </row>
    <row r="58225" spans="2:2">
      <c r="B58225" s="150"/>
    </row>
    <row r="58226" spans="2:2">
      <c r="B58226" s="150"/>
    </row>
    <row r="58227" spans="2:2">
      <c r="B58227" s="150"/>
    </row>
    <row r="58228" spans="2:2">
      <c r="B58228" s="150"/>
    </row>
    <row r="58229" spans="2:2">
      <c r="B58229" s="150"/>
    </row>
    <row r="58230" spans="2:2">
      <c r="B58230" s="150"/>
    </row>
    <row r="58231" spans="2:2">
      <c r="B58231" s="150"/>
    </row>
    <row r="58232" spans="2:2">
      <c r="B58232" s="150"/>
    </row>
    <row r="58233" spans="2:2">
      <c r="B58233" s="150"/>
    </row>
    <row r="58234" spans="2:2">
      <c r="B58234" s="150"/>
    </row>
    <row r="58235" spans="2:2">
      <c r="B58235" s="150"/>
    </row>
    <row r="58236" spans="2:2">
      <c r="B58236" s="150"/>
    </row>
    <row r="58237" spans="2:2">
      <c r="B58237" s="150"/>
    </row>
    <row r="58238" spans="2:2">
      <c r="B58238" s="150"/>
    </row>
    <row r="58239" spans="2:2">
      <c r="B58239" s="150"/>
    </row>
    <row r="58240" spans="2:2">
      <c r="B58240" s="150"/>
    </row>
    <row r="58241" spans="2:2">
      <c r="B58241" s="150"/>
    </row>
    <row r="58242" spans="2:2">
      <c r="B58242" s="150"/>
    </row>
    <row r="58243" spans="2:2">
      <c r="B58243" s="150"/>
    </row>
    <row r="58244" spans="2:2">
      <c r="B58244" s="150"/>
    </row>
    <row r="58245" spans="2:2">
      <c r="B58245" s="150"/>
    </row>
    <row r="58246" spans="2:2">
      <c r="B58246" s="150"/>
    </row>
    <row r="58247" spans="2:2">
      <c r="B58247" s="150"/>
    </row>
    <row r="58248" spans="2:2">
      <c r="B58248" s="150"/>
    </row>
    <row r="58249" spans="2:2">
      <c r="B58249" s="150"/>
    </row>
    <row r="58250" spans="2:2">
      <c r="B58250" s="150"/>
    </row>
    <row r="58251" spans="2:2">
      <c r="B58251" s="150"/>
    </row>
    <row r="58252" spans="2:2">
      <c r="B58252" s="150"/>
    </row>
    <row r="58253" spans="2:2">
      <c r="B58253" s="150"/>
    </row>
    <row r="58254" spans="2:2">
      <c r="B58254" s="150"/>
    </row>
    <row r="58255" spans="2:2">
      <c r="B58255" s="150"/>
    </row>
    <row r="58256" spans="2:2">
      <c r="B58256" s="150"/>
    </row>
    <row r="58257" spans="2:2">
      <c r="B58257" s="150"/>
    </row>
    <row r="58258" spans="2:2">
      <c r="B58258" s="150"/>
    </row>
    <row r="58259" spans="2:2">
      <c r="B58259" s="150"/>
    </row>
    <row r="58260" spans="2:2">
      <c r="B58260" s="150"/>
    </row>
    <row r="58261" spans="2:2">
      <c r="B58261" s="150"/>
    </row>
    <row r="58262" spans="2:2">
      <c r="B58262" s="150"/>
    </row>
    <row r="58263" spans="2:2">
      <c r="B58263" s="150"/>
    </row>
    <row r="58264" spans="2:2">
      <c r="B58264" s="150"/>
    </row>
    <row r="58265" spans="2:2">
      <c r="B58265" s="150"/>
    </row>
    <row r="58266" spans="2:2">
      <c r="B58266" s="150"/>
    </row>
    <row r="58267" spans="2:2">
      <c r="B58267" s="150"/>
    </row>
    <row r="58268" spans="2:2">
      <c r="B58268" s="150"/>
    </row>
    <row r="58269" spans="2:2">
      <c r="B58269" s="150"/>
    </row>
    <row r="58270" spans="2:2">
      <c r="B58270" s="150"/>
    </row>
    <row r="58271" spans="2:2">
      <c r="B58271" s="150"/>
    </row>
    <row r="58272" spans="2:2">
      <c r="B58272" s="150"/>
    </row>
    <row r="58273" spans="2:2">
      <c r="B58273" s="150"/>
    </row>
    <row r="58274" spans="2:2">
      <c r="B58274" s="150"/>
    </row>
    <row r="58275" spans="2:2">
      <c r="B58275" s="150"/>
    </row>
    <row r="58276" spans="2:2">
      <c r="B58276" s="150"/>
    </row>
    <row r="58277" spans="2:2">
      <c r="B58277" s="150"/>
    </row>
    <row r="58278" spans="2:2">
      <c r="B58278" s="150"/>
    </row>
    <row r="58279" spans="2:2">
      <c r="B58279" s="150"/>
    </row>
    <row r="58280" spans="2:2">
      <c r="B58280" s="150"/>
    </row>
    <row r="58281" spans="2:2">
      <c r="B58281" s="150"/>
    </row>
    <row r="58282" spans="2:2">
      <c r="B58282" s="150"/>
    </row>
    <row r="58283" spans="2:2">
      <c r="B58283" s="150"/>
    </row>
    <row r="58284" spans="2:2">
      <c r="B58284" s="150"/>
    </row>
    <row r="58285" spans="2:2">
      <c r="B58285" s="150"/>
    </row>
    <row r="58286" spans="2:2">
      <c r="B58286" s="150"/>
    </row>
    <row r="58287" spans="2:2">
      <c r="B58287" s="150"/>
    </row>
    <row r="58288" spans="2:2">
      <c r="B58288" s="150"/>
    </row>
    <row r="58289" spans="2:2">
      <c r="B58289" s="150"/>
    </row>
    <row r="58290" spans="2:2">
      <c r="B58290" s="150"/>
    </row>
    <row r="58291" spans="2:2">
      <c r="B58291" s="150"/>
    </row>
    <row r="58292" spans="2:2">
      <c r="B58292" s="150"/>
    </row>
    <row r="58293" spans="2:2">
      <c r="B58293" s="150"/>
    </row>
    <row r="58294" spans="2:2">
      <c r="B58294" s="150"/>
    </row>
    <row r="58295" spans="2:2">
      <c r="B58295" s="150"/>
    </row>
    <row r="58296" spans="2:2">
      <c r="B58296" s="150"/>
    </row>
    <row r="58297" spans="2:2">
      <c r="B58297" s="150"/>
    </row>
    <row r="58298" spans="2:2">
      <c r="B58298" s="150"/>
    </row>
    <row r="58299" spans="2:2">
      <c r="B58299" s="150"/>
    </row>
    <row r="58300" spans="2:2">
      <c r="B58300" s="150"/>
    </row>
    <row r="58301" spans="2:2">
      <c r="B58301" s="150"/>
    </row>
    <row r="58302" spans="2:2">
      <c r="B58302" s="150"/>
    </row>
    <row r="58303" spans="2:2">
      <c r="B58303" s="150"/>
    </row>
    <row r="58304" spans="2:2">
      <c r="B58304" s="150"/>
    </row>
    <row r="58305" spans="2:2">
      <c r="B58305" s="150"/>
    </row>
    <row r="58306" spans="2:2">
      <c r="B58306" s="150"/>
    </row>
    <row r="58307" spans="2:2">
      <c r="B58307" s="150"/>
    </row>
    <row r="58308" spans="2:2">
      <c r="B58308" s="150"/>
    </row>
    <row r="58309" spans="2:2">
      <c r="B58309" s="150"/>
    </row>
    <row r="58310" spans="2:2">
      <c r="B58310" s="150"/>
    </row>
    <row r="58311" spans="2:2">
      <c r="B58311" s="150"/>
    </row>
    <row r="58312" spans="2:2">
      <c r="B58312" s="150"/>
    </row>
    <row r="58313" spans="2:2">
      <c r="B58313" s="150"/>
    </row>
    <row r="58314" spans="2:2">
      <c r="B58314" s="150"/>
    </row>
    <row r="58315" spans="2:2">
      <c r="B58315" s="150"/>
    </row>
    <row r="58316" spans="2:2">
      <c r="B58316" s="150"/>
    </row>
    <row r="58317" spans="2:2">
      <c r="B58317" s="150"/>
    </row>
    <row r="58318" spans="2:2">
      <c r="B58318" s="150"/>
    </row>
    <row r="58319" spans="2:2">
      <c r="B58319" s="150"/>
    </row>
    <row r="58320" spans="2:2">
      <c r="B58320" s="150"/>
    </row>
    <row r="58321" spans="2:2">
      <c r="B58321" s="150"/>
    </row>
    <row r="58322" spans="2:2">
      <c r="B58322" s="150"/>
    </row>
    <row r="58323" spans="2:2">
      <c r="B58323" s="150"/>
    </row>
    <row r="58324" spans="2:2">
      <c r="B58324" s="150"/>
    </row>
    <row r="58325" spans="2:2">
      <c r="B58325" s="150"/>
    </row>
    <row r="58326" spans="2:2">
      <c r="B58326" s="150"/>
    </row>
    <row r="58327" spans="2:2">
      <c r="B58327" s="150"/>
    </row>
    <row r="58328" spans="2:2">
      <c r="B58328" s="150"/>
    </row>
    <row r="58329" spans="2:2">
      <c r="B58329" s="150"/>
    </row>
    <row r="58330" spans="2:2">
      <c r="B58330" s="150"/>
    </row>
    <row r="58331" spans="2:2">
      <c r="B58331" s="150"/>
    </row>
    <row r="58332" spans="2:2">
      <c r="B58332" s="150"/>
    </row>
    <row r="58333" spans="2:2">
      <c r="B58333" s="150"/>
    </row>
    <row r="58334" spans="2:2">
      <c r="B58334" s="150"/>
    </row>
    <row r="58335" spans="2:2">
      <c r="B58335" s="150"/>
    </row>
    <row r="58336" spans="2:2">
      <c r="B58336" s="150"/>
    </row>
    <row r="58337" spans="2:2">
      <c r="B58337" s="150"/>
    </row>
    <row r="58338" spans="2:2">
      <c r="B58338" s="150"/>
    </row>
    <row r="58339" spans="2:2">
      <c r="B58339" s="150"/>
    </row>
    <row r="58340" spans="2:2">
      <c r="B58340" s="150"/>
    </row>
    <row r="58341" spans="2:2">
      <c r="B58341" s="150"/>
    </row>
    <row r="58342" spans="2:2">
      <c r="B58342" s="150"/>
    </row>
    <row r="58343" spans="2:2">
      <c r="B58343" s="150"/>
    </row>
    <row r="58344" spans="2:2">
      <c r="B58344" s="150"/>
    </row>
    <row r="58345" spans="2:2">
      <c r="B58345" s="150"/>
    </row>
    <row r="58346" spans="2:2">
      <c r="B58346" s="150"/>
    </row>
    <row r="58347" spans="2:2">
      <c r="B58347" s="150"/>
    </row>
    <row r="58348" spans="2:2">
      <c r="B58348" s="150"/>
    </row>
    <row r="58349" spans="2:2">
      <c r="B58349" s="150"/>
    </row>
    <row r="58350" spans="2:2">
      <c r="B58350" s="150"/>
    </row>
    <row r="58351" spans="2:2">
      <c r="B58351" s="150"/>
    </row>
    <row r="58352" spans="2:2">
      <c r="B58352" s="150"/>
    </row>
    <row r="58353" spans="2:2">
      <c r="B58353" s="150"/>
    </row>
    <row r="58354" spans="2:2">
      <c r="B58354" s="150"/>
    </row>
    <row r="58355" spans="2:2">
      <c r="B58355" s="150"/>
    </row>
    <row r="58356" spans="2:2">
      <c r="B58356" s="150"/>
    </row>
    <row r="58357" spans="2:2">
      <c r="B58357" s="150"/>
    </row>
    <row r="58358" spans="2:2">
      <c r="B58358" s="150"/>
    </row>
    <row r="58359" spans="2:2">
      <c r="B58359" s="150"/>
    </row>
    <row r="58360" spans="2:2">
      <c r="B58360" s="150"/>
    </row>
    <row r="58361" spans="2:2">
      <c r="B58361" s="150"/>
    </row>
    <row r="58362" spans="2:2">
      <c r="B58362" s="150"/>
    </row>
    <row r="58363" spans="2:2">
      <c r="B58363" s="150"/>
    </row>
    <row r="58364" spans="2:2">
      <c r="B58364" s="150"/>
    </row>
    <row r="58365" spans="2:2">
      <c r="B58365" s="150"/>
    </row>
    <row r="58366" spans="2:2">
      <c r="B58366" s="150"/>
    </row>
    <row r="58367" spans="2:2">
      <c r="B58367" s="150"/>
    </row>
    <row r="58368" spans="2:2">
      <c r="B58368" s="150"/>
    </row>
    <row r="58369" spans="2:2">
      <c r="B58369" s="150"/>
    </row>
    <row r="58370" spans="2:2">
      <c r="B58370" s="150"/>
    </row>
    <row r="58371" spans="2:2">
      <c r="B58371" s="150"/>
    </row>
    <row r="58372" spans="2:2">
      <c r="B58372" s="150"/>
    </row>
    <row r="58373" spans="2:2">
      <c r="B58373" s="150"/>
    </row>
    <row r="58374" spans="2:2">
      <c r="B58374" s="150"/>
    </row>
    <row r="58375" spans="2:2">
      <c r="B58375" s="150"/>
    </row>
    <row r="58376" spans="2:2">
      <c r="B58376" s="150"/>
    </row>
    <row r="58377" spans="2:2">
      <c r="B58377" s="150"/>
    </row>
    <row r="58378" spans="2:2">
      <c r="B58378" s="150"/>
    </row>
    <row r="58379" spans="2:2">
      <c r="B58379" s="150"/>
    </row>
    <row r="58380" spans="2:2">
      <c r="B58380" s="150"/>
    </row>
    <row r="58381" spans="2:2">
      <c r="B58381" s="150"/>
    </row>
    <row r="58382" spans="2:2">
      <c r="B58382" s="150"/>
    </row>
    <row r="58383" spans="2:2">
      <c r="B58383" s="150"/>
    </row>
    <row r="58384" spans="2:2">
      <c r="B58384" s="150"/>
    </row>
    <row r="58385" spans="2:2">
      <c r="B58385" s="150"/>
    </row>
    <row r="58386" spans="2:2">
      <c r="B58386" s="150"/>
    </row>
    <row r="58387" spans="2:2">
      <c r="B58387" s="150"/>
    </row>
    <row r="58388" spans="2:2">
      <c r="B58388" s="150"/>
    </row>
    <row r="58389" spans="2:2">
      <c r="B58389" s="150"/>
    </row>
    <row r="58390" spans="2:2">
      <c r="B58390" s="150"/>
    </row>
    <row r="58391" spans="2:2">
      <c r="B58391" s="150"/>
    </row>
    <row r="58392" spans="2:2">
      <c r="B58392" s="150"/>
    </row>
    <row r="58393" spans="2:2">
      <c r="B58393" s="150"/>
    </row>
    <row r="58394" spans="2:2">
      <c r="B58394" s="150"/>
    </row>
    <row r="58395" spans="2:2">
      <c r="B58395" s="150"/>
    </row>
    <row r="58396" spans="2:2">
      <c r="B58396" s="150"/>
    </row>
    <row r="58397" spans="2:2">
      <c r="B58397" s="150"/>
    </row>
    <row r="58398" spans="2:2">
      <c r="B58398" s="150"/>
    </row>
    <row r="58399" spans="2:2">
      <c r="B58399" s="150"/>
    </row>
    <row r="58400" spans="2:2">
      <c r="B58400" s="150"/>
    </row>
    <row r="58401" spans="2:2">
      <c r="B58401" s="150"/>
    </row>
    <row r="58402" spans="2:2">
      <c r="B58402" s="150"/>
    </row>
    <row r="58403" spans="2:2">
      <c r="B58403" s="150"/>
    </row>
    <row r="58404" spans="2:2">
      <c r="B58404" s="150"/>
    </row>
    <row r="58405" spans="2:2">
      <c r="B58405" s="150"/>
    </row>
    <row r="58406" spans="2:2">
      <c r="B58406" s="150"/>
    </row>
    <row r="58407" spans="2:2">
      <c r="B58407" s="150"/>
    </row>
    <row r="58408" spans="2:2">
      <c r="B58408" s="150"/>
    </row>
    <row r="58409" spans="2:2">
      <c r="B58409" s="150"/>
    </row>
    <row r="58410" spans="2:2">
      <c r="B58410" s="150"/>
    </row>
    <row r="58411" spans="2:2">
      <c r="B58411" s="150"/>
    </row>
    <row r="58412" spans="2:2">
      <c r="B58412" s="150"/>
    </row>
    <row r="58413" spans="2:2">
      <c r="B58413" s="150"/>
    </row>
    <row r="58414" spans="2:2">
      <c r="B58414" s="150"/>
    </row>
    <row r="58415" spans="2:2">
      <c r="B58415" s="150"/>
    </row>
    <row r="58416" spans="2:2">
      <c r="B58416" s="150"/>
    </row>
    <row r="58417" spans="2:2">
      <c r="B58417" s="150"/>
    </row>
    <row r="58418" spans="2:2">
      <c r="B58418" s="150"/>
    </row>
    <row r="58419" spans="2:2">
      <c r="B58419" s="150"/>
    </row>
    <row r="58420" spans="2:2">
      <c r="B58420" s="150"/>
    </row>
    <row r="58421" spans="2:2">
      <c r="B58421" s="150"/>
    </row>
    <row r="58422" spans="2:2">
      <c r="B58422" s="150"/>
    </row>
    <row r="58423" spans="2:2">
      <c r="B58423" s="150"/>
    </row>
    <row r="58424" spans="2:2">
      <c r="B58424" s="150"/>
    </row>
    <row r="58425" spans="2:2">
      <c r="B58425" s="150"/>
    </row>
    <row r="58426" spans="2:2">
      <c r="B58426" s="150"/>
    </row>
    <row r="58427" spans="2:2">
      <c r="B58427" s="150"/>
    </row>
    <row r="58428" spans="2:2">
      <c r="B58428" s="150"/>
    </row>
    <row r="58429" spans="2:2">
      <c r="B58429" s="150"/>
    </row>
    <row r="58430" spans="2:2">
      <c r="B58430" s="150"/>
    </row>
    <row r="58431" spans="2:2">
      <c r="B58431" s="150"/>
    </row>
    <row r="58432" spans="2:2">
      <c r="B58432" s="150"/>
    </row>
    <row r="58433" spans="2:2">
      <c r="B58433" s="150"/>
    </row>
    <row r="58434" spans="2:2">
      <c r="B58434" s="150"/>
    </row>
    <row r="58435" spans="2:2">
      <c r="B58435" s="150"/>
    </row>
    <row r="58436" spans="2:2">
      <c r="B58436" s="150"/>
    </row>
    <row r="58437" spans="2:2">
      <c r="B58437" s="150"/>
    </row>
    <row r="58438" spans="2:2">
      <c r="B58438" s="150"/>
    </row>
    <row r="58439" spans="2:2">
      <c r="B58439" s="150"/>
    </row>
    <row r="58440" spans="2:2">
      <c r="B58440" s="150"/>
    </row>
    <row r="58441" spans="2:2">
      <c r="B58441" s="150"/>
    </row>
    <row r="58442" spans="2:2">
      <c r="B58442" s="150"/>
    </row>
    <row r="58443" spans="2:2">
      <c r="B58443" s="150"/>
    </row>
    <row r="58444" spans="2:2">
      <c r="B58444" s="150"/>
    </row>
    <row r="58445" spans="2:2">
      <c r="B58445" s="150"/>
    </row>
    <row r="58446" spans="2:2">
      <c r="B58446" s="150"/>
    </row>
    <row r="58447" spans="2:2">
      <c r="B58447" s="150"/>
    </row>
    <row r="58448" spans="2:2">
      <c r="B58448" s="150"/>
    </row>
    <row r="58449" spans="2:2">
      <c r="B58449" s="150"/>
    </row>
    <row r="58450" spans="2:2">
      <c r="B58450" s="150"/>
    </row>
    <row r="58451" spans="2:2">
      <c r="B58451" s="150"/>
    </row>
    <row r="58452" spans="2:2">
      <c r="B58452" s="150"/>
    </row>
    <row r="58453" spans="2:2">
      <c r="B58453" s="150"/>
    </row>
    <row r="58454" spans="2:2">
      <c r="B58454" s="150"/>
    </row>
    <row r="58455" spans="2:2">
      <c r="B58455" s="150"/>
    </row>
    <row r="58456" spans="2:2">
      <c r="B58456" s="150"/>
    </row>
    <row r="58457" spans="2:2">
      <c r="B58457" s="150"/>
    </row>
    <row r="58458" spans="2:2">
      <c r="B58458" s="150"/>
    </row>
    <row r="58459" spans="2:2">
      <c r="B58459" s="150"/>
    </row>
    <row r="58460" spans="2:2">
      <c r="B58460" s="150"/>
    </row>
    <row r="58461" spans="2:2">
      <c r="B58461" s="150"/>
    </row>
    <row r="58462" spans="2:2">
      <c r="B58462" s="150"/>
    </row>
    <row r="58463" spans="2:2">
      <c r="B58463" s="150"/>
    </row>
    <row r="58464" spans="2:2">
      <c r="B58464" s="150"/>
    </row>
    <row r="58465" spans="2:2">
      <c r="B58465" s="150"/>
    </row>
    <row r="58466" spans="2:2">
      <c r="B58466" s="150"/>
    </row>
    <row r="58467" spans="2:2">
      <c r="B58467" s="150"/>
    </row>
    <row r="58468" spans="2:2">
      <c r="B58468" s="150"/>
    </row>
    <row r="58469" spans="2:2">
      <c r="B58469" s="150"/>
    </row>
    <row r="58470" spans="2:2">
      <c r="B58470" s="150"/>
    </row>
    <row r="58471" spans="2:2">
      <c r="B58471" s="150"/>
    </row>
    <row r="58472" spans="2:2">
      <c r="B58472" s="150"/>
    </row>
    <row r="58473" spans="2:2">
      <c r="B58473" s="150"/>
    </row>
    <row r="58474" spans="2:2">
      <c r="B58474" s="150"/>
    </row>
    <row r="58475" spans="2:2">
      <c r="B58475" s="150"/>
    </row>
    <row r="58476" spans="2:2">
      <c r="B58476" s="150"/>
    </row>
    <row r="58477" spans="2:2">
      <c r="B58477" s="150"/>
    </row>
    <row r="58478" spans="2:2">
      <c r="B58478" s="150"/>
    </row>
    <row r="58479" spans="2:2">
      <c r="B58479" s="150"/>
    </row>
    <row r="58480" spans="2:2">
      <c r="B58480" s="150"/>
    </row>
    <row r="58481" spans="2:2">
      <c r="B58481" s="150"/>
    </row>
    <row r="58482" spans="2:2">
      <c r="B58482" s="150"/>
    </row>
    <row r="58483" spans="2:2">
      <c r="B58483" s="150"/>
    </row>
    <row r="58484" spans="2:2">
      <c r="B58484" s="150"/>
    </row>
    <row r="58485" spans="2:2">
      <c r="B58485" s="150"/>
    </row>
    <row r="58486" spans="2:2">
      <c r="B58486" s="150"/>
    </row>
    <row r="58487" spans="2:2">
      <c r="B58487" s="150"/>
    </row>
    <row r="58488" spans="2:2">
      <c r="B58488" s="150"/>
    </row>
    <row r="58489" spans="2:2">
      <c r="B58489" s="150"/>
    </row>
    <row r="58490" spans="2:2">
      <c r="B58490" s="150"/>
    </row>
    <row r="58491" spans="2:2">
      <c r="B58491" s="150"/>
    </row>
    <row r="58492" spans="2:2">
      <c r="B58492" s="150"/>
    </row>
    <row r="58493" spans="2:2">
      <c r="B58493" s="150"/>
    </row>
    <row r="58494" spans="2:2">
      <c r="B58494" s="150"/>
    </row>
    <row r="58495" spans="2:2">
      <c r="B58495" s="150"/>
    </row>
    <row r="58496" spans="2:2">
      <c r="B58496" s="150"/>
    </row>
    <row r="58497" spans="2:2">
      <c r="B58497" s="150"/>
    </row>
    <row r="58498" spans="2:2">
      <c r="B58498" s="150"/>
    </row>
    <row r="58499" spans="2:2">
      <c r="B58499" s="150"/>
    </row>
    <row r="58500" spans="2:2">
      <c r="B58500" s="150"/>
    </row>
    <row r="58501" spans="2:2">
      <c r="B58501" s="150"/>
    </row>
    <row r="58502" spans="2:2">
      <c r="B58502" s="150"/>
    </row>
    <row r="58503" spans="2:2">
      <c r="B58503" s="150"/>
    </row>
    <row r="58504" spans="2:2">
      <c r="B58504" s="150"/>
    </row>
    <row r="58505" spans="2:2">
      <c r="B58505" s="150"/>
    </row>
    <row r="58506" spans="2:2">
      <c r="B58506" s="150"/>
    </row>
    <row r="58507" spans="2:2">
      <c r="B58507" s="150"/>
    </row>
    <row r="58508" spans="2:2">
      <c r="B58508" s="150"/>
    </row>
    <row r="58509" spans="2:2">
      <c r="B58509" s="150"/>
    </row>
    <row r="58510" spans="2:2">
      <c r="B58510" s="150"/>
    </row>
    <row r="58511" spans="2:2">
      <c r="B58511" s="150"/>
    </row>
    <row r="58512" spans="2:2">
      <c r="B58512" s="150"/>
    </row>
    <row r="58513" spans="2:2">
      <c r="B58513" s="150"/>
    </row>
    <row r="58514" spans="2:2">
      <c r="B58514" s="150"/>
    </row>
    <row r="58515" spans="2:2">
      <c r="B58515" s="150"/>
    </row>
    <row r="58516" spans="2:2">
      <c r="B58516" s="150"/>
    </row>
    <row r="58517" spans="2:2">
      <c r="B58517" s="150"/>
    </row>
    <row r="58518" spans="2:2">
      <c r="B58518" s="150"/>
    </row>
    <row r="58519" spans="2:2">
      <c r="B58519" s="150"/>
    </row>
    <row r="58520" spans="2:2">
      <c r="B58520" s="150"/>
    </row>
    <row r="58521" spans="2:2">
      <c r="B58521" s="150"/>
    </row>
    <row r="58522" spans="2:2">
      <c r="B58522" s="150"/>
    </row>
    <row r="58523" spans="2:2">
      <c r="B58523" s="150"/>
    </row>
    <row r="58524" spans="2:2">
      <c r="B58524" s="150"/>
    </row>
    <row r="58525" spans="2:2">
      <c r="B58525" s="150"/>
    </row>
    <row r="58526" spans="2:2">
      <c r="B58526" s="150"/>
    </row>
    <row r="58527" spans="2:2">
      <c r="B58527" s="150"/>
    </row>
    <row r="58528" spans="2:2">
      <c r="B58528" s="150"/>
    </row>
    <row r="58529" spans="2:2">
      <c r="B58529" s="150"/>
    </row>
    <row r="58530" spans="2:2">
      <c r="B58530" s="150"/>
    </row>
    <row r="58531" spans="2:2">
      <c r="B58531" s="150"/>
    </row>
    <row r="58532" spans="2:2">
      <c r="B58532" s="150"/>
    </row>
    <row r="58533" spans="2:2">
      <c r="B58533" s="150"/>
    </row>
    <row r="58534" spans="2:2">
      <c r="B58534" s="150"/>
    </row>
    <row r="58535" spans="2:2">
      <c r="B58535" s="150"/>
    </row>
    <row r="58536" spans="2:2">
      <c r="B58536" s="150"/>
    </row>
    <row r="58537" spans="2:2">
      <c r="B58537" s="150"/>
    </row>
    <row r="58538" spans="2:2">
      <c r="B58538" s="150"/>
    </row>
    <row r="58539" spans="2:2">
      <c r="B58539" s="150"/>
    </row>
    <row r="58540" spans="2:2">
      <c r="B58540" s="150"/>
    </row>
    <row r="58541" spans="2:2">
      <c r="B58541" s="150"/>
    </row>
    <row r="58542" spans="2:2">
      <c r="B58542" s="150"/>
    </row>
    <row r="58543" spans="2:2">
      <c r="B58543" s="150"/>
    </row>
    <row r="58544" spans="2:2">
      <c r="B58544" s="150"/>
    </row>
    <row r="58545" spans="2:2">
      <c r="B58545" s="150"/>
    </row>
    <row r="58546" spans="2:2">
      <c r="B58546" s="150"/>
    </row>
    <row r="58547" spans="2:2">
      <c r="B58547" s="150"/>
    </row>
    <row r="58548" spans="2:2">
      <c r="B58548" s="150"/>
    </row>
    <row r="58549" spans="2:2">
      <c r="B58549" s="150"/>
    </row>
    <row r="58550" spans="2:2">
      <c r="B58550" s="150"/>
    </row>
    <row r="58551" spans="2:2">
      <c r="B58551" s="150"/>
    </row>
    <row r="58552" spans="2:2">
      <c r="B58552" s="150"/>
    </row>
    <row r="58553" spans="2:2">
      <c r="B58553" s="150"/>
    </row>
    <row r="58554" spans="2:2">
      <c r="B58554" s="150"/>
    </row>
    <row r="58555" spans="2:2">
      <c r="B58555" s="150"/>
    </row>
    <row r="58556" spans="2:2">
      <c r="B58556" s="150"/>
    </row>
    <row r="58557" spans="2:2">
      <c r="B58557" s="150"/>
    </row>
    <row r="58558" spans="2:2">
      <c r="B58558" s="150"/>
    </row>
    <row r="58559" spans="2:2">
      <c r="B58559" s="150"/>
    </row>
    <row r="58560" spans="2:2">
      <c r="B58560" s="150"/>
    </row>
    <row r="58561" spans="2:2">
      <c r="B58561" s="150"/>
    </row>
    <row r="58562" spans="2:2">
      <c r="B58562" s="150"/>
    </row>
    <row r="58563" spans="2:2">
      <c r="B58563" s="150"/>
    </row>
    <row r="58564" spans="2:2">
      <c r="B58564" s="150"/>
    </row>
    <row r="58565" spans="2:2">
      <c r="B58565" s="150"/>
    </row>
    <row r="58566" spans="2:2">
      <c r="B58566" s="150"/>
    </row>
    <row r="58567" spans="2:2">
      <c r="B58567" s="150"/>
    </row>
    <row r="58568" spans="2:2">
      <c r="B58568" s="150"/>
    </row>
    <row r="58569" spans="2:2">
      <c r="B58569" s="150"/>
    </row>
    <row r="58570" spans="2:2">
      <c r="B58570" s="150"/>
    </row>
    <row r="58571" spans="2:2">
      <c r="B58571" s="150"/>
    </row>
    <row r="58572" spans="2:2">
      <c r="B58572" s="150"/>
    </row>
    <row r="58573" spans="2:2">
      <c r="B58573" s="150"/>
    </row>
    <row r="58574" spans="2:2">
      <c r="B58574" s="150"/>
    </row>
    <row r="58575" spans="2:2">
      <c r="B58575" s="150"/>
    </row>
    <row r="58576" spans="2:2">
      <c r="B58576" s="150"/>
    </row>
    <row r="58577" spans="2:2">
      <c r="B58577" s="150"/>
    </row>
    <row r="58578" spans="2:2">
      <c r="B58578" s="150"/>
    </row>
    <row r="58579" spans="2:2">
      <c r="B58579" s="150"/>
    </row>
    <row r="58580" spans="2:2">
      <c r="B58580" s="150"/>
    </row>
    <row r="58581" spans="2:2">
      <c r="B58581" s="150"/>
    </row>
    <row r="58582" spans="2:2">
      <c r="B58582" s="150"/>
    </row>
    <row r="58583" spans="2:2">
      <c r="B58583" s="150"/>
    </row>
    <row r="58584" spans="2:2">
      <c r="B58584" s="150"/>
    </row>
    <row r="58585" spans="2:2">
      <c r="B58585" s="150"/>
    </row>
    <row r="58586" spans="2:2">
      <c r="B58586" s="150"/>
    </row>
    <row r="58587" spans="2:2">
      <c r="B58587" s="150"/>
    </row>
    <row r="58588" spans="2:2">
      <c r="B58588" s="150"/>
    </row>
    <row r="58589" spans="2:2">
      <c r="B58589" s="150"/>
    </row>
    <row r="58590" spans="2:2">
      <c r="B58590" s="150"/>
    </row>
    <row r="58591" spans="2:2">
      <c r="B58591" s="150"/>
    </row>
    <row r="58592" spans="2:2">
      <c r="B58592" s="150"/>
    </row>
    <row r="58593" spans="2:2">
      <c r="B58593" s="150"/>
    </row>
    <row r="58594" spans="2:2">
      <c r="B58594" s="150"/>
    </row>
    <row r="58595" spans="2:2">
      <c r="B58595" s="150"/>
    </row>
    <row r="58596" spans="2:2">
      <c r="B58596" s="150"/>
    </row>
    <row r="58597" spans="2:2">
      <c r="B58597" s="150"/>
    </row>
    <row r="58598" spans="2:2">
      <c r="B58598" s="150"/>
    </row>
    <row r="58599" spans="2:2">
      <c r="B58599" s="150"/>
    </row>
    <row r="58600" spans="2:2">
      <c r="B58600" s="150"/>
    </row>
    <row r="58601" spans="2:2">
      <c r="B58601" s="150"/>
    </row>
    <row r="58602" spans="2:2">
      <c r="B58602" s="150"/>
    </row>
    <row r="58603" spans="2:2">
      <c r="B58603" s="150"/>
    </row>
    <row r="58604" spans="2:2">
      <c r="B58604" s="150"/>
    </row>
    <row r="58605" spans="2:2">
      <c r="B58605" s="150"/>
    </row>
    <row r="58606" spans="2:2">
      <c r="B58606" s="150"/>
    </row>
    <row r="58607" spans="2:2">
      <c r="B58607" s="150"/>
    </row>
    <row r="58608" spans="2:2">
      <c r="B58608" s="150"/>
    </row>
    <row r="58609" spans="2:2">
      <c r="B58609" s="150"/>
    </row>
    <row r="58610" spans="2:2">
      <c r="B58610" s="150"/>
    </row>
    <row r="58611" spans="2:2">
      <c r="B58611" s="150"/>
    </row>
    <row r="58612" spans="2:2">
      <c r="B58612" s="150"/>
    </row>
    <row r="58613" spans="2:2">
      <c r="B58613" s="150"/>
    </row>
    <row r="58614" spans="2:2">
      <c r="B58614" s="150"/>
    </row>
    <row r="58615" spans="2:2">
      <c r="B58615" s="150"/>
    </row>
    <row r="58616" spans="2:2">
      <c r="B58616" s="150"/>
    </row>
    <row r="58617" spans="2:2">
      <c r="B58617" s="150"/>
    </row>
    <row r="58618" spans="2:2">
      <c r="B58618" s="150"/>
    </row>
    <row r="58619" spans="2:2">
      <c r="B58619" s="150"/>
    </row>
    <row r="58620" spans="2:2">
      <c r="B58620" s="150"/>
    </row>
    <row r="58621" spans="2:2">
      <c r="B58621" s="150"/>
    </row>
    <row r="58622" spans="2:2">
      <c r="B58622" s="150"/>
    </row>
    <row r="58623" spans="2:2">
      <c r="B58623" s="150"/>
    </row>
    <row r="58624" spans="2:2">
      <c r="B58624" s="150"/>
    </row>
    <row r="58625" spans="2:2">
      <c r="B58625" s="150"/>
    </row>
    <row r="58626" spans="2:2">
      <c r="B58626" s="150"/>
    </row>
    <row r="58627" spans="2:2">
      <c r="B58627" s="150"/>
    </row>
    <row r="58628" spans="2:2">
      <c r="B58628" s="150"/>
    </row>
    <row r="58629" spans="2:2">
      <c r="B58629" s="150"/>
    </row>
    <row r="58630" spans="2:2">
      <c r="B58630" s="150"/>
    </row>
    <row r="58631" spans="2:2">
      <c r="B58631" s="150"/>
    </row>
    <row r="58632" spans="2:2">
      <c r="B58632" s="150"/>
    </row>
    <row r="58633" spans="2:2">
      <c r="B58633" s="150"/>
    </row>
    <row r="58634" spans="2:2">
      <c r="B58634" s="150"/>
    </row>
    <row r="58635" spans="2:2">
      <c r="B58635" s="150"/>
    </row>
    <row r="58636" spans="2:2">
      <c r="B58636" s="150"/>
    </row>
    <row r="58637" spans="2:2">
      <c r="B58637" s="150"/>
    </row>
    <row r="58638" spans="2:2">
      <c r="B58638" s="150"/>
    </row>
    <row r="58639" spans="2:2">
      <c r="B58639" s="150"/>
    </row>
    <row r="58640" spans="2:2">
      <c r="B58640" s="150"/>
    </row>
    <row r="58641" spans="2:2">
      <c r="B58641" s="150"/>
    </row>
    <row r="58642" spans="2:2">
      <c r="B58642" s="150"/>
    </row>
    <row r="58643" spans="2:2">
      <c r="B58643" s="150"/>
    </row>
    <row r="58644" spans="2:2">
      <c r="B58644" s="150"/>
    </row>
    <row r="58645" spans="2:2">
      <c r="B58645" s="150"/>
    </row>
    <row r="58646" spans="2:2">
      <c r="B58646" s="150"/>
    </row>
    <row r="58647" spans="2:2">
      <c r="B58647" s="150"/>
    </row>
    <row r="58648" spans="2:2">
      <c r="B58648" s="150"/>
    </row>
    <row r="58649" spans="2:2">
      <c r="B58649" s="150"/>
    </row>
    <row r="58650" spans="2:2">
      <c r="B58650" s="150"/>
    </row>
    <row r="58651" spans="2:2">
      <c r="B58651" s="150"/>
    </row>
    <row r="58652" spans="2:2">
      <c r="B58652" s="150"/>
    </row>
    <row r="58653" spans="2:2">
      <c r="B58653" s="150"/>
    </row>
    <row r="58654" spans="2:2">
      <c r="B58654" s="150"/>
    </row>
    <row r="58655" spans="2:2">
      <c r="B58655" s="150"/>
    </row>
    <row r="58656" spans="2:2">
      <c r="B58656" s="150"/>
    </row>
    <row r="58657" spans="2:2">
      <c r="B58657" s="150"/>
    </row>
    <row r="58658" spans="2:2">
      <c r="B58658" s="150"/>
    </row>
    <row r="58659" spans="2:2">
      <c r="B58659" s="150"/>
    </row>
    <row r="58660" spans="2:2">
      <c r="B58660" s="150"/>
    </row>
    <row r="58661" spans="2:2">
      <c r="B58661" s="150"/>
    </row>
    <row r="58662" spans="2:2">
      <c r="B58662" s="150"/>
    </row>
    <row r="58663" spans="2:2">
      <c r="B58663" s="150"/>
    </row>
    <row r="58664" spans="2:2">
      <c r="B58664" s="150"/>
    </row>
    <row r="58665" spans="2:2">
      <c r="B58665" s="150"/>
    </row>
    <row r="58666" spans="2:2">
      <c r="B58666" s="150"/>
    </row>
    <row r="58667" spans="2:2">
      <c r="B58667" s="150"/>
    </row>
    <row r="58668" spans="2:2">
      <c r="B58668" s="150"/>
    </row>
    <row r="58669" spans="2:2">
      <c r="B58669" s="150"/>
    </row>
    <row r="58670" spans="2:2">
      <c r="B58670" s="150"/>
    </row>
    <row r="58671" spans="2:2">
      <c r="B58671" s="150"/>
    </row>
    <row r="58672" spans="2:2">
      <c r="B58672" s="150"/>
    </row>
    <row r="58673" spans="2:2">
      <c r="B58673" s="150"/>
    </row>
    <row r="58674" spans="2:2">
      <c r="B58674" s="150"/>
    </row>
    <row r="58675" spans="2:2">
      <c r="B58675" s="150"/>
    </row>
    <row r="58676" spans="2:2">
      <c r="B58676" s="150"/>
    </row>
    <row r="58677" spans="2:2">
      <c r="B58677" s="150"/>
    </row>
    <row r="58678" spans="2:2">
      <c r="B58678" s="150"/>
    </row>
    <row r="58679" spans="2:2">
      <c r="B58679" s="150"/>
    </row>
    <row r="58680" spans="2:2">
      <c r="B58680" s="150"/>
    </row>
    <row r="58681" spans="2:2">
      <c r="B58681" s="150"/>
    </row>
    <row r="58682" spans="2:2">
      <c r="B58682" s="150"/>
    </row>
    <row r="58683" spans="2:2">
      <c r="B58683" s="150"/>
    </row>
    <row r="58684" spans="2:2">
      <c r="B58684" s="150"/>
    </row>
    <row r="58685" spans="2:2">
      <c r="B58685" s="150"/>
    </row>
    <row r="58686" spans="2:2">
      <c r="B58686" s="150"/>
    </row>
    <row r="58687" spans="2:2">
      <c r="B58687" s="150"/>
    </row>
    <row r="58688" spans="2:2">
      <c r="B58688" s="150"/>
    </row>
    <row r="58689" spans="2:2">
      <c r="B58689" s="150"/>
    </row>
    <row r="58690" spans="2:2">
      <c r="B58690" s="150"/>
    </row>
    <row r="58691" spans="2:2">
      <c r="B58691" s="150"/>
    </row>
    <row r="58692" spans="2:2">
      <c r="B58692" s="150"/>
    </row>
    <row r="58693" spans="2:2">
      <c r="B58693" s="150"/>
    </row>
    <row r="58694" spans="2:2">
      <c r="B58694" s="150"/>
    </row>
    <row r="58695" spans="2:2">
      <c r="B58695" s="150"/>
    </row>
    <row r="58696" spans="2:2">
      <c r="B58696" s="150"/>
    </row>
    <row r="58697" spans="2:2">
      <c r="B58697" s="150"/>
    </row>
    <row r="58698" spans="2:2">
      <c r="B58698" s="150"/>
    </row>
    <row r="58699" spans="2:2">
      <c r="B58699" s="150"/>
    </row>
    <row r="58700" spans="2:2">
      <c r="B58700" s="150"/>
    </row>
    <row r="58701" spans="2:2">
      <c r="B58701" s="150"/>
    </row>
    <row r="58702" spans="2:2">
      <c r="B58702" s="150"/>
    </row>
    <row r="58703" spans="2:2">
      <c r="B58703" s="150"/>
    </row>
    <row r="58704" spans="2:2">
      <c r="B58704" s="150"/>
    </row>
    <row r="58705" spans="2:2">
      <c r="B58705" s="150"/>
    </row>
    <row r="58706" spans="2:2">
      <c r="B58706" s="150"/>
    </row>
    <row r="58707" spans="2:2">
      <c r="B58707" s="150"/>
    </row>
    <row r="58708" spans="2:2">
      <c r="B58708" s="150"/>
    </row>
    <row r="58709" spans="2:2">
      <c r="B58709" s="150"/>
    </row>
    <row r="58710" spans="2:2">
      <c r="B58710" s="150"/>
    </row>
    <row r="58711" spans="2:2">
      <c r="B58711" s="150"/>
    </row>
    <row r="58712" spans="2:2">
      <c r="B58712" s="150"/>
    </row>
    <row r="58713" spans="2:2">
      <c r="B58713" s="150"/>
    </row>
    <row r="58714" spans="2:2">
      <c r="B58714" s="150"/>
    </row>
    <row r="58715" spans="2:2">
      <c r="B58715" s="150"/>
    </row>
    <row r="58716" spans="2:2">
      <c r="B58716" s="150"/>
    </row>
    <row r="58717" spans="2:2">
      <c r="B58717" s="150"/>
    </row>
    <row r="58718" spans="2:2">
      <c r="B58718" s="150"/>
    </row>
    <row r="58719" spans="2:2">
      <c r="B58719" s="150"/>
    </row>
    <row r="58720" spans="2:2">
      <c r="B58720" s="150"/>
    </row>
    <row r="58721" spans="2:2">
      <c r="B58721" s="150"/>
    </row>
    <row r="58722" spans="2:2">
      <c r="B58722" s="150"/>
    </row>
    <row r="58723" spans="2:2">
      <c r="B58723" s="150"/>
    </row>
    <row r="58724" spans="2:2">
      <c r="B58724" s="150"/>
    </row>
    <row r="58725" spans="2:2">
      <c r="B58725" s="150"/>
    </row>
    <row r="58726" spans="2:2">
      <c r="B58726" s="150"/>
    </row>
    <row r="58727" spans="2:2">
      <c r="B58727" s="150"/>
    </row>
    <row r="58728" spans="2:2">
      <c r="B58728" s="150"/>
    </row>
    <row r="58729" spans="2:2">
      <c r="B58729" s="150"/>
    </row>
    <row r="58730" spans="2:2">
      <c r="B58730" s="150"/>
    </row>
    <row r="58731" spans="2:2">
      <c r="B58731" s="150"/>
    </row>
    <row r="58732" spans="2:2">
      <c r="B58732" s="150"/>
    </row>
    <row r="58733" spans="2:2">
      <c r="B58733" s="150"/>
    </row>
    <row r="58734" spans="2:2">
      <c r="B58734" s="150"/>
    </row>
    <row r="58735" spans="2:2">
      <c r="B58735" s="150"/>
    </row>
    <row r="58736" spans="2:2">
      <c r="B58736" s="150"/>
    </row>
    <row r="58737" spans="2:2">
      <c r="B58737" s="150"/>
    </row>
    <row r="58738" spans="2:2">
      <c r="B58738" s="150"/>
    </row>
    <row r="58739" spans="2:2">
      <c r="B58739" s="150"/>
    </row>
    <row r="58740" spans="2:2">
      <c r="B58740" s="150"/>
    </row>
    <row r="58741" spans="2:2">
      <c r="B58741" s="150"/>
    </row>
    <row r="58742" spans="2:2">
      <c r="B58742" s="150"/>
    </row>
    <row r="58743" spans="2:2">
      <c r="B58743" s="150"/>
    </row>
    <row r="58744" spans="2:2">
      <c r="B58744" s="150"/>
    </row>
    <row r="58745" spans="2:2">
      <c r="B58745" s="150"/>
    </row>
    <row r="58746" spans="2:2">
      <c r="B58746" s="150"/>
    </row>
    <row r="58747" spans="2:2">
      <c r="B58747" s="150"/>
    </row>
    <row r="58748" spans="2:2">
      <c r="B58748" s="150"/>
    </row>
    <row r="58749" spans="2:2">
      <c r="B58749" s="150"/>
    </row>
    <row r="58750" spans="2:2">
      <c r="B58750" s="150"/>
    </row>
    <row r="58751" spans="2:2">
      <c r="B58751" s="150"/>
    </row>
    <row r="58752" spans="2:2">
      <c r="B58752" s="150"/>
    </row>
    <row r="58753" spans="2:2">
      <c r="B58753" s="150"/>
    </row>
    <row r="58754" spans="2:2">
      <c r="B58754" s="150"/>
    </row>
    <row r="58755" spans="2:2">
      <c r="B58755" s="150"/>
    </row>
    <row r="58756" spans="2:2">
      <c r="B58756" s="150"/>
    </row>
    <row r="58757" spans="2:2">
      <c r="B58757" s="150"/>
    </row>
    <row r="58758" spans="2:2">
      <c r="B58758" s="150"/>
    </row>
    <row r="58759" spans="2:2">
      <c r="B58759" s="150"/>
    </row>
    <row r="58760" spans="2:2">
      <c r="B58760" s="150"/>
    </row>
    <row r="58761" spans="2:2">
      <c r="B58761" s="150"/>
    </row>
    <row r="58762" spans="2:2">
      <c r="B58762" s="150"/>
    </row>
    <row r="58763" spans="2:2">
      <c r="B58763" s="150"/>
    </row>
    <row r="58764" spans="2:2">
      <c r="B58764" s="150"/>
    </row>
    <row r="58765" spans="2:2">
      <c r="B58765" s="150"/>
    </row>
    <row r="58766" spans="2:2">
      <c r="B58766" s="150"/>
    </row>
    <row r="58767" spans="2:2">
      <c r="B58767" s="150"/>
    </row>
    <row r="58768" spans="2:2">
      <c r="B58768" s="150"/>
    </row>
    <row r="58769" spans="2:2">
      <c r="B58769" s="150"/>
    </row>
    <row r="58770" spans="2:2">
      <c r="B58770" s="150"/>
    </row>
    <row r="58771" spans="2:2">
      <c r="B58771" s="150"/>
    </row>
    <row r="58772" spans="2:2">
      <c r="B58772" s="150"/>
    </row>
    <row r="58773" spans="2:2">
      <c r="B58773" s="150"/>
    </row>
    <row r="58774" spans="2:2">
      <c r="B58774" s="150"/>
    </row>
    <row r="58775" spans="2:2">
      <c r="B58775" s="150"/>
    </row>
    <row r="58776" spans="2:2">
      <c r="B58776" s="150"/>
    </row>
    <row r="58777" spans="2:2">
      <c r="B58777" s="150"/>
    </row>
    <row r="58778" spans="2:2">
      <c r="B58778" s="150"/>
    </row>
    <row r="58779" spans="2:2">
      <c r="B58779" s="150"/>
    </row>
    <row r="58780" spans="2:2">
      <c r="B58780" s="150"/>
    </row>
    <row r="58781" spans="2:2">
      <c r="B58781" s="150"/>
    </row>
    <row r="58782" spans="2:2">
      <c r="B58782" s="150"/>
    </row>
    <row r="58783" spans="2:2">
      <c r="B58783" s="150"/>
    </row>
    <row r="58784" spans="2:2">
      <c r="B58784" s="150"/>
    </row>
    <row r="58785" spans="2:2">
      <c r="B58785" s="150"/>
    </row>
    <row r="58786" spans="2:2">
      <c r="B58786" s="150"/>
    </row>
    <row r="58787" spans="2:2">
      <c r="B58787" s="150"/>
    </row>
    <row r="58788" spans="2:2">
      <c r="B58788" s="150"/>
    </row>
    <row r="58789" spans="2:2">
      <c r="B58789" s="150"/>
    </row>
    <row r="58790" spans="2:2">
      <c r="B58790" s="150"/>
    </row>
    <row r="58791" spans="2:2">
      <c r="B58791" s="150"/>
    </row>
    <row r="58792" spans="2:2">
      <c r="B58792" s="150"/>
    </row>
    <row r="58793" spans="2:2">
      <c r="B58793" s="150"/>
    </row>
    <row r="58794" spans="2:2">
      <c r="B58794" s="150"/>
    </row>
    <row r="58795" spans="2:2">
      <c r="B58795" s="150"/>
    </row>
    <row r="58796" spans="2:2">
      <c r="B58796" s="150"/>
    </row>
    <row r="58797" spans="2:2">
      <c r="B58797" s="150"/>
    </row>
    <row r="58798" spans="2:2">
      <c r="B58798" s="150"/>
    </row>
    <row r="58799" spans="2:2">
      <c r="B58799" s="150"/>
    </row>
    <row r="58800" spans="2:2">
      <c r="B58800" s="150"/>
    </row>
    <row r="58801" spans="2:2">
      <c r="B58801" s="150"/>
    </row>
    <row r="58802" spans="2:2">
      <c r="B58802" s="150"/>
    </row>
    <row r="58803" spans="2:2">
      <c r="B58803" s="150"/>
    </row>
    <row r="58804" spans="2:2">
      <c r="B58804" s="150"/>
    </row>
    <row r="58805" spans="2:2">
      <c r="B58805" s="150"/>
    </row>
    <row r="58806" spans="2:2">
      <c r="B58806" s="150"/>
    </row>
    <row r="58807" spans="2:2">
      <c r="B58807" s="150"/>
    </row>
    <row r="58808" spans="2:2">
      <c r="B58808" s="150"/>
    </row>
    <row r="58809" spans="2:2">
      <c r="B58809" s="150"/>
    </row>
    <row r="58810" spans="2:2">
      <c r="B58810" s="150"/>
    </row>
    <row r="58811" spans="2:2">
      <c r="B58811" s="150"/>
    </row>
    <row r="58812" spans="2:2">
      <c r="B58812" s="150"/>
    </row>
    <row r="58813" spans="2:2">
      <c r="B58813" s="150"/>
    </row>
    <row r="58814" spans="2:2">
      <c r="B58814" s="150"/>
    </row>
    <row r="58815" spans="2:2">
      <c r="B58815" s="150"/>
    </row>
    <row r="58816" spans="2:2">
      <c r="B58816" s="150"/>
    </row>
    <row r="58817" spans="2:2">
      <c r="B58817" s="150"/>
    </row>
    <row r="58818" spans="2:2">
      <c r="B58818" s="150"/>
    </row>
    <row r="58819" spans="2:2">
      <c r="B58819" s="150"/>
    </row>
    <row r="58820" spans="2:2">
      <c r="B58820" s="150"/>
    </row>
    <row r="58821" spans="2:2">
      <c r="B58821" s="150"/>
    </row>
    <row r="58822" spans="2:2">
      <c r="B58822" s="150"/>
    </row>
    <row r="58823" spans="2:2">
      <c r="B58823" s="150"/>
    </row>
    <row r="58824" spans="2:2">
      <c r="B58824" s="150"/>
    </row>
    <row r="58825" spans="2:2">
      <c r="B58825" s="150"/>
    </row>
    <row r="58826" spans="2:2">
      <c r="B58826" s="150"/>
    </row>
    <row r="58827" spans="2:2">
      <c r="B58827" s="150"/>
    </row>
    <row r="58828" spans="2:2">
      <c r="B58828" s="150"/>
    </row>
    <row r="58829" spans="2:2">
      <c r="B58829" s="150"/>
    </row>
    <row r="58830" spans="2:2">
      <c r="B58830" s="150"/>
    </row>
    <row r="58831" spans="2:2">
      <c r="B58831" s="150"/>
    </row>
    <row r="58832" spans="2:2">
      <c r="B58832" s="150"/>
    </row>
    <row r="58833" spans="2:2">
      <c r="B58833" s="150"/>
    </row>
    <row r="58834" spans="2:2">
      <c r="B58834" s="150"/>
    </row>
    <row r="58835" spans="2:2">
      <c r="B58835" s="150"/>
    </row>
    <row r="58836" spans="2:2">
      <c r="B58836" s="150"/>
    </row>
    <row r="58837" spans="2:2">
      <c r="B58837" s="150"/>
    </row>
    <row r="58838" spans="2:2">
      <c r="B58838" s="150"/>
    </row>
    <row r="58839" spans="2:2">
      <c r="B58839" s="150"/>
    </row>
    <row r="58840" spans="2:2">
      <c r="B58840" s="150"/>
    </row>
    <row r="58841" spans="2:2">
      <c r="B58841" s="150"/>
    </row>
    <row r="58842" spans="2:2">
      <c r="B58842" s="150"/>
    </row>
    <row r="58843" spans="2:2">
      <c r="B58843" s="150"/>
    </row>
    <row r="58844" spans="2:2">
      <c r="B58844" s="150"/>
    </row>
    <row r="58845" spans="2:2">
      <c r="B58845" s="150"/>
    </row>
    <row r="58846" spans="2:2">
      <c r="B58846" s="150"/>
    </row>
    <row r="58847" spans="2:2">
      <c r="B58847" s="150"/>
    </row>
    <row r="58848" spans="2:2">
      <c r="B58848" s="150"/>
    </row>
    <row r="58849" spans="2:2">
      <c r="B58849" s="150"/>
    </row>
    <row r="58850" spans="2:2">
      <c r="B58850" s="150"/>
    </row>
    <row r="58851" spans="2:2">
      <c r="B58851" s="150"/>
    </row>
    <row r="58852" spans="2:2">
      <c r="B58852" s="150"/>
    </row>
    <row r="58853" spans="2:2">
      <c r="B58853" s="150"/>
    </row>
    <row r="58854" spans="2:2">
      <c r="B58854" s="150"/>
    </row>
    <row r="58855" spans="2:2">
      <c r="B58855" s="150"/>
    </row>
    <row r="58856" spans="2:2">
      <c r="B58856" s="150"/>
    </row>
    <row r="58857" spans="2:2">
      <c r="B58857" s="150"/>
    </row>
    <row r="58858" spans="2:2">
      <c r="B58858" s="150"/>
    </row>
    <row r="58859" spans="2:2">
      <c r="B58859" s="150"/>
    </row>
    <row r="58860" spans="2:2">
      <c r="B58860" s="150"/>
    </row>
    <row r="58861" spans="2:2">
      <c r="B58861" s="150"/>
    </row>
    <row r="58862" spans="2:2">
      <c r="B58862" s="150"/>
    </row>
    <row r="58863" spans="2:2">
      <c r="B58863" s="150"/>
    </row>
    <row r="58864" spans="2:2">
      <c r="B58864" s="150"/>
    </row>
    <row r="58865" spans="2:2">
      <c r="B58865" s="150"/>
    </row>
    <row r="58866" spans="2:2">
      <c r="B58866" s="150"/>
    </row>
    <row r="58867" spans="2:2">
      <c r="B58867" s="150"/>
    </row>
    <row r="58868" spans="2:2">
      <c r="B58868" s="150"/>
    </row>
    <row r="58869" spans="2:2">
      <c r="B58869" s="150"/>
    </row>
    <row r="58870" spans="2:2">
      <c r="B58870" s="150"/>
    </row>
    <row r="58871" spans="2:2">
      <c r="B58871" s="150"/>
    </row>
    <row r="58872" spans="2:2">
      <c r="B58872" s="150"/>
    </row>
    <row r="58873" spans="2:2">
      <c r="B58873" s="150"/>
    </row>
    <row r="58874" spans="2:2">
      <c r="B58874" s="150"/>
    </row>
    <row r="58875" spans="2:2">
      <c r="B58875" s="150"/>
    </row>
    <row r="58876" spans="2:2">
      <c r="B58876" s="150"/>
    </row>
    <row r="58877" spans="2:2">
      <c r="B58877" s="150"/>
    </row>
    <row r="58878" spans="2:2">
      <c r="B58878" s="150"/>
    </row>
    <row r="58879" spans="2:2">
      <c r="B58879" s="150"/>
    </row>
    <row r="58880" spans="2:2">
      <c r="B58880" s="150"/>
    </row>
    <row r="58881" spans="2:2">
      <c r="B58881" s="150"/>
    </row>
    <row r="58882" spans="2:2">
      <c r="B58882" s="150"/>
    </row>
    <row r="58883" spans="2:2">
      <c r="B58883" s="150"/>
    </row>
    <row r="58884" spans="2:2">
      <c r="B58884" s="150"/>
    </row>
    <row r="58885" spans="2:2">
      <c r="B58885" s="150"/>
    </row>
    <row r="58886" spans="2:2">
      <c r="B58886" s="150"/>
    </row>
    <row r="58887" spans="2:2">
      <c r="B58887" s="150"/>
    </row>
    <row r="58888" spans="2:2">
      <c r="B58888" s="150"/>
    </row>
    <row r="58889" spans="2:2">
      <c r="B58889" s="150"/>
    </row>
    <row r="58890" spans="2:2">
      <c r="B58890" s="150"/>
    </row>
    <row r="58891" spans="2:2">
      <c r="B58891" s="150"/>
    </row>
    <row r="58892" spans="2:2">
      <c r="B58892" s="150"/>
    </row>
    <row r="58893" spans="2:2">
      <c r="B58893" s="150"/>
    </row>
    <row r="58894" spans="2:2">
      <c r="B58894" s="150"/>
    </row>
    <row r="58895" spans="2:2">
      <c r="B58895" s="150"/>
    </row>
    <row r="58896" spans="2:2">
      <c r="B58896" s="150"/>
    </row>
    <row r="58897" spans="2:2">
      <c r="B58897" s="150"/>
    </row>
    <row r="58898" spans="2:2">
      <c r="B58898" s="150"/>
    </row>
    <row r="58899" spans="2:2">
      <c r="B58899" s="150"/>
    </row>
    <row r="58900" spans="2:2">
      <c r="B58900" s="150"/>
    </row>
    <row r="58901" spans="2:2">
      <c r="B58901" s="150"/>
    </row>
    <row r="58902" spans="2:2">
      <c r="B58902" s="150"/>
    </row>
    <row r="58903" spans="2:2">
      <c r="B58903" s="150"/>
    </row>
    <row r="58904" spans="2:2">
      <c r="B58904" s="150"/>
    </row>
    <row r="58905" spans="2:2">
      <c r="B58905" s="150"/>
    </row>
    <row r="58906" spans="2:2">
      <c r="B58906" s="150"/>
    </row>
    <row r="58907" spans="2:2">
      <c r="B58907" s="150"/>
    </row>
    <row r="58908" spans="2:2">
      <c r="B58908" s="150"/>
    </row>
    <row r="58909" spans="2:2">
      <c r="B58909" s="150"/>
    </row>
    <row r="58910" spans="2:2">
      <c r="B58910" s="150"/>
    </row>
    <row r="58911" spans="2:2">
      <c r="B58911" s="150"/>
    </row>
    <row r="58912" spans="2:2">
      <c r="B58912" s="150"/>
    </row>
    <row r="58913" spans="2:2">
      <c r="B58913" s="150"/>
    </row>
    <row r="58914" spans="2:2">
      <c r="B58914" s="150"/>
    </row>
    <row r="58915" spans="2:2">
      <c r="B58915" s="150"/>
    </row>
    <row r="58916" spans="2:2">
      <c r="B58916" s="150"/>
    </row>
    <row r="58917" spans="2:2">
      <c r="B58917" s="150"/>
    </row>
    <row r="58918" spans="2:2">
      <c r="B58918" s="150"/>
    </row>
    <row r="58919" spans="2:2">
      <c r="B58919" s="150"/>
    </row>
    <row r="58920" spans="2:2">
      <c r="B58920" s="150"/>
    </row>
    <row r="58921" spans="2:2">
      <c r="B58921" s="150"/>
    </row>
    <row r="58922" spans="2:2">
      <c r="B58922" s="150"/>
    </row>
    <row r="58923" spans="2:2">
      <c r="B58923" s="150"/>
    </row>
    <row r="58924" spans="2:2">
      <c r="B58924" s="150"/>
    </row>
    <row r="58925" spans="2:2">
      <c r="B58925" s="150"/>
    </row>
    <row r="58926" spans="2:2">
      <c r="B58926" s="150"/>
    </row>
    <row r="58927" spans="2:2">
      <c r="B58927" s="150"/>
    </row>
    <row r="58928" spans="2:2">
      <c r="B58928" s="150"/>
    </row>
    <row r="58929" spans="2:2">
      <c r="B58929" s="150"/>
    </row>
    <row r="58930" spans="2:2">
      <c r="B58930" s="150"/>
    </row>
    <row r="58931" spans="2:2">
      <c r="B58931" s="150"/>
    </row>
    <row r="58932" spans="2:2">
      <c r="B58932" s="150"/>
    </row>
    <row r="58933" spans="2:2">
      <c r="B58933" s="150"/>
    </row>
    <row r="58934" spans="2:2">
      <c r="B58934" s="150"/>
    </row>
    <row r="58935" spans="2:2">
      <c r="B58935" s="150"/>
    </row>
    <row r="58936" spans="2:2">
      <c r="B58936" s="150"/>
    </row>
    <row r="58937" spans="2:2">
      <c r="B58937" s="150"/>
    </row>
    <row r="58938" spans="2:2">
      <c r="B58938" s="150"/>
    </row>
    <row r="58939" spans="2:2">
      <c r="B58939" s="150"/>
    </row>
    <row r="58940" spans="2:2">
      <c r="B58940" s="150"/>
    </row>
    <row r="58941" spans="2:2">
      <c r="B58941" s="150"/>
    </row>
    <row r="58942" spans="2:2">
      <c r="B58942" s="150"/>
    </row>
    <row r="58943" spans="2:2">
      <c r="B58943" s="150"/>
    </row>
    <row r="58944" spans="2:2">
      <c r="B58944" s="150"/>
    </row>
    <row r="58945" spans="2:2">
      <c r="B58945" s="150"/>
    </row>
    <row r="58946" spans="2:2">
      <c r="B58946" s="150"/>
    </row>
    <row r="58947" spans="2:2">
      <c r="B58947" s="150"/>
    </row>
    <row r="58948" spans="2:2">
      <c r="B58948" s="150"/>
    </row>
    <row r="58949" spans="2:2">
      <c r="B58949" s="150"/>
    </row>
    <row r="58950" spans="2:2">
      <c r="B58950" s="150"/>
    </row>
    <row r="58951" spans="2:2">
      <c r="B58951" s="150"/>
    </row>
    <row r="58952" spans="2:2">
      <c r="B58952" s="150"/>
    </row>
    <row r="58953" spans="2:2">
      <c r="B58953" s="150"/>
    </row>
    <row r="58954" spans="2:2">
      <c r="B58954" s="150"/>
    </row>
    <row r="58955" spans="2:2">
      <c r="B58955" s="150"/>
    </row>
    <row r="58956" spans="2:2">
      <c r="B58956" s="150"/>
    </row>
    <row r="58957" spans="2:2">
      <c r="B58957" s="150"/>
    </row>
    <row r="58958" spans="2:2">
      <c r="B58958" s="150"/>
    </row>
    <row r="58959" spans="2:2">
      <c r="B58959" s="150"/>
    </row>
    <row r="58960" spans="2:2">
      <c r="B58960" s="150"/>
    </row>
    <row r="58961" spans="2:2">
      <c r="B58961" s="150"/>
    </row>
    <row r="58962" spans="2:2">
      <c r="B58962" s="150"/>
    </row>
    <row r="58963" spans="2:2">
      <c r="B58963" s="150"/>
    </row>
    <row r="58964" spans="2:2">
      <c r="B58964" s="150"/>
    </row>
    <row r="58965" spans="2:2">
      <c r="B58965" s="150"/>
    </row>
    <row r="58966" spans="2:2">
      <c r="B58966" s="150"/>
    </row>
    <row r="58967" spans="2:2">
      <c r="B58967" s="150"/>
    </row>
    <row r="58968" spans="2:2">
      <c r="B58968" s="150"/>
    </row>
    <row r="58969" spans="2:2">
      <c r="B58969" s="150"/>
    </row>
    <row r="58970" spans="2:2">
      <c r="B58970" s="150"/>
    </row>
    <row r="58971" spans="2:2">
      <c r="B58971" s="150"/>
    </row>
    <row r="58972" spans="2:2">
      <c r="B58972" s="150"/>
    </row>
    <row r="58973" spans="2:2">
      <c r="B58973" s="150"/>
    </row>
    <row r="58974" spans="2:2">
      <c r="B58974" s="150"/>
    </row>
    <row r="58975" spans="2:2">
      <c r="B58975" s="150"/>
    </row>
    <row r="58976" spans="2:2">
      <c r="B58976" s="150"/>
    </row>
    <row r="58977" spans="2:2">
      <c r="B58977" s="150"/>
    </row>
    <row r="58978" spans="2:2">
      <c r="B58978" s="150"/>
    </row>
    <row r="58979" spans="2:2">
      <c r="B58979" s="150"/>
    </row>
    <row r="58980" spans="2:2">
      <c r="B58980" s="150"/>
    </row>
    <row r="58981" spans="2:2">
      <c r="B58981" s="150"/>
    </row>
    <row r="58982" spans="2:2">
      <c r="B58982" s="150"/>
    </row>
    <row r="58983" spans="2:2">
      <c r="B58983" s="150"/>
    </row>
    <row r="58984" spans="2:2">
      <c r="B58984" s="150"/>
    </row>
    <row r="58985" spans="2:2">
      <c r="B58985" s="150"/>
    </row>
    <row r="58986" spans="2:2">
      <c r="B58986" s="150"/>
    </row>
    <row r="58987" spans="2:2">
      <c r="B58987" s="150"/>
    </row>
    <row r="58988" spans="2:2">
      <c r="B58988" s="150"/>
    </row>
    <row r="58989" spans="2:2">
      <c r="B58989" s="150"/>
    </row>
    <row r="58990" spans="2:2">
      <c r="B58990" s="150"/>
    </row>
    <row r="58991" spans="2:2">
      <c r="B58991" s="150"/>
    </row>
    <row r="58992" spans="2:2">
      <c r="B58992" s="150"/>
    </row>
    <row r="58993" spans="2:2">
      <c r="B58993" s="150"/>
    </row>
    <row r="58994" spans="2:2">
      <c r="B58994" s="150"/>
    </row>
    <row r="58995" spans="2:2">
      <c r="B58995" s="150"/>
    </row>
    <row r="58996" spans="2:2">
      <c r="B58996" s="150"/>
    </row>
    <row r="58997" spans="2:2">
      <c r="B58997" s="150"/>
    </row>
    <row r="58998" spans="2:2">
      <c r="B58998" s="150"/>
    </row>
    <row r="58999" spans="2:2">
      <c r="B58999" s="150"/>
    </row>
    <row r="59000" spans="2:2">
      <c r="B59000" s="150"/>
    </row>
    <row r="59001" spans="2:2">
      <c r="B59001" s="150"/>
    </row>
    <row r="59002" spans="2:2">
      <c r="B59002" s="150"/>
    </row>
    <row r="59003" spans="2:2">
      <c r="B59003" s="150"/>
    </row>
    <row r="59004" spans="2:2">
      <c r="B59004" s="150"/>
    </row>
    <row r="59005" spans="2:2">
      <c r="B59005" s="150"/>
    </row>
    <row r="59006" spans="2:2">
      <c r="B59006" s="150"/>
    </row>
    <row r="59007" spans="2:2">
      <c r="B59007" s="150"/>
    </row>
    <row r="59008" spans="2:2">
      <c r="B59008" s="150"/>
    </row>
    <row r="59009" spans="2:2">
      <c r="B59009" s="150"/>
    </row>
    <row r="59010" spans="2:2">
      <c r="B59010" s="150"/>
    </row>
    <row r="59011" spans="2:2">
      <c r="B59011" s="150"/>
    </row>
    <row r="59012" spans="2:2">
      <c r="B59012" s="150"/>
    </row>
    <row r="59013" spans="2:2">
      <c r="B59013" s="150"/>
    </row>
    <row r="59014" spans="2:2">
      <c r="B59014" s="150"/>
    </row>
    <row r="59015" spans="2:2">
      <c r="B59015" s="150"/>
    </row>
    <row r="59016" spans="2:2">
      <c r="B59016" s="150"/>
    </row>
    <row r="59017" spans="2:2">
      <c r="B59017" s="150"/>
    </row>
    <row r="59018" spans="2:2">
      <c r="B59018" s="150"/>
    </row>
    <row r="59019" spans="2:2">
      <c r="B59019" s="150"/>
    </row>
    <row r="59020" spans="2:2">
      <c r="B59020" s="150"/>
    </row>
    <row r="59021" spans="2:2">
      <c r="B59021" s="150"/>
    </row>
    <row r="59022" spans="2:2">
      <c r="B59022" s="150"/>
    </row>
    <row r="59023" spans="2:2">
      <c r="B59023" s="150"/>
    </row>
    <row r="59024" spans="2:2">
      <c r="B59024" s="150"/>
    </row>
    <row r="59025" spans="2:2">
      <c r="B59025" s="150"/>
    </row>
    <row r="59026" spans="2:2">
      <c r="B59026" s="150"/>
    </row>
    <row r="59027" spans="2:2">
      <c r="B59027" s="150"/>
    </row>
    <row r="59028" spans="2:2">
      <c r="B59028" s="150"/>
    </row>
    <row r="59029" spans="2:2">
      <c r="B59029" s="150"/>
    </row>
    <row r="59030" spans="2:2">
      <c r="B59030" s="150"/>
    </row>
    <row r="59031" spans="2:2">
      <c r="B59031" s="150"/>
    </row>
    <row r="59032" spans="2:2">
      <c r="B59032" s="150"/>
    </row>
    <row r="59033" spans="2:2">
      <c r="B59033" s="150"/>
    </row>
    <row r="59034" spans="2:2">
      <c r="B59034" s="150"/>
    </row>
    <row r="59035" spans="2:2">
      <c r="B59035" s="150"/>
    </row>
    <row r="59036" spans="2:2">
      <c r="B59036" s="150"/>
    </row>
    <row r="59037" spans="2:2">
      <c r="B59037" s="150"/>
    </row>
    <row r="59038" spans="2:2">
      <c r="B59038" s="150"/>
    </row>
    <row r="59039" spans="2:2">
      <c r="B59039" s="150"/>
    </row>
    <row r="59040" spans="2:2">
      <c r="B59040" s="150"/>
    </row>
    <row r="59041" spans="2:2">
      <c r="B59041" s="150"/>
    </row>
    <row r="59042" spans="2:2">
      <c r="B59042" s="150"/>
    </row>
    <row r="59043" spans="2:2">
      <c r="B59043" s="150"/>
    </row>
    <row r="59044" spans="2:2">
      <c r="B59044" s="150"/>
    </row>
    <row r="59045" spans="2:2">
      <c r="B59045" s="150"/>
    </row>
    <row r="59046" spans="2:2">
      <c r="B59046" s="150"/>
    </row>
    <row r="59047" spans="2:2">
      <c r="B59047" s="150"/>
    </row>
    <row r="59048" spans="2:2">
      <c r="B59048" s="150"/>
    </row>
    <row r="59049" spans="2:2">
      <c r="B59049" s="150"/>
    </row>
    <row r="59050" spans="2:2">
      <c r="B59050" s="150"/>
    </row>
    <row r="59051" spans="2:2">
      <c r="B59051" s="150"/>
    </row>
    <row r="59052" spans="2:2">
      <c r="B59052" s="150"/>
    </row>
    <row r="59053" spans="2:2">
      <c r="B59053" s="150"/>
    </row>
    <row r="59054" spans="2:2">
      <c r="B59054" s="150"/>
    </row>
    <row r="59055" spans="2:2">
      <c r="B59055" s="150"/>
    </row>
    <row r="59056" spans="2:2">
      <c r="B59056" s="150"/>
    </row>
    <row r="59057" spans="2:2">
      <c r="B59057" s="150"/>
    </row>
    <row r="59058" spans="2:2">
      <c r="B59058" s="150"/>
    </row>
    <row r="59059" spans="2:2">
      <c r="B59059" s="150"/>
    </row>
    <row r="59060" spans="2:2">
      <c r="B59060" s="150"/>
    </row>
    <row r="59061" spans="2:2">
      <c r="B59061" s="150"/>
    </row>
    <row r="59062" spans="2:2">
      <c r="B59062" s="150"/>
    </row>
    <row r="59063" spans="2:2">
      <c r="B59063" s="150"/>
    </row>
    <row r="59064" spans="2:2">
      <c r="B59064" s="150"/>
    </row>
    <row r="59065" spans="2:2">
      <c r="B59065" s="150"/>
    </row>
    <row r="59066" spans="2:2">
      <c r="B59066" s="150"/>
    </row>
    <row r="59067" spans="2:2">
      <c r="B59067" s="150"/>
    </row>
    <row r="59068" spans="2:2">
      <c r="B59068" s="150"/>
    </row>
    <row r="59069" spans="2:2">
      <c r="B59069" s="150"/>
    </row>
    <row r="59070" spans="2:2">
      <c r="B59070" s="150"/>
    </row>
    <row r="59071" spans="2:2">
      <c r="B59071" s="150"/>
    </row>
    <row r="59072" spans="2:2">
      <c r="B59072" s="150"/>
    </row>
    <row r="59073" spans="2:2">
      <c r="B59073" s="150"/>
    </row>
    <row r="59074" spans="2:2">
      <c r="B59074" s="150"/>
    </row>
    <row r="59075" spans="2:2">
      <c r="B59075" s="150"/>
    </row>
    <row r="59076" spans="2:2">
      <c r="B59076" s="150"/>
    </row>
    <row r="59077" spans="2:2">
      <c r="B59077" s="150"/>
    </row>
    <row r="59078" spans="2:2">
      <c r="B59078" s="150"/>
    </row>
    <row r="59079" spans="2:2">
      <c r="B59079" s="150"/>
    </row>
    <row r="59080" spans="2:2">
      <c r="B59080" s="150"/>
    </row>
    <row r="59081" spans="2:2">
      <c r="B59081" s="150"/>
    </row>
    <row r="59082" spans="2:2">
      <c r="B59082" s="150"/>
    </row>
    <row r="59083" spans="2:2">
      <c r="B59083" s="150"/>
    </row>
    <row r="59084" spans="2:2">
      <c r="B59084" s="150"/>
    </row>
    <row r="59085" spans="2:2">
      <c r="B59085" s="150"/>
    </row>
    <row r="59086" spans="2:2">
      <c r="B59086" s="150"/>
    </row>
    <row r="59087" spans="2:2">
      <c r="B59087" s="150"/>
    </row>
    <row r="59088" spans="2:2">
      <c r="B59088" s="150"/>
    </row>
    <row r="59089" spans="2:2">
      <c r="B59089" s="150"/>
    </row>
    <row r="59090" spans="2:2">
      <c r="B59090" s="150"/>
    </row>
    <row r="59091" spans="2:2">
      <c r="B59091" s="150"/>
    </row>
    <row r="59092" spans="2:2">
      <c r="B59092" s="150"/>
    </row>
    <row r="59093" spans="2:2">
      <c r="B59093" s="150"/>
    </row>
    <row r="59094" spans="2:2">
      <c r="B59094" s="150"/>
    </row>
    <row r="59095" spans="2:2">
      <c r="B59095" s="150"/>
    </row>
    <row r="59096" spans="2:2">
      <c r="B59096" s="150"/>
    </row>
    <row r="59097" spans="2:2">
      <c r="B59097" s="150"/>
    </row>
    <row r="59098" spans="2:2">
      <c r="B59098" s="150"/>
    </row>
    <row r="59099" spans="2:2">
      <c r="B59099" s="150"/>
    </row>
    <row r="59100" spans="2:2">
      <c r="B59100" s="150"/>
    </row>
    <row r="59101" spans="2:2">
      <c r="B59101" s="150"/>
    </row>
    <row r="59102" spans="2:2">
      <c r="B59102" s="150"/>
    </row>
    <row r="59103" spans="2:2">
      <c r="B59103" s="150"/>
    </row>
    <row r="59104" spans="2:2">
      <c r="B59104" s="150"/>
    </row>
    <row r="59105" spans="2:2">
      <c r="B59105" s="150"/>
    </row>
    <row r="59106" spans="2:2">
      <c r="B59106" s="150"/>
    </row>
    <row r="59107" spans="2:2">
      <c r="B59107" s="150"/>
    </row>
    <row r="59108" spans="2:2">
      <c r="B59108" s="150"/>
    </row>
    <row r="59109" spans="2:2">
      <c r="B59109" s="150"/>
    </row>
    <row r="59110" spans="2:2">
      <c r="B59110" s="150"/>
    </row>
    <row r="59111" spans="2:2">
      <c r="B59111" s="150"/>
    </row>
    <row r="59112" spans="2:2">
      <c r="B59112" s="150"/>
    </row>
    <row r="59113" spans="2:2">
      <c r="B59113" s="150"/>
    </row>
    <row r="59114" spans="2:2">
      <c r="B59114" s="150"/>
    </row>
    <row r="59115" spans="2:2">
      <c r="B59115" s="150"/>
    </row>
    <row r="59116" spans="2:2">
      <c r="B59116" s="150"/>
    </row>
    <row r="59117" spans="2:2">
      <c r="B59117" s="150"/>
    </row>
    <row r="59118" spans="2:2">
      <c r="B59118" s="150"/>
    </row>
    <row r="59119" spans="2:2">
      <c r="B59119" s="150"/>
    </row>
    <row r="59120" spans="2:2">
      <c r="B59120" s="150"/>
    </row>
    <row r="59121" spans="2:2">
      <c r="B59121" s="150"/>
    </row>
    <row r="59122" spans="2:2">
      <c r="B59122" s="150"/>
    </row>
    <row r="59123" spans="2:2">
      <c r="B59123" s="150"/>
    </row>
    <row r="59124" spans="2:2">
      <c r="B59124" s="150"/>
    </row>
    <row r="59125" spans="2:2">
      <c r="B59125" s="150"/>
    </row>
    <row r="59126" spans="2:2">
      <c r="B59126" s="150"/>
    </row>
    <row r="59127" spans="2:2">
      <c r="B59127" s="150"/>
    </row>
    <row r="59128" spans="2:2">
      <c r="B59128" s="150"/>
    </row>
    <row r="59129" spans="2:2">
      <c r="B59129" s="150"/>
    </row>
    <row r="59130" spans="2:2">
      <c r="B59130" s="150"/>
    </row>
    <row r="59131" spans="2:2">
      <c r="B59131" s="150"/>
    </row>
    <row r="59132" spans="2:2">
      <c r="B59132" s="150"/>
    </row>
    <row r="59133" spans="2:2">
      <c r="B59133" s="150"/>
    </row>
    <row r="59134" spans="2:2">
      <c r="B59134" s="150"/>
    </row>
    <row r="59135" spans="2:2">
      <c r="B59135" s="150"/>
    </row>
    <row r="59136" spans="2:2">
      <c r="B59136" s="150"/>
    </row>
    <row r="59137" spans="2:2">
      <c r="B59137" s="150"/>
    </row>
    <row r="59138" spans="2:2">
      <c r="B59138" s="150"/>
    </row>
    <row r="59139" spans="2:2">
      <c r="B59139" s="150"/>
    </row>
    <row r="59140" spans="2:2">
      <c r="B59140" s="150"/>
    </row>
    <row r="59141" spans="2:2">
      <c r="B59141" s="150"/>
    </row>
    <row r="59142" spans="2:2">
      <c r="B59142" s="150"/>
    </row>
    <row r="59143" spans="2:2">
      <c r="B59143" s="150"/>
    </row>
    <row r="59144" spans="2:2">
      <c r="B59144" s="150"/>
    </row>
    <row r="59145" spans="2:2">
      <c r="B59145" s="150"/>
    </row>
    <row r="59146" spans="2:2">
      <c r="B59146" s="150"/>
    </row>
    <row r="59147" spans="2:2">
      <c r="B59147" s="150"/>
    </row>
    <row r="59148" spans="2:2">
      <c r="B59148" s="150"/>
    </row>
    <row r="59149" spans="2:2">
      <c r="B59149" s="150"/>
    </row>
    <row r="59150" spans="2:2">
      <c r="B59150" s="150"/>
    </row>
    <row r="59151" spans="2:2">
      <c r="B59151" s="150"/>
    </row>
    <row r="59152" spans="2:2">
      <c r="B59152" s="150"/>
    </row>
    <row r="59153" spans="2:2">
      <c r="B59153" s="150"/>
    </row>
    <row r="59154" spans="2:2">
      <c r="B59154" s="150"/>
    </row>
    <row r="59155" spans="2:2">
      <c r="B59155" s="150"/>
    </row>
    <row r="59156" spans="2:2">
      <c r="B59156" s="150"/>
    </row>
    <row r="59157" spans="2:2">
      <c r="B59157" s="150"/>
    </row>
    <row r="59158" spans="2:2">
      <c r="B59158" s="150"/>
    </row>
    <row r="59159" spans="2:2">
      <c r="B59159" s="150"/>
    </row>
    <row r="59160" spans="2:2">
      <c r="B59160" s="150"/>
    </row>
    <row r="59161" spans="2:2">
      <c r="B59161" s="150"/>
    </row>
    <row r="59162" spans="2:2">
      <c r="B59162" s="150"/>
    </row>
    <row r="59163" spans="2:2">
      <c r="B59163" s="150"/>
    </row>
    <row r="59164" spans="2:2">
      <c r="B59164" s="150"/>
    </row>
    <row r="59165" spans="2:2">
      <c r="B59165" s="150"/>
    </row>
    <row r="59166" spans="2:2">
      <c r="B59166" s="150"/>
    </row>
    <row r="59167" spans="2:2">
      <c r="B59167" s="150"/>
    </row>
    <row r="59168" spans="2:2">
      <c r="B59168" s="150"/>
    </row>
    <row r="59169" spans="2:2">
      <c r="B59169" s="150"/>
    </row>
    <row r="59170" spans="2:2">
      <c r="B59170" s="150"/>
    </row>
    <row r="59171" spans="2:2">
      <c r="B59171" s="150"/>
    </row>
    <row r="59172" spans="2:2">
      <c r="B59172" s="150"/>
    </row>
    <row r="59173" spans="2:2">
      <c r="B59173" s="150"/>
    </row>
    <row r="59174" spans="2:2">
      <c r="B59174" s="150"/>
    </row>
    <row r="59175" spans="2:2">
      <c r="B59175" s="150"/>
    </row>
    <row r="59176" spans="2:2">
      <c r="B59176" s="150"/>
    </row>
    <row r="59177" spans="2:2">
      <c r="B59177" s="150"/>
    </row>
    <row r="59178" spans="2:2">
      <c r="B59178" s="150"/>
    </row>
    <row r="59179" spans="2:2">
      <c r="B59179" s="150"/>
    </row>
    <row r="59180" spans="2:2">
      <c r="B59180" s="150"/>
    </row>
    <row r="59181" spans="2:2">
      <c r="B59181" s="150"/>
    </row>
    <row r="59182" spans="2:2">
      <c r="B59182" s="150"/>
    </row>
    <row r="59183" spans="2:2">
      <c r="B59183" s="150"/>
    </row>
    <row r="59184" spans="2:2">
      <c r="B59184" s="150"/>
    </row>
    <row r="59185" spans="2:2">
      <c r="B59185" s="150"/>
    </row>
    <row r="59186" spans="2:2">
      <c r="B59186" s="150"/>
    </row>
    <row r="59187" spans="2:2">
      <c r="B59187" s="150"/>
    </row>
    <row r="59188" spans="2:2">
      <c r="B59188" s="150"/>
    </row>
    <row r="59189" spans="2:2">
      <c r="B59189" s="150"/>
    </row>
    <row r="59190" spans="2:2">
      <c r="B59190" s="150"/>
    </row>
    <row r="59191" spans="2:2">
      <c r="B59191" s="150"/>
    </row>
    <row r="59192" spans="2:2">
      <c r="B59192" s="150"/>
    </row>
    <row r="59193" spans="2:2">
      <c r="B59193" s="150"/>
    </row>
    <row r="59194" spans="2:2">
      <c r="B59194" s="150"/>
    </row>
    <row r="59195" spans="2:2">
      <c r="B59195" s="150"/>
    </row>
    <row r="59196" spans="2:2">
      <c r="B59196" s="150"/>
    </row>
    <row r="59197" spans="2:2">
      <c r="B59197" s="150"/>
    </row>
    <row r="59198" spans="2:2">
      <c r="B59198" s="150"/>
    </row>
    <row r="59199" spans="2:2">
      <c r="B59199" s="150"/>
    </row>
    <row r="59200" spans="2:2">
      <c r="B59200" s="150"/>
    </row>
    <row r="59201" spans="2:2">
      <c r="B59201" s="150"/>
    </row>
    <row r="59202" spans="2:2">
      <c r="B59202" s="150"/>
    </row>
    <row r="59203" spans="2:2">
      <c r="B59203" s="150"/>
    </row>
    <row r="59204" spans="2:2">
      <c r="B59204" s="150"/>
    </row>
    <row r="59205" spans="2:2">
      <c r="B59205" s="150"/>
    </row>
    <row r="59206" spans="2:2">
      <c r="B59206" s="150"/>
    </row>
    <row r="59207" spans="2:2">
      <c r="B59207" s="150"/>
    </row>
    <row r="59208" spans="2:2">
      <c r="B59208" s="150"/>
    </row>
    <row r="59209" spans="2:2">
      <c r="B59209" s="150"/>
    </row>
    <row r="59210" spans="2:2">
      <c r="B59210" s="150"/>
    </row>
    <row r="59211" spans="2:2">
      <c r="B59211" s="150"/>
    </row>
    <row r="59212" spans="2:2">
      <c r="B59212" s="150"/>
    </row>
    <row r="59213" spans="2:2">
      <c r="B59213" s="150"/>
    </row>
    <row r="59214" spans="2:2">
      <c r="B59214" s="150"/>
    </row>
    <row r="59215" spans="2:2">
      <c r="B59215" s="150"/>
    </row>
    <row r="59216" spans="2:2">
      <c r="B59216" s="150"/>
    </row>
    <row r="59217" spans="2:2">
      <c r="B59217" s="150"/>
    </row>
    <row r="59218" spans="2:2">
      <c r="B59218" s="150"/>
    </row>
    <row r="59219" spans="2:2">
      <c r="B59219" s="150"/>
    </row>
    <row r="59220" spans="2:2">
      <c r="B59220" s="150"/>
    </row>
    <row r="59221" spans="2:2">
      <c r="B59221" s="150"/>
    </row>
    <row r="59222" spans="2:2">
      <c r="B59222" s="150"/>
    </row>
    <row r="59223" spans="2:2">
      <c r="B59223" s="150"/>
    </row>
    <row r="59224" spans="2:2">
      <c r="B59224" s="150"/>
    </row>
    <row r="59225" spans="2:2">
      <c r="B59225" s="150"/>
    </row>
    <row r="59226" spans="2:2">
      <c r="B59226" s="150"/>
    </row>
    <row r="59227" spans="2:2">
      <c r="B59227" s="150"/>
    </row>
    <row r="59228" spans="2:2">
      <c r="B59228" s="150"/>
    </row>
    <row r="59229" spans="2:2">
      <c r="B59229" s="150"/>
    </row>
    <row r="59230" spans="2:2">
      <c r="B59230" s="150"/>
    </row>
    <row r="59231" spans="2:2">
      <c r="B59231" s="150"/>
    </row>
    <row r="59232" spans="2:2">
      <c r="B59232" s="150"/>
    </row>
    <row r="59233" spans="2:2">
      <c r="B59233" s="150"/>
    </row>
    <row r="59234" spans="2:2">
      <c r="B59234" s="150"/>
    </row>
    <row r="59235" spans="2:2">
      <c r="B59235" s="150"/>
    </row>
    <row r="59236" spans="2:2">
      <c r="B59236" s="150"/>
    </row>
    <row r="59237" spans="2:2">
      <c r="B59237" s="150"/>
    </row>
    <row r="59238" spans="2:2">
      <c r="B59238" s="150"/>
    </row>
    <row r="59239" spans="2:2">
      <c r="B59239" s="150"/>
    </row>
    <row r="59240" spans="2:2">
      <c r="B59240" s="150"/>
    </row>
    <row r="59241" spans="2:2">
      <c r="B59241" s="150"/>
    </row>
    <row r="59242" spans="2:2">
      <c r="B59242" s="150"/>
    </row>
    <row r="59243" spans="2:2">
      <c r="B59243" s="150"/>
    </row>
    <row r="59244" spans="2:2">
      <c r="B59244" s="150"/>
    </row>
    <row r="59245" spans="2:2">
      <c r="B59245" s="150"/>
    </row>
    <row r="59246" spans="2:2">
      <c r="B59246" s="150"/>
    </row>
    <row r="59247" spans="2:2">
      <c r="B59247" s="150"/>
    </row>
    <row r="59248" spans="2:2">
      <c r="B59248" s="150"/>
    </row>
    <row r="59249" spans="2:2">
      <c r="B59249" s="150"/>
    </row>
    <row r="59250" spans="2:2">
      <c r="B59250" s="150"/>
    </row>
    <row r="59251" spans="2:2">
      <c r="B59251" s="150"/>
    </row>
    <row r="59252" spans="2:2">
      <c r="B59252" s="150"/>
    </row>
    <row r="59253" spans="2:2">
      <c r="B59253" s="150"/>
    </row>
    <row r="59254" spans="2:2">
      <c r="B59254" s="150"/>
    </row>
    <row r="59255" spans="2:2">
      <c r="B59255" s="150"/>
    </row>
    <row r="59256" spans="2:2">
      <c r="B59256" s="150"/>
    </row>
    <row r="59257" spans="2:2">
      <c r="B59257" s="150"/>
    </row>
    <row r="59258" spans="2:2">
      <c r="B59258" s="150"/>
    </row>
    <row r="59259" spans="2:2">
      <c r="B59259" s="150"/>
    </row>
    <row r="59260" spans="2:2">
      <c r="B59260" s="150"/>
    </row>
    <row r="59261" spans="2:2">
      <c r="B59261" s="150"/>
    </row>
    <row r="59262" spans="2:2">
      <c r="B59262" s="150"/>
    </row>
    <row r="59263" spans="2:2">
      <c r="B59263" s="150"/>
    </row>
    <row r="59264" spans="2:2">
      <c r="B59264" s="150"/>
    </row>
    <row r="59265" spans="2:2">
      <c r="B59265" s="150"/>
    </row>
    <row r="59266" spans="2:2">
      <c r="B59266" s="150"/>
    </row>
    <row r="59267" spans="2:2">
      <c r="B59267" s="150"/>
    </row>
    <row r="59268" spans="2:2">
      <c r="B59268" s="150"/>
    </row>
    <row r="59269" spans="2:2">
      <c r="B59269" s="150"/>
    </row>
    <row r="59270" spans="2:2">
      <c r="B59270" s="150"/>
    </row>
    <row r="59271" spans="2:2">
      <c r="B59271" s="150"/>
    </row>
    <row r="59272" spans="2:2">
      <c r="B59272" s="150"/>
    </row>
    <row r="59273" spans="2:2">
      <c r="B59273" s="150"/>
    </row>
    <row r="59274" spans="2:2">
      <c r="B59274" s="150"/>
    </row>
    <row r="59275" spans="2:2">
      <c r="B59275" s="150"/>
    </row>
    <row r="59276" spans="2:2">
      <c r="B59276" s="150"/>
    </row>
    <row r="59277" spans="2:2">
      <c r="B59277" s="150"/>
    </row>
    <row r="59278" spans="2:2">
      <c r="B59278" s="150"/>
    </row>
    <row r="59279" spans="2:2">
      <c r="B59279" s="150"/>
    </row>
    <row r="59280" spans="2:2">
      <c r="B59280" s="150"/>
    </row>
    <row r="59281" spans="2:2">
      <c r="B59281" s="150"/>
    </row>
    <row r="59282" spans="2:2">
      <c r="B59282" s="150"/>
    </row>
    <row r="59283" spans="2:2">
      <c r="B59283" s="150"/>
    </row>
    <row r="59284" spans="2:2">
      <c r="B59284" s="150"/>
    </row>
    <row r="59285" spans="2:2">
      <c r="B59285" s="150"/>
    </row>
    <row r="59286" spans="2:2">
      <c r="B59286" s="150"/>
    </row>
    <row r="59287" spans="2:2">
      <c r="B59287" s="150"/>
    </row>
    <row r="59288" spans="2:2">
      <c r="B59288" s="150"/>
    </row>
    <row r="59289" spans="2:2">
      <c r="B59289" s="150"/>
    </row>
    <row r="59290" spans="2:2">
      <c r="B59290" s="150"/>
    </row>
    <row r="59291" spans="2:2">
      <c r="B59291" s="150"/>
    </row>
    <row r="59292" spans="2:2">
      <c r="B59292" s="150"/>
    </row>
    <row r="59293" spans="2:2">
      <c r="B59293" s="150"/>
    </row>
    <row r="59294" spans="2:2">
      <c r="B59294" s="150"/>
    </row>
    <row r="59295" spans="2:2">
      <c r="B59295" s="150"/>
    </row>
    <row r="59296" spans="2:2">
      <c r="B59296" s="150"/>
    </row>
    <row r="59297" spans="2:2">
      <c r="B59297" s="150"/>
    </row>
    <row r="59298" spans="2:2">
      <c r="B59298" s="150"/>
    </row>
    <row r="59299" spans="2:2">
      <c r="B59299" s="150"/>
    </row>
    <row r="59300" spans="2:2">
      <c r="B59300" s="150"/>
    </row>
    <row r="59301" spans="2:2">
      <c r="B59301" s="150"/>
    </row>
    <row r="59302" spans="2:2">
      <c r="B59302" s="150"/>
    </row>
    <row r="59303" spans="2:2">
      <c r="B59303" s="150"/>
    </row>
    <row r="59304" spans="2:2">
      <c r="B59304" s="150"/>
    </row>
    <row r="59305" spans="2:2">
      <c r="B59305" s="150"/>
    </row>
    <row r="59306" spans="2:2">
      <c r="B59306" s="150"/>
    </row>
    <row r="59307" spans="2:2">
      <c r="B59307" s="150"/>
    </row>
    <row r="59308" spans="2:2">
      <c r="B59308" s="150"/>
    </row>
    <row r="59309" spans="2:2">
      <c r="B59309" s="150"/>
    </row>
    <row r="59310" spans="2:2">
      <c r="B59310" s="150"/>
    </row>
    <row r="59311" spans="2:2">
      <c r="B59311" s="150"/>
    </row>
    <row r="59312" spans="2:2">
      <c r="B59312" s="150"/>
    </row>
    <row r="59313" spans="2:2">
      <c r="B59313" s="150"/>
    </row>
    <row r="59314" spans="2:2">
      <c r="B59314" s="150"/>
    </row>
    <row r="59315" spans="2:2">
      <c r="B59315" s="150"/>
    </row>
    <row r="59316" spans="2:2">
      <c r="B59316" s="150"/>
    </row>
    <row r="59317" spans="2:2">
      <c r="B59317" s="150"/>
    </row>
    <row r="59318" spans="2:2">
      <c r="B59318" s="150"/>
    </row>
    <row r="59319" spans="2:2">
      <c r="B59319" s="150"/>
    </row>
    <row r="59320" spans="2:2">
      <c r="B59320" s="150"/>
    </row>
    <row r="59321" spans="2:2">
      <c r="B59321" s="150"/>
    </row>
    <row r="59322" spans="2:2">
      <c r="B59322" s="150"/>
    </row>
    <row r="59323" spans="2:2">
      <c r="B59323" s="150"/>
    </row>
    <row r="59324" spans="2:2">
      <c r="B59324" s="150"/>
    </row>
    <row r="59325" spans="2:2">
      <c r="B59325" s="150"/>
    </row>
    <row r="59326" spans="2:2">
      <c r="B59326" s="150"/>
    </row>
    <row r="59327" spans="2:2">
      <c r="B59327" s="150"/>
    </row>
    <row r="59328" spans="2:2">
      <c r="B59328" s="150"/>
    </row>
    <row r="59329" spans="2:2">
      <c r="B59329" s="150"/>
    </row>
    <row r="59330" spans="2:2">
      <c r="B59330" s="150"/>
    </row>
    <row r="59331" spans="2:2">
      <c r="B59331" s="150"/>
    </row>
    <row r="59332" spans="2:2">
      <c r="B59332" s="150"/>
    </row>
    <row r="59333" spans="2:2">
      <c r="B59333" s="150"/>
    </row>
    <row r="59334" spans="2:2">
      <c r="B59334" s="150"/>
    </row>
    <row r="59335" spans="2:2">
      <c r="B59335" s="150"/>
    </row>
    <row r="59336" spans="2:2">
      <c r="B59336" s="150"/>
    </row>
    <row r="59337" spans="2:2">
      <c r="B59337" s="150"/>
    </row>
    <row r="59338" spans="2:2">
      <c r="B59338" s="150"/>
    </row>
    <row r="59339" spans="2:2">
      <c r="B59339" s="150"/>
    </row>
    <row r="59340" spans="2:2">
      <c r="B59340" s="150"/>
    </row>
    <row r="59341" spans="2:2">
      <c r="B59341" s="150"/>
    </row>
    <row r="59342" spans="2:2">
      <c r="B59342" s="150"/>
    </row>
    <row r="59343" spans="2:2">
      <c r="B59343" s="150"/>
    </row>
    <row r="59344" spans="2:2">
      <c r="B59344" s="150"/>
    </row>
    <row r="59345" spans="2:2">
      <c r="B59345" s="150"/>
    </row>
    <row r="59346" spans="2:2">
      <c r="B59346" s="150"/>
    </row>
    <row r="59347" spans="2:2">
      <c r="B59347" s="150"/>
    </row>
    <row r="59348" spans="2:2">
      <c r="B59348" s="150"/>
    </row>
    <row r="59349" spans="2:2">
      <c r="B59349" s="150"/>
    </row>
    <row r="59350" spans="2:2">
      <c r="B59350" s="150"/>
    </row>
    <row r="59351" spans="2:2">
      <c r="B59351" s="150"/>
    </row>
    <row r="59352" spans="2:2">
      <c r="B59352" s="150"/>
    </row>
    <row r="59353" spans="2:2">
      <c r="B59353" s="150"/>
    </row>
    <row r="59354" spans="2:2">
      <c r="B59354" s="150"/>
    </row>
    <row r="59355" spans="2:2">
      <c r="B59355" s="150"/>
    </row>
    <row r="59356" spans="2:2">
      <c r="B59356" s="150"/>
    </row>
    <row r="59357" spans="2:2">
      <c r="B59357" s="150"/>
    </row>
    <row r="59358" spans="2:2">
      <c r="B59358" s="150"/>
    </row>
    <row r="59359" spans="2:2">
      <c r="B59359" s="150"/>
    </row>
    <row r="59360" spans="2:2">
      <c r="B59360" s="150"/>
    </row>
    <row r="59361" spans="2:2">
      <c r="B59361" s="150"/>
    </row>
    <row r="59362" spans="2:2">
      <c r="B59362" s="150"/>
    </row>
    <row r="59363" spans="2:2">
      <c r="B59363" s="150"/>
    </row>
    <row r="59364" spans="2:2">
      <c r="B59364" s="150"/>
    </row>
    <row r="59365" spans="2:2">
      <c r="B59365" s="150"/>
    </row>
    <row r="59366" spans="2:2">
      <c r="B59366" s="150"/>
    </row>
    <row r="59367" spans="2:2">
      <c r="B59367" s="150"/>
    </row>
    <row r="59368" spans="2:2">
      <c r="B59368" s="150"/>
    </row>
    <row r="59369" spans="2:2">
      <c r="B59369" s="150"/>
    </row>
    <row r="59370" spans="2:2">
      <c r="B59370" s="150"/>
    </row>
    <row r="59371" spans="2:2">
      <c r="B59371" s="150"/>
    </row>
    <row r="59372" spans="2:2">
      <c r="B59372" s="150"/>
    </row>
    <row r="59373" spans="2:2">
      <c r="B59373" s="150"/>
    </row>
    <row r="59374" spans="2:2">
      <c r="B59374" s="150"/>
    </row>
    <row r="59375" spans="2:2">
      <c r="B59375" s="150"/>
    </row>
    <row r="59376" spans="2:2">
      <c r="B59376" s="150"/>
    </row>
    <row r="59377" spans="2:2">
      <c r="B59377" s="150"/>
    </row>
    <row r="59378" spans="2:2">
      <c r="B59378" s="150"/>
    </row>
    <row r="59379" spans="2:2">
      <c r="B59379" s="150"/>
    </row>
    <row r="59380" spans="2:2">
      <c r="B59380" s="150"/>
    </row>
    <row r="59381" spans="2:2">
      <c r="B59381" s="150"/>
    </row>
    <row r="59382" spans="2:2">
      <c r="B59382" s="150"/>
    </row>
    <row r="59383" spans="2:2">
      <c r="B59383" s="150"/>
    </row>
    <row r="59384" spans="2:2">
      <c r="B59384" s="150"/>
    </row>
    <row r="59385" spans="2:2">
      <c r="B59385" s="150"/>
    </row>
    <row r="59386" spans="2:2">
      <c r="B59386" s="150"/>
    </row>
    <row r="59387" spans="2:2">
      <c r="B59387" s="150"/>
    </row>
    <row r="59388" spans="2:2">
      <c r="B59388" s="150"/>
    </row>
    <row r="59389" spans="2:2">
      <c r="B59389" s="150"/>
    </row>
    <row r="59390" spans="2:2">
      <c r="B59390" s="150"/>
    </row>
    <row r="59391" spans="2:2">
      <c r="B59391" s="150"/>
    </row>
    <row r="59392" spans="2:2">
      <c r="B59392" s="150"/>
    </row>
    <row r="59393" spans="2:2">
      <c r="B59393" s="150"/>
    </row>
    <row r="59394" spans="2:2">
      <c r="B59394" s="150"/>
    </row>
    <row r="59395" spans="2:2">
      <c r="B59395" s="150"/>
    </row>
    <row r="59396" spans="2:2">
      <c r="B59396" s="150"/>
    </row>
    <row r="59397" spans="2:2">
      <c r="B59397" s="150"/>
    </row>
    <row r="59398" spans="2:2">
      <c r="B59398" s="150"/>
    </row>
    <row r="59399" spans="2:2">
      <c r="B59399" s="150"/>
    </row>
    <row r="59400" spans="2:2">
      <c r="B59400" s="150"/>
    </row>
    <row r="59401" spans="2:2">
      <c r="B59401" s="150"/>
    </row>
    <row r="59402" spans="2:2">
      <c r="B59402" s="150"/>
    </row>
    <row r="59403" spans="2:2">
      <c r="B59403" s="150"/>
    </row>
    <row r="59404" spans="2:2">
      <c r="B59404" s="150"/>
    </row>
    <row r="59405" spans="2:2">
      <c r="B59405" s="150"/>
    </row>
    <row r="59406" spans="2:2">
      <c r="B59406" s="150"/>
    </row>
    <row r="59407" spans="2:2">
      <c r="B59407" s="150"/>
    </row>
    <row r="59408" spans="2:2">
      <c r="B59408" s="150"/>
    </row>
    <row r="59409" spans="2:2">
      <c r="B59409" s="150"/>
    </row>
    <row r="59410" spans="2:2">
      <c r="B59410" s="150"/>
    </row>
    <row r="59411" spans="2:2">
      <c r="B59411" s="150"/>
    </row>
    <row r="59412" spans="2:2">
      <c r="B59412" s="150"/>
    </row>
    <row r="59413" spans="2:2">
      <c r="B59413" s="150"/>
    </row>
    <row r="59414" spans="2:2">
      <c r="B59414" s="150"/>
    </row>
    <row r="59415" spans="2:2">
      <c r="B59415" s="150"/>
    </row>
    <row r="59416" spans="2:2">
      <c r="B59416" s="150"/>
    </row>
    <row r="59417" spans="2:2">
      <c r="B59417" s="150"/>
    </row>
    <row r="59418" spans="2:2">
      <c r="B59418" s="150"/>
    </row>
    <row r="59419" spans="2:2">
      <c r="B59419" s="150"/>
    </row>
    <row r="59420" spans="2:2">
      <c r="B59420" s="150"/>
    </row>
    <row r="59421" spans="2:2">
      <c r="B59421" s="150"/>
    </row>
    <row r="59422" spans="2:2">
      <c r="B59422" s="150"/>
    </row>
    <row r="59423" spans="2:2">
      <c r="B59423" s="150"/>
    </row>
    <row r="59424" spans="2:2">
      <c r="B59424" s="150"/>
    </row>
    <row r="59425" spans="2:2">
      <c r="B59425" s="150"/>
    </row>
    <row r="59426" spans="2:2">
      <c r="B59426" s="150"/>
    </row>
    <row r="59427" spans="2:2">
      <c r="B59427" s="150"/>
    </row>
    <row r="59428" spans="2:2">
      <c r="B59428" s="150"/>
    </row>
    <row r="59429" spans="2:2">
      <c r="B59429" s="150"/>
    </row>
    <row r="59430" spans="2:2">
      <c r="B59430" s="150"/>
    </row>
    <row r="59431" spans="2:2">
      <c r="B59431" s="150"/>
    </row>
    <row r="59432" spans="2:2">
      <c r="B59432" s="150"/>
    </row>
    <row r="59433" spans="2:2">
      <c r="B59433" s="150"/>
    </row>
    <row r="59434" spans="2:2">
      <c r="B59434" s="150"/>
    </row>
    <row r="59435" spans="2:2">
      <c r="B59435" s="150"/>
    </row>
    <row r="59436" spans="2:2">
      <c r="B59436" s="150"/>
    </row>
    <row r="59437" spans="2:2">
      <c r="B59437" s="150"/>
    </row>
    <row r="59438" spans="2:2">
      <c r="B59438" s="150"/>
    </row>
    <row r="59439" spans="2:2">
      <c r="B59439" s="150"/>
    </row>
    <row r="59440" spans="2:2">
      <c r="B59440" s="150"/>
    </row>
    <row r="59441" spans="2:2">
      <c r="B59441" s="150"/>
    </row>
    <row r="59442" spans="2:2">
      <c r="B59442" s="150"/>
    </row>
    <row r="59443" spans="2:2">
      <c r="B59443" s="150"/>
    </row>
    <row r="59444" spans="2:2">
      <c r="B59444" s="150"/>
    </row>
    <row r="59445" spans="2:2">
      <c r="B59445" s="150"/>
    </row>
    <row r="59446" spans="2:2">
      <c r="B59446" s="150"/>
    </row>
    <row r="59447" spans="2:2">
      <c r="B59447" s="150"/>
    </row>
    <row r="59448" spans="2:2">
      <c r="B59448" s="150"/>
    </row>
    <row r="59449" spans="2:2">
      <c r="B59449" s="150"/>
    </row>
    <row r="59450" spans="2:2">
      <c r="B59450" s="150"/>
    </row>
    <row r="59451" spans="2:2">
      <c r="B59451" s="150"/>
    </row>
    <row r="59452" spans="2:2">
      <c r="B59452" s="150"/>
    </row>
    <row r="59453" spans="2:2">
      <c r="B59453" s="150"/>
    </row>
    <row r="59454" spans="2:2">
      <c r="B59454" s="150"/>
    </row>
    <row r="59455" spans="2:2">
      <c r="B59455" s="150"/>
    </row>
    <row r="59456" spans="2:2">
      <c r="B59456" s="150"/>
    </row>
    <row r="59457" spans="2:2">
      <c r="B59457" s="150"/>
    </row>
    <row r="59458" spans="2:2">
      <c r="B59458" s="150"/>
    </row>
    <row r="59459" spans="2:2">
      <c r="B59459" s="150"/>
    </row>
    <row r="59460" spans="2:2">
      <c r="B59460" s="150"/>
    </row>
    <row r="59461" spans="2:2">
      <c r="B59461" s="150"/>
    </row>
    <row r="59462" spans="2:2">
      <c r="B59462" s="150"/>
    </row>
    <row r="59463" spans="2:2">
      <c r="B59463" s="150"/>
    </row>
    <row r="59464" spans="2:2">
      <c r="B59464" s="150"/>
    </row>
    <row r="59465" spans="2:2">
      <c r="B59465" s="150"/>
    </row>
    <row r="59466" spans="2:2">
      <c r="B59466" s="150"/>
    </row>
    <row r="59467" spans="2:2">
      <c r="B59467" s="150"/>
    </row>
    <row r="59468" spans="2:2">
      <c r="B59468" s="150"/>
    </row>
    <row r="59469" spans="2:2">
      <c r="B59469" s="150"/>
    </row>
    <row r="59470" spans="2:2">
      <c r="B59470" s="150"/>
    </row>
    <row r="59471" spans="2:2">
      <c r="B59471" s="150"/>
    </row>
    <row r="59472" spans="2:2">
      <c r="B59472" s="150"/>
    </row>
    <row r="59473" spans="2:2">
      <c r="B59473" s="150"/>
    </row>
    <row r="59474" spans="2:2">
      <c r="B59474" s="150"/>
    </row>
    <row r="59475" spans="2:2">
      <c r="B59475" s="150"/>
    </row>
    <row r="59476" spans="2:2">
      <c r="B59476" s="150"/>
    </row>
    <row r="59477" spans="2:2">
      <c r="B59477" s="150"/>
    </row>
    <row r="59478" spans="2:2">
      <c r="B59478" s="150"/>
    </row>
    <row r="59479" spans="2:2">
      <c r="B59479" s="150"/>
    </row>
    <row r="59480" spans="2:2">
      <c r="B59480" s="150"/>
    </row>
    <row r="59481" spans="2:2">
      <c r="B59481" s="150"/>
    </row>
    <row r="59482" spans="2:2">
      <c r="B59482" s="150"/>
    </row>
    <row r="59483" spans="2:2">
      <c r="B59483" s="150"/>
    </row>
    <row r="59484" spans="2:2">
      <c r="B59484" s="150"/>
    </row>
    <row r="59485" spans="2:2">
      <c r="B59485" s="150"/>
    </row>
    <row r="59486" spans="2:2">
      <c r="B59486" s="150"/>
    </row>
    <row r="59487" spans="2:2">
      <c r="B59487" s="150"/>
    </row>
    <row r="59488" spans="2:2">
      <c r="B59488" s="150"/>
    </row>
    <row r="59489" spans="2:2">
      <c r="B59489" s="150"/>
    </row>
    <row r="59490" spans="2:2">
      <c r="B59490" s="150"/>
    </row>
    <row r="59491" spans="2:2">
      <c r="B59491" s="150"/>
    </row>
    <row r="59492" spans="2:2">
      <c r="B59492" s="150"/>
    </row>
    <row r="59493" spans="2:2">
      <c r="B59493" s="150"/>
    </row>
    <row r="59494" spans="2:2">
      <c r="B59494" s="150"/>
    </row>
    <row r="59495" spans="2:2">
      <c r="B59495" s="150"/>
    </row>
    <row r="59496" spans="2:2">
      <c r="B59496" s="150"/>
    </row>
    <row r="59497" spans="2:2">
      <c r="B59497" s="150"/>
    </row>
    <row r="59498" spans="2:2">
      <c r="B59498" s="150"/>
    </row>
    <row r="59499" spans="2:2">
      <c r="B59499" s="150"/>
    </row>
    <row r="59500" spans="2:2">
      <c r="B59500" s="150"/>
    </row>
    <row r="59501" spans="2:2">
      <c r="B59501" s="150"/>
    </row>
    <row r="59502" spans="2:2">
      <c r="B59502" s="150"/>
    </row>
    <row r="59503" spans="2:2">
      <c r="B59503" s="150"/>
    </row>
    <row r="59504" spans="2:2">
      <c r="B59504" s="150"/>
    </row>
    <row r="59505" spans="2:2">
      <c r="B59505" s="150"/>
    </row>
    <row r="59506" spans="2:2">
      <c r="B59506" s="150"/>
    </row>
    <row r="59507" spans="2:2">
      <c r="B59507" s="150"/>
    </row>
    <row r="59508" spans="2:2">
      <c r="B59508" s="150"/>
    </row>
    <row r="59509" spans="2:2">
      <c r="B59509" s="150"/>
    </row>
    <row r="59510" spans="2:2">
      <c r="B59510" s="150"/>
    </row>
    <row r="59511" spans="2:2">
      <c r="B59511" s="150"/>
    </row>
    <row r="59512" spans="2:2">
      <c r="B59512" s="150"/>
    </row>
    <row r="59513" spans="2:2">
      <c r="B59513" s="150"/>
    </row>
    <row r="59514" spans="2:2">
      <c r="B59514" s="150"/>
    </row>
    <row r="59515" spans="2:2">
      <c r="B59515" s="150"/>
    </row>
    <row r="59516" spans="2:2">
      <c r="B59516" s="150"/>
    </row>
    <row r="59517" spans="2:2">
      <c r="B59517" s="150"/>
    </row>
    <row r="59518" spans="2:2">
      <c r="B59518" s="150"/>
    </row>
    <row r="59519" spans="2:2">
      <c r="B59519" s="150"/>
    </row>
    <row r="59520" spans="2:2">
      <c r="B59520" s="150"/>
    </row>
    <row r="59521" spans="2:2">
      <c r="B59521" s="150"/>
    </row>
    <row r="59522" spans="2:2">
      <c r="B59522" s="150"/>
    </row>
    <row r="59523" spans="2:2">
      <c r="B59523" s="150"/>
    </row>
    <row r="59524" spans="2:2">
      <c r="B59524" s="150"/>
    </row>
    <row r="59525" spans="2:2">
      <c r="B59525" s="150"/>
    </row>
    <row r="59526" spans="2:2">
      <c r="B59526" s="150"/>
    </row>
    <row r="59527" spans="2:2">
      <c r="B59527" s="150"/>
    </row>
    <row r="59528" spans="2:2">
      <c r="B59528" s="150"/>
    </row>
    <row r="59529" spans="2:2">
      <c r="B59529" s="150"/>
    </row>
    <row r="59530" spans="2:2">
      <c r="B59530" s="150"/>
    </row>
    <row r="59531" spans="2:2">
      <c r="B59531" s="150"/>
    </row>
    <row r="59532" spans="2:2">
      <c r="B59532" s="150"/>
    </row>
    <row r="59533" spans="2:2">
      <c r="B59533" s="150"/>
    </row>
    <row r="59534" spans="2:2">
      <c r="B59534" s="150"/>
    </row>
    <row r="59535" spans="2:2">
      <c r="B59535" s="150"/>
    </row>
    <row r="59536" spans="2:2">
      <c r="B59536" s="150"/>
    </row>
    <row r="59537" spans="2:2">
      <c r="B59537" s="150"/>
    </row>
    <row r="59538" spans="2:2">
      <c r="B59538" s="150"/>
    </row>
    <row r="59539" spans="2:2">
      <c r="B59539" s="150"/>
    </row>
    <row r="59540" spans="2:2">
      <c r="B59540" s="150"/>
    </row>
    <row r="59541" spans="2:2">
      <c r="B59541" s="150"/>
    </row>
    <row r="59542" spans="2:2">
      <c r="B59542" s="150"/>
    </row>
    <row r="59543" spans="2:2">
      <c r="B59543" s="150"/>
    </row>
    <row r="59544" spans="2:2">
      <c r="B59544" s="150"/>
    </row>
    <row r="59545" spans="2:2">
      <c r="B59545" s="150"/>
    </row>
    <row r="59546" spans="2:2">
      <c r="B59546" s="150"/>
    </row>
    <row r="59547" spans="2:2">
      <c r="B59547" s="150"/>
    </row>
    <row r="59548" spans="2:2">
      <c r="B59548" s="150"/>
    </row>
    <row r="59549" spans="2:2">
      <c r="B59549" s="150"/>
    </row>
    <row r="59550" spans="2:2">
      <c r="B59550" s="150"/>
    </row>
    <row r="59551" spans="2:2">
      <c r="B59551" s="150"/>
    </row>
    <row r="59552" spans="2:2">
      <c r="B59552" s="150"/>
    </row>
    <row r="59553" spans="2:2">
      <c r="B59553" s="150"/>
    </row>
    <row r="59554" spans="2:2">
      <c r="B59554" s="150"/>
    </row>
    <row r="59555" spans="2:2">
      <c r="B59555" s="150"/>
    </row>
    <row r="59556" spans="2:2">
      <c r="B59556" s="150"/>
    </row>
    <row r="59557" spans="2:2">
      <c r="B59557" s="150"/>
    </row>
    <row r="59558" spans="2:2">
      <c r="B59558" s="150"/>
    </row>
    <row r="59559" spans="2:2">
      <c r="B59559" s="150"/>
    </row>
    <row r="59560" spans="2:2">
      <c r="B59560" s="150"/>
    </row>
    <row r="59561" spans="2:2">
      <c r="B59561" s="150"/>
    </row>
    <row r="59562" spans="2:2">
      <c r="B59562" s="150"/>
    </row>
    <row r="59563" spans="2:2">
      <c r="B59563" s="150"/>
    </row>
    <row r="59564" spans="2:2">
      <c r="B59564" s="150"/>
    </row>
    <row r="59565" spans="2:2">
      <c r="B59565" s="150"/>
    </row>
    <row r="59566" spans="2:2">
      <c r="B59566" s="150"/>
    </row>
    <row r="59567" spans="2:2">
      <c r="B59567" s="150"/>
    </row>
    <row r="59568" spans="2:2">
      <c r="B59568" s="150"/>
    </row>
    <row r="59569" spans="2:2">
      <c r="B59569" s="150"/>
    </row>
    <row r="59570" spans="2:2">
      <c r="B59570" s="150"/>
    </row>
    <row r="59571" spans="2:2">
      <c r="B59571" s="150"/>
    </row>
    <row r="59572" spans="2:2">
      <c r="B59572" s="150"/>
    </row>
    <row r="59573" spans="2:2">
      <c r="B59573" s="150"/>
    </row>
    <row r="59574" spans="2:2">
      <c r="B59574" s="150"/>
    </row>
    <row r="59575" spans="2:2">
      <c r="B59575" s="150"/>
    </row>
    <row r="59576" spans="2:2">
      <c r="B59576" s="150"/>
    </row>
    <row r="59577" spans="2:2">
      <c r="B59577" s="150"/>
    </row>
    <row r="59578" spans="2:2">
      <c r="B59578" s="150"/>
    </row>
    <row r="59579" spans="2:2">
      <c r="B59579" s="150"/>
    </row>
    <row r="59580" spans="2:2">
      <c r="B59580" s="150"/>
    </row>
    <row r="59581" spans="2:2">
      <c r="B59581" s="150"/>
    </row>
    <row r="59582" spans="2:2">
      <c r="B59582" s="150"/>
    </row>
    <row r="59583" spans="2:2">
      <c r="B59583" s="150"/>
    </row>
    <row r="59584" spans="2:2">
      <c r="B59584" s="150"/>
    </row>
    <row r="59585" spans="2:2">
      <c r="B59585" s="150"/>
    </row>
    <row r="59586" spans="2:2">
      <c r="B59586" s="150"/>
    </row>
    <row r="59587" spans="2:2">
      <c r="B59587" s="150"/>
    </row>
    <row r="59588" spans="2:2">
      <c r="B59588" s="150"/>
    </row>
    <row r="59589" spans="2:2">
      <c r="B59589" s="150"/>
    </row>
    <row r="59590" spans="2:2">
      <c r="B59590" s="150"/>
    </row>
    <row r="59591" spans="2:2">
      <c r="B59591" s="150"/>
    </row>
    <row r="59592" spans="2:2">
      <c r="B59592" s="150"/>
    </row>
    <row r="59593" spans="2:2">
      <c r="B59593" s="150"/>
    </row>
    <row r="59594" spans="2:2">
      <c r="B59594" s="150"/>
    </row>
    <row r="59595" spans="2:2">
      <c r="B59595" s="150"/>
    </row>
    <row r="59596" spans="2:2">
      <c r="B59596" s="150"/>
    </row>
    <row r="59597" spans="2:2">
      <c r="B59597" s="150"/>
    </row>
    <row r="59598" spans="2:2">
      <c r="B59598" s="150"/>
    </row>
    <row r="59599" spans="2:2">
      <c r="B59599" s="150"/>
    </row>
    <row r="59600" spans="2:2">
      <c r="B59600" s="150"/>
    </row>
    <row r="59601" spans="2:2">
      <c r="B59601" s="150"/>
    </row>
    <row r="59602" spans="2:2">
      <c r="B59602" s="150"/>
    </row>
    <row r="59603" spans="2:2">
      <c r="B59603" s="150"/>
    </row>
    <row r="59604" spans="2:2">
      <c r="B59604" s="150"/>
    </row>
    <row r="59605" spans="2:2">
      <c r="B59605" s="150"/>
    </row>
    <row r="59606" spans="2:2">
      <c r="B59606" s="150"/>
    </row>
    <row r="59607" spans="2:2">
      <c r="B59607" s="150"/>
    </row>
    <row r="59608" spans="2:2">
      <c r="B59608" s="150"/>
    </row>
    <row r="59609" spans="2:2">
      <c r="B59609" s="150"/>
    </row>
    <row r="59610" spans="2:2">
      <c r="B59610" s="150"/>
    </row>
    <row r="59611" spans="2:2">
      <c r="B59611" s="150"/>
    </row>
    <row r="59612" spans="2:2">
      <c r="B59612" s="150"/>
    </row>
    <row r="59613" spans="2:2">
      <c r="B59613" s="150"/>
    </row>
    <row r="59614" spans="2:2">
      <c r="B59614" s="150"/>
    </row>
    <row r="59615" spans="2:2">
      <c r="B59615" s="150"/>
    </row>
    <row r="59616" spans="2:2">
      <c r="B59616" s="150"/>
    </row>
    <row r="59617" spans="2:2">
      <c r="B59617" s="150"/>
    </row>
    <row r="59618" spans="2:2">
      <c r="B59618" s="150"/>
    </row>
    <row r="59619" spans="2:2">
      <c r="B59619" s="150"/>
    </row>
    <row r="59620" spans="2:2">
      <c r="B59620" s="150"/>
    </row>
    <row r="59621" spans="2:2">
      <c r="B59621" s="150"/>
    </row>
    <row r="59622" spans="2:2">
      <c r="B59622" s="150"/>
    </row>
    <row r="59623" spans="2:2">
      <c r="B59623" s="150"/>
    </row>
    <row r="59624" spans="2:2">
      <c r="B59624" s="150"/>
    </row>
    <row r="59625" spans="2:2">
      <c r="B59625" s="150"/>
    </row>
    <row r="59626" spans="2:2">
      <c r="B59626" s="150"/>
    </row>
    <row r="59627" spans="2:2">
      <c r="B59627" s="150"/>
    </row>
    <row r="59628" spans="2:2">
      <c r="B59628" s="150"/>
    </row>
    <row r="59629" spans="2:2">
      <c r="B59629" s="150"/>
    </row>
    <row r="59630" spans="2:2">
      <c r="B59630" s="150"/>
    </row>
    <row r="59631" spans="2:2">
      <c r="B59631" s="150"/>
    </row>
    <row r="59632" spans="2:2">
      <c r="B59632" s="150"/>
    </row>
    <row r="59633" spans="2:2">
      <c r="B59633" s="150"/>
    </row>
    <row r="59634" spans="2:2">
      <c r="B59634" s="150"/>
    </row>
    <row r="59635" spans="2:2">
      <c r="B59635" s="150"/>
    </row>
    <row r="59636" spans="2:2">
      <c r="B59636" s="150"/>
    </row>
    <row r="59637" spans="2:2">
      <c r="B59637" s="150"/>
    </row>
    <row r="59638" spans="2:2">
      <c r="B59638" s="150"/>
    </row>
    <row r="59639" spans="2:2">
      <c r="B59639" s="150"/>
    </row>
    <row r="59640" spans="2:2">
      <c r="B59640" s="150"/>
    </row>
    <row r="59641" spans="2:2">
      <c r="B59641" s="150"/>
    </row>
    <row r="59642" spans="2:2">
      <c r="B59642" s="150"/>
    </row>
    <row r="59643" spans="2:2">
      <c r="B59643" s="150"/>
    </row>
    <row r="59644" spans="2:2">
      <c r="B59644" s="150"/>
    </row>
    <row r="59645" spans="2:2">
      <c r="B59645" s="150"/>
    </row>
    <row r="59646" spans="2:2">
      <c r="B59646" s="150"/>
    </row>
    <row r="59647" spans="2:2">
      <c r="B59647" s="150"/>
    </row>
    <row r="59648" spans="2:2">
      <c r="B59648" s="150"/>
    </row>
    <row r="59649" spans="2:2">
      <c r="B59649" s="150"/>
    </row>
    <row r="59650" spans="2:2">
      <c r="B59650" s="150"/>
    </row>
    <row r="59651" spans="2:2">
      <c r="B59651" s="150"/>
    </row>
    <row r="59652" spans="2:2">
      <c r="B59652" s="150"/>
    </row>
    <row r="59653" spans="2:2">
      <c r="B59653" s="150"/>
    </row>
    <row r="59654" spans="2:2">
      <c r="B59654" s="150"/>
    </row>
    <row r="59655" spans="2:2">
      <c r="B59655" s="150"/>
    </row>
    <row r="59656" spans="2:2">
      <c r="B59656" s="150"/>
    </row>
    <row r="59657" spans="2:2">
      <c r="B59657" s="150"/>
    </row>
    <row r="59658" spans="2:2">
      <c r="B59658" s="150"/>
    </row>
    <row r="59659" spans="2:2">
      <c r="B59659" s="150"/>
    </row>
    <row r="59660" spans="2:2">
      <c r="B59660" s="150"/>
    </row>
    <row r="59661" spans="2:2">
      <c r="B59661" s="150"/>
    </row>
    <row r="59662" spans="2:2">
      <c r="B59662" s="150"/>
    </row>
    <row r="59663" spans="2:2">
      <c r="B59663" s="150"/>
    </row>
    <row r="59664" spans="2:2">
      <c r="B59664" s="150"/>
    </row>
    <row r="59665" spans="2:2">
      <c r="B59665" s="150"/>
    </row>
    <row r="59666" spans="2:2">
      <c r="B59666" s="150"/>
    </row>
    <row r="59667" spans="2:2">
      <c r="B59667" s="150"/>
    </row>
    <row r="59668" spans="2:2">
      <c r="B59668" s="150"/>
    </row>
    <row r="59669" spans="2:2">
      <c r="B59669" s="150"/>
    </row>
    <row r="59670" spans="2:2">
      <c r="B59670" s="150"/>
    </row>
    <row r="59671" spans="2:2">
      <c r="B59671" s="150"/>
    </row>
    <row r="59672" spans="2:2">
      <c r="B59672" s="150"/>
    </row>
    <row r="59673" spans="2:2">
      <c r="B59673" s="150"/>
    </row>
    <row r="59674" spans="2:2">
      <c r="B59674" s="150"/>
    </row>
    <row r="59675" spans="2:2">
      <c r="B59675" s="150"/>
    </row>
    <row r="59676" spans="2:2">
      <c r="B59676" s="150"/>
    </row>
    <row r="59677" spans="2:2">
      <c r="B59677" s="150"/>
    </row>
    <row r="59678" spans="2:2">
      <c r="B59678" s="150"/>
    </row>
    <row r="59679" spans="2:2">
      <c r="B59679" s="150"/>
    </row>
    <row r="59680" spans="2:2">
      <c r="B59680" s="150"/>
    </row>
    <row r="59681" spans="2:2">
      <c r="B59681" s="150"/>
    </row>
    <row r="59682" spans="2:2">
      <c r="B59682" s="150"/>
    </row>
    <row r="59683" spans="2:2">
      <c r="B59683" s="150"/>
    </row>
    <row r="59684" spans="2:2">
      <c r="B59684" s="150"/>
    </row>
    <row r="59685" spans="2:2">
      <c r="B59685" s="150"/>
    </row>
    <row r="59686" spans="2:2">
      <c r="B59686" s="150"/>
    </row>
    <row r="59687" spans="2:2">
      <c r="B59687" s="150"/>
    </row>
    <row r="59688" spans="2:2">
      <c r="B59688" s="150"/>
    </row>
    <row r="59689" spans="2:2">
      <c r="B59689" s="150"/>
    </row>
    <row r="59690" spans="2:2">
      <c r="B59690" s="150"/>
    </row>
    <row r="59691" spans="2:2">
      <c r="B59691" s="150"/>
    </row>
    <row r="59692" spans="2:2">
      <c r="B59692" s="150"/>
    </row>
    <row r="59693" spans="2:2">
      <c r="B59693" s="150"/>
    </row>
    <row r="59694" spans="2:2">
      <c r="B59694" s="150"/>
    </row>
    <row r="59695" spans="2:2">
      <c r="B59695" s="150"/>
    </row>
    <row r="59696" spans="2:2">
      <c r="B59696" s="150"/>
    </row>
    <row r="59697" spans="2:2">
      <c r="B59697" s="150"/>
    </row>
    <row r="59698" spans="2:2">
      <c r="B59698" s="150"/>
    </row>
    <row r="59699" spans="2:2">
      <c r="B59699" s="150"/>
    </row>
    <row r="59700" spans="2:2">
      <c r="B59700" s="150"/>
    </row>
    <row r="59701" spans="2:2">
      <c r="B59701" s="150"/>
    </row>
    <row r="59702" spans="2:2">
      <c r="B59702" s="150"/>
    </row>
    <row r="59703" spans="2:2">
      <c r="B59703" s="150"/>
    </row>
    <row r="59704" spans="2:2">
      <c r="B59704" s="150"/>
    </row>
    <row r="59705" spans="2:2">
      <c r="B59705" s="150"/>
    </row>
    <row r="59706" spans="2:2">
      <c r="B59706" s="150"/>
    </row>
    <row r="59707" spans="2:2">
      <c r="B59707" s="150"/>
    </row>
    <row r="59708" spans="2:2">
      <c r="B59708" s="150"/>
    </row>
    <row r="59709" spans="2:2">
      <c r="B59709" s="150"/>
    </row>
    <row r="59710" spans="2:2">
      <c r="B59710" s="150"/>
    </row>
    <row r="59711" spans="2:2">
      <c r="B59711" s="150"/>
    </row>
    <row r="59712" spans="2:2">
      <c r="B59712" s="150"/>
    </row>
    <row r="59713" spans="2:2">
      <c r="B59713" s="150"/>
    </row>
    <row r="59714" spans="2:2">
      <c r="B59714" s="150"/>
    </row>
    <row r="59715" spans="2:2">
      <c r="B59715" s="150"/>
    </row>
    <row r="59716" spans="2:2">
      <c r="B59716" s="150"/>
    </row>
    <row r="59717" spans="2:2">
      <c r="B59717" s="150"/>
    </row>
    <row r="59718" spans="2:2">
      <c r="B59718" s="150"/>
    </row>
    <row r="59719" spans="2:2">
      <c r="B59719" s="150"/>
    </row>
    <row r="59720" spans="2:2">
      <c r="B59720" s="150"/>
    </row>
    <row r="59721" spans="2:2">
      <c r="B59721" s="150"/>
    </row>
    <row r="59722" spans="2:2">
      <c r="B59722" s="150"/>
    </row>
    <row r="59723" spans="2:2">
      <c r="B59723" s="150"/>
    </row>
    <row r="59724" spans="2:2">
      <c r="B59724" s="150"/>
    </row>
    <row r="59725" spans="2:2">
      <c r="B59725" s="150"/>
    </row>
    <row r="59726" spans="2:2">
      <c r="B59726" s="150"/>
    </row>
    <row r="59727" spans="2:2">
      <c r="B59727" s="150"/>
    </row>
    <row r="59728" spans="2:2">
      <c r="B59728" s="150"/>
    </row>
    <row r="59729" spans="2:2">
      <c r="B59729" s="150"/>
    </row>
    <row r="59730" spans="2:2">
      <c r="B59730" s="150"/>
    </row>
    <row r="59731" spans="2:2">
      <c r="B59731" s="150"/>
    </row>
    <row r="59732" spans="2:2">
      <c r="B59732" s="150"/>
    </row>
    <row r="59733" spans="2:2">
      <c r="B59733" s="150"/>
    </row>
    <row r="59734" spans="2:2">
      <c r="B59734" s="150"/>
    </row>
    <row r="59735" spans="2:2">
      <c r="B59735" s="150"/>
    </row>
    <row r="59736" spans="2:2">
      <c r="B59736" s="150"/>
    </row>
    <row r="59737" spans="2:2">
      <c r="B59737" s="150"/>
    </row>
    <row r="59738" spans="2:2">
      <c r="B59738" s="150"/>
    </row>
    <row r="59739" spans="2:2">
      <c r="B59739" s="150"/>
    </row>
    <row r="59740" spans="2:2">
      <c r="B59740" s="150"/>
    </row>
    <row r="59741" spans="2:2">
      <c r="B59741" s="150"/>
    </row>
    <row r="59742" spans="2:2">
      <c r="B59742" s="150"/>
    </row>
    <row r="59743" spans="2:2">
      <c r="B59743" s="150"/>
    </row>
    <row r="59744" spans="2:2">
      <c r="B59744" s="150"/>
    </row>
    <row r="59745" spans="2:2">
      <c r="B59745" s="150"/>
    </row>
    <row r="59746" spans="2:2">
      <c r="B59746" s="150"/>
    </row>
    <row r="59747" spans="2:2">
      <c r="B59747" s="150"/>
    </row>
    <row r="59748" spans="2:2">
      <c r="B59748" s="150"/>
    </row>
    <row r="59749" spans="2:2">
      <c r="B59749" s="150"/>
    </row>
    <row r="59750" spans="2:2">
      <c r="B59750" s="150"/>
    </row>
    <row r="59751" spans="2:2">
      <c r="B59751" s="150"/>
    </row>
    <row r="59752" spans="2:2">
      <c r="B59752" s="150"/>
    </row>
    <row r="59753" spans="2:2">
      <c r="B59753" s="150"/>
    </row>
    <row r="59754" spans="2:2">
      <c r="B59754" s="150"/>
    </row>
    <row r="59755" spans="2:2">
      <c r="B59755" s="150"/>
    </row>
    <row r="59756" spans="2:2">
      <c r="B59756" s="150"/>
    </row>
    <row r="59757" spans="2:2">
      <c r="B59757" s="150"/>
    </row>
    <row r="59758" spans="2:2">
      <c r="B59758" s="150"/>
    </row>
    <row r="59759" spans="2:2">
      <c r="B59759" s="150"/>
    </row>
    <row r="59760" spans="2:2">
      <c r="B59760" s="150"/>
    </row>
    <row r="59761" spans="2:2">
      <c r="B59761" s="150"/>
    </row>
    <row r="59762" spans="2:2">
      <c r="B59762" s="150"/>
    </row>
    <row r="59763" spans="2:2">
      <c r="B59763" s="150"/>
    </row>
    <row r="59764" spans="2:2">
      <c r="B59764" s="150"/>
    </row>
    <row r="59765" spans="2:2">
      <c r="B59765" s="150"/>
    </row>
    <row r="59766" spans="2:2">
      <c r="B59766" s="150"/>
    </row>
    <row r="59767" spans="2:2">
      <c r="B59767" s="150"/>
    </row>
    <row r="59768" spans="2:2">
      <c r="B59768" s="150"/>
    </row>
    <row r="59769" spans="2:2">
      <c r="B59769" s="150"/>
    </row>
    <row r="59770" spans="2:2">
      <c r="B59770" s="150"/>
    </row>
    <row r="59771" spans="2:2">
      <c r="B59771" s="150"/>
    </row>
    <row r="59772" spans="2:2">
      <c r="B59772" s="150"/>
    </row>
    <row r="59773" spans="2:2">
      <c r="B59773" s="150"/>
    </row>
    <row r="59774" spans="2:2">
      <c r="B59774" s="150"/>
    </row>
    <row r="59775" spans="2:2">
      <c r="B59775" s="150"/>
    </row>
    <row r="59776" spans="2:2">
      <c r="B59776" s="150"/>
    </row>
    <row r="59777" spans="2:2">
      <c r="B59777" s="150"/>
    </row>
    <row r="59778" spans="2:2">
      <c r="B59778" s="150"/>
    </row>
    <row r="59779" spans="2:2">
      <c r="B59779" s="150"/>
    </row>
    <row r="59780" spans="2:2">
      <c r="B59780" s="150"/>
    </row>
    <row r="59781" spans="2:2">
      <c r="B59781" s="150"/>
    </row>
    <row r="59782" spans="2:2">
      <c r="B59782" s="150"/>
    </row>
    <row r="59783" spans="2:2">
      <c r="B59783" s="150"/>
    </row>
    <row r="59784" spans="2:2">
      <c r="B59784" s="150"/>
    </row>
    <row r="59785" spans="2:2">
      <c r="B59785" s="150"/>
    </row>
    <row r="59786" spans="2:2">
      <c r="B59786" s="150"/>
    </row>
    <row r="59787" spans="2:2">
      <c r="B59787" s="150"/>
    </row>
    <row r="59788" spans="2:2">
      <c r="B59788" s="150"/>
    </row>
    <row r="59789" spans="2:2">
      <c r="B59789" s="150"/>
    </row>
    <row r="59790" spans="2:2">
      <c r="B59790" s="150"/>
    </row>
    <row r="59791" spans="2:2">
      <c r="B59791" s="150"/>
    </row>
    <row r="59792" spans="2:2">
      <c r="B59792" s="150"/>
    </row>
    <row r="59793" spans="2:2">
      <c r="B59793" s="150"/>
    </row>
    <row r="59794" spans="2:2">
      <c r="B59794" s="150"/>
    </row>
    <row r="59795" spans="2:2">
      <c r="B59795" s="150"/>
    </row>
    <row r="59796" spans="2:2">
      <c r="B59796" s="150"/>
    </row>
    <row r="59797" spans="2:2">
      <c r="B59797" s="150"/>
    </row>
    <row r="59798" spans="2:2">
      <c r="B59798" s="150"/>
    </row>
    <row r="59799" spans="2:2">
      <c r="B59799" s="150"/>
    </row>
    <row r="59800" spans="2:2">
      <c r="B59800" s="150"/>
    </row>
    <row r="59801" spans="2:2">
      <c r="B59801" s="150"/>
    </row>
    <row r="59802" spans="2:2">
      <c r="B59802" s="150"/>
    </row>
    <row r="59803" spans="2:2">
      <c r="B59803" s="150"/>
    </row>
    <row r="59804" spans="2:2">
      <c r="B59804" s="150"/>
    </row>
    <row r="59805" spans="2:2">
      <c r="B59805" s="150"/>
    </row>
    <row r="59806" spans="2:2">
      <c r="B59806" s="150"/>
    </row>
    <row r="59807" spans="2:2">
      <c r="B59807" s="150"/>
    </row>
    <row r="59808" spans="2:2">
      <c r="B59808" s="150"/>
    </row>
    <row r="59809" spans="2:2">
      <c r="B59809" s="150"/>
    </row>
    <row r="59810" spans="2:2">
      <c r="B59810" s="150"/>
    </row>
    <row r="59811" spans="2:2">
      <c r="B59811" s="150"/>
    </row>
    <row r="59812" spans="2:2">
      <c r="B59812" s="150"/>
    </row>
    <row r="59813" spans="2:2">
      <c r="B59813" s="150"/>
    </row>
    <row r="59814" spans="2:2">
      <c r="B59814" s="150"/>
    </row>
    <row r="59815" spans="2:2">
      <c r="B59815" s="150"/>
    </row>
    <row r="59816" spans="2:2">
      <c r="B59816" s="150"/>
    </row>
    <row r="59817" spans="2:2">
      <c r="B59817" s="150"/>
    </row>
    <row r="59818" spans="2:2">
      <c r="B59818" s="150"/>
    </row>
    <row r="59819" spans="2:2">
      <c r="B59819" s="150"/>
    </row>
    <row r="59820" spans="2:2">
      <c r="B59820" s="150"/>
    </row>
    <row r="59821" spans="2:2">
      <c r="B59821" s="150"/>
    </row>
    <row r="59822" spans="2:2">
      <c r="B59822" s="150"/>
    </row>
    <row r="59823" spans="2:2">
      <c r="B59823" s="150"/>
    </row>
    <row r="59824" spans="2:2">
      <c r="B59824" s="150"/>
    </row>
    <row r="59825" spans="2:2">
      <c r="B59825" s="150"/>
    </row>
    <row r="59826" spans="2:2">
      <c r="B59826" s="150"/>
    </row>
    <row r="59827" spans="2:2">
      <c r="B59827" s="150"/>
    </row>
    <row r="59828" spans="2:2">
      <c r="B59828" s="150"/>
    </row>
    <row r="59829" spans="2:2">
      <c r="B59829" s="150"/>
    </row>
    <row r="59830" spans="2:2">
      <c r="B59830" s="150"/>
    </row>
    <row r="59831" spans="2:2">
      <c r="B59831" s="150"/>
    </row>
    <row r="59832" spans="2:2">
      <c r="B59832" s="150"/>
    </row>
    <row r="59833" spans="2:2">
      <c r="B59833" s="150"/>
    </row>
    <row r="59834" spans="2:2">
      <c r="B59834" s="150"/>
    </row>
    <row r="59835" spans="2:2">
      <c r="B59835" s="150"/>
    </row>
    <row r="59836" spans="2:2">
      <c r="B59836" s="150"/>
    </row>
    <row r="59837" spans="2:2">
      <c r="B59837" s="150"/>
    </row>
    <row r="59838" spans="2:2">
      <c r="B59838" s="150"/>
    </row>
    <row r="59839" spans="2:2">
      <c r="B59839" s="150"/>
    </row>
    <row r="59840" spans="2:2">
      <c r="B59840" s="150"/>
    </row>
    <row r="59841" spans="2:2">
      <c r="B59841" s="150"/>
    </row>
    <row r="59842" spans="2:2">
      <c r="B59842" s="150"/>
    </row>
    <row r="59843" spans="2:2">
      <c r="B59843" s="150"/>
    </row>
    <row r="59844" spans="2:2">
      <c r="B59844" s="150"/>
    </row>
    <row r="59845" spans="2:2">
      <c r="B59845" s="150"/>
    </row>
    <row r="59846" spans="2:2">
      <c r="B59846" s="150"/>
    </row>
    <row r="59847" spans="2:2">
      <c r="B59847" s="150"/>
    </row>
    <row r="59848" spans="2:2">
      <c r="B59848" s="150"/>
    </row>
    <row r="59849" spans="2:2">
      <c r="B59849" s="150"/>
    </row>
    <row r="59850" spans="2:2">
      <c r="B59850" s="150"/>
    </row>
    <row r="59851" spans="2:2">
      <c r="B59851" s="150"/>
    </row>
    <row r="59852" spans="2:2">
      <c r="B59852" s="150"/>
    </row>
    <row r="59853" spans="2:2">
      <c r="B59853" s="150"/>
    </row>
    <row r="59854" spans="2:2">
      <c r="B59854" s="150"/>
    </row>
    <row r="59855" spans="2:2">
      <c r="B59855" s="150"/>
    </row>
    <row r="59856" spans="2:2">
      <c r="B59856" s="150"/>
    </row>
    <row r="59857" spans="2:2">
      <c r="B59857" s="150"/>
    </row>
    <row r="59858" spans="2:2">
      <c r="B59858" s="150"/>
    </row>
    <row r="59859" spans="2:2">
      <c r="B59859" s="150"/>
    </row>
    <row r="59860" spans="2:2">
      <c r="B59860" s="150"/>
    </row>
    <row r="59861" spans="2:2">
      <c r="B59861" s="150"/>
    </row>
    <row r="59862" spans="2:2">
      <c r="B59862" s="150"/>
    </row>
    <row r="59863" spans="2:2">
      <c r="B59863" s="150"/>
    </row>
    <row r="59864" spans="2:2">
      <c r="B59864" s="150"/>
    </row>
    <row r="59865" spans="2:2">
      <c r="B59865" s="150"/>
    </row>
    <row r="59866" spans="2:2">
      <c r="B59866" s="150"/>
    </row>
    <row r="59867" spans="2:2">
      <c r="B59867" s="150"/>
    </row>
    <row r="59868" spans="2:2">
      <c r="B59868" s="150"/>
    </row>
    <row r="59869" spans="2:2">
      <c r="B59869" s="150"/>
    </row>
    <row r="59870" spans="2:2">
      <c r="B59870" s="150"/>
    </row>
    <row r="59871" spans="2:2">
      <c r="B59871" s="150"/>
    </row>
    <row r="59872" spans="2:2">
      <c r="B59872" s="150"/>
    </row>
    <row r="59873" spans="2:2">
      <c r="B59873" s="150"/>
    </row>
    <row r="59874" spans="2:2">
      <c r="B59874" s="150"/>
    </row>
    <row r="59875" spans="2:2">
      <c r="B59875" s="150"/>
    </row>
    <row r="59876" spans="2:2">
      <c r="B59876" s="150"/>
    </row>
    <row r="59877" spans="2:2">
      <c r="B59877" s="150"/>
    </row>
    <row r="59878" spans="2:2">
      <c r="B59878" s="150"/>
    </row>
    <row r="59879" spans="2:2">
      <c r="B59879" s="150"/>
    </row>
    <row r="59880" spans="2:2">
      <c r="B59880" s="150"/>
    </row>
    <row r="59881" spans="2:2">
      <c r="B59881" s="150"/>
    </row>
    <row r="59882" spans="2:2">
      <c r="B59882" s="150"/>
    </row>
    <row r="59883" spans="2:2">
      <c r="B59883" s="150"/>
    </row>
    <row r="59884" spans="2:2">
      <c r="B59884" s="150"/>
    </row>
    <row r="59885" spans="2:2">
      <c r="B59885" s="150"/>
    </row>
    <row r="59886" spans="2:2">
      <c r="B59886" s="150"/>
    </row>
    <row r="59887" spans="2:2">
      <c r="B59887" s="150"/>
    </row>
    <row r="59888" spans="2:2">
      <c r="B59888" s="150"/>
    </row>
    <row r="59889" spans="2:2">
      <c r="B59889" s="150"/>
    </row>
    <row r="59890" spans="2:2">
      <c r="B59890" s="150"/>
    </row>
    <row r="59891" spans="2:2">
      <c r="B59891" s="150"/>
    </row>
    <row r="59892" spans="2:2">
      <c r="B59892" s="150"/>
    </row>
    <row r="59893" spans="2:2">
      <c r="B59893" s="150"/>
    </row>
    <row r="59894" spans="2:2">
      <c r="B59894" s="150"/>
    </row>
    <row r="59895" spans="2:2">
      <c r="B59895" s="150"/>
    </row>
    <row r="59896" spans="2:2">
      <c r="B59896" s="150"/>
    </row>
    <row r="59897" spans="2:2">
      <c r="B59897" s="150"/>
    </row>
    <row r="59898" spans="2:2">
      <c r="B59898" s="150"/>
    </row>
    <row r="59899" spans="2:2">
      <c r="B59899" s="150"/>
    </row>
    <row r="59900" spans="2:2">
      <c r="B59900" s="150"/>
    </row>
    <row r="59901" spans="2:2">
      <c r="B59901" s="150"/>
    </row>
    <row r="59902" spans="2:2">
      <c r="B59902" s="150"/>
    </row>
    <row r="59903" spans="2:2">
      <c r="B59903" s="150"/>
    </row>
    <row r="59904" spans="2:2">
      <c r="B59904" s="150"/>
    </row>
    <row r="59905" spans="2:2">
      <c r="B59905" s="150"/>
    </row>
    <row r="59906" spans="2:2">
      <c r="B59906" s="150"/>
    </row>
    <row r="59907" spans="2:2">
      <c r="B59907" s="150"/>
    </row>
    <row r="59908" spans="2:2">
      <c r="B59908" s="150"/>
    </row>
    <row r="59909" spans="2:2">
      <c r="B59909" s="150"/>
    </row>
    <row r="59910" spans="2:2">
      <c r="B59910" s="150"/>
    </row>
    <row r="59911" spans="2:2">
      <c r="B59911" s="150"/>
    </row>
    <row r="59912" spans="2:2">
      <c r="B59912" s="150"/>
    </row>
    <row r="59913" spans="2:2">
      <c r="B59913" s="150"/>
    </row>
    <row r="59914" spans="2:2">
      <c r="B59914" s="150"/>
    </row>
    <row r="59915" spans="2:2">
      <c r="B59915" s="150"/>
    </row>
    <row r="59916" spans="2:2">
      <c r="B59916" s="150"/>
    </row>
    <row r="59917" spans="2:2">
      <c r="B59917" s="150"/>
    </row>
    <row r="59918" spans="2:2">
      <c r="B59918" s="150"/>
    </row>
    <row r="59919" spans="2:2">
      <c r="B59919" s="150"/>
    </row>
    <row r="59920" spans="2:2">
      <c r="B59920" s="150"/>
    </row>
    <row r="59921" spans="2:2">
      <c r="B59921" s="150"/>
    </row>
    <row r="59922" spans="2:2">
      <c r="B59922" s="150"/>
    </row>
    <row r="59923" spans="2:2">
      <c r="B59923" s="150"/>
    </row>
    <row r="59924" spans="2:2">
      <c r="B59924" s="150"/>
    </row>
    <row r="59925" spans="2:2">
      <c r="B59925" s="150"/>
    </row>
    <row r="59926" spans="2:2">
      <c r="B59926" s="150"/>
    </row>
    <row r="59927" spans="2:2">
      <c r="B59927" s="150"/>
    </row>
    <row r="59928" spans="2:2">
      <c r="B59928" s="150"/>
    </row>
    <row r="59929" spans="2:2">
      <c r="B59929" s="150"/>
    </row>
    <row r="59930" spans="2:2">
      <c r="B59930" s="150"/>
    </row>
    <row r="59931" spans="2:2">
      <c r="B59931" s="150"/>
    </row>
    <row r="59932" spans="2:2">
      <c r="B59932" s="150"/>
    </row>
    <row r="59933" spans="2:2">
      <c r="B59933" s="150"/>
    </row>
    <row r="59934" spans="2:2">
      <c r="B59934" s="150"/>
    </row>
    <row r="59935" spans="2:2">
      <c r="B59935" s="150"/>
    </row>
    <row r="59936" spans="2:2">
      <c r="B59936" s="150"/>
    </row>
    <row r="59937" spans="2:2">
      <c r="B59937" s="150"/>
    </row>
    <row r="59938" spans="2:2">
      <c r="B59938" s="150"/>
    </row>
    <row r="59939" spans="2:2">
      <c r="B59939" s="150"/>
    </row>
    <row r="59940" spans="2:2">
      <c r="B59940" s="150"/>
    </row>
    <row r="59941" spans="2:2">
      <c r="B59941" s="150"/>
    </row>
    <row r="59942" spans="2:2">
      <c r="B59942" s="150"/>
    </row>
    <row r="59943" spans="2:2">
      <c r="B59943" s="150"/>
    </row>
    <row r="59944" spans="2:2">
      <c r="B59944" s="150"/>
    </row>
    <row r="59945" spans="2:2">
      <c r="B59945" s="150"/>
    </row>
    <row r="59946" spans="2:2">
      <c r="B59946" s="150"/>
    </row>
    <row r="59947" spans="2:2">
      <c r="B59947" s="150"/>
    </row>
    <row r="59948" spans="2:2">
      <c r="B59948" s="150"/>
    </row>
    <row r="59949" spans="2:2">
      <c r="B59949" s="150"/>
    </row>
    <row r="59950" spans="2:2">
      <c r="B59950" s="150"/>
    </row>
    <row r="59951" spans="2:2">
      <c r="B59951" s="150"/>
    </row>
    <row r="59952" spans="2:2">
      <c r="B59952" s="150"/>
    </row>
    <row r="59953" spans="2:2">
      <c r="B59953" s="150"/>
    </row>
    <row r="59954" spans="2:2">
      <c r="B59954" s="150"/>
    </row>
    <row r="59955" spans="2:2">
      <c r="B59955" s="150"/>
    </row>
    <row r="59956" spans="2:2">
      <c r="B59956" s="150"/>
    </row>
    <row r="59957" spans="2:2">
      <c r="B59957" s="150"/>
    </row>
    <row r="59958" spans="2:2">
      <c r="B59958" s="150"/>
    </row>
    <row r="59959" spans="2:2">
      <c r="B59959" s="150"/>
    </row>
    <row r="59960" spans="2:2">
      <c r="B59960" s="150"/>
    </row>
    <row r="59961" spans="2:2">
      <c r="B59961" s="150"/>
    </row>
    <row r="59962" spans="2:2">
      <c r="B59962" s="150"/>
    </row>
    <row r="59963" spans="2:2">
      <c r="B59963" s="150"/>
    </row>
    <row r="59964" spans="2:2">
      <c r="B59964" s="150"/>
    </row>
    <row r="59965" spans="2:2">
      <c r="B59965" s="150"/>
    </row>
    <row r="59966" spans="2:2">
      <c r="B59966" s="150"/>
    </row>
    <row r="59967" spans="2:2">
      <c r="B59967" s="150"/>
    </row>
    <row r="59968" spans="2:2">
      <c r="B59968" s="150"/>
    </row>
    <row r="59969" spans="2:2">
      <c r="B59969" s="150"/>
    </row>
    <row r="59970" spans="2:2">
      <c r="B59970" s="150"/>
    </row>
    <row r="59971" spans="2:2">
      <c r="B59971" s="150"/>
    </row>
    <row r="59972" spans="2:2">
      <c r="B59972" s="150"/>
    </row>
    <row r="59973" spans="2:2">
      <c r="B59973" s="150"/>
    </row>
    <row r="59974" spans="2:2">
      <c r="B59974" s="150"/>
    </row>
    <row r="59975" spans="2:2">
      <c r="B59975" s="150"/>
    </row>
    <row r="59976" spans="2:2">
      <c r="B59976" s="150"/>
    </row>
    <row r="59977" spans="2:2">
      <c r="B59977" s="150"/>
    </row>
    <row r="59978" spans="2:2">
      <c r="B59978" s="150"/>
    </row>
    <row r="59979" spans="2:2">
      <c r="B59979" s="150"/>
    </row>
    <row r="59980" spans="2:2">
      <c r="B59980" s="150"/>
    </row>
    <row r="59981" spans="2:2">
      <c r="B59981" s="150"/>
    </row>
    <row r="59982" spans="2:2">
      <c r="B59982" s="150"/>
    </row>
    <row r="59983" spans="2:2">
      <c r="B59983" s="150"/>
    </row>
    <row r="59984" spans="2:2">
      <c r="B59984" s="150"/>
    </row>
    <row r="59985" spans="2:2">
      <c r="B59985" s="150"/>
    </row>
    <row r="59986" spans="2:2">
      <c r="B59986" s="150"/>
    </row>
    <row r="59987" spans="2:2">
      <c r="B59987" s="150"/>
    </row>
    <row r="59988" spans="2:2">
      <c r="B59988" s="150"/>
    </row>
    <row r="59989" spans="2:2">
      <c r="B59989" s="150"/>
    </row>
    <row r="59990" spans="2:2">
      <c r="B59990" s="150"/>
    </row>
    <row r="59991" spans="2:2">
      <c r="B59991" s="150"/>
    </row>
    <row r="59992" spans="2:2">
      <c r="B59992" s="150"/>
    </row>
    <row r="59993" spans="2:2">
      <c r="B59993" s="150"/>
    </row>
    <row r="59994" spans="2:2">
      <c r="B59994" s="150"/>
    </row>
    <row r="59995" spans="2:2">
      <c r="B59995" s="150"/>
    </row>
    <row r="59996" spans="2:2">
      <c r="B59996" s="150"/>
    </row>
    <row r="59997" spans="2:2">
      <c r="B59997" s="150"/>
    </row>
    <row r="59998" spans="2:2">
      <c r="B59998" s="150"/>
    </row>
    <row r="59999" spans="2:2">
      <c r="B59999" s="150"/>
    </row>
    <row r="60000" spans="2:2">
      <c r="B60000" s="150"/>
    </row>
    <row r="60001" spans="2:2">
      <c r="B60001" s="150"/>
    </row>
    <row r="60002" spans="2:2">
      <c r="B60002" s="150"/>
    </row>
    <row r="60003" spans="2:2">
      <c r="B60003" s="150"/>
    </row>
    <row r="60004" spans="2:2">
      <c r="B60004" s="150"/>
    </row>
    <row r="60005" spans="2:2">
      <c r="B60005" s="150"/>
    </row>
    <row r="60006" spans="2:2">
      <c r="B60006" s="150"/>
    </row>
    <row r="60007" spans="2:2">
      <c r="B60007" s="150"/>
    </row>
    <row r="60008" spans="2:2">
      <c r="B60008" s="150"/>
    </row>
    <row r="60009" spans="2:2">
      <c r="B60009" s="150"/>
    </row>
    <row r="60010" spans="2:2">
      <c r="B60010" s="150"/>
    </row>
    <row r="60011" spans="2:2">
      <c r="B60011" s="150"/>
    </row>
    <row r="60012" spans="2:2">
      <c r="B60012" s="150"/>
    </row>
    <row r="60013" spans="2:2">
      <c r="B60013" s="150"/>
    </row>
    <row r="60014" spans="2:2">
      <c r="B60014" s="150"/>
    </row>
    <row r="60015" spans="2:2">
      <c r="B60015" s="150"/>
    </row>
    <row r="60016" spans="2:2">
      <c r="B60016" s="150"/>
    </row>
    <row r="60017" spans="2:2">
      <c r="B60017" s="150"/>
    </row>
    <row r="60018" spans="2:2">
      <c r="B60018" s="150"/>
    </row>
    <row r="60019" spans="2:2">
      <c r="B60019" s="150"/>
    </row>
    <row r="60020" spans="2:2">
      <c r="B60020" s="150"/>
    </row>
    <row r="60021" spans="2:2">
      <c r="B60021" s="150"/>
    </row>
    <row r="60022" spans="2:2">
      <c r="B60022" s="150"/>
    </row>
    <row r="60023" spans="2:2">
      <c r="B60023" s="150"/>
    </row>
    <row r="60024" spans="2:2">
      <c r="B60024" s="150"/>
    </row>
    <row r="60025" spans="2:2">
      <c r="B60025" s="150"/>
    </row>
    <row r="60026" spans="2:2">
      <c r="B60026" s="150"/>
    </row>
    <row r="60027" spans="2:2">
      <c r="B60027" s="150"/>
    </row>
    <row r="60028" spans="2:2">
      <c r="B60028" s="150"/>
    </row>
    <row r="60029" spans="2:2">
      <c r="B60029" s="150"/>
    </row>
    <row r="60030" spans="2:2">
      <c r="B60030" s="150"/>
    </row>
    <row r="60031" spans="2:2">
      <c r="B60031" s="150"/>
    </row>
    <row r="60032" spans="2:2">
      <c r="B60032" s="150"/>
    </row>
    <row r="60033" spans="2:2">
      <c r="B60033" s="150"/>
    </row>
    <row r="60034" spans="2:2">
      <c r="B60034" s="150"/>
    </row>
    <row r="60035" spans="2:2">
      <c r="B60035" s="150"/>
    </row>
    <row r="60036" spans="2:2">
      <c r="B60036" s="150"/>
    </row>
    <row r="60037" spans="2:2">
      <c r="B60037" s="150"/>
    </row>
    <row r="60038" spans="2:2">
      <c r="B60038" s="150"/>
    </row>
    <row r="60039" spans="2:2">
      <c r="B60039" s="150"/>
    </row>
    <row r="60040" spans="2:2">
      <c r="B60040" s="150"/>
    </row>
    <row r="60041" spans="2:2">
      <c r="B60041" s="150"/>
    </row>
    <row r="60042" spans="2:2">
      <c r="B60042" s="150"/>
    </row>
    <row r="60043" spans="2:2">
      <c r="B60043" s="150"/>
    </row>
    <row r="60044" spans="2:2">
      <c r="B60044" s="150"/>
    </row>
    <row r="60045" spans="2:2">
      <c r="B60045" s="150"/>
    </row>
    <row r="60046" spans="2:2">
      <c r="B60046" s="150"/>
    </row>
    <row r="60047" spans="2:2">
      <c r="B60047" s="150"/>
    </row>
    <row r="60048" spans="2:2">
      <c r="B60048" s="150"/>
    </row>
    <row r="60049" spans="2:2">
      <c r="B60049" s="150"/>
    </row>
    <row r="60050" spans="2:2">
      <c r="B60050" s="150"/>
    </row>
    <row r="60051" spans="2:2">
      <c r="B60051" s="150"/>
    </row>
    <row r="60052" spans="2:2">
      <c r="B60052" s="150"/>
    </row>
    <row r="60053" spans="2:2">
      <c r="B60053" s="150"/>
    </row>
    <row r="60054" spans="2:2">
      <c r="B60054" s="150"/>
    </row>
    <row r="60055" spans="2:2">
      <c r="B60055" s="150"/>
    </row>
    <row r="60056" spans="2:2">
      <c r="B60056" s="150"/>
    </row>
    <row r="60057" spans="2:2">
      <c r="B60057" s="150"/>
    </row>
    <row r="60058" spans="2:2">
      <c r="B60058" s="150"/>
    </row>
    <row r="60059" spans="2:2">
      <c r="B60059" s="150"/>
    </row>
    <row r="60060" spans="2:2">
      <c r="B60060" s="150"/>
    </row>
    <row r="60061" spans="2:2">
      <c r="B60061" s="150"/>
    </row>
    <row r="60062" spans="2:2">
      <c r="B60062" s="150"/>
    </row>
    <row r="60063" spans="2:2">
      <c r="B60063" s="150"/>
    </row>
    <row r="60064" spans="2:2">
      <c r="B60064" s="150"/>
    </row>
    <row r="60065" spans="2:2">
      <c r="B60065" s="150"/>
    </row>
    <row r="60066" spans="2:2">
      <c r="B60066" s="150"/>
    </row>
    <row r="60067" spans="2:2">
      <c r="B60067" s="150"/>
    </row>
    <row r="60068" spans="2:2">
      <c r="B60068" s="150"/>
    </row>
    <row r="60069" spans="2:2">
      <c r="B60069" s="150"/>
    </row>
    <row r="60070" spans="2:2">
      <c r="B60070" s="150"/>
    </row>
    <row r="60071" spans="2:2">
      <c r="B60071" s="150"/>
    </row>
    <row r="60072" spans="2:2">
      <c r="B60072" s="150"/>
    </row>
    <row r="60073" spans="2:2">
      <c r="B60073" s="150"/>
    </row>
    <row r="60074" spans="2:2">
      <c r="B60074" s="150"/>
    </row>
    <row r="60075" spans="2:2">
      <c r="B60075" s="150"/>
    </row>
    <row r="60076" spans="2:2">
      <c r="B60076" s="150"/>
    </row>
    <row r="60077" spans="2:2">
      <c r="B60077" s="150"/>
    </row>
    <row r="60078" spans="2:2">
      <c r="B60078" s="150"/>
    </row>
    <row r="60079" spans="2:2">
      <c r="B60079" s="150"/>
    </row>
    <row r="60080" spans="2:2">
      <c r="B60080" s="150"/>
    </row>
    <row r="60081" spans="2:2">
      <c r="B60081" s="150"/>
    </row>
    <row r="60082" spans="2:2">
      <c r="B60082" s="150"/>
    </row>
    <row r="60083" spans="2:2">
      <c r="B60083" s="150"/>
    </row>
    <row r="60084" spans="2:2">
      <c r="B60084" s="150"/>
    </row>
    <row r="60085" spans="2:2">
      <c r="B60085" s="150"/>
    </row>
    <row r="60086" spans="2:2">
      <c r="B60086" s="150"/>
    </row>
    <row r="60087" spans="2:2">
      <c r="B60087" s="150"/>
    </row>
    <row r="60088" spans="2:2">
      <c r="B60088" s="150"/>
    </row>
    <row r="60089" spans="2:2">
      <c r="B60089" s="150"/>
    </row>
    <row r="60090" spans="2:2">
      <c r="B60090" s="150"/>
    </row>
    <row r="60091" spans="2:2">
      <c r="B60091" s="150"/>
    </row>
    <row r="60092" spans="2:2">
      <c r="B60092" s="150"/>
    </row>
    <row r="60093" spans="2:2">
      <c r="B60093" s="150"/>
    </row>
    <row r="60094" spans="2:2">
      <c r="B60094" s="150"/>
    </row>
    <row r="60095" spans="2:2">
      <c r="B60095" s="150"/>
    </row>
    <row r="60096" spans="2:2">
      <c r="B60096" s="150"/>
    </row>
    <row r="60097" spans="2:2">
      <c r="B60097" s="150"/>
    </row>
    <row r="60098" spans="2:2">
      <c r="B60098" s="150"/>
    </row>
    <row r="60099" spans="2:2">
      <c r="B60099" s="150"/>
    </row>
    <row r="60100" spans="2:2">
      <c r="B60100" s="150"/>
    </row>
    <row r="60101" spans="2:2">
      <c r="B60101" s="150"/>
    </row>
    <row r="60102" spans="2:2">
      <c r="B60102" s="150"/>
    </row>
    <row r="60103" spans="2:2">
      <c r="B60103" s="150"/>
    </row>
    <row r="60104" spans="2:2">
      <c r="B60104" s="150"/>
    </row>
    <row r="60105" spans="2:2">
      <c r="B60105" s="150"/>
    </row>
    <row r="60106" spans="2:2">
      <c r="B60106" s="150"/>
    </row>
    <row r="60107" spans="2:2">
      <c r="B60107" s="150"/>
    </row>
    <row r="60108" spans="2:2">
      <c r="B60108" s="150"/>
    </row>
    <row r="60109" spans="2:2">
      <c r="B60109" s="150"/>
    </row>
    <row r="60110" spans="2:2">
      <c r="B60110" s="150"/>
    </row>
    <row r="60111" spans="2:2">
      <c r="B60111" s="150"/>
    </row>
    <row r="60112" spans="2:2">
      <c r="B60112" s="150"/>
    </row>
    <row r="60113" spans="2:2">
      <c r="B60113" s="150"/>
    </row>
    <row r="60114" spans="2:2">
      <c r="B60114" s="150"/>
    </row>
    <row r="60115" spans="2:2">
      <c r="B60115" s="150"/>
    </row>
    <row r="60116" spans="2:2">
      <c r="B60116" s="150"/>
    </row>
    <row r="60117" spans="2:2">
      <c r="B60117" s="150"/>
    </row>
    <row r="60118" spans="2:2">
      <c r="B60118" s="150"/>
    </row>
    <row r="60119" spans="2:2">
      <c r="B60119" s="150"/>
    </row>
    <row r="60120" spans="2:2">
      <c r="B60120" s="150"/>
    </row>
    <row r="60121" spans="2:2">
      <c r="B60121" s="150"/>
    </row>
    <row r="60122" spans="2:2">
      <c r="B60122" s="150"/>
    </row>
    <row r="60123" spans="2:2">
      <c r="B60123" s="150"/>
    </row>
    <row r="60124" spans="2:2">
      <c r="B60124" s="150"/>
    </row>
    <row r="60125" spans="2:2">
      <c r="B60125" s="150"/>
    </row>
    <row r="60126" spans="2:2">
      <c r="B60126" s="150"/>
    </row>
    <row r="60127" spans="2:2">
      <c r="B60127" s="150"/>
    </row>
    <row r="60128" spans="2:2">
      <c r="B60128" s="150"/>
    </row>
    <row r="60129" spans="2:2">
      <c r="B60129" s="150"/>
    </row>
    <row r="60130" spans="2:2">
      <c r="B60130" s="150"/>
    </row>
    <row r="60131" spans="2:2">
      <c r="B60131" s="150"/>
    </row>
    <row r="60132" spans="2:2">
      <c r="B60132" s="150"/>
    </row>
    <row r="60133" spans="2:2">
      <c r="B60133" s="150"/>
    </row>
    <row r="60134" spans="2:2">
      <c r="B60134" s="150"/>
    </row>
    <row r="60135" spans="2:2">
      <c r="B60135" s="150"/>
    </row>
    <row r="60136" spans="2:2">
      <c r="B60136" s="150"/>
    </row>
    <row r="60137" spans="2:2">
      <c r="B60137" s="150"/>
    </row>
    <row r="60138" spans="2:2">
      <c r="B60138" s="150"/>
    </row>
    <row r="60139" spans="2:2">
      <c r="B60139" s="150"/>
    </row>
    <row r="60140" spans="2:2">
      <c r="B60140" s="150"/>
    </row>
    <row r="60141" spans="2:2">
      <c r="B60141" s="150"/>
    </row>
    <row r="60142" spans="2:2">
      <c r="B60142" s="150"/>
    </row>
    <row r="60143" spans="2:2">
      <c r="B60143" s="150"/>
    </row>
    <row r="60144" spans="2:2">
      <c r="B60144" s="150"/>
    </row>
    <row r="60145" spans="2:2">
      <c r="B60145" s="150"/>
    </row>
    <row r="60146" spans="2:2">
      <c r="B60146" s="150"/>
    </row>
    <row r="60147" spans="2:2">
      <c r="B60147" s="150"/>
    </row>
    <row r="60148" spans="2:2">
      <c r="B60148" s="150"/>
    </row>
    <row r="60149" spans="2:2">
      <c r="B60149" s="150"/>
    </row>
    <row r="60150" spans="2:2">
      <c r="B60150" s="150"/>
    </row>
    <row r="60151" spans="2:2">
      <c r="B60151" s="150"/>
    </row>
    <row r="60152" spans="2:2">
      <c r="B60152" s="150"/>
    </row>
    <row r="60153" spans="2:2">
      <c r="B60153" s="150"/>
    </row>
    <row r="60154" spans="2:2">
      <c r="B60154" s="150"/>
    </row>
    <row r="60155" spans="2:2">
      <c r="B60155" s="150"/>
    </row>
    <row r="60156" spans="2:2">
      <c r="B60156" s="150"/>
    </row>
    <row r="60157" spans="2:2">
      <c r="B60157" s="150"/>
    </row>
    <row r="60158" spans="2:2">
      <c r="B60158" s="150"/>
    </row>
    <row r="60159" spans="2:2">
      <c r="B60159" s="150"/>
    </row>
    <row r="60160" spans="2:2">
      <c r="B60160" s="150"/>
    </row>
    <row r="60161" spans="2:2">
      <c r="B60161" s="150"/>
    </row>
    <row r="60162" spans="2:2">
      <c r="B60162" s="150"/>
    </row>
    <row r="60163" spans="2:2">
      <c r="B60163" s="150"/>
    </row>
    <row r="60164" spans="2:2">
      <c r="B60164" s="150"/>
    </row>
    <row r="60165" spans="2:2">
      <c r="B60165" s="150"/>
    </row>
    <row r="60166" spans="2:2">
      <c r="B60166" s="150"/>
    </row>
    <row r="60167" spans="2:2">
      <c r="B60167" s="150"/>
    </row>
    <row r="60168" spans="2:2">
      <c r="B60168" s="150"/>
    </row>
    <row r="60169" spans="2:2">
      <c r="B60169" s="150"/>
    </row>
    <row r="60170" spans="2:2">
      <c r="B60170" s="150"/>
    </row>
    <row r="60171" spans="2:2">
      <c r="B60171" s="150"/>
    </row>
    <row r="60172" spans="2:2">
      <c r="B60172" s="150"/>
    </row>
    <row r="60173" spans="2:2">
      <c r="B60173" s="150"/>
    </row>
    <row r="60174" spans="2:2">
      <c r="B60174" s="150"/>
    </row>
    <row r="60175" spans="2:2">
      <c r="B60175" s="150"/>
    </row>
    <row r="60176" spans="2:2">
      <c r="B60176" s="150"/>
    </row>
    <row r="60177" spans="2:2">
      <c r="B60177" s="150"/>
    </row>
    <row r="60178" spans="2:2">
      <c r="B60178" s="150"/>
    </row>
    <row r="60179" spans="2:2">
      <c r="B60179" s="150"/>
    </row>
    <row r="60180" spans="2:2">
      <c r="B60180" s="150"/>
    </row>
    <row r="60181" spans="2:2">
      <c r="B60181" s="150"/>
    </row>
    <row r="60182" spans="2:2">
      <c r="B60182" s="150"/>
    </row>
    <row r="60183" spans="2:2">
      <c r="B60183" s="150"/>
    </row>
    <row r="60184" spans="2:2">
      <c r="B60184" s="150"/>
    </row>
    <row r="60185" spans="2:2">
      <c r="B60185" s="150"/>
    </row>
    <row r="60186" spans="2:2">
      <c r="B60186" s="150"/>
    </row>
    <row r="60187" spans="2:2">
      <c r="B60187" s="150"/>
    </row>
    <row r="60188" spans="2:2">
      <c r="B60188" s="150"/>
    </row>
    <row r="60189" spans="2:2">
      <c r="B60189" s="150"/>
    </row>
    <row r="60190" spans="2:2">
      <c r="B60190" s="150"/>
    </row>
    <row r="60191" spans="2:2">
      <c r="B60191" s="150"/>
    </row>
    <row r="60192" spans="2:2">
      <c r="B60192" s="150"/>
    </row>
    <row r="60193" spans="2:2">
      <c r="B60193" s="150"/>
    </row>
    <row r="60194" spans="2:2">
      <c r="B60194" s="150"/>
    </row>
    <row r="60195" spans="2:2">
      <c r="B60195" s="150"/>
    </row>
    <row r="60196" spans="2:2">
      <c r="B60196" s="150"/>
    </row>
    <row r="60197" spans="2:2">
      <c r="B60197" s="150"/>
    </row>
    <row r="60198" spans="2:2">
      <c r="B60198" s="150"/>
    </row>
    <row r="60199" spans="2:2">
      <c r="B60199" s="150"/>
    </row>
    <row r="60200" spans="2:2">
      <c r="B60200" s="150"/>
    </row>
    <row r="60201" spans="2:2">
      <c r="B60201" s="150"/>
    </row>
    <row r="60202" spans="2:2">
      <c r="B60202" s="150"/>
    </row>
    <row r="60203" spans="2:2">
      <c r="B60203" s="150"/>
    </row>
    <row r="60204" spans="2:2">
      <c r="B60204" s="150"/>
    </row>
    <row r="60205" spans="2:2">
      <c r="B60205" s="150"/>
    </row>
    <row r="60206" spans="2:2">
      <c r="B60206" s="150"/>
    </row>
    <row r="60207" spans="2:2">
      <c r="B60207" s="150"/>
    </row>
    <row r="60208" spans="2:2">
      <c r="B60208" s="150"/>
    </row>
    <row r="60209" spans="2:2">
      <c r="B60209" s="150"/>
    </row>
    <row r="60210" spans="2:2">
      <c r="B60210" s="150"/>
    </row>
    <row r="60211" spans="2:2">
      <c r="B60211" s="150"/>
    </row>
    <row r="60212" spans="2:2">
      <c r="B60212" s="150"/>
    </row>
    <row r="60213" spans="2:2">
      <c r="B60213" s="150"/>
    </row>
    <row r="60214" spans="2:2">
      <c r="B60214" s="150"/>
    </row>
    <row r="60215" spans="2:2">
      <c r="B60215" s="150"/>
    </row>
    <row r="60216" spans="2:2">
      <c r="B60216" s="150"/>
    </row>
    <row r="60217" spans="2:2">
      <c r="B60217" s="150"/>
    </row>
    <row r="60218" spans="2:2">
      <c r="B60218" s="150"/>
    </row>
    <row r="60219" spans="2:2">
      <c r="B60219" s="150"/>
    </row>
    <row r="60220" spans="2:2">
      <c r="B60220" s="150"/>
    </row>
    <row r="60221" spans="2:2">
      <c r="B60221" s="150"/>
    </row>
    <row r="60222" spans="2:2">
      <c r="B60222" s="150"/>
    </row>
    <row r="60223" spans="2:2">
      <c r="B60223" s="150"/>
    </row>
    <row r="60224" spans="2:2">
      <c r="B60224" s="150"/>
    </row>
    <row r="60225" spans="2:2">
      <c r="B60225" s="150"/>
    </row>
    <row r="60226" spans="2:2">
      <c r="B60226" s="150"/>
    </row>
    <row r="60227" spans="2:2">
      <c r="B60227" s="150"/>
    </row>
    <row r="60228" spans="2:2">
      <c r="B60228" s="150"/>
    </row>
    <row r="60229" spans="2:2">
      <c r="B60229" s="150"/>
    </row>
    <row r="60230" spans="2:2">
      <c r="B60230" s="150"/>
    </row>
    <row r="60231" spans="2:2">
      <c r="B60231" s="150"/>
    </row>
    <row r="60232" spans="2:2">
      <c r="B60232" s="150"/>
    </row>
    <row r="60233" spans="2:2">
      <c r="B60233" s="150"/>
    </row>
    <row r="60234" spans="2:2">
      <c r="B60234" s="150"/>
    </row>
    <row r="60235" spans="2:2">
      <c r="B60235" s="150"/>
    </row>
    <row r="60236" spans="2:2">
      <c r="B60236" s="150"/>
    </row>
    <row r="60237" spans="2:2">
      <c r="B60237" s="150"/>
    </row>
    <row r="60238" spans="2:2">
      <c r="B60238" s="150"/>
    </row>
    <row r="60239" spans="2:2">
      <c r="B60239" s="150"/>
    </row>
    <row r="60240" spans="2:2">
      <c r="B60240" s="150"/>
    </row>
    <row r="60241" spans="2:2">
      <c r="B60241" s="150"/>
    </row>
    <row r="60242" spans="2:2">
      <c r="B60242" s="150"/>
    </row>
    <row r="60243" spans="2:2">
      <c r="B60243" s="150"/>
    </row>
    <row r="60244" spans="2:2">
      <c r="B60244" s="150"/>
    </row>
    <row r="60245" spans="2:2">
      <c r="B60245" s="150"/>
    </row>
    <row r="60246" spans="2:2">
      <c r="B60246" s="150"/>
    </row>
    <row r="60247" spans="2:2">
      <c r="B60247" s="150"/>
    </row>
    <row r="60248" spans="2:2">
      <c r="B60248" s="150"/>
    </row>
    <row r="60249" spans="2:2">
      <c r="B60249" s="150"/>
    </row>
    <row r="60250" spans="2:2">
      <c r="B60250" s="150"/>
    </row>
    <row r="60251" spans="2:2">
      <c r="B60251" s="150"/>
    </row>
    <row r="60252" spans="2:2">
      <c r="B60252" s="150"/>
    </row>
    <row r="60253" spans="2:2">
      <c r="B60253" s="150"/>
    </row>
    <row r="60254" spans="2:2">
      <c r="B60254" s="150"/>
    </row>
    <row r="60255" spans="2:2">
      <c r="B60255" s="150"/>
    </row>
    <row r="60256" spans="2:2">
      <c r="B60256" s="150"/>
    </row>
    <row r="60257" spans="2:2">
      <c r="B60257" s="150"/>
    </row>
    <row r="60258" spans="2:2">
      <c r="B60258" s="150"/>
    </row>
    <row r="60259" spans="2:2">
      <c r="B60259" s="150"/>
    </row>
    <row r="60260" spans="2:2">
      <c r="B60260" s="150"/>
    </row>
    <row r="60261" spans="2:2">
      <c r="B60261" s="150"/>
    </row>
    <row r="60262" spans="2:2">
      <c r="B60262" s="150"/>
    </row>
    <row r="60263" spans="2:2">
      <c r="B60263" s="150"/>
    </row>
    <row r="60264" spans="2:2">
      <c r="B60264" s="150"/>
    </row>
    <row r="60265" spans="2:2">
      <c r="B60265" s="150"/>
    </row>
    <row r="60266" spans="2:2">
      <c r="B60266" s="150"/>
    </row>
    <row r="60267" spans="2:2">
      <c r="B60267" s="150"/>
    </row>
    <row r="60268" spans="2:2">
      <c r="B60268" s="150"/>
    </row>
    <row r="60269" spans="2:2">
      <c r="B60269" s="150"/>
    </row>
    <row r="60270" spans="2:2">
      <c r="B60270" s="150"/>
    </row>
    <row r="60271" spans="2:2">
      <c r="B60271" s="150"/>
    </row>
    <row r="60272" spans="2:2">
      <c r="B60272" s="150"/>
    </row>
    <row r="60273" spans="2:2">
      <c r="B60273" s="150"/>
    </row>
    <row r="60274" spans="2:2">
      <c r="B60274" s="150"/>
    </row>
    <row r="60275" spans="2:2">
      <c r="B60275" s="150"/>
    </row>
    <row r="60276" spans="2:2">
      <c r="B60276" s="150"/>
    </row>
    <row r="60277" spans="2:2">
      <c r="B60277" s="150"/>
    </row>
    <row r="60278" spans="2:2">
      <c r="B60278" s="150"/>
    </row>
    <row r="60279" spans="2:2">
      <c r="B60279" s="150"/>
    </row>
    <row r="60280" spans="2:2">
      <c r="B60280" s="150"/>
    </row>
    <row r="60281" spans="2:2">
      <c r="B60281" s="150"/>
    </row>
    <row r="60282" spans="2:2">
      <c r="B60282" s="150"/>
    </row>
    <row r="60283" spans="2:2">
      <c r="B60283" s="150"/>
    </row>
    <row r="60284" spans="2:2">
      <c r="B60284" s="150"/>
    </row>
    <row r="60285" spans="2:2">
      <c r="B60285" s="150"/>
    </row>
    <row r="60286" spans="2:2">
      <c r="B60286" s="150"/>
    </row>
    <row r="60287" spans="2:2">
      <c r="B60287" s="150"/>
    </row>
    <row r="60288" spans="2:2">
      <c r="B60288" s="150"/>
    </row>
    <row r="60289" spans="2:2">
      <c r="B60289" s="150"/>
    </row>
    <row r="60290" spans="2:2">
      <c r="B60290" s="150"/>
    </row>
    <row r="60291" spans="2:2">
      <c r="B60291" s="150"/>
    </row>
    <row r="60292" spans="2:2">
      <c r="B60292" s="150"/>
    </row>
    <row r="60293" spans="2:2">
      <c r="B60293" s="150"/>
    </row>
    <row r="60294" spans="2:2">
      <c r="B60294" s="150"/>
    </row>
    <row r="60295" spans="2:2">
      <c r="B60295" s="150"/>
    </row>
    <row r="60296" spans="2:2">
      <c r="B60296" s="150"/>
    </row>
    <row r="60297" spans="2:2">
      <c r="B60297" s="150"/>
    </row>
    <row r="60298" spans="2:2">
      <c r="B60298" s="150"/>
    </row>
    <row r="60299" spans="2:2">
      <c r="B60299" s="150"/>
    </row>
    <row r="60300" spans="2:2">
      <c r="B60300" s="150"/>
    </row>
    <row r="60301" spans="2:2">
      <c r="B60301" s="150"/>
    </row>
    <row r="60302" spans="2:2">
      <c r="B60302" s="150"/>
    </row>
    <row r="60303" spans="2:2">
      <c r="B60303" s="150"/>
    </row>
    <row r="60304" spans="2:2">
      <c r="B60304" s="150"/>
    </row>
    <row r="60305" spans="2:2">
      <c r="B60305" s="150"/>
    </row>
    <row r="60306" spans="2:2">
      <c r="B60306" s="150"/>
    </row>
    <row r="60307" spans="2:2">
      <c r="B60307" s="150"/>
    </row>
    <row r="60308" spans="2:2">
      <c r="B60308" s="150"/>
    </row>
    <row r="60309" spans="2:2">
      <c r="B60309" s="150"/>
    </row>
    <row r="60310" spans="2:2">
      <c r="B60310" s="150"/>
    </row>
    <row r="60311" spans="2:2">
      <c r="B60311" s="150"/>
    </row>
    <row r="60312" spans="2:2">
      <c r="B60312" s="150"/>
    </row>
    <row r="60313" spans="2:2">
      <c r="B60313" s="150"/>
    </row>
    <row r="60314" spans="2:2">
      <c r="B60314" s="150"/>
    </row>
    <row r="60315" spans="2:2">
      <c r="B60315" s="150"/>
    </row>
    <row r="60316" spans="2:2">
      <c r="B60316" s="150"/>
    </row>
    <row r="60317" spans="2:2">
      <c r="B60317" s="150"/>
    </row>
    <row r="60318" spans="2:2">
      <c r="B60318" s="150"/>
    </row>
    <row r="60319" spans="2:2">
      <c r="B60319" s="150"/>
    </row>
    <row r="60320" spans="2:2">
      <c r="B60320" s="150"/>
    </row>
    <row r="60321" spans="2:2">
      <c r="B60321" s="150"/>
    </row>
    <row r="60322" spans="2:2">
      <c r="B60322" s="150"/>
    </row>
    <row r="60323" spans="2:2">
      <c r="B60323" s="150"/>
    </row>
    <row r="60324" spans="2:2">
      <c r="B60324" s="150"/>
    </row>
    <row r="60325" spans="2:2">
      <c r="B60325" s="150"/>
    </row>
    <row r="60326" spans="2:2">
      <c r="B60326" s="150"/>
    </row>
    <row r="60327" spans="2:2">
      <c r="B60327" s="150"/>
    </row>
    <row r="60328" spans="2:2">
      <c r="B60328" s="150"/>
    </row>
    <row r="60329" spans="2:2">
      <c r="B60329" s="150"/>
    </row>
    <row r="60330" spans="2:2">
      <c r="B60330" s="150"/>
    </row>
    <row r="60331" spans="2:2">
      <c r="B60331" s="150"/>
    </row>
    <row r="60332" spans="2:2">
      <c r="B60332" s="150"/>
    </row>
    <row r="60333" spans="2:2">
      <c r="B60333" s="150"/>
    </row>
    <row r="60334" spans="2:2">
      <c r="B60334" s="150"/>
    </row>
    <row r="60335" spans="2:2">
      <c r="B60335" s="150"/>
    </row>
    <row r="60336" spans="2:2">
      <c r="B60336" s="150"/>
    </row>
    <row r="60337" spans="2:2">
      <c r="B60337" s="150"/>
    </row>
    <row r="60338" spans="2:2">
      <c r="B60338" s="150"/>
    </row>
    <row r="60339" spans="2:2">
      <c r="B60339" s="150"/>
    </row>
    <row r="60340" spans="2:2">
      <c r="B60340" s="150"/>
    </row>
    <row r="60341" spans="2:2">
      <c r="B60341" s="150"/>
    </row>
    <row r="60342" spans="2:2">
      <c r="B60342" s="150"/>
    </row>
    <row r="60343" spans="2:2">
      <c r="B60343" s="150"/>
    </row>
    <row r="60344" spans="2:2">
      <c r="B60344" s="150"/>
    </row>
    <row r="60345" spans="2:2">
      <c r="B60345" s="150"/>
    </row>
    <row r="60346" spans="2:2">
      <c r="B60346" s="150"/>
    </row>
    <row r="60347" spans="2:2">
      <c r="B60347" s="150"/>
    </row>
    <row r="60348" spans="2:2">
      <c r="B60348" s="150"/>
    </row>
    <row r="60349" spans="2:2">
      <c r="B60349" s="150"/>
    </row>
    <row r="60350" spans="2:2">
      <c r="B60350" s="150"/>
    </row>
    <row r="60351" spans="2:2">
      <c r="B60351" s="150"/>
    </row>
    <row r="60352" spans="2:2">
      <c r="B60352" s="150"/>
    </row>
    <row r="60353" spans="2:2">
      <c r="B60353" s="150"/>
    </row>
    <row r="60354" spans="2:2">
      <c r="B60354" s="150"/>
    </row>
    <row r="60355" spans="2:2">
      <c r="B60355" s="150"/>
    </row>
    <row r="60356" spans="2:2">
      <c r="B60356" s="150"/>
    </row>
    <row r="60357" spans="2:2">
      <c r="B60357" s="150"/>
    </row>
    <row r="60358" spans="2:2">
      <c r="B60358" s="150"/>
    </row>
    <row r="60359" spans="2:2">
      <c r="B60359" s="150"/>
    </row>
    <row r="60360" spans="2:2">
      <c r="B60360" s="150"/>
    </row>
    <row r="60361" spans="2:2">
      <c r="B60361" s="150"/>
    </row>
    <row r="60362" spans="2:2">
      <c r="B60362" s="150"/>
    </row>
    <row r="60363" spans="2:2">
      <c r="B60363" s="150"/>
    </row>
    <row r="60364" spans="2:2">
      <c r="B60364" s="150"/>
    </row>
    <row r="60365" spans="2:2">
      <c r="B60365" s="150"/>
    </row>
    <row r="60366" spans="2:2">
      <c r="B60366" s="150"/>
    </row>
    <row r="60367" spans="2:2">
      <c r="B60367" s="150"/>
    </row>
    <row r="60368" spans="2:2">
      <c r="B60368" s="150"/>
    </row>
    <row r="60369" spans="2:2">
      <c r="B60369" s="150"/>
    </row>
    <row r="60370" spans="2:2">
      <c r="B60370" s="150"/>
    </row>
    <row r="60371" spans="2:2">
      <c r="B60371" s="150"/>
    </row>
    <row r="60372" spans="2:2">
      <c r="B60372" s="150"/>
    </row>
    <row r="60373" spans="2:2">
      <c r="B60373" s="150"/>
    </row>
    <row r="60374" spans="2:2">
      <c r="B60374" s="150"/>
    </row>
    <row r="60375" spans="2:2">
      <c r="B60375" s="150"/>
    </row>
    <row r="60376" spans="2:2">
      <c r="B60376" s="150"/>
    </row>
    <row r="60377" spans="2:2">
      <c r="B60377" s="150"/>
    </row>
    <row r="60378" spans="2:2">
      <c r="B60378" s="150"/>
    </row>
    <row r="60379" spans="2:2">
      <c r="B60379" s="150"/>
    </row>
    <row r="60380" spans="2:2">
      <c r="B60380" s="150"/>
    </row>
    <row r="60381" spans="2:2">
      <c r="B60381" s="150"/>
    </row>
    <row r="60382" spans="2:2">
      <c r="B60382" s="150"/>
    </row>
    <row r="60383" spans="2:2">
      <c r="B60383" s="150"/>
    </row>
    <row r="60384" spans="2:2">
      <c r="B60384" s="150"/>
    </row>
    <row r="60385" spans="2:2">
      <c r="B60385" s="150"/>
    </row>
    <row r="60386" spans="2:2">
      <c r="B60386" s="150"/>
    </row>
    <row r="60387" spans="2:2">
      <c r="B60387" s="150"/>
    </row>
    <row r="60388" spans="2:2">
      <c r="B60388" s="150"/>
    </row>
    <row r="60389" spans="2:2">
      <c r="B60389" s="150"/>
    </row>
    <row r="60390" spans="2:2">
      <c r="B60390" s="150"/>
    </row>
    <row r="60391" spans="2:2">
      <c r="B60391" s="150"/>
    </row>
    <row r="60392" spans="2:2">
      <c r="B60392" s="150"/>
    </row>
    <row r="60393" spans="2:2">
      <c r="B60393" s="150"/>
    </row>
    <row r="60394" spans="2:2">
      <c r="B60394" s="150"/>
    </row>
    <row r="60395" spans="2:2">
      <c r="B60395" s="150"/>
    </row>
    <row r="60396" spans="2:2">
      <c r="B60396" s="150"/>
    </row>
    <row r="60397" spans="2:2">
      <c r="B60397" s="150"/>
    </row>
    <row r="60398" spans="2:2">
      <c r="B60398" s="150"/>
    </row>
    <row r="60399" spans="2:2">
      <c r="B60399" s="150"/>
    </row>
    <row r="60400" spans="2:2">
      <c r="B60400" s="150"/>
    </row>
    <row r="60401" spans="2:2">
      <c r="B60401" s="150"/>
    </row>
    <row r="60402" spans="2:2">
      <c r="B60402" s="150"/>
    </row>
    <row r="60403" spans="2:2">
      <c r="B60403" s="150"/>
    </row>
    <row r="60404" spans="2:2">
      <c r="B60404" s="150"/>
    </row>
    <row r="60405" spans="2:2">
      <c r="B60405" s="150"/>
    </row>
    <row r="60406" spans="2:2">
      <c r="B60406" s="150"/>
    </row>
    <row r="60407" spans="2:2">
      <c r="B60407" s="150"/>
    </row>
    <row r="60408" spans="2:2">
      <c r="B60408" s="150"/>
    </row>
    <row r="60409" spans="2:2">
      <c r="B60409" s="150"/>
    </row>
    <row r="60410" spans="2:2">
      <c r="B60410" s="150"/>
    </row>
    <row r="60411" spans="2:2">
      <c r="B60411" s="150"/>
    </row>
    <row r="60412" spans="2:2">
      <c r="B60412" s="150"/>
    </row>
    <row r="60413" spans="2:2">
      <c r="B60413" s="150"/>
    </row>
    <row r="60414" spans="2:2">
      <c r="B60414" s="150"/>
    </row>
    <row r="60415" spans="2:2">
      <c r="B60415" s="150"/>
    </row>
    <row r="60416" spans="2:2">
      <c r="B60416" s="150"/>
    </row>
    <row r="60417" spans="2:2">
      <c r="B60417" s="150"/>
    </row>
    <row r="60418" spans="2:2">
      <c r="B60418" s="150"/>
    </row>
    <row r="60419" spans="2:2">
      <c r="B60419" s="150"/>
    </row>
    <row r="60420" spans="2:2">
      <c r="B60420" s="150"/>
    </row>
    <row r="60421" spans="2:2">
      <c r="B60421" s="150"/>
    </row>
    <row r="60422" spans="2:2">
      <c r="B60422" s="150"/>
    </row>
    <row r="60423" spans="2:2">
      <c r="B60423" s="150"/>
    </row>
    <row r="60424" spans="2:2">
      <c r="B60424" s="150"/>
    </row>
    <row r="60425" spans="2:2">
      <c r="B60425" s="150"/>
    </row>
    <row r="60426" spans="2:2">
      <c r="B60426" s="150"/>
    </row>
    <row r="60427" spans="2:2">
      <c r="B60427" s="150"/>
    </row>
    <row r="60428" spans="2:2">
      <c r="B60428" s="150"/>
    </row>
    <row r="60429" spans="2:2">
      <c r="B60429" s="150"/>
    </row>
    <row r="60430" spans="2:2">
      <c r="B60430" s="150"/>
    </row>
    <row r="60431" spans="2:2">
      <c r="B60431" s="150"/>
    </row>
    <row r="60432" spans="2:2">
      <c r="B60432" s="150"/>
    </row>
    <row r="60433" spans="2:2">
      <c r="B60433" s="150"/>
    </row>
    <row r="60434" spans="2:2">
      <c r="B60434" s="150"/>
    </row>
    <row r="60435" spans="2:2">
      <c r="B60435" s="150"/>
    </row>
    <row r="60436" spans="2:2">
      <c r="B60436" s="150"/>
    </row>
    <row r="60437" spans="2:2">
      <c r="B60437" s="150"/>
    </row>
    <row r="60438" spans="2:2">
      <c r="B60438" s="150"/>
    </row>
    <row r="60439" spans="2:2">
      <c r="B60439" s="150"/>
    </row>
    <row r="60440" spans="2:2">
      <c r="B60440" s="150"/>
    </row>
    <row r="60441" spans="2:2">
      <c r="B60441" s="150"/>
    </row>
    <row r="60442" spans="2:2">
      <c r="B60442" s="150"/>
    </row>
    <row r="60443" spans="2:2">
      <c r="B60443" s="150"/>
    </row>
    <row r="60444" spans="2:2">
      <c r="B60444" s="150"/>
    </row>
    <row r="60445" spans="2:2">
      <c r="B60445" s="150"/>
    </row>
    <row r="60446" spans="2:2">
      <c r="B60446" s="150"/>
    </row>
    <row r="60447" spans="2:2">
      <c r="B60447" s="150"/>
    </row>
    <row r="60448" spans="2:2">
      <c r="B60448" s="150"/>
    </row>
    <row r="60449" spans="2:2">
      <c r="B60449" s="150"/>
    </row>
    <row r="60450" spans="2:2">
      <c r="B60450" s="150"/>
    </row>
    <row r="60451" spans="2:2">
      <c r="B60451" s="150"/>
    </row>
    <row r="60452" spans="2:2">
      <c r="B60452" s="150"/>
    </row>
    <row r="60453" spans="2:2">
      <c r="B60453" s="150"/>
    </row>
    <row r="60454" spans="2:2">
      <c r="B60454" s="150"/>
    </row>
    <row r="60455" spans="2:2">
      <c r="B60455" s="150"/>
    </row>
    <row r="60456" spans="2:2">
      <c r="B60456" s="150"/>
    </row>
    <row r="60457" spans="2:2">
      <c r="B60457" s="150"/>
    </row>
    <row r="60458" spans="2:2">
      <c r="B60458" s="150"/>
    </row>
    <row r="60459" spans="2:2">
      <c r="B60459" s="150"/>
    </row>
    <row r="60460" spans="2:2">
      <c r="B60460" s="150"/>
    </row>
    <row r="60461" spans="2:2">
      <c r="B60461" s="150"/>
    </row>
    <row r="60462" spans="2:2">
      <c r="B60462" s="150"/>
    </row>
    <row r="60463" spans="2:2">
      <c r="B60463" s="150"/>
    </row>
    <row r="60464" spans="2:2">
      <c r="B60464" s="150"/>
    </row>
    <row r="60465" spans="2:2">
      <c r="B60465" s="150"/>
    </row>
    <row r="60466" spans="2:2">
      <c r="B60466" s="150"/>
    </row>
    <row r="60467" spans="2:2">
      <c r="B60467" s="150"/>
    </row>
    <row r="60468" spans="2:2">
      <c r="B60468" s="150"/>
    </row>
    <row r="60469" spans="2:2">
      <c r="B60469" s="150"/>
    </row>
    <row r="60470" spans="2:2">
      <c r="B60470" s="150"/>
    </row>
    <row r="60471" spans="2:2">
      <c r="B60471" s="150"/>
    </row>
    <row r="60472" spans="2:2">
      <c r="B60472" s="150"/>
    </row>
    <row r="60473" spans="2:2">
      <c r="B60473" s="150"/>
    </row>
    <row r="60474" spans="2:2">
      <c r="B60474" s="150"/>
    </row>
    <row r="60475" spans="2:2">
      <c r="B60475" s="150"/>
    </row>
    <row r="60476" spans="2:2">
      <c r="B60476" s="150"/>
    </row>
    <row r="60477" spans="2:2">
      <c r="B60477" s="150"/>
    </row>
    <row r="60478" spans="2:2">
      <c r="B60478" s="150"/>
    </row>
    <row r="60479" spans="2:2">
      <c r="B60479" s="150"/>
    </row>
    <row r="60480" spans="2:2">
      <c r="B60480" s="150"/>
    </row>
    <row r="60481" spans="2:2">
      <c r="B60481" s="150"/>
    </row>
    <row r="60482" spans="2:2">
      <c r="B60482" s="150"/>
    </row>
    <row r="60483" spans="2:2">
      <c r="B60483" s="150"/>
    </row>
    <row r="60484" spans="2:2">
      <c r="B60484" s="150"/>
    </row>
    <row r="60485" spans="2:2">
      <c r="B60485" s="150"/>
    </row>
    <row r="60486" spans="2:2">
      <c r="B60486" s="150"/>
    </row>
    <row r="60487" spans="2:2">
      <c r="B60487" s="150"/>
    </row>
    <row r="60488" spans="2:2">
      <c r="B60488" s="150"/>
    </row>
    <row r="60489" spans="2:2">
      <c r="B60489" s="150"/>
    </row>
    <row r="60490" spans="2:2">
      <c r="B60490" s="150"/>
    </row>
    <row r="60491" spans="2:2">
      <c r="B60491" s="150"/>
    </row>
    <row r="60492" spans="2:2">
      <c r="B60492" s="150"/>
    </row>
    <row r="60493" spans="2:2">
      <c r="B60493" s="150"/>
    </row>
    <row r="60494" spans="2:2">
      <c r="B60494" s="150"/>
    </row>
    <row r="60495" spans="2:2">
      <c r="B60495" s="150"/>
    </row>
    <row r="60496" spans="2:2">
      <c r="B60496" s="150"/>
    </row>
    <row r="60497" spans="2:2">
      <c r="B60497" s="150"/>
    </row>
    <row r="60498" spans="2:2">
      <c r="B60498" s="150"/>
    </row>
    <row r="60499" spans="2:2">
      <c r="B60499" s="150"/>
    </row>
    <row r="60500" spans="2:2">
      <c r="B60500" s="150"/>
    </row>
    <row r="60501" spans="2:2">
      <c r="B60501" s="150"/>
    </row>
    <row r="60502" spans="2:2">
      <c r="B60502" s="150"/>
    </row>
    <row r="60503" spans="2:2">
      <c r="B60503" s="150"/>
    </row>
    <row r="60504" spans="2:2">
      <c r="B60504" s="150"/>
    </row>
    <row r="60505" spans="2:2">
      <c r="B60505" s="150"/>
    </row>
    <row r="60506" spans="2:2">
      <c r="B60506" s="150"/>
    </row>
    <row r="60507" spans="2:2">
      <c r="B60507" s="150"/>
    </row>
    <row r="60508" spans="2:2">
      <c r="B60508" s="150"/>
    </row>
    <row r="60509" spans="2:2">
      <c r="B60509" s="150"/>
    </row>
    <row r="60510" spans="2:2">
      <c r="B60510" s="150"/>
    </row>
    <row r="60511" spans="2:2">
      <c r="B60511" s="150"/>
    </row>
    <row r="60512" spans="2:2">
      <c r="B60512" s="150"/>
    </row>
    <row r="60513" spans="2:2">
      <c r="B60513" s="150"/>
    </row>
    <row r="60514" spans="2:2">
      <c r="B60514" s="150"/>
    </row>
    <row r="60515" spans="2:2">
      <c r="B60515" s="150"/>
    </row>
    <row r="60516" spans="2:2">
      <c r="B60516" s="150"/>
    </row>
    <row r="60517" spans="2:2">
      <c r="B60517" s="150"/>
    </row>
    <row r="60518" spans="2:2">
      <c r="B60518" s="150"/>
    </row>
    <row r="60519" spans="2:2">
      <c r="B60519" s="150"/>
    </row>
    <row r="60520" spans="2:2">
      <c r="B60520" s="150"/>
    </row>
    <row r="60521" spans="2:2">
      <c r="B60521" s="150"/>
    </row>
    <row r="60522" spans="2:2">
      <c r="B60522" s="150"/>
    </row>
    <row r="60523" spans="2:2">
      <c r="B60523" s="150"/>
    </row>
    <row r="60524" spans="2:2">
      <c r="B60524" s="150"/>
    </row>
    <row r="60525" spans="2:2">
      <c r="B60525" s="150"/>
    </row>
    <row r="60526" spans="2:2">
      <c r="B60526" s="150"/>
    </row>
    <row r="60527" spans="2:2">
      <c r="B60527" s="150"/>
    </row>
    <row r="60528" spans="2:2">
      <c r="B60528" s="150"/>
    </row>
    <row r="60529" spans="2:2">
      <c r="B60529" s="150"/>
    </row>
    <row r="60530" spans="2:2">
      <c r="B60530" s="150"/>
    </row>
    <row r="60531" spans="2:2">
      <c r="B60531" s="150"/>
    </row>
    <row r="60532" spans="2:2">
      <c r="B60532" s="150"/>
    </row>
    <row r="60533" spans="2:2">
      <c r="B60533" s="150"/>
    </row>
    <row r="60534" spans="2:2">
      <c r="B60534" s="150"/>
    </row>
    <row r="60535" spans="2:2">
      <c r="B60535" s="150"/>
    </row>
    <row r="60536" spans="2:2">
      <c r="B60536" s="150"/>
    </row>
    <row r="60537" spans="2:2">
      <c r="B60537" s="150"/>
    </row>
    <row r="60538" spans="2:2">
      <c r="B60538" s="150"/>
    </row>
    <row r="60539" spans="2:2">
      <c r="B60539" s="150"/>
    </row>
    <row r="60540" spans="2:2">
      <c r="B60540" s="150"/>
    </row>
    <row r="60541" spans="2:2">
      <c r="B60541" s="150"/>
    </row>
    <row r="60542" spans="2:2">
      <c r="B60542" s="150"/>
    </row>
    <row r="60543" spans="2:2">
      <c r="B60543" s="150"/>
    </row>
    <row r="60544" spans="2:2">
      <c r="B60544" s="150"/>
    </row>
    <row r="60545" spans="2:2">
      <c r="B60545" s="150"/>
    </row>
    <row r="60546" spans="2:2">
      <c r="B60546" s="150"/>
    </row>
    <row r="60547" spans="2:2">
      <c r="B60547" s="150"/>
    </row>
    <row r="60548" spans="2:2">
      <c r="B60548" s="150"/>
    </row>
    <row r="60549" spans="2:2">
      <c r="B60549" s="150"/>
    </row>
    <row r="60550" spans="2:2">
      <c r="B60550" s="150"/>
    </row>
    <row r="60551" spans="2:2">
      <c r="B60551" s="150"/>
    </row>
    <row r="60552" spans="2:2">
      <c r="B60552" s="150"/>
    </row>
    <row r="60553" spans="2:2">
      <c r="B60553" s="150"/>
    </row>
    <row r="60554" spans="2:2">
      <c r="B60554" s="150"/>
    </row>
    <row r="60555" spans="2:2">
      <c r="B60555" s="150"/>
    </row>
    <row r="60556" spans="2:2">
      <c r="B60556" s="150"/>
    </row>
    <row r="60557" spans="2:2">
      <c r="B60557" s="150"/>
    </row>
    <row r="60558" spans="2:2">
      <c r="B60558" s="150"/>
    </row>
    <row r="60559" spans="2:2">
      <c r="B60559" s="150"/>
    </row>
    <row r="60560" spans="2:2">
      <c r="B60560" s="150"/>
    </row>
    <row r="60561" spans="2:2">
      <c r="B60561" s="150"/>
    </row>
    <row r="60562" spans="2:2">
      <c r="B60562" s="150"/>
    </row>
    <row r="60563" spans="2:2">
      <c r="B60563" s="150"/>
    </row>
    <row r="60564" spans="2:2">
      <c r="B60564" s="150"/>
    </row>
    <row r="60565" spans="2:2">
      <c r="B60565" s="150"/>
    </row>
    <row r="60566" spans="2:2">
      <c r="B60566" s="150"/>
    </row>
    <row r="60567" spans="2:2">
      <c r="B60567" s="150"/>
    </row>
    <row r="60568" spans="2:2">
      <c r="B60568" s="150"/>
    </row>
    <row r="60569" spans="2:2">
      <c r="B60569" s="150"/>
    </row>
    <row r="60570" spans="2:2">
      <c r="B60570" s="150"/>
    </row>
    <row r="60571" spans="2:2">
      <c r="B60571" s="150"/>
    </row>
    <row r="60572" spans="2:2">
      <c r="B60572" s="150"/>
    </row>
    <row r="60573" spans="2:2">
      <c r="B60573" s="150"/>
    </row>
    <row r="60574" spans="2:2">
      <c r="B60574" s="150"/>
    </row>
    <row r="60575" spans="2:2">
      <c r="B60575" s="150"/>
    </row>
    <row r="60576" spans="2:2">
      <c r="B60576" s="150"/>
    </row>
    <row r="60577" spans="2:2">
      <c r="B60577" s="150"/>
    </row>
    <row r="60578" spans="2:2">
      <c r="B60578" s="150"/>
    </row>
    <row r="60579" spans="2:2">
      <c r="B60579" s="150"/>
    </row>
    <row r="60580" spans="2:2">
      <c r="B60580" s="150"/>
    </row>
    <row r="60581" spans="2:2">
      <c r="B60581" s="150"/>
    </row>
    <row r="60582" spans="2:2">
      <c r="B60582" s="150"/>
    </row>
    <row r="60583" spans="2:2">
      <c r="B60583" s="150"/>
    </row>
    <row r="60584" spans="2:2">
      <c r="B60584" s="150"/>
    </row>
    <row r="60585" spans="2:2">
      <c r="B60585" s="150"/>
    </row>
    <row r="60586" spans="2:2">
      <c r="B60586" s="150"/>
    </row>
    <row r="60587" spans="2:2">
      <c r="B60587" s="150"/>
    </row>
    <row r="60588" spans="2:2">
      <c r="B60588" s="150"/>
    </row>
    <row r="60589" spans="2:2">
      <c r="B60589" s="150"/>
    </row>
    <row r="60590" spans="2:2">
      <c r="B60590" s="150"/>
    </row>
    <row r="60591" spans="2:2">
      <c r="B60591" s="150"/>
    </row>
    <row r="60592" spans="2:2">
      <c r="B60592" s="150"/>
    </row>
    <row r="60593" spans="2:2">
      <c r="B60593" s="150"/>
    </row>
    <row r="60594" spans="2:2">
      <c r="B60594" s="150"/>
    </row>
    <row r="60595" spans="2:2">
      <c r="B60595" s="150"/>
    </row>
    <row r="60596" spans="2:2">
      <c r="B60596" s="150"/>
    </row>
    <row r="60597" spans="2:2">
      <c r="B60597" s="150"/>
    </row>
    <row r="60598" spans="2:2">
      <c r="B60598" s="150"/>
    </row>
    <row r="60599" spans="2:2">
      <c r="B60599" s="150"/>
    </row>
    <row r="60600" spans="2:2">
      <c r="B60600" s="150"/>
    </row>
    <row r="60601" spans="2:2">
      <c r="B60601" s="150"/>
    </row>
    <row r="60602" spans="2:2">
      <c r="B60602" s="150"/>
    </row>
    <row r="60603" spans="2:2">
      <c r="B60603" s="150"/>
    </row>
    <row r="60604" spans="2:2">
      <c r="B60604" s="150"/>
    </row>
    <row r="60605" spans="2:2">
      <c r="B60605" s="150"/>
    </row>
    <row r="60606" spans="2:2">
      <c r="B60606" s="150"/>
    </row>
    <row r="60607" spans="2:2">
      <c r="B60607" s="150"/>
    </row>
    <row r="60608" spans="2:2">
      <c r="B60608" s="150"/>
    </row>
    <row r="60609" spans="2:2">
      <c r="B60609" s="150"/>
    </row>
    <row r="60610" spans="2:2">
      <c r="B60610" s="150"/>
    </row>
    <row r="60611" spans="2:2">
      <c r="B60611" s="150"/>
    </row>
    <row r="60612" spans="2:2">
      <c r="B60612" s="150"/>
    </row>
    <row r="60613" spans="2:2">
      <c r="B60613" s="150"/>
    </row>
    <row r="60614" spans="2:2">
      <c r="B60614" s="150"/>
    </row>
    <row r="60615" spans="2:2">
      <c r="B60615" s="150"/>
    </row>
    <row r="60616" spans="2:2">
      <c r="B60616" s="150"/>
    </row>
    <row r="60617" spans="2:2">
      <c r="B60617" s="150"/>
    </row>
    <row r="60618" spans="2:2">
      <c r="B60618" s="150"/>
    </row>
    <row r="60619" spans="2:2">
      <c r="B60619" s="150"/>
    </row>
    <row r="60620" spans="2:2">
      <c r="B60620" s="150"/>
    </row>
    <row r="60621" spans="2:2">
      <c r="B60621" s="150"/>
    </row>
    <row r="60622" spans="2:2">
      <c r="B60622" s="150"/>
    </row>
    <row r="60623" spans="2:2">
      <c r="B60623" s="150"/>
    </row>
    <row r="60624" spans="2:2">
      <c r="B60624" s="150"/>
    </row>
    <row r="60625" spans="2:2">
      <c r="B60625" s="150"/>
    </row>
    <row r="60626" spans="2:2">
      <c r="B60626" s="150"/>
    </row>
    <row r="60627" spans="2:2">
      <c r="B60627" s="150"/>
    </row>
    <row r="60628" spans="2:2">
      <c r="B60628" s="150"/>
    </row>
    <row r="60629" spans="2:2">
      <c r="B60629" s="150"/>
    </row>
    <row r="60630" spans="2:2">
      <c r="B60630" s="150"/>
    </row>
    <row r="60631" spans="2:2">
      <c r="B60631" s="150"/>
    </row>
    <row r="60632" spans="2:2">
      <c r="B60632" s="150"/>
    </row>
    <row r="60633" spans="2:2">
      <c r="B60633" s="150"/>
    </row>
    <row r="60634" spans="2:2">
      <c r="B60634" s="150"/>
    </row>
    <row r="60635" spans="2:2">
      <c r="B60635" s="150"/>
    </row>
    <row r="60636" spans="2:2">
      <c r="B60636" s="150"/>
    </row>
    <row r="60637" spans="2:2">
      <c r="B60637" s="150"/>
    </row>
    <row r="60638" spans="2:2">
      <c r="B60638" s="150"/>
    </row>
    <row r="60639" spans="2:2">
      <c r="B60639" s="150"/>
    </row>
    <row r="60640" spans="2:2">
      <c r="B60640" s="150"/>
    </row>
    <row r="60641" spans="2:2">
      <c r="B60641" s="150"/>
    </row>
    <row r="60642" spans="2:2">
      <c r="B60642" s="150"/>
    </row>
    <row r="60643" spans="2:2">
      <c r="B60643" s="150"/>
    </row>
    <row r="60644" spans="2:2">
      <c r="B60644" s="150"/>
    </row>
    <row r="60645" spans="2:2">
      <c r="B60645" s="150"/>
    </row>
    <row r="60646" spans="2:2">
      <c r="B60646" s="150"/>
    </row>
    <row r="60647" spans="2:2">
      <c r="B60647" s="150"/>
    </row>
    <row r="60648" spans="2:2">
      <c r="B60648" s="150"/>
    </row>
    <row r="60649" spans="2:2">
      <c r="B60649" s="150"/>
    </row>
    <row r="60650" spans="2:2">
      <c r="B60650" s="150"/>
    </row>
    <row r="60651" spans="2:2">
      <c r="B60651" s="150"/>
    </row>
    <row r="60652" spans="2:2">
      <c r="B60652" s="150"/>
    </row>
    <row r="60653" spans="2:2">
      <c r="B60653" s="150"/>
    </row>
    <row r="60654" spans="2:2">
      <c r="B60654" s="150"/>
    </row>
    <row r="60655" spans="2:2">
      <c r="B60655" s="150"/>
    </row>
    <row r="60656" spans="2:2">
      <c r="B60656" s="150"/>
    </row>
    <row r="60657" spans="2:2">
      <c r="B60657" s="150"/>
    </row>
    <row r="60658" spans="2:2">
      <c r="B60658" s="150"/>
    </row>
    <row r="60659" spans="2:2">
      <c r="B60659" s="150"/>
    </row>
    <row r="60660" spans="2:2">
      <c r="B60660" s="150"/>
    </row>
    <row r="60661" spans="2:2">
      <c r="B60661" s="150"/>
    </row>
    <row r="60662" spans="2:2">
      <c r="B60662" s="150"/>
    </row>
    <row r="60663" spans="2:2">
      <c r="B60663" s="150"/>
    </row>
    <row r="60664" spans="2:2">
      <c r="B60664" s="150"/>
    </row>
    <row r="60665" spans="2:2">
      <c r="B60665" s="150"/>
    </row>
    <row r="60666" spans="2:2">
      <c r="B60666" s="150"/>
    </row>
    <row r="60667" spans="2:2">
      <c r="B60667" s="150"/>
    </row>
    <row r="60668" spans="2:2">
      <c r="B60668" s="150"/>
    </row>
    <row r="60669" spans="2:2">
      <c r="B60669" s="150"/>
    </row>
    <row r="60670" spans="2:2">
      <c r="B60670" s="150"/>
    </row>
    <row r="60671" spans="2:2">
      <c r="B60671" s="150"/>
    </row>
    <row r="60672" spans="2:2">
      <c r="B60672" s="150"/>
    </row>
    <row r="60673" spans="2:2">
      <c r="B60673" s="150"/>
    </row>
    <row r="60674" spans="2:2">
      <c r="B60674" s="150"/>
    </row>
    <row r="60675" spans="2:2">
      <c r="B60675" s="150"/>
    </row>
    <row r="60676" spans="2:2">
      <c r="B60676" s="150"/>
    </row>
    <row r="60677" spans="2:2">
      <c r="B60677" s="150"/>
    </row>
    <row r="60678" spans="2:2">
      <c r="B60678" s="150"/>
    </row>
    <row r="60679" spans="2:2">
      <c r="B60679" s="150"/>
    </row>
    <row r="60680" spans="2:2">
      <c r="B60680" s="150"/>
    </row>
    <row r="60681" spans="2:2">
      <c r="B60681" s="150"/>
    </row>
    <row r="60682" spans="2:2">
      <c r="B60682" s="150"/>
    </row>
    <row r="60683" spans="2:2">
      <c r="B60683" s="150"/>
    </row>
    <row r="60684" spans="2:2">
      <c r="B60684" s="150"/>
    </row>
    <row r="60685" spans="2:2">
      <c r="B60685" s="150"/>
    </row>
    <row r="60686" spans="2:2">
      <c r="B60686" s="150"/>
    </row>
    <row r="60687" spans="2:2">
      <c r="B60687" s="150"/>
    </row>
    <row r="60688" spans="2:2">
      <c r="B60688" s="150"/>
    </row>
    <row r="60689" spans="2:2">
      <c r="B60689" s="150"/>
    </row>
    <row r="60690" spans="2:2">
      <c r="B60690" s="150"/>
    </row>
    <row r="60691" spans="2:2">
      <c r="B60691" s="150"/>
    </row>
    <row r="60692" spans="2:2">
      <c r="B60692" s="150"/>
    </row>
    <row r="60693" spans="2:2">
      <c r="B60693" s="150"/>
    </row>
    <row r="60694" spans="2:2">
      <c r="B60694" s="150"/>
    </row>
    <row r="60695" spans="2:2">
      <c r="B60695" s="150"/>
    </row>
    <row r="60696" spans="2:2">
      <c r="B60696" s="150"/>
    </row>
    <row r="60697" spans="2:2">
      <c r="B60697" s="150"/>
    </row>
    <row r="60698" spans="2:2">
      <c r="B60698" s="150"/>
    </row>
    <row r="60699" spans="2:2">
      <c r="B60699" s="150"/>
    </row>
    <row r="60700" spans="2:2">
      <c r="B60700" s="150"/>
    </row>
    <row r="60701" spans="2:2">
      <c r="B60701" s="150"/>
    </row>
    <row r="60702" spans="2:2">
      <c r="B60702" s="150"/>
    </row>
    <row r="60703" spans="2:2">
      <c r="B60703" s="150"/>
    </row>
    <row r="60704" spans="2:2">
      <c r="B60704" s="150"/>
    </row>
    <row r="60705" spans="2:2">
      <c r="B60705" s="150"/>
    </row>
    <row r="60706" spans="2:2">
      <c r="B60706" s="150"/>
    </row>
    <row r="60707" spans="2:2">
      <c r="B60707" s="150"/>
    </row>
    <row r="60708" spans="2:2">
      <c r="B60708" s="150"/>
    </row>
    <row r="60709" spans="2:2">
      <c r="B60709" s="150"/>
    </row>
    <row r="60710" spans="2:2">
      <c r="B60710" s="150"/>
    </row>
    <row r="60711" spans="2:2">
      <c r="B60711" s="150"/>
    </row>
    <row r="60712" spans="2:2">
      <c r="B60712" s="150"/>
    </row>
    <row r="60713" spans="2:2">
      <c r="B60713" s="150"/>
    </row>
    <row r="60714" spans="2:2">
      <c r="B60714" s="150"/>
    </row>
    <row r="60715" spans="2:2">
      <c r="B60715" s="150"/>
    </row>
    <row r="60716" spans="2:2">
      <c r="B60716" s="150"/>
    </row>
    <row r="60717" spans="2:2">
      <c r="B60717" s="150"/>
    </row>
    <row r="60718" spans="2:2">
      <c r="B60718" s="150"/>
    </row>
    <row r="60719" spans="2:2">
      <c r="B60719" s="150"/>
    </row>
    <row r="60720" spans="2:2">
      <c r="B60720" s="150"/>
    </row>
    <row r="60721" spans="2:2">
      <c r="B60721" s="150"/>
    </row>
    <row r="60722" spans="2:2">
      <c r="B60722" s="150"/>
    </row>
    <row r="60723" spans="2:2">
      <c r="B60723" s="150"/>
    </row>
    <row r="60724" spans="2:2">
      <c r="B60724" s="150"/>
    </row>
    <row r="60725" spans="2:2">
      <c r="B60725" s="150"/>
    </row>
    <row r="60726" spans="2:2">
      <c r="B60726" s="150"/>
    </row>
    <row r="60727" spans="2:2">
      <c r="B60727" s="150"/>
    </row>
    <row r="60728" spans="2:2">
      <c r="B60728" s="150"/>
    </row>
    <row r="60729" spans="2:2">
      <c r="B60729" s="150"/>
    </row>
    <row r="60730" spans="2:2">
      <c r="B60730" s="150"/>
    </row>
    <row r="60731" spans="2:2">
      <c r="B60731" s="150"/>
    </row>
    <row r="60732" spans="2:2">
      <c r="B60732" s="150"/>
    </row>
    <row r="60733" spans="2:2">
      <c r="B60733" s="150"/>
    </row>
    <row r="60734" spans="2:2">
      <c r="B60734" s="150"/>
    </row>
    <row r="60735" spans="2:2">
      <c r="B60735" s="150"/>
    </row>
    <row r="60736" spans="2:2">
      <c r="B60736" s="150"/>
    </row>
    <row r="60737" spans="2:2">
      <c r="B60737" s="150"/>
    </row>
    <row r="60738" spans="2:2">
      <c r="B60738" s="150"/>
    </row>
    <row r="60739" spans="2:2">
      <c r="B60739" s="150"/>
    </row>
    <row r="60740" spans="2:2">
      <c r="B60740" s="150"/>
    </row>
    <row r="60741" spans="2:2">
      <c r="B60741" s="150"/>
    </row>
    <row r="60742" spans="2:2">
      <c r="B60742" s="150"/>
    </row>
    <row r="60743" spans="2:2">
      <c r="B60743" s="150"/>
    </row>
    <row r="60744" spans="2:2">
      <c r="B60744" s="150"/>
    </row>
    <row r="60745" spans="2:2">
      <c r="B60745" s="150"/>
    </row>
    <row r="60746" spans="2:2">
      <c r="B60746" s="150"/>
    </row>
    <row r="60747" spans="2:2">
      <c r="B60747" s="150"/>
    </row>
    <row r="60748" spans="2:2">
      <c r="B60748" s="150"/>
    </row>
    <row r="60749" spans="2:2">
      <c r="B60749" s="150"/>
    </row>
    <row r="60750" spans="2:2">
      <c r="B60750" s="150"/>
    </row>
    <row r="60751" spans="2:2">
      <c r="B60751" s="150"/>
    </row>
    <row r="60752" spans="2:2">
      <c r="B60752" s="150"/>
    </row>
    <row r="60753" spans="2:2">
      <c r="B60753" s="150"/>
    </row>
    <row r="60754" spans="2:2">
      <c r="B60754" s="150"/>
    </row>
    <row r="60755" spans="2:2">
      <c r="B60755" s="150"/>
    </row>
    <row r="60756" spans="2:2">
      <c r="B60756" s="150"/>
    </row>
    <row r="60757" spans="2:2">
      <c r="B60757" s="150"/>
    </row>
    <row r="60758" spans="2:2">
      <c r="B60758" s="150"/>
    </row>
    <row r="60759" spans="2:2">
      <c r="B60759" s="150"/>
    </row>
    <row r="60760" spans="2:2">
      <c r="B60760" s="150"/>
    </row>
    <row r="60761" spans="2:2">
      <c r="B60761" s="150"/>
    </row>
    <row r="60762" spans="2:2">
      <c r="B60762" s="150"/>
    </row>
    <row r="60763" spans="2:2">
      <c r="B60763" s="150"/>
    </row>
    <row r="60764" spans="2:2">
      <c r="B60764" s="150"/>
    </row>
    <row r="60765" spans="2:2">
      <c r="B60765" s="150"/>
    </row>
    <row r="60766" spans="2:2">
      <c r="B60766" s="150"/>
    </row>
    <row r="60767" spans="2:2">
      <c r="B60767" s="150"/>
    </row>
    <row r="60768" spans="2:2">
      <c r="B60768" s="150"/>
    </row>
    <row r="60769" spans="2:2">
      <c r="B60769" s="150"/>
    </row>
    <row r="60770" spans="2:2">
      <c r="B60770" s="150"/>
    </row>
    <row r="60771" spans="2:2">
      <c r="B60771" s="150"/>
    </row>
    <row r="60772" spans="2:2">
      <c r="B60772" s="150"/>
    </row>
    <row r="60773" spans="2:2">
      <c r="B60773" s="150"/>
    </row>
    <row r="60774" spans="2:2">
      <c r="B60774" s="150"/>
    </row>
    <row r="60775" spans="2:2">
      <c r="B60775" s="150"/>
    </row>
    <row r="60776" spans="2:2">
      <c r="B60776" s="150"/>
    </row>
    <row r="60777" spans="2:2">
      <c r="B60777" s="150"/>
    </row>
    <row r="60778" spans="2:2">
      <c r="B60778" s="150"/>
    </row>
    <row r="60779" spans="2:2">
      <c r="B60779" s="150"/>
    </row>
    <row r="60780" spans="2:2">
      <c r="B60780" s="150"/>
    </row>
    <row r="60781" spans="2:2">
      <c r="B60781" s="150"/>
    </row>
    <row r="60782" spans="2:2">
      <c r="B60782" s="150"/>
    </row>
    <row r="60783" spans="2:2">
      <c r="B60783" s="150"/>
    </row>
    <row r="60784" spans="2:2">
      <c r="B60784" s="150"/>
    </row>
    <row r="60785" spans="2:2">
      <c r="B60785" s="150"/>
    </row>
    <row r="60786" spans="2:2">
      <c r="B60786" s="150"/>
    </row>
    <row r="60787" spans="2:2">
      <c r="B60787" s="150"/>
    </row>
    <row r="60788" spans="2:2">
      <c r="B60788" s="150"/>
    </row>
    <row r="60789" spans="2:2">
      <c r="B60789" s="150"/>
    </row>
    <row r="60790" spans="2:2">
      <c r="B60790" s="150"/>
    </row>
    <row r="60791" spans="2:2">
      <c r="B60791" s="150"/>
    </row>
    <row r="60792" spans="2:2">
      <c r="B60792" s="150"/>
    </row>
    <row r="60793" spans="2:2">
      <c r="B60793" s="150"/>
    </row>
    <row r="60794" spans="2:2">
      <c r="B60794" s="150"/>
    </row>
    <row r="60795" spans="2:2">
      <c r="B60795" s="150"/>
    </row>
    <row r="60796" spans="2:2">
      <c r="B60796" s="150"/>
    </row>
    <row r="60797" spans="2:2">
      <c r="B60797" s="150"/>
    </row>
    <row r="60798" spans="2:2">
      <c r="B60798" s="150"/>
    </row>
    <row r="60799" spans="2:2">
      <c r="B60799" s="150"/>
    </row>
    <row r="60800" spans="2:2">
      <c r="B60800" s="150"/>
    </row>
    <row r="60801" spans="2:2">
      <c r="B60801" s="150"/>
    </row>
    <row r="60802" spans="2:2">
      <c r="B60802" s="150"/>
    </row>
    <row r="60803" spans="2:2">
      <c r="B60803" s="150"/>
    </row>
    <row r="60804" spans="2:2">
      <c r="B60804" s="150"/>
    </row>
    <row r="60805" spans="2:2">
      <c r="B60805" s="150"/>
    </row>
    <row r="60806" spans="2:2">
      <c r="B60806" s="150"/>
    </row>
    <row r="60807" spans="2:2">
      <c r="B60807" s="150"/>
    </row>
    <row r="60808" spans="2:2">
      <c r="B60808" s="150"/>
    </row>
    <row r="60809" spans="2:2">
      <c r="B60809" s="150"/>
    </row>
    <row r="60810" spans="2:2">
      <c r="B60810" s="150"/>
    </row>
    <row r="60811" spans="2:2">
      <c r="B60811" s="150"/>
    </row>
    <row r="60812" spans="2:2">
      <c r="B60812" s="150"/>
    </row>
    <row r="60813" spans="2:2">
      <c r="B60813" s="150"/>
    </row>
    <row r="60814" spans="2:2">
      <c r="B60814" s="150"/>
    </row>
    <row r="60815" spans="2:2">
      <c r="B60815" s="150"/>
    </row>
    <row r="60816" spans="2:2">
      <c r="B60816" s="150"/>
    </row>
    <row r="60817" spans="2:2">
      <c r="B60817" s="150"/>
    </row>
    <row r="60818" spans="2:2">
      <c r="B60818" s="150"/>
    </row>
    <row r="60819" spans="2:2">
      <c r="B60819" s="150"/>
    </row>
    <row r="60820" spans="2:2">
      <c r="B60820" s="150"/>
    </row>
    <row r="60821" spans="2:2">
      <c r="B60821" s="150"/>
    </row>
    <row r="60822" spans="2:2">
      <c r="B60822" s="150"/>
    </row>
    <row r="60823" spans="2:2">
      <c r="B60823" s="150"/>
    </row>
    <row r="60824" spans="2:2">
      <c r="B60824" s="150"/>
    </row>
    <row r="60825" spans="2:2">
      <c r="B60825" s="150"/>
    </row>
    <row r="60826" spans="2:2">
      <c r="B60826" s="150"/>
    </row>
    <row r="60827" spans="2:2">
      <c r="B60827" s="150"/>
    </row>
    <row r="60828" spans="2:2">
      <c r="B60828" s="150"/>
    </row>
    <row r="60829" spans="2:2">
      <c r="B60829" s="150"/>
    </row>
    <row r="60830" spans="2:2">
      <c r="B60830" s="150"/>
    </row>
    <row r="60831" spans="2:2">
      <c r="B60831" s="150"/>
    </row>
    <row r="60832" spans="2:2">
      <c r="B60832" s="150"/>
    </row>
    <row r="60833" spans="2:2">
      <c r="B60833" s="150"/>
    </row>
    <row r="60834" spans="2:2">
      <c r="B60834" s="150"/>
    </row>
    <row r="60835" spans="2:2">
      <c r="B60835" s="150"/>
    </row>
    <row r="60836" spans="2:2">
      <c r="B60836" s="150"/>
    </row>
    <row r="60837" spans="2:2">
      <c r="B60837" s="150"/>
    </row>
    <row r="60838" spans="2:2">
      <c r="B60838" s="150"/>
    </row>
    <row r="60839" spans="2:2">
      <c r="B60839" s="150"/>
    </row>
    <row r="60840" spans="2:2">
      <c r="B60840" s="150"/>
    </row>
    <row r="60841" spans="2:2">
      <c r="B60841" s="150"/>
    </row>
    <row r="60842" spans="2:2">
      <c r="B60842" s="150"/>
    </row>
    <row r="60843" spans="2:2">
      <c r="B60843" s="150"/>
    </row>
    <row r="60844" spans="2:2">
      <c r="B60844" s="150"/>
    </row>
    <row r="60845" spans="2:2">
      <c r="B60845" s="150"/>
    </row>
    <row r="60846" spans="2:2">
      <c r="B60846" s="150"/>
    </row>
    <row r="60847" spans="2:2">
      <c r="B60847" s="150"/>
    </row>
    <row r="60848" spans="2:2">
      <c r="B60848" s="150"/>
    </row>
    <row r="60849" spans="2:2">
      <c r="B60849" s="150"/>
    </row>
    <row r="60850" spans="2:2">
      <c r="B60850" s="150"/>
    </row>
    <row r="60851" spans="2:2">
      <c r="B60851" s="150"/>
    </row>
    <row r="60852" spans="2:2">
      <c r="B60852" s="150"/>
    </row>
    <row r="60853" spans="2:2">
      <c r="B60853" s="150"/>
    </row>
    <row r="60854" spans="2:2">
      <c r="B60854" s="150"/>
    </row>
    <row r="60855" spans="2:2">
      <c r="B60855" s="150"/>
    </row>
    <row r="60856" spans="2:2">
      <c r="B60856" s="150"/>
    </row>
    <row r="60857" spans="2:2">
      <c r="B60857" s="150"/>
    </row>
    <row r="60858" spans="2:2">
      <c r="B60858" s="150"/>
    </row>
    <row r="60859" spans="2:2">
      <c r="B60859" s="150"/>
    </row>
    <row r="60860" spans="2:2">
      <c r="B60860" s="150"/>
    </row>
    <row r="60861" spans="2:2">
      <c r="B60861" s="150"/>
    </row>
    <row r="60862" spans="2:2">
      <c r="B60862" s="150"/>
    </row>
    <row r="60863" spans="2:2">
      <c r="B60863" s="150"/>
    </row>
    <row r="60864" spans="2:2">
      <c r="B60864" s="150"/>
    </row>
    <row r="60865" spans="2:2">
      <c r="B60865" s="150"/>
    </row>
    <row r="60866" spans="2:2">
      <c r="B60866" s="150"/>
    </row>
    <row r="60867" spans="2:2">
      <c r="B60867" s="150"/>
    </row>
    <row r="60868" spans="2:2">
      <c r="B60868" s="150"/>
    </row>
    <row r="60869" spans="2:2">
      <c r="B60869" s="150"/>
    </row>
    <row r="60870" spans="2:2">
      <c r="B60870" s="150"/>
    </row>
    <row r="60871" spans="2:2">
      <c r="B60871" s="150"/>
    </row>
    <row r="60872" spans="2:2">
      <c r="B60872" s="150"/>
    </row>
    <row r="60873" spans="2:2">
      <c r="B60873" s="150"/>
    </row>
    <row r="60874" spans="2:2">
      <c r="B60874" s="150"/>
    </row>
    <row r="60875" spans="2:2">
      <c r="B60875" s="150"/>
    </row>
    <row r="60876" spans="2:2">
      <c r="B60876" s="150"/>
    </row>
    <row r="60877" spans="2:2">
      <c r="B60877" s="150"/>
    </row>
    <row r="60878" spans="2:2">
      <c r="B60878" s="150"/>
    </row>
    <row r="60879" spans="2:2">
      <c r="B60879" s="150"/>
    </row>
    <row r="60880" spans="2:2">
      <c r="B60880" s="150"/>
    </row>
    <row r="60881" spans="2:2">
      <c r="B60881" s="150"/>
    </row>
    <row r="60882" spans="2:2">
      <c r="B60882" s="150"/>
    </row>
    <row r="60883" spans="2:2">
      <c r="B60883" s="150"/>
    </row>
    <row r="60884" spans="2:2">
      <c r="B60884" s="150"/>
    </row>
    <row r="60885" spans="2:2">
      <c r="B60885" s="150"/>
    </row>
    <row r="60886" spans="2:2">
      <c r="B60886" s="150"/>
    </row>
    <row r="60887" spans="2:2">
      <c r="B60887" s="150"/>
    </row>
    <row r="60888" spans="2:2">
      <c r="B60888" s="150"/>
    </row>
    <row r="60889" spans="2:2">
      <c r="B60889" s="150"/>
    </row>
    <row r="60890" spans="2:2">
      <c r="B60890" s="150"/>
    </row>
    <row r="60891" spans="2:2">
      <c r="B60891" s="150"/>
    </row>
    <row r="60892" spans="2:2">
      <c r="B60892" s="150"/>
    </row>
    <row r="60893" spans="2:2">
      <c r="B60893" s="150"/>
    </row>
    <row r="60894" spans="2:2">
      <c r="B60894" s="150"/>
    </row>
    <row r="60895" spans="2:2">
      <c r="B60895" s="150"/>
    </row>
    <row r="60896" spans="2:2">
      <c r="B60896" s="150"/>
    </row>
    <row r="60897" spans="2:2">
      <c r="B60897" s="150"/>
    </row>
    <row r="60898" spans="2:2">
      <c r="B60898" s="150"/>
    </row>
    <row r="60899" spans="2:2">
      <c r="B60899" s="150"/>
    </row>
    <row r="60900" spans="2:2">
      <c r="B60900" s="150"/>
    </row>
    <row r="60901" spans="2:2">
      <c r="B60901" s="150"/>
    </row>
    <row r="60902" spans="2:2">
      <c r="B60902" s="150"/>
    </row>
    <row r="60903" spans="2:2">
      <c r="B60903" s="150"/>
    </row>
    <row r="60904" spans="2:2">
      <c r="B60904" s="150"/>
    </row>
    <row r="60905" spans="2:2">
      <c r="B60905" s="150"/>
    </row>
    <row r="60906" spans="2:2">
      <c r="B60906" s="150"/>
    </row>
    <row r="60907" spans="2:2">
      <c r="B60907" s="150"/>
    </row>
    <row r="60908" spans="2:2">
      <c r="B60908" s="150"/>
    </row>
    <row r="60909" spans="2:2">
      <c r="B60909" s="150"/>
    </row>
    <row r="60910" spans="2:2">
      <c r="B60910" s="150"/>
    </row>
    <row r="60911" spans="2:2">
      <c r="B60911" s="150"/>
    </row>
    <row r="60912" spans="2:2">
      <c r="B60912" s="150"/>
    </row>
    <row r="60913" spans="2:2">
      <c r="B60913" s="150"/>
    </row>
    <row r="60914" spans="2:2">
      <c r="B60914" s="150"/>
    </row>
    <row r="60915" spans="2:2">
      <c r="B60915" s="150"/>
    </row>
    <row r="60916" spans="2:2">
      <c r="B60916" s="150"/>
    </row>
    <row r="60917" spans="2:2">
      <c r="B60917" s="150"/>
    </row>
    <row r="60918" spans="2:2">
      <c r="B60918" s="150"/>
    </row>
    <row r="60919" spans="2:2">
      <c r="B60919" s="150"/>
    </row>
    <row r="60920" spans="2:2">
      <c r="B60920" s="150"/>
    </row>
    <row r="60921" spans="2:2">
      <c r="B60921" s="150"/>
    </row>
    <row r="60922" spans="2:2">
      <c r="B60922" s="150"/>
    </row>
    <row r="60923" spans="2:2">
      <c r="B60923" s="150"/>
    </row>
    <row r="60924" spans="2:2">
      <c r="B60924" s="150"/>
    </row>
    <row r="60925" spans="2:2">
      <c r="B60925" s="150"/>
    </row>
    <row r="60926" spans="2:2">
      <c r="B60926" s="150"/>
    </row>
    <row r="60927" spans="2:2">
      <c r="B60927" s="150"/>
    </row>
    <row r="60928" spans="2:2">
      <c r="B60928" s="150"/>
    </row>
    <row r="60929" spans="2:2">
      <c r="B60929" s="150"/>
    </row>
    <row r="60930" spans="2:2">
      <c r="B60930" s="150"/>
    </row>
    <row r="60931" spans="2:2">
      <c r="B60931" s="150"/>
    </row>
    <row r="60932" spans="2:2">
      <c r="B60932" s="150"/>
    </row>
    <row r="60933" spans="2:2">
      <c r="B60933" s="150"/>
    </row>
    <row r="60934" spans="2:2">
      <c r="B60934" s="150"/>
    </row>
    <row r="60935" spans="2:2">
      <c r="B60935" s="150"/>
    </row>
    <row r="60936" spans="2:2">
      <c r="B60936" s="150"/>
    </row>
    <row r="60937" spans="2:2">
      <c r="B60937" s="150"/>
    </row>
    <row r="60938" spans="2:2">
      <c r="B60938" s="150"/>
    </row>
    <row r="60939" spans="2:2">
      <c r="B60939" s="150"/>
    </row>
    <row r="60940" spans="2:2">
      <c r="B60940" s="150"/>
    </row>
    <row r="60941" spans="2:2">
      <c r="B60941" s="150"/>
    </row>
    <row r="60942" spans="2:2">
      <c r="B60942" s="150"/>
    </row>
    <row r="60943" spans="2:2">
      <c r="B60943" s="150"/>
    </row>
    <row r="60944" spans="2:2">
      <c r="B60944" s="150"/>
    </row>
    <row r="60945" spans="2:2">
      <c r="B60945" s="150"/>
    </row>
    <row r="60946" spans="2:2">
      <c r="B60946" s="150"/>
    </row>
    <row r="60947" spans="2:2">
      <c r="B60947" s="150"/>
    </row>
    <row r="60948" spans="2:2">
      <c r="B60948" s="150"/>
    </row>
    <row r="60949" spans="2:2">
      <c r="B60949" s="150"/>
    </row>
    <row r="60950" spans="2:2">
      <c r="B60950" s="150"/>
    </row>
    <row r="60951" spans="2:2">
      <c r="B60951" s="150"/>
    </row>
    <row r="60952" spans="2:2">
      <c r="B60952" s="150"/>
    </row>
    <row r="60953" spans="2:2">
      <c r="B60953" s="150"/>
    </row>
    <row r="60954" spans="2:2">
      <c r="B60954" s="150"/>
    </row>
    <row r="60955" spans="2:2">
      <c r="B60955" s="150"/>
    </row>
    <row r="60956" spans="2:2">
      <c r="B60956" s="150"/>
    </row>
    <row r="60957" spans="2:2">
      <c r="B60957" s="150"/>
    </row>
    <row r="60958" spans="2:2">
      <c r="B60958" s="150"/>
    </row>
    <row r="60959" spans="2:2">
      <c r="B60959" s="150"/>
    </row>
    <row r="60960" spans="2:2">
      <c r="B60960" s="150"/>
    </row>
    <row r="60961" spans="2:2">
      <c r="B60961" s="150"/>
    </row>
    <row r="60962" spans="2:2">
      <c r="B60962" s="150"/>
    </row>
    <row r="60963" spans="2:2">
      <c r="B60963" s="150"/>
    </row>
    <row r="60964" spans="2:2">
      <c r="B60964" s="150"/>
    </row>
    <row r="60965" spans="2:2">
      <c r="B60965" s="150"/>
    </row>
    <row r="60966" spans="2:2">
      <c r="B60966" s="150"/>
    </row>
    <row r="60967" spans="2:2">
      <c r="B60967" s="150"/>
    </row>
    <row r="60968" spans="2:2">
      <c r="B60968" s="150"/>
    </row>
    <row r="60969" spans="2:2">
      <c r="B60969" s="150"/>
    </row>
    <row r="60970" spans="2:2">
      <c r="B60970" s="150"/>
    </row>
    <row r="60971" spans="2:2">
      <c r="B60971" s="150"/>
    </row>
    <row r="60972" spans="2:2">
      <c r="B60972" s="150"/>
    </row>
    <row r="60973" spans="2:2">
      <c r="B60973" s="150"/>
    </row>
    <row r="60974" spans="2:2">
      <c r="B60974" s="150"/>
    </row>
    <row r="60975" spans="2:2">
      <c r="B60975" s="150"/>
    </row>
    <row r="60976" spans="2:2">
      <c r="B60976" s="150"/>
    </row>
    <row r="60977" spans="2:2">
      <c r="B60977" s="150"/>
    </row>
    <row r="60978" spans="2:2">
      <c r="B60978" s="150"/>
    </row>
    <row r="60979" spans="2:2">
      <c r="B60979" s="150"/>
    </row>
    <row r="60980" spans="2:2">
      <c r="B60980" s="150"/>
    </row>
    <row r="60981" spans="2:2">
      <c r="B60981" s="150"/>
    </row>
    <row r="60982" spans="2:2">
      <c r="B60982" s="150"/>
    </row>
    <row r="60983" spans="2:2">
      <c r="B60983" s="150"/>
    </row>
    <row r="60984" spans="2:2">
      <c r="B60984" s="150"/>
    </row>
    <row r="60985" spans="2:2">
      <c r="B60985" s="150"/>
    </row>
    <row r="60986" spans="2:2">
      <c r="B60986" s="150"/>
    </row>
    <row r="60987" spans="2:2">
      <c r="B60987" s="150"/>
    </row>
    <row r="60988" spans="2:2">
      <c r="B60988" s="150"/>
    </row>
    <row r="60989" spans="2:2">
      <c r="B60989" s="150"/>
    </row>
    <row r="60990" spans="2:2">
      <c r="B60990" s="150"/>
    </row>
    <row r="60991" spans="2:2">
      <c r="B60991" s="150"/>
    </row>
    <row r="60992" spans="2:2">
      <c r="B60992" s="150"/>
    </row>
    <row r="60993" spans="2:2">
      <c r="B60993" s="150"/>
    </row>
    <row r="60994" spans="2:2">
      <c r="B60994" s="150"/>
    </row>
    <row r="60995" spans="2:2">
      <c r="B60995" s="150"/>
    </row>
    <row r="60996" spans="2:2">
      <c r="B60996" s="150"/>
    </row>
    <row r="60997" spans="2:2">
      <c r="B60997" s="150"/>
    </row>
    <row r="60998" spans="2:2">
      <c r="B60998" s="150"/>
    </row>
    <row r="60999" spans="2:2">
      <c r="B60999" s="150"/>
    </row>
    <row r="61000" spans="2:2">
      <c r="B61000" s="150"/>
    </row>
    <row r="61001" spans="2:2">
      <c r="B61001" s="150"/>
    </row>
    <row r="61002" spans="2:2">
      <c r="B61002" s="150"/>
    </row>
    <row r="61003" spans="2:2">
      <c r="B61003" s="150"/>
    </row>
    <row r="61004" spans="2:2">
      <c r="B61004" s="150"/>
    </row>
    <row r="61005" spans="2:2">
      <c r="B61005" s="150"/>
    </row>
    <row r="61006" spans="2:2">
      <c r="B61006" s="150"/>
    </row>
    <row r="61007" spans="2:2">
      <c r="B61007" s="150"/>
    </row>
    <row r="61008" spans="2:2">
      <c r="B61008" s="150"/>
    </row>
    <row r="61009" spans="2:2">
      <c r="B61009" s="150"/>
    </row>
    <row r="61010" spans="2:2">
      <c r="B61010" s="150"/>
    </row>
    <row r="61011" spans="2:2">
      <c r="B61011" s="150"/>
    </row>
    <row r="61012" spans="2:2">
      <c r="B61012" s="150"/>
    </row>
    <row r="61013" spans="2:2">
      <c r="B61013" s="150"/>
    </row>
    <row r="61014" spans="2:2">
      <c r="B61014" s="150"/>
    </row>
    <row r="61015" spans="2:2">
      <c r="B61015" s="150"/>
    </row>
    <row r="61016" spans="2:2">
      <c r="B61016" s="150"/>
    </row>
    <row r="61017" spans="2:2">
      <c r="B61017" s="150"/>
    </row>
    <row r="61018" spans="2:2">
      <c r="B61018" s="150"/>
    </row>
    <row r="61019" spans="2:2">
      <c r="B61019" s="150"/>
    </row>
    <row r="61020" spans="2:2">
      <c r="B61020" s="150"/>
    </row>
    <row r="61021" spans="2:2">
      <c r="B61021" s="150"/>
    </row>
    <row r="61022" spans="2:2">
      <c r="B61022" s="150"/>
    </row>
    <row r="61023" spans="2:2">
      <c r="B61023" s="150"/>
    </row>
    <row r="61024" spans="2:2">
      <c r="B61024" s="150"/>
    </row>
    <row r="61025" spans="2:2">
      <c r="B61025" s="150"/>
    </row>
    <row r="61026" spans="2:2">
      <c r="B61026" s="150"/>
    </row>
    <row r="61027" spans="2:2">
      <c r="B61027" s="150"/>
    </row>
    <row r="61028" spans="2:2">
      <c r="B61028" s="150"/>
    </row>
    <row r="61029" spans="2:2">
      <c r="B61029" s="150"/>
    </row>
    <row r="61030" spans="2:2">
      <c r="B61030" s="150"/>
    </row>
    <row r="61031" spans="2:2">
      <c r="B61031" s="150"/>
    </row>
    <row r="61032" spans="2:2">
      <c r="B61032" s="150"/>
    </row>
    <row r="61033" spans="2:2">
      <c r="B61033" s="150"/>
    </row>
    <row r="61034" spans="2:2">
      <c r="B61034" s="150"/>
    </row>
    <row r="61035" spans="2:2">
      <c r="B61035" s="150"/>
    </row>
    <row r="61036" spans="2:2">
      <c r="B61036" s="150"/>
    </row>
    <row r="61037" spans="2:2">
      <c r="B61037" s="150"/>
    </row>
    <row r="61038" spans="2:2">
      <c r="B61038" s="150"/>
    </row>
    <row r="61039" spans="2:2">
      <c r="B61039" s="150"/>
    </row>
    <row r="61040" spans="2:2">
      <c r="B61040" s="150"/>
    </row>
    <row r="61041" spans="2:2">
      <c r="B61041" s="150"/>
    </row>
    <row r="61042" spans="2:2">
      <c r="B61042" s="150"/>
    </row>
    <row r="61043" spans="2:2">
      <c r="B61043" s="150"/>
    </row>
    <row r="61044" spans="2:2">
      <c r="B61044" s="150"/>
    </row>
    <row r="61045" spans="2:2">
      <c r="B61045" s="150"/>
    </row>
    <row r="61046" spans="2:2">
      <c r="B61046" s="150"/>
    </row>
    <row r="61047" spans="2:2">
      <c r="B61047" s="150"/>
    </row>
    <row r="61048" spans="2:2">
      <c r="B61048" s="150"/>
    </row>
    <row r="61049" spans="2:2">
      <c r="B61049" s="150"/>
    </row>
    <row r="61050" spans="2:2">
      <c r="B61050" s="150"/>
    </row>
    <row r="61051" spans="2:2">
      <c r="B61051" s="150"/>
    </row>
    <row r="61052" spans="2:2">
      <c r="B61052" s="150"/>
    </row>
    <row r="61053" spans="2:2">
      <c r="B61053" s="150"/>
    </row>
    <row r="61054" spans="2:2">
      <c r="B61054" s="150"/>
    </row>
    <row r="61055" spans="2:2">
      <c r="B61055" s="150"/>
    </row>
    <row r="61056" spans="2:2">
      <c r="B61056" s="150"/>
    </row>
    <row r="61057" spans="2:2">
      <c r="B61057" s="150"/>
    </row>
    <row r="61058" spans="2:2">
      <c r="B61058" s="150"/>
    </row>
    <row r="61059" spans="2:2">
      <c r="B61059" s="150"/>
    </row>
    <row r="61060" spans="2:2">
      <c r="B61060" s="150"/>
    </row>
    <row r="61061" spans="2:2">
      <c r="B61061" s="150"/>
    </row>
    <row r="61062" spans="2:2">
      <c r="B61062" s="150"/>
    </row>
    <row r="61063" spans="2:2">
      <c r="B61063" s="150"/>
    </row>
    <row r="61064" spans="2:2">
      <c r="B61064" s="150"/>
    </row>
    <row r="61065" spans="2:2">
      <c r="B61065" s="150"/>
    </row>
    <row r="61066" spans="2:2">
      <c r="B61066" s="150"/>
    </row>
    <row r="61067" spans="2:2">
      <c r="B61067" s="150"/>
    </row>
    <row r="61068" spans="2:2">
      <c r="B61068" s="150"/>
    </row>
    <row r="61069" spans="2:2">
      <c r="B61069" s="150"/>
    </row>
    <row r="61070" spans="2:2">
      <c r="B61070" s="150"/>
    </row>
    <row r="61071" spans="2:2">
      <c r="B61071" s="150"/>
    </row>
    <row r="61072" spans="2:2">
      <c r="B61072" s="150"/>
    </row>
    <row r="61073" spans="2:2">
      <c r="B61073" s="150"/>
    </row>
    <row r="61074" spans="2:2">
      <c r="B61074" s="150"/>
    </row>
    <row r="61075" spans="2:2">
      <c r="B61075" s="150"/>
    </row>
    <row r="61076" spans="2:2">
      <c r="B61076" s="150"/>
    </row>
    <row r="61077" spans="2:2">
      <c r="B61077" s="150"/>
    </row>
    <row r="61078" spans="2:2">
      <c r="B61078" s="150"/>
    </row>
    <row r="61079" spans="2:2">
      <c r="B61079" s="150"/>
    </row>
    <row r="61080" spans="2:2">
      <c r="B61080" s="150"/>
    </row>
    <row r="61081" spans="2:2">
      <c r="B61081" s="150"/>
    </row>
    <row r="61082" spans="2:2">
      <c r="B61082" s="150"/>
    </row>
    <row r="61083" spans="2:2">
      <c r="B61083" s="150"/>
    </row>
    <row r="61084" spans="2:2">
      <c r="B61084" s="150"/>
    </row>
    <row r="61085" spans="2:2">
      <c r="B61085" s="150"/>
    </row>
    <row r="61086" spans="2:2">
      <c r="B61086" s="150"/>
    </row>
    <row r="61087" spans="2:2">
      <c r="B61087" s="150"/>
    </row>
    <row r="61088" spans="2:2">
      <c r="B61088" s="150"/>
    </row>
    <row r="61089" spans="2:2">
      <c r="B61089" s="150"/>
    </row>
    <row r="61090" spans="2:2">
      <c r="B61090" s="150"/>
    </row>
    <row r="61091" spans="2:2">
      <c r="B61091" s="150"/>
    </row>
    <row r="61092" spans="2:2">
      <c r="B61092" s="150"/>
    </row>
    <row r="61093" spans="2:2">
      <c r="B61093" s="150"/>
    </row>
    <row r="61094" spans="2:2">
      <c r="B61094" s="150"/>
    </row>
    <row r="61095" spans="2:2">
      <c r="B61095" s="150"/>
    </row>
    <row r="61096" spans="2:2">
      <c r="B61096" s="150"/>
    </row>
    <row r="61097" spans="2:2">
      <c r="B61097" s="150"/>
    </row>
    <row r="61098" spans="2:2">
      <c r="B61098" s="150"/>
    </row>
    <row r="61099" spans="2:2">
      <c r="B61099" s="150"/>
    </row>
    <row r="61100" spans="2:2">
      <c r="B61100" s="150"/>
    </row>
    <row r="61101" spans="2:2">
      <c r="B61101" s="150"/>
    </row>
    <row r="61102" spans="2:2">
      <c r="B61102" s="150"/>
    </row>
    <row r="61103" spans="2:2">
      <c r="B61103" s="150"/>
    </row>
    <row r="61104" spans="2:2">
      <c r="B61104" s="150"/>
    </row>
    <row r="61105" spans="2:2">
      <c r="B61105" s="150"/>
    </row>
    <row r="61106" spans="2:2">
      <c r="B61106" s="150"/>
    </row>
    <row r="61107" spans="2:2">
      <c r="B61107" s="150"/>
    </row>
    <row r="61108" spans="2:2">
      <c r="B61108" s="150"/>
    </row>
    <row r="61109" spans="2:2">
      <c r="B61109" s="150"/>
    </row>
    <row r="61110" spans="2:2">
      <c r="B61110" s="150"/>
    </row>
    <row r="61111" spans="2:2">
      <c r="B61111" s="150"/>
    </row>
    <row r="61112" spans="2:2">
      <c r="B61112" s="150"/>
    </row>
    <row r="61113" spans="2:2">
      <c r="B61113" s="150"/>
    </row>
    <row r="61114" spans="2:2">
      <c r="B61114" s="150"/>
    </row>
    <row r="61115" spans="2:2">
      <c r="B61115" s="150"/>
    </row>
    <row r="61116" spans="2:2">
      <c r="B61116" s="150"/>
    </row>
    <row r="61117" spans="2:2">
      <c r="B61117" s="150"/>
    </row>
    <row r="61118" spans="2:2">
      <c r="B61118" s="150"/>
    </row>
    <row r="61119" spans="2:2">
      <c r="B61119" s="150"/>
    </row>
    <row r="61120" spans="2:2">
      <c r="B61120" s="150"/>
    </row>
    <row r="61121" spans="2:2">
      <c r="B61121" s="150"/>
    </row>
    <row r="61122" spans="2:2">
      <c r="B61122" s="150"/>
    </row>
    <row r="61123" spans="2:2">
      <c r="B61123" s="150"/>
    </row>
    <row r="61124" spans="2:2">
      <c r="B61124" s="150"/>
    </row>
    <row r="61125" spans="2:2">
      <c r="B61125" s="150"/>
    </row>
    <row r="61126" spans="2:2">
      <c r="B61126" s="150"/>
    </row>
    <row r="61127" spans="2:2">
      <c r="B61127" s="150"/>
    </row>
    <row r="61128" spans="2:2">
      <c r="B61128" s="150"/>
    </row>
    <row r="61129" spans="2:2">
      <c r="B61129" s="150"/>
    </row>
    <row r="61130" spans="2:2">
      <c r="B61130" s="150"/>
    </row>
    <row r="61131" spans="2:2">
      <c r="B61131" s="150"/>
    </row>
    <row r="61132" spans="2:2">
      <c r="B61132" s="150"/>
    </row>
    <row r="61133" spans="2:2">
      <c r="B61133" s="150"/>
    </row>
    <row r="61134" spans="2:2">
      <c r="B61134" s="150"/>
    </row>
    <row r="61135" spans="2:2">
      <c r="B61135" s="150"/>
    </row>
    <row r="61136" spans="2:2">
      <c r="B61136" s="150"/>
    </row>
    <row r="61137" spans="2:2">
      <c r="B61137" s="150"/>
    </row>
    <row r="61138" spans="2:2">
      <c r="B61138" s="150"/>
    </row>
    <row r="61139" spans="2:2">
      <c r="B61139" s="150"/>
    </row>
    <row r="61140" spans="2:2">
      <c r="B61140" s="150"/>
    </row>
    <row r="61141" spans="2:2">
      <c r="B61141" s="150"/>
    </row>
    <row r="61142" spans="2:2">
      <c r="B61142" s="150"/>
    </row>
    <row r="61143" spans="2:2">
      <c r="B61143" s="150"/>
    </row>
    <row r="61144" spans="2:2">
      <c r="B61144" s="150"/>
    </row>
    <row r="61145" spans="2:2">
      <c r="B61145" s="150"/>
    </row>
    <row r="61146" spans="2:2">
      <c r="B61146" s="150"/>
    </row>
    <row r="61147" spans="2:2">
      <c r="B61147" s="150"/>
    </row>
    <row r="61148" spans="2:2">
      <c r="B61148" s="150"/>
    </row>
    <row r="61149" spans="2:2">
      <c r="B61149" s="150"/>
    </row>
    <row r="61150" spans="2:2">
      <c r="B61150" s="150"/>
    </row>
    <row r="61151" spans="2:2">
      <c r="B61151" s="150"/>
    </row>
    <row r="61152" spans="2:2">
      <c r="B61152" s="150"/>
    </row>
    <row r="61153" spans="2:2">
      <c r="B61153" s="150"/>
    </row>
    <row r="61154" spans="2:2">
      <c r="B61154" s="150"/>
    </row>
    <row r="61155" spans="2:2">
      <c r="B61155" s="150"/>
    </row>
    <row r="61156" spans="2:2">
      <c r="B61156" s="150"/>
    </row>
    <row r="61157" spans="2:2">
      <c r="B61157" s="150"/>
    </row>
    <row r="61158" spans="2:2">
      <c r="B61158" s="150"/>
    </row>
    <row r="61159" spans="2:2">
      <c r="B61159" s="150"/>
    </row>
    <row r="61160" spans="2:2">
      <c r="B61160" s="150"/>
    </row>
    <row r="61161" spans="2:2">
      <c r="B61161" s="150"/>
    </row>
    <row r="61162" spans="2:2">
      <c r="B61162" s="150"/>
    </row>
    <row r="61163" spans="2:2">
      <c r="B61163" s="150"/>
    </row>
    <row r="61164" spans="2:2">
      <c r="B61164" s="150"/>
    </row>
    <row r="61165" spans="2:2">
      <c r="B61165" s="150"/>
    </row>
    <row r="61166" spans="2:2">
      <c r="B61166" s="150"/>
    </row>
    <row r="61167" spans="2:2">
      <c r="B61167" s="150"/>
    </row>
    <row r="61168" spans="2:2">
      <c r="B61168" s="150"/>
    </row>
    <row r="61169" spans="2:2">
      <c r="B61169" s="150"/>
    </row>
    <row r="61170" spans="2:2">
      <c r="B61170" s="150"/>
    </row>
    <row r="61171" spans="2:2">
      <c r="B61171" s="150"/>
    </row>
    <row r="61172" spans="2:2">
      <c r="B61172" s="150"/>
    </row>
    <row r="61173" spans="2:2">
      <c r="B61173" s="150"/>
    </row>
    <row r="61174" spans="2:2">
      <c r="B61174" s="150"/>
    </row>
    <row r="61175" spans="2:2">
      <c r="B61175" s="150"/>
    </row>
    <row r="61176" spans="2:2">
      <c r="B61176" s="150"/>
    </row>
    <row r="61177" spans="2:2">
      <c r="B61177" s="150"/>
    </row>
    <row r="61178" spans="2:2">
      <c r="B61178" s="150"/>
    </row>
    <row r="61179" spans="2:2">
      <c r="B61179" s="150"/>
    </row>
    <row r="61180" spans="2:2">
      <c r="B61180" s="150"/>
    </row>
    <row r="61181" spans="2:2">
      <c r="B61181" s="150"/>
    </row>
    <row r="61182" spans="2:2">
      <c r="B61182" s="150"/>
    </row>
    <row r="61183" spans="2:2">
      <c r="B61183" s="150"/>
    </row>
    <row r="61184" spans="2:2">
      <c r="B61184" s="150"/>
    </row>
    <row r="61185" spans="2:2">
      <c r="B61185" s="150"/>
    </row>
    <row r="61186" spans="2:2">
      <c r="B61186" s="150"/>
    </row>
    <row r="61187" spans="2:2">
      <c r="B61187" s="150"/>
    </row>
    <row r="61188" spans="2:2">
      <c r="B61188" s="150"/>
    </row>
    <row r="61189" spans="2:2">
      <c r="B61189" s="150"/>
    </row>
    <row r="61190" spans="2:2">
      <c r="B61190" s="150"/>
    </row>
    <row r="61191" spans="2:2">
      <c r="B61191" s="150"/>
    </row>
    <row r="61192" spans="2:2">
      <c r="B61192" s="150"/>
    </row>
    <row r="61193" spans="2:2">
      <c r="B61193" s="150"/>
    </row>
    <row r="61194" spans="2:2">
      <c r="B61194" s="150"/>
    </row>
    <row r="61195" spans="2:2">
      <c r="B61195" s="150"/>
    </row>
    <row r="61196" spans="2:2">
      <c r="B61196" s="150"/>
    </row>
    <row r="61197" spans="2:2">
      <c r="B61197" s="150"/>
    </row>
    <row r="61198" spans="2:2">
      <c r="B61198" s="150"/>
    </row>
    <row r="61199" spans="2:2">
      <c r="B61199" s="150"/>
    </row>
    <row r="61200" spans="2:2">
      <c r="B61200" s="150"/>
    </row>
    <row r="61201" spans="2:2">
      <c r="B61201" s="150"/>
    </row>
    <row r="61202" spans="2:2">
      <c r="B61202" s="150"/>
    </row>
    <row r="61203" spans="2:2">
      <c r="B61203" s="150"/>
    </row>
    <row r="61204" spans="2:2">
      <c r="B61204" s="150"/>
    </row>
    <row r="61205" spans="2:2">
      <c r="B61205" s="150"/>
    </row>
    <row r="61206" spans="2:2">
      <c r="B61206" s="150"/>
    </row>
    <row r="61207" spans="2:2">
      <c r="B61207" s="150"/>
    </row>
    <row r="61208" spans="2:2">
      <c r="B61208" s="150"/>
    </row>
    <row r="61209" spans="2:2">
      <c r="B61209" s="150"/>
    </row>
    <row r="61210" spans="2:2">
      <c r="B61210" s="150"/>
    </row>
    <row r="61211" spans="2:2">
      <c r="B61211" s="150"/>
    </row>
    <row r="61212" spans="2:2">
      <c r="B61212" s="150"/>
    </row>
    <row r="61213" spans="2:2">
      <c r="B61213" s="150"/>
    </row>
    <row r="61214" spans="2:2">
      <c r="B61214" s="150"/>
    </row>
    <row r="61215" spans="2:2">
      <c r="B61215" s="150"/>
    </row>
    <row r="61216" spans="2:2">
      <c r="B61216" s="150"/>
    </row>
    <row r="61217" spans="2:2">
      <c r="B61217" s="150"/>
    </row>
    <row r="61218" spans="2:2">
      <c r="B61218" s="150"/>
    </row>
    <row r="61219" spans="2:2">
      <c r="B61219" s="150"/>
    </row>
    <row r="61220" spans="2:2">
      <c r="B61220" s="150"/>
    </row>
    <row r="61221" spans="2:2">
      <c r="B61221" s="150"/>
    </row>
    <row r="61222" spans="2:2">
      <c r="B61222" s="150"/>
    </row>
    <row r="61223" spans="2:2">
      <c r="B61223" s="150"/>
    </row>
    <row r="61224" spans="2:2">
      <c r="B61224" s="150"/>
    </row>
    <row r="61225" spans="2:2">
      <c r="B61225" s="150"/>
    </row>
    <row r="61226" spans="2:2">
      <c r="B61226" s="150"/>
    </row>
    <row r="61227" spans="2:2">
      <c r="B61227" s="150"/>
    </row>
    <row r="61228" spans="2:2">
      <c r="B61228" s="150"/>
    </row>
    <row r="61229" spans="2:2">
      <c r="B61229" s="150"/>
    </row>
    <row r="61230" spans="2:2">
      <c r="B61230" s="150"/>
    </row>
    <row r="61231" spans="2:2">
      <c r="B61231" s="150"/>
    </row>
    <row r="61232" spans="2:2">
      <c r="B61232" s="150"/>
    </row>
    <row r="61233" spans="2:2">
      <c r="B61233" s="150"/>
    </row>
    <row r="61234" spans="2:2">
      <c r="B61234" s="150"/>
    </row>
    <row r="61235" spans="2:2">
      <c r="B61235" s="150"/>
    </row>
    <row r="61236" spans="2:2">
      <c r="B61236" s="150"/>
    </row>
    <row r="61237" spans="2:2">
      <c r="B61237" s="150"/>
    </row>
    <row r="61238" spans="2:2">
      <c r="B61238" s="150"/>
    </row>
    <row r="61239" spans="2:2">
      <c r="B61239" s="150"/>
    </row>
    <row r="61240" spans="2:2">
      <c r="B61240" s="150"/>
    </row>
    <row r="61241" spans="2:2">
      <c r="B61241" s="150"/>
    </row>
    <row r="61242" spans="2:2">
      <c r="B61242" s="150"/>
    </row>
    <row r="61243" spans="2:2">
      <c r="B61243" s="150"/>
    </row>
    <row r="61244" spans="2:2">
      <c r="B61244" s="150"/>
    </row>
    <row r="61245" spans="2:2">
      <c r="B61245" s="150"/>
    </row>
    <row r="61246" spans="2:2">
      <c r="B61246" s="150"/>
    </row>
    <row r="61247" spans="2:2">
      <c r="B61247" s="150"/>
    </row>
    <row r="61248" spans="2:2">
      <c r="B61248" s="150"/>
    </row>
    <row r="61249" spans="2:2">
      <c r="B61249" s="150"/>
    </row>
    <row r="61250" spans="2:2">
      <c r="B61250" s="150"/>
    </row>
    <row r="61251" spans="2:2">
      <c r="B61251" s="150"/>
    </row>
    <row r="61252" spans="2:2">
      <c r="B61252" s="150"/>
    </row>
    <row r="61253" spans="2:2">
      <c r="B61253" s="150"/>
    </row>
    <row r="61254" spans="2:2">
      <c r="B61254" s="150"/>
    </row>
    <row r="61255" spans="2:2">
      <c r="B61255" s="150"/>
    </row>
    <row r="61256" spans="2:2">
      <c r="B61256" s="150"/>
    </row>
    <row r="61257" spans="2:2">
      <c r="B61257" s="150"/>
    </row>
    <row r="61258" spans="2:2">
      <c r="B61258" s="150"/>
    </row>
    <row r="61259" spans="2:2">
      <c r="B61259" s="150"/>
    </row>
    <row r="61260" spans="2:2">
      <c r="B61260" s="150"/>
    </row>
    <row r="61261" spans="2:2">
      <c r="B61261" s="150"/>
    </row>
    <row r="61262" spans="2:2">
      <c r="B61262" s="150"/>
    </row>
    <row r="61263" spans="2:2">
      <c r="B61263" s="150"/>
    </row>
    <row r="61264" spans="2:2">
      <c r="B61264" s="150"/>
    </row>
    <row r="61265" spans="2:2">
      <c r="B61265" s="150"/>
    </row>
    <row r="61266" spans="2:2">
      <c r="B61266" s="150"/>
    </row>
    <row r="61267" spans="2:2">
      <c r="B61267" s="150"/>
    </row>
    <row r="61268" spans="2:2">
      <c r="B61268" s="150"/>
    </row>
    <row r="61269" spans="2:2">
      <c r="B61269" s="150"/>
    </row>
    <row r="61270" spans="2:2">
      <c r="B61270" s="150"/>
    </row>
    <row r="61271" spans="2:2">
      <c r="B61271" s="150"/>
    </row>
    <row r="61272" spans="2:2">
      <c r="B61272" s="150"/>
    </row>
    <row r="61273" spans="2:2">
      <c r="B61273" s="150"/>
    </row>
    <row r="61274" spans="2:2">
      <c r="B61274" s="150"/>
    </row>
    <row r="61275" spans="2:2">
      <c r="B61275" s="150"/>
    </row>
    <row r="61276" spans="2:2">
      <c r="B61276" s="150"/>
    </row>
    <row r="61277" spans="2:2">
      <c r="B61277" s="150"/>
    </row>
    <row r="61278" spans="2:2">
      <c r="B61278" s="150"/>
    </row>
    <row r="61279" spans="2:2">
      <c r="B61279" s="150"/>
    </row>
    <row r="61280" spans="2:2">
      <c r="B61280" s="150"/>
    </row>
    <row r="61281" spans="2:2">
      <c r="B61281" s="150"/>
    </row>
    <row r="61282" spans="2:2">
      <c r="B61282" s="150"/>
    </row>
    <row r="61283" spans="2:2">
      <c r="B61283" s="150"/>
    </row>
    <row r="61284" spans="2:2">
      <c r="B61284" s="150"/>
    </row>
    <row r="61285" spans="2:2">
      <c r="B61285" s="150"/>
    </row>
    <row r="61286" spans="2:2">
      <c r="B61286" s="150"/>
    </row>
    <row r="61287" spans="2:2">
      <c r="B61287" s="150"/>
    </row>
    <row r="61288" spans="2:2">
      <c r="B61288" s="150"/>
    </row>
    <row r="61289" spans="2:2">
      <c r="B61289" s="150"/>
    </row>
    <row r="61290" spans="2:2">
      <c r="B61290" s="150"/>
    </row>
    <row r="61291" spans="2:2">
      <c r="B61291" s="150"/>
    </row>
    <row r="61292" spans="2:2">
      <c r="B61292" s="150"/>
    </row>
    <row r="61293" spans="2:2">
      <c r="B61293" s="150"/>
    </row>
    <row r="61294" spans="2:2">
      <c r="B61294" s="150"/>
    </row>
    <row r="61295" spans="2:2">
      <c r="B61295" s="150"/>
    </row>
    <row r="61296" spans="2:2">
      <c r="B61296" s="150"/>
    </row>
    <row r="61297" spans="2:2">
      <c r="B61297" s="150"/>
    </row>
    <row r="61298" spans="2:2">
      <c r="B61298" s="150"/>
    </row>
    <row r="61299" spans="2:2">
      <c r="B61299" s="150"/>
    </row>
    <row r="61300" spans="2:2">
      <c r="B61300" s="150"/>
    </row>
    <row r="61301" spans="2:2">
      <c r="B61301" s="150"/>
    </row>
    <row r="61302" spans="2:2">
      <c r="B61302" s="150"/>
    </row>
    <row r="61303" spans="2:2">
      <c r="B61303" s="150"/>
    </row>
    <row r="61304" spans="2:2">
      <c r="B61304" s="150"/>
    </row>
    <row r="61305" spans="2:2">
      <c r="B61305" s="150"/>
    </row>
    <row r="61306" spans="2:2">
      <c r="B61306" s="150"/>
    </row>
    <row r="61307" spans="2:2">
      <c r="B61307" s="150"/>
    </row>
    <row r="61308" spans="2:2">
      <c r="B61308" s="150"/>
    </row>
    <row r="61309" spans="2:2">
      <c r="B61309" s="150"/>
    </row>
    <row r="61310" spans="2:2">
      <c r="B61310" s="150"/>
    </row>
    <row r="61311" spans="2:2">
      <c r="B61311" s="150"/>
    </row>
    <row r="61312" spans="2:2">
      <c r="B61312" s="150"/>
    </row>
    <row r="61313" spans="2:2">
      <c r="B61313" s="150"/>
    </row>
    <row r="61314" spans="2:2">
      <c r="B61314" s="150"/>
    </row>
    <row r="61315" spans="2:2">
      <c r="B61315" s="150"/>
    </row>
    <row r="61316" spans="2:2">
      <c r="B61316" s="150"/>
    </row>
    <row r="61317" spans="2:2">
      <c r="B61317" s="150"/>
    </row>
    <row r="61318" spans="2:2">
      <c r="B61318" s="150"/>
    </row>
    <row r="61319" spans="2:2">
      <c r="B61319" s="150"/>
    </row>
    <row r="61320" spans="2:2">
      <c r="B61320" s="150"/>
    </row>
    <row r="61321" spans="2:2">
      <c r="B61321" s="150"/>
    </row>
    <row r="61322" spans="2:2">
      <c r="B61322" s="150"/>
    </row>
    <row r="61323" spans="2:2">
      <c r="B61323" s="150"/>
    </row>
    <row r="61324" spans="2:2">
      <c r="B61324" s="150"/>
    </row>
    <row r="61325" spans="2:2">
      <c r="B61325" s="150"/>
    </row>
    <row r="61326" spans="2:2">
      <c r="B61326" s="150"/>
    </row>
    <row r="61327" spans="2:2">
      <c r="B61327" s="150"/>
    </row>
    <row r="61328" spans="2:2">
      <c r="B61328" s="150"/>
    </row>
    <row r="61329" spans="2:2">
      <c r="B61329" s="150"/>
    </row>
    <row r="61330" spans="2:2">
      <c r="B61330" s="150"/>
    </row>
    <row r="61331" spans="2:2">
      <c r="B61331" s="150"/>
    </row>
    <row r="61332" spans="2:2">
      <c r="B61332" s="150"/>
    </row>
    <row r="61333" spans="2:2">
      <c r="B61333" s="150"/>
    </row>
    <row r="61334" spans="2:2">
      <c r="B61334" s="150"/>
    </row>
    <row r="61335" spans="2:2">
      <c r="B61335" s="150"/>
    </row>
    <row r="61336" spans="2:2">
      <c r="B61336" s="150"/>
    </row>
    <row r="61337" spans="2:2">
      <c r="B61337" s="150"/>
    </row>
    <row r="61338" spans="2:2">
      <c r="B61338" s="150"/>
    </row>
    <row r="61339" spans="2:2">
      <c r="B61339" s="150"/>
    </row>
    <row r="61340" spans="2:2">
      <c r="B61340" s="150"/>
    </row>
    <row r="61341" spans="2:2">
      <c r="B61341" s="150"/>
    </row>
    <row r="61342" spans="2:2">
      <c r="B61342" s="150"/>
    </row>
    <row r="61343" spans="2:2">
      <c r="B61343" s="150"/>
    </row>
    <row r="61344" spans="2:2">
      <c r="B61344" s="150"/>
    </row>
    <row r="61345" spans="2:2">
      <c r="B61345" s="150"/>
    </row>
    <row r="61346" spans="2:2">
      <c r="B61346" s="150"/>
    </row>
    <row r="61347" spans="2:2">
      <c r="B61347" s="150"/>
    </row>
    <row r="61348" spans="2:2">
      <c r="B61348" s="150"/>
    </row>
    <row r="61349" spans="2:2">
      <c r="B61349" s="150"/>
    </row>
    <row r="61350" spans="2:2">
      <c r="B61350" s="150"/>
    </row>
    <row r="61351" spans="2:2">
      <c r="B61351" s="150"/>
    </row>
    <row r="61352" spans="2:2">
      <c r="B61352" s="150"/>
    </row>
    <row r="61353" spans="2:2">
      <c r="B61353" s="150"/>
    </row>
    <row r="61354" spans="2:2">
      <c r="B61354" s="150"/>
    </row>
    <row r="61355" spans="2:2">
      <c r="B61355" s="150"/>
    </row>
    <row r="61356" spans="2:2">
      <c r="B61356" s="150"/>
    </row>
    <row r="61357" spans="2:2">
      <c r="B61357" s="150"/>
    </row>
    <row r="61358" spans="2:2">
      <c r="B61358" s="150"/>
    </row>
    <row r="61359" spans="2:2">
      <c r="B61359" s="150"/>
    </row>
    <row r="61360" spans="2:2">
      <c r="B61360" s="150"/>
    </row>
    <row r="61361" spans="2:2">
      <c r="B61361" s="150"/>
    </row>
    <row r="61362" spans="2:2">
      <c r="B61362" s="150"/>
    </row>
    <row r="61363" spans="2:2">
      <c r="B61363" s="150"/>
    </row>
    <row r="61364" spans="2:2">
      <c r="B61364" s="150"/>
    </row>
    <row r="61365" spans="2:2">
      <c r="B61365" s="150"/>
    </row>
    <row r="61366" spans="2:2">
      <c r="B61366" s="150"/>
    </row>
    <row r="61367" spans="2:2">
      <c r="B61367" s="150"/>
    </row>
    <row r="61368" spans="2:2">
      <c r="B61368" s="150"/>
    </row>
    <row r="61369" spans="2:2">
      <c r="B61369" s="150"/>
    </row>
    <row r="61370" spans="2:2">
      <c r="B61370" s="150"/>
    </row>
    <row r="61371" spans="2:2">
      <c r="B61371" s="150"/>
    </row>
    <row r="61372" spans="2:2">
      <c r="B61372" s="150"/>
    </row>
    <row r="61373" spans="2:2">
      <c r="B61373" s="150"/>
    </row>
    <row r="61374" spans="2:2">
      <c r="B61374" s="150"/>
    </row>
    <row r="61375" spans="2:2">
      <c r="B61375" s="150"/>
    </row>
    <row r="61376" spans="2:2">
      <c r="B61376" s="150"/>
    </row>
    <row r="61377" spans="2:2">
      <c r="B61377" s="150"/>
    </row>
    <row r="61378" spans="2:2">
      <c r="B61378" s="150"/>
    </row>
    <row r="61379" spans="2:2">
      <c r="B61379" s="150"/>
    </row>
    <row r="61380" spans="2:2">
      <c r="B61380" s="150"/>
    </row>
    <row r="61381" spans="2:2">
      <c r="B61381" s="150"/>
    </row>
    <row r="61382" spans="2:2">
      <c r="B61382" s="150"/>
    </row>
    <row r="61383" spans="2:2">
      <c r="B61383" s="150"/>
    </row>
    <row r="61384" spans="2:2">
      <c r="B61384" s="150"/>
    </row>
    <row r="61385" spans="2:2">
      <c r="B61385" s="150"/>
    </row>
    <row r="61386" spans="2:2">
      <c r="B61386" s="150"/>
    </row>
    <row r="61387" spans="2:2">
      <c r="B61387" s="150"/>
    </row>
    <row r="61388" spans="2:2">
      <c r="B61388" s="150"/>
    </row>
    <row r="61389" spans="2:2">
      <c r="B61389" s="150"/>
    </row>
    <row r="61390" spans="2:2">
      <c r="B61390" s="150"/>
    </row>
    <row r="61391" spans="2:2">
      <c r="B61391" s="150"/>
    </row>
    <row r="61392" spans="2:2">
      <c r="B61392" s="150"/>
    </row>
    <row r="61393" spans="2:2">
      <c r="B61393" s="150"/>
    </row>
    <row r="61394" spans="2:2">
      <c r="B61394" s="150"/>
    </row>
    <row r="61395" spans="2:2">
      <c r="B61395" s="150"/>
    </row>
    <row r="61396" spans="2:2">
      <c r="B61396" s="150"/>
    </row>
    <row r="61397" spans="2:2">
      <c r="B61397" s="150"/>
    </row>
    <row r="61398" spans="2:2">
      <c r="B61398" s="150"/>
    </row>
    <row r="61399" spans="2:2">
      <c r="B61399" s="150"/>
    </row>
    <row r="61400" spans="2:2">
      <c r="B61400" s="150"/>
    </row>
    <row r="61401" spans="2:2">
      <c r="B61401" s="150"/>
    </row>
    <row r="61402" spans="2:2">
      <c r="B61402" s="150"/>
    </row>
    <row r="61403" spans="2:2">
      <c r="B61403" s="150"/>
    </row>
    <row r="61404" spans="2:2">
      <c r="B61404" s="150"/>
    </row>
    <row r="61405" spans="2:2">
      <c r="B61405" s="150"/>
    </row>
    <row r="61406" spans="2:2">
      <c r="B61406" s="150"/>
    </row>
    <row r="61407" spans="2:2">
      <c r="B61407" s="150"/>
    </row>
    <row r="61408" spans="2:2">
      <c r="B61408" s="150"/>
    </row>
    <row r="61409" spans="2:2">
      <c r="B61409" s="150"/>
    </row>
    <row r="61410" spans="2:2">
      <c r="B61410" s="150"/>
    </row>
    <row r="61411" spans="2:2">
      <c r="B61411" s="150"/>
    </row>
    <row r="61412" spans="2:2">
      <c r="B61412" s="150"/>
    </row>
    <row r="61413" spans="2:2">
      <c r="B61413" s="150"/>
    </row>
    <row r="61414" spans="2:2">
      <c r="B61414" s="150"/>
    </row>
    <row r="61415" spans="2:2">
      <c r="B61415" s="150"/>
    </row>
    <row r="61416" spans="2:2">
      <c r="B61416" s="150"/>
    </row>
    <row r="61417" spans="2:2">
      <c r="B61417" s="150"/>
    </row>
    <row r="61418" spans="2:2">
      <c r="B61418" s="150"/>
    </row>
    <row r="61419" spans="2:2">
      <c r="B61419" s="150"/>
    </row>
    <row r="61420" spans="2:2">
      <c r="B61420" s="150"/>
    </row>
    <row r="61421" spans="2:2">
      <c r="B61421" s="150"/>
    </row>
    <row r="61422" spans="2:2">
      <c r="B61422" s="150"/>
    </row>
    <row r="61423" spans="2:2">
      <c r="B61423" s="150"/>
    </row>
    <row r="61424" spans="2:2">
      <c r="B61424" s="150"/>
    </row>
    <row r="61425" spans="2:2">
      <c r="B61425" s="150"/>
    </row>
    <row r="61426" spans="2:2">
      <c r="B61426" s="150"/>
    </row>
    <row r="61427" spans="2:2">
      <c r="B61427" s="150"/>
    </row>
    <row r="61428" spans="2:2">
      <c r="B61428" s="150"/>
    </row>
    <row r="61429" spans="2:2">
      <c r="B61429" s="150"/>
    </row>
    <row r="61430" spans="2:2">
      <c r="B61430" s="150"/>
    </row>
    <row r="61431" spans="2:2">
      <c r="B61431" s="150"/>
    </row>
    <row r="61432" spans="2:2">
      <c r="B61432" s="150"/>
    </row>
    <row r="61433" spans="2:2">
      <c r="B61433" s="150"/>
    </row>
    <row r="61434" spans="2:2">
      <c r="B61434" s="150"/>
    </row>
    <row r="61435" spans="2:2">
      <c r="B61435" s="150"/>
    </row>
    <row r="61436" spans="2:2">
      <c r="B61436" s="150"/>
    </row>
    <row r="61437" spans="2:2">
      <c r="B61437" s="150"/>
    </row>
    <row r="61438" spans="2:2">
      <c r="B61438" s="150"/>
    </row>
    <row r="61439" spans="2:2">
      <c r="B61439" s="150"/>
    </row>
    <row r="61440" spans="2:2">
      <c r="B61440" s="150"/>
    </row>
    <row r="61441" spans="2:2">
      <c r="B61441" s="150"/>
    </row>
    <row r="61442" spans="2:2">
      <c r="B61442" s="150"/>
    </row>
    <row r="61443" spans="2:2">
      <c r="B61443" s="150"/>
    </row>
    <row r="61444" spans="2:2">
      <c r="B61444" s="150"/>
    </row>
    <row r="61445" spans="2:2">
      <c r="B61445" s="150"/>
    </row>
    <row r="61446" spans="2:2">
      <c r="B61446" s="150"/>
    </row>
    <row r="61447" spans="2:2">
      <c r="B61447" s="150"/>
    </row>
    <row r="61448" spans="2:2">
      <c r="B61448" s="150"/>
    </row>
    <row r="61449" spans="2:2">
      <c r="B61449" s="150"/>
    </row>
    <row r="61450" spans="2:2">
      <c r="B61450" s="150"/>
    </row>
    <row r="61451" spans="2:2">
      <c r="B61451" s="150"/>
    </row>
    <row r="61452" spans="2:2">
      <c r="B61452" s="150"/>
    </row>
    <row r="61453" spans="2:2">
      <c r="B61453" s="150"/>
    </row>
    <row r="61454" spans="2:2">
      <c r="B61454" s="150"/>
    </row>
    <row r="61455" spans="2:2">
      <c r="B61455" s="150"/>
    </row>
    <row r="61456" spans="2:2">
      <c r="B61456" s="150"/>
    </row>
    <row r="61457" spans="2:2">
      <c r="B61457" s="150"/>
    </row>
    <row r="61458" spans="2:2">
      <c r="B61458" s="150"/>
    </row>
    <row r="61459" spans="2:2">
      <c r="B61459" s="150"/>
    </row>
    <row r="61460" spans="2:2">
      <c r="B61460" s="150"/>
    </row>
    <row r="61461" spans="2:2">
      <c r="B61461" s="150"/>
    </row>
    <row r="61462" spans="2:2">
      <c r="B61462" s="150"/>
    </row>
    <row r="61463" spans="2:2">
      <c r="B61463" s="150"/>
    </row>
    <row r="61464" spans="2:2">
      <c r="B61464" s="150"/>
    </row>
    <row r="61465" spans="2:2">
      <c r="B61465" s="150"/>
    </row>
    <row r="61466" spans="2:2">
      <c r="B61466" s="150"/>
    </row>
    <row r="61467" spans="2:2">
      <c r="B61467" s="150"/>
    </row>
    <row r="61468" spans="2:2">
      <c r="B61468" s="150"/>
    </row>
    <row r="61469" spans="2:2">
      <c r="B61469" s="150"/>
    </row>
    <row r="61470" spans="2:2">
      <c r="B61470" s="150"/>
    </row>
    <row r="61471" spans="2:2">
      <c r="B61471" s="150"/>
    </row>
    <row r="61472" spans="2:2">
      <c r="B61472" s="150"/>
    </row>
    <row r="61473" spans="2:2">
      <c r="B61473" s="150"/>
    </row>
    <row r="61474" spans="2:2">
      <c r="B61474" s="150"/>
    </row>
    <row r="61475" spans="2:2">
      <c r="B61475" s="150"/>
    </row>
    <row r="61476" spans="2:2">
      <c r="B61476" s="150"/>
    </row>
    <row r="61477" spans="2:2">
      <c r="B61477" s="150"/>
    </row>
    <row r="61478" spans="2:2">
      <c r="B61478" s="150"/>
    </row>
    <row r="61479" spans="2:2">
      <c r="B61479" s="150"/>
    </row>
    <row r="61480" spans="2:2">
      <c r="B61480" s="150"/>
    </row>
    <row r="61481" spans="2:2">
      <c r="B61481" s="150"/>
    </row>
    <row r="61482" spans="2:2">
      <c r="B61482" s="150"/>
    </row>
    <row r="61483" spans="2:2">
      <c r="B61483" s="150"/>
    </row>
    <row r="61484" spans="2:2">
      <c r="B61484" s="150"/>
    </row>
    <row r="61485" spans="2:2">
      <c r="B61485" s="150"/>
    </row>
    <row r="61486" spans="2:2">
      <c r="B61486" s="150"/>
    </row>
    <row r="61487" spans="2:2">
      <c r="B61487" s="150"/>
    </row>
    <row r="61488" spans="2:2">
      <c r="B61488" s="150"/>
    </row>
    <row r="61489" spans="2:2">
      <c r="B61489" s="150"/>
    </row>
    <row r="61490" spans="2:2">
      <c r="B61490" s="150"/>
    </row>
    <row r="61491" spans="2:2">
      <c r="B61491" s="150"/>
    </row>
    <row r="61492" spans="2:2">
      <c r="B61492" s="150"/>
    </row>
    <row r="61493" spans="2:2">
      <c r="B61493" s="150"/>
    </row>
    <row r="61494" spans="2:2">
      <c r="B61494" s="150"/>
    </row>
    <row r="61495" spans="2:2">
      <c r="B61495" s="150"/>
    </row>
    <row r="61496" spans="2:2">
      <c r="B61496" s="150"/>
    </row>
    <row r="61497" spans="2:2">
      <c r="B61497" s="150"/>
    </row>
    <row r="61498" spans="2:2">
      <c r="B61498" s="150"/>
    </row>
    <row r="61499" spans="2:2">
      <c r="B61499" s="150"/>
    </row>
    <row r="61500" spans="2:2">
      <c r="B61500" s="150"/>
    </row>
    <row r="61501" spans="2:2">
      <c r="B61501" s="150"/>
    </row>
    <row r="61502" spans="2:2">
      <c r="B61502" s="150"/>
    </row>
    <row r="61503" spans="2:2">
      <c r="B61503" s="150"/>
    </row>
    <row r="61504" spans="2:2">
      <c r="B61504" s="150"/>
    </row>
    <row r="61505" spans="2:2">
      <c r="B61505" s="150"/>
    </row>
    <row r="61506" spans="2:2">
      <c r="B61506" s="150"/>
    </row>
    <row r="61507" spans="2:2">
      <c r="B61507" s="150"/>
    </row>
    <row r="61508" spans="2:2">
      <c r="B61508" s="150"/>
    </row>
    <row r="61509" spans="2:2">
      <c r="B61509" s="150"/>
    </row>
    <row r="61510" spans="2:2">
      <c r="B61510" s="150"/>
    </row>
    <row r="61511" spans="2:2">
      <c r="B61511" s="150"/>
    </row>
    <row r="61512" spans="2:2">
      <c r="B61512" s="150"/>
    </row>
    <row r="61513" spans="2:2">
      <c r="B61513" s="150"/>
    </row>
    <row r="61514" spans="2:2">
      <c r="B61514" s="150"/>
    </row>
    <row r="61515" spans="2:2">
      <c r="B61515" s="150"/>
    </row>
    <row r="61516" spans="2:2">
      <c r="B61516" s="150"/>
    </row>
    <row r="61517" spans="2:2">
      <c r="B61517" s="150"/>
    </row>
    <row r="61518" spans="2:2">
      <c r="B61518" s="150"/>
    </row>
    <row r="61519" spans="2:2">
      <c r="B61519" s="150"/>
    </row>
    <row r="61520" spans="2:2">
      <c r="B61520" s="150"/>
    </row>
    <row r="61521" spans="2:2">
      <c r="B61521" s="150"/>
    </row>
    <row r="61522" spans="2:2">
      <c r="B61522" s="150"/>
    </row>
    <row r="61523" spans="2:2">
      <c r="B61523" s="150"/>
    </row>
    <row r="61524" spans="2:2">
      <c r="B61524" s="150"/>
    </row>
    <row r="61525" spans="2:2">
      <c r="B61525" s="150"/>
    </row>
    <row r="61526" spans="2:2">
      <c r="B61526" s="150"/>
    </row>
    <row r="61527" spans="2:2">
      <c r="B61527" s="150"/>
    </row>
    <row r="61528" spans="2:2">
      <c r="B61528" s="150"/>
    </row>
    <row r="61529" spans="2:2">
      <c r="B61529" s="150"/>
    </row>
    <row r="61530" spans="2:2">
      <c r="B61530" s="150"/>
    </row>
    <row r="61531" spans="2:2">
      <c r="B61531" s="150"/>
    </row>
    <row r="61532" spans="2:2">
      <c r="B61532" s="150"/>
    </row>
    <row r="61533" spans="2:2">
      <c r="B61533" s="150"/>
    </row>
    <row r="61534" spans="2:2">
      <c r="B61534" s="150"/>
    </row>
    <row r="61535" spans="2:2">
      <c r="B61535" s="150"/>
    </row>
    <row r="61536" spans="2:2">
      <c r="B61536" s="150"/>
    </row>
    <row r="61537" spans="2:2">
      <c r="B61537" s="150"/>
    </row>
    <row r="61538" spans="2:2">
      <c r="B61538" s="150"/>
    </row>
    <row r="61539" spans="2:2">
      <c r="B61539" s="150"/>
    </row>
    <row r="61540" spans="2:2">
      <c r="B61540" s="150"/>
    </row>
    <row r="61541" spans="2:2">
      <c r="B61541" s="150"/>
    </row>
    <row r="61542" spans="2:2">
      <c r="B61542" s="150"/>
    </row>
    <row r="61543" spans="2:2">
      <c r="B61543" s="150"/>
    </row>
    <row r="61544" spans="2:2">
      <c r="B61544" s="150"/>
    </row>
    <row r="61545" spans="2:2">
      <c r="B61545" s="150"/>
    </row>
    <row r="61546" spans="2:2">
      <c r="B61546" s="150"/>
    </row>
    <row r="61547" spans="2:2">
      <c r="B61547" s="150"/>
    </row>
    <row r="61548" spans="2:2">
      <c r="B61548" s="150"/>
    </row>
    <row r="61549" spans="2:2">
      <c r="B61549" s="150"/>
    </row>
    <row r="61550" spans="2:2">
      <c r="B61550" s="150"/>
    </row>
    <row r="61551" spans="2:2">
      <c r="B61551" s="150"/>
    </row>
    <row r="61552" spans="2:2">
      <c r="B61552" s="150"/>
    </row>
    <row r="61553" spans="2:2">
      <c r="B61553" s="150"/>
    </row>
    <row r="61554" spans="2:2">
      <c r="B61554" s="150"/>
    </row>
    <row r="61555" spans="2:2">
      <c r="B61555" s="150"/>
    </row>
    <row r="61556" spans="2:2">
      <c r="B61556" s="150"/>
    </row>
    <row r="61557" spans="2:2">
      <c r="B61557" s="150"/>
    </row>
    <row r="61558" spans="2:2">
      <c r="B61558" s="150"/>
    </row>
    <row r="61559" spans="2:2">
      <c r="B61559" s="150"/>
    </row>
    <row r="61560" spans="2:2">
      <c r="B61560" s="150"/>
    </row>
    <row r="61561" spans="2:2">
      <c r="B61561" s="150"/>
    </row>
    <row r="61562" spans="2:2">
      <c r="B61562" s="150"/>
    </row>
    <row r="61563" spans="2:2">
      <c r="B61563" s="150"/>
    </row>
    <row r="61564" spans="2:2">
      <c r="B61564" s="150"/>
    </row>
    <row r="61565" spans="2:2">
      <c r="B61565" s="150"/>
    </row>
    <row r="61566" spans="2:2">
      <c r="B61566" s="150"/>
    </row>
    <row r="61567" spans="2:2">
      <c r="B61567" s="150"/>
    </row>
    <row r="61568" spans="2:2">
      <c r="B61568" s="150"/>
    </row>
    <row r="61569" spans="2:2">
      <c r="B61569" s="150"/>
    </row>
    <row r="61570" spans="2:2">
      <c r="B61570" s="150"/>
    </row>
    <row r="61571" spans="2:2">
      <c r="B61571" s="150"/>
    </row>
    <row r="61572" spans="2:2">
      <c r="B61572" s="150"/>
    </row>
    <row r="61573" spans="2:2">
      <c r="B61573" s="150"/>
    </row>
    <row r="61574" spans="2:2">
      <c r="B61574" s="150"/>
    </row>
    <row r="61575" spans="2:2">
      <c r="B61575" s="150"/>
    </row>
    <row r="61576" spans="2:2">
      <c r="B61576" s="150"/>
    </row>
    <row r="61577" spans="2:2">
      <c r="B61577" s="150"/>
    </row>
    <row r="61578" spans="2:2">
      <c r="B61578" s="150"/>
    </row>
    <row r="61579" spans="2:2">
      <c r="B61579" s="150"/>
    </row>
    <row r="61580" spans="2:2">
      <c r="B61580" s="150"/>
    </row>
    <row r="61581" spans="2:2">
      <c r="B61581" s="150"/>
    </row>
    <row r="61582" spans="2:2">
      <c r="B61582" s="150"/>
    </row>
    <row r="61583" spans="2:2">
      <c r="B61583" s="150"/>
    </row>
    <row r="61584" spans="2:2">
      <c r="B61584" s="150"/>
    </row>
    <row r="61585" spans="2:2">
      <c r="B61585" s="150"/>
    </row>
    <row r="61586" spans="2:2">
      <c r="B61586" s="150"/>
    </row>
    <row r="61587" spans="2:2">
      <c r="B61587" s="150"/>
    </row>
    <row r="61588" spans="2:2">
      <c r="B61588" s="150"/>
    </row>
    <row r="61589" spans="2:2">
      <c r="B61589" s="150"/>
    </row>
    <row r="61590" spans="2:2">
      <c r="B61590" s="150"/>
    </row>
    <row r="61591" spans="2:2">
      <c r="B61591" s="150"/>
    </row>
    <row r="61592" spans="2:2">
      <c r="B61592" s="150"/>
    </row>
    <row r="61593" spans="2:2">
      <c r="B61593" s="150"/>
    </row>
    <row r="61594" spans="2:2">
      <c r="B61594" s="150"/>
    </row>
    <row r="61595" spans="2:2">
      <c r="B61595" s="150"/>
    </row>
    <row r="61596" spans="2:2">
      <c r="B61596" s="150"/>
    </row>
    <row r="61597" spans="2:2">
      <c r="B61597" s="150"/>
    </row>
    <row r="61598" spans="2:2">
      <c r="B61598" s="150"/>
    </row>
    <row r="61599" spans="2:2">
      <c r="B61599" s="150"/>
    </row>
    <row r="61600" spans="2:2">
      <c r="B61600" s="150"/>
    </row>
    <row r="61601" spans="2:2">
      <c r="B61601" s="150"/>
    </row>
    <row r="61602" spans="2:2">
      <c r="B61602" s="150"/>
    </row>
    <row r="61603" spans="2:2">
      <c r="B61603" s="150"/>
    </row>
    <row r="61604" spans="2:2">
      <c r="B61604" s="150"/>
    </row>
    <row r="61605" spans="2:2">
      <c r="B61605" s="150"/>
    </row>
    <row r="61606" spans="2:2">
      <c r="B61606" s="150"/>
    </row>
    <row r="61607" spans="2:2">
      <c r="B61607" s="150"/>
    </row>
    <row r="61608" spans="2:2">
      <c r="B61608" s="150"/>
    </row>
    <row r="61609" spans="2:2">
      <c r="B61609" s="150"/>
    </row>
    <row r="61610" spans="2:2">
      <c r="B61610" s="150"/>
    </row>
    <row r="61611" spans="2:2">
      <c r="B61611" s="150"/>
    </row>
    <row r="61612" spans="2:2">
      <c r="B61612" s="150"/>
    </row>
    <row r="61613" spans="2:2">
      <c r="B61613" s="150"/>
    </row>
    <row r="61614" spans="2:2">
      <c r="B61614" s="150"/>
    </row>
    <row r="61615" spans="2:2">
      <c r="B61615" s="150"/>
    </row>
    <row r="61616" spans="2:2">
      <c r="B61616" s="150"/>
    </row>
    <row r="61617" spans="2:2">
      <c r="B61617" s="150"/>
    </row>
    <row r="61618" spans="2:2">
      <c r="B61618" s="150"/>
    </row>
    <row r="61619" spans="2:2">
      <c r="B61619" s="150"/>
    </row>
    <row r="61620" spans="2:2">
      <c r="B61620" s="150"/>
    </row>
    <row r="61621" spans="2:2">
      <c r="B61621" s="150"/>
    </row>
    <row r="61622" spans="2:2">
      <c r="B61622" s="150"/>
    </row>
    <row r="61623" spans="2:2">
      <c r="B61623" s="150"/>
    </row>
    <row r="61624" spans="2:2">
      <c r="B61624" s="150"/>
    </row>
    <row r="61625" spans="2:2">
      <c r="B61625" s="150"/>
    </row>
    <row r="61626" spans="2:2">
      <c r="B61626" s="150"/>
    </row>
    <row r="61627" spans="2:2">
      <c r="B61627" s="150"/>
    </row>
    <row r="61628" spans="2:2">
      <c r="B61628" s="150"/>
    </row>
    <row r="61629" spans="2:2">
      <c r="B61629" s="150"/>
    </row>
    <row r="61630" spans="2:2">
      <c r="B61630" s="150"/>
    </row>
    <row r="61631" spans="2:2">
      <c r="B61631" s="150"/>
    </row>
    <row r="61632" spans="2:2">
      <c r="B61632" s="150"/>
    </row>
    <row r="61633" spans="2:2">
      <c r="B61633" s="150"/>
    </row>
    <row r="61634" spans="2:2">
      <c r="B61634" s="150"/>
    </row>
    <row r="61635" spans="2:2">
      <c r="B61635" s="150"/>
    </row>
    <row r="61636" spans="2:2">
      <c r="B61636" s="150"/>
    </row>
    <row r="61637" spans="2:2">
      <c r="B61637" s="150"/>
    </row>
    <row r="61638" spans="2:2">
      <c r="B61638" s="150"/>
    </row>
    <row r="61639" spans="2:2">
      <c r="B61639" s="150"/>
    </row>
    <row r="61640" spans="2:2">
      <c r="B61640" s="150"/>
    </row>
    <row r="61641" spans="2:2">
      <c r="B61641" s="150"/>
    </row>
    <row r="61642" spans="2:2">
      <c r="B61642" s="150"/>
    </row>
    <row r="61643" spans="2:2">
      <c r="B61643" s="150"/>
    </row>
    <row r="61644" spans="2:2">
      <c r="B61644" s="150"/>
    </row>
    <row r="61645" spans="2:2">
      <c r="B61645" s="150"/>
    </row>
    <row r="61646" spans="2:2">
      <c r="B61646" s="150"/>
    </row>
    <row r="61647" spans="2:2">
      <c r="B61647" s="150"/>
    </row>
    <row r="61648" spans="2:2">
      <c r="B61648" s="150"/>
    </row>
    <row r="61649" spans="2:2">
      <c r="B61649" s="150"/>
    </row>
    <row r="61650" spans="2:2">
      <c r="B61650" s="150"/>
    </row>
    <row r="61651" spans="2:2">
      <c r="B61651" s="150"/>
    </row>
    <row r="61652" spans="2:2">
      <c r="B61652" s="150"/>
    </row>
    <row r="61653" spans="2:2">
      <c r="B61653" s="150"/>
    </row>
    <row r="61654" spans="2:2">
      <c r="B61654" s="150"/>
    </row>
    <row r="61655" spans="2:2">
      <c r="B61655" s="150"/>
    </row>
    <row r="61656" spans="2:2">
      <c r="B61656" s="150"/>
    </row>
    <row r="61657" spans="2:2">
      <c r="B61657" s="150"/>
    </row>
    <row r="61658" spans="2:2">
      <c r="B61658" s="150"/>
    </row>
    <row r="61659" spans="2:2">
      <c r="B61659" s="150"/>
    </row>
    <row r="61660" spans="2:2">
      <c r="B61660" s="150"/>
    </row>
    <row r="61661" spans="2:2">
      <c r="B61661" s="150"/>
    </row>
    <row r="61662" spans="2:2">
      <c r="B61662" s="150"/>
    </row>
    <row r="61663" spans="2:2">
      <c r="B61663" s="150"/>
    </row>
    <row r="61664" spans="2:2">
      <c r="B61664" s="150"/>
    </row>
    <row r="61665" spans="2:2">
      <c r="B61665" s="150"/>
    </row>
    <row r="61666" spans="2:2">
      <c r="B61666" s="150"/>
    </row>
    <row r="61667" spans="2:2">
      <c r="B61667" s="150"/>
    </row>
    <row r="61668" spans="2:2">
      <c r="B61668" s="150"/>
    </row>
    <row r="61669" spans="2:2">
      <c r="B61669" s="150"/>
    </row>
    <row r="61670" spans="2:2">
      <c r="B61670" s="150"/>
    </row>
    <row r="61671" spans="2:2">
      <c r="B61671" s="150"/>
    </row>
    <row r="61672" spans="2:2">
      <c r="B61672" s="150"/>
    </row>
    <row r="61673" spans="2:2">
      <c r="B61673" s="150"/>
    </row>
    <row r="61674" spans="2:2">
      <c r="B61674" s="150"/>
    </row>
    <row r="61675" spans="2:2">
      <c r="B61675" s="150"/>
    </row>
    <row r="61676" spans="2:2">
      <c r="B61676" s="150"/>
    </row>
    <row r="61677" spans="2:2">
      <c r="B61677" s="150"/>
    </row>
    <row r="61678" spans="2:2">
      <c r="B61678" s="150"/>
    </row>
    <row r="61679" spans="2:2">
      <c r="B61679" s="150"/>
    </row>
    <row r="61680" spans="2:2">
      <c r="B61680" s="150"/>
    </row>
    <row r="61681" spans="2:2">
      <c r="B61681" s="150"/>
    </row>
    <row r="61682" spans="2:2">
      <c r="B61682" s="150"/>
    </row>
    <row r="61683" spans="2:2">
      <c r="B61683" s="150"/>
    </row>
    <row r="61684" spans="2:2">
      <c r="B61684" s="150"/>
    </row>
    <row r="61685" spans="2:2">
      <c r="B61685" s="150"/>
    </row>
    <row r="61686" spans="2:2">
      <c r="B61686" s="150"/>
    </row>
    <row r="61687" spans="2:2">
      <c r="B61687" s="150"/>
    </row>
    <row r="61688" spans="2:2">
      <c r="B61688" s="150"/>
    </row>
    <row r="61689" spans="2:2">
      <c r="B61689" s="150"/>
    </row>
    <row r="61690" spans="2:2">
      <c r="B61690" s="150"/>
    </row>
    <row r="61691" spans="2:2">
      <c r="B61691" s="150"/>
    </row>
    <row r="61692" spans="2:2">
      <c r="B61692" s="150"/>
    </row>
    <row r="61693" spans="2:2">
      <c r="B61693" s="150"/>
    </row>
    <row r="61694" spans="2:2">
      <c r="B61694" s="150"/>
    </row>
    <row r="61695" spans="2:2">
      <c r="B61695" s="150"/>
    </row>
    <row r="61696" spans="2:2">
      <c r="B61696" s="150"/>
    </row>
    <row r="61697" spans="2:2">
      <c r="B61697" s="150"/>
    </row>
    <row r="61698" spans="2:2">
      <c r="B61698" s="150"/>
    </row>
    <row r="61699" spans="2:2">
      <c r="B61699" s="150"/>
    </row>
    <row r="61700" spans="2:2">
      <c r="B61700" s="150"/>
    </row>
    <row r="61701" spans="2:2">
      <c r="B61701" s="150"/>
    </row>
    <row r="61702" spans="2:2">
      <c r="B61702" s="150"/>
    </row>
    <row r="61703" spans="2:2">
      <c r="B61703" s="150"/>
    </row>
    <row r="61704" spans="2:2">
      <c r="B61704" s="150"/>
    </row>
    <row r="61705" spans="2:2">
      <c r="B61705" s="150"/>
    </row>
    <row r="61706" spans="2:2">
      <c r="B61706" s="150"/>
    </row>
    <row r="61707" spans="2:2">
      <c r="B61707" s="150"/>
    </row>
    <row r="61708" spans="2:2">
      <c r="B61708" s="150"/>
    </row>
    <row r="61709" spans="2:2">
      <c r="B61709" s="150"/>
    </row>
    <row r="61710" spans="2:2">
      <c r="B61710" s="150"/>
    </row>
    <row r="61711" spans="2:2">
      <c r="B61711" s="150"/>
    </row>
    <row r="61712" spans="2:2">
      <c r="B61712" s="150"/>
    </row>
    <row r="61713" spans="2:2">
      <c r="B61713" s="150"/>
    </row>
    <row r="61714" spans="2:2">
      <c r="B61714" s="150"/>
    </row>
    <row r="61715" spans="2:2">
      <c r="B61715" s="150"/>
    </row>
    <row r="61716" spans="2:2">
      <c r="B61716" s="150"/>
    </row>
    <row r="61717" spans="2:2">
      <c r="B61717" s="150"/>
    </row>
    <row r="61718" spans="2:2">
      <c r="B61718" s="150"/>
    </row>
    <row r="61719" spans="2:2">
      <c r="B61719" s="150"/>
    </row>
    <row r="61720" spans="2:2">
      <c r="B61720" s="150"/>
    </row>
    <row r="61721" spans="2:2">
      <c r="B61721" s="150"/>
    </row>
    <row r="61722" spans="2:2">
      <c r="B61722" s="150"/>
    </row>
    <row r="61723" spans="2:2">
      <c r="B61723" s="150"/>
    </row>
    <row r="61724" spans="2:2">
      <c r="B61724" s="150"/>
    </row>
    <row r="61725" spans="2:2">
      <c r="B61725" s="150"/>
    </row>
    <row r="61726" spans="2:2">
      <c r="B61726" s="150"/>
    </row>
    <row r="61727" spans="2:2">
      <c r="B61727" s="150"/>
    </row>
    <row r="61728" spans="2:2">
      <c r="B61728" s="150"/>
    </row>
    <row r="61729" spans="2:2">
      <c r="B61729" s="150"/>
    </row>
    <row r="61730" spans="2:2">
      <c r="B61730" s="150"/>
    </row>
    <row r="61731" spans="2:2">
      <c r="B61731" s="150"/>
    </row>
    <row r="61732" spans="2:2">
      <c r="B61732" s="150"/>
    </row>
    <row r="61733" spans="2:2">
      <c r="B61733" s="150"/>
    </row>
    <row r="61734" spans="2:2">
      <c r="B61734" s="150"/>
    </row>
    <row r="61735" spans="2:2">
      <c r="B61735" s="150"/>
    </row>
    <row r="61736" spans="2:2">
      <c r="B61736" s="150"/>
    </row>
    <row r="61737" spans="2:2">
      <c r="B61737" s="150"/>
    </row>
    <row r="61738" spans="2:2">
      <c r="B61738" s="150"/>
    </row>
    <row r="61739" spans="2:2">
      <c r="B61739" s="150"/>
    </row>
    <row r="61740" spans="2:2">
      <c r="B61740" s="150"/>
    </row>
    <row r="61741" spans="2:2">
      <c r="B61741" s="150"/>
    </row>
    <row r="61742" spans="2:2">
      <c r="B61742" s="150"/>
    </row>
    <row r="61743" spans="2:2">
      <c r="B61743" s="150"/>
    </row>
    <row r="61744" spans="2:2">
      <c r="B61744" s="150"/>
    </row>
    <row r="61745" spans="2:2">
      <c r="B61745" s="150"/>
    </row>
    <row r="61746" spans="2:2">
      <c r="B61746" s="150"/>
    </row>
    <row r="61747" spans="2:2">
      <c r="B61747" s="150"/>
    </row>
    <row r="61748" spans="2:2">
      <c r="B61748" s="150"/>
    </row>
    <row r="61749" spans="2:2">
      <c r="B61749" s="150"/>
    </row>
    <row r="61750" spans="2:2">
      <c r="B61750" s="150"/>
    </row>
    <row r="61751" spans="2:2">
      <c r="B61751" s="150"/>
    </row>
    <row r="61752" spans="2:2">
      <c r="B61752" s="150"/>
    </row>
    <row r="61753" spans="2:2">
      <c r="B61753" s="150"/>
    </row>
    <row r="61754" spans="2:2">
      <c r="B61754" s="150"/>
    </row>
    <row r="61755" spans="2:2">
      <c r="B61755" s="150"/>
    </row>
    <row r="61756" spans="2:2">
      <c r="B61756" s="150"/>
    </row>
    <row r="61757" spans="2:2">
      <c r="B61757" s="150"/>
    </row>
    <row r="61758" spans="2:2">
      <c r="B61758" s="150"/>
    </row>
    <row r="61759" spans="2:2">
      <c r="B61759" s="150"/>
    </row>
    <row r="61760" spans="2:2">
      <c r="B61760" s="150"/>
    </row>
    <row r="61761" spans="2:2">
      <c r="B61761" s="150"/>
    </row>
    <row r="61762" spans="2:2">
      <c r="B61762" s="150"/>
    </row>
    <row r="61763" spans="2:2">
      <c r="B61763" s="150"/>
    </row>
    <row r="61764" spans="2:2">
      <c r="B61764" s="150"/>
    </row>
    <row r="61765" spans="2:2">
      <c r="B61765" s="150"/>
    </row>
    <row r="61766" spans="2:2">
      <c r="B61766" s="150"/>
    </row>
    <row r="61767" spans="2:2">
      <c r="B61767" s="150"/>
    </row>
    <row r="61768" spans="2:2">
      <c r="B61768" s="150"/>
    </row>
    <row r="61769" spans="2:2">
      <c r="B61769" s="150"/>
    </row>
    <row r="61770" spans="2:2">
      <c r="B61770" s="150"/>
    </row>
    <row r="61771" spans="2:2">
      <c r="B61771" s="150"/>
    </row>
    <row r="61772" spans="2:2">
      <c r="B61772" s="150"/>
    </row>
    <row r="61773" spans="2:2">
      <c r="B61773" s="150"/>
    </row>
    <row r="61774" spans="2:2">
      <c r="B61774" s="150"/>
    </row>
    <row r="61775" spans="2:2">
      <c r="B61775" s="150"/>
    </row>
    <row r="61776" spans="2:2">
      <c r="B61776" s="150"/>
    </row>
    <row r="61777" spans="2:2">
      <c r="B61777" s="150"/>
    </row>
    <row r="61778" spans="2:2">
      <c r="B61778" s="150"/>
    </row>
    <row r="61779" spans="2:2">
      <c r="B61779" s="150"/>
    </row>
    <row r="61780" spans="2:2">
      <c r="B61780" s="150"/>
    </row>
    <row r="61781" spans="2:2">
      <c r="B61781" s="150"/>
    </row>
    <row r="61782" spans="2:2">
      <c r="B61782" s="150"/>
    </row>
    <row r="61783" spans="2:2">
      <c r="B61783" s="150"/>
    </row>
    <row r="61784" spans="2:2">
      <c r="B61784" s="150"/>
    </row>
    <row r="61785" spans="2:2">
      <c r="B61785" s="150"/>
    </row>
    <row r="61786" spans="2:2">
      <c r="B61786" s="150"/>
    </row>
    <row r="61787" spans="2:2">
      <c r="B61787" s="150"/>
    </row>
    <row r="61788" spans="2:2">
      <c r="B61788" s="150"/>
    </row>
    <row r="61789" spans="2:2">
      <c r="B61789" s="150"/>
    </row>
    <row r="61790" spans="2:2">
      <c r="B61790" s="150"/>
    </row>
    <row r="61791" spans="2:2">
      <c r="B61791" s="150"/>
    </row>
    <row r="61792" spans="2:2">
      <c r="B61792" s="150"/>
    </row>
    <row r="61793" spans="2:2">
      <c r="B61793" s="150"/>
    </row>
    <row r="61794" spans="2:2">
      <c r="B61794" s="150"/>
    </row>
    <row r="61795" spans="2:2">
      <c r="B61795" s="150"/>
    </row>
    <row r="61796" spans="2:2">
      <c r="B61796" s="150"/>
    </row>
    <row r="61797" spans="2:2">
      <c r="B61797" s="150"/>
    </row>
    <row r="61798" spans="2:2">
      <c r="B61798" s="150"/>
    </row>
    <row r="61799" spans="2:2">
      <c r="B61799" s="150"/>
    </row>
    <row r="61800" spans="2:2">
      <c r="B61800" s="150"/>
    </row>
    <row r="61801" spans="2:2">
      <c r="B61801" s="150"/>
    </row>
    <row r="61802" spans="2:2">
      <c r="B61802" s="150"/>
    </row>
    <row r="61803" spans="2:2">
      <c r="B61803" s="150"/>
    </row>
    <row r="61804" spans="2:2">
      <c r="B61804" s="150"/>
    </row>
    <row r="61805" spans="2:2">
      <c r="B61805" s="150"/>
    </row>
    <row r="61806" spans="2:2">
      <c r="B61806" s="150"/>
    </row>
    <row r="61807" spans="2:2">
      <c r="B61807" s="150"/>
    </row>
    <row r="61808" spans="2:2">
      <c r="B61808" s="150"/>
    </row>
    <row r="61809" spans="2:2">
      <c r="B61809" s="150"/>
    </row>
    <row r="61810" spans="2:2">
      <c r="B61810" s="150"/>
    </row>
    <row r="61811" spans="2:2">
      <c r="B61811" s="150"/>
    </row>
    <row r="61812" spans="2:2">
      <c r="B61812" s="150"/>
    </row>
    <row r="61813" spans="2:2">
      <c r="B61813" s="150"/>
    </row>
    <row r="61814" spans="2:2">
      <c r="B61814" s="150"/>
    </row>
    <row r="61815" spans="2:2">
      <c r="B61815" s="150"/>
    </row>
    <row r="61816" spans="2:2">
      <c r="B61816" s="150"/>
    </row>
    <row r="61817" spans="2:2">
      <c r="B61817" s="150"/>
    </row>
    <row r="61818" spans="2:2">
      <c r="B61818" s="150"/>
    </row>
    <row r="61819" spans="2:2">
      <c r="B61819" s="150"/>
    </row>
    <row r="61820" spans="2:2">
      <c r="B61820" s="150"/>
    </row>
    <row r="61821" spans="2:2">
      <c r="B61821" s="150"/>
    </row>
    <row r="61822" spans="2:2">
      <c r="B61822" s="150"/>
    </row>
    <row r="61823" spans="2:2">
      <c r="B61823" s="150"/>
    </row>
    <row r="61824" spans="2:2">
      <c r="B61824" s="150"/>
    </row>
    <row r="61825" spans="2:2">
      <c r="B61825" s="150"/>
    </row>
    <row r="61826" spans="2:2">
      <c r="B61826" s="150"/>
    </row>
    <row r="61827" spans="2:2">
      <c r="B61827" s="150"/>
    </row>
    <row r="61828" spans="2:2">
      <c r="B61828" s="150"/>
    </row>
    <row r="61829" spans="2:2">
      <c r="B61829" s="150"/>
    </row>
    <row r="61830" spans="2:2">
      <c r="B61830" s="150"/>
    </row>
    <row r="61831" spans="2:2">
      <c r="B61831" s="150"/>
    </row>
    <row r="61832" spans="2:2">
      <c r="B61832" s="150"/>
    </row>
    <row r="61833" spans="2:2">
      <c r="B61833" s="150"/>
    </row>
    <row r="61834" spans="2:2">
      <c r="B61834" s="150"/>
    </row>
    <row r="61835" spans="2:2">
      <c r="B61835" s="150"/>
    </row>
    <row r="61836" spans="2:2">
      <c r="B61836" s="150"/>
    </row>
    <row r="61837" spans="2:2">
      <c r="B61837" s="150"/>
    </row>
    <row r="61838" spans="2:2">
      <c r="B61838" s="150"/>
    </row>
    <row r="61839" spans="2:2">
      <c r="B61839" s="150"/>
    </row>
    <row r="61840" spans="2:2">
      <c r="B61840" s="150"/>
    </row>
    <row r="61841" spans="2:2">
      <c r="B61841" s="150"/>
    </row>
    <row r="61842" spans="2:2">
      <c r="B61842" s="150"/>
    </row>
    <row r="61843" spans="2:2">
      <c r="B61843" s="150"/>
    </row>
    <row r="61844" spans="2:2">
      <c r="B61844" s="150"/>
    </row>
    <row r="61845" spans="2:2">
      <c r="B61845" s="150"/>
    </row>
    <row r="61846" spans="2:2">
      <c r="B61846" s="150"/>
    </row>
    <row r="61847" spans="2:2">
      <c r="B61847" s="150"/>
    </row>
    <row r="61848" spans="2:2">
      <c r="B61848" s="150"/>
    </row>
    <row r="61849" spans="2:2">
      <c r="B61849" s="150"/>
    </row>
    <row r="61850" spans="2:2">
      <c r="B61850" s="150"/>
    </row>
    <row r="61851" spans="2:2">
      <c r="B61851" s="150"/>
    </row>
    <row r="61852" spans="2:2">
      <c r="B61852" s="150"/>
    </row>
    <row r="61853" spans="2:2">
      <c r="B61853" s="150"/>
    </row>
    <row r="61854" spans="2:2">
      <c r="B61854" s="150"/>
    </row>
    <row r="61855" spans="2:2">
      <c r="B61855" s="150"/>
    </row>
    <row r="61856" spans="2:2">
      <c r="B61856" s="150"/>
    </row>
    <row r="61857" spans="2:2">
      <c r="B61857" s="150"/>
    </row>
    <row r="61858" spans="2:2">
      <c r="B61858" s="150"/>
    </row>
    <row r="61859" spans="2:2">
      <c r="B61859" s="150"/>
    </row>
    <row r="61860" spans="2:2">
      <c r="B61860" s="150"/>
    </row>
    <row r="61861" spans="2:2">
      <c r="B61861" s="150"/>
    </row>
    <row r="61862" spans="2:2">
      <c r="B61862" s="150"/>
    </row>
    <row r="61863" spans="2:2">
      <c r="B61863" s="150"/>
    </row>
    <row r="61864" spans="2:2">
      <c r="B61864" s="150"/>
    </row>
    <row r="61865" spans="2:2">
      <c r="B61865" s="150"/>
    </row>
    <row r="61866" spans="2:2">
      <c r="B61866" s="150"/>
    </row>
    <row r="61867" spans="2:2">
      <c r="B61867" s="150"/>
    </row>
    <row r="61868" spans="2:2">
      <c r="B61868" s="150"/>
    </row>
    <row r="61869" spans="2:2">
      <c r="B61869" s="150"/>
    </row>
    <row r="61870" spans="2:2">
      <c r="B61870" s="150"/>
    </row>
    <row r="61871" spans="2:2">
      <c r="B61871" s="150"/>
    </row>
    <row r="61872" spans="2:2">
      <c r="B61872" s="150"/>
    </row>
    <row r="61873" spans="2:2">
      <c r="B61873" s="150"/>
    </row>
    <row r="61874" spans="2:2">
      <c r="B61874" s="150"/>
    </row>
    <row r="61875" spans="2:2">
      <c r="B61875" s="150"/>
    </row>
    <row r="61876" spans="2:2">
      <c r="B61876" s="150"/>
    </row>
    <row r="61877" spans="2:2">
      <c r="B61877" s="150"/>
    </row>
    <row r="61878" spans="2:2">
      <c r="B61878" s="150"/>
    </row>
    <row r="61879" spans="2:2">
      <c r="B61879" s="150"/>
    </row>
    <row r="61880" spans="2:2">
      <c r="B61880" s="150"/>
    </row>
    <row r="61881" spans="2:2">
      <c r="B61881" s="150"/>
    </row>
    <row r="61882" spans="2:2">
      <c r="B61882" s="150"/>
    </row>
    <row r="61883" spans="2:2">
      <c r="B61883" s="150"/>
    </row>
    <row r="61884" spans="2:2">
      <c r="B61884" s="150"/>
    </row>
    <row r="61885" spans="2:2">
      <c r="B61885" s="150"/>
    </row>
    <row r="61886" spans="2:2">
      <c r="B61886" s="150"/>
    </row>
    <row r="61887" spans="2:2">
      <c r="B61887" s="150"/>
    </row>
    <row r="61888" spans="2:2">
      <c r="B61888" s="150"/>
    </row>
    <row r="61889" spans="2:2">
      <c r="B61889" s="150"/>
    </row>
    <row r="61890" spans="2:2">
      <c r="B61890" s="150"/>
    </row>
    <row r="61891" spans="2:2">
      <c r="B61891" s="150"/>
    </row>
    <row r="61892" spans="2:2">
      <c r="B61892" s="150"/>
    </row>
    <row r="61893" spans="2:2">
      <c r="B61893" s="150"/>
    </row>
    <row r="61894" spans="2:2">
      <c r="B61894" s="150"/>
    </row>
    <row r="61895" spans="2:2">
      <c r="B61895" s="150"/>
    </row>
    <row r="61896" spans="2:2">
      <c r="B61896" s="150"/>
    </row>
    <row r="61897" spans="2:2">
      <c r="B61897" s="150"/>
    </row>
    <row r="61898" spans="2:2">
      <c r="B61898" s="150"/>
    </row>
    <row r="61899" spans="2:2">
      <c r="B61899" s="150"/>
    </row>
    <row r="61900" spans="2:2">
      <c r="B61900" s="150"/>
    </row>
    <row r="61901" spans="2:2">
      <c r="B61901" s="150"/>
    </row>
    <row r="61902" spans="2:2">
      <c r="B61902" s="150"/>
    </row>
    <row r="61903" spans="2:2">
      <c r="B61903" s="150"/>
    </row>
    <row r="61904" spans="2:2">
      <c r="B61904" s="150"/>
    </row>
    <row r="61905" spans="2:2">
      <c r="B61905" s="150"/>
    </row>
    <row r="61906" spans="2:2">
      <c r="B61906" s="150"/>
    </row>
    <row r="61907" spans="2:2">
      <c r="B61907" s="150"/>
    </row>
    <row r="61908" spans="2:2">
      <c r="B61908" s="150"/>
    </row>
    <row r="61909" spans="2:2">
      <c r="B61909" s="150"/>
    </row>
    <row r="61910" spans="2:2">
      <c r="B61910" s="150"/>
    </row>
    <row r="61911" spans="2:2">
      <c r="B61911" s="150"/>
    </row>
    <row r="61912" spans="2:2">
      <c r="B61912" s="150"/>
    </row>
    <row r="61913" spans="2:2">
      <c r="B61913" s="150"/>
    </row>
    <row r="61914" spans="2:2">
      <c r="B61914" s="150"/>
    </row>
    <row r="61915" spans="2:2">
      <c r="B61915" s="150"/>
    </row>
    <row r="61916" spans="2:2">
      <c r="B61916" s="150"/>
    </row>
    <row r="61917" spans="2:2">
      <c r="B61917" s="150"/>
    </row>
    <row r="61918" spans="2:2">
      <c r="B61918" s="150"/>
    </row>
    <row r="61919" spans="2:2">
      <c r="B61919" s="150"/>
    </row>
    <row r="61920" spans="2:2">
      <c r="B61920" s="150"/>
    </row>
    <row r="61921" spans="2:2">
      <c r="B61921" s="150"/>
    </row>
    <row r="61922" spans="2:2">
      <c r="B61922" s="150"/>
    </row>
    <row r="61923" spans="2:2">
      <c r="B61923" s="150"/>
    </row>
    <row r="61924" spans="2:2">
      <c r="B61924" s="150"/>
    </row>
    <row r="61925" spans="2:2">
      <c r="B61925" s="150"/>
    </row>
    <row r="61926" spans="2:2">
      <c r="B61926" s="150"/>
    </row>
    <row r="61927" spans="2:2">
      <c r="B61927" s="150"/>
    </row>
    <row r="61928" spans="2:2">
      <c r="B61928" s="150"/>
    </row>
    <row r="61929" spans="2:2">
      <c r="B61929" s="150"/>
    </row>
    <row r="61930" spans="2:2">
      <c r="B61930" s="150"/>
    </row>
    <row r="61931" spans="2:2">
      <c r="B61931" s="150"/>
    </row>
    <row r="61932" spans="2:2">
      <c r="B61932" s="150"/>
    </row>
    <row r="61933" spans="2:2">
      <c r="B61933" s="150"/>
    </row>
    <row r="61934" spans="2:2">
      <c r="B61934" s="150"/>
    </row>
    <row r="61935" spans="2:2">
      <c r="B61935" s="150"/>
    </row>
    <row r="61936" spans="2:2">
      <c r="B61936" s="150"/>
    </row>
    <row r="61937" spans="2:2">
      <c r="B61937" s="150"/>
    </row>
    <row r="61938" spans="2:2">
      <c r="B61938" s="150"/>
    </row>
    <row r="61939" spans="2:2">
      <c r="B61939" s="150"/>
    </row>
    <row r="61940" spans="2:2">
      <c r="B61940" s="150"/>
    </row>
    <row r="61941" spans="2:2">
      <c r="B61941" s="150"/>
    </row>
    <row r="61942" spans="2:2">
      <c r="B61942" s="150"/>
    </row>
    <row r="61943" spans="2:2">
      <c r="B61943" s="150"/>
    </row>
    <row r="61944" spans="2:2">
      <c r="B61944" s="150"/>
    </row>
    <row r="61945" spans="2:2">
      <c r="B61945" s="150"/>
    </row>
    <row r="61946" spans="2:2">
      <c r="B61946" s="150"/>
    </row>
    <row r="61947" spans="2:2">
      <c r="B61947" s="150"/>
    </row>
    <row r="61948" spans="2:2">
      <c r="B61948" s="150"/>
    </row>
    <row r="61949" spans="2:2">
      <c r="B61949" s="150"/>
    </row>
    <row r="61950" spans="2:2">
      <c r="B61950" s="150"/>
    </row>
    <row r="61951" spans="2:2">
      <c r="B61951" s="150"/>
    </row>
    <row r="61952" spans="2:2">
      <c r="B61952" s="150"/>
    </row>
    <row r="61953" spans="2:2">
      <c r="B61953" s="150"/>
    </row>
    <row r="61954" spans="2:2">
      <c r="B61954" s="150"/>
    </row>
    <row r="61955" spans="2:2">
      <c r="B61955" s="150"/>
    </row>
    <row r="61956" spans="2:2">
      <c r="B61956" s="150"/>
    </row>
    <row r="61957" spans="2:2">
      <c r="B61957" s="150"/>
    </row>
    <row r="61958" spans="2:2">
      <c r="B61958" s="150"/>
    </row>
    <row r="61959" spans="2:2">
      <c r="B61959" s="150"/>
    </row>
    <row r="61960" spans="2:2">
      <c r="B61960" s="150"/>
    </row>
    <row r="61961" spans="2:2">
      <c r="B61961" s="150"/>
    </row>
    <row r="61962" spans="2:2">
      <c r="B61962" s="150"/>
    </row>
    <row r="61963" spans="2:2">
      <c r="B61963" s="150"/>
    </row>
    <row r="61964" spans="2:2">
      <c r="B61964" s="150"/>
    </row>
    <row r="61965" spans="2:2">
      <c r="B61965" s="150"/>
    </row>
    <row r="61966" spans="2:2">
      <c r="B61966" s="150"/>
    </row>
    <row r="61967" spans="2:2">
      <c r="B61967" s="150"/>
    </row>
    <row r="61968" spans="2:2">
      <c r="B61968" s="150"/>
    </row>
    <row r="61969" spans="2:2">
      <c r="B61969" s="150"/>
    </row>
    <row r="61970" spans="2:2">
      <c r="B61970" s="150"/>
    </row>
    <row r="61971" spans="2:2">
      <c r="B61971" s="150"/>
    </row>
    <row r="61972" spans="2:2">
      <c r="B61972" s="150"/>
    </row>
    <row r="61973" spans="2:2">
      <c r="B61973" s="150"/>
    </row>
    <row r="61974" spans="2:2">
      <c r="B61974" s="150"/>
    </row>
    <row r="61975" spans="2:2">
      <c r="B61975" s="150"/>
    </row>
    <row r="61976" spans="2:2">
      <c r="B61976" s="150"/>
    </row>
    <row r="61977" spans="2:2">
      <c r="B61977" s="150"/>
    </row>
    <row r="61978" spans="2:2">
      <c r="B61978" s="150"/>
    </row>
    <row r="61979" spans="2:2">
      <c r="B61979" s="150"/>
    </row>
    <row r="61980" spans="2:2">
      <c r="B61980" s="150"/>
    </row>
    <row r="61981" spans="2:2">
      <c r="B61981" s="150"/>
    </row>
    <row r="61982" spans="2:2">
      <c r="B61982" s="150"/>
    </row>
    <row r="61983" spans="2:2">
      <c r="B61983" s="150"/>
    </row>
    <row r="61984" spans="2:2">
      <c r="B61984" s="150"/>
    </row>
    <row r="61985" spans="2:2">
      <c r="B61985" s="150"/>
    </row>
    <row r="61986" spans="2:2">
      <c r="B61986" s="150"/>
    </row>
    <row r="61987" spans="2:2">
      <c r="B61987" s="150"/>
    </row>
    <row r="61988" spans="2:2">
      <c r="B61988" s="150"/>
    </row>
    <row r="61989" spans="2:2">
      <c r="B61989" s="150"/>
    </row>
    <row r="61990" spans="2:2">
      <c r="B61990" s="150"/>
    </row>
    <row r="61991" spans="2:2">
      <c r="B61991" s="150"/>
    </row>
    <row r="61992" spans="2:2">
      <c r="B61992" s="150"/>
    </row>
    <row r="61993" spans="2:2">
      <c r="B61993" s="150"/>
    </row>
    <row r="61994" spans="2:2">
      <c r="B61994" s="150"/>
    </row>
    <row r="61995" spans="2:2">
      <c r="B61995" s="150"/>
    </row>
    <row r="61996" spans="2:2">
      <c r="B61996" s="150"/>
    </row>
    <row r="61997" spans="2:2">
      <c r="B61997" s="150"/>
    </row>
    <row r="61998" spans="2:2">
      <c r="B61998" s="150"/>
    </row>
    <row r="61999" spans="2:2">
      <c r="B61999" s="150"/>
    </row>
    <row r="62000" spans="2:2">
      <c r="B62000" s="150"/>
    </row>
    <row r="62001" spans="2:2">
      <c r="B62001" s="150"/>
    </row>
    <row r="62002" spans="2:2">
      <c r="B62002" s="150"/>
    </row>
    <row r="62003" spans="2:2">
      <c r="B62003" s="150"/>
    </row>
    <row r="62004" spans="2:2">
      <c r="B62004" s="150"/>
    </row>
    <row r="62005" spans="2:2">
      <c r="B62005" s="150"/>
    </row>
    <row r="62006" spans="2:2">
      <c r="B62006" s="150"/>
    </row>
    <row r="62007" spans="2:2">
      <c r="B62007" s="150"/>
    </row>
    <row r="62008" spans="2:2">
      <c r="B62008" s="150"/>
    </row>
    <row r="62009" spans="2:2">
      <c r="B62009" s="150"/>
    </row>
    <row r="62010" spans="2:2">
      <c r="B62010" s="150"/>
    </row>
    <row r="62011" spans="2:2">
      <c r="B62011" s="150"/>
    </row>
    <row r="62012" spans="2:2">
      <c r="B62012" s="150"/>
    </row>
    <row r="62013" spans="2:2">
      <c r="B62013" s="150"/>
    </row>
    <row r="62014" spans="2:2">
      <c r="B62014" s="150"/>
    </row>
    <row r="62015" spans="2:2">
      <c r="B62015" s="150"/>
    </row>
    <row r="62016" spans="2:2">
      <c r="B62016" s="150"/>
    </row>
    <row r="62017" spans="2:2">
      <c r="B62017" s="150"/>
    </row>
    <row r="62018" spans="2:2">
      <c r="B62018" s="150"/>
    </row>
    <row r="62019" spans="2:2">
      <c r="B62019" s="150"/>
    </row>
    <row r="62020" spans="2:2">
      <c r="B62020" s="150"/>
    </row>
    <row r="62021" spans="2:2">
      <c r="B62021" s="150"/>
    </row>
    <row r="62022" spans="2:2">
      <c r="B62022" s="150"/>
    </row>
    <row r="62023" spans="2:2">
      <c r="B62023" s="150"/>
    </row>
    <row r="62024" spans="2:2">
      <c r="B62024" s="150"/>
    </row>
    <row r="62025" spans="2:2">
      <c r="B62025" s="150"/>
    </row>
    <row r="62026" spans="2:2">
      <c r="B62026" s="150"/>
    </row>
    <row r="62027" spans="2:2">
      <c r="B62027" s="150"/>
    </row>
    <row r="62028" spans="2:2">
      <c r="B62028" s="150"/>
    </row>
    <row r="62029" spans="2:2">
      <c r="B62029" s="150"/>
    </row>
    <row r="62030" spans="2:2">
      <c r="B62030" s="150"/>
    </row>
    <row r="62031" spans="2:2">
      <c r="B62031" s="150"/>
    </row>
    <row r="62032" spans="2:2">
      <c r="B62032" s="150"/>
    </row>
    <row r="62033" spans="2:2">
      <c r="B62033" s="150"/>
    </row>
    <row r="62034" spans="2:2">
      <c r="B62034" s="150"/>
    </row>
    <row r="62035" spans="2:2">
      <c r="B62035" s="150"/>
    </row>
    <row r="62036" spans="2:2">
      <c r="B62036" s="150"/>
    </row>
    <row r="62037" spans="2:2">
      <c r="B62037" s="150"/>
    </row>
    <row r="62038" spans="2:2">
      <c r="B62038" s="150"/>
    </row>
    <row r="62039" spans="2:2">
      <c r="B62039" s="150"/>
    </row>
    <row r="62040" spans="2:2">
      <c r="B62040" s="150"/>
    </row>
    <row r="62041" spans="2:2">
      <c r="B62041" s="150"/>
    </row>
    <row r="62042" spans="2:2">
      <c r="B62042" s="150"/>
    </row>
    <row r="62043" spans="2:2">
      <c r="B62043" s="150"/>
    </row>
    <row r="62044" spans="2:2">
      <c r="B62044" s="150"/>
    </row>
    <row r="62045" spans="2:2">
      <c r="B62045" s="150"/>
    </row>
    <row r="62046" spans="2:2">
      <c r="B62046" s="150"/>
    </row>
    <row r="62047" spans="2:2">
      <c r="B62047" s="150"/>
    </row>
    <row r="62048" spans="2:2">
      <c r="B62048" s="150"/>
    </row>
    <row r="62049" spans="2:2">
      <c r="B62049" s="150"/>
    </row>
    <row r="62050" spans="2:2">
      <c r="B62050" s="150"/>
    </row>
    <row r="62051" spans="2:2">
      <c r="B62051" s="150"/>
    </row>
    <row r="62052" spans="2:2">
      <c r="B62052" s="150"/>
    </row>
    <row r="62053" spans="2:2">
      <c r="B62053" s="150"/>
    </row>
    <row r="62054" spans="2:2">
      <c r="B62054" s="150"/>
    </row>
    <row r="62055" spans="2:2">
      <c r="B62055" s="150"/>
    </row>
    <row r="62056" spans="2:2">
      <c r="B62056" s="150"/>
    </row>
    <row r="62057" spans="2:2">
      <c r="B62057" s="150"/>
    </row>
    <row r="62058" spans="2:2">
      <c r="B62058" s="150"/>
    </row>
    <row r="62059" spans="2:2">
      <c r="B62059" s="150"/>
    </row>
    <row r="62060" spans="2:2">
      <c r="B62060" s="150"/>
    </row>
    <row r="62061" spans="2:2">
      <c r="B62061" s="150"/>
    </row>
    <row r="62062" spans="2:2">
      <c r="B62062" s="150"/>
    </row>
    <row r="62063" spans="2:2">
      <c r="B62063" s="150"/>
    </row>
    <row r="62064" spans="2:2">
      <c r="B62064" s="150"/>
    </row>
    <row r="62065" spans="2:2">
      <c r="B62065" s="150"/>
    </row>
    <row r="62066" spans="2:2">
      <c r="B62066" s="150"/>
    </row>
    <row r="62067" spans="2:2">
      <c r="B62067" s="150"/>
    </row>
    <row r="62068" spans="2:2">
      <c r="B62068" s="150"/>
    </row>
    <row r="62069" spans="2:2">
      <c r="B62069" s="150"/>
    </row>
    <row r="62070" spans="2:2">
      <c r="B62070" s="150"/>
    </row>
    <row r="62071" spans="2:2">
      <c r="B62071" s="150"/>
    </row>
    <row r="62072" spans="2:2">
      <c r="B62072" s="150"/>
    </row>
    <row r="62073" spans="2:2">
      <c r="B62073" s="150"/>
    </row>
    <row r="62074" spans="2:2">
      <c r="B62074" s="150"/>
    </row>
    <row r="62075" spans="2:2">
      <c r="B62075" s="150"/>
    </row>
    <row r="62076" spans="2:2">
      <c r="B62076" s="150"/>
    </row>
    <row r="62077" spans="2:2">
      <c r="B62077" s="150"/>
    </row>
    <row r="62078" spans="2:2">
      <c r="B62078" s="150"/>
    </row>
    <row r="62079" spans="2:2">
      <c r="B62079" s="150"/>
    </row>
    <row r="62080" spans="2:2">
      <c r="B62080" s="150"/>
    </row>
    <row r="62081" spans="2:2">
      <c r="B62081" s="150"/>
    </row>
    <row r="62082" spans="2:2">
      <c r="B62082" s="150"/>
    </row>
    <row r="62083" spans="2:2">
      <c r="B62083" s="150"/>
    </row>
    <row r="62084" spans="2:2">
      <c r="B62084" s="150"/>
    </row>
    <row r="62085" spans="2:2">
      <c r="B62085" s="150"/>
    </row>
    <row r="62086" spans="2:2">
      <c r="B62086" s="150"/>
    </row>
    <row r="62087" spans="2:2">
      <c r="B62087" s="150"/>
    </row>
    <row r="62088" spans="2:2">
      <c r="B62088" s="150"/>
    </row>
    <row r="62089" spans="2:2">
      <c r="B62089" s="150"/>
    </row>
    <row r="62090" spans="2:2">
      <c r="B62090" s="150"/>
    </row>
    <row r="62091" spans="2:2">
      <c r="B62091" s="150"/>
    </row>
    <row r="62092" spans="2:2">
      <c r="B62092" s="150"/>
    </row>
    <row r="62093" spans="2:2">
      <c r="B62093" s="150"/>
    </row>
    <row r="62094" spans="2:2">
      <c r="B62094" s="150"/>
    </row>
    <row r="62095" spans="2:2">
      <c r="B62095" s="150"/>
    </row>
    <row r="62096" spans="2:2">
      <c r="B62096" s="150"/>
    </row>
    <row r="62097" spans="2:2">
      <c r="B62097" s="150"/>
    </row>
    <row r="62098" spans="2:2">
      <c r="B62098" s="150"/>
    </row>
    <row r="62099" spans="2:2">
      <c r="B62099" s="150"/>
    </row>
    <row r="62100" spans="2:2">
      <c r="B62100" s="150"/>
    </row>
    <row r="62101" spans="2:2">
      <c r="B62101" s="150"/>
    </row>
    <row r="62102" spans="2:2">
      <c r="B62102" s="150"/>
    </row>
    <row r="62103" spans="2:2">
      <c r="B62103" s="150"/>
    </row>
    <row r="62104" spans="2:2">
      <c r="B62104" s="150"/>
    </row>
    <row r="62105" spans="2:2">
      <c r="B62105" s="150"/>
    </row>
    <row r="62106" spans="2:2">
      <c r="B62106" s="150"/>
    </row>
    <row r="62107" spans="2:2">
      <c r="B62107" s="150"/>
    </row>
    <row r="62108" spans="2:2">
      <c r="B62108" s="150"/>
    </row>
    <row r="62109" spans="2:2">
      <c r="B62109" s="150"/>
    </row>
    <row r="62110" spans="2:2">
      <c r="B62110" s="150"/>
    </row>
    <row r="62111" spans="2:2">
      <c r="B62111" s="150"/>
    </row>
    <row r="62112" spans="2:2">
      <c r="B62112" s="150"/>
    </row>
    <row r="62113" spans="2:2">
      <c r="B62113" s="150"/>
    </row>
    <row r="62114" spans="2:2">
      <c r="B62114" s="150"/>
    </row>
    <row r="62115" spans="2:2">
      <c r="B62115" s="150"/>
    </row>
    <row r="62116" spans="2:2">
      <c r="B62116" s="150"/>
    </row>
    <row r="62117" spans="2:2">
      <c r="B62117" s="150"/>
    </row>
    <row r="62118" spans="2:2">
      <c r="B62118" s="150"/>
    </row>
    <row r="62119" spans="2:2">
      <c r="B62119" s="150"/>
    </row>
    <row r="62120" spans="2:2">
      <c r="B62120" s="150"/>
    </row>
    <row r="62121" spans="2:2">
      <c r="B62121" s="150"/>
    </row>
    <row r="62122" spans="2:2">
      <c r="B62122" s="150"/>
    </row>
    <row r="62123" spans="2:2">
      <c r="B62123" s="150"/>
    </row>
    <row r="62124" spans="2:2">
      <c r="B62124" s="150"/>
    </row>
    <row r="62125" spans="2:2">
      <c r="B62125" s="150"/>
    </row>
    <row r="62126" spans="2:2">
      <c r="B62126" s="150"/>
    </row>
    <row r="62127" spans="2:2">
      <c r="B62127" s="150"/>
    </row>
    <row r="62128" spans="2:2">
      <c r="B62128" s="150"/>
    </row>
    <row r="62129" spans="2:2">
      <c r="B62129" s="150"/>
    </row>
    <row r="62130" spans="2:2">
      <c r="B62130" s="150"/>
    </row>
    <row r="62131" spans="2:2">
      <c r="B62131" s="150"/>
    </row>
    <row r="62132" spans="2:2">
      <c r="B62132" s="150"/>
    </row>
    <row r="62133" spans="2:2">
      <c r="B62133" s="150"/>
    </row>
    <row r="62134" spans="2:2">
      <c r="B62134" s="150"/>
    </row>
    <row r="62135" spans="2:2">
      <c r="B62135" s="150"/>
    </row>
    <row r="62136" spans="2:2">
      <c r="B62136" s="150"/>
    </row>
    <row r="62137" spans="2:2">
      <c r="B62137" s="150"/>
    </row>
    <row r="62138" spans="2:2">
      <c r="B62138" s="150"/>
    </row>
    <row r="62139" spans="2:2">
      <c r="B62139" s="150"/>
    </row>
    <row r="62140" spans="2:2">
      <c r="B62140" s="150"/>
    </row>
    <row r="62141" spans="2:2">
      <c r="B62141" s="150"/>
    </row>
    <row r="62142" spans="2:2">
      <c r="B62142" s="150"/>
    </row>
    <row r="62143" spans="2:2">
      <c r="B62143" s="150"/>
    </row>
    <row r="62144" spans="2:2">
      <c r="B62144" s="150"/>
    </row>
    <row r="62145" spans="2:2">
      <c r="B62145" s="150"/>
    </row>
    <row r="62146" spans="2:2">
      <c r="B62146" s="150"/>
    </row>
    <row r="62147" spans="2:2">
      <c r="B62147" s="150"/>
    </row>
    <row r="62148" spans="2:2">
      <c r="B62148" s="150"/>
    </row>
    <row r="62149" spans="2:2">
      <c r="B62149" s="150"/>
    </row>
    <row r="62150" spans="2:2">
      <c r="B62150" s="150"/>
    </row>
    <row r="62151" spans="2:2">
      <c r="B62151" s="150"/>
    </row>
    <row r="62152" spans="2:2">
      <c r="B62152" s="150"/>
    </row>
    <row r="62153" spans="2:2">
      <c r="B62153" s="150"/>
    </row>
    <row r="62154" spans="2:2">
      <c r="B62154" s="150"/>
    </row>
    <row r="62155" spans="2:2">
      <c r="B62155" s="150"/>
    </row>
    <row r="62156" spans="2:2">
      <c r="B62156" s="150"/>
    </row>
    <row r="62157" spans="2:2">
      <c r="B62157" s="150"/>
    </row>
    <row r="62158" spans="2:2">
      <c r="B62158" s="150"/>
    </row>
    <row r="62159" spans="2:2">
      <c r="B62159" s="150"/>
    </row>
    <row r="62160" spans="2:2">
      <c r="B62160" s="150"/>
    </row>
    <row r="62161" spans="2:2">
      <c r="B62161" s="150"/>
    </row>
    <row r="62162" spans="2:2">
      <c r="B62162" s="150"/>
    </row>
    <row r="62163" spans="2:2">
      <c r="B62163" s="150"/>
    </row>
    <row r="62164" spans="2:2">
      <c r="B62164" s="150"/>
    </row>
    <row r="62165" spans="2:2">
      <c r="B62165" s="150"/>
    </row>
    <row r="62166" spans="2:2">
      <c r="B62166" s="150"/>
    </row>
    <row r="62167" spans="2:2">
      <c r="B62167" s="150"/>
    </row>
    <row r="62168" spans="2:2">
      <c r="B62168" s="150"/>
    </row>
    <row r="62169" spans="2:2">
      <c r="B62169" s="150"/>
    </row>
    <row r="62170" spans="2:2">
      <c r="B62170" s="150"/>
    </row>
    <row r="62171" spans="2:2">
      <c r="B62171" s="150"/>
    </row>
    <row r="62172" spans="2:2">
      <c r="B62172" s="150"/>
    </row>
    <row r="62173" spans="2:2">
      <c r="B62173" s="150"/>
    </row>
    <row r="62174" spans="2:2">
      <c r="B62174" s="150"/>
    </row>
    <row r="62175" spans="2:2">
      <c r="B62175" s="150"/>
    </row>
    <row r="62176" spans="2:2">
      <c r="B62176" s="150"/>
    </row>
    <row r="62177" spans="2:2">
      <c r="B62177" s="150"/>
    </row>
    <row r="62178" spans="2:2">
      <c r="B62178" s="150"/>
    </row>
    <row r="62179" spans="2:2">
      <c r="B62179" s="150"/>
    </row>
    <row r="62180" spans="2:2">
      <c r="B62180" s="150"/>
    </row>
    <row r="62181" spans="2:2">
      <c r="B62181" s="150"/>
    </row>
    <row r="62182" spans="2:2">
      <c r="B62182" s="150"/>
    </row>
    <row r="62183" spans="2:2">
      <c r="B62183" s="150"/>
    </row>
    <row r="62184" spans="2:2">
      <c r="B62184" s="150"/>
    </row>
    <row r="62185" spans="2:2">
      <c r="B62185" s="150"/>
    </row>
    <row r="62186" spans="2:2">
      <c r="B62186" s="150"/>
    </row>
    <row r="62187" spans="2:2">
      <c r="B62187" s="150"/>
    </row>
    <row r="62188" spans="2:2">
      <c r="B62188" s="150"/>
    </row>
    <row r="62189" spans="2:2">
      <c r="B62189" s="150"/>
    </row>
    <row r="62190" spans="2:2">
      <c r="B62190" s="150"/>
    </row>
    <row r="62191" spans="2:2">
      <c r="B62191" s="150"/>
    </row>
    <row r="62192" spans="2:2">
      <c r="B62192" s="150"/>
    </row>
    <row r="62193" spans="2:2">
      <c r="B62193" s="150"/>
    </row>
    <row r="62194" spans="2:2">
      <c r="B62194" s="150"/>
    </row>
    <row r="62195" spans="2:2">
      <c r="B62195" s="150"/>
    </row>
    <row r="62196" spans="2:2">
      <c r="B62196" s="150"/>
    </row>
    <row r="62197" spans="2:2">
      <c r="B62197" s="150"/>
    </row>
    <row r="62198" spans="2:2">
      <c r="B62198" s="150"/>
    </row>
    <row r="62199" spans="2:2">
      <c r="B62199" s="150"/>
    </row>
    <row r="62200" spans="2:2">
      <c r="B62200" s="150"/>
    </row>
    <row r="62201" spans="2:2">
      <c r="B62201" s="150"/>
    </row>
    <row r="62202" spans="2:2">
      <c r="B62202" s="150"/>
    </row>
    <row r="62203" spans="2:2">
      <c r="B62203" s="150"/>
    </row>
    <row r="62204" spans="2:2">
      <c r="B62204" s="150"/>
    </row>
    <row r="62205" spans="2:2">
      <c r="B62205" s="150"/>
    </row>
    <row r="62206" spans="2:2">
      <c r="B62206" s="150"/>
    </row>
    <row r="62207" spans="2:2">
      <c r="B62207" s="150"/>
    </row>
    <row r="62208" spans="2:2">
      <c r="B62208" s="150"/>
    </row>
    <row r="62209" spans="2:2">
      <c r="B62209" s="150"/>
    </row>
    <row r="62210" spans="2:2">
      <c r="B62210" s="150"/>
    </row>
    <row r="62211" spans="2:2">
      <c r="B62211" s="150"/>
    </row>
    <row r="62212" spans="2:2">
      <c r="B62212" s="150"/>
    </row>
    <row r="62213" spans="2:2">
      <c r="B62213" s="150"/>
    </row>
    <row r="62214" spans="2:2">
      <c r="B62214" s="150"/>
    </row>
    <row r="62215" spans="2:2">
      <c r="B62215" s="150"/>
    </row>
    <row r="62216" spans="2:2">
      <c r="B62216" s="150"/>
    </row>
    <row r="62217" spans="2:2">
      <c r="B62217" s="150"/>
    </row>
    <row r="62218" spans="2:2">
      <c r="B62218" s="150"/>
    </row>
    <row r="62219" spans="2:2">
      <c r="B62219" s="150"/>
    </row>
    <row r="62220" spans="2:2">
      <c r="B62220" s="150"/>
    </row>
    <row r="62221" spans="2:2">
      <c r="B62221" s="150"/>
    </row>
    <row r="62222" spans="2:2">
      <c r="B62222" s="150"/>
    </row>
    <row r="62223" spans="2:2">
      <c r="B62223" s="150"/>
    </row>
    <row r="62224" spans="2:2">
      <c r="B62224" s="150"/>
    </row>
    <row r="62225" spans="2:2">
      <c r="B62225" s="150"/>
    </row>
    <row r="62226" spans="2:2">
      <c r="B62226" s="150"/>
    </row>
    <row r="62227" spans="2:2">
      <c r="B62227" s="150"/>
    </row>
    <row r="62228" spans="2:2">
      <c r="B62228" s="150"/>
    </row>
    <row r="62229" spans="2:2">
      <c r="B62229" s="150"/>
    </row>
    <row r="62230" spans="2:2">
      <c r="B62230" s="150"/>
    </row>
    <row r="62231" spans="2:2">
      <c r="B62231" s="150"/>
    </row>
    <row r="62232" spans="2:2">
      <c r="B62232" s="150"/>
    </row>
    <row r="62233" spans="2:2">
      <c r="B62233" s="150"/>
    </row>
    <row r="62234" spans="2:2">
      <c r="B62234" s="150"/>
    </row>
    <row r="62235" spans="2:2">
      <c r="B62235" s="150"/>
    </row>
    <row r="62236" spans="2:2">
      <c r="B62236" s="150"/>
    </row>
    <row r="62237" spans="2:2">
      <c r="B62237" s="150"/>
    </row>
    <row r="62238" spans="2:2">
      <c r="B62238" s="150"/>
    </row>
    <row r="62239" spans="2:2">
      <c r="B62239" s="150"/>
    </row>
    <row r="62240" spans="2:2">
      <c r="B62240" s="150"/>
    </row>
    <row r="62241" spans="2:2">
      <c r="B62241" s="150"/>
    </row>
    <row r="62242" spans="2:2">
      <c r="B62242" s="150"/>
    </row>
    <row r="62243" spans="2:2">
      <c r="B62243" s="150"/>
    </row>
    <row r="62244" spans="2:2">
      <c r="B62244" s="150"/>
    </row>
    <row r="62245" spans="2:2">
      <c r="B62245" s="150"/>
    </row>
    <row r="62246" spans="2:2">
      <c r="B62246" s="150"/>
    </row>
    <row r="62247" spans="2:2">
      <c r="B62247" s="150"/>
    </row>
    <row r="62248" spans="2:2">
      <c r="B62248" s="150"/>
    </row>
    <row r="62249" spans="2:2">
      <c r="B62249" s="150"/>
    </row>
    <row r="62250" spans="2:2">
      <c r="B62250" s="150"/>
    </row>
    <row r="62251" spans="2:2">
      <c r="B62251" s="150"/>
    </row>
    <row r="62252" spans="2:2">
      <c r="B62252" s="150"/>
    </row>
    <row r="62253" spans="2:2">
      <c r="B62253" s="150"/>
    </row>
    <row r="62254" spans="2:2">
      <c r="B62254" s="150"/>
    </row>
    <row r="62255" spans="2:2">
      <c r="B62255" s="150"/>
    </row>
    <row r="62256" spans="2:2">
      <c r="B62256" s="150"/>
    </row>
    <row r="62257" spans="2:2">
      <c r="B62257" s="150"/>
    </row>
    <row r="62258" spans="2:2">
      <c r="B62258" s="150"/>
    </row>
    <row r="62259" spans="2:2">
      <c r="B62259" s="150"/>
    </row>
    <row r="62260" spans="2:2">
      <c r="B62260" s="150"/>
    </row>
    <row r="62261" spans="2:2">
      <c r="B62261" s="150"/>
    </row>
    <row r="62262" spans="2:2">
      <c r="B62262" s="150"/>
    </row>
    <row r="62263" spans="2:2">
      <c r="B62263" s="150"/>
    </row>
    <row r="62264" spans="2:2">
      <c r="B62264" s="150"/>
    </row>
    <row r="62265" spans="2:2">
      <c r="B62265" s="150"/>
    </row>
    <row r="62266" spans="2:2">
      <c r="B62266" s="150"/>
    </row>
    <row r="62267" spans="2:2">
      <c r="B62267" s="150"/>
    </row>
    <row r="62268" spans="2:2">
      <c r="B62268" s="150"/>
    </row>
    <row r="62269" spans="2:2">
      <c r="B62269" s="150"/>
    </row>
    <row r="62270" spans="2:2">
      <c r="B62270" s="150"/>
    </row>
    <row r="62271" spans="2:2">
      <c r="B62271" s="150"/>
    </row>
    <row r="62272" spans="2:2">
      <c r="B62272" s="150"/>
    </row>
    <row r="62273" spans="2:2">
      <c r="B62273" s="150"/>
    </row>
    <row r="62274" spans="2:2">
      <c r="B62274" s="150"/>
    </row>
    <row r="62275" spans="2:2">
      <c r="B62275" s="150"/>
    </row>
    <row r="62276" spans="2:2">
      <c r="B62276" s="150"/>
    </row>
    <row r="62277" spans="2:2">
      <c r="B62277" s="150"/>
    </row>
    <row r="62278" spans="2:2">
      <c r="B62278" s="150"/>
    </row>
    <row r="62279" spans="2:2">
      <c r="B62279" s="150"/>
    </row>
    <row r="62280" spans="2:2">
      <c r="B62280" s="150"/>
    </row>
    <row r="62281" spans="2:2">
      <c r="B62281" s="150"/>
    </row>
    <row r="62282" spans="2:2">
      <c r="B62282" s="150"/>
    </row>
    <row r="62283" spans="2:2">
      <c r="B62283" s="150"/>
    </row>
    <row r="62284" spans="2:2">
      <c r="B62284" s="150"/>
    </row>
    <row r="62285" spans="2:2">
      <c r="B62285" s="150"/>
    </row>
    <row r="62286" spans="2:2">
      <c r="B62286" s="150"/>
    </row>
    <row r="62287" spans="2:2">
      <c r="B62287" s="150"/>
    </row>
    <row r="62288" spans="2:2">
      <c r="B62288" s="150"/>
    </row>
    <row r="62289" spans="2:2">
      <c r="B62289" s="150"/>
    </row>
    <row r="62290" spans="2:2">
      <c r="B62290" s="150"/>
    </row>
    <row r="62291" spans="2:2">
      <c r="B62291" s="150"/>
    </row>
    <row r="62292" spans="2:2">
      <c r="B62292" s="150"/>
    </row>
    <row r="62293" spans="2:2">
      <c r="B62293" s="150"/>
    </row>
    <row r="62294" spans="2:2">
      <c r="B62294" s="150"/>
    </row>
    <row r="62295" spans="2:2">
      <c r="B62295" s="150"/>
    </row>
    <row r="62296" spans="2:2">
      <c r="B62296" s="150"/>
    </row>
    <row r="62297" spans="2:2">
      <c r="B62297" s="150"/>
    </row>
    <row r="62298" spans="2:2">
      <c r="B62298" s="150"/>
    </row>
    <row r="62299" spans="2:2">
      <c r="B62299" s="150"/>
    </row>
    <row r="62300" spans="2:2">
      <c r="B62300" s="150"/>
    </row>
    <row r="62301" spans="2:2">
      <c r="B62301" s="150"/>
    </row>
    <row r="62302" spans="2:2">
      <c r="B62302" s="150"/>
    </row>
    <row r="62303" spans="2:2">
      <c r="B62303" s="150"/>
    </row>
    <row r="62304" spans="2:2">
      <c r="B62304" s="150"/>
    </row>
    <row r="62305" spans="2:2">
      <c r="B62305" s="150"/>
    </row>
    <row r="62306" spans="2:2">
      <c r="B62306" s="150"/>
    </row>
    <row r="62307" spans="2:2">
      <c r="B62307" s="150"/>
    </row>
    <row r="62308" spans="2:2">
      <c r="B62308" s="150"/>
    </row>
    <row r="62309" spans="2:2">
      <c r="B62309" s="150"/>
    </row>
    <row r="62310" spans="2:2">
      <c r="B62310" s="150"/>
    </row>
    <row r="62311" spans="2:2">
      <c r="B62311" s="150"/>
    </row>
    <row r="62312" spans="2:2">
      <c r="B62312" s="150"/>
    </row>
    <row r="62313" spans="2:2">
      <c r="B62313" s="150"/>
    </row>
    <row r="62314" spans="2:2">
      <c r="B62314" s="150"/>
    </row>
    <row r="62315" spans="2:2">
      <c r="B62315" s="150"/>
    </row>
    <row r="62316" spans="2:2">
      <c r="B62316" s="150"/>
    </row>
    <row r="62317" spans="2:2">
      <c r="B62317" s="150"/>
    </row>
    <row r="62318" spans="2:2">
      <c r="B62318" s="150"/>
    </row>
    <row r="62319" spans="2:2">
      <c r="B62319" s="150"/>
    </row>
    <row r="62320" spans="2:2">
      <c r="B62320" s="150"/>
    </row>
    <row r="62321" spans="2:2">
      <c r="B62321" s="150"/>
    </row>
    <row r="62322" spans="2:2">
      <c r="B62322" s="150"/>
    </row>
    <row r="62323" spans="2:2">
      <c r="B62323" s="150"/>
    </row>
    <row r="62324" spans="2:2">
      <c r="B62324" s="150"/>
    </row>
    <row r="62325" spans="2:2">
      <c r="B62325" s="150"/>
    </row>
    <row r="62326" spans="2:2">
      <c r="B62326" s="150"/>
    </row>
    <row r="62327" spans="2:2">
      <c r="B62327" s="150"/>
    </row>
    <row r="62328" spans="2:2">
      <c r="B62328" s="150"/>
    </row>
    <row r="62329" spans="2:2">
      <c r="B62329" s="150"/>
    </row>
    <row r="62330" spans="2:2">
      <c r="B62330" s="150"/>
    </row>
    <row r="62331" spans="2:2">
      <c r="B62331" s="150"/>
    </row>
    <row r="62332" spans="2:2">
      <c r="B62332" s="150"/>
    </row>
    <row r="62333" spans="2:2">
      <c r="B62333" s="150"/>
    </row>
    <row r="62334" spans="2:2">
      <c r="B62334" s="150"/>
    </row>
    <row r="62335" spans="2:2">
      <c r="B62335" s="150"/>
    </row>
    <row r="62336" spans="2:2">
      <c r="B62336" s="150"/>
    </row>
    <row r="62337" spans="2:2">
      <c r="B62337" s="150"/>
    </row>
    <row r="62338" spans="2:2">
      <c r="B62338" s="150"/>
    </row>
    <row r="62339" spans="2:2">
      <c r="B62339" s="150"/>
    </row>
    <row r="62340" spans="2:2">
      <c r="B62340" s="150"/>
    </row>
    <row r="62341" spans="2:2">
      <c r="B62341" s="150"/>
    </row>
    <row r="62342" spans="2:2">
      <c r="B62342" s="150"/>
    </row>
    <row r="62343" spans="2:2">
      <c r="B62343" s="150"/>
    </row>
    <row r="62344" spans="2:2">
      <c r="B62344" s="150"/>
    </row>
    <row r="62345" spans="2:2">
      <c r="B62345" s="150"/>
    </row>
    <row r="62346" spans="2:2">
      <c r="B62346" s="150"/>
    </row>
    <row r="62347" spans="2:2">
      <c r="B62347" s="150"/>
    </row>
    <row r="62348" spans="2:2">
      <c r="B62348" s="150"/>
    </row>
    <row r="62349" spans="2:2">
      <c r="B62349" s="150"/>
    </row>
    <row r="62350" spans="2:2">
      <c r="B62350" s="150"/>
    </row>
    <row r="62351" spans="2:2">
      <c r="B62351" s="150"/>
    </row>
    <row r="62352" spans="2:2">
      <c r="B62352" s="150"/>
    </row>
    <row r="62353" spans="2:2">
      <c r="B62353" s="150"/>
    </row>
    <row r="62354" spans="2:2">
      <c r="B62354" s="150"/>
    </row>
    <row r="62355" spans="2:2">
      <c r="B62355" s="150"/>
    </row>
    <row r="62356" spans="2:2">
      <c r="B62356" s="150"/>
    </row>
    <row r="62357" spans="2:2">
      <c r="B62357" s="150"/>
    </row>
    <row r="62358" spans="2:2">
      <c r="B62358" s="150"/>
    </row>
    <row r="62359" spans="2:2">
      <c r="B62359" s="150"/>
    </row>
    <row r="62360" spans="2:2">
      <c r="B62360" s="150"/>
    </row>
    <row r="62361" spans="2:2">
      <c r="B62361" s="150"/>
    </row>
    <row r="62362" spans="2:2">
      <c r="B62362" s="150"/>
    </row>
    <row r="62363" spans="2:2">
      <c r="B62363" s="150"/>
    </row>
    <row r="62364" spans="2:2">
      <c r="B62364" s="150"/>
    </row>
    <row r="62365" spans="2:2">
      <c r="B62365" s="150"/>
    </row>
    <row r="62366" spans="2:2">
      <c r="B62366" s="150"/>
    </row>
    <row r="62367" spans="2:2">
      <c r="B62367" s="150"/>
    </row>
    <row r="62368" spans="2:2">
      <c r="B62368" s="150"/>
    </row>
    <row r="62369" spans="2:2">
      <c r="B62369" s="150"/>
    </row>
    <row r="62370" spans="2:2">
      <c r="B62370" s="150"/>
    </row>
    <row r="62371" spans="2:2">
      <c r="B62371" s="150"/>
    </row>
    <row r="62372" spans="2:2">
      <c r="B62372" s="150"/>
    </row>
    <row r="62373" spans="2:2">
      <c r="B62373" s="150"/>
    </row>
    <row r="62374" spans="2:2">
      <c r="B62374" s="150"/>
    </row>
    <row r="62375" spans="2:2">
      <c r="B62375" s="150"/>
    </row>
    <row r="62376" spans="2:2">
      <c r="B62376" s="150"/>
    </row>
    <row r="62377" spans="2:2">
      <c r="B62377" s="150"/>
    </row>
    <row r="62378" spans="2:2">
      <c r="B62378" s="150"/>
    </row>
    <row r="62379" spans="2:2">
      <c r="B62379" s="150"/>
    </row>
    <row r="62380" spans="2:2">
      <c r="B62380" s="150"/>
    </row>
    <row r="62381" spans="2:2">
      <c r="B62381" s="150"/>
    </row>
    <row r="62382" spans="2:2">
      <c r="B62382" s="150"/>
    </row>
    <row r="62383" spans="2:2">
      <c r="B62383" s="150"/>
    </row>
    <row r="62384" spans="2:2">
      <c r="B62384" s="150"/>
    </row>
    <row r="62385" spans="2:2">
      <c r="B62385" s="150"/>
    </row>
    <row r="62386" spans="2:2">
      <c r="B62386" s="150"/>
    </row>
    <row r="62387" spans="2:2">
      <c r="B62387" s="150"/>
    </row>
    <row r="62388" spans="2:2">
      <c r="B62388" s="150"/>
    </row>
    <row r="62389" spans="2:2">
      <c r="B62389" s="150"/>
    </row>
    <row r="62390" spans="2:2">
      <c r="B62390" s="150"/>
    </row>
    <row r="62391" spans="2:2">
      <c r="B62391" s="150"/>
    </row>
    <row r="62392" spans="2:2">
      <c r="B62392" s="150"/>
    </row>
    <row r="62393" spans="2:2">
      <c r="B62393" s="150"/>
    </row>
    <row r="62394" spans="2:2">
      <c r="B62394" s="150"/>
    </row>
    <row r="62395" spans="2:2">
      <c r="B62395" s="150"/>
    </row>
    <row r="62396" spans="2:2">
      <c r="B62396" s="150"/>
    </row>
    <row r="62397" spans="2:2">
      <c r="B62397" s="150"/>
    </row>
    <row r="62398" spans="2:2">
      <c r="B62398" s="150"/>
    </row>
    <row r="62399" spans="2:2">
      <c r="B62399" s="150"/>
    </row>
    <row r="62400" spans="2:2">
      <c r="B62400" s="150"/>
    </row>
    <row r="62401" spans="2:2">
      <c r="B62401" s="150"/>
    </row>
    <row r="62402" spans="2:2">
      <c r="B62402" s="150"/>
    </row>
    <row r="62403" spans="2:2">
      <c r="B62403" s="150"/>
    </row>
    <row r="62404" spans="2:2">
      <c r="B62404" s="150"/>
    </row>
    <row r="62405" spans="2:2">
      <c r="B62405" s="150"/>
    </row>
    <row r="62406" spans="2:2">
      <c r="B62406" s="150"/>
    </row>
    <row r="62407" spans="2:2">
      <c r="B62407" s="150"/>
    </row>
    <row r="62408" spans="2:2">
      <c r="B62408" s="150"/>
    </row>
    <row r="62409" spans="2:2">
      <c r="B62409" s="150"/>
    </row>
    <row r="62410" spans="2:2">
      <c r="B62410" s="150"/>
    </row>
    <row r="62411" spans="2:2">
      <c r="B62411" s="150"/>
    </row>
    <row r="62412" spans="2:2">
      <c r="B62412" s="150"/>
    </row>
    <row r="62413" spans="2:2">
      <c r="B62413" s="150"/>
    </row>
    <row r="62414" spans="2:2">
      <c r="B62414" s="150"/>
    </row>
    <row r="62415" spans="2:2">
      <c r="B62415" s="150"/>
    </row>
    <row r="62416" spans="2:2">
      <c r="B62416" s="150"/>
    </row>
    <row r="62417" spans="2:2">
      <c r="B62417" s="150"/>
    </row>
    <row r="62418" spans="2:2">
      <c r="B62418" s="150"/>
    </row>
    <row r="62419" spans="2:2">
      <c r="B62419" s="150"/>
    </row>
    <row r="62420" spans="2:2">
      <c r="B62420" s="150"/>
    </row>
    <row r="62421" spans="2:2">
      <c r="B62421" s="150"/>
    </row>
    <row r="62422" spans="2:2">
      <c r="B62422" s="150"/>
    </row>
    <row r="62423" spans="2:2">
      <c r="B62423" s="150"/>
    </row>
    <row r="62424" spans="2:2">
      <c r="B62424" s="150"/>
    </row>
    <row r="62425" spans="2:2">
      <c r="B62425" s="150"/>
    </row>
    <row r="62426" spans="2:2">
      <c r="B62426" s="150"/>
    </row>
    <row r="62427" spans="2:2">
      <c r="B62427" s="150"/>
    </row>
    <row r="62428" spans="2:2">
      <c r="B62428" s="150"/>
    </row>
    <row r="62429" spans="2:2">
      <c r="B62429" s="150"/>
    </row>
    <row r="62430" spans="2:2">
      <c r="B62430" s="150"/>
    </row>
    <row r="62431" spans="2:2">
      <c r="B62431" s="150"/>
    </row>
    <row r="62432" spans="2:2">
      <c r="B62432" s="150"/>
    </row>
    <row r="62433" spans="2:2">
      <c r="B62433" s="150"/>
    </row>
    <row r="62434" spans="2:2">
      <c r="B62434" s="150"/>
    </row>
    <row r="62435" spans="2:2">
      <c r="B62435" s="150"/>
    </row>
    <row r="62436" spans="2:2">
      <c r="B62436" s="150"/>
    </row>
    <row r="62437" spans="2:2">
      <c r="B62437" s="150"/>
    </row>
    <row r="62438" spans="2:2">
      <c r="B62438" s="150"/>
    </row>
    <row r="62439" spans="2:2">
      <c r="B62439" s="150"/>
    </row>
    <row r="62440" spans="2:2">
      <c r="B62440" s="150"/>
    </row>
    <row r="62441" spans="2:2">
      <c r="B62441" s="150"/>
    </row>
    <row r="62442" spans="2:2">
      <c r="B62442" s="150"/>
    </row>
    <row r="62443" spans="2:2">
      <c r="B62443" s="150"/>
    </row>
    <row r="62444" spans="2:2">
      <c r="B62444" s="150"/>
    </row>
    <row r="62445" spans="2:2">
      <c r="B62445" s="150"/>
    </row>
    <row r="62446" spans="2:2">
      <c r="B62446" s="150"/>
    </row>
    <row r="62447" spans="2:2">
      <c r="B62447" s="150"/>
    </row>
    <row r="62448" spans="2:2">
      <c r="B62448" s="150"/>
    </row>
    <row r="62449" spans="2:2">
      <c r="B62449" s="150"/>
    </row>
    <row r="62450" spans="2:2">
      <c r="B62450" s="150"/>
    </row>
    <row r="62451" spans="2:2">
      <c r="B62451" s="150"/>
    </row>
    <row r="62452" spans="2:2">
      <c r="B62452" s="150"/>
    </row>
    <row r="62453" spans="2:2">
      <c r="B62453" s="150"/>
    </row>
    <row r="62454" spans="2:2">
      <c r="B62454" s="150"/>
    </row>
    <row r="62455" spans="2:2">
      <c r="B62455" s="150"/>
    </row>
    <row r="62456" spans="2:2">
      <c r="B62456" s="150"/>
    </row>
    <row r="62457" spans="2:2">
      <c r="B62457" s="150"/>
    </row>
    <row r="62458" spans="2:2">
      <c r="B62458" s="150"/>
    </row>
    <row r="62459" spans="2:2">
      <c r="B62459" s="150"/>
    </row>
    <row r="62460" spans="2:2">
      <c r="B62460" s="150"/>
    </row>
    <row r="62461" spans="2:2">
      <c r="B62461" s="150"/>
    </row>
    <row r="62462" spans="2:2">
      <c r="B62462" s="150"/>
    </row>
    <row r="62463" spans="2:2">
      <c r="B62463" s="150"/>
    </row>
    <row r="62464" spans="2:2">
      <c r="B62464" s="150"/>
    </row>
    <row r="62465" spans="2:2">
      <c r="B62465" s="150"/>
    </row>
    <row r="62466" spans="2:2">
      <c r="B62466" s="150"/>
    </row>
    <row r="62467" spans="2:2">
      <c r="B62467" s="150"/>
    </row>
    <row r="62468" spans="2:2">
      <c r="B62468" s="150"/>
    </row>
    <row r="62469" spans="2:2">
      <c r="B62469" s="150"/>
    </row>
    <row r="62470" spans="2:2">
      <c r="B62470" s="150"/>
    </row>
    <row r="62471" spans="2:2">
      <c r="B62471" s="150"/>
    </row>
    <row r="62472" spans="2:2">
      <c r="B62472" s="150"/>
    </row>
    <row r="62473" spans="2:2">
      <c r="B62473" s="150"/>
    </row>
    <row r="62474" spans="2:2">
      <c r="B62474" s="150"/>
    </row>
    <row r="62475" spans="2:2">
      <c r="B62475" s="150"/>
    </row>
    <row r="62476" spans="2:2">
      <c r="B62476" s="150"/>
    </row>
    <row r="62477" spans="2:2">
      <c r="B62477" s="150"/>
    </row>
    <row r="62478" spans="2:2">
      <c r="B62478" s="150"/>
    </row>
    <row r="62479" spans="2:2">
      <c r="B62479" s="150"/>
    </row>
    <row r="62480" spans="2:2">
      <c r="B62480" s="150"/>
    </row>
    <row r="62481" spans="2:2">
      <c r="B62481" s="150"/>
    </row>
    <row r="62482" spans="2:2">
      <c r="B62482" s="150"/>
    </row>
    <row r="62483" spans="2:2">
      <c r="B62483" s="150"/>
    </row>
    <row r="62484" spans="2:2">
      <c r="B62484" s="150"/>
    </row>
    <row r="62485" spans="2:2">
      <c r="B62485" s="150"/>
    </row>
    <row r="62486" spans="2:2">
      <c r="B62486" s="150"/>
    </row>
    <row r="62487" spans="2:2">
      <c r="B62487" s="150"/>
    </row>
    <row r="62488" spans="2:2">
      <c r="B62488" s="150"/>
    </row>
    <row r="62489" spans="2:2">
      <c r="B62489" s="150"/>
    </row>
    <row r="62490" spans="2:2">
      <c r="B62490" s="150"/>
    </row>
    <row r="62491" spans="2:2">
      <c r="B62491" s="150"/>
    </row>
    <row r="62492" spans="2:2">
      <c r="B62492" s="150"/>
    </row>
    <row r="62493" spans="2:2">
      <c r="B62493" s="150"/>
    </row>
    <row r="62494" spans="2:2">
      <c r="B62494" s="150"/>
    </row>
    <row r="62495" spans="2:2">
      <c r="B62495" s="150"/>
    </row>
    <row r="62496" spans="2:2">
      <c r="B62496" s="150"/>
    </row>
    <row r="62497" spans="2:2">
      <c r="B62497" s="150"/>
    </row>
    <row r="62498" spans="2:2">
      <c r="B62498" s="150"/>
    </row>
    <row r="62499" spans="2:2">
      <c r="B62499" s="150"/>
    </row>
    <row r="62500" spans="2:2">
      <c r="B62500" s="150"/>
    </row>
    <row r="62501" spans="2:2">
      <c r="B62501" s="150"/>
    </row>
    <row r="62502" spans="2:2">
      <c r="B62502" s="150"/>
    </row>
    <row r="62503" spans="2:2">
      <c r="B62503" s="150"/>
    </row>
    <row r="62504" spans="2:2">
      <c r="B62504" s="150"/>
    </row>
    <row r="62505" spans="2:2">
      <c r="B62505" s="150"/>
    </row>
    <row r="62506" spans="2:2">
      <c r="B62506" s="150"/>
    </row>
    <row r="62507" spans="2:2">
      <c r="B62507" s="150"/>
    </row>
    <row r="62508" spans="2:2">
      <c r="B62508" s="150"/>
    </row>
    <row r="62509" spans="2:2">
      <c r="B62509" s="150"/>
    </row>
    <row r="62510" spans="2:2">
      <c r="B62510" s="150"/>
    </row>
    <row r="62511" spans="2:2">
      <c r="B62511" s="150"/>
    </row>
    <row r="62512" spans="2:2">
      <c r="B62512" s="150"/>
    </row>
    <row r="62513" spans="2:2">
      <c r="B62513" s="150"/>
    </row>
    <row r="62514" spans="2:2">
      <c r="B62514" s="150"/>
    </row>
    <row r="62515" spans="2:2">
      <c r="B62515" s="150"/>
    </row>
    <row r="62516" spans="2:2">
      <c r="B62516" s="150"/>
    </row>
    <row r="62517" spans="2:2">
      <c r="B62517" s="150"/>
    </row>
    <row r="62518" spans="2:2">
      <c r="B62518" s="150"/>
    </row>
    <row r="62519" spans="2:2">
      <c r="B62519" s="150"/>
    </row>
    <row r="62520" spans="2:2">
      <c r="B62520" s="150"/>
    </row>
    <row r="62521" spans="2:2">
      <c r="B62521" s="150"/>
    </row>
    <row r="62522" spans="2:2">
      <c r="B62522" s="150"/>
    </row>
    <row r="62523" spans="2:2">
      <c r="B62523" s="150"/>
    </row>
    <row r="62524" spans="2:2">
      <c r="B62524" s="150"/>
    </row>
    <row r="62525" spans="2:2">
      <c r="B62525" s="150"/>
    </row>
    <row r="62526" spans="2:2">
      <c r="B62526" s="150"/>
    </row>
    <row r="62527" spans="2:2">
      <c r="B62527" s="150"/>
    </row>
    <row r="62528" spans="2:2">
      <c r="B62528" s="150"/>
    </row>
    <row r="62529" spans="2:2">
      <c r="B62529" s="150"/>
    </row>
    <row r="62530" spans="2:2">
      <c r="B62530" s="150"/>
    </row>
    <row r="62531" spans="2:2">
      <c r="B62531" s="150"/>
    </row>
    <row r="62532" spans="2:2">
      <c r="B62532" s="150"/>
    </row>
    <row r="62533" spans="2:2">
      <c r="B62533" s="150"/>
    </row>
    <row r="62534" spans="2:2">
      <c r="B62534" s="150"/>
    </row>
    <row r="62535" spans="2:2">
      <c r="B62535" s="150"/>
    </row>
    <row r="62536" spans="2:2">
      <c r="B62536" s="150"/>
    </row>
    <row r="62537" spans="2:2">
      <c r="B62537" s="150"/>
    </row>
    <row r="62538" spans="2:2">
      <c r="B62538" s="150"/>
    </row>
    <row r="62539" spans="2:2">
      <c r="B62539" s="150"/>
    </row>
    <row r="62540" spans="2:2">
      <c r="B62540" s="150"/>
    </row>
    <row r="62541" spans="2:2">
      <c r="B62541" s="150"/>
    </row>
    <row r="62542" spans="2:2">
      <c r="B62542" s="150"/>
    </row>
    <row r="62543" spans="2:2">
      <c r="B62543" s="150"/>
    </row>
    <row r="62544" spans="2:2">
      <c r="B62544" s="150"/>
    </row>
    <row r="62545" spans="2:2">
      <c r="B62545" s="150"/>
    </row>
    <row r="62546" spans="2:2">
      <c r="B62546" s="150"/>
    </row>
    <row r="62547" spans="2:2">
      <c r="B62547" s="150"/>
    </row>
    <row r="62548" spans="2:2">
      <c r="B62548" s="150"/>
    </row>
    <row r="62549" spans="2:2">
      <c r="B62549" s="150"/>
    </row>
    <row r="62550" spans="2:2">
      <c r="B62550" s="150"/>
    </row>
    <row r="62551" spans="2:2">
      <c r="B62551" s="150"/>
    </row>
    <row r="62552" spans="2:2">
      <c r="B62552" s="150"/>
    </row>
    <row r="62553" spans="2:2">
      <c r="B62553" s="150"/>
    </row>
    <row r="62554" spans="2:2">
      <c r="B62554" s="150"/>
    </row>
    <row r="62555" spans="2:2">
      <c r="B62555" s="150"/>
    </row>
    <row r="62556" spans="2:2">
      <c r="B62556" s="150"/>
    </row>
    <row r="62557" spans="2:2">
      <c r="B62557" s="150"/>
    </row>
    <row r="62558" spans="2:2">
      <c r="B62558" s="150"/>
    </row>
    <row r="62559" spans="2:2">
      <c r="B62559" s="150"/>
    </row>
    <row r="62560" spans="2:2">
      <c r="B62560" s="150"/>
    </row>
    <row r="62561" spans="2:2">
      <c r="B62561" s="150"/>
    </row>
    <row r="62562" spans="2:2">
      <c r="B62562" s="150"/>
    </row>
    <row r="62563" spans="2:2">
      <c r="B62563" s="150"/>
    </row>
    <row r="62564" spans="2:2">
      <c r="B62564" s="150"/>
    </row>
    <row r="62565" spans="2:2">
      <c r="B62565" s="150"/>
    </row>
    <row r="62566" spans="2:2">
      <c r="B62566" s="150"/>
    </row>
    <row r="62567" spans="2:2">
      <c r="B62567" s="150"/>
    </row>
    <row r="62568" spans="2:2">
      <c r="B62568" s="150"/>
    </row>
    <row r="62569" spans="2:2">
      <c r="B62569" s="150"/>
    </row>
    <row r="62570" spans="2:2">
      <c r="B62570" s="150"/>
    </row>
    <row r="62571" spans="2:2">
      <c r="B62571" s="150"/>
    </row>
    <row r="62572" spans="2:2">
      <c r="B62572" s="150"/>
    </row>
    <row r="62573" spans="2:2">
      <c r="B62573" s="150"/>
    </row>
    <row r="62574" spans="2:2">
      <c r="B62574" s="150"/>
    </row>
    <row r="62575" spans="2:2">
      <c r="B62575" s="150"/>
    </row>
    <row r="62576" spans="2:2">
      <c r="B62576" s="150"/>
    </row>
    <row r="62577" spans="2:2">
      <c r="B62577" s="150"/>
    </row>
    <row r="62578" spans="2:2">
      <c r="B62578" s="150"/>
    </row>
    <row r="62579" spans="2:2">
      <c r="B62579" s="150"/>
    </row>
    <row r="62580" spans="2:2">
      <c r="B62580" s="150"/>
    </row>
    <row r="62581" spans="2:2">
      <c r="B62581" s="150"/>
    </row>
    <row r="62582" spans="2:2">
      <c r="B62582" s="150"/>
    </row>
    <row r="62583" spans="2:2">
      <c r="B62583" s="150"/>
    </row>
    <row r="62584" spans="2:2">
      <c r="B62584" s="150"/>
    </row>
    <row r="62585" spans="2:2">
      <c r="B62585" s="150"/>
    </row>
    <row r="62586" spans="2:2">
      <c r="B62586" s="150"/>
    </row>
    <row r="62587" spans="2:2">
      <c r="B62587" s="150"/>
    </row>
    <row r="62588" spans="2:2">
      <c r="B62588" s="150"/>
    </row>
    <row r="62589" spans="2:2">
      <c r="B62589" s="150"/>
    </row>
    <row r="62590" spans="2:2">
      <c r="B62590" s="150"/>
    </row>
    <row r="62591" spans="2:2">
      <c r="B62591" s="150"/>
    </row>
    <row r="62592" spans="2:2">
      <c r="B62592" s="150"/>
    </row>
    <row r="62593" spans="2:2">
      <c r="B62593" s="150"/>
    </row>
    <row r="62594" spans="2:2">
      <c r="B62594" s="150"/>
    </row>
    <row r="62595" spans="2:2">
      <c r="B62595" s="150"/>
    </row>
    <row r="62596" spans="2:2">
      <c r="B62596" s="150"/>
    </row>
    <row r="62597" spans="2:2">
      <c r="B62597" s="150"/>
    </row>
    <row r="62598" spans="2:2">
      <c r="B62598" s="150"/>
    </row>
    <row r="62599" spans="2:2">
      <c r="B62599" s="150"/>
    </row>
    <row r="62600" spans="2:2">
      <c r="B62600" s="150"/>
    </row>
    <row r="62601" spans="2:2">
      <c r="B62601" s="150"/>
    </row>
    <row r="62602" spans="2:2">
      <c r="B62602" s="150"/>
    </row>
    <row r="62603" spans="2:2">
      <c r="B62603" s="150"/>
    </row>
    <row r="62604" spans="2:2">
      <c r="B62604" s="150"/>
    </row>
    <row r="62605" spans="2:2">
      <c r="B62605" s="150"/>
    </row>
    <row r="62606" spans="2:2">
      <c r="B62606" s="150"/>
    </row>
    <row r="62607" spans="2:2">
      <c r="B62607" s="150"/>
    </row>
    <row r="62608" spans="2:2">
      <c r="B62608" s="150"/>
    </row>
    <row r="62609" spans="2:2">
      <c r="B62609" s="150"/>
    </row>
    <row r="62610" spans="2:2">
      <c r="B62610" s="150"/>
    </row>
    <row r="62611" spans="2:2">
      <c r="B62611" s="150"/>
    </row>
    <row r="62612" spans="2:2">
      <c r="B62612" s="150"/>
    </row>
    <row r="62613" spans="2:2">
      <c r="B62613" s="150"/>
    </row>
    <row r="62614" spans="2:2">
      <c r="B62614" s="150"/>
    </row>
    <row r="62615" spans="2:2">
      <c r="B62615" s="150"/>
    </row>
    <row r="62616" spans="2:2">
      <c r="B62616" s="150"/>
    </row>
    <row r="62617" spans="2:2">
      <c r="B62617" s="150"/>
    </row>
    <row r="62618" spans="2:2">
      <c r="B62618" s="150"/>
    </row>
    <row r="62619" spans="2:2">
      <c r="B62619" s="150"/>
    </row>
    <row r="62620" spans="2:2">
      <c r="B62620" s="150"/>
    </row>
    <row r="62621" spans="2:2">
      <c r="B62621" s="150"/>
    </row>
    <row r="62622" spans="2:2">
      <c r="B62622" s="150"/>
    </row>
    <row r="62623" spans="2:2">
      <c r="B62623" s="150"/>
    </row>
    <row r="62624" spans="2:2">
      <c r="B62624" s="150"/>
    </row>
    <row r="62625" spans="2:2">
      <c r="B62625" s="150"/>
    </row>
    <row r="62626" spans="2:2">
      <c r="B62626" s="150"/>
    </row>
    <row r="62627" spans="2:2">
      <c r="B62627" s="150"/>
    </row>
    <row r="62628" spans="2:2">
      <c r="B62628" s="150"/>
    </row>
    <row r="62629" spans="2:2">
      <c r="B62629" s="150"/>
    </row>
    <row r="62630" spans="2:2">
      <c r="B62630" s="150"/>
    </row>
    <row r="62631" spans="2:2">
      <c r="B62631" s="150"/>
    </row>
    <row r="62632" spans="2:2">
      <c r="B62632" s="150"/>
    </row>
    <row r="62633" spans="2:2">
      <c r="B62633" s="150"/>
    </row>
    <row r="62634" spans="2:2">
      <c r="B62634" s="150"/>
    </row>
    <row r="62635" spans="2:2">
      <c r="B62635" s="150"/>
    </row>
    <row r="62636" spans="2:2">
      <c r="B62636" s="150"/>
    </row>
    <row r="62637" spans="2:2">
      <c r="B62637" s="150"/>
    </row>
    <row r="62638" spans="2:2">
      <c r="B62638" s="150"/>
    </row>
    <row r="62639" spans="2:2">
      <c r="B62639" s="150"/>
    </row>
    <row r="62640" spans="2:2">
      <c r="B62640" s="150"/>
    </row>
    <row r="62641" spans="2:2">
      <c r="B62641" s="150"/>
    </row>
    <row r="62642" spans="2:2">
      <c r="B62642" s="150"/>
    </row>
    <row r="62643" spans="2:2">
      <c r="B62643" s="150"/>
    </row>
    <row r="62644" spans="2:2">
      <c r="B62644" s="150"/>
    </row>
    <row r="62645" spans="2:2">
      <c r="B62645" s="150"/>
    </row>
    <row r="62646" spans="2:2">
      <c r="B62646" s="150"/>
    </row>
    <row r="62647" spans="2:2">
      <c r="B62647" s="150"/>
    </row>
    <row r="62648" spans="2:2">
      <c r="B62648" s="150"/>
    </row>
    <row r="62649" spans="2:2">
      <c r="B62649" s="150"/>
    </row>
    <row r="62650" spans="2:2">
      <c r="B62650" s="150"/>
    </row>
    <row r="62651" spans="2:2">
      <c r="B62651" s="150"/>
    </row>
    <row r="62652" spans="2:2">
      <c r="B62652" s="150"/>
    </row>
    <row r="62653" spans="2:2">
      <c r="B62653" s="150"/>
    </row>
    <row r="62654" spans="2:2">
      <c r="B62654" s="150"/>
    </row>
    <row r="62655" spans="2:2">
      <c r="B62655" s="150"/>
    </row>
    <row r="62656" spans="2:2">
      <c r="B62656" s="150"/>
    </row>
    <row r="62657" spans="2:2">
      <c r="B62657" s="150"/>
    </row>
    <row r="62658" spans="2:2">
      <c r="B62658" s="150"/>
    </row>
    <row r="62659" spans="2:2">
      <c r="B62659" s="150"/>
    </row>
    <row r="62660" spans="2:2">
      <c r="B62660" s="150"/>
    </row>
    <row r="62661" spans="2:2">
      <c r="B62661" s="150"/>
    </row>
    <row r="62662" spans="2:2">
      <c r="B62662" s="150"/>
    </row>
    <row r="62663" spans="2:2">
      <c r="B62663" s="150"/>
    </row>
    <row r="62664" spans="2:2">
      <c r="B62664" s="150"/>
    </row>
    <row r="62665" spans="2:2">
      <c r="B62665" s="150"/>
    </row>
    <row r="62666" spans="2:2">
      <c r="B62666" s="150"/>
    </row>
    <row r="62667" spans="2:2">
      <c r="B62667" s="150"/>
    </row>
    <row r="62668" spans="2:2">
      <c r="B62668" s="150"/>
    </row>
    <row r="62669" spans="2:2">
      <c r="B62669" s="150"/>
    </row>
    <row r="62670" spans="2:2">
      <c r="B62670" s="150"/>
    </row>
    <row r="62671" spans="2:2">
      <c r="B62671" s="150"/>
    </row>
    <row r="62672" spans="2:2">
      <c r="B62672" s="150"/>
    </row>
    <row r="62673" spans="2:2">
      <c r="B62673" s="150"/>
    </row>
    <row r="62674" spans="2:2">
      <c r="B62674" s="150"/>
    </row>
    <row r="62675" spans="2:2">
      <c r="B62675" s="150"/>
    </row>
    <row r="62676" spans="2:2">
      <c r="B62676" s="150"/>
    </row>
    <row r="62677" spans="2:2">
      <c r="B62677" s="150"/>
    </row>
    <row r="62678" spans="2:2">
      <c r="B62678" s="150"/>
    </row>
    <row r="62679" spans="2:2">
      <c r="B62679" s="150"/>
    </row>
    <row r="62680" spans="2:2">
      <c r="B62680" s="150"/>
    </row>
    <row r="62681" spans="2:2">
      <c r="B62681" s="150"/>
    </row>
    <row r="62682" spans="2:2">
      <c r="B62682" s="150"/>
    </row>
    <row r="62683" spans="2:2">
      <c r="B62683" s="150"/>
    </row>
    <row r="62684" spans="2:2">
      <c r="B62684" s="150"/>
    </row>
    <row r="62685" spans="2:2">
      <c r="B62685" s="150"/>
    </row>
    <row r="62686" spans="2:2">
      <c r="B62686" s="150"/>
    </row>
    <row r="62687" spans="2:2">
      <c r="B62687" s="150"/>
    </row>
    <row r="62688" spans="2:2">
      <c r="B62688" s="150"/>
    </row>
    <row r="62689" spans="2:2">
      <c r="B62689" s="150"/>
    </row>
    <row r="62690" spans="2:2">
      <c r="B62690" s="150"/>
    </row>
    <row r="62691" spans="2:2">
      <c r="B62691" s="150"/>
    </row>
    <row r="62692" spans="2:2">
      <c r="B62692" s="150"/>
    </row>
    <row r="62693" spans="2:2">
      <c r="B62693" s="150"/>
    </row>
    <row r="62694" spans="2:2">
      <c r="B62694" s="150"/>
    </row>
    <row r="62695" spans="2:2">
      <c r="B62695" s="150"/>
    </row>
    <row r="62696" spans="2:2">
      <c r="B62696" s="150"/>
    </row>
    <row r="62697" spans="2:2">
      <c r="B62697" s="150"/>
    </row>
    <row r="62698" spans="2:2">
      <c r="B62698" s="150"/>
    </row>
    <row r="62699" spans="2:2">
      <c r="B62699" s="150"/>
    </row>
    <row r="62700" spans="2:2">
      <c r="B62700" s="150"/>
    </row>
    <row r="62701" spans="2:2">
      <c r="B62701" s="150"/>
    </row>
    <row r="62702" spans="2:2">
      <c r="B62702" s="150"/>
    </row>
    <row r="62703" spans="2:2">
      <c r="B62703" s="150"/>
    </row>
    <row r="62704" spans="2:2">
      <c r="B62704" s="150"/>
    </row>
    <row r="62705" spans="2:2">
      <c r="B62705" s="150"/>
    </row>
    <row r="62706" spans="2:2">
      <c r="B62706" s="150"/>
    </row>
    <row r="62707" spans="2:2">
      <c r="B62707" s="150"/>
    </row>
    <row r="62708" spans="2:2">
      <c r="B62708" s="150"/>
    </row>
    <row r="62709" spans="2:2">
      <c r="B62709" s="150"/>
    </row>
    <row r="62710" spans="2:2">
      <c r="B62710" s="150"/>
    </row>
    <row r="62711" spans="2:2">
      <c r="B62711" s="150"/>
    </row>
    <row r="62712" spans="2:2">
      <c r="B62712" s="150"/>
    </row>
    <row r="62713" spans="2:2">
      <c r="B62713" s="150"/>
    </row>
    <row r="62714" spans="2:2">
      <c r="B62714" s="150"/>
    </row>
    <row r="62715" spans="2:2">
      <c r="B62715" s="150"/>
    </row>
    <row r="62716" spans="2:2">
      <c r="B62716" s="150"/>
    </row>
    <row r="62717" spans="2:2">
      <c r="B62717" s="150"/>
    </row>
    <row r="62718" spans="2:2">
      <c r="B62718" s="150"/>
    </row>
    <row r="62719" spans="2:2">
      <c r="B62719" s="150"/>
    </row>
    <row r="62720" spans="2:2">
      <c r="B62720" s="150"/>
    </row>
    <row r="62721" spans="2:2">
      <c r="B62721" s="150"/>
    </row>
    <row r="62722" spans="2:2">
      <c r="B62722" s="150"/>
    </row>
    <row r="62723" spans="2:2">
      <c r="B62723" s="150"/>
    </row>
    <row r="62724" spans="2:2">
      <c r="B62724" s="150"/>
    </row>
    <row r="62725" spans="2:2">
      <c r="B62725" s="150"/>
    </row>
    <row r="62726" spans="2:2">
      <c r="B62726" s="150"/>
    </row>
    <row r="62727" spans="2:2">
      <c r="B62727" s="150"/>
    </row>
    <row r="62728" spans="2:2">
      <c r="B62728" s="150"/>
    </row>
    <row r="62729" spans="2:2">
      <c r="B62729" s="150"/>
    </row>
    <row r="62730" spans="2:2">
      <c r="B62730" s="150"/>
    </row>
    <row r="62731" spans="2:2">
      <c r="B62731" s="150"/>
    </row>
    <row r="62732" spans="2:2">
      <c r="B62732" s="150"/>
    </row>
    <row r="62733" spans="2:2">
      <c r="B62733" s="150"/>
    </row>
    <row r="62734" spans="2:2">
      <c r="B62734" s="150"/>
    </row>
    <row r="62735" spans="2:2">
      <c r="B62735" s="150"/>
    </row>
    <row r="62736" spans="2:2">
      <c r="B62736" s="150"/>
    </row>
    <row r="62737" spans="2:2">
      <c r="B62737" s="150"/>
    </row>
    <row r="62738" spans="2:2">
      <c r="B62738" s="150"/>
    </row>
    <row r="62739" spans="2:2">
      <c r="B62739" s="150"/>
    </row>
    <row r="62740" spans="2:2">
      <c r="B62740" s="150"/>
    </row>
    <row r="62741" spans="2:2">
      <c r="B62741" s="150"/>
    </row>
    <row r="62742" spans="2:2">
      <c r="B62742" s="150"/>
    </row>
    <row r="62743" spans="2:2">
      <c r="B62743" s="150"/>
    </row>
    <row r="62744" spans="2:2">
      <c r="B62744" s="150"/>
    </row>
    <row r="62745" spans="2:2">
      <c r="B62745" s="150"/>
    </row>
    <row r="62746" spans="2:2">
      <c r="B62746" s="150"/>
    </row>
    <row r="62747" spans="2:2">
      <c r="B62747" s="150"/>
    </row>
    <row r="62748" spans="2:2">
      <c r="B62748" s="150"/>
    </row>
    <row r="62749" spans="2:2">
      <c r="B62749" s="150"/>
    </row>
    <row r="62750" spans="2:2">
      <c r="B62750" s="150"/>
    </row>
    <row r="62751" spans="2:2">
      <c r="B62751" s="150"/>
    </row>
    <row r="62752" spans="2:2">
      <c r="B62752" s="150"/>
    </row>
    <row r="62753" spans="2:2">
      <c r="B62753" s="150"/>
    </row>
    <row r="62754" spans="2:2">
      <c r="B62754" s="150"/>
    </row>
    <row r="62755" spans="2:2">
      <c r="B62755" s="150"/>
    </row>
    <row r="62756" spans="2:2">
      <c r="B62756" s="150"/>
    </row>
    <row r="62757" spans="2:2">
      <c r="B62757" s="150"/>
    </row>
    <row r="62758" spans="2:2">
      <c r="B62758" s="150"/>
    </row>
    <row r="62759" spans="2:2">
      <c r="B62759" s="150"/>
    </row>
    <row r="62760" spans="2:2">
      <c r="B62760" s="150"/>
    </row>
    <row r="62761" spans="2:2">
      <c r="B62761" s="150"/>
    </row>
    <row r="62762" spans="2:2">
      <c r="B62762" s="150"/>
    </row>
    <row r="62763" spans="2:2">
      <c r="B62763" s="150"/>
    </row>
    <row r="62764" spans="2:2">
      <c r="B62764" s="150"/>
    </row>
    <row r="62765" spans="2:2">
      <c r="B62765" s="150"/>
    </row>
    <row r="62766" spans="2:2">
      <c r="B62766" s="150"/>
    </row>
    <row r="62767" spans="2:2">
      <c r="B62767" s="150"/>
    </row>
    <row r="62768" spans="2:2">
      <c r="B62768" s="150"/>
    </row>
    <row r="62769" spans="2:2">
      <c r="B62769" s="150"/>
    </row>
    <row r="62770" spans="2:2">
      <c r="B62770" s="150"/>
    </row>
    <row r="62771" spans="2:2">
      <c r="B62771" s="150"/>
    </row>
    <row r="62772" spans="2:2">
      <c r="B62772" s="150"/>
    </row>
    <row r="62773" spans="2:2">
      <c r="B62773" s="150"/>
    </row>
    <row r="62774" spans="2:2">
      <c r="B62774" s="150"/>
    </row>
    <row r="62775" spans="2:2">
      <c r="B62775" s="150"/>
    </row>
    <row r="62776" spans="2:2">
      <c r="B62776" s="150"/>
    </row>
    <row r="62777" spans="2:2">
      <c r="B62777" s="150"/>
    </row>
    <row r="62778" spans="2:2">
      <c r="B62778" s="150"/>
    </row>
    <row r="62779" spans="2:2">
      <c r="B62779" s="150"/>
    </row>
    <row r="62780" spans="2:2">
      <c r="B62780" s="150"/>
    </row>
    <row r="62781" spans="2:2">
      <c r="B62781" s="150"/>
    </row>
    <row r="62782" spans="2:2">
      <c r="B62782" s="150"/>
    </row>
    <row r="62783" spans="2:2">
      <c r="B62783" s="150"/>
    </row>
    <row r="62784" spans="2:2">
      <c r="B62784" s="150"/>
    </row>
    <row r="62785" spans="2:2">
      <c r="B62785" s="150"/>
    </row>
    <row r="62786" spans="2:2">
      <c r="B62786" s="150"/>
    </row>
    <row r="62787" spans="2:2">
      <c r="B62787" s="150"/>
    </row>
    <row r="62788" spans="2:2">
      <c r="B62788" s="150"/>
    </row>
    <row r="62789" spans="2:2">
      <c r="B62789" s="150"/>
    </row>
    <row r="62790" spans="2:2">
      <c r="B62790" s="150"/>
    </row>
    <row r="62791" spans="2:2">
      <c r="B62791" s="150"/>
    </row>
    <row r="62792" spans="2:2">
      <c r="B62792" s="150"/>
    </row>
    <row r="62793" spans="2:2">
      <c r="B62793" s="150"/>
    </row>
    <row r="62794" spans="2:2">
      <c r="B62794" s="150"/>
    </row>
    <row r="62795" spans="2:2">
      <c r="B62795" s="150"/>
    </row>
    <row r="62796" spans="2:2">
      <c r="B62796" s="150"/>
    </row>
    <row r="62797" spans="2:2">
      <c r="B62797" s="150"/>
    </row>
    <row r="62798" spans="2:2">
      <c r="B62798" s="150"/>
    </row>
    <row r="62799" spans="2:2">
      <c r="B62799" s="150"/>
    </row>
    <row r="62800" spans="2:2">
      <c r="B62800" s="150"/>
    </row>
    <row r="62801" spans="2:2">
      <c r="B62801" s="150"/>
    </row>
    <row r="62802" spans="2:2">
      <c r="B62802" s="150"/>
    </row>
    <row r="62803" spans="2:2">
      <c r="B62803" s="150"/>
    </row>
    <row r="62804" spans="2:2">
      <c r="B62804" s="150"/>
    </row>
    <row r="62805" spans="2:2">
      <c r="B62805" s="150"/>
    </row>
    <row r="62806" spans="2:2">
      <c r="B62806" s="150"/>
    </row>
    <row r="62807" spans="2:2">
      <c r="B62807" s="150"/>
    </row>
    <row r="62808" spans="2:2">
      <c r="B62808" s="150"/>
    </row>
    <row r="62809" spans="2:2">
      <c r="B62809" s="150"/>
    </row>
    <row r="62810" spans="2:2">
      <c r="B62810" s="150"/>
    </row>
    <row r="62811" spans="2:2">
      <c r="B62811" s="150"/>
    </row>
    <row r="62812" spans="2:2">
      <c r="B62812" s="150"/>
    </row>
    <row r="62813" spans="2:2">
      <c r="B62813" s="150"/>
    </row>
    <row r="62814" spans="2:2">
      <c r="B62814" s="150"/>
    </row>
    <row r="62815" spans="2:2">
      <c r="B62815" s="150"/>
    </row>
    <row r="62816" spans="2:2">
      <c r="B62816" s="150"/>
    </row>
    <row r="62817" spans="2:2">
      <c r="B62817" s="150"/>
    </row>
    <row r="62818" spans="2:2">
      <c r="B62818" s="150"/>
    </row>
    <row r="62819" spans="2:2">
      <c r="B62819" s="150"/>
    </row>
    <row r="62820" spans="2:2">
      <c r="B62820" s="150"/>
    </row>
    <row r="62821" spans="2:2">
      <c r="B62821" s="150"/>
    </row>
    <row r="62822" spans="2:2">
      <c r="B62822" s="150"/>
    </row>
    <row r="62823" spans="2:2">
      <c r="B62823" s="150"/>
    </row>
    <row r="62824" spans="2:2">
      <c r="B62824" s="150"/>
    </row>
    <row r="62825" spans="2:2">
      <c r="B62825" s="150"/>
    </row>
    <row r="62826" spans="2:2">
      <c r="B62826" s="150"/>
    </row>
    <row r="62827" spans="2:2">
      <c r="B62827" s="150"/>
    </row>
    <row r="62828" spans="2:2">
      <c r="B62828" s="150"/>
    </row>
    <row r="62829" spans="2:2">
      <c r="B62829" s="150"/>
    </row>
    <row r="62830" spans="2:2">
      <c r="B62830" s="150"/>
    </row>
    <row r="62831" spans="2:2">
      <c r="B62831" s="150"/>
    </row>
    <row r="62832" spans="2:2">
      <c r="B62832" s="150"/>
    </row>
    <row r="62833" spans="2:2">
      <c r="B62833" s="150"/>
    </row>
    <row r="62834" spans="2:2">
      <c r="B62834" s="150"/>
    </row>
    <row r="62835" spans="2:2">
      <c r="B62835" s="150"/>
    </row>
    <row r="62836" spans="2:2">
      <c r="B62836" s="150"/>
    </row>
    <row r="62837" spans="2:2">
      <c r="B62837" s="150"/>
    </row>
    <row r="62838" spans="2:2">
      <c r="B62838" s="150"/>
    </row>
    <row r="62839" spans="2:2">
      <c r="B62839" s="150"/>
    </row>
    <row r="62840" spans="2:2">
      <c r="B62840" s="150"/>
    </row>
    <row r="62841" spans="2:2">
      <c r="B62841" s="150"/>
    </row>
    <row r="62842" spans="2:2">
      <c r="B62842" s="150"/>
    </row>
    <row r="62843" spans="2:2">
      <c r="B62843" s="150"/>
    </row>
    <row r="62844" spans="2:2">
      <c r="B62844" s="150"/>
    </row>
    <row r="62845" spans="2:2">
      <c r="B62845" s="150"/>
    </row>
    <row r="62846" spans="2:2">
      <c r="B62846" s="150"/>
    </row>
    <row r="62847" spans="2:2">
      <c r="B62847" s="150"/>
    </row>
    <row r="62848" spans="2:2">
      <c r="B62848" s="150"/>
    </row>
    <row r="62849" spans="2:2">
      <c r="B62849" s="150"/>
    </row>
    <row r="62850" spans="2:2">
      <c r="B62850" s="150"/>
    </row>
    <row r="62851" spans="2:2">
      <c r="B62851" s="150"/>
    </row>
    <row r="62852" spans="2:2">
      <c r="B62852" s="150"/>
    </row>
    <row r="62853" spans="2:2">
      <c r="B62853" s="150"/>
    </row>
    <row r="62854" spans="2:2">
      <c r="B62854" s="150"/>
    </row>
    <row r="62855" spans="2:2">
      <c r="B62855" s="150"/>
    </row>
    <row r="62856" spans="2:2">
      <c r="B62856" s="150"/>
    </row>
    <row r="62857" spans="2:2">
      <c r="B62857" s="150"/>
    </row>
    <row r="62858" spans="2:2">
      <c r="B62858" s="150"/>
    </row>
    <row r="62859" spans="2:2">
      <c r="B62859" s="150"/>
    </row>
    <row r="62860" spans="2:2">
      <c r="B62860" s="150"/>
    </row>
    <row r="62861" spans="2:2">
      <c r="B62861" s="150"/>
    </row>
    <row r="62862" spans="2:2">
      <c r="B62862" s="150"/>
    </row>
    <row r="62863" spans="2:2">
      <c r="B62863" s="150"/>
    </row>
    <row r="62864" spans="2:2">
      <c r="B62864" s="150"/>
    </row>
    <row r="62865" spans="2:2">
      <c r="B62865" s="150"/>
    </row>
    <row r="62866" spans="2:2">
      <c r="B62866" s="150"/>
    </row>
    <row r="62867" spans="2:2">
      <c r="B62867" s="150"/>
    </row>
    <row r="62868" spans="2:2">
      <c r="B62868" s="150"/>
    </row>
    <row r="62869" spans="2:2">
      <c r="B62869" s="150"/>
    </row>
    <row r="62870" spans="2:2">
      <c r="B62870" s="150"/>
    </row>
    <row r="62871" spans="2:2">
      <c r="B62871" s="150"/>
    </row>
    <row r="62872" spans="2:2">
      <c r="B62872" s="150"/>
    </row>
    <row r="62873" spans="2:2">
      <c r="B62873" s="150"/>
    </row>
    <row r="62874" spans="2:2">
      <c r="B62874" s="150"/>
    </row>
    <row r="62875" spans="2:2">
      <c r="B62875" s="150"/>
    </row>
    <row r="62876" spans="2:2">
      <c r="B62876" s="150"/>
    </row>
    <row r="62877" spans="2:2">
      <c r="B62877" s="150"/>
    </row>
    <row r="62878" spans="2:2">
      <c r="B62878" s="150"/>
    </row>
    <row r="62879" spans="2:2">
      <c r="B62879" s="150"/>
    </row>
    <row r="62880" spans="2:2">
      <c r="B62880" s="150"/>
    </row>
    <row r="62881" spans="2:2">
      <c r="B62881" s="150"/>
    </row>
    <row r="62882" spans="2:2">
      <c r="B62882" s="150"/>
    </row>
    <row r="62883" spans="2:2">
      <c r="B62883" s="150"/>
    </row>
    <row r="62884" spans="2:2">
      <c r="B62884" s="150"/>
    </row>
    <row r="62885" spans="2:2">
      <c r="B62885" s="150"/>
    </row>
    <row r="62886" spans="2:2">
      <c r="B62886" s="150"/>
    </row>
    <row r="62887" spans="2:2">
      <c r="B62887" s="150"/>
    </row>
    <row r="62888" spans="2:2">
      <c r="B62888" s="150"/>
    </row>
    <row r="62889" spans="2:2">
      <c r="B62889" s="150"/>
    </row>
    <row r="62890" spans="2:2">
      <c r="B62890" s="150"/>
    </row>
    <row r="62891" spans="2:2">
      <c r="B62891" s="150"/>
    </row>
    <row r="62892" spans="2:2">
      <c r="B62892" s="150"/>
    </row>
    <row r="62893" spans="2:2">
      <c r="B62893" s="150"/>
    </row>
    <row r="62894" spans="2:2">
      <c r="B62894" s="150"/>
    </row>
    <row r="62895" spans="2:2">
      <c r="B62895" s="150"/>
    </row>
    <row r="62896" spans="2:2">
      <c r="B62896" s="150"/>
    </row>
    <row r="62897" spans="2:2">
      <c r="B62897" s="150"/>
    </row>
    <row r="62898" spans="2:2">
      <c r="B62898" s="150"/>
    </row>
    <row r="62899" spans="2:2">
      <c r="B62899" s="150"/>
    </row>
    <row r="62900" spans="2:2">
      <c r="B62900" s="150"/>
    </row>
    <row r="62901" spans="2:2">
      <c r="B62901" s="150"/>
    </row>
    <row r="62902" spans="2:2">
      <c r="B62902" s="150"/>
    </row>
    <row r="62903" spans="2:2">
      <c r="B62903" s="150"/>
    </row>
    <row r="62904" spans="2:2">
      <c r="B62904" s="150"/>
    </row>
    <row r="62905" spans="2:2">
      <c r="B62905" s="150"/>
    </row>
    <row r="62906" spans="2:2">
      <c r="B62906" s="150"/>
    </row>
    <row r="62907" spans="2:2">
      <c r="B62907" s="150"/>
    </row>
    <row r="62908" spans="2:2">
      <c r="B62908" s="150"/>
    </row>
    <row r="62909" spans="2:2">
      <c r="B62909" s="150"/>
    </row>
    <row r="62910" spans="2:2">
      <c r="B62910" s="150"/>
    </row>
    <row r="62911" spans="2:2">
      <c r="B62911" s="150"/>
    </row>
    <row r="62912" spans="2:2">
      <c r="B62912" s="150"/>
    </row>
    <row r="62913" spans="2:2">
      <c r="B62913" s="150"/>
    </row>
    <row r="62914" spans="2:2">
      <c r="B62914" s="150"/>
    </row>
    <row r="62915" spans="2:2">
      <c r="B62915" s="150"/>
    </row>
    <row r="62916" spans="2:2">
      <c r="B62916" s="150"/>
    </row>
    <row r="62917" spans="2:2">
      <c r="B62917" s="150"/>
    </row>
    <row r="62918" spans="2:2">
      <c r="B62918" s="150"/>
    </row>
    <row r="62919" spans="2:2">
      <c r="B62919" s="150"/>
    </row>
    <row r="62920" spans="2:2">
      <c r="B62920" s="150"/>
    </row>
    <row r="62921" spans="2:2">
      <c r="B62921" s="150"/>
    </row>
    <row r="62922" spans="2:2">
      <c r="B62922" s="150"/>
    </row>
    <row r="62923" spans="2:2">
      <c r="B62923" s="150"/>
    </row>
    <row r="62924" spans="2:2">
      <c r="B62924" s="150"/>
    </row>
    <row r="62925" spans="2:2">
      <c r="B62925" s="150"/>
    </row>
    <row r="62926" spans="2:2">
      <c r="B62926" s="150"/>
    </row>
    <row r="62927" spans="2:2">
      <c r="B62927" s="150"/>
    </row>
    <row r="62928" spans="2:2">
      <c r="B62928" s="150"/>
    </row>
    <row r="62929" spans="2:2">
      <c r="B62929" s="150"/>
    </row>
    <row r="62930" spans="2:2">
      <c r="B62930" s="150"/>
    </row>
    <row r="62931" spans="2:2">
      <c r="B62931" s="150"/>
    </row>
    <row r="62932" spans="2:2">
      <c r="B62932" s="150"/>
    </row>
    <row r="62933" spans="2:2">
      <c r="B62933" s="150"/>
    </row>
    <row r="62934" spans="2:2">
      <c r="B62934" s="150"/>
    </row>
    <row r="62935" spans="2:2">
      <c r="B62935" s="150"/>
    </row>
    <row r="62936" spans="2:2">
      <c r="B62936" s="150"/>
    </row>
    <row r="62937" spans="2:2">
      <c r="B62937" s="150"/>
    </row>
    <row r="62938" spans="2:2">
      <c r="B62938" s="150"/>
    </row>
    <row r="62939" spans="2:2">
      <c r="B62939" s="150"/>
    </row>
    <row r="62940" spans="2:2">
      <c r="B62940" s="150"/>
    </row>
    <row r="62941" spans="2:2">
      <c r="B62941" s="150"/>
    </row>
    <row r="62942" spans="2:2">
      <c r="B62942" s="150"/>
    </row>
    <row r="62943" spans="2:2">
      <c r="B62943" s="150"/>
    </row>
    <row r="62944" spans="2:2">
      <c r="B62944" s="150"/>
    </row>
    <row r="62945" spans="2:2">
      <c r="B62945" s="150"/>
    </row>
    <row r="62946" spans="2:2">
      <c r="B62946" s="150"/>
    </row>
    <row r="62947" spans="2:2">
      <c r="B62947" s="150"/>
    </row>
    <row r="62948" spans="2:2">
      <c r="B62948" s="150"/>
    </row>
    <row r="62949" spans="2:2">
      <c r="B62949" s="150"/>
    </row>
    <row r="62950" spans="2:2">
      <c r="B62950" s="150"/>
    </row>
    <row r="62951" spans="2:2">
      <c r="B62951" s="150"/>
    </row>
    <row r="62952" spans="2:2">
      <c r="B62952" s="150"/>
    </row>
    <row r="62953" spans="2:2">
      <c r="B62953" s="150"/>
    </row>
    <row r="62954" spans="2:2">
      <c r="B62954" s="150"/>
    </row>
    <row r="62955" spans="2:2">
      <c r="B62955" s="150"/>
    </row>
    <row r="62956" spans="2:2">
      <c r="B62956" s="150"/>
    </row>
    <row r="62957" spans="2:2">
      <c r="B62957" s="150"/>
    </row>
    <row r="62958" spans="2:2">
      <c r="B62958" s="150"/>
    </row>
    <row r="62959" spans="2:2">
      <c r="B62959" s="150"/>
    </row>
    <row r="62960" spans="2:2">
      <c r="B62960" s="150"/>
    </row>
    <row r="62961" spans="2:2">
      <c r="B62961" s="150"/>
    </row>
    <row r="62962" spans="2:2">
      <c r="B62962" s="150"/>
    </row>
    <row r="62963" spans="2:2">
      <c r="B62963" s="150"/>
    </row>
    <row r="62964" spans="2:2">
      <c r="B62964" s="150"/>
    </row>
    <row r="62965" spans="2:2">
      <c r="B62965" s="150"/>
    </row>
    <row r="62966" spans="2:2">
      <c r="B62966" s="150"/>
    </row>
    <row r="62967" spans="2:2">
      <c r="B62967" s="150"/>
    </row>
    <row r="62968" spans="2:2">
      <c r="B62968" s="150"/>
    </row>
    <row r="62969" spans="2:2">
      <c r="B62969" s="150"/>
    </row>
    <row r="62970" spans="2:2">
      <c r="B62970" s="150"/>
    </row>
    <row r="62971" spans="2:2">
      <c r="B62971" s="150"/>
    </row>
    <row r="62972" spans="2:2">
      <c r="B62972" s="150"/>
    </row>
    <row r="62973" spans="2:2">
      <c r="B62973" s="150"/>
    </row>
    <row r="62974" spans="2:2">
      <c r="B62974" s="150"/>
    </row>
    <row r="62975" spans="2:2">
      <c r="B62975" s="150"/>
    </row>
    <row r="62976" spans="2:2">
      <c r="B62976" s="150"/>
    </row>
    <row r="62977" spans="2:2">
      <c r="B62977" s="150"/>
    </row>
    <row r="62978" spans="2:2">
      <c r="B62978" s="150"/>
    </row>
    <row r="62979" spans="2:2">
      <c r="B62979" s="150"/>
    </row>
    <row r="62980" spans="2:2">
      <c r="B62980" s="150"/>
    </row>
    <row r="62981" spans="2:2">
      <c r="B62981" s="150"/>
    </row>
    <row r="62982" spans="2:2">
      <c r="B62982" s="150"/>
    </row>
    <row r="62983" spans="2:2">
      <c r="B62983" s="150"/>
    </row>
    <row r="62984" spans="2:2">
      <c r="B62984" s="150"/>
    </row>
    <row r="62985" spans="2:2">
      <c r="B62985" s="150"/>
    </row>
    <row r="62986" spans="2:2">
      <c r="B62986" s="150"/>
    </row>
    <row r="62987" spans="2:2">
      <c r="B62987" s="150"/>
    </row>
    <row r="62988" spans="2:2">
      <c r="B62988" s="150"/>
    </row>
    <row r="62989" spans="2:2">
      <c r="B62989" s="150"/>
    </row>
    <row r="62990" spans="2:2">
      <c r="B62990" s="150"/>
    </row>
    <row r="62991" spans="2:2">
      <c r="B62991" s="150"/>
    </row>
    <row r="62992" spans="2:2">
      <c r="B62992" s="150"/>
    </row>
    <row r="62993" spans="2:2">
      <c r="B62993" s="150"/>
    </row>
    <row r="62994" spans="2:2">
      <c r="B62994" s="150"/>
    </row>
    <row r="62995" spans="2:2">
      <c r="B62995" s="150"/>
    </row>
    <row r="62996" spans="2:2">
      <c r="B62996" s="150"/>
    </row>
    <row r="62997" spans="2:2">
      <c r="B62997" s="150"/>
    </row>
    <row r="62998" spans="2:2">
      <c r="B62998" s="150"/>
    </row>
    <row r="62999" spans="2:2">
      <c r="B62999" s="150"/>
    </row>
    <row r="63000" spans="2:2">
      <c r="B63000" s="150"/>
    </row>
    <row r="63001" spans="2:2">
      <c r="B63001" s="150"/>
    </row>
    <row r="63002" spans="2:2">
      <c r="B63002" s="150"/>
    </row>
    <row r="63003" spans="2:2">
      <c r="B63003" s="150"/>
    </row>
    <row r="63004" spans="2:2">
      <c r="B63004" s="150"/>
    </row>
    <row r="63005" spans="2:2">
      <c r="B63005" s="150"/>
    </row>
    <row r="63006" spans="2:2">
      <c r="B63006" s="150"/>
    </row>
    <row r="63007" spans="2:2">
      <c r="B63007" s="150"/>
    </row>
    <row r="63008" spans="2:2">
      <c r="B63008" s="150"/>
    </row>
    <row r="63009" spans="2:2">
      <c r="B63009" s="150"/>
    </row>
    <row r="63010" spans="2:2">
      <c r="B63010" s="150"/>
    </row>
    <row r="63011" spans="2:2">
      <c r="B63011" s="150"/>
    </row>
    <row r="63012" spans="2:2">
      <c r="B63012" s="150"/>
    </row>
    <row r="63013" spans="2:2">
      <c r="B63013" s="150"/>
    </row>
    <row r="63014" spans="2:2">
      <c r="B63014" s="150"/>
    </row>
    <row r="63015" spans="2:2">
      <c r="B63015" s="150"/>
    </row>
    <row r="63016" spans="2:2">
      <c r="B63016" s="150"/>
    </row>
    <row r="63017" spans="2:2">
      <c r="B63017" s="150"/>
    </row>
    <row r="63018" spans="2:2">
      <c r="B63018" s="150"/>
    </row>
    <row r="63019" spans="2:2">
      <c r="B63019" s="150"/>
    </row>
    <row r="63020" spans="2:2">
      <c r="B63020" s="150"/>
    </row>
    <row r="63021" spans="2:2">
      <c r="B63021" s="150"/>
    </row>
    <row r="63022" spans="2:2">
      <c r="B63022" s="150"/>
    </row>
    <row r="63023" spans="2:2">
      <c r="B63023" s="150"/>
    </row>
    <row r="63024" spans="2:2">
      <c r="B63024" s="150"/>
    </row>
    <row r="63025" spans="2:2">
      <c r="B63025" s="150"/>
    </row>
    <row r="63026" spans="2:2">
      <c r="B63026" s="150"/>
    </row>
    <row r="63027" spans="2:2">
      <c r="B63027" s="150"/>
    </row>
    <row r="63028" spans="2:2">
      <c r="B63028" s="150"/>
    </row>
    <row r="63029" spans="2:2">
      <c r="B63029" s="150"/>
    </row>
    <row r="63030" spans="2:2">
      <c r="B63030" s="150"/>
    </row>
    <row r="63031" spans="2:2">
      <c r="B63031" s="150"/>
    </row>
    <row r="63032" spans="2:2">
      <c r="B63032" s="150"/>
    </row>
    <row r="63033" spans="2:2">
      <c r="B63033" s="150"/>
    </row>
    <row r="63034" spans="2:2">
      <c r="B63034" s="150"/>
    </row>
    <row r="63035" spans="2:2">
      <c r="B63035" s="150"/>
    </row>
    <row r="63036" spans="2:2">
      <c r="B63036" s="150"/>
    </row>
    <row r="63037" spans="2:2">
      <c r="B63037" s="150"/>
    </row>
    <row r="63038" spans="2:2">
      <c r="B63038" s="150"/>
    </row>
    <row r="63039" spans="2:2">
      <c r="B63039" s="150"/>
    </row>
    <row r="63040" spans="2:2">
      <c r="B63040" s="150"/>
    </row>
    <row r="63041" spans="2:2">
      <c r="B63041" s="150"/>
    </row>
    <row r="63042" spans="2:2">
      <c r="B63042" s="150"/>
    </row>
    <row r="63043" spans="2:2">
      <c r="B63043" s="150"/>
    </row>
    <row r="63044" spans="2:2">
      <c r="B63044" s="150"/>
    </row>
    <row r="63045" spans="2:2">
      <c r="B63045" s="150"/>
    </row>
    <row r="63046" spans="2:2">
      <c r="B63046" s="150"/>
    </row>
    <row r="63047" spans="2:2">
      <c r="B63047" s="150"/>
    </row>
    <row r="63048" spans="2:2">
      <c r="B63048" s="150"/>
    </row>
    <row r="63049" spans="2:2">
      <c r="B63049" s="150"/>
    </row>
    <row r="63050" spans="2:2">
      <c r="B63050" s="150"/>
    </row>
    <row r="63051" spans="2:2">
      <c r="B63051" s="150"/>
    </row>
    <row r="63052" spans="2:2">
      <c r="B63052" s="150"/>
    </row>
    <row r="63053" spans="2:2">
      <c r="B63053" s="150"/>
    </row>
    <row r="63054" spans="2:2">
      <c r="B63054" s="150"/>
    </row>
    <row r="63055" spans="2:2">
      <c r="B63055" s="150"/>
    </row>
    <row r="63056" spans="2:2">
      <c r="B63056" s="150"/>
    </row>
    <row r="63057" spans="2:2">
      <c r="B63057" s="150"/>
    </row>
    <row r="63058" spans="2:2">
      <c r="B63058" s="150"/>
    </row>
    <row r="63059" spans="2:2">
      <c r="B63059" s="150"/>
    </row>
    <row r="63060" spans="2:2">
      <c r="B63060" s="150"/>
    </row>
    <row r="63061" spans="2:2">
      <c r="B63061" s="150"/>
    </row>
    <row r="63062" spans="2:2">
      <c r="B63062" s="150"/>
    </row>
    <row r="63063" spans="2:2">
      <c r="B63063" s="150"/>
    </row>
    <row r="63064" spans="2:2">
      <c r="B63064" s="150"/>
    </row>
    <row r="63065" spans="2:2">
      <c r="B63065" s="150"/>
    </row>
    <row r="63066" spans="2:2">
      <c r="B63066" s="150"/>
    </row>
    <row r="63067" spans="2:2">
      <c r="B63067" s="150"/>
    </row>
    <row r="63068" spans="2:2">
      <c r="B63068" s="150"/>
    </row>
    <row r="63069" spans="2:2">
      <c r="B63069" s="150"/>
    </row>
    <row r="63070" spans="2:2">
      <c r="B63070" s="150"/>
    </row>
    <row r="63071" spans="2:2">
      <c r="B63071" s="150"/>
    </row>
    <row r="63072" spans="2:2">
      <c r="B63072" s="150"/>
    </row>
    <row r="63073" spans="2:2">
      <c r="B63073" s="150"/>
    </row>
    <row r="63074" spans="2:2">
      <c r="B63074" s="150"/>
    </row>
    <row r="63075" spans="2:2">
      <c r="B63075" s="150"/>
    </row>
    <row r="63076" spans="2:2">
      <c r="B63076" s="150"/>
    </row>
    <row r="63077" spans="2:2">
      <c r="B63077" s="150"/>
    </row>
    <row r="63078" spans="2:2">
      <c r="B63078" s="150"/>
    </row>
    <row r="63079" spans="2:2">
      <c r="B63079" s="150"/>
    </row>
    <row r="63080" spans="2:2">
      <c r="B63080" s="150"/>
    </row>
    <row r="63081" spans="2:2">
      <c r="B63081" s="150"/>
    </row>
    <row r="63082" spans="2:2">
      <c r="B63082" s="150"/>
    </row>
    <row r="63083" spans="2:2">
      <c r="B63083" s="150"/>
    </row>
    <row r="63084" spans="2:2">
      <c r="B63084" s="150"/>
    </row>
    <row r="63085" spans="2:2">
      <c r="B63085" s="150"/>
    </row>
    <row r="63086" spans="2:2">
      <c r="B63086" s="150"/>
    </row>
    <row r="63087" spans="2:2">
      <c r="B63087" s="150"/>
    </row>
    <row r="63088" spans="2:2">
      <c r="B63088" s="150"/>
    </row>
    <row r="63089" spans="2:2">
      <c r="B63089" s="150"/>
    </row>
    <row r="63090" spans="2:2">
      <c r="B63090" s="150"/>
    </row>
    <row r="63091" spans="2:2">
      <c r="B63091" s="150"/>
    </row>
    <row r="63092" spans="2:2">
      <c r="B63092" s="150"/>
    </row>
    <row r="63093" spans="2:2">
      <c r="B63093" s="150"/>
    </row>
    <row r="63094" spans="2:2">
      <c r="B63094" s="150"/>
    </row>
    <row r="63095" spans="2:2">
      <c r="B63095" s="150"/>
    </row>
    <row r="63096" spans="2:2">
      <c r="B63096" s="150"/>
    </row>
    <row r="63097" spans="2:2">
      <c r="B63097" s="150"/>
    </row>
    <row r="63098" spans="2:2">
      <c r="B63098" s="150"/>
    </row>
    <row r="63099" spans="2:2">
      <c r="B63099" s="150"/>
    </row>
    <row r="63100" spans="2:2">
      <c r="B63100" s="150"/>
    </row>
    <row r="63101" spans="2:2">
      <c r="B63101" s="150"/>
    </row>
    <row r="63102" spans="2:2">
      <c r="B63102" s="150"/>
    </row>
    <row r="63103" spans="2:2">
      <c r="B63103" s="150"/>
    </row>
    <row r="63104" spans="2:2">
      <c r="B63104" s="150"/>
    </row>
    <row r="63105" spans="2:2">
      <c r="B63105" s="150"/>
    </row>
    <row r="63106" spans="2:2">
      <c r="B63106" s="150"/>
    </row>
    <row r="63107" spans="2:2">
      <c r="B63107" s="150"/>
    </row>
    <row r="63108" spans="2:2">
      <c r="B63108" s="150"/>
    </row>
    <row r="63109" spans="2:2">
      <c r="B63109" s="150"/>
    </row>
    <row r="63110" spans="2:2">
      <c r="B63110" s="150"/>
    </row>
    <row r="63111" spans="2:2">
      <c r="B63111" s="150"/>
    </row>
    <row r="63112" spans="2:2">
      <c r="B63112" s="150"/>
    </row>
    <row r="63113" spans="2:2">
      <c r="B63113" s="150"/>
    </row>
    <row r="63114" spans="2:2">
      <c r="B63114" s="150"/>
    </row>
    <row r="63115" spans="2:2">
      <c r="B63115" s="150"/>
    </row>
    <row r="63116" spans="2:2">
      <c r="B63116" s="150"/>
    </row>
    <row r="63117" spans="2:2">
      <c r="B63117" s="150"/>
    </row>
    <row r="63118" spans="2:2">
      <c r="B63118" s="150"/>
    </row>
    <row r="63119" spans="2:2">
      <c r="B63119" s="150"/>
    </row>
    <row r="63120" spans="2:2">
      <c r="B63120" s="150"/>
    </row>
    <row r="63121" spans="2:2">
      <c r="B63121" s="150"/>
    </row>
    <row r="63122" spans="2:2">
      <c r="B63122" s="150"/>
    </row>
    <row r="63123" spans="2:2">
      <c r="B63123" s="150"/>
    </row>
    <row r="63124" spans="2:2">
      <c r="B63124" s="150"/>
    </row>
    <row r="63125" spans="2:2">
      <c r="B63125" s="150"/>
    </row>
    <row r="63126" spans="2:2">
      <c r="B63126" s="150"/>
    </row>
    <row r="63127" spans="2:2">
      <c r="B63127" s="150"/>
    </row>
    <row r="63128" spans="2:2">
      <c r="B63128" s="150"/>
    </row>
    <row r="63129" spans="2:2">
      <c r="B63129" s="150"/>
    </row>
    <row r="63130" spans="2:2">
      <c r="B63130" s="150"/>
    </row>
    <row r="63131" spans="2:2">
      <c r="B63131" s="150"/>
    </row>
    <row r="63132" spans="2:2">
      <c r="B63132" s="150"/>
    </row>
    <row r="63133" spans="2:2">
      <c r="B63133" s="150"/>
    </row>
    <row r="63134" spans="2:2">
      <c r="B63134" s="150"/>
    </row>
    <row r="63135" spans="2:2">
      <c r="B63135" s="150"/>
    </row>
    <row r="63136" spans="2:2">
      <c r="B63136" s="150"/>
    </row>
    <row r="63137" spans="2:2">
      <c r="B63137" s="150"/>
    </row>
    <row r="63138" spans="2:2">
      <c r="B63138" s="150"/>
    </row>
    <row r="63139" spans="2:2">
      <c r="B63139" s="150"/>
    </row>
    <row r="63140" spans="2:2">
      <c r="B63140" s="150"/>
    </row>
    <row r="63141" spans="2:2">
      <c r="B63141" s="150"/>
    </row>
    <row r="63142" spans="2:2">
      <c r="B63142" s="150"/>
    </row>
    <row r="63143" spans="2:2">
      <c r="B63143" s="150"/>
    </row>
    <row r="63144" spans="2:2">
      <c r="B63144" s="150"/>
    </row>
    <row r="63145" spans="2:2">
      <c r="B63145" s="150"/>
    </row>
    <row r="63146" spans="2:2">
      <c r="B63146" s="150"/>
    </row>
    <row r="63147" spans="2:2">
      <c r="B63147" s="150"/>
    </row>
    <row r="63148" spans="2:2">
      <c r="B63148" s="150"/>
    </row>
    <row r="63149" spans="2:2">
      <c r="B63149" s="150"/>
    </row>
    <row r="63150" spans="2:2">
      <c r="B63150" s="150"/>
    </row>
    <row r="63151" spans="2:2">
      <c r="B63151" s="150"/>
    </row>
    <row r="63152" spans="2:2">
      <c r="B63152" s="150"/>
    </row>
    <row r="63153" spans="2:2">
      <c r="B63153" s="150"/>
    </row>
    <row r="63154" spans="2:2">
      <c r="B63154" s="150"/>
    </row>
    <row r="63155" spans="2:2">
      <c r="B63155" s="150"/>
    </row>
    <row r="63156" spans="2:2">
      <c r="B63156" s="150"/>
    </row>
    <row r="63157" spans="2:2">
      <c r="B63157" s="150"/>
    </row>
    <row r="63158" spans="2:2">
      <c r="B63158" s="150"/>
    </row>
    <row r="63159" spans="2:2">
      <c r="B63159" s="150"/>
    </row>
    <row r="63160" spans="2:2">
      <c r="B63160" s="150"/>
    </row>
    <row r="63161" spans="2:2">
      <c r="B63161" s="150"/>
    </row>
    <row r="63162" spans="2:2">
      <c r="B63162" s="150"/>
    </row>
    <row r="63163" spans="2:2">
      <c r="B63163" s="150"/>
    </row>
    <row r="63164" spans="2:2">
      <c r="B63164" s="150"/>
    </row>
    <row r="63165" spans="2:2">
      <c r="B63165" s="150"/>
    </row>
    <row r="63166" spans="2:2">
      <c r="B63166" s="150"/>
    </row>
    <row r="63167" spans="2:2">
      <c r="B63167" s="150"/>
    </row>
    <row r="63168" spans="2:2">
      <c r="B63168" s="150"/>
    </row>
    <row r="63169" spans="2:2">
      <c r="B63169" s="150"/>
    </row>
    <row r="63170" spans="2:2">
      <c r="B63170" s="150"/>
    </row>
    <row r="63171" spans="2:2">
      <c r="B63171" s="150"/>
    </row>
    <row r="63172" spans="2:2">
      <c r="B63172" s="150"/>
    </row>
    <row r="63173" spans="2:2">
      <c r="B63173" s="150"/>
    </row>
    <row r="63174" spans="2:2">
      <c r="B63174" s="150"/>
    </row>
    <row r="63175" spans="2:2">
      <c r="B63175" s="150"/>
    </row>
    <row r="63176" spans="2:2">
      <c r="B63176" s="150"/>
    </row>
    <row r="63177" spans="2:2">
      <c r="B63177" s="150"/>
    </row>
    <row r="63178" spans="2:2">
      <c r="B63178" s="150"/>
    </row>
    <row r="63179" spans="2:2">
      <c r="B63179" s="150"/>
    </row>
    <row r="63180" spans="2:2">
      <c r="B63180" s="150"/>
    </row>
    <row r="63181" spans="2:2">
      <c r="B63181" s="150"/>
    </row>
    <row r="63182" spans="2:2">
      <c r="B63182" s="150"/>
    </row>
    <row r="63183" spans="2:2">
      <c r="B63183" s="150"/>
    </row>
    <row r="63184" spans="2:2">
      <c r="B63184" s="150"/>
    </row>
    <row r="63185" spans="2:2">
      <c r="B63185" s="150"/>
    </row>
    <row r="63186" spans="2:2">
      <c r="B63186" s="150"/>
    </row>
    <row r="63187" spans="2:2">
      <c r="B63187" s="150"/>
    </row>
    <row r="63188" spans="2:2">
      <c r="B63188" s="150"/>
    </row>
    <row r="63189" spans="2:2">
      <c r="B63189" s="150"/>
    </row>
    <row r="63190" spans="2:2">
      <c r="B63190" s="150"/>
    </row>
    <row r="63191" spans="2:2">
      <c r="B63191" s="150"/>
    </row>
    <row r="63192" spans="2:2">
      <c r="B63192" s="150"/>
    </row>
    <row r="63193" spans="2:2">
      <c r="B63193" s="150"/>
    </row>
    <row r="63194" spans="2:2">
      <c r="B63194" s="150"/>
    </row>
    <row r="63195" spans="2:2">
      <c r="B63195" s="150"/>
    </row>
    <row r="63196" spans="2:2">
      <c r="B63196" s="150"/>
    </row>
    <row r="63197" spans="2:2">
      <c r="B63197" s="150"/>
    </row>
    <row r="63198" spans="2:2">
      <c r="B63198" s="150"/>
    </row>
    <row r="63199" spans="2:2">
      <c r="B63199" s="150"/>
    </row>
    <row r="63200" spans="2:2">
      <c r="B63200" s="150"/>
    </row>
    <row r="63201" spans="2:2">
      <c r="B63201" s="150"/>
    </row>
    <row r="63202" spans="2:2">
      <c r="B63202" s="150"/>
    </row>
    <row r="63203" spans="2:2">
      <c r="B63203" s="150"/>
    </row>
    <row r="63204" spans="2:2">
      <c r="B63204" s="150"/>
    </row>
    <row r="63205" spans="2:2">
      <c r="B63205" s="150"/>
    </row>
    <row r="63206" spans="2:2">
      <c r="B63206" s="150"/>
    </row>
    <row r="63207" spans="2:2">
      <c r="B63207" s="150"/>
    </row>
    <row r="63208" spans="2:2">
      <c r="B63208" s="150"/>
    </row>
    <row r="63209" spans="2:2">
      <c r="B63209" s="150"/>
    </row>
    <row r="63210" spans="2:2">
      <c r="B63210" s="150"/>
    </row>
    <row r="63211" spans="2:2">
      <c r="B63211" s="150"/>
    </row>
    <row r="63212" spans="2:2">
      <c r="B63212" s="150"/>
    </row>
    <row r="63213" spans="2:2">
      <c r="B63213" s="150"/>
    </row>
    <row r="63214" spans="2:2">
      <c r="B63214" s="150"/>
    </row>
    <row r="63215" spans="2:2">
      <c r="B63215" s="150"/>
    </row>
    <row r="63216" spans="2:2">
      <c r="B63216" s="150"/>
    </row>
    <row r="63217" spans="2:2">
      <c r="B63217" s="150"/>
    </row>
    <row r="63218" spans="2:2">
      <c r="B63218" s="150"/>
    </row>
    <row r="63219" spans="2:2">
      <c r="B63219" s="150"/>
    </row>
    <row r="63220" spans="2:2">
      <c r="B63220" s="150"/>
    </row>
    <row r="63221" spans="2:2">
      <c r="B63221" s="150"/>
    </row>
    <row r="63222" spans="2:2">
      <c r="B63222" s="150"/>
    </row>
    <row r="63223" spans="2:2">
      <c r="B63223" s="150"/>
    </row>
    <row r="63224" spans="2:2">
      <c r="B63224" s="150"/>
    </row>
    <row r="63225" spans="2:2">
      <c r="B63225" s="150"/>
    </row>
    <row r="63226" spans="2:2">
      <c r="B63226" s="150"/>
    </row>
    <row r="63227" spans="2:2">
      <c r="B63227" s="150"/>
    </row>
    <row r="63228" spans="2:2">
      <c r="B63228" s="150"/>
    </row>
    <row r="63229" spans="2:2">
      <c r="B63229" s="150"/>
    </row>
    <row r="63230" spans="2:2">
      <c r="B63230" s="150"/>
    </row>
    <row r="63231" spans="2:2">
      <c r="B63231" s="150"/>
    </row>
    <row r="63232" spans="2:2">
      <c r="B63232" s="150"/>
    </row>
    <row r="63233" spans="2:2">
      <c r="B63233" s="150"/>
    </row>
    <row r="63234" spans="2:2">
      <c r="B63234" s="150"/>
    </row>
    <row r="63235" spans="2:2">
      <c r="B63235" s="150"/>
    </row>
    <row r="63236" spans="2:2">
      <c r="B63236" s="150"/>
    </row>
    <row r="63237" spans="2:2">
      <c r="B63237" s="150"/>
    </row>
    <row r="63238" spans="2:2">
      <c r="B63238" s="150"/>
    </row>
    <row r="63239" spans="2:2">
      <c r="B63239" s="150"/>
    </row>
    <row r="63240" spans="2:2">
      <c r="B63240" s="150"/>
    </row>
    <row r="63241" spans="2:2">
      <c r="B63241" s="150"/>
    </row>
    <row r="63242" spans="2:2">
      <c r="B63242" s="150"/>
    </row>
    <row r="63243" spans="2:2">
      <c r="B63243" s="150"/>
    </row>
    <row r="63244" spans="2:2">
      <c r="B63244" s="150"/>
    </row>
    <row r="63245" spans="2:2">
      <c r="B63245" s="150"/>
    </row>
    <row r="63246" spans="2:2">
      <c r="B63246" s="150"/>
    </row>
    <row r="63247" spans="2:2">
      <c r="B63247" s="150"/>
    </row>
    <row r="63248" spans="2:2">
      <c r="B63248" s="150"/>
    </row>
    <row r="63249" spans="2:2">
      <c r="B63249" s="150"/>
    </row>
    <row r="63250" spans="2:2">
      <c r="B63250" s="150"/>
    </row>
    <row r="63251" spans="2:2">
      <c r="B63251" s="150"/>
    </row>
    <row r="63252" spans="2:2">
      <c r="B63252" s="150"/>
    </row>
    <row r="63253" spans="2:2">
      <c r="B63253" s="150"/>
    </row>
    <row r="63254" spans="2:2">
      <c r="B63254" s="150"/>
    </row>
    <row r="63255" spans="2:2">
      <c r="B63255" s="150"/>
    </row>
    <row r="63256" spans="2:2">
      <c r="B63256" s="150"/>
    </row>
    <row r="63257" spans="2:2">
      <c r="B63257" s="150"/>
    </row>
    <row r="63258" spans="2:2">
      <c r="B63258" s="150"/>
    </row>
    <row r="63259" spans="2:2">
      <c r="B63259" s="150"/>
    </row>
    <row r="63260" spans="2:2">
      <c r="B63260" s="150"/>
    </row>
    <row r="63261" spans="2:2">
      <c r="B63261" s="150"/>
    </row>
    <row r="63262" spans="2:2">
      <c r="B63262" s="150"/>
    </row>
    <row r="63263" spans="2:2">
      <c r="B63263" s="150"/>
    </row>
    <row r="63264" spans="2:2">
      <c r="B63264" s="150"/>
    </row>
    <row r="63265" spans="2:2">
      <c r="B63265" s="150"/>
    </row>
    <row r="63266" spans="2:2">
      <c r="B63266" s="150"/>
    </row>
    <row r="63267" spans="2:2">
      <c r="B63267" s="150"/>
    </row>
    <row r="63268" spans="2:2">
      <c r="B63268" s="150"/>
    </row>
    <row r="63269" spans="2:2">
      <c r="B63269" s="150"/>
    </row>
    <row r="63270" spans="2:2">
      <c r="B63270" s="150"/>
    </row>
    <row r="63271" spans="2:2">
      <c r="B63271" s="150"/>
    </row>
    <row r="63272" spans="2:2">
      <c r="B63272" s="150"/>
    </row>
    <row r="63273" spans="2:2">
      <c r="B63273" s="150"/>
    </row>
    <row r="63274" spans="2:2">
      <c r="B63274" s="150"/>
    </row>
    <row r="63275" spans="2:2">
      <c r="B63275" s="150"/>
    </row>
    <row r="63276" spans="2:2">
      <c r="B63276" s="150"/>
    </row>
    <row r="63277" spans="2:2">
      <c r="B63277" s="150"/>
    </row>
    <row r="63278" spans="2:2">
      <c r="B63278" s="150"/>
    </row>
    <row r="63279" spans="2:2">
      <c r="B63279" s="150"/>
    </row>
    <row r="63280" spans="2:2">
      <c r="B63280" s="150"/>
    </row>
    <row r="63281" spans="2:2">
      <c r="B63281" s="150"/>
    </row>
    <row r="63282" spans="2:2">
      <c r="B63282" s="150"/>
    </row>
    <row r="63283" spans="2:2">
      <c r="B63283" s="150"/>
    </row>
    <row r="63284" spans="2:2">
      <c r="B63284" s="150"/>
    </row>
    <row r="63285" spans="2:2">
      <c r="B63285" s="150"/>
    </row>
    <row r="63286" spans="2:2">
      <c r="B63286" s="150"/>
    </row>
    <row r="63287" spans="2:2">
      <c r="B63287" s="150"/>
    </row>
    <row r="63288" spans="2:2">
      <c r="B63288" s="150"/>
    </row>
    <row r="63289" spans="2:2">
      <c r="B63289" s="150"/>
    </row>
    <row r="63290" spans="2:2">
      <c r="B63290" s="150"/>
    </row>
    <row r="63291" spans="2:2">
      <c r="B63291" s="150"/>
    </row>
    <row r="63292" spans="2:2">
      <c r="B63292" s="150"/>
    </row>
    <row r="63293" spans="2:2">
      <c r="B63293" s="150"/>
    </row>
    <row r="63294" spans="2:2">
      <c r="B63294" s="150"/>
    </row>
    <row r="63295" spans="2:2">
      <c r="B63295" s="150"/>
    </row>
    <row r="63296" spans="2:2">
      <c r="B63296" s="150"/>
    </row>
    <row r="63297" spans="2:2">
      <c r="B63297" s="150"/>
    </row>
    <row r="63298" spans="2:2">
      <c r="B63298" s="150"/>
    </row>
    <row r="63299" spans="2:2">
      <c r="B63299" s="150"/>
    </row>
    <row r="63300" spans="2:2">
      <c r="B63300" s="150"/>
    </row>
    <row r="63301" spans="2:2">
      <c r="B63301" s="150"/>
    </row>
    <row r="63302" spans="2:2">
      <c r="B63302" s="150"/>
    </row>
    <row r="63303" spans="2:2">
      <c r="B63303" s="150"/>
    </row>
    <row r="63304" spans="2:2">
      <c r="B63304" s="150"/>
    </row>
    <row r="63305" spans="2:2">
      <c r="B63305" s="150"/>
    </row>
    <row r="63306" spans="2:2">
      <c r="B63306" s="150"/>
    </row>
    <row r="63307" spans="2:2">
      <c r="B63307" s="150"/>
    </row>
    <row r="63308" spans="2:2">
      <c r="B63308" s="150"/>
    </row>
    <row r="63309" spans="2:2">
      <c r="B63309" s="150"/>
    </row>
    <row r="63310" spans="2:2">
      <c r="B63310" s="150"/>
    </row>
    <row r="63311" spans="2:2">
      <c r="B63311" s="150"/>
    </row>
    <row r="63312" spans="2:2">
      <c r="B63312" s="150"/>
    </row>
    <row r="63313" spans="2:2">
      <c r="B63313" s="150"/>
    </row>
    <row r="63314" spans="2:2">
      <c r="B63314" s="150"/>
    </row>
    <row r="63315" spans="2:2">
      <c r="B63315" s="150"/>
    </row>
    <row r="63316" spans="2:2">
      <c r="B63316" s="150"/>
    </row>
    <row r="63317" spans="2:2">
      <c r="B63317" s="150"/>
    </row>
    <row r="63318" spans="2:2">
      <c r="B63318" s="150"/>
    </row>
    <row r="63319" spans="2:2">
      <c r="B63319" s="150"/>
    </row>
    <row r="63320" spans="2:2">
      <c r="B63320" s="150"/>
    </row>
    <row r="63321" spans="2:2">
      <c r="B63321" s="150"/>
    </row>
    <row r="63322" spans="2:2">
      <c r="B63322" s="150"/>
    </row>
    <row r="63323" spans="2:2">
      <c r="B63323" s="150"/>
    </row>
    <row r="63324" spans="2:2">
      <c r="B63324" s="150"/>
    </row>
    <row r="63325" spans="2:2">
      <c r="B63325" s="150"/>
    </row>
    <row r="63326" spans="2:2">
      <c r="B63326" s="150"/>
    </row>
    <row r="63327" spans="2:2">
      <c r="B63327" s="150"/>
    </row>
    <row r="63328" spans="2:2">
      <c r="B63328" s="150"/>
    </row>
    <row r="63329" spans="2:2">
      <c r="B63329" s="150"/>
    </row>
    <row r="63330" spans="2:2">
      <c r="B63330" s="150"/>
    </row>
    <row r="63331" spans="2:2">
      <c r="B63331" s="150"/>
    </row>
    <row r="63332" spans="2:2">
      <c r="B63332" s="150"/>
    </row>
    <row r="63333" spans="2:2">
      <c r="B63333" s="150"/>
    </row>
    <row r="63334" spans="2:2">
      <c r="B63334" s="150"/>
    </row>
    <row r="63335" spans="2:2">
      <c r="B63335" s="150"/>
    </row>
    <row r="63336" spans="2:2">
      <c r="B63336" s="150"/>
    </row>
    <row r="63337" spans="2:2">
      <c r="B63337" s="150"/>
    </row>
    <row r="63338" spans="2:2">
      <c r="B63338" s="150"/>
    </row>
    <row r="63339" spans="2:2">
      <c r="B63339" s="150"/>
    </row>
    <row r="63340" spans="2:2">
      <c r="B63340" s="150"/>
    </row>
    <row r="63341" spans="2:2">
      <c r="B63341" s="150"/>
    </row>
    <row r="63342" spans="2:2">
      <c r="B63342" s="150"/>
    </row>
    <row r="63343" spans="2:2">
      <c r="B63343" s="150"/>
    </row>
    <row r="63344" spans="2:2">
      <c r="B63344" s="150"/>
    </row>
    <row r="63345" spans="2:2">
      <c r="B63345" s="150"/>
    </row>
    <row r="63346" spans="2:2">
      <c r="B63346" s="150"/>
    </row>
    <row r="63347" spans="2:2">
      <c r="B63347" s="150"/>
    </row>
    <row r="63348" spans="2:2">
      <c r="B63348" s="150"/>
    </row>
    <row r="63349" spans="2:2">
      <c r="B63349" s="150"/>
    </row>
    <row r="63350" spans="2:2">
      <c r="B63350" s="150"/>
    </row>
    <row r="63351" spans="2:2">
      <c r="B63351" s="150"/>
    </row>
    <row r="63352" spans="2:2">
      <c r="B63352" s="150"/>
    </row>
    <row r="63353" spans="2:2">
      <c r="B63353" s="150"/>
    </row>
    <row r="63354" spans="2:2">
      <c r="B63354" s="150"/>
    </row>
    <row r="63355" spans="2:2">
      <c r="B63355" s="150"/>
    </row>
    <row r="63356" spans="2:2">
      <c r="B63356" s="150"/>
    </row>
    <row r="63357" spans="2:2">
      <c r="B63357" s="150"/>
    </row>
    <row r="63358" spans="2:2">
      <c r="B63358" s="150"/>
    </row>
    <row r="63359" spans="2:2">
      <c r="B63359" s="150"/>
    </row>
    <row r="63360" spans="2:2">
      <c r="B63360" s="150"/>
    </row>
    <row r="63361" spans="2:2">
      <c r="B63361" s="150"/>
    </row>
    <row r="63362" spans="2:2">
      <c r="B63362" s="150"/>
    </row>
    <row r="63363" spans="2:2">
      <c r="B63363" s="150"/>
    </row>
    <row r="63364" spans="2:2">
      <c r="B63364" s="150"/>
    </row>
    <row r="63365" spans="2:2">
      <c r="B63365" s="150"/>
    </row>
    <row r="63366" spans="2:2">
      <c r="B63366" s="150"/>
    </row>
    <row r="63367" spans="2:2">
      <c r="B63367" s="150"/>
    </row>
    <row r="63368" spans="2:2">
      <c r="B63368" s="150"/>
    </row>
    <row r="63369" spans="2:2">
      <c r="B63369" s="150"/>
    </row>
    <row r="63370" spans="2:2">
      <c r="B63370" s="150"/>
    </row>
    <row r="63371" spans="2:2">
      <c r="B63371" s="150"/>
    </row>
    <row r="63372" spans="2:2">
      <c r="B63372" s="150"/>
    </row>
    <row r="63373" spans="2:2">
      <c r="B63373" s="150"/>
    </row>
    <row r="63374" spans="2:2">
      <c r="B63374" s="150"/>
    </row>
    <row r="63375" spans="2:2">
      <c r="B63375" s="150"/>
    </row>
    <row r="63376" spans="2:2">
      <c r="B63376" s="150"/>
    </row>
    <row r="63377" spans="2:2">
      <c r="B63377" s="150"/>
    </row>
    <row r="63378" spans="2:2">
      <c r="B63378" s="150"/>
    </row>
    <row r="63379" spans="2:2">
      <c r="B63379" s="150"/>
    </row>
    <row r="63380" spans="2:2">
      <c r="B63380" s="150"/>
    </row>
    <row r="63381" spans="2:2">
      <c r="B63381" s="150"/>
    </row>
    <row r="63382" spans="2:2">
      <c r="B63382" s="150"/>
    </row>
    <row r="63383" spans="2:2">
      <c r="B63383" s="150"/>
    </row>
    <row r="63384" spans="2:2">
      <c r="B63384" s="150"/>
    </row>
    <row r="63385" spans="2:2">
      <c r="B63385" s="150"/>
    </row>
    <row r="63386" spans="2:2">
      <c r="B63386" s="150"/>
    </row>
    <row r="63387" spans="2:2">
      <c r="B63387" s="150"/>
    </row>
    <row r="63388" spans="2:2">
      <c r="B63388" s="150"/>
    </row>
    <row r="63389" spans="2:2">
      <c r="B63389" s="150"/>
    </row>
    <row r="63390" spans="2:2">
      <c r="B63390" s="150"/>
    </row>
    <row r="63391" spans="2:2">
      <c r="B63391" s="150"/>
    </row>
    <row r="63392" spans="2:2">
      <c r="B63392" s="150"/>
    </row>
    <row r="63393" spans="2:2">
      <c r="B63393" s="150"/>
    </row>
    <row r="63394" spans="2:2">
      <c r="B63394" s="150"/>
    </row>
    <row r="63395" spans="2:2">
      <c r="B63395" s="150"/>
    </row>
    <row r="63396" spans="2:2">
      <c r="B63396" s="150"/>
    </row>
    <row r="63397" spans="2:2">
      <c r="B63397" s="150"/>
    </row>
    <row r="63398" spans="2:2">
      <c r="B63398" s="150"/>
    </row>
    <row r="63399" spans="2:2">
      <c r="B63399" s="150"/>
    </row>
    <row r="63400" spans="2:2">
      <c r="B63400" s="150"/>
    </row>
    <row r="63401" spans="2:2">
      <c r="B63401" s="150"/>
    </row>
    <row r="63402" spans="2:2">
      <c r="B63402" s="150"/>
    </row>
    <row r="63403" spans="2:2">
      <c r="B63403" s="150"/>
    </row>
    <row r="63404" spans="2:2">
      <c r="B63404" s="150"/>
    </row>
    <row r="63405" spans="2:2">
      <c r="B63405" s="150"/>
    </row>
    <row r="63406" spans="2:2">
      <c r="B63406" s="150"/>
    </row>
    <row r="63407" spans="2:2">
      <c r="B63407" s="150"/>
    </row>
    <row r="63408" spans="2:2">
      <c r="B63408" s="150"/>
    </row>
    <row r="63409" spans="2:2">
      <c r="B63409" s="150"/>
    </row>
    <row r="63410" spans="2:2">
      <c r="B63410" s="150"/>
    </row>
    <row r="63411" spans="2:2">
      <c r="B63411" s="150"/>
    </row>
    <row r="63412" spans="2:2">
      <c r="B63412" s="150"/>
    </row>
    <row r="63413" spans="2:2">
      <c r="B63413" s="150"/>
    </row>
    <row r="63414" spans="2:2">
      <c r="B63414" s="150"/>
    </row>
    <row r="63415" spans="2:2">
      <c r="B63415" s="150"/>
    </row>
    <row r="63416" spans="2:2">
      <c r="B63416" s="150"/>
    </row>
    <row r="63417" spans="2:2">
      <c r="B63417" s="150"/>
    </row>
    <row r="63418" spans="2:2">
      <c r="B63418" s="150"/>
    </row>
    <row r="63419" spans="2:2">
      <c r="B63419" s="150"/>
    </row>
    <row r="63420" spans="2:2">
      <c r="B63420" s="150"/>
    </row>
    <row r="63421" spans="2:2">
      <c r="B63421" s="150"/>
    </row>
    <row r="63422" spans="2:2">
      <c r="B63422" s="150"/>
    </row>
    <row r="63423" spans="2:2">
      <c r="B63423" s="150"/>
    </row>
    <row r="63424" spans="2:2">
      <c r="B63424" s="150"/>
    </row>
    <row r="63425" spans="2:2">
      <c r="B63425" s="150"/>
    </row>
    <row r="63426" spans="2:2">
      <c r="B63426" s="150"/>
    </row>
    <row r="63427" spans="2:2">
      <c r="B63427" s="150"/>
    </row>
    <row r="63428" spans="2:2">
      <c r="B63428" s="150"/>
    </row>
    <row r="63429" spans="2:2">
      <c r="B63429" s="150"/>
    </row>
    <row r="63430" spans="2:2">
      <c r="B63430" s="150"/>
    </row>
    <row r="63431" spans="2:2">
      <c r="B63431" s="150"/>
    </row>
    <row r="63432" spans="2:2">
      <c r="B63432" s="150"/>
    </row>
    <row r="63433" spans="2:2">
      <c r="B63433" s="150"/>
    </row>
    <row r="63434" spans="2:2">
      <c r="B63434" s="150"/>
    </row>
    <row r="63435" spans="2:2">
      <c r="B63435" s="150"/>
    </row>
    <row r="63436" spans="2:2">
      <c r="B63436" s="150"/>
    </row>
    <row r="63437" spans="2:2">
      <c r="B63437" s="150"/>
    </row>
    <row r="63438" spans="2:2">
      <c r="B63438" s="150"/>
    </row>
    <row r="63439" spans="2:2">
      <c r="B63439" s="150"/>
    </row>
    <row r="63440" spans="2:2">
      <c r="B63440" s="150"/>
    </row>
    <row r="63441" spans="2:2">
      <c r="B63441" s="150"/>
    </row>
    <row r="63442" spans="2:2">
      <c r="B63442" s="150"/>
    </row>
    <row r="63443" spans="2:2">
      <c r="B63443" s="150"/>
    </row>
    <row r="63444" spans="2:2">
      <c r="B63444" s="150"/>
    </row>
    <row r="63445" spans="2:2">
      <c r="B63445" s="150"/>
    </row>
    <row r="63446" spans="2:2">
      <c r="B63446" s="150"/>
    </row>
    <row r="63447" spans="2:2">
      <c r="B63447" s="150"/>
    </row>
    <row r="63448" spans="2:2">
      <c r="B63448" s="150"/>
    </row>
    <row r="63449" spans="2:2">
      <c r="B63449" s="150"/>
    </row>
    <row r="63450" spans="2:2">
      <c r="B63450" s="150"/>
    </row>
    <row r="63451" spans="2:2">
      <c r="B63451" s="150"/>
    </row>
    <row r="63452" spans="2:2">
      <c r="B63452" s="150"/>
    </row>
    <row r="63453" spans="2:2">
      <c r="B63453" s="150"/>
    </row>
    <row r="63454" spans="2:2">
      <c r="B63454" s="150"/>
    </row>
    <row r="63455" spans="2:2">
      <c r="B63455" s="150"/>
    </row>
    <row r="63456" spans="2:2">
      <c r="B63456" s="150"/>
    </row>
    <row r="63457" spans="2:2">
      <c r="B63457" s="150"/>
    </row>
    <row r="63458" spans="2:2">
      <c r="B63458" s="150"/>
    </row>
    <row r="63459" spans="2:2">
      <c r="B63459" s="150"/>
    </row>
    <row r="63460" spans="2:2">
      <c r="B63460" s="150"/>
    </row>
    <row r="63461" spans="2:2">
      <c r="B63461" s="150"/>
    </row>
    <row r="63462" spans="2:2">
      <c r="B63462" s="150"/>
    </row>
    <row r="63463" spans="2:2">
      <c r="B63463" s="150"/>
    </row>
    <row r="63464" spans="2:2">
      <c r="B63464" s="150"/>
    </row>
    <row r="63465" spans="2:2">
      <c r="B63465" s="150"/>
    </row>
    <row r="63466" spans="2:2">
      <c r="B63466" s="150"/>
    </row>
    <row r="63467" spans="2:2">
      <c r="B63467" s="150"/>
    </row>
    <row r="63468" spans="2:2">
      <c r="B63468" s="150"/>
    </row>
    <row r="63469" spans="2:2">
      <c r="B63469" s="150"/>
    </row>
    <row r="63470" spans="2:2">
      <c r="B63470" s="150"/>
    </row>
    <row r="63471" spans="2:2">
      <c r="B63471" s="150"/>
    </row>
    <row r="63472" spans="2:2">
      <c r="B63472" s="150"/>
    </row>
    <row r="63473" spans="2:2">
      <c r="B63473" s="150"/>
    </row>
    <row r="63474" spans="2:2">
      <c r="B63474" s="150"/>
    </row>
    <row r="63475" spans="2:2">
      <c r="B63475" s="150"/>
    </row>
    <row r="63476" spans="2:2">
      <c r="B63476" s="150"/>
    </row>
    <row r="63477" spans="2:2">
      <c r="B63477" s="150"/>
    </row>
    <row r="63478" spans="2:2">
      <c r="B63478" s="150"/>
    </row>
    <row r="63479" spans="2:2">
      <c r="B63479" s="150"/>
    </row>
    <row r="63480" spans="2:2">
      <c r="B63480" s="150"/>
    </row>
    <row r="63481" spans="2:2">
      <c r="B63481" s="150"/>
    </row>
    <row r="63482" spans="2:2">
      <c r="B63482" s="150"/>
    </row>
    <row r="63483" spans="2:2">
      <c r="B63483" s="150"/>
    </row>
    <row r="63484" spans="2:2">
      <c r="B63484" s="150"/>
    </row>
    <row r="63485" spans="2:2">
      <c r="B63485" s="150"/>
    </row>
    <row r="63486" spans="2:2">
      <c r="B63486" s="150"/>
    </row>
    <row r="63487" spans="2:2">
      <c r="B63487" s="150"/>
    </row>
    <row r="63488" spans="2:2">
      <c r="B63488" s="150"/>
    </row>
    <row r="63489" spans="2:2">
      <c r="B63489" s="150"/>
    </row>
    <row r="63490" spans="2:2">
      <c r="B63490" s="150"/>
    </row>
    <row r="63491" spans="2:2">
      <c r="B63491" s="150"/>
    </row>
    <row r="63492" spans="2:2">
      <c r="B63492" s="150"/>
    </row>
    <row r="63493" spans="2:2">
      <c r="B63493" s="150"/>
    </row>
    <row r="63494" spans="2:2">
      <c r="B63494" s="150"/>
    </row>
    <row r="63495" spans="2:2">
      <c r="B63495" s="150"/>
    </row>
    <row r="63496" spans="2:2">
      <c r="B63496" s="150"/>
    </row>
    <row r="63497" spans="2:2">
      <c r="B63497" s="150"/>
    </row>
    <row r="63498" spans="2:2">
      <c r="B63498" s="150"/>
    </row>
    <row r="63499" spans="2:2">
      <c r="B63499" s="150"/>
    </row>
    <row r="63500" spans="2:2">
      <c r="B63500" s="150"/>
    </row>
    <row r="63501" spans="2:2">
      <c r="B63501" s="150"/>
    </row>
    <row r="63502" spans="2:2">
      <c r="B63502" s="150"/>
    </row>
    <row r="63503" spans="2:2">
      <c r="B63503" s="150"/>
    </row>
    <row r="63504" spans="2:2">
      <c r="B63504" s="150"/>
    </row>
    <row r="63505" spans="2:2">
      <c r="B63505" s="150"/>
    </row>
    <row r="63506" spans="2:2">
      <c r="B63506" s="150"/>
    </row>
    <row r="63507" spans="2:2">
      <c r="B63507" s="150"/>
    </row>
    <row r="63508" spans="2:2">
      <c r="B63508" s="150"/>
    </row>
    <row r="63509" spans="2:2">
      <c r="B63509" s="150"/>
    </row>
    <row r="63510" spans="2:2">
      <c r="B63510" s="150"/>
    </row>
    <row r="63511" spans="2:2">
      <c r="B63511" s="150"/>
    </row>
    <row r="63512" spans="2:2">
      <c r="B63512" s="150"/>
    </row>
    <row r="63513" spans="2:2">
      <c r="B63513" s="150"/>
    </row>
    <row r="63514" spans="2:2">
      <c r="B63514" s="150"/>
    </row>
    <row r="63515" spans="2:2">
      <c r="B63515" s="150"/>
    </row>
    <row r="63516" spans="2:2">
      <c r="B63516" s="150"/>
    </row>
    <row r="63517" spans="2:2">
      <c r="B63517" s="150"/>
    </row>
    <row r="63518" spans="2:2">
      <c r="B63518" s="150"/>
    </row>
    <row r="63519" spans="2:2">
      <c r="B63519" s="150"/>
    </row>
    <row r="63520" spans="2:2">
      <c r="B63520" s="150"/>
    </row>
    <row r="63521" spans="2:2">
      <c r="B63521" s="150"/>
    </row>
    <row r="63522" spans="2:2">
      <c r="B63522" s="150"/>
    </row>
    <row r="63523" spans="2:2">
      <c r="B63523" s="150"/>
    </row>
    <row r="63524" spans="2:2">
      <c r="B63524" s="150"/>
    </row>
    <row r="63525" spans="2:2">
      <c r="B63525" s="150"/>
    </row>
    <row r="63526" spans="2:2">
      <c r="B63526" s="150"/>
    </row>
    <row r="63527" spans="2:2">
      <c r="B63527" s="150"/>
    </row>
    <row r="63528" spans="2:2">
      <c r="B63528" s="150"/>
    </row>
    <row r="63529" spans="2:2">
      <c r="B63529" s="150"/>
    </row>
    <row r="63530" spans="2:2">
      <c r="B63530" s="150"/>
    </row>
    <row r="63531" spans="2:2">
      <c r="B63531" s="150"/>
    </row>
    <row r="63532" spans="2:2">
      <c r="B63532" s="150"/>
    </row>
    <row r="63533" spans="2:2">
      <c r="B63533" s="150"/>
    </row>
    <row r="63534" spans="2:2">
      <c r="B63534" s="150"/>
    </row>
    <row r="63535" spans="2:2">
      <c r="B63535" s="150"/>
    </row>
    <row r="63536" spans="2:2">
      <c r="B63536" s="150"/>
    </row>
    <row r="63537" spans="2:2">
      <c r="B63537" s="150"/>
    </row>
    <row r="63538" spans="2:2">
      <c r="B63538" s="150"/>
    </row>
    <row r="63539" spans="2:2">
      <c r="B63539" s="150"/>
    </row>
    <row r="63540" spans="2:2">
      <c r="B63540" s="150"/>
    </row>
    <row r="63541" spans="2:2">
      <c r="B63541" s="150"/>
    </row>
    <row r="63542" spans="2:2">
      <c r="B63542" s="150"/>
    </row>
    <row r="63543" spans="2:2">
      <c r="B63543" s="150"/>
    </row>
    <row r="63544" spans="2:2">
      <c r="B63544" s="150"/>
    </row>
    <row r="63545" spans="2:2">
      <c r="B63545" s="150"/>
    </row>
    <row r="63546" spans="2:2">
      <c r="B63546" s="150"/>
    </row>
    <row r="63547" spans="2:2">
      <c r="B63547" s="150"/>
    </row>
    <row r="63548" spans="2:2">
      <c r="B63548" s="150"/>
    </row>
    <row r="63549" spans="2:2">
      <c r="B63549" s="150"/>
    </row>
    <row r="63550" spans="2:2">
      <c r="B63550" s="150"/>
    </row>
    <row r="63551" spans="2:2">
      <c r="B63551" s="150"/>
    </row>
    <row r="63552" spans="2:2">
      <c r="B63552" s="150"/>
    </row>
    <row r="63553" spans="2:2">
      <c r="B63553" s="150"/>
    </row>
    <row r="63554" spans="2:2">
      <c r="B63554" s="150"/>
    </row>
    <row r="63555" spans="2:2">
      <c r="B63555" s="150"/>
    </row>
    <row r="63556" spans="2:2">
      <c r="B63556" s="150"/>
    </row>
    <row r="63557" spans="2:2">
      <c r="B63557" s="150"/>
    </row>
    <row r="63558" spans="2:2">
      <c r="B63558" s="150"/>
    </row>
    <row r="63559" spans="2:2">
      <c r="B63559" s="150"/>
    </row>
    <row r="63560" spans="2:2">
      <c r="B63560" s="150"/>
    </row>
    <row r="63561" spans="2:2">
      <c r="B63561" s="150"/>
    </row>
    <row r="63562" spans="2:2">
      <c r="B63562" s="150"/>
    </row>
    <row r="63563" spans="2:2">
      <c r="B63563" s="150"/>
    </row>
    <row r="63564" spans="2:2">
      <c r="B63564" s="150"/>
    </row>
    <row r="63565" spans="2:2">
      <c r="B63565" s="150"/>
    </row>
    <row r="63566" spans="2:2">
      <c r="B63566" s="150"/>
    </row>
    <row r="63567" spans="2:2">
      <c r="B63567" s="150"/>
    </row>
    <row r="63568" spans="2:2">
      <c r="B63568" s="150"/>
    </row>
    <row r="63569" spans="2:2">
      <c r="B63569" s="150"/>
    </row>
    <row r="63570" spans="2:2">
      <c r="B63570" s="150"/>
    </row>
    <row r="63571" spans="2:2">
      <c r="B63571" s="150"/>
    </row>
    <row r="63572" spans="2:2">
      <c r="B63572" s="150"/>
    </row>
    <row r="63573" spans="2:2">
      <c r="B63573" s="150"/>
    </row>
    <row r="63574" spans="2:2">
      <c r="B63574" s="150"/>
    </row>
    <row r="63575" spans="2:2">
      <c r="B63575" s="150"/>
    </row>
    <row r="63576" spans="2:2">
      <c r="B63576" s="150"/>
    </row>
    <row r="63577" spans="2:2">
      <c r="B63577" s="150"/>
    </row>
    <row r="63578" spans="2:2">
      <c r="B63578" s="150"/>
    </row>
    <row r="63579" spans="2:2">
      <c r="B63579" s="150"/>
    </row>
    <row r="63580" spans="2:2">
      <c r="B63580" s="150"/>
    </row>
    <row r="63581" spans="2:2">
      <c r="B63581" s="150"/>
    </row>
    <row r="63582" spans="2:2">
      <c r="B63582" s="150"/>
    </row>
    <row r="63583" spans="2:2">
      <c r="B63583" s="150"/>
    </row>
    <row r="63584" spans="2:2">
      <c r="B63584" s="150"/>
    </row>
    <row r="63585" spans="2:2">
      <c r="B63585" s="150"/>
    </row>
    <row r="63586" spans="2:2">
      <c r="B63586" s="150"/>
    </row>
    <row r="63587" spans="2:2">
      <c r="B63587" s="150"/>
    </row>
    <row r="63588" spans="2:2">
      <c r="B63588" s="150"/>
    </row>
    <row r="63589" spans="2:2">
      <c r="B63589" s="150"/>
    </row>
    <row r="63590" spans="2:2">
      <c r="B63590" s="150"/>
    </row>
    <row r="63591" spans="2:2">
      <c r="B63591" s="150"/>
    </row>
    <row r="63592" spans="2:2">
      <c r="B63592" s="150"/>
    </row>
    <row r="63593" spans="2:2">
      <c r="B63593" s="150"/>
    </row>
    <row r="63594" spans="2:2">
      <c r="B63594" s="150"/>
    </row>
    <row r="63595" spans="2:2">
      <c r="B63595" s="150"/>
    </row>
    <row r="63596" spans="2:2">
      <c r="B63596" s="150"/>
    </row>
    <row r="63597" spans="2:2">
      <c r="B63597" s="150"/>
    </row>
    <row r="63598" spans="2:2">
      <c r="B63598" s="150"/>
    </row>
    <row r="63599" spans="2:2">
      <c r="B63599" s="150"/>
    </row>
    <row r="63600" spans="2:2">
      <c r="B63600" s="150"/>
    </row>
    <row r="63601" spans="2:2">
      <c r="B63601" s="150"/>
    </row>
    <row r="63602" spans="2:2">
      <c r="B63602" s="150"/>
    </row>
    <row r="63603" spans="2:2">
      <c r="B63603" s="150"/>
    </row>
    <row r="63604" spans="2:2">
      <c r="B63604" s="150"/>
    </row>
    <row r="63605" spans="2:2">
      <c r="B63605" s="150"/>
    </row>
    <row r="63606" spans="2:2">
      <c r="B63606" s="150"/>
    </row>
    <row r="63607" spans="2:2">
      <c r="B63607" s="150"/>
    </row>
    <row r="63608" spans="2:2">
      <c r="B63608" s="150"/>
    </row>
    <row r="63609" spans="2:2">
      <c r="B63609" s="150"/>
    </row>
    <row r="63610" spans="2:2">
      <c r="B63610" s="150"/>
    </row>
    <row r="63611" spans="2:2">
      <c r="B63611" s="150"/>
    </row>
    <row r="63612" spans="2:2">
      <c r="B63612" s="150"/>
    </row>
    <row r="63613" spans="2:2">
      <c r="B63613" s="150"/>
    </row>
    <row r="63614" spans="2:2">
      <c r="B63614" s="150"/>
    </row>
    <row r="63615" spans="2:2">
      <c r="B63615" s="150"/>
    </row>
    <row r="63616" spans="2:2">
      <c r="B63616" s="150"/>
    </row>
    <row r="63617" spans="2:2">
      <c r="B63617" s="150"/>
    </row>
    <row r="63618" spans="2:2">
      <c r="B63618" s="150"/>
    </row>
    <row r="63619" spans="2:2">
      <c r="B63619" s="150"/>
    </row>
    <row r="63620" spans="2:2">
      <c r="B63620" s="150"/>
    </row>
    <row r="63621" spans="2:2">
      <c r="B63621" s="150"/>
    </row>
    <row r="63622" spans="2:2">
      <c r="B63622" s="150"/>
    </row>
    <row r="63623" spans="2:2">
      <c r="B63623" s="150"/>
    </row>
    <row r="63624" spans="2:2">
      <c r="B63624" s="150"/>
    </row>
    <row r="63625" spans="2:2">
      <c r="B63625" s="150"/>
    </row>
    <row r="63626" spans="2:2">
      <c r="B63626" s="150"/>
    </row>
    <row r="63627" spans="2:2">
      <c r="B63627" s="150"/>
    </row>
    <row r="63628" spans="2:2">
      <c r="B63628" s="150"/>
    </row>
    <row r="63629" spans="2:2">
      <c r="B63629" s="150"/>
    </row>
    <row r="63630" spans="2:2">
      <c r="B63630" s="150"/>
    </row>
    <row r="63631" spans="2:2">
      <c r="B63631" s="150"/>
    </row>
    <row r="63632" spans="2:2">
      <c r="B63632" s="150"/>
    </row>
    <row r="63633" spans="2:2">
      <c r="B63633" s="150"/>
    </row>
    <row r="63634" spans="2:2">
      <c r="B63634" s="150"/>
    </row>
    <row r="63635" spans="2:2">
      <c r="B63635" s="150"/>
    </row>
    <row r="63636" spans="2:2">
      <c r="B63636" s="150"/>
    </row>
    <row r="63637" spans="2:2">
      <c r="B63637" s="150"/>
    </row>
    <row r="63638" spans="2:2">
      <c r="B63638" s="150"/>
    </row>
    <row r="63639" spans="2:2">
      <c r="B63639" s="150"/>
    </row>
    <row r="63640" spans="2:2">
      <c r="B63640" s="150"/>
    </row>
    <row r="63641" spans="2:2">
      <c r="B63641" s="150"/>
    </row>
    <row r="63642" spans="2:2">
      <c r="B63642" s="150"/>
    </row>
    <row r="63643" spans="2:2">
      <c r="B63643" s="150"/>
    </row>
    <row r="63644" spans="2:2">
      <c r="B63644" s="150"/>
    </row>
    <row r="63645" spans="2:2">
      <c r="B63645" s="150"/>
    </row>
    <row r="63646" spans="2:2">
      <c r="B63646" s="150"/>
    </row>
    <row r="63647" spans="2:2">
      <c r="B63647" s="150"/>
    </row>
    <row r="63648" spans="2:2">
      <c r="B63648" s="150"/>
    </row>
    <row r="63649" spans="2:2">
      <c r="B63649" s="150"/>
    </row>
    <row r="63650" spans="2:2">
      <c r="B63650" s="150"/>
    </row>
    <row r="63651" spans="2:2">
      <c r="B63651" s="150"/>
    </row>
    <row r="63652" spans="2:2">
      <c r="B63652" s="150"/>
    </row>
    <row r="63653" spans="2:2">
      <c r="B63653" s="150"/>
    </row>
    <row r="63654" spans="2:2">
      <c r="B63654" s="150"/>
    </row>
    <row r="63655" spans="2:2">
      <c r="B63655" s="150"/>
    </row>
    <row r="63656" spans="2:2">
      <c r="B63656" s="150"/>
    </row>
    <row r="63657" spans="2:2">
      <c r="B63657" s="150"/>
    </row>
    <row r="63658" spans="2:2">
      <c r="B63658" s="150"/>
    </row>
    <row r="63659" spans="2:2">
      <c r="B63659" s="150"/>
    </row>
    <row r="63660" spans="2:2">
      <c r="B63660" s="150"/>
    </row>
    <row r="63661" spans="2:2">
      <c r="B63661" s="150"/>
    </row>
    <row r="63662" spans="2:2">
      <c r="B63662" s="150"/>
    </row>
    <row r="63663" spans="2:2">
      <c r="B63663" s="150"/>
    </row>
    <row r="63664" spans="2:2">
      <c r="B63664" s="150"/>
    </row>
    <row r="63665" spans="2:2">
      <c r="B63665" s="150"/>
    </row>
    <row r="63666" spans="2:2">
      <c r="B63666" s="150"/>
    </row>
    <row r="63667" spans="2:2">
      <c r="B63667" s="150"/>
    </row>
    <row r="63668" spans="2:2">
      <c r="B63668" s="150"/>
    </row>
    <row r="63669" spans="2:2">
      <c r="B63669" s="150"/>
    </row>
    <row r="63670" spans="2:2">
      <c r="B63670" s="150"/>
    </row>
    <row r="63671" spans="2:2">
      <c r="B63671" s="150"/>
    </row>
    <row r="63672" spans="2:2">
      <c r="B63672" s="150"/>
    </row>
    <row r="63673" spans="2:2">
      <c r="B63673" s="150"/>
    </row>
    <row r="63674" spans="2:2">
      <c r="B63674" s="150"/>
    </row>
    <row r="63675" spans="2:2">
      <c r="B63675" s="150"/>
    </row>
    <row r="63676" spans="2:2">
      <c r="B63676" s="150"/>
    </row>
    <row r="63677" spans="2:2">
      <c r="B63677" s="150"/>
    </row>
    <row r="63678" spans="2:2">
      <c r="B63678" s="150"/>
    </row>
    <row r="63679" spans="2:2">
      <c r="B63679" s="150"/>
    </row>
    <row r="63680" spans="2:2">
      <c r="B63680" s="150"/>
    </row>
    <row r="63681" spans="2:2">
      <c r="B63681" s="150"/>
    </row>
    <row r="63682" spans="2:2">
      <c r="B63682" s="150"/>
    </row>
    <row r="63683" spans="2:2">
      <c r="B63683" s="150"/>
    </row>
    <row r="63684" spans="2:2">
      <c r="B63684" s="150"/>
    </row>
    <row r="63685" spans="2:2">
      <c r="B63685" s="150"/>
    </row>
    <row r="63686" spans="2:2">
      <c r="B63686" s="150"/>
    </row>
    <row r="63687" spans="2:2">
      <c r="B63687" s="150"/>
    </row>
    <row r="63688" spans="2:2">
      <c r="B63688" s="150"/>
    </row>
    <row r="63689" spans="2:2">
      <c r="B63689" s="150"/>
    </row>
    <row r="63690" spans="2:2">
      <c r="B63690" s="150"/>
    </row>
    <row r="63691" spans="2:2">
      <c r="B63691" s="150"/>
    </row>
    <row r="63692" spans="2:2">
      <c r="B63692" s="150"/>
    </row>
    <row r="63693" spans="2:2">
      <c r="B63693" s="150"/>
    </row>
    <row r="63694" spans="2:2">
      <c r="B63694" s="150"/>
    </row>
    <row r="63695" spans="2:2">
      <c r="B63695" s="150"/>
    </row>
    <row r="63696" spans="2:2">
      <c r="B63696" s="150"/>
    </row>
    <row r="63697" spans="2:2">
      <c r="B63697" s="150"/>
    </row>
    <row r="63698" spans="2:2">
      <c r="B63698" s="150"/>
    </row>
    <row r="63699" spans="2:2">
      <c r="B63699" s="150"/>
    </row>
    <row r="63700" spans="2:2">
      <c r="B63700" s="150"/>
    </row>
    <row r="63701" spans="2:2">
      <c r="B63701" s="150"/>
    </row>
    <row r="63702" spans="2:2">
      <c r="B63702" s="150"/>
    </row>
    <row r="63703" spans="2:2">
      <c r="B63703" s="150"/>
    </row>
    <row r="63704" spans="2:2">
      <c r="B63704" s="150"/>
    </row>
    <row r="63705" spans="2:2">
      <c r="B63705" s="150"/>
    </row>
    <row r="63706" spans="2:2">
      <c r="B63706" s="150"/>
    </row>
    <row r="63707" spans="2:2">
      <c r="B63707" s="150"/>
    </row>
    <row r="63708" spans="2:2">
      <c r="B63708" s="150"/>
    </row>
    <row r="63709" spans="2:2">
      <c r="B63709" s="150"/>
    </row>
    <row r="63710" spans="2:2">
      <c r="B63710" s="150"/>
    </row>
    <row r="63711" spans="2:2">
      <c r="B63711" s="150"/>
    </row>
    <row r="63712" spans="2:2">
      <c r="B63712" s="150"/>
    </row>
    <row r="63713" spans="2:2">
      <c r="B63713" s="150"/>
    </row>
    <row r="63714" spans="2:2">
      <c r="B63714" s="150"/>
    </row>
    <row r="63715" spans="2:2">
      <c r="B63715" s="150"/>
    </row>
    <row r="63716" spans="2:2">
      <c r="B63716" s="150"/>
    </row>
    <row r="63717" spans="2:2">
      <c r="B63717" s="150"/>
    </row>
    <row r="63718" spans="2:2">
      <c r="B63718" s="150"/>
    </row>
    <row r="63719" spans="2:2">
      <c r="B63719" s="150"/>
    </row>
    <row r="63720" spans="2:2">
      <c r="B63720" s="150"/>
    </row>
    <row r="63721" spans="2:2">
      <c r="B63721" s="150"/>
    </row>
    <row r="63722" spans="2:2">
      <c r="B63722" s="150"/>
    </row>
    <row r="63723" spans="2:2">
      <c r="B63723" s="150"/>
    </row>
    <row r="63724" spans="2:2">
      <c r="B63724" s="150"/>
    </row>
    <row r="63725" spans="2:2">
      <c r="B63725" s="150"/>
    </row>
    <row r="63726" spans="2:2">
      <c r="B63726" s="150"/>
    </row>
    <row r="63727" spans="2:2">
      <c r="B63727" s="150"/>
    </row>
    <row r="63728" spans="2:2">
      <c r="B63728" s="150"/>
    </row>
    <row r="63729" spans="2:2">
      <c r="B63729" s="150"/>
    </row>
    <row r="63730" spans="2:2">
      <c r="B63730" s="150"/>
    </row>
    <row r="63731" spans="2:2">
      <c r="B63731" s="150"/>
    </row>
    <row r="63732" spans="2:2">
      <c r="B63732" s="150"/>
    </row>
    <row r="63733" spans="2:2">
      <c r="B63733" s="150"/>
    </row>
    <row r="63734" spans="2:2">
      <c r="B63734" s="150"/>
    </row>
    <row r="63735" spans="2:2">
      <c r="B63735" s="150"/>
    </row>
    <row r="63736" spans="2:2">
      <c r="B63736" s="150"/>
    </row>
    <row r="63737" spans="2:2">
      <c r="B63737" s="150"/>
    </row>
    <row r="63738" spans="2:2">
      <c r="B63738" s="150"/>
    </row>
    <row r="63739" spans="2:2">
      <c r="B63739" s="150"/>
    </row>
    <row r="63740" spans="2:2">
      <c r="B63740" s="150"/>
    </row>
    <row r="63741" spans="2:2">
      <c r="B63741" s="150"/>
    </row>
    <row r="63742" spans="2:2">
      <c r="B63742" s="150"/>
    </row>
    <row r="63743" spans="2:2">
      <c r="B63743" s="150"/>
    </row>
    <row r="63744" spans="2:2">
      <c r="B63744" s="150"/>
    </row>
    <row r="63745" spans="2:2">
      <c r="B63745" s="150"/>
    </row>
    <row r="63746" spans="2:2">
      <c r="B63746" s="150"/>
    </row>
    <row r="63747" spans="2:2">
      <c r="B63747" s="150"/>
    </row>
    <row r="63748" spans="2:2">
      <c r="B63748" s="150"/>
    </row>
    <row r="63749" spans="2:2">
      <c r="B63749" s="150"/>
    </row>
    <row r="63750" spans="2:2">
      <c r="B63750" s="150"/>
    </row>
    <row r="63751" spans="2:2">
      <c r="B63751" s="150"/>
    </row>
    <row r="63752" spans="2:2">
      <c r="B63752" s="150"/>
    </row>
    <row r="63753" spans="2:2">
      <c r="B63753" s="150"/>
    </row>
    <row r="63754" spans="2:2">
      <c r="B63754" s="150"/>
    </row>
    <row r="63755" spans="2:2">
      <c r="B63755" s="150"/>
    </row>
    <row r="63756" spans="2:2">
      <c r="B63756" s="150"/>
    </row>
    <row r="63757" spans="2:2">
      <c r="B63757" s="150"/>
    </row>
    <row r="63758" spans="2:2">
      <c r="B63758" s="150"/>
    </row>
    <row r="63759" spans="2:2">
      <c r="B63759" s="150"/>
    </row>
    <row r="63760" spans="2:2">
      <c r="B63760" s="150"/>
    </row>
    <row r="63761" spans="2:2">
      <c r="B63761" s="150"/>
    </row>
    <row r="63762" spans="2:2">
      <c r="B63762" s="150"/>
    </row>
    <row r="63763" spans="2:2">
      <c r="B63763" s="150"/>
    </row>
    <row r="63764" spans="2:2">
      <c r="B63764" s="150"/>
    </row>
    <row r="63765" spans="2:2">
      <c r="B63765" s="150"/>
    </row>
    <row r="63766" spans="2:2">
      <c r="B63766" s="150"/>
    </row>
    <row r="63767" spans="2:2">
      <c r="B63767" s="150"/>
    </row>
    <row r="63768" spans="2:2">
      <c r="B63768" s="150"/>
    </row>
    <row r="63769" spans="2:2">
      <c r="B63769" s="150"/>
    </row>
    <row r="63770" spans="2:2">
      <c r="B63770" s="150"/>
    </row>
    <row r="63771" spans="2:2">
      <c r="B63771" s="150"/>
    </row>
    <row r="63772" spans="2:2">
      <c r="B63772" s="150"/>
    </row>
    <row r="63773" spans="2:2">
      <c r="B63773" s="150"/>
    </row>
    <row r="63774" spans="2:2">
      <c r="B63774" s="150"/>
    </row>
    <row r="63775" spans="2:2">
      <c r="B63775" s="150"/>
    </row>
    <row r="63776" spans="2:2">
      <c r="B63776" s="150"/>
    </row>
    <row r="63777" spans="2:2">
      <c r="B63777" s="150"/>
    </row>
    <row r="63778" spans="2:2">
      <c r="B63778" s="150"/>
    </row>
    <row r="63779" spans="2:2">
      <c r="B63779" s="150"/>
    </row>
    <row r="63780" spans="2:2">
      <c r="B63780" s="150"/>
    </row>
    <row r="63781" spans="2:2">
      <c r="B63781" s="150"/>
    </row>
    <row r="63782" spans="2:2">
      <c r="B63782" s="150"/>
    </row>
    <row r="63783" spans="2:2">
      <c r="B63783" s="150"/>
    </row>
    <row r="63784" spans="2:2">
      <c r="B63784" s="150"/>
    </row>
    <row r="63785" spans="2:2">
      <c r="B63785" s="150"/>
    </row>
    <row r="63786" spans="2:2">
      <c r="B63786" s="150"/>
    </row>
    <row r="63787" spans="2:2">
      <c r="B63787" s="150"/>
    </row>
    <row r="63788" spans="2:2">
      <c r="B63788" s="150"/>
    </row>
    <row r="63789" spans="2:2">
      <c r="B63789" s="150"/>
    </row>
    <row r="63790" spans="2:2">
      <c r="B63790" s="150"/>
    </row>
    <row r="63791" spans="2:2">
      <c r="B63791" s="150"/>
    </row>
    <row r="63792" spans="2:2">
      <c r="B63792" s="150"/>
    </row>
    <row r="63793" spans="2:2">
      <c r="B63793" s="150"/>
    </row>
    <row r="63794" spans="2:2">
      <c r="B63794" s="150"/>
    </row>
    <row r="63795" spans="2:2">
      <c r="B63795" s="150"/>
    </row>
    <row r="63796" spans="2:2">
      <c r="B63796" s="150"/>
    </row>
    <row r="63797" spans="2:2">
      <c r="B63797" s="150"/>
    </row>
    <row r="63798" spans="2:2">
      <c r="B63798" s="150"/>
    </row>
    <row r="63799" spans="2:2">
      <c r="B63799" s="150"/>
    </row>
    <row r="63800" spans="2:2">
      <c r="B63800" s="150"/>
    </row>
    <row r="63801" spans="2:2">
      <c r="B63801" s="150"/>
    </row>
    <row r="63802" spans="2:2">
      <c r="B63802" s="150"/>
    </row>
    <row r="63803" spans="2:2">
      <c r="B63803" s="150"/>
    </row>
    <row r="63804" spans="2:2">
      <c r="B63804" s="150"/>
    </row>
    <row r="63805" spans="2:2">
      <c r="B63805" s="150"/>
    </row>
    <row r="63806" spans="2:2">
      <c r="B63806" s="150"/>
    </row>
    <row r="63807" spans="2:2">
      <c r="B63807" s="150"/>
    </row>
    <row r="63808" spans="2:2">
      <c r="B63808" s="150"/>
    </row>
    <row r="63809" spans="2:2">
      <c r="B63809" s="150"/>
    </row>
    <row r="63810" spans="2:2">
      <c r="B63810" s="150"/>
    </row>
    <row r="63811" spans="2:2">
      <c r="B63811" s="150"/>
    </row>
    <row r="63812" spans="2:2">
      <c r="B63812" s="150"/>
    </row>
    <row r="63813" spans="2:2">
      <c r="B63813" s="150"/>
    </row>
    <row r="63814" spans="2:2">
      <c r="B63814" s="150"/>
    </row>
    <row r="63815" spans="2:2">
      <c r="B63815" s="150"/>
    </row>
    <row r="63816" spans="2:2">
      <c r="B63816" s="150"/>
    </row>
    <row r="63817" spans="2:2">
      <c r="B63817" s="150"/>
    </row>
    <row r="63818" spans="2:2">
      <c r="B63818" s="150"/>
    </row>
    <row r="63819" spans="2:2">
      <c r="B63819" s="150"/>
    </row>
    <row r="63820" spans="2:2">
      <c r="B63820" s="150"/>
    </row>
    <row r="63821" spans="2:2">
      <c r="B63821" s="150"/>
    </row>
    <row r="63822" spans="2:2">
      <c r="B63822" s="150"/>
    </row>
    <row r="63823" spans="2:2">
      <c r="B63823" s="150"/>
    </row>
    <row r="63824" spans="2:2">
      <c r="B63824" s="150"/>
    </row>
    <row r="63825" spans="2:2">
      <c r="B63825" s="150"/>
    </row>
    <row r="63826" spans="2:2">
      <c r="B63826" s="150"/>
    </row>
    <row r="63827" spans="2:2">
      <c r="B63827" s="150"/>
    </row>
    <row r="63828" spans="2:2">
      <c r="B63828" s="150"/>
    </row>
    <row r="63829" spans="2:2">
      <c r="B63829" s="150"/>
    </row>
    <row r="63830" spans="2:2">
      <c r="B63830" s="150"/>
    </row>
    <row r="63831" spans="2:2">
      <c r="B63831" s="150"/>
    </row>
    <row r="63832" spans="2:2">
      <c r="B63832" s="150"/>
    </row>
    <row r="63833" spans="2:2">
      <c r="B63833" s="150"/>
    </row>
    <row r="63834" spans="2:2">
      <c r="B63834" s="150"/>
    </row>
    <row r="63835" spans="2:2">
      <c r="B63835" s="150"/>
    </row>
    <row r="63836" spans="2:2">
      <c r="B63836" s="150"/>
    </row>
    <row r="63837" spans="2:2">
      <c r="B63837" s="150"/>
    </row>
    <row r="63838" spans="2:2">
      <c r="B63838" s="150"/>
    </row>
    <row r="63839" spans="2:2">
      <c r="B63839" s="150"/>
    </row>
    <row r="63840" spans="2:2">
      <c r="B63840" s="150"/>
    </row>
    <row r="63841" spans="2:2">
      <c r="B63841" s="150"/>
    </row>
    <row r="63842" spans="2:2">
      <c r="B63842" s="150"/>
    </row>
    <row r="63843" spans="2:2">
      <c r="B63843" s="150"/>
    </row>
    <row r="63844" spans="2:2">
      <c r="B63844" s="150"/>
    </row>
    <row r="63845" spans="2:2">
      <c r="B63845" s="150"/>
    </row>
    <row r="63846" spans="2:2">
      <c r="B63846" s="150"/>
    </row>
    <row r="63847" spans="2:2">
      <c r="B63847" s="150"/>
    </row>
    <row r="63848" spans="2:2">
      <c r="B63848" s="150"/>
    </row>
    <row r="63849" spans="2:2">
      <c r="B63849" s="150"/>
    </row>
    <row r="63850" spans="2:2">
      <c r="B63850" s="150"/>
    </row>
    <row r="63851" spans="2:2">
      <c r="B63851" s="150"/>
    </row>
    <row r="63852" spans="2:2">
      <c r="B63852" s="150"/>
    </row>
    <row r="63853" spans="2:2">
      <c r="B63853" s="150"/>
    </row>
    <row r="63854" spans="2:2">
      <c r="B63854" s="150"/>
    </row>
    <row r="63855" spans="2:2">
      <c r="B63855" s="150"/>
    </row>
    <row r="63856" spans="2:2">
      <c r="B63856" s="150"/>
    </row>
    <row r="63857" spans="2:2">
      <c r="B63857" s="150"/>
    </row>
    <row r="63858" spans="2:2">
      <c r="B63858" s="150"/>
    </row>
    <row r="63859" spans="2:2">
      <c r="B63859" s="150"/>
    </row>
    <row r="63860" spans="2:2">
      <c r="B63860" s="150"/>
    </row>
    <row r="63861" spans="2:2">
      <c r="B63861" s="150"/>
    </row>
    <row r="63862" spans="2:2">
      <c r="B63862" s="150"/>
    </row>
    <row r="63863" spans="2:2">
      <c r="B63863" s="150"/>
    </row>
    <row r="63864" spans="2:2">
      <c r="B63864" s="150"/>
    </row>
    <row r="63865" spans="2:2">
      <c r="B63865" s="150"/>
    </row>
    <row r="63866" spans="2:2">
      <c r="B63866" s="150"/>
    </row>
    <row r="63867" spans="2:2">
      <c r="B63867" s="150"/>
    </row>
    <row r="63868" spans="2:2">
      <c r="B63868" s="150"/>
    </row>
    <row r="63869" spans="2:2">
      <c r="B63869" s="150"/>
    </row>
    <row r="63870" spans="2:2">
      <c r="B63870" s="150"/>
    </row>
    <row r="63871" spans="2:2">
      <c r="B63871" s="150"/>
    </row>
    <row r="63872" spans="2:2">
      <c r="B63872" s="150"/>
    </row>
    <row r="63873" spans="2:2">
      <c r="B63873" s="150"/>
    </row>
    <row r="63874" spans="2:2">
      <c r="B63874" s="150"/>
    </row>
    <row r="63875" spans="2:2">
      <c r="B63875" s="150"/>
    </row>
    <row r="63876" spans="2:2">
      <c r="B63876" s="150"/>
    </row>
    <row r="63877" spans="2:2">
      <c r="B63877" s="150"/>
    </row>
    <row r="63878" spans="2:2">
      <c r="B63878" s="150"/>
    </row>
    <row r="63879" spans="2:2">
      <c r="B63879" s="150"/>
    </row>
    <row r="63880" spans="2:2">
      <c r="B63880" s="150"/>
    </row>
    <row r="63881" spans="2:2">
      <c r="B63881" s="150"/>
    </row>
    <row r="63882" spans="2:2">
      <c r="B63882" s="150"/>
    </row>
    <row r="63883" spans="2:2">
      <c r="B63883" s="150"/>
    </row>
    <row r="63884" spans="2:2">
      <c r="B63884" s="150"/>
    </row>
    <row r="63885" spans="2:2">
      <c r="B63885" s="150"/>
    </row>
    <row r="63886" spans="2:2">
      <c r="B63886" s="150"/>
    </row>
    <row r="63887" spans="2:2">
      <c r="B63887" s="150"/>
    </row>
    <row r="63888" spans="2:2">
      <c r="B63888" s="150"/>
    </row>
    <row r="63889" spans="2:2">
      <c r="B63889" s="150"/>
    </row>
    <row r="63890" spans="2:2">
      <c r="B63890" s="150"/>
    </row>
    <row r="63891" spans="2:2">
      <c r="B63891" s="150"/>
    </row>
    <row r="63892" spans="2:2">
      <c r="B63892" s="150"/>
    </row>
    <row r="63893" spans="2:2">
      <c r="B63893" s="150"/>
    </row>
    <row r="63894" spans="2:2">
      <c r="B63894" s="150"/>
    </row>
    <row r="63895" spans="2:2">
      <c r="B63895" s="150"/>
    </row>
    <row r="63896" spans="2:2">
      <c r="B63896" s="150"/>
    </row>
    <row r="63897" spans="2:2">
      <c r="B63897" s="150"/>
    </row>
    <row r="63898" spans="2:2">
      <c r="B63898" s="150"/>
    </row>
    <row r="63899" spans="2:2">
      <c r="B63899" s="150"/>
    </row>
    <row r="63900" spans="2:2">
      <c r="B63900" s="150"/>
    </row>
    <row r="63901" spans="2:2">
      <c r="B63901" s="150"/>
    </row>
    <row r="63902" spans="2:2">
      <c r="B63902" s="150"/>
    </row>
    <row r="63903" spans="2:2">
      <c r="B63903" s="150"/>
    </row>
    <row r="63904" spans="2:2">
      <c r="B63904" s="150"/>
    </row>
    <row r="63905" spans="2:2">
      <c r="B63905" s="150"/>
    </row>
    <row r="63906" spans="2:2">
      <c r="B63906" s="150"/>
    </row>
    <row r="63907" spans="2:2">
      <c r="B63907" s="150"/>
    </row>
    <row r="63908" spans="2:2">
      <c r="B63908" s="150"/>
    </row>
    <row r="63909" spans="2:2">
      <c r="B63909" s="150"/>
    </row>
    <row r="63910" spans="2:2">
      <c r="B63910" s="150"/>
    </row>
    <row r="63911" spans="2:2">
      <c r="B63911" s="150"/>
    </row>
    <row r="63912" spans="2:2">
      <c r="B63912" s="150"/>
    </row>
    <row r="63913" spans="2:2">
      <c r="B63913" s="150"/>
    </row>
    <row r="63914" spans="2:2">
      <c r="B63914" s="150"/>
    </row>
    <row r="63915" spans="2:2">
      <c r="B63915" s="150"/>
    </row>
    <row r="63916" spans="2:2">
      <c r="B63916" s="150"/>
    </row>
    <row r="63917" spans="2:2">
      <c r="B63917" s="150"/>
    </row>
    <row r="63918" spans="2:2">
      <c r="B63918" s="150"/>
    </row>
    <row r="63919" spans="2:2">
      <c r="B63919" s="150"/>
    </row>
    <row r="63920" spans="2:2">
      <c r="B63920" s="150"/>
    </row>
    <row r="63921" spans="2:2">
      <c r="B63921" s="150"/>
    </row>
    <row r="63922" spans="2:2">
      <c r="B63922" s="150"/>
    </row>
    <row r="63923" spans="2:2">
      <c r="B63923" s="150"/>
    </row>
    <row r="63924" spans="2:2">
      <c r="B63924" s="150"/>
    </row>
    <row r="63925" spans="2:2">
      <c r="B63925" s="150"/>
    </row>
    <row r="63926" spans="2:2">
      <c r="B63926" s="150"/>
    </row>
    <row r="63927" spans="2:2">
      <c r="B63927" s="150"/>
    </row>
    <row r="63928" spans="2:2">
      <c r="B63928" s="150"/>
    </row>
    <row r="63929" spans="2:2">
      <c r="B63929" s="150"/>
    </row>
    <row r="63930" spans="2:2">
      <c r="B63930" s="150"/>
    </row>
    <row r="63931" spans="2:2">
      <c r="B63931" s="150"/>
    </row>
    <row r="63932" spans="2:2">
      <c r="B63932" s="150"/>
    </row>
    <row r="63933" spans="2:2">
      <c r="B63933" s="150"/>
    </row>
    <row r="63934" spans="2:2">
      <c r="B63934" s="150"/>
    </row>
    <row r="63935" spans="2:2">
      <c r="B63935" s="150"/>
    </row>
    <row r="63936" spans="2:2">
      <c r="B63936" s="150"/>
    </row>
    <row r="63937" spans="2:2">
      <c r="B63937" s="150"/>
    </row>
    <row r="63938" spans="2:2">
      <c r="B63938" s="150"/>
    </row>
    <row r="63939" spans="2:2">
      <c r="B63939" s="150"/>
    </row>
    <row r="63940" spans="2:2">
      <c r="B63940" s="150"/>
    </row>
    <row r="63941" spans="2:2">
      <c r="B63941" s="150"/>
    </row>
    <row r="63942" spans="2:2">
      <c r="B63942" s="150"/>
    </row>
    <row r="63943" spans="2:2">
      <c r="B63943" s="150"/>
    </row>
    <row r="63944" spans="2:2">
      <c r="B63944" s="150"/>
    </row>
    <row r="63945" spans="2:2">
      <c r="B63945" s="150"/>
    </row>
    <row r="63946" spans="2:2">
      <c r="B63946" s="150"/>
    </row>
    <row r="63947" spans="2:2">
      <c r="B63947" s="150"/>
    </row>
    <row r="63948" spans="2:2">
      <c r="B63948" s="150"/>
    </row>
    <row r="63949" spans="2:2">
      <c r="B63949" s="150"/>
    </row>
    <row r="63950" spans="2:2">
      <c r="B63950" s="150"/>
    </row>
    <row r="63951" spans="2:2">
      <c r="B63951" s="150"/>
    </row>
    <row r="63952" spans="2:2">
      <c r="B63952" s="150"/>
    </row>
    <row r="63953" spans="2:2">
      <c r="B63953" s="150"/>
    </row>
    <row r="63954" spans="2:2">
      <c r="B63954" s="150"/>
    </row>
    <row r="63955" spans="2:2">
      <c r="B63955" s="150"/>
    </row>
    <row r="63956" spans="2:2">
      <c r="B63956" s="150"/>
    </row>
    <row r="63957" spans="2:2">
      <c r="B63957" s="150"/>
    </row>
    <row r="63958" spans="2:2">
      <c r="B63958" s="150"/>
    </row>
    <row r="63959" spans="2:2">
      <c r="B63959" s="150"/>
    </row>
    <row r="63960" spans="2:2">
      <c r="B63960" s="150"/>
    </row>
    <row r="63961" spans="2:2">
      <c r="B63961" s="150"/>
    </row>
    <row r="63962" spans="2:2">
      <c r="B63962" s="150"/>
    </row>
    <row r="63963" spans="2:2">
      <c r="B63963" s="150"/>
    </row>
    <row r="63964" spans="2:2">
      <c r="B63964" s="150"/>
    </row>
    <row r="63965" spans="2:2">
      <c r="B63965" s="150"/>
    </row>
    <row r="63966" spans="2:2">
      <c r="B63966" s="150"/>
    </row>
    <row r="63967" spans="2:2">
      <c r="B63967" s="150"/>
    </row>
    <row r="63968" spans="2:2">
      <c r="B63968" s="150"/>
    </row>
    <row r="63969" spans="2:2">
      <c r="B63969" s="150"/>
    </row>
    <row r="63970" spans="2:2">
      <c r="B63970" s="150"/>
    </row>
    <row r="63971" spans="2:2">
      <c r="B63971" s="150"/>
    </row>
    <row r="63972" spans="2:2">
      <c r="B63972" s="150"/>
    </row>
    <row r="63973" spans="2:2">
      <c r="B63973" s="150"/>
    </row>
    <row r="63974" spans="2:2">
      <c r="B63974" s="150"/>
    </row>
    <row r="63975" spans="2:2">
      <c r="B63975" s="150"/>
    </row>
    <row r="63976" spans="2:2">
      <c r="B63976" s="150"/>
    </row>
    <row r="63977" spans="2:2">
      <c r="B63977" s="150"/>
    </row>
    <row r="63978" spans="2:2">
      <c r="B63978" s="150"/>
    </row>
    <row r="63979" spans="2:2">
      <c r="B63979" s="150"/>
    </row>
    <row r="63980" spans="2:2">
      <c r="B63980" s="150"/>
    </row>
    <row r="63981" spans="2:2">
      <c r="B63981" s="150"/>
    </row>
    <row r="63982" spans="2:2">
      <c r="B63982" s="150"/>
    </row>
    <row r="63983" spans="2:2">
      <c r="B63983" s="150"/>
    </row>
    <row r="63984" spans="2:2">
      <c r="B63984" s="150"/>
    </row>
    <row r="63985" spans="2:2">
      <c r="B63985" s="150"/>
    </row>
    <row r="63986" spans="2:2">
      <c r="B63986" s="150"/>
    </row>
    <row r="63987" spans="2:2">
      <c r="B63987" s="150"/>
    </row>
    <row r="63988" spans="2:2">
      <c r="B63988" s="150"/>
    </row>
    <row r="63989" spans="2:2">
      <c r="B63989" s="150"/>
    </row>
    <row r="63990" spans="2:2">
      <c r="B63990" s="150"/>
    </row>
    <row r="63991" spans="2:2">
      <c r="B63991" s="150"/>
    </row>
    <row r="63992" spans="2:2">
      <c r="B63992" s="150"/>
    </row>
    <row r="63993" spans="2:2">
      <c r="B63993" s="150"/>
    </row>
    <row r="63994" spans="2:2">
      <c r="B63994" s="150"/>
    </row>
    <row r="63995" spans="2:2">
      <c r="B63995" s="150"/>
    </row>
    <row r="63996" spans="2:2">
      <c r="B63996" s="150"/>
    </row>
    <row r="63997" spans="2:2">
      <c r="B63997" s="150"/>
    </row>
    <row r="63998" spans="2:2">
      <c r="B63998" s="150"/>
    </row>
    <row r="63999" spans="2:2">
      <c r="B63999" s="150"/>
    </row>
    <row r="64000" spans="2:2">
      <c r="B64000" s="150"/>
    </row>
    <row r="64001" spans="2:2">
      <c r="B64001" s="150"/>
    </row>
    <row r="64002" spans="2:2">
      <c r="B64002" s="150"/>
    </row>
    <row r="64003" spans="2:2">
      <c r="B64003" s="150"/>
    </row>
    <row r="64004" spans="2:2">
      <c r="B64004" s="150"/>
    </row>
    <row r="64005" spans="2:2">
      <c r="B64005" s="150"/>
    </row>
    <row r="64006" spans="2:2">
      <c r="B64006" s="150"/>
    </row>
    <row r="64007" spans="2:2">
      <c r="B64007" s="150"/>
    </row>
    <row r="64008" spans="2:2">
      <c r="B64008" s="150"/>
    </row>
    <row r="64009" spans="2:2">
      <c r="B64009" s="150"/>
    </row>
    <row r="64010" spans="2:2">
      <c r="B64010" s="150"/>
    </row>
    <row r="64011" spans="2:2">
      <c r="B64011" s="150"/>
    </row>
    <row r="64012" spans="2:2">
      <c r="B64012" s="150"/>
    </row>
    <row r="64013" spans="2:2">
      <c r="B64013" s="150"/>
    </row>
    <row r="64014" spans="2:2">
      <c r="B64014" s="150"/>
    </row>
    <row r="64015" spans="2:2">
      <c r="B64015" s="150"/>
    </row>
    <row r="64016" spans="2:2">
      <c r="B64016" s="150"/>
    </row>
    <row r="64017" spans="2:2">
      <c r="B64017" s="150"/>
    </row>
    <row r="64018" spans="2:2">
      <c r="B64018" s="150"/>
    </row>
    <row r="64019" spans="2:2">
      <c r="B64019" s="150"/>
    </row>
    <row r="64020" spans="2:2">
      <c r="B64020" s="150"/>
    </row>
    <row r="64021" spans="2:2">
      <c r="B64021" s="150"/>
    </row>
    <row r="64022" spans="2:2">
      <c r="B64022" s="150"/>
    </row>
    <row r="64023" spans="2:2">
      <c r="B64023" s="150"/>
    </row>
    <row r="64024" spans="2:2">
      <c r="B64024" s="150"/>
    </row>
    <row r="64025" spans="2:2">
      <c r="B64025" s="150"/>
    </row>
    <row r="64026" spans="2:2">
      <c r="B64026" s="150"/>
    </row>
    <row r="64027" spans="2:2">
      <c r="B64027" s="150"/>
    </row>
    <row r="64028" spans="2:2">
      <c r="B64028" s="150"/>
    </row>
    <row r="64029" spans="2:2">
      <c r="B64029" s="150"/>
    </row>
    <row r="64030" spans="2:2">
      <c r="B64030" s="150"/>
    </row>
    <row r="64031" spans="2:2">
      <c r="B64031" s="150"/>
    </row>
    <row r="64032" spans="2:2">
      <c r="B64032" s="150"/>
    </row>
    <row r="64033" spans="2:2">
      <c r="B64033" s="150"/>
    </row>
    <row r="64034" spans="2:2">
      <c r="B64034" s="150"/>
    </row>
    <row r="64035" spans="2:2">
      <c r="B64035" s="150"/>
    </row>
    <row r="64036" spans="2:2">
      <c r="B64036" s="150"/>
    </row>
    <row r="64037" spans="2:2">
      <c r="B64037" s="150"/>
    </row>
    <row r="64038" spans="2:2">
      <c r="B64038" s="150"/>
    </row>
    <row r="64039" spans="2:2">
      <c r="B64039" s="150"/>
    </row>
    <row r="64040" spans="2:2">
      <c r="B64040" s="150"/>
    </row>
    <row r="64041" spans="2:2">
      <c r="B64041" s="150"/>
    </row>
    <row r="64042" spans="2:2">
      <c r="B64042" s="150"/>
    </row>
    <row r="64043" spans="2:2">
      <c r="B64043" s="150"/>
    </row>
    <row r="64044" spans="2:2">
      <c r="B64044" s="150"/>
    </row>
    <row r="64045" spans="2:2">
      <c r="B64045" s="150"/>
    </row>
    <row r="64046" spans="2:2">
      <c r="B64046" s="150"/>
    </row>
    <row r="64047" spans="2:2">
      <c r="B64047" s="150"/>
    </row>
    <row r="64048" spans="2:2">
      <c r="B64048" s="150"/>
    </row>
    <row r="64049" spans="2:2">
      <c r="B64049" s="150"/>
    </row>
    <row r="64050" spans="2:2">
      <c r="B64050" s="150"/>
    </row>
    <row r="64051" spans="2:2">
      <c r="B64051" s="150"/>
    </row>
    <row r="64052" spans="2:2">
      <c r="B64052" s="150"/>
    </row>
    <row r="64053" spans="2:2">
      <c r="B64053" s="150"/>
    </row>
    <row r="64054" spans="2:2">
      <c r="B64054" s="150"/>
    </row>
    <row r="64055" spans="2:2">
      <c r="B64055" s="150"/>
    </row>
    <row r="64056" spans="2:2">
      <c r="B64056" s="150"/>
    </row>
    <row r="64057" spans="2:2">
      <c r="B64057" s="150"/>
    </row>
    <row r="64058" spans="2:2">
      <c r="B64058" s="150"/>
    </row>
    <row r="64059" spans="2:2">
      <c r="B64059" s="150"/>
    </row>
    <row r="64060" spans="2:2">
      <c r="B64060" s="150"/>
    </row>
    <row r="64061" spans="2:2">
      <c r="B64061" s="150"/>
    </row>
    <row r="64062" spans="2:2">
      <c r="B64062" s="150"/>
    </row>
    <row r="64063" spans="2:2">
      <c r="B64063" s="150"/>
    </row>
    <row r="64064" spans="2:2">
      <c r="B64064" s="150"/>
    </row>
    <row r="64065" spans="2:2">
      <c r="B64065" s="150"/>
    </row>
    <row r="64066" spans="2:2">
      <c r="B64066" s="150"/>
    </row>
    <row r="64067" spans="2:2">
      <c r="B64067" s="150"/>
    </row>
    <row r="64068" spans="2:2">
      <c r="B64068" s="150"/>
    </row>
    <row r="64069" spans="2:2">
      <c r="B64069" s="150"/>
    </row>
    <row r="64070" spans="2:2">
      <c r="B64070" s="150"/>
    </row>
    <row r="64071" spans="2:2">
      <c r="B64071" s="150"/>
    </row>
    <row r="64072" spans="2:2">
      <c r="B64072" s="150"/>
    </row>
    <row r="64073" spans="2:2">
      <c r="B64073" s="150"/>
    </row>
    <row r="64074" spans="2:2">
      <c r="B64074" s="150"/>
    </row>
    <row r="64075" spans="2:2">
      <c r="B64075" s="150"/>
    </row>
    <row r="64076" spans="2:2">
      <c r="B64076" s="150"/>
    </row>
    <row r="64077" spans="2:2">
      <c r="B64077" s="150"/>
    </row>
    <row r="64078" spans="2:2">
      <c r="B64078" s="150"/>
    </row>
    <row r="64079" spans="2:2">
      <c r="B64079" s="150"/>
    </row>
    <row r="64080" spans="2:2">
      <c r="B64080" s="150"/>
    </row>
    <row r="64081" spans="2:2">
      <c r="B64081" s="150"/>
    </row>
    <row r="64082" spans="2:2">
      <c r="B64082" s="150"/>
    </row>
    <row r="64083" spans="2:2">
      <c r="B64083" s="150"/>
    </row>
    <row r="64084" spans="2:2">
      <c r="B64084" s="150"/>
    </row>
    <row r="64085" spans="2:2">
      <c r="B64085" s="150"/>
    </row>
    <row r="64086" spans="2:2">
      <c r="B64086" s="150"/>
    </row>
    <row r="64087" spans="2:2">
      <c r="B64087" s="150"/>
    </row>
    <row r="64088" spans="2:2">
      <c r="B64088" s="150"/>
    </row>
    <row r="64089" spans="2:2">
      <c r="B64089" s="150"/>
    </row>
    <row r="64090" spans="2:2">
      <c r="B64090" s="150"/>
    </row>
    <row r="64091" spans="2:2">
      <c r="B64091" s="150"/>
    </row>
    <row r="64092" spans="2:2">
      <c r="B64092" s="150"/>
    </row>
    <row r="64093" spans="2:2">
      <c r="B64093" s="150"/>
    </row>
    <row r="64094" spans="2:2">
      <c r="B64094" s="150"/>
    </row>
    <row r="64095" spans="2:2">
      <c r="B64095" s="150"/>
    </row>
    <row r="64096" spans="2:2">
      <c r="B64096" s="150"/>
    </row>
    <row r="64097" spans="2:2">
      <c r="B64097" s="150"/>
    </row>
    <row r="64098" spans="2:2">
      <c r="B64098" s="150"/>
    </row>
    <row r="64099" spans="2:2">
      <c r="B64099" s="150"/>
    </row>
    <row r="64100" spans="2:2">
      <c r="B64100" s="150"/>
    </row>
    <row r="64101" spans="2:2">
      <c r="B64101" s="150"/>
    </row>
    <row r="64102" spans="2:2">
      <c r="B64102" s="150"/>
    </row>
    <row r="64103" spans="2:2">
      <c r="B64103" s="150"/>
    </row>
    <row r="64104" spans="2:2">
      <c r="B64104" s="150"/>
    </row>
    <row r="64105" spans="2:2">
      <c r="B64105" s="150"/>
    </row>
    <row r="64106" spans="2:2">
      <c r="B64106" s="150"/>
    </row>
    <row r="64107" spans="2:2">
      <c r="B64107" s="150"/>
    </row>
    <row r="64108" spans="2:2">
      <c r="B64108" s="150"/>
    </row>
    <row r="64109" spans="2:2">
      <c r="B64109" s="150"/>
    </row>
    <row r="64110" spans="2:2">
      <c r="B64110" s="150"/>
    </row>
    <row r="64111" spans="2:2">
      <c r="B64111" s="150"/>
    </row>
    <row r="64112" spans="2:2">
      <c r="B64112" s="150"/>
    </row>
    <row r="64113" spans="2:2">
      <c r="B64113" s="150"/>
    </row>
    <row r="64114" spans="2:2">
      <c r="B64114" s="150"/>
    </row>
    <row r="64115" spans="2:2">
      <c r="B64115" s="150"/>
    </row>
    <row r="64116" spans="2:2">
      <c r="B64116" s="150"/>
    </row>
    <row r="64117" spans="2:2">
      <c r="B64117" s="150"/>
    </row>
    <row r="64118" spans="2:2">
      <c r="B64118" s="150"/>
    </row>
    <row r="64119" spans="2:2">
      <c r="B64119" s="150"/>
    </row>
    <row r="64120" spans="2:2">
      <c r="B64120" s="150"/>
    </row>
    <row r="64121" spans="2:2">
      <c r="B64121" s="150"/>
    </row>
    <row r="64122" spans="2:2">
      <c r="B64122" s="150"/>
    </row>
    <row r="64123" spans="2:2">
      <c r="B64123" s="150"/>
    </row>
    <row r="64124" spans="2:2">
      <c r="B64124" s="150"/>
    </row>
    <row r="64125" spans="2:2">
      <c r="B64125" s="150"/>
    </row>
    <row r="64126" spans="2:2">
      <c r="B64126" s="150"/>
    </row>
    <row r="64127" spans="2:2">
      <c r="B64127" s="150"/>
    </row>
    <row r="64128" spans="2:2">
      <c r="B64128" s="150"/>
    </row>
    <row r="64129" spans="2:2">
      <c r="B64129" s="150"/>
    </row>
    <row r="64130" spans="2:2">
      <c r="B64130" s="150"/>
    </row>
    <row r="64131" spans="2:2">
      <c r="B64131" s="150"/>
    </row>
    <row r="64132" spans="2:2">
      <c r="B64132" s="150"/>
    </row>
    <row r="64133" spans="2:2">
      <c r="B64133" s="150"/>
    </row>
    <row r="64134" spans="2:2">
      <c r="B64134" s="150"/>
    </row>
    <row r="64135" spans="2:2">
      <c r="B64135" s="150"/>
    </row>
    <row r="64136" spans="2:2">
      <c r="B64136" s="150"/>
    </row>
    <row r="64137" spans="2:2">
      <c r="B64137" s="150"/>
    </row>
    <row r="64138" spans="2:2">
      <c r="B64138" s="150"/>
    </row>
    <row r="64139" spans="2:2">
      <c r="B64139" s="150"/>
    </row>
    <row r="64140" spans="2:2">
      <c r="B64140" s="150"/>
    </row>
    <row r="64141" spans="2:2">
      <c r="B64141" s="150"/>
    </row>
    <row r="64142" spans="2:2">
      <c r="B64142" s="150"/>
    </row>
    <row r="64143" spans="2:2">
      <c r="B64143" s="150"/>
    </row>
    <row r="64144" spans="2:2">
      <c r="B64144" s="150"/>
    </row>
    <row r="64145" spans="2:2">
      <c r="B64145" s="150"/>
    </row>
    <row r="64146" spans="2:2">
      <c r="B64146" s="150"/>
    </row>
    <row r="64147" spans="2:2">
      <c r="B64147" s="150"/>
    </row>
    <row r="64148" spans="2:2">
      <c r="B64148" s="150"/>
    </row>
    <row r="64149" spans="2:2">
      <c r="B64149" s="150"/>
    </row>
    <row r="64150" spans="2:2">
      <c r="B64150" s="150"/>
    </row>
    <row r="64151" spans="2:2">
      <c r="B64151" s="150"/>
    </row>
    <row r="64152" spans="2:2">
      <c r="B64152" s="150"/>
    </row>
    <row r="64153" spans="2:2">
      <c r="B64153" s="150"/>
    </row>
    <row r="64154" spans="2:2">
      <c r="B64154" s="150"/>
    </row>
    <row r="64155" spans="2:2">
      <c r="B64155" s="150"/>
    </row>
    <row r="64156" spans="2:2">
      <c r="B64156" s="150"/>
    </row>
    <row r="64157" spans="2:2">
      <c r="B64157" s="150"/>
    </row>
    <row r="64158" spans="2:2">
      <c r="B64158" s="150"/>
    </row>
    <row r="64159" spans="2:2">
      <c r="B64159" s="150"/>
    </row>
    <row r="64160" spans="2:2">
      <c r="B64160" s="150"/>
    </row>
    <row r="64161" spans="2:2">
      <c r="B64161" s="150"/>
    </row>
    <row r="64162" spans="2:2">
      <c r="B64162" s="150"/>
    </row>
    <row r="64163" spans="2:2">
      <c r="B64163" s="150"/>
    </row>
    <row r="64164" spans="2:2">
      <c r="B64164" s="150"/>
    </row>
    <row r="64165" spans="2:2">
      <c r="B64165" s="150"/>
    </row>
    <row r="64166" spans="2:2">
      <c r="B64166" s="150"/>
    </row>
    <row r="64167" spans="2:2">
      <c r="B64167" s="150"/>
    </row>
    <row r="64168" spans="2:2">
      <c r="B64168" s="150"/>
    </row>
    <row r="64169" spans="2:2">
      <c r="B64169" s="150"/>
    </row>
    <row r="64170" spans="2:2">
      <c r="B64170" s="150"/>
    </row>
    <row r="64171" spans="2:2">
      <c r="B64171" s="150"/>
    </row>
    <row r="64172" spans="2:2">
      <c r="B64172" s="150"/>
    </row>
    <row r="64173" spans="2:2">
      <c r="B64173" s="150"/>
    </row>
    <row r="64174" spans="2:2">
      <c r="B64174" s="150"/>
    </row>
    <row r="64175" spans="2:2">
      <c r="B64175" s="150"/>
    </row>
    <row r="64176" spans="2:2">
      <c r="B64176" s="150"/>
    </row>
    <row r="64177" spans="2:2">
      <c r="B64177" s="150"/>
    </row>
    <row r="64178" spans="2:2">
      <c r="B64178" s="150"/>
    </row>
    <row r="64179" spans="2:2">
      <c r="B64179" s="150"/>
    </row>
    <row r="64180" spans="2:2">
      <c r="B64180" s="150"/>
    </row>
    <row r="64181" spans="2:2">
      <c r="B64181" s="150"/>
    </row>
    <row r="64182" spans="2:2">
      <c r="B64182" s="150"/>
    </row>
    <row r="64183" spans="2:2">
      <c r="B64183" s="150"/>
    </row>
    <row r="64184" spans="2:2">
      <c r="B64184" s="150"/>
    </row>
    <row r="64185" spans="2:2">
      <c r="B64185" s="150"/>
    </row>
    <row r="64186" spans="2:2">
      <c r="B64186" s="150"/>
    </row>
    <row r="64187" spans="2:2">
      <c r="B64187" s="150"/>
    </row>
    <row r="64188" spans="2:2">
      <c r="B64188" s="150"/>
    </row>
    <row r="64189" spans="2:2">
      <c r="B64189" s="150"/>
    </row>
    <row r="64190" spans="2:2">
      <c r="B64190" s="150"/>
    </row>
    <row r="64191" spans="2:2">
      <c r="B64191" s="150"/>
    </row>
    <row r="64192" spans="2:2">
      <c r="B64192" s="150"/>
    </row>
    <row r="64193" spans="2:2">
      <c r="B64193" s="150"/>
    </row>
    <row r="64194" spans="2:2">
      <c r="B64194" s="150"/>
    </row>
    <row r="64195" spans="2:2">
      <c r="B64195" s="150"/>
    </row>
    <row r="64196" spans="2:2">
      <c r="B64196" s="150"/>
    </row>
    <row r="64197" spans="2:2">
      <c r="B64197" s="150"/>
    </row>
    <row r="64198" spans="2:2">
      <c r="B64198" s="150"/>
    </row>
    <row r="64199" spans="2:2">
      <c r="B64199" s="150"/>
    </row>
    <row r="64200" spans="2:2">
      <c r="B64200" s="150"/>
    </row>
    <row r="64201" spans="2:2">
      <c r="B64201" s="150"/>
    </row>
    <row r="64202" spans="2:2">
      <c r="B64202" s="150"/>
    </row>
    <row r="64203" spans="2:2">
      <c r="B64203" s="150"/>
    </row>
    <row r="64204" spans="2:2">
      <c r="B64204" s="150"/>
    </row>
    <row r="64205" spans="2:2">
      <c r="B64205" s="150"/>
    </row>
    <row r="64206" spans="2:2">
      <c r="B64206" s="150"/>
    </row>
    <row r="64207" spans="2:2">
      <c r="B64207" s="150"/>
    </row>
    <row r="64208" spans="2:2">
      <c r="B64208" s="150"/>
    </row>
    <row r="64209" spans="2:2">
      <c r="B64209" s="150"/>
    </row>
    <row r="64210" spans="2:2">
      <c r="B64210" s="150"/>
    </row>
    <row r="64211" spans="2:2">
      <c r="B64211" s="150"/>
    </row>
    <row r="64212" spans="2:2">
      <c r="B64212" s="150"/>
    </row>
    <row r="64213" spans="2:2">
      <c r="B64213" s="150"/>
    </row>
    <row r="64214" spans="2:2">
      <c r="B64214" s="150"/>
    </row>
    <row r="64215" spans="2:2">
      <c r="B64215" s="150"/>
    </row>
    <row r="64216" spans="2:2">
      <c r="B64216" s="150"/>
    </row>
    <row r="64217" spans="2:2">
      <c r="B64217" s="150"/>
    </row>
    <row r="64218" spans="2:2">
      <c r="B64218" s="150"/>
    </row>
    <row r="64219" spans="2:2">
      <c r="B64219" s="150"/>
    </row>
    <row r="64220" spans="2:2">
      <c r="B64220" s="150"/>
    </row>
    <row r="64221" spans="2:2">
      <c r="B64221" s="150"/>
    </row>
    <row r="64222" spans="2:2">
      <c r="B64222" s="150"/>
    </row>
    <row r="64223" spans="2:2">
      <c r="B64223" s="150"/>
    </row>
    <row r="64224" spans="2:2">
      <c r="B64224" s="150"/>
    </row>
    <row r="64225" spans="2:2">
      <c r="B64225" s="150"/>
    </row>
    <row r="64226" spans="2:2">
      <c r="B64226" s="150"/>
    </row>
    <row r="64227" spans="2:2">
      <c r="B64227" s="150"/>
    </row>
    <row r="64228" spans="2:2">
      <c r="B64228" s="150"/>
    </row>
    <row r="64229" spans="2:2">
      <c r="B64229" s="150"/>
    </row>
    <row r="64230" spans="2:2">
      <c r="B64230" s="150"/>
    </row>
    <row r="64231" spans="2:2">
      <c r="B64231" s="150"/>
    </row>
    <row r="64232" spans="2:2">
      <c r="B64232" s="150"/>
    </row>
    <row r="64233" spans="2:2">
      <c r="B64233" s="150"/>
    </row>
    <row r="64234" spans="2:2">
      <c r="B64234" s="150"/>
    </row>
    <row r="64235" spans="2:2">
      <c r="B64235" s="150"/>
    </row>
    <row r="64236" spans="2:2">
      <c r="B64236" s="150"/>
    </row>
    <row r="64237" spans="2:2">
      <c r="B64237" s="150"/>
    </row>
    <row r="64238" spans="2:2">
      <c r="B64238" s="150"/>
    </row>
    <row r="64239" spans="2:2">
      <c r="B64239" s="150"/>
    </row>
    <row r="64240" spans="2:2">
      <c r="B64240" s="150"/>
    </row>
    <row r="64241" spans="2:2">
      <c r="B64241" s="150"/>
    </row>
    <row r="64242" spans="2:2">
      <c r="B64242" s="150"/>
    </row>
    <row r="64243" spans="2:2">
      <c r="B64243" s="150"/>
    </row>
    <row r="64244" spans="2:2">
      <c r="B64244" s="150"/>
    </row>
    <row r="64245" spans="2:2">
      <c r="B64245" s="150"/>
    </row>
    <row r="64246" spans="2:2">
      <c r="B64246" s="150"/>
    </row>
    <row r="64247" spans="2:2">
      <c r="B64247" s="150"/>
    </row>
    <row r="64248" spans="2:2">
      <c r="B64248" s="150"/>
    </row>
    <row r="64249" spans="2:2">
      <c r="B64249" s="150"/>
    </row>
    <row r="64250" spans="2:2">
      <c r="B64250" s="150"/>
    </row>
    <row r="64251" spans="2:2">
      <c r="B64251" s="150"/>
    </row>
    <row r="64252" spans="2:2">
      <c r="B64252" s="150"/>
    </row>
    <row r="64253" spans="2:2">
      <c r="B64253" s="150"/>
    </row>
    <row r="64254" spans="2:2">
      <c r="B64254" s="150"/>
    </row>
    <row r="64255" spans="2:2">
      <c r="B64255" s="150"/>
    </row>
    <row r="64256" spans="2:2">
      <c r="B64256" s="150"/>
    </row>
    <row r="64257" spans="2:2">
      <c r="B64257" s="150"/>
    </row>
    <row r="64258" spans="2:2">
      <c r="B64258" s="150"/>
    </row>
    <row r="64259" spans="2:2">
      <c r="B64259" s="150"/>
    </row>
    <row r="64260" spans="2:2">
      <c r="B64260" s="150"/>
    </row>
    <row r="64261" spans="2:2">
      <c r="B64261" s="150"/>
    </row>
    <row r="64262" spans="2:2">
      <c r="B64262" s="150"/>
    </row>
    <row r="64263" spans="2:2">
      <c r="B64263" s="150"/>
    </row>
    <row r="64264" spans="2:2">
      <c r="B64264" s="150"/>
    </row>
    <row r="64265" spans="2:2">
      <c r="B64265" s="150"/>
    </row>
    <row r="64266" spans="2:2">
      <c r="B64266" s="150"/>
    </row>
    <row r="64267" spans="2:2">
      <c r="B64267" s="150"/>
    </row>
    <row r="64268" spans="2:2">
      <c r="B64268" s="150"/>
    </row>
    <row r="64269" spans="2:2">
      <c r="B64269" s="150"/>
    </row>
    <row r="64270" spans="2:2">
      <c r="B64270" s="150"/>
    </row>
    <row r="64271" spans="2:2">
      <c r="B64271" s="150"/>
    </row>
    <row r="64272" spans="2:2">
      <c r="B64272" s="150"/>
    </row>
    <row r="64273" spans="2:2">
      <c r="B64273" s="150"/>
    </row>
    <row r="64274" spans="2:2">
      <c r="B64274" s="150"/>
    </row>
    <row r="64275" spans="2:2">
      <c r="B64275" s="150"/>
    </row>
    <row r="64276" spans="2:2">
      <c r="B64276" s="150"/>
    </row>
    <row r="64277" spans="2:2">
      <c r="B64277" s="150"/>
    </row>
    <row r="64278" spans="2:2">
      <c r="B64278" s="150"/>
    </row>
    <row r="64279" spans="2:2">
      <c r="B64279" s="150"/>
    </row>
    <row r="64280" spans="2:2">
      <c r="B64280" s="150"/>
    </row>
    <row r="64281" spans="2:2">
      <c r="B64281" s="150"/>
    </row>
    <row r="64282" spans="2:2">
      <c r="B64282" s="150"/>
    </row>
    <row r="64283" spans="2:2">
      <c r="B64283" s="150"/>
    </row>
    <row r="64284" spans="2:2">
      <c r="B64284" s="150"/>
    </row>
    <row r="64285" spans="2:2">
      <c r="B64285" s="150"/>
    </row>
    <row r="64286" spans="2:2">
      <c r="B64286" s="150"/>
    </row>
    <row r="64287" spans="2:2">
      <c r="B64287" s="150"/>
    </row>
    <row r="64288" spans="2:2">
      <c r="B64288" s="150"/>
    </row>
    <row r="64289" spans="2:2">
      <c r="B64289" s="150"/>
    </row>
    <row r="64290" spans="2:2">
      <c r="B64290" s="150"/>
    </row>
    <row r="64291" spans="2:2">
      <c r="B64291" s="150"/>
    </row>
    <row r="64292" spans="2:2">
      <c r="B64292" s="150"/>
    </row>
    <row r="64293" spans="2:2">
      <c r="B64293" s="150"/>
    </row>
    <row r="64294" spans="2:2">
      <c r="B64294" s="150"/>
    </row>
    <row r="64295" spans="2:2">
      <c r="B64295" s="150"/>
    </row>
    <row r="64296" spans="2:2">
      <c r="B64296" s="150"/>
    </row>
    <row r="64297" spans="2:2">
      <c r="B64297" s="150"/>
    </row>
    <row r="64298" spans="2:2">
      <c r="B64298" s="150"/>
    </row>
    <row r="64299" spans="2:2">
      <c r="B64299" s="150"/>
    </row>
    <row r="64300" spans="2:2">
      <c r="B64300" s="150"/>
    </row>
    <row r="64301" spans="2:2">
      <c r="B64301" s="150"/>
    </row>
    <row r="64302" spans="2:2">
      <c r="B64302" s="150"/>
    </row>
    <row r="64303" spans="2:2">
      <c r="B64303" s="150"/>
    </row>
    <row r="64304" spans="2:2">
      <c r="B64304" s="150"/>
    </row>
    <row r="64305" spans="2:2">
      <c r="B64305" s="150"/>
    </row>
    <row r="64306" spans="2:2">
      <c r="B64306" s="150"/>
    </row>
    <row r="64307" spans="2:2">
      <c r="B64307" s="150"/>
    </row>
    <row r="64308" spans="2:2">
      <c r="B64308" s="150"/>
    </row>
    <row r="64309" spans="2:2">
      <c r="B64309" s="150"/>
    </row>
    <row r="64310" spans="2:2">
      <c r="B64310" s="150"/>
    </row>
    <row r="64311" spans="2:2">
      <c r="B64311" s="150"/>
    </row>
    <row r="64312" spans="2:2">
      <c r="B64312" s="150"/>
    </row>
    <row r="64313" spans="2:2">
      <c r="B64313" s="150"/>
    </row>
    <row r="64314" spans="2:2">
      <c r="B64314" s="150"/>
    </row>
    <row r="64315" spans="2:2">
      <c r="B64315" s="150"/>
    </row>
    <row r="64316" spans="2:2">
      <c r="B64316" s="150"/>
    </row>
    <row r="64317" spans="2:2">
      <c r="B64317" s="150"/>
    </row>
    <row r="64318" spans="2:2">
      <c r="B64318" s="150"/>
    </row>
    <row r="64319" spans="2:2">
      <c r="B64319" s="150"/>
    </row>
    <row r="64320" spans="2:2">
      <c r="B64320" s="150"/>
    </row>
    <row r="64321" spans="2:2">
      <c r="B64321" s="150"/>
    </row>
    <row r="64322" spans="2:2">
      <c r="B64322" s="150"/>
    </row>
    <row r="64323" spans="2:2">
      <c r="B64323" s="150"/>
    </row>
    <row r="64324" spans="2:2">
      <c r="B64324" s="150"/>
    </row>
    <row r="64325" spans="2:2">
      <c r="B64325" s="150"/>
    </row>
    <row r="64326" spans="2:2">
      <c r="B64326" s="150"/>
    </row>
    <row r="64327" spans="2:2">
      <c r="B64327" s="150"/>
    </row>
    <row r="64328" spans="2:2">
      <c r="B64328" s="150"/>
    </row>
    <row r="64329" spans="2:2">
      <c r="B64329" s="150"/>
    </row>
    <row r="64330" spans="2:2">
      <c r="B64330" s="150"/>
    </row>
    <row r="64331" spans="2:2">
      <c r="B64331" s="150"/>
    </row>
    <row r="64332" spans="2:2">
      <c r="B64332" s="150"/>
    </row>
    <row r="64333" spans="2:2">
      <c r="B64333" s="150"/>
    </row>
    <row r="64334" spans="2:2">
      <c r="B64334" s="150"/>
    </row>
    <row r="64335" spans="2:2">
      <c r="B64335" s="150"/>
    </row>
    <row r="64336" spans="2:2">
      <c r="B64336" s="150"/>
    </row>
    <row r="64337" spans="2:2">
      <c r="B64337" s="150"/>
    </row>
    <row r="64338" spans="2:2">
      <c r="B64338" s="150"/>
    </row>
    <row r="64339" spans="2:2">
      <c r="B64339" s="150"/>
    </row>
    <row r="64340" spans="2:2">
      <c r="B64340" s="150"/>
    </row>
    <row r="64341" spans="2:2">
      <c r="B64341" s="150"/>
    </row>
    <row r="64342" spans="2:2">
      <c r="B64342" s="150"/>
    </row>
    <row r="64343" spans="2:2">
      <c r="B64343" s="150"/>
    </row>
    <row r="64344" spans="2:2">
      <c r="B64344" s="150"/>
    </row>
    <row r="64345" spans="2:2">
      <c r="B64345" s="150"/>
    </row>
    <row r="64346" spans="2:2">
      <c r="B64346" s="150"/>
    </row>
    <row r="64347" spans="2:2">
      <c r="B64347" s="150"/>
    </row>
    <row r="64348" spans="2:2">
      <c r="B64348" s="150"/>
    </row>
    <row r="64349" spans="2:2">
      <c r="B64349" s="150"/>
    </row>
    <row r="64350" spans="2:2">
      <c r="B64350" s="150"/>
    </row>
    <row r="64351" spans="2:2">
      <c r="B64351" s="150"/>
    </row>
    <row r="64352" spans="2:2">
      <c r="B64352" s="150"/>
    </row>
    <row r="64353" spans="2:2">
      <c r="B64353" s="150"/>
    </row>
    <row r="64354" spans="2:2">
      <c r="B64354" s="150"/>
    </row>
    <row r="64355" spans="2:2">
      <c r="B64355" s="150"/>
    </row>
    <row r="64356" spans="2:2">
      <c r="B64356" s="150"/>
    </row>
    <row r="64357" spans="2:2">
      <c r="B64357" s="150"/>
    </row>
    <row r="64358" spans="2:2">
      <c r="B64358" s="150"/>
    </row>
    <row r="64359" spans="2:2">
      <c r="B64359" s="150"/>
    </row>
    <row r="64360" spans="2:2">
      <c r="B64360" s="150"/>
    </row>
    <row r="64361" spans="2:2">
      <c r="B64361" s="150"/>
    </row>
    <row r="64362" spans="2:2">
      <c r="B64362" s="150"/>
    </row>
    <row r="64363" spans="2:2">
      <c r="B64363" s="150"/>
    </row>
    <row r="64364" spans="2:2">
      <c r="B64364" s="150"/>
    </row>
    <row r="64365" spans="2:2">
      <c r="B64365" s="150"/>
    </row>
    <row r="64366" spans="2:2">
      <c r="B64366" s="150"/>
    </row>
    <row r="64367" spans="2:2">
      <c r="B64367" s="150"/>
    </row>
    <row r="64368" spans="2:2">
      <c r="B64368" s="150"/>
    </row>
    <row r="64369" spans="2:2">
      <c r="B64369" s="150"/>
    </row>
    <row r="64370" spans="2:2">
      <c r="B64370" s="150"/>
    </row>
    <row r="64371" spans="2:2">
      <c r="B64371" s="150"/>
    </row>
    <row r="64372" spans="2:2">
      <c r="B64372" s="150"/>
    </row>
    <row r="64373" spans="2:2">
      <c r="B64373" s="150"/>
    </row>
    <row r="64374" spans="2:2">
      <c r="B64374" s="150"/>
    </row>
    <row r="64375" spans="2:2">
      <c r="B64375" s="150"/>
    </row>
    <row r="64376" spans="2:2">
      <c r="B64376" s="150"/>
    </row>
    <row r="64377" spans="2:2">
      <c r="B64377" s="150"/>
    </row>
    <row r="64378" spans="2:2">
      <c r="B64378" s="150"/>
    </row>
    <row r="64379" spans="2:2">
      <c r="B64379" s="150"/>
    </row>
    <row r="64380" spans="2:2">
      <c r="B64380" s="150"/>
    </row>
    <row r="64381" spans="2:2">
      <c r="B64381" s="150"/>
    </row>
    <row r="64382" spans="2:2">
      <c r="B64382" s="150"/>
    </row>
    <row r="64383" spans="2:2">
      <c r="B64383" s="150"/>
    </row>
    <row r="64384" spans="2:2">
      <c r="B64384" s="150"/>
    </row>
    <row r="64385" spans="2:2">
      <c r="B64385" s="150"/>
    </row>
    <row r="64386" spans="2:2">
      <c r="B64386" s="150"/>
    </row>
    <row r="64387" spans="2:2">
      <c r="B64387" s="150"/>
    </row>
    <row r="64388" spans="2:2">
      <c r="B64388" s="150"/>
    </row>
    <row r="64389" spans="2:2">
      <c r="B64389" s="150"/>
    </row>
    <row r="64390" spans="2:2">
      <c r="B64390" s="150"/>
    </row>
    <row r="64391" spans="2:2">
      <c r="B64391" s="150"/>
    </row>
    <row r="64392" spans="2:2">
      <c r="B64392" s="150"/>
    </row>
    <row r="64393" spans="2:2">
      <c r="B64393" s="150"/>
    </row>
    <row r="64394" spans="2:2">
      <c r="B64394" s="150"/>
    </row>
    <row r="64395" spans="2:2">
      <c r="B64395" s="150"/>
    </row>
    <row r="64396" spans="2:2">
      <c r="B64396" s="150"/>
    </row>
    <row r="64397" spans="2:2">
      <c r="B64397" s="150"/>
    </row>
    <row r="64398" spans="2:2">
      <c r="B64398" s="150"/>
    </row>
    <row r="64399" spans="2:2">
      <c r="B64399" s="150"/>
    </row>
    <row r="64400" spans="2:2">
      <c r="B64400" s="150"/>
    </row>
    <row r="64401" spans="2:2">
      <c r="B64401" s="150"/>
    </row>
    <row r="64402" spans="2:2">
      <c r="B64402" s="150"/>
    </row>
    <row r="64403" spans="2:2">
      <c r="B64403" s="150"/>
    </row>
    <row r="64404" spans="2:2">
      <c r="B64404" s="150"/>
    </row>
    <row r="64405" spans="2:2">
      <c r="B64405" s="150"/>
    </row>
    <row r="64406" spans="2:2">
      <c r="B64406" s="150"/>
    </row>
    <row r="64407" spans="2:2">
      <c r="B64407" s="150"/>
    </row>
    <row r="64408" spans="2:2">
      <c r="B64408" s="150"/>
    </row>
    <row r="64409" spans="2:2">
      <c r="B64409" s="150"/>
    </row>
    <row r="64410" spans="2:2">
      <c r="B64410" s="150"/>
    </row>
    <row r="64411" spans="2:2">
      <c r="B64411" s="150"/>
    </row>
    <row r="64412" spans="2:2">
      <c r="B64412" s="150"/>
    </row>
    <row r="64413" spans="2:2">
      <c r="B64413" s="150"/>
    </row>
    <row r="64414" spans="2:2">
      <c r="B64414" s="150"/>
    </row>
    <row r="64415" spans="2:2">
      <c r="B64415" s="150"/>
    </row>
    <row r="64416" spans="2:2">
      <c r="B64416" s="150"/>
    </row>
    <row r="64417" spans="2:2">
      <c r="B64417" s="150"/>
    </row>
    <row r="64418" spans="2:2">
      <c r="B64418" s="150"/>
    </row>
    <row r="64419" spans="2:2">
      <c r="B64419" s="150"/>
    </row>
    <row r="64420" spans="2:2">
      <c r="B64420" s="150"/>
    </row>
    <row r="64421" spans="2:2">
      <c r="B64421" s="150"/>
    </row>
    <row r="64422" spans="2:2">
      <c r="B64422" s="150"/>
    </row>
    <row r="64423" spans="2:2">
      <c r="B64423" s="150"/>
    </row>
    <row r="64424" spans="2:2">
      <c r="B64424" s="150"/>
    </row>
    <row r="64425" spans="2:2">
      <c r="B64425" s="150"/>
    </row>
    <row r="64426" spans="2:2">
      <c r="B64426" s="150"/>
    </row>
    <row r="64427" spans="2:2">
      <c r="B64427" s="150"/>
    </row>
    <row r="64428" spans="2:2">
      <c r="B64428" s="150"/>
    </row>
    <row r="64429" spans="2:2">
      <c r="B64429" s="150"/>
    </row>
    <row r="64430" spans="2:2">
      <c r="B64430" s="150"/>
    </row>
    <row r="64431" spans="2:2">
      <c r="B64431" s="150"/>
    </row>
    <row r="64432" spans="2:2">
      <c r="B64432" s="150"/>
    </row>
    <row r="64433" spans="2:2">
      <c r="B64433" s="150"/>
    </row>
    <row r="64434" spans="2:2">
      <c r="B64434" s="150"/>
    </row>
    <row r="64435" spans="2:2">
      <c r="B64435" s="150"/>
    </row>
    <row r="64436" spans="2:2">
      <c r="B64436" s="150"/>
    </row>
    <row r="64437" spans="2:2">
      <c r="B64437" s="150"/>
    </row>
    <row r="64438" spans="2:2">
      <c r="B64438" s="150"/>
    </row>
    <row r="64439" spans="2:2">
      <c r="B64439" s="150"/>
    </row>
    <row r="64440" spans="2:2">
      <c r="B64440" s="150"/>
    </row>
    <row r="64441" spans="2:2">
      <c r="B64441" s="150"/>
    </row>
    <row r="64442" spans="2:2">
      <c r="B64442" s="150"/>
    </row>
    <row r="64443" spans="2:2">
      <c r="B64443" s="150"/>
    </row>
    <row r="64444" spans="2:2">
      <c r="B64444" s="150"/>
    </row>
    <row r="64445" spans="2:2">
      <c r="B64445" s="150"/>
    </row>
    <row r="64446" spans="2:2">
      <c r="B64446" s="150"/>
    </row>
    <row r="64447" spans="2:2">
      <c r="B64447" s="150"/>
    </row>
    <row r="64448" spans="2:2">
      <c r="B64448" s="150"/>
    </row>
    <row r="64449" spans="2:2">
      <c r="B64449" s="150"/>
    </row>
    <row r="64450" spans="2:2">
      <c r="B64450" s="150"/>
    </row>
    <row r="64451" spans="2:2">
      <c r="B64451" s="150"/>
    </row>
    <row r="64452" spans="2:2">
      <c r="B64452" s="150"/>
    </row>
    <row r="64453" spans="2:2">
      <c r="B64453" s="150"/>
    </row>
    <row r="64454" spans="2:2">
      <c r="B64454" s="150"/>
    </row>
    <row r="64455" spans="2:2">
      <c r="B64455" s="150"/>
    </row>
    <row r="64456" spans="2:2">
      <c r="B64456" s="150"/>
    </row>
    <row r="64457" spans="2:2">
      <c r="B64457" s="150"/>
    </row>
    <row r="64458" spans="2:2">
      <c r="B64458" s="150"/>
    </row>
    <row r="64459" spans="2:2">
      <c r="B64459" s="150"/>
    </row>
    <row r="64460" spans="2:2">
      <c r="B64460" s="150"/>
    </row>
    <row r="64461" spans="2:2">
      <c r="B64461" s="150"/>
    </row>
    <row r="64462" spans="2:2">
      <c r="B64462" s="150"/>
    </row>
    <row r="64463" spans="2:2">
      <c r="B64463" s="150"/>
    </row>
    <row r="64464" spans="2:2">
      <c r="B64464" s="150"/>
    </row>
    <row r="64465" spans="2:2">
      <c r="B64465" s="150"/>
    </row>
    <row r="64466" spans="2:2">
      <c r="B64466" s="150"/>
    </row>
    <row r="64467" spans="2:2">
      <c r="B64467" s="150"/>
    </row>
    <row r="64468" spans="2:2">
      <c r="B64468" s="150"/>
    </row>
    <row r="64469" spans="2:2">
      <c r="B64469" s="150"/>
    </row>
    <row r="64470" spans="2:2">
      <c r="B64470" s="150"/>
    </row>
    <row r="64471" spans="2:2">
      <c r="B64471" s="150"/>
    </row>
    <row r="64472" spans="2:2">
      <c r="B64472" s="150"/>
    </row>
    <row r="64473" spans="2:2">
      <c r="B64473" s="150"/>
    </row>
    <row r="64474" spans="2:2">
      <c r="B64474" s="150"/>
    </row>
    <row r="64475" spans="2:2">
      <c r="B64475" s="150"/>
    </row>
    <row r="64476" spans="2:2">
      <c r="B64476" s="150"/>
    </row>
    <row r="64477" spans="2:2">
      <c r="B64477" s="150"/>
    </row>
    <row r="64478" spans="2:2">
      <c r="B64478" s="150"/>
    </row>
    <row r="64479" spans="2:2">
      <c r="B64479" s="150"/>
    </row>
    <row r="64480" spans="2:2">
      <c r="B64480" s="150"/>
    </row>
    <row r="64481" spans="2:2">
      <c r="B64481" s="150"/>
    </row>
    <row r="64482" spans="2:2">
      <c r="B64482" s="150"/>
    </row>
    <row r="64483" spans="2:2">
      <c r="B64483" s="150"/>
    </row>
    <row r="64484" spans="2:2">
      <c r="B64484" s="150"/>
    </row>
    <row r="64485" spans="2:2">
      <c r="B64485" s="150"/>
    </row>
    <row r="64486" spans="2:2">
      <c r="B64486" s="150"/>
    </row>
    <row r="64487" spans="2:2">
      <c r="B64487" s="150"/>
    </row>
    <row r="64488" spans="2:2">
      <c r="B64488" s="150"/>
    </row>
    <row r="64489" spans="2:2">
      <c r="B64489" s="150"/>
    </row>
    <row r="64490" spans="2:2">
      <c r="B64490" s="150"/>
    </row>
    <row r="64491" spans="2:2">
      <c r="B64491" s="150"/>
    </row>
    <row r="64492" spans="2:2">
      <c r="B64492" s="150"/>
    </row>
    <row r="64493" spans="2:2">
      <c r="B64493" s="150"/>
    </row>
    <row r="64494" spans="2:2">
      <c r="B64494" s="150"/>
    </row>
    <row r="64495" spans="2:2">
      <c r="B64495" s="150"/>
    </row>
    <row r="64496" spans="2:2">
      <c r="B64496" s="150"/>
    </row>
    <row r="64497" spans="2:2">
      <c r="B64497" s="150"/>
    </row>
    <row r="64498" spans="2:2">
      <c r="B64498" s="150"/>
    </row>
    <row r="64499" spans="2:2">
      <c r="B64499" s="150"/>
    </row>
    <row r="64500" spans="2:2">
      <c r="B64500" s="150"/>
    </row>
    <row r="64501" spans="2:2">
      <c r="B64501" s="150"/>
    </row>
    <row r="64502" spans="2:2">
      <c r="B64502" s="150"/>
    </row>
    <row r="64503" spans="2:2">
      <c r="B64503" s="150"/>
    </row>
    <row r="64504" spans="2:2">
      <c r="B64504" s="150"/>
    </row>
    <row r="64505" spans="2:2">
      <c r="B64505" s="150"/>
    </row>
    <row r="64506" spans="2:2">
      <c r="B64506" s="150"/>
    </row>
    <row r="64507" spans="2:2">
      <c r="B64507" s="150"/>
    </row>
    <row r="64508" spans="2:2">
      <c r="B64508" s="150"/>
    </row>
    <row r="64509" spans="2:2">
      <c r="B64509" s="150"/>
    </row>
    <row r="64510" spans="2:2">
      <c r="B64510" s="150"/>
    </row>
    <row r="64511" spans="2:2">
      <c r="B64511" s="150"/>
    </row>
    <row r="64512" spans="2:2">
      <c r="B64512" s="150"/>
    </row>
    <row r="64513" spans="2:2">
      <c r="B64513" s="150"/>
    </row>
    <row r="64514" spans="2:2">
      <c r="B64514" s="150"/>
    </row>
    <row r="64515" spans="2:2">
      <c r="B64515" s="150"/>
    </row>
    <row r="64516" spans="2:2">
      <c r="B64516" s="150"/>
    </row>
    <row r="64517" spans="2:2">
      <c r="B64517" s="150"/>
    </row>
    <row r="64518" spans="2:2">
      <c r="B64518" s="150"/>
    </row>
    <row r="64519" spans="2:2">
      <c r="B64519" s="150"/>
    </row>
    <row r="64520" spans="2:2">
      <c r="B64520" s="150"/>
    </row>
    <row r="64521" spans="2:2">
      <c r="B64521" s="150"/>
    </row>
    <row r="64522" spans="2:2">
      <c r="B64522" s="150"/>
    </row>
    <row r="64523" spans="2:2">
      <c r="B64523" s="150"/>
    </row>
    <row r="64524" spans="2:2">
      <c r="B64524" s="150"/>
    </row>
    <row r="64525" spans="2:2">
      <c r="B64525" s="150"/>
    </row>
    <row r="64526" spans="2:2">
      <c r="B64526" s="150"/>
    </row>
    <row r="64527" spans="2:2">
      <c r="B64527" s="150"/>
    </row>
    <row r="64528" spans="2:2">
      <c r="B64528" s="150"/>
    </row>
    <row r="64529" spans="2:2">
      <c r="B64529" s="150"/>
    </row>
    <row r="64530" spans="2:2">
      <c r="B64530" s="150"/>
    </row>
    <row r="64531" spans="2:2">
      <c r="B64531" s="150"/>
    </row>
    <row r="64532" spans="2:2">
      <c r="B64532" s="150"/>
    </row>
    <row r="64533" spans="2:2">
      <c r="B64533" s="150"/>
    </row>
    <row r="64534" spans="2:2">
      <c r="B64534" s="150"/>
    </row>
    <row r="64535" spans="2:2">
      <c r="B64535" s="150"/>
    </row>
    <row r="64536" spans="2:2">
      <c r="B64536" s="150"/>
    </row>
    <row r="64537" spans="2:2">
      <c r="B64537" s="150"/>
    </row>
    <row r="64538" spans="2:2">
      <c r="B64538" s="150"/>
    </row>
    <row r="64539" spans="2:2">
      <c r="B64539" s="150"/>
    </row>
    <row r="64540" spans="2:2">
      <c r="B64540" s="150"/>
    </row>
    <row r="64541" spans="2:2">
      <c r="B64541" s="150"/>
    </row>
    <row r="64542" spans="2:2">
      <c r="B64542" s="150"/>
    </row>
    <row r="64543" spans="2:2">
      <c r="B64543" s="150"/>
    </row>
    <row r="64544" spans="2:2">
      <c r="B64544" s="150"/>
    </row>
    <row r="64545" spans="2:2">
      <c r="B64545" s="150"/>
    </row>
    <row r="64546" spans="2:2">
      <c r="B64546" s="150"/>
    </row>
    <row r="64547" spans="2:2">
      <c r="B64547" s="150"/>
    </row>
    <row r="64548" spans="2:2">
      <c r="B64548" s="150"/>
    </row>
    <row r="64549" spans="2:2">
      <c r="B64549" s="150"/>
    </row>
    <row r="64550" spans="2:2">
      <c r="B64550" s="150"/>
    </row>
    <row r="64551" spans="2:2">
      <c r="B64551" s="150"/>
    </row>
    <row r="64552" spans="2:2">
      <c r="B64552" s="150"/>
    </row>
    <row r="64553" spans="2:2">
      <c r="B64553" s="150"/>
    </row>
    <row r="64554" spans="2:2">
      <c r="B64554" s="150"/>
    </row>
    <row r="64555" spans="2:2">
      <c r="B64555" s="150"/>
    </row>
    <row r="64556" spans="2:2">
      <c r="B64556" s="150"/>
    </row>
    <row r="64557" spans="2:2">
      <c r="B64557" s="150"/>
    </row>
    <row r="64558" spans="2:2">
      <c r="B64558" s="150"/>
    </row>
    <row r="64559" spans="2:2">
      <c r="B64559" s="150"/>
    </row>
    <row r="64560" spans="2:2">
      <c r="B64560" s="150"/>
    </row>
    <row r="64561" spans="2:2">
      <c r="B64561" s="150"/>
    </row>
    <row r="64562" spans="2:2">
      <c r="B64562" s="150"/>
    </row>
    <row r="64563" spans="2:2">
      <c r="B64563" s="150"/>
    </row>
    <row r="64564" spans="2:2">
      <c r="B64564" s="150"/>
    </row>
    <row r="64565" spans="2:2">
      <c r="B64565" s="150"/>
    </row>
    <row r="64566" spans="2:2">
      <c r="B64566" s="150"/>
    </row>
    <row r="64567" spans="2:2">
      <c r="B64567" s="150"/>
    </row>
    <row r="64568" spans="2:2">
      <c r="B64568" s="150"/>
    </row>
    <row r="64569" spans="2:2">
      <c r="B64569" s="150"/>
    </row>
    <row r="64570" spans="2:2">
      <c r="B64570" s="150"/>
    </row>
    <row r="64571" spans="2:2">
      <c r="B64571" s="150"/>
    </row>
    <row r="64572" spans="2:2">
      <c r="B64572" s="150"/>
    </row>
    <row r="64573" spans="2:2">
      <c r="B64573" s="150"/>
    </row>
    <row r="64574" spans="2:2">
      <c r="B64574" s="150"/>
    </row>
    <row r="64575" spans="2:2">
      <c r="B64575" s="150"/>
    </row>
    <row r="64576" spans="2:2">
      <c r="B64576" s="150"/>
    </row>
    <row r="64577" spans="2:2">
      <c r="B64577" s="150"/>
    </row>
    <row r="64578" spans="2:2">
      <c r="B64578" s="150"/>
    </row>
    <row r="64579" spans="2:2">
      <c r="B64579" s="150"/>
    </row>
    <row r="64580" spans="2:2">
      <c r="B64580" s="150"/>
    </row>
    <row r="64581" spans="2:2">
      <c r="B64581" s="150"/>
    </row>
    <row r="64582" spans="2:2">
      <c r="B64582" s="150"/>
    </row>
    <row r="64583" spans="2:2">
      <c r="B64583" s="150"/>
    </row>
    <row r="64584" spans="2:2">
      <c r="B64584" s="150"/>
    </row>
    <row r="64585" spans="2:2">
      <c r="B64585" s="150"/>
    </row>
    <row r="64586" spans="2:2">
      <c r="B64586" s="150"/>
    </row>
    <row r="64587" spans="2:2">
      <c r="B64587" s="150"/>
    </row>
    <row r="64588" spans="2:2">
      <c r="B64588" s="150"/>
    </row>
    <row r="64589" spans="2:2">
      <c r="B64589" s="150"/>
    </row>
    <row r="64590" spans="2:2">
      <c r="B64590" s="150"/>
    </row>
    <row r="64591" spans="2:2">
      <c r="B64591" s="150"/>
    </row>
    <row r="64592" spans="2:2">
      <c r="B64592" s="150"/>
    </row>
    <row r="64593" spans="2:2">
      <c r="B64593" s="150"/>
    </row>
    <row r="64594" spans="2:2">
      <c r="B64594" s="150"/>
    </row>
    <row r="64595" spans="2:2">
      <c r="B64595" s="150"/>
    </row>
    <row r="64596" spans="2:2">
      <c r="B64596" s="150"/>
    </row>
    <row r="64597" spans="2:2">
      <c r="B64597" s="150"/>
    </row>
    <row r="64598" spans="2:2">
      <c r="B64598" s="150"/>
    </row>
    <row r="64599" spans="2:2">
      <c r="B64599" s="150"/>
    </row>
    <row r="64600" spans="2:2">
      <c r="B64600" s="150"/>
    </row>
    <row r="64601" spans="2:2">
      <c r="B64601" s="150"/>
    </row>
    <row r="64602" spans="2:2">
      <c r="B64602" s="150"/>
    </row>
    <row r="64603" spans="2:2">
      <c r="B64603" s="150"/>
    </row>
    <row r="64604" spans="2:2">
      <c r="B64604" s="150"/>
    </row>
    <row r="64605" spans="2:2">
      <c r="B64605" s="150"/>
    </row>
    <row r="64606" spans="2:2">
      <c r="B64606" s="150"/>
    </row>
    <row r="64607" spans="2:2">
      <c r="B64607" s="150"/>
    </row>
    <row r="64608" spans="2:2">
      <c r="B64608" s="150"/>
    </row>
    <row r="64609" spans="2:2">
      <c r="B64609" s="150"/>
    </row>
    <row r="64610" spans="2:2">
      <c r="B64610" s="150"/>
    </row>
    <row r="64611" spans="2:2">
      <c r="B64611" s="150"/>
    </row>
    <row r="64612" spans="2:2">
      <c r="B64612" s="150"/>
    </row>
    <row r="64613" spans="2:2">
      <c r="B64613" s="150"/>
    </row>
    <row r="64614" spans="2:2">
      <c r="B64614" s="150"/>
    </row>
    <row r="64615" spans="2:2">
      <c r="B64615" s="150"/>
    </row>
    <row r="64616" spans="2:2">
      <c r="B64616" s="150"/>
    </row>
    <row r="64617" spans="2:2">
      <c r="B64617" s="150"/>
    </row>
    <row r="64618" spans="2:2">
      <c r="B64618" s="150"/>
    </row>
    <row r="64619" spans="2:2">
      <c r="B64619" s="150"/>
    </row>
    <row r="64620" spans="2:2">
      <c r="B64620" s="150"/>
    </row>
    <row r="64621" spans="2:2">
      <c r="B64621" s="150"/>
    </row>
    <row r="64622" spans="2:2">
      <c r="B64622" s="150"/>
    </row>
    <row r="64623" spans="2:2">
      <c r="B64623" s="150"/>
    </row>
    <row r="64624" spans="2:2">
      <c r="B64624" s="150"/>
    </row>
    <row r="64625" spans="2:2">
      <c r="B64625" s="150"/>
    </row>
    <row r="64626" spans="2:2">
      <c r="B64626" s="150"/>
    </row>
    <row r="64627" spans="2:2">
      <c r="B64627" s="150"/>
    </row>
    <row r="64628" spans="2:2">
      <c r="B64628" s="150"/>
    </row>
    <row r="64629" spans="2:2">
      <c r="B64629" s="150"/>
    </row>
    <row r="64630" spans="2:2">
      <c r="B64630" s="150"/>
    </row>
    <row r="64631" spans="2:2">
      <c r="B64631" s="150"/>
    </row>
    <row r="64632" spans="2:2">
      <c r="B64632" s="150"/>
    </row>
    <row r="64633" spans="2:2">
      <c r="B64633" s="150"/>
    </row>
    <row r="64634" spans="2:2">
      <c r="B64634" s="150"/>
    </row>
    <row r="64635" spans="2:2">
      <c r="B64635" s="150"/>
    </row>
    <row r="64636" spans="2:2">
      <c r="B64636" s="150"/>
    </row>
    <row r="64637" spans="2:2">
      <c r="B64637" s="150"/>
    </row>
    <row r="64638" spans="2:2">
      <c r="B64638" s="150"/>
    </row>
    <row r="64639" spans="2:2">
      <c r="B64639" s="150"/>
    </row>
    <row r="64640" spans="2:2">
      <c r="B64640" s="150"/>
    </row>
    <row r="64641" spans="2:2">
      <c r="B64641" s="150"/>
    </row>
    <row r="64642" spans="2:2">
      <c r="B64642" s="150"/>
    </row>
    <row r="64643" spans="2:2">
      <c r="B64643" s="150"/>
    </row>
    <row r="64644" spans="2:2">
      <c r="B64644" s="150"/>
    </row>
    <row r="64645" spans="2:2">
      <c r="B64645" s="150"/>
    </row>
    <row r="64646" spans="2:2">
      <c r="B64646" s="150"/>
    </row>
    <row r="64647" spans="2:2">
      <c r="B64647" s="150"/>
    </row>
    <row r="64648" spans="2:2">
      <c r="B64648" s="150"/>
    </row>
    <row r="64649" spans="2:2">
      <c r="B64649" s="150"/>
    </row>
    <row r="64650" spans="2:2">
      <c r="B64650" s="150"/>
    </row>
    <row r="64651" spans="2:2">
      <c r="B64651" s="150"/>
    </row>
    <row r="64652" spans="2:2">
      <c r="B64652" s="150"/>
    </row>
    <row r="64653" spans="2:2">
      <c r="B64653" s="150"/>
    </row>
    <row r="64654" spans="2:2">
      <c r="B64654" s="150"/>
    </row>
    <row r="64655" spans="2:2">
      <c r="B64655" s="150"/>
    </row>
    <row r="64656" spans="2:2">
      <c r="B64656" s="150"/>
    </row>
    <row r="64657" spans="2:2">
      <c r="B64657" s="150"/>
    </row>
    <row r="64658" spans="2:2">
      <c r="B64658" s="150"/>
    </row>
    <row r="64659" spans="2:2">
      <c r="B64659" s="150"/>
    </row>
    <row r="64660" spans="2:2">
      <c r="B64660" s="150"/>
    </row>
    <row r="64661" spans="2:2">
      <c r="B64661" s="150"/>
    </row>
    <row r="64662" spans="2:2">
      <c r="B64662" s="150"/>
    </row>
    <row r="64663" spans="2:2">
      <c r="B64663" s="150"/>
    </row>
    <row r="64664" spans="2:2">
      <c r="B64664" s="150"/>
    </row>
    <row r="64665" spans="2:2">
      <c r="B64665" s="150"/>
    </row>
    <row r="64666" spans="2:2">
      <c r="B64666" s="150"/>
    </row>
    <row r="64667" spans="2:2">
      <c r="B64667" s="150"/>
    </row>
    <row r="64668" spans="2:2">
      <c r="B64668" s="150"/>
    </row>
    <row r="64669" spans="2:2">
      <c r="B64669" s="150"/>
    </row>
    <row r="64670" spans="2:2">
      <c r="B64670" s="150"/>
    </row>
    <row r="64671" spans="2:2">
      <c r="B64671" s="150"/>
    </row>
    <row r="64672" spans="2:2">
      <c r="B64672" s="150"/>
    </row>
    <row r="64673" spans="2:2">
      <c r="B64673" s="150"/>
    </row>
    <row r="64674" spans="2:2">
      <c r="B64674" s="150"/>
    </row>
    <row r="64675" spans="2:2">
      <c r="B64675" s="150"/>
    </row>
    <row r="64676" spans="2:2">
      <c r="B64676" s="150"/>
    </row>
    <row r="64677" spans="2:2">
      <c r="B64677" s="150"/>
    </row>
    <row r="64678" spans="2:2">
      <c r="B64678" s="150"/>
    </row>
    <row r="64679" spans="2:2">
      <c r="B64679" s="150"/>
    </row>
    <row r="64680" spans="2:2">
      <c r="B64680" s="150"/>
    </row>
    <row r="64681" spans="2:2">
      <c r="B64681" s="150"/>
    </row>
    <row r="64682" spans="2:2">
      <c r="B64682" s="150"/>
    </row>
    <row r="64683" spans="2:2">
      <c r="B64683" s="150"/>
    </row>
    <row r="64684" spans="2:2">
      <c r="B64684" s="150"/>
    </row>
    <row r="64685" spans="2:2">
      <c r="B64685" s="150"/>
    </row>
    <row r="64686" spans="2:2">
      <c r="B64686" s="150"/>
    </row>
    <row r="64687" spans="2:2">
      <c r="B64687" s="150"/>
    </row>
    <row r="64688" spans="2:2">
      <c r="B64688" s="150"/>
    </row>
    <row r="64689" spans="2:2">
      <c r="B64689" s="150"/>
    </row>
    <row r="64690" spans="2:2">
      <c r="B64690" s="150"/>
    </row>
    <row r="64691" spans="2:2">
      <c r="B64691" s="150"/>
    </row>
    <row r="64692" spans="2:2">
      <c r="B64692" s="150"/>
    </row>
    <row r="64693" spans="2:2">
      <c r="B64693" s="150"/>
    </row>
    <row r="64694" spans="2:2">
      <c r="B64694" s="150"/>
    </row>
    <row r="64695" spans="2:2">
      <c r="B64695" s="150"/>
    </row>
    <row r="64696" spans="2:2">
      <c r="B64696" s="150"/>
    </row>
    <row r="64697" spans="2:2">
      <c r="B64697" s="150"/>
    </row>
    <row r="64698" spans="2:2">
      <c r="B64698" s="150"/>
    </row>
    <row r="64699" spans="2:2">
      <c r="B64699" s="150"/>
    </row>
    <row r="64700" spans="2:2">
      <c r="B64700" s="150"/>
    </row>
    <row r="64701" spans="2:2">
      <c r="B64701" s="150"/>
    </row>
    <row r="64702" spans="2:2">
      <c r="B64702" s="150"/>
    </row>
    <row r="64703" spans="2:2">
      <c r="B64703" s="150"/>
    </row>
    <row r="64704" spans="2:2">
      <c r="B64704" s="150"/>
    </row>
    <row r="64705" spans="2:2">
      <c r="B64705" s="150"/>
    </row>
    <row r="64706" spans="2:2">
      <c r="B64706" s="150"/>
    </row>
    <row r="64707" spans="2:2">
      <c r="B64707" s="150"/>
    </row>
    <row r="64708" spans="2:2">
      <c r="B64708" s="150"/>
    </row>
    <row r="64709" spans="2:2">
      <c r="B64709" s="150"/>
    </row>
    <row r="64710" spans="2:2">
      <c r="B64710" s="150"/>
    </row>
    <row r="64711" spans="2:2">
      <c r="B64711" s="150"/>
    </row>
    <row r="64712" spans="2:2">
      <c r="B64712" s="150"/>
    </row>
    <row r="64713" spans="2:2">
      <c r="B64713" s="150"/>
    </row>
    <row r="64714" spans="2:2">
      <c r="B64714" s="150"/>
    </row>
    <row r="64715" spans="2:2">
      <c r="B64715" s="150"/>
    </row>
    <row r="64716" spans="2:2">
      <c r="B64716" s="150"/>
    </row>
    <row r="64717" spans="2:2">
      <c r="B64717" s="150"/>
    </row>
    <row r="64718" spans="2:2">
      <c r="B64718" s="150"/>
    </row>
    <row r="64719" spans="2:2">
      <c r="B64719" s="150"/>
    </row>
    <row r="64720" spans="2:2">
      <c r="B64720" s="150"/>
    </row>
    <row r="64721" spans="2:2">
      <c r="B64721" s="150"/>
    </row>
    <row r="64722" spans="2:2">
      <c r="B64722" s="150"/>
    </row>
    <row r="64723" spans="2:2">
      <c r="B64723" s="150"/>
    </row>
    <row r="64724" spans="2:2">
      <c r="B64724" s="150"/>
    </row>
    <row r="64725" spans="2:2">
      <c r="B64725" s="150"/>
    </row>
    <row r="64726" spans="2:2">
      <c r="B64726" s="150"/>
    </row>
    <row r="64727" spans="2:2">
      <c r="B64727" s="150"/>
    </row>
    <row r="64728" spans="2:2">
      <c r="B64728" s="150"/>
    </row>
    <row r="64729" spans="2:2">
      <c r="B64729" s="150"/>
    </row>
    <row r="64730" spans="2:2">
      <c r="B64730" s="150"/>
    </row>
    <row r="64731" spans="2:2">
      <c r="B64731" s="150"/>
    </row>
    <row r="64732" spans="2:2">
      <c r="B64732" s="150"/>
    </row>
    <row r="64733" spans="2:2">
      <c r="B64733" s="150"/>
    </row>
    <row r="64734" spans="2:2">
      <c r="B64734" s="150"/>
    </row>
    <row r="64735" spans="2:2">
      <c r="B64735" s="150"/>
    </row>
    <row r="64736" spans="2:2">
      <c r="B64736" s="150"/>
    </row>
    <row r="64737" spans="2:2">
      <c r="B64737" s="150"/>
    </row>
    <row r="64738" spans="2:2">
      <c r="B64738" s="150"/>
    </row>
    <row r="64739" spans="2:2">
      <c r="B64739" s="150"/>
    </row>
    <row r="64740" spans="2:2">
      <c r="B64740" s="150"/>
    </row>
    <row r="64741" spans="2:2">
      <c r="B64741" s="150"/>
    </row>
    <row r="64742" spans="2:2">
      <c r="B64742" s="150"/>
    </row>
    <row r="64743" spans="2:2">
      <c r="B64743" s="150"/>
    </row>
    <row r="64744" spans="2:2">
      <c r="B64744" s="150"/>
    </row>
    <row r="64745" spans="2:2">
      <c r="B64745" s="150"/>
    </row>
    <row r="64746" spans="2:2">
      <c r="B64746" s="150"/>
    </row>
    <row r="64747" spans="2:2">
      <c r="B64747" s="150"/>
    </row>
    <row r="64748" spans="2:2">
      <c r="B64748" s="150"/>
    </row>
    <row r="64749" spans="2:2">
      <c r="B64749" s="150"/>
    </row>
    <row r="64750" spans="2:2">
      <c r="B64750" s="150"/>
    </row>
    <row r="64751" spans="2:2">
      <c r="B64751" s="150"/>
    </row>
    <row r="64752" spans="2:2">
      <c r="B64752" s="150"/>
    </row>
    <row r="64753" spans="2:2">
      <c r="B64753" s="150"/>
    </row>
    <row r="64754" spans="2:2">
      <c r="B64754" s="150"/>
    </row>
    <row r="64755" spans="2:2">
      <c r="B64755" s="150"/>
    </row>
    <row r="64756" spans="2:2">
      <c r="B64756" s="150"/>
    </row>
    <row r="64757" spans="2:2">
      <c r="B64757" s="150"/>
    </row>
    <row r="64758" spans="2:2">
      <c r="B64758" s="150"/>
    </row>
    <row r="64759" spans="2:2">
      <c r="B64759" s="150"/>
    </row>
    <row r="64760" spans="2:2">
      <c r="B64760" s="150"/>
    </row>
    <row r="64761" spans="2:2">
      <c r="B64761" s="150"/>
    </row>
    <row r="64762" spans="2:2">
      <c r="B64762" s="150"/>
    </row>
    <row r="64763" spans="2:2">
      <c r="B64763" s="150"/>
    </row>
    <row r="64764" spans="2:2">
      <c r="B64764" s="150"/>
    </row>
    <row r="64765" spans="2:2">
      <c r="B64765" s="150"/>
    </row>
    <row r="64766" spans="2:2">
      <c r="B64766" s="150"/>
    </row>
    <row r="64767" spans="2:2">
      <c r="B64767" s="150"/>
    </row>
    <row r="64768" spans="2:2">
      <c r="B64768" s="150"/>
    </row>
    <row r="64769" spans="2:2">
      <c r="B64769" s="150"/>
    </row>
    <row r="64770" spans="2:2">
      <c r="B64770" s="150"/>
    </row>
    <row r="64771" spans="2:2">
      <c r="B64771" s="150"/>
    </row>
    <row r="64772" spans="2:2">
      <c r="B64772" s="150"/>
    </row>
    <row r="64773" spans="2:2">
      <c r="B64773" s="150"/>
    </row>
    <row r="64774" spans="2:2">
      <c r="B64774" s="150"/>
    </row>
    <row r="64775" spans="2:2">
      <c r="B64775" s="150"/>
    </row>
    <row r="64776" spans="2:2">
      <c r="B64776" s="150"/>
    </row>
    <row r="64777" spans="2:2">
      <c r="B64777" s="150"/>
    </row>
    <row r="64778" spans="2:2">
      <c r="B64778" s="150"/>
    </row>
    <row r="64779" spans="2:2">
      <c r="B64779" s="150"/>
    </row>
    <row r="64780" spans="2:2">
      <c r="B64780" s="150"/>
    </row>
    <row r="64781" spans="2:2">
      <c r="B64781" s="150"/>
    </row>
    <row r="64782" spans="2:2">
      <c r="B64782" s="150"/>
    </row>
    <row r="64783" spans="2:2">
      <c r="B64783" s="150"/>
    </row>
    <row r="64784" spans="2:2">
      <c r="B64784" s="150"/>
    </row>
    <row r="64785" spans="2:2">
      <c r="B64785" s="150"/>
    </row>
    <row r="64786" spans="2:2">
      <c r="B64786" s="150"/>
    </row>
    <row r="64787" spans="2:2">
      <c r="B64787" s="150"/>
    </row>
    <row r="64788" spans="2:2">
      <c r="B64788" s="150"/>
    </row>
    <row r="64789" spans="2:2">
      <c r="B64789" s="150"/>
    </row>
    <row r="64790" spans="2:2">
      <c r="B64790" s="150"/>
    </row>
    <row r="64791" spans="2:2">
      <c r="B64791" s="150"/>
    </row>
    <row r="64792" spans="2:2">
      <c r="B64792" s="150"/>
    </row>
    <row r="64793" spans="2:2">
      <c r="B64793" s="150"/>
    </row>
    <row r="64794" spans="2:2">
      <c r="B64794" s="150"/>
    </row>
    <row r="64795" spans="2:2">
      <c r="B64795" s="150"/>
    </row>
    <row r="64796" spans="2:2">
      <c r="B64796" s="150"/>
    </row>
    <row r="64797" spans="2:2">
      <c r="B64797" s="150"/>
    </row>
    <row r="64798" spans="2:2">
      <c r="B64798" s="150"/>
    </row>
    <row r="64799" spans="2:2">
      <c r="B64799" s="150"/>
    </row>
    <row r="64800" spans="2:2">
      <c r="B64800" s="150"/>
    </row>
    <row r="64801" spans="2:2">
      <c r="B64801" s="150"/>
    </row>
    <row r="64802" spans="2:2">
      <c r="B64802" s="150"/>
    </row>
    <row r="64803" spans="2:2">
      <c r="B64803" s="150"/>
    </row>
    <row r="64804" spans="2:2">
      <c r="B64804" s="150"/>
    </row>
    <row r="64805" spans="2:2">
      <c r="B64805" s="150"/>
    </row>
    <row r="64806" spans="2:2">
      <c r="B64806" s="150"/>
    </row>
    <row r="64807" spans="2:2">
      <c r="B64807" s="150"/>
    </row>
    <row r="64808" spans="2:2">
      <c r="B64808" s="150"/>
    </row>
    <row r="64809" spans="2:2">
      <c r="B64809" s="150"/>
    </row>
    <row r="64810" spans="2:2">
      <c r="B64810" s="150"/>
    </row>
    <row r="64811" spans="2:2">
      <c r="B64811" s="150"/>
    </row>
    <row r="64812" spans="2:2">
      <c r="B64812" s="150"/>
    </row>
    <row r="64813" spans="2:2">
      <c r="B64813" s="150"/>
    </row>
    <row r="64814" spans="2:2">
      <c r="B64814" s="150"/>
    </row>
    <row r="64815" spans="2:2">
      <c r="B64815" s="150"/>
    </row>
    <row r="64816" spans="2:2">
      <c r="B64816" s="150"/>
    </row>
    <row r="64817" spans="2:2">
      <c r="B64817" s="150"/>
    </row>
    <row r="64818" spans="2:2">
      <c r="B64818" s="150"/>
    </row>
    <row r="64819" spans="2:2">
      <c r="B64819" s="150"/>
    </row>
    <row r="64820" spans="2:2">
      <c r="B64820" s="150"/>
    </row>
    <row r="64821" spans="2:2">
      <c r="B64821" s="150"/>
    </row>
    <row r="64822" spans="2:2">
      <c r="B64822" s="150"/>
    </row>
    <row r="64823" spans="2:2">
      <c r="B64823" s="150"/>
    </row>
    <row r="64824" spans="2:2">
      <c r="B64824" s="150"/>
    </row>
    <row r="64825" spans="2:2">
      <c r="B64825" s="150"/>
    </row>
    <row r="64826" spans="2:2">
      <c r="B64826" s="150"/>
    </row>
    <row r="64827" spans="2:2">
      <c r="B64827" s="150"/>
    </row>
    <row r="64828" spans="2:2">
      <c r="B64828" s="150"/>
    </row>
    <row r="64829" spans="2:2">
      <c r="B64829" s="150"/>
    </row>
    <row r="64830" spans="2:2">
      <c r="B64830" s="150"/>
    </row>
    <row r="64831" spans="2:2">
      <c r="B64831" s="150"/>
    </row>
    <row r="64832" spans="2:2">
      <c r="B64832" s="150"/>
    </row>
    <row r="64833" spans="2:2">
      <c r="B64833" s="150"/>
    </row>
    <row r="64834" spans="2:2">
      <c r="B64834" s="150"/>
    </row>
    <row r="64835" spans="2:2">
      <c r="B64835" s="150"/>
    </row>
    <row r="64836" spans="2:2">
      <c r="B64836" s="150"/>
    </row>
    <row r="64837" spans="2:2">
      <c r="B64837" s="150"/>
    </row>
    <row r="64838" spans="2:2">
      <c r="B64838" s="150"/>
    </row>
    <row r="64839" spans="2:2">
      <c r="B64839" s="150"/>
    </row>
    <row r="64840" spans="2:2">
      <c r="B64840" s="150"/>
    </row>
    <row r="64841" spans="2:2">
      <c r="B64841" s="150"/>
    </row>
    <row r="64842" spans="2:2">
      <c r="B64842" s="150"/>
    </row>
    <row r="64843" spans="2:2">
      <c r="B64843" s="150"/>
    </row>
    <row r="64844" spans="2:2">
      <c r="B64844" s="150"/>
    </row>
    <row r="64845" spans="2:2">
      <c r="B64845" s="150"/>
    </row>
    <row r="64846" spans="2:2">
      <c r="B64846" s="150"/>
    </row>
    <row r="64847" spans="2:2">
      <c r="B64847" s="150"/>
    </row>
    <row r="64848" spans="2:2">
      <c r="B64848" s="150"/>
    </row>
    <row r="64849" spans="2:2">
      <c r="B64849" s="150"/>
    </row>
    <row r="64850" spans="2:2">
      <c r="B64850" s="150"/>
    </row>
    <row r="64851" spans="2:2">
      <c r="B64851" s="150"/>
    </row>
    <row r="64852" spans="2:2">
      <c r="B64852" s="150"/>
    </row>
    <row r="64853" spans="2:2">
      <c r="B64853" s="150"/>
    </row>
    <row r="64854" spans="2:2">
      <c r="B64854" s="150"/>
    </row>
    <row r="64855" spans="2:2">
      <c r="B64855" s="150"/>
    </row>
    <row r="64856" spans="2:2">
      <c r="B64856" s="150"/>
    </row>
    <row r="64857" spans="2:2">
      <c r="B64857" s="150"/>
    </row>
    <row r="64858" spans="2:2">
      <c r="B64858" s="150"/>
    </row>
    <row r="64859" spans="2:2">
      <c r="B64859" s="150"/>
    </row>
    <row r="64860" spans="2:2">
      <c r="B64860" s="150"/>
    </row>
    <row r="64861" spans="2:2">
      <c r="B64861" s="150"/>
    </row>
    <row r="64862" spans="2:2">
      <c r="B64862" s="150"/>
    </row>
    <row r="64863" spans="2:2">
      <c r="B64863" s="150"/>
    </row>
    <row r="64864" spans="2:2">
      <c r="B64864" s="150"/>
    </row>
    <row r="64865" spans="2:2">
      <c r="B64865" s="150"/>
    </row>
    <row r="64866" spans="2:2">
      <c r="B64866" s="150"/>
    </row>
    <row r="64867" spans="2:2">
      <c r="B64867" s="150"/>
    </row>
    <row r="64868" spans="2:2">
      <c r="B64868" s="150"/>
    </row>
    <row r="64869" spans="2:2">
      <c r="B64869" s="150"/>
    </row>
    <row r="64870" spans="2:2">
      <c r="B64870" s="150"/>
    </row>
    <row r="64871" spans="2:2">
      <c r="B64871" s="150"/>
    </row>
    <row r="64872" spans="2:2">
      <c r="B64872" s="150"/>
    </row>
    <row r="64873" spans="2:2">
      <c r="B64873" s="150"/>
    </row>
    <row r="64874" spans="2:2">
      <c r="B64874" s="150"/>
    </row>
    <row r="64875" spans="2:2">
      <c r="B64875" s="150"/>
    </row>
    <row r="64876" spans="2:2">
      <c r="B64876" s="150"/>
    </row>
    <row r="64877" spans="2:2">
      <c r="B64877" s="150"/>
    </row>
    <row r="64878" spans="2:2">
      <c r="B64878" s="150"/>
    </row>
    <row r="64879" spans="2:2">
      <c r="B64879" s="150"/>
    </row>
    <row r="64880" spans="2:2">
      <c r="B64880" s="150"/>
    </row>
    <row r="64881" spans="2:2">
      <c r="B64881" s="150"/>
    </row>
    <row r="64882" spans="2:2">
      <c r="B64882" s="150"/>
    </row>
    <row r="64883" spans="2:2">
      <c r="B64883" s="150"/>
    </row>
    <row r="64884" spans="2:2">
      <c r="B64884" s="150"/>
    </row>
    <row r="64885" spans="2:2">
      <c r="B64885" s="150"/>
    </row>
    <row r="64886" spans="2:2">
      <c r="B64886" s="150"/>
    </row>
    <row r="64887" spans="2:2">
      <c r="B64887" s="150"/>
    </row>
    <row r="64888" spans="2:2">
      <c r="B64888" s="150"/>
    </row>
    <row r="64889" spans="2:2">
      <c r="B64889" s="150"/>
    </row>
    <row r="64890" spans="2:2">
      <c r="B64890" s="150"/>
    </row>
    <row r="64891" spans="2:2">
      <c r="B64891" s="150"/>
    </row>
    <row r="64892" spans="2:2">
      <c r="B64892" s="150"/>
    </row>
    <row r="64893" spans="2:2">
      <c r="B64893" s="150"/>
    </row>
    <row r="64894" spans="2:2">
      <c r="B64894" s="150"/>
    </row>
    <row r="64895" spans="2:2">
      <c r="B64895" s="150"/>
    </row>
    <row r="64896" spans="2:2">
      <c r="B64896" s="150"/>
    </row>
    <row r="64897" spans="2:2">
      <c r="B64897" s="150"/>
    </row>
    <row r="64898" spans="2:2">
      <c r="B64898" s="150"/>
    </row>
    <row r="64899" spans="2:2">
      <c r="B64899" s="150"/>
    </row>
    <row r="64900" spans="2:2">
      <c r="B64900" s="150"/>
    </row>
    <row r="64901" spans="2:2">
      <c r="B64901" s="150"/>
    </row>
    <row r="64902" spans="2:2">
      <c r="B64902" s="150"/>
    </row>
    <row r="64903" spans="2:2">
      <c r="B64903" s="150"/>
    </row>
    <row r="64904" spans="2:2">
      <c r="B64904" s="150"/>
    </row>
    <row r="64905" spans="2:2">
      <c r="B64905" s="150"/>
    </row>
    <row r="64906" spans="2:2">
      <c r="B64906" s="150"/>
    </row>
    <row r="64907" spans="2:2">
      <c r="B64907" s="150"/>
    </row>
    <row r="64908" spans="2:2">
      <c r="B64908" s="150"/>
    </row>
    <row r="64909" spans="2:2">
      <c r="B64909" s="150"/>
    </row>
    <row r="64910" spans="2:2">
      <c r="B64910" s="150"/>
    </row>
    <row r="64911" spans="2:2">
      <c r="B64911" s="150"/>
    </row>
    <row r="64912" spans="2:2">
      <c r="B64912" s="150"/>
    </row>
    <row r="64913" spans="2:2">
      <c r="B64913" s="150"/>
    </row>
    <row r="64914" spans="2:2">
      <c r="B64914" s="150"/>
    </row>
    <row r="64915" spans="2:2">
      <c r="B64915" s="150"/>
    </row>
    <row r="64916" spans="2:2">
      <c r="B64916" s="150"/>
    </row>
    <row r="64917" spans="2:2">
      <c r="B64917" s="150"/>
    </row>
    <row r="64918" spans="2:2">
      <c r="B64918" s="150"/>
    </row>
    <row r="64919" spans="2:2">
      <c r="B64919" s="150"/>
    </row>
    <row r="64920" spans="2:2">
      <c r="B64920" s="150"/>
    </row>
    <row r="64921" spans="2:2">
      <c r="B64921" s="150"/>
    </row>
    <row r="64922" spans="2:2">
      <c r="B64922" s="150"/>
    </row>
    <row r="64923" spans="2:2">
      <c r="B64923" s="150"/>
    </row>
    <row r="64924" spans="2:2">
      <c r="B64924" s="150"/>
    </row>
    <row r="64925" spans="2:2">
      <c r="B64925" s="150"/>
    </row>
    <row r="64926" spans="2:2">
      <c r="B64926" s="150"/>
    </row>
    <row r="64927" spans="2:2">
      <c r="B64927" s="150"/>
    </row>
    <row r="64928" spans="2:2">
      <c r="B64928" s="150"/>
    </row>
    <row r="64929" spans="2:2">
      <c r="B64929" s="150"/>
    </row>
    <row r="64930" spans="2:2">
      <c r="B64930" s="150"/>
    </row>
    <row r="64931" spans="2:2">
      <c r="B64931" s="150"/>
    </row>
    <row r="64932" spans="2:2">
      <c r="B64932" s="150"/>
    </row>
    <row r="64933" spans="2:2">
      <c r="B64933" s="150"/>
    </row>
    <row r="64934" spans="2:2">
      <c r="B64934" s="150"/>
    </row>
    <row r="64935" spans="2:2">
      <c r="B64935" s="150"/>
    </row>
    <row r="64936" spans="2:2">
      <c r="B64936" s="150"/>
    </row>
    <row r="64937" spans="2:2">
      <c r="B64937" s="150"/>
    </row>
    <row r="64938" spans="2:2">
      <c r="B64938" s="150"/>
    </row>
    <row r="64939" spans="2:2">
      <c r="B64939" s="150"/>
    </row>
    <row r="64940" spans="2:2">
      <c r="B64940" s="150"/>
    </row>
    <row r="64941" spans="2:2">
      <c r="B64941" s="150"/>
    </row>
    <row r="64942" spans="2:2">
      <c r="B64942" s="150"/>
    </row>
    <row r="64943" spans="2:2">
      <c r="B64943" s="150"/>
    </row>
    <row r="64944" spans="2:2">
      <c r="B64944" s="150"/>
    </row>
    <row r="64945" spans="2:2">
      <c r="B64945" s="150"/>
    </row>
    <row r="64946" spans="2:2">
      <c r="B64946" s="150"/>
    </row>
    <row r="64947" spans="2:2">
      <c r="B64947" s="150"/>
    </row>
    <row r="64948" spans="2:2">
      <c r="B64948" s="150"/>
    </row>
    <row r="64949" spans="2:2">
      <c r="B64949" s="150"/>
    </row>
    <row r="64950" spans="2:2">
      <c r="B64950" s="150"/>
    </row>
    <row r="64951" spans="2:2">
      <c r="B64951" s="150"/>
    </row>
    <row r="64952" spans="2:2">
      <c r="B64952" s="150"/>
    </row>
    <row r="64953" spans="2:2">
      <c r="B64953" s="150"/>
    </row>
    <row r="64954" spans="2:2">
      <c r="B64954" s="150"/>
    </row>
    <row r="64955" spans="2:2">
      <c r="B64955" s="150"/>
    </row>
    <row r="64956" spans="2:2">
      <c r="B64956" s="150"/>
    </row>
    <row r="64957" spans="2:2">
      <c r="B64957" s="150"/>
    </row>
    <row r="64958" spans="2:2">
      <c r="B64958" s="150"/>
    </row>
    <row r="64959" spans="2:2">
      <c r="B64959" s="150"/>
    </row>
    <row r="64960" spans="2:2">
      <c r="B64960" s="150"/>
    </row>
    <row r="64961" spans="2:2">
      <c r="B64961" s="150"/>
    </row>
    <row r="64962" spans="2:2">
      <c r="B64962" s="150"/>
    </row>
    <row r="64963" spans="2:2">
      <c r="B64963" s="150"/>
    </row>
    <row r="64964" spans="2:2">
      <c r="B64964" s="150"/>
    </row>
    <row r="64965" spans="2:2">
      <c r="B64965" s="150"/>
    </row>
    <row r="64966" spans="2:2">
      <c r="B64966" s="150"/>
    </row>
    <row r="64967" spans="2:2">
      <c r="B64967" s="150"/>
    </row>
    <row r="64968" spans="2:2">
      <c r="B64968" s="150"/>
    </row>
    <row r="64969" spans="2:2">
      <c r="B64969" s="150"/>
    </row>
    <row r="64970" spans="2:2">
      <c r="B64970" s="150"/>
    </row>
    <row r="64971" spans="2:2">
      <c r="B64971" s="150"/>
    </row>
    <row r="64972" spans="2:2">
      <c r="B64972" s="150"/>
    </row>
    <row r="64973" spans="2:2">
      <c r="B64973" s="150"/>
    </row>
    <row r="64974" spans="2:2">
      <c r="B64974" s="150"/>
    </row>
    <row r="64975" spans="2:2">
      <c r="B64975" s="150"/>
    </row>
    <row r="64976" spans="2:2">
      <c r="B64976" s="150"/>
    </row>
    <row r="64977" spans="2:2">
      <c r="B64977" s="150"/>
    </row>
    <row r="64978" spans="2:2">
      <c r="B64978" s="150"/>
    </row>
    <row r="64979" spans="2:2">
      <c r="B64979" s="150"/>
    </row>
    <row r="64980" spans="2:2">
      <c r="B64980" s="150"/>
    </row>
    <row r="64981" spans="2:2">
      <c r="B64981" s="150"/>
    </row>
    <row r="64982" spans="2:2">
      <c r="B64982" s="150"/>
    </row>
    <row r="64983" spans="2:2">
      <c r="B64983" s="150"/>
    </row>
    <row r="64984" spans="2:2">
      <c r="B64984" s="150"/>
    </row>
    <row r="64985" spans="2:2">
      <c r="B64985" s="150"/>
    </row>
    <row r="64986" spans="2:2">
      <c r="B64986" s="150"/>
    </row>
    <row r="64987" spans="2:2">
      <c r="B64987" s="150"/>
    </row>
    <row r="64988" spans="2:2">
      <c r="B64988" s="150"/>
    </row>
    <row r="64989" spans="2:2">
      <c r="B64989" s="150"/>
    </row>
    <row r="64990" spans="2:2">
      <c r="B64990" s="150"/>
    </row>
    <row r="64991" spans="2:2">
      <c r="B64991" s="150"/>
    </row>
    <row r="64992" spans="2:2">
      <c r="B64992" s="150"/>
    </row>
    <row r="64993" spans="2:2">
      <c r="B64993" s="150"/>
    </row>
    <row r="64994" spans="2:2">
      <c r="B64994" s="150"/>
    </row>
    <row r="64995" spans="2:2">
      <c r="B64995" s="150"/>
    </row>
    <row r="64996" spans="2:2">
      <c r="B64996" s="150"/>
    </row>
    <row r="64997" spans="2:2">
      <c r="B64997" s="150"/>
    </row>
    <row r="64998" spans="2:2">
      <c r="B64998" s="150"/>
    </row>
    <row r="64999" spans="2:2">
      <c r="B64999" s="150"/>
    </row>
    <row r="65000" spans="2:2">
      <c r="B65000" s="150"/>
    </row>
    <row r="65001" spans="2:2">
      <c r="B65001" s="150"/>
    </row>
    <row r="65002" spans="2:2">
      <c r="B65002" s="150"/>
    </row>
    <row r="65003" spans="2:2">
      <c r="B65003" s="150"/>
    </row>
    <row r="65004" spans="2:2">
      <c r="B65004" s="150"/>
    </row>
    <row r="65005" spans="2:2">
      <c r="B65005" s="150"/>
    </row>
    <row r="65006" spans="2:2">
      <c r="B65006" s="150"/>
    </row>
    <row r="65007" spans="2:2">
      <c r="B65007" s="150"/>
    </row>
    <row r="65008" spans="2:2">
      <c r="B65008" s="150"/>
    </row>
    <row r="65009" spans="2:2">
      <c r="B65009" s="150"/>
    </row>
    <row r="65010" spans="2:2">
      <c r="B65010" s="150"/>
    </row>
    <row r="65011" spans="2:2">
      <c r="B65011" s="150"/>
    </row>
    <row r="65012" spans="2:2">
      <c r="B65012" s="150"/>
    </row>
    <row r="65013" spans="2:2">
      <c r="B65013" s="150"/>
    </row>
    <row r="65014" spans="2:2">
      <c r="B65014" s="150"/>
    </row>
    <row r="65015" spans="2:2">
      <c r="B65015" s="150"/>
    </row>
    <row r="65016" spans="2:2">
      <c r="B65016" s="150"/>
    </row>
    <row r="65017" spans="2:2">
      <c r="B65017" s="150"/>
    </row>
    <row r="65018" spans="2:2">
      <c r="B65018" s="150"/>
    </row>
    <row r="65019" spans="2:2">
      <c r="B65019" s="150"/>
    </row>
    <row r="65020" spans="2:2">
      <c r="B65020" s="150"/>
    </row>
    <row r="65021" spans="2:2">
      <c r="B65021" s="150"/>
    </row>
    <row r="65022" spans="2:2">
      <c r="B65022" s="150"/>
    </row>
    <row r="65023" spans="2:2">
      <c r="B65023" s="150"/>
    </row>
    <row r="65024" spans="2:2">
      <c r="B65024" s="150"/>
    </row>
    <row r="65025" spans="2:2">
      <c r="B65025" s="150"/>
    </row>
    <row r="65026" spans="2:2">
      <c r="B65026" s="150"/>
    </row>
    <row r="65027" spans="2:2">
      <c r="B65027" s="150"/>
    </row>
    <row r="65028" spans="2:2">
      <c r="B65028" s="150"/>
    </row>
    <row r="65029" spans="2:2">
      <c r="B65029" s="150"/>
    </row>
    <row r="65030" spans="2:2">
      <c r="B65030" s="150"/>
    </row>
    <row r="65031" spans="2:2">
      <c r="B65031" s="150"/>
    </row>
    <row r="65032" spans="2:2">
      <c r="B65032" s="150"/>
    </row>
    <row r="65033" spans="2:2">
      <c r="B65033" s="150"/>
    </row>
    <row r="65034" spans="2:2">
      <c r="B65034" s="150"/>
    </row>
    <row r="65035" spans="2:2">
      <c r="B65035" s="150"/>
    </row>
    <row r="65036" spans="2:2">
      <c r="B65036" s="150"/>
    </row>
    <row r="65037" spans="2:2">
      <c r="B65037" s="150"/>
    </row>
    <row r="65038" spans="2:2">
      <c r="B65038" s="150"/>
    </row>
    <row r="65039" spans="2:2">
      <c r="B65039" s="150"/>
    </row>
    <row r="65040" spans="2:2">
      <c r="B65040" s="150"/>
    </row>
    <row r="65041" spans="2:2">
      <c r="B65041" s="150"/>
    </row>
    <row r="65042" spans="2:2">
      <c r="B65042" s="150"/>
    </row>
    <row r="65043" spans="2:2">
      <c r="B65043" s="150"/>
    </row>
    <row r="65044" spans="2:2">
      <c r="B65044" s="150"/>
    </row>
    <row r="65045" spans="2:2">
      <c r="B65045" s="150"/>
    </row>
    <row r="65046" spans="2:2">
      <c r="B65046" s="150"/>
    </row>
    <row r="65047" spans="2:2">
      <c r="B65047" s="150"/>
    </row>
    <row r="65048" spans="2:2">
      <c r="B65048" s="150"/>
    </row>
    <row r="65049" spans="2:2">
      <c r="B65049" s="150"/>
    </row>
    <row r="65050" spans="2:2">
      <c r="B65050" s="150"/>
    </row>
    <row r="65051" spans="2:2">
      <c r="B65051" s="150"/>
    </row>
    <row r="65052" spans="2:2">
      <c r="B65052" s="150"/>
    </row>
    <row r="65053" spans="2:2">
      <c r="B65053" s="150"/>
    </row>
    <row r="65054" spans="2:2">
      <c r="B65054" s="150"/>
    </row>
    <row r="65055" spans="2:2">
      <c r="B65055" s="150"/>
    </row>
    <row r="65056" spans="2:2">
      <c r="B65056" s="150"/>
    </row>
    <row r="65057" spans="2:2">
      <c r="B65057" s="150"/>
    </row>
    <row r="65058" spans="2:2">
      <c r="B65058" s="150"/>
    </row>
    <row r="65059" spans="2:2">
      <c r="B65059" s="150"/>
    </row>
    <row r="65060" spans="2:2">
      <c r="B65060" s="150"/>
    </row>
    <row r="65061" spans="2:2">
      <c r="B65061" s="150"/>
    </row>
    <row r="65062" spans="2:2">
      <c r="B65062" s="150"/>
    </row>
    <row r="65063" spans="2:2">
      <c r="B65063" s="150"/>
    </row>
    <row r="65064" spans="2:2">
      <c r="B65064" s="150"/>
    </row>
    <row r="65065" spans="2:2">
      <c r="B65065" s="150"/>
    </row>
    <row r="65066" spans="2:2">
      <c r="B65066" s="150"/>
    </row>
    <row r="65067" spans="2:2">
      <c r="B65067" s="150"/>
    </row>
    <row r="65068" spans="2:2">
      <c r="B65068" s="150"/>
    </row>
    <row r="65069" spans="2:2">
      <c r="B65069" s="150"/>
    </row>
    <row r="65070" spans="2:2">
      <c r="B65070" s="150"/>
    </row>
    <row r="65071" spans="2:2">
      <c r="B65071" s="150"/>
    </row>
    <row r="65072" spans="2:2">
      <c r="B65072" s="150"/>
    </row>
    <row r="65073" spans="2:2">
      <c r="B65073" s="150"/>
    </row>
    <row r="65074" spans="2:2">
      <c r="B65074" s="150"/>
    </row>
    <row r="65075" spans="2:2">
      <c r="B65075" s="150"/>
    </row>
    <row r="65076" spans="2:2">
      <c r="B65076" s="150"/>
    </row>
    <row r="65077" spans="2:2">
      <c r="B65077" s="150"/>
    </row>
    <row r="65078" spans="2:2">
      <c r="B65078" s="150"/>
    </row>
    <row r="65079" spans="2:2">
      <c r="B65079" s="150"/>
    </row>
    <row r="65080" spans="2:2">
      <c r="B65080" s="150"/>
    </row>
    <row r="65081" spans="2:2">
      <c r="B65081" s="150"/>
    </row>
    <row r="65082" spans="2:2">
      <c r="B65082" s="150"/>
    </row>
    <row r="65083" spans="2:2">
      <c r="B65083" s="150"/>
    </row>
    <row r="65084" spans="2:2">
      <c r="B65084" s="150"/>
    </row>
    <row r="65085" spans="2:2">
      <c r="B65085" s="150"/>
    </row>
    <row r="65086" spans="2:2">
      <c r="B65086" s="150"/>
    </row>
    <row r="65087" spans="2:2">
      <c r="B65087" s="150"/>
    </row>
    <row r="65088" spans="2:2">
      <c r="B65088" s="150"/>
    </row>
    <row r="65089" spans="2:2">
      <c r="B65089" s="150"/>
    </row>
    <row r="65090" spans="2:2">
      <c r="B65090" s="150"/>
    </row>
    <row r="65091" spans="2:2">
      <c r="B65091" s="150"/>
    </row>
    <row r="65092" spans="2:2">
      <c r="B65092" s="150"/>
    </row>
    <row r="65093" spans="2:2">
      <c r="B65093" s="150"/>
    </row>
    <row r="65094" spans="2:2">
      <c r="B65094" s="150"/>
    </row>
    <row r="65095" spans="2:2">
      <c r="B65095" s="150"/>
    </row>
    <row r="65096" spans="2:2">
      <c r="B65096" s="150"/>
    </row>
    <row r="65097" spans="2:2">
      <c r="B65097" s="150"/>
    </row>
    <row r="65098" spans="2:2">
      <c r="B65098" s="150"/>
    </row>
    <row r="65099" spans="2:2">
      <c r="B65099" s="150"/>
    </row>
    <row r="65100" spans="2:2">
      <c r="B65100" s="150"/>
    </row>
    <row r="65101" spans="2:2">
      <c r="B65101" s="150"/>
    </row>
    <row r="65102" spans="2:2">
      <c r="B65102" s="150"/>
    </row>
    <row r="65103" spans="2:2">
      <c r="B65103" s="150"/>
    </row>
    <row r="65104" spans="2:2">
      <c r="B65104" s="150"/>
    </row>
    <row r="65105" spans="2:2">
      <c r="B65105" s="150"/>
    </row>
    <row r="65106" spans="2:2">
      <c r="B65106" s="150"/>
    </row>
    <row r="65107" spans="2:2">
      <c r="B65107" s="150"/>
    </row>
    <row r="65108" spans="2:2">
      <c r="B65108" s="150"/>
    </row>
    <row r="65109" spans="2:2">
      <c r="B65109" s="150"/>
    </row>
    <row r="65110" spans="2:2">
      <c r="B65110" s="150"/>
    </row>
    <row r="65111" spans="2:2">
      <c r="B65111" s="150"/>
    </row>
    <row r="65112" spans="2:2">
      <c r="B65112" s="150"/>
    </row>
    <row r="65113" spans="2:2">
      <c r="B65113" s="150"/>
    </row>
    <row r="65114" spans="2:2">
      <c r="B65114" s="150"/>
    </row>
    <row r="65115" spans="2:2">
      <c r="B65115" s="150"/>
    </row>
    <row r="65116" spans="2:2">
      <c r="B65116" s="150"/>
    </row>
    <row r="65117" spans="2:2">
      <c r="B65117" s="150"/>
    </row>
    <row r="65118" spans="2:2">
      <c r="B65118" s="150"/>
    </row>
    <row r="65119" spans="2:2">
      <c r="B65119" s="150"/>
    </row>
    <row r="65120" spans="2:2">
      <c r="B65120" s="150"/>
    </row>
    <row r="65121" spans="2:2">
      <c r="B65121" s="150"/>
    </row>
    <row r="65122" spans="2:2">
      <c r="B65122" s="150"/>
    </row>
    <row r="65123" spans="2:2">
      <c r="B65123" s="150"/>
    </row>
    <row r="65124" spans="2:2">
      <c r="B65124" s="150"/>
    </row>
    <row r="65125" spans="2:2">
      <c r="B65125" s="150"/>
    </row>
    <row r="65126" spans="2:2">
      <c r="B65126" s="150"/>
    </row>
    <row r="65127" spans="2:2">
      <c r="B65127" s="150"/>
    </row>
    <row r="65128" spans="2:2">
      <c r="B65128" s="150"/>
    </row>
    <row r="65129" spans="2:2">
      <c r="B65129" s="150"/>
    </row>
    <row r="65130" spans="2:2">
      <c r="B65130" s="150"/>
    </row>
    <row r="65131" spans="2:2">
      <c r="B65131" s="150"/>
    </row>
    <row r="65132" spans="2:2">
      <c r="B65132" s="150"/>
    </row>
    <row r="65133" spans="2:2">
      <c r="B65133" s="150"/>
    </row>
    <row r="65134" spans="2:2">
      <c r="B65134" s="150"/>
    </row>
    <row r="65135" spans="2:2">
      <c r="B65135" s="150"/>
    </row>
    <row r="65136" spans="2:2">
      <c r="B65136" s="150"/>
    </row>
    <row r="65137" spans="2:2">
      <c r="B65137" s="150"/>
    </row>
    <row r="65138" spans="2:2">
      <c r="B65138" s="150"/>
    </row>
    <row r="65139" spans="2:2">
      <c r="B65139" s="150"/>
    </row>
    <row r="65140" spans="2:2">
      <c r="B65140" s="150"/>
    </row>
    <row r="65141" spans="2:2">
      <c r="B65141" s="150"/>
    </row>
    <row r="65142" spans="2:2">
      <c r="B65142" s="150"/>
    </row>
    <row r="65143" spans="2:2">
      <c r="B65143" s="150"/>
    </row>
    <row r="65144" spans="2:2">
      <c r="B65144" s="150"/>
    </row>
    <row r="65145" spans="2:2">
      <c r="B65145" s="150"/>
    </row>
    <row r="65146" spans="2:2">
      <c r="B65146" s="150"/>
    </row>
    <row r="65147" spans="2:2">
      <c r="B65147" s="150"/>
    </row>
    <row r="65148" spans="2:2">
      <c r="B65148" s="150"/>
    </row>
    <row r="65149" spans="2:2">
      <c r="B65149" s="150"/>
    </row>
    <row r="65150" spans="2:2">
      <c r="B65150" s="150"/>
    </row>
    <row r="65151" spans="2:2">
      <c r="B65151" s="150"/>
    </row>
    <row r="65152" spans="2:2">
      <c r="B65152" s="150"/>
    </row>
    <row r="65153" spans="2:2">
      <c r="B65153" s="150"/>
    </row>
    <row r="65154" spans="2:2">
      <c r="B65154" s="150"/>
    </row>
    <row r="65155" spans="2:2">
      <c r="B65155" s="150"/>
    </row>
    <row r="65156" spans="2:2">
      <c r="B65156" s="150"/>
    </row>
    <row r="65157" spans="2:2">
      <c r="B65157" s="150"/>
    </row>
    <row r="65158" spans="2:2">
      <c r="B65158" s="150"/>
    </row>
    <row r="65159" spans="2:2">
      <c r="B65159" s="150"/>
    </row>
    <row r="65160" spans="2:2">
      <c r="B65160" s="150"/>
    </row>
    <row r="65161" spans="2:2">
      <c r="B65161" s="150"/>
    </row>
    <row r="65162" spans="2:2">
      <c r="B65162" s="150"/>
    </row>
    <row r="65163" spans="2:2">
      <c r="B65163" s="150"/>
    </row>
    <row r="65164" spans="2:2">
      <c r="B65164" s="150"/>
    </row>
    <row r="65165" spans="2:2">
      <c r="B65165" s="150"/>
    </row>
    <row r="65166" spans="2:2">
      <c r="B65166" s="150"/>
    </row>
    <row r="65167" spans="2:2">
      <c r="B65167" s="150"/>
    </row>
    <row r="65168" spans="2:2">
      <c r="B65168" s="150"/>
    </row>
    <row r="65169" spans="2:2">
      <c r="B65169" s="150"/>
    </row>
    <row r="65170" spans="2:2">
      <c r="B65170" s="150"/>
    </row>
    <row r="65171" spans="2:2">
      <c r="B65171" s="150"/>
    </row>
    <row r="65172" spans="2:2">
      <c r="B65172" s="150"/>
    </row>
    <row r="65173" spans="2:2">
      <c r="B65173" s="150"/>
    </row>
    <row r="65174" spans="2:2">
      <c r="B65174" s="150"/>
    </row>
    <row r="65175" spans="2:2">
      <c r="B65175" s="150"/>
    </row>
    <row r="65176" spans="2:2">
      <c r="B65176" s="150"/>
    </row>
    <row r="65177" spans="2:2">
      <c r="B65177" s="150"/>
    </row>
    <row r="65178" spans="2:2">
      <c r="B65178" s="150"/>
    </row>
    <row r="65179" spans="2:2">
      <c r="B65179" s="150"/>
    </row>
    <row r="65180" spans="2:2">
      <c r="B65180" s="150"/>
    </row>
    <row r="65181" spans="2:2">
      <c r="B65181" s="150"/>
    </row>
    <row r="65182" spans="2:2">
      <c r="B65182" s="150"/>
    </row>
    <row r="65183" spans="2:2">
      <c r="B65183" s="150"/>
    </row>
    <row r="65184" spans="2:2">
      <c r="B65184" s="150"/>
    </row>
    <row r="65185" spans="2:2">
      <c r="B65185" s="150"/>
    </row>
    <row r="65186" spans="2:2">
      <c r="B65186" s="150"/>
    </row>
    <row r="65187" spans="2:2">
      <c r="B65187" s="150"/>
    </row>
    <row r="65188" spans="2:2">
      <c r="B65188" s="150"/>
    </row>
    <row r="65189" spans="2:2">
      <c r="B65189" s="150"/>
    </row>
    <row r="65190" spans="2:2">
      <c r="B65190" s="150"/>
    </row>
    <row r="65191" spans="2:2">
      <c r="B65191" s="150"/>
    </row>
    <row r="65192" spans="2:2">
      <c r="B65192" s="150"/>
    </row>
    <row r="65193" spans="2:2">
      <c r="B65193" s="150"/>
    </row>
    <row r="65194" spans="2:2">
      <c r="B65194" s="150"/>
    </row>
    <row r="65195" spans="2:2">
      <c r="B65195" s="150"/>
    </row>
    <row r="65196" spans="2:2">
      <c r="B65196" s="150"/>
    </row>
    <row r="65197" spans="2:2">
      <c r="B65197" s="150"/>
    </row>
    <row r="65198" spans="2:2">
      <c r="B65198" s="150"/>
    </row>
    <row r="65199" spans="2:2">
      <c r="B65199" s="150"/>
    </row>
    <row r="65200" spans="2:2">
      <c r="B65200" s="150"/>
    </row>
    <row r="65201" spans="2:2">
      <c r="B65201" s="150"/>
    </row>
    <row r="65202" spans="2:2">
      <c r="B65202" s="150"/>
    </row>
    <row r="65203" spans="2:2">
      <c r="B65203" s="150"/>
    </row>
    <row r="65204" spans="2:2">
      <c r="B65204" s="150"/>
    </row>
    <row r="65205" spans="2:2">
      <c r="B65205" s="150"/>
    </row>
    <row r="65206" spans="2:2">
      <c r="B65206" s="150"/>
    </row>
    <row r="65207" spans="2:2">
      <c r="B65207" s="150"/>
    </row>
    <row r="65208" spans="2:2">
      <c r="B65208" s="150"/>
    </row>
    <row r="65209" spans="2:2">
      <c r="B65209" s="150"/>
    </row>
    <row r="65210" spans="2:2">
      <c r="B65210" s="150"/>
    </row>
    <row r="65211" spans="2:2">
      <c r="B65211" s="150"/>
    </row>
    <row r="65212" spans="2:2">
      <c r="B65212" s="150"/>
    </row>
    <row r="65213" spans="2:2">
      <c r="B65213" s="150"/>
    </row>
    <row r="65214" spans="2:2">
      <c r="B65214" s="150"/>
    </row>
    <row r="65215" spans="2:2">
      <c r="B65215" s="150"/>
    </row>
    <row r="65216" spans="2:2">
      <c r="B65216" s="150"/>
    </row>
    <row r="65217" spans="2:2">
      <c r="B65217" s="150"/>
    </row>
    <row r="65218" spans="2:2">
      <c r="B65218" s="150"/>
    </row>
    <row r="65219" spans="2:2">
      <c r="B65219" s="150"/>
    </row>
    <row r="65220" spans="2:2">
      <c r="B65220" s="150"/>
    </row>
    <row r="65221" spans="2:2">
      <c r="B65221" s="150"/>
    </row>
    <row r="65222" spans="2:2">
      <c r="B65222" s="150"/>
    </row>
    <row r="65223" spans="2:2">
      <c r="B65223" s="150"/>
    </row>
    <row r="65224" spans="2:2">
      <c r="B65224" s="150"/>
    </row>
    <row r="65225" spans="2:2">
      <c r="B65225" s="150"/>
    </row>
    <row r="65226" spans="2:2">
      <c r="B65226" s="150"/>
    </row>
    <row r="65227" spans="2:2">
      <c r="B65227" s="150"/>
    </row>
    <row r="65228" spans="2:2">
      <c r="B65228" s="150"/>
    </row>
    <row r="65229" spans="2:2">
      <c r="B65229" s="150"/>
    </row>
    <row r="65230" spans="2:2">
      <c r="B65230" s="150"/>
    </row>
    <row r="65231" spans="2:2">
      <c r="B65231" s="150"/>
    </row>
    <row r="65232" spans="2:2">
      <c r="B65232" s="150"/>
    </row>
    <row r="65233" spans="2:2">
      <c r="B65233" s="150"/>
    </row>
    <row r="65234" spans="2:2">
      <c r="B65234" s="150"/>
    </row>
    <row r="65235" spans="2:2">
      <c r="B65235" s="150"/>
    </row>
    <row r="65236" spans="2:2">
      <c r="B65236" s="150"/>
    </row>
    <row r="65237" spans="2:2">
      <c r="B65237" s="150"/>
    </row>
    <row r="65238" spans="2:2">
      <c r="B65238" s="150"/>
    </row>
    <row r="65239" spans="2:2">
      <c r="B65239" s="150"/>
    </row>
    <row r="65240" spans="2:2">
      <c r="B65240" s="150"/>
    </row>
    <row r="65241" spans="2:2">
      <c r="B65241" s="150"/>
    </row>
    <row r="65242" spans="2:2">
      <c r="B65242" s="150"/>
    </row>
    <row r="65243" spans="2:2">
      <c r="B65243" s="150"/>
    </row>
    <row r="65244" spans="2:2">
      <c r="B65244" s="150"/>
    </row>
    <row r="65245" spans="2:2">
      <c r="B65245" s="150"/>
    </row>
    <row r="65246" spans="2:2">
      <c r="B65246" s="150"/>
    </row>
    <row r="65247" spans="2:2">
      <c r="B65247" s="150"/>
    </row>
    <row r="65248" spans="2:2">
      <c r="B65248" s="150"/>
    </row>
    <row r="65249" spans="2:2">
      <c r="B65249" s="150"/>
    </row>
    <row r="65250" spans="2:2">
      <c r="B65250" s="150"/>
    </row>
    <row r="65251" spans="2:2">
      <c r="B65251" s="150"/>
    </row>
    <row r="65252" spans="2:2">
      <c r="B65252" s="150"/>
    </row>
    <row r="65253" spans="2:2">
      <c r="B65253" s="150"/>
    </row>
    <row r="65254" spans="2:2">
      <c r="B65254" s="150"/>
    </row>
    <row r="65255" spans="2:2">
      <c r="B65255" s="150"/>
    </row>
    <row r="65256" spans="2:2">
      <c r="B65256" s="150"/>
    </row>
    <row r="65257" spans="2:2">
      <c r="B65257" s="150"/>
    </row>
    <row r="65258" spans="2:2">
      <c r="B65258" s="150"/>
    </row>
    <row r="65259" spans="2:2">
      <c r="B65259" s="150"/>
    </row>
    <row r="65260" spans="2:2">
      <c r="B65260" s="150"/>
    </row>
    <row r="65261" spans="2:2">
      <c r="B65261" s="150"/>
    </row>
    <row r="65262" spans="2:2">
      <c r="B65262" s="150"/>
    </row>
    <row r="65263" spans="2:2">
      <c r="B65263" s="150"/>
    </row>
    <row r="65264" spans="2:2">
      <c r="B65264" s="150"/>
    </row>
    <row r="65265" spans="2:2">
      <c r="B65265" s="150"/>
    </row>
    <row r="65266" spans="2:2">
      <c r="B65266" s="150"/>
    </row>
    <row r="65267" spans="2:2">
      <c r="B65267" s="150"/>
    </row>
    <row r="65268" spans="2:2">
      <c r="B65268" s="150"/>
    </row>
    <row r="65269" spans="2:2">
      <c r="B65269" s="150"/>
    </row>
    <row r="65270" spans="2:2">
      <c r="B65270" s="150"/>
    </row>
    <row r="65271" spans="2:2">
      <c r="B65271" s="150"/>
    </row>
    <row r="65272" spans="2:2">
      <c r="B65272" s="150"/>
    </row>
    <row r="65273" spans="2:2">
      <c r="B65273" s="150"/>
    </row>
    <row r="65274" spans="2:2">
      <c r="B65274" s="150"/>
    </row>
    <row r="65275" spans="2:2">
      <c r="B65275" s="150"/>
    </row>
    <row r="65276" spans="2:2">
      <c r="B65276" s="150"/>
    </row>
    <row r="65277" spans="2:2">
      <c r="B65277" s="150"/>
    </row>
    <row r="65278" spans="2:2">
      <c r="B65278" s="150"/>
    </row>
    <row r="65279" spans="2:2">
      <c r="B65279" s="150"/>
    </row>
    <row r="65280" spans="2:2">
      <c r="B65280" s="150"/>
    </row>
    <row r="65281" spans="2:2">
      <c r="B65281" s="150"/>
    </row>
    <row r="65282" spans="2:2">
      <c r="B65282" s="150"/>
    </row>
    <row r="65283" spans="2:2">
      <c r="B65283" s="150"/>
    </row>
    <row r="65284" spans="2:2">
      <c r="B65284" s="150"/>
    </row>
    <row r="65285" spans="2:2">
      <c r="B65285" s="150"/>
    </row>
    <row r="65286" spans="2:2">
      <c r="B65286" s="150"/>
    </row>
    <row r="65287" spans="2:2">
      <c r="B65287" s="150"/>
    </row>
    <row r="65288" spans="2:2">
      <c r="B65288" s="150"/>
    </row>
    <row r="65289" spans="2:2">
      <c r="B65289" s="150"/>
    </row>
    <row r="65290" spans="2:2">
      <c r="B65290" s="150"/>
    </row>
    <row r="65291" spans="2:2">
      <c r="B65291" s="150"/>
    </row>
    <row r="65292" spans="2:2">
      <c r="B65292" s="150"/>
    </row>
    <row r="65293" spans="2:2">
      <c r="B65293" s="150"/>
    </row>
    <row r="65294" spans="2:2">
      <c r="B65294" s="150"/>
    </row>
    <row r="65295" spans="2:2">
      <c r="B65295" s="150"/>
    </row>
    <row r="65296" spans="2:2">
      <c r="B65296" s="150"/>
    </row>
    <row r="65297" spans="2:2">
      <c r="B65297" s="150"/>
    </row>
    <row r="65298" spans="2:2">
      <c r="B65298" s="150"/>
    </row>
    <row r="65299" spans="2:2">
      <c r="B65299" s="150"/>
    </row>
    <row r="65300" spans="2:2">
      <c r="B65300" s="150"/>
    </row>
    <row r="65301" spans="2:2">
      <c r="B65301" s="150"/>
    </row>
    <row r="65302" spans="2:2">
      <c r="B65302" s="150"/>
    </row>
    <row r="65303" spans="2:2">
      <c r="B65303" s="150"/>
    </row>
    <row r="65304" spans="2:2">
      <c r="B65304" s="150"/>
    </row>
    <row r="65305" spans="2:2">
      <c r="B65305" s="150"/>
    </row>
    <row r="65306" spans="2:2">
      <c r="B65306" s="150"/>
    </row>
    <row r="65307" spans="2:2">
      <c r="B65307" s="150"/>
    </row>
    <row r="65308" spans="2:2">
      <c r="B65308" s="150"/>
    </row>
    <row r="65309" spans="2:2">
      <c r="B65309" s="150"/>
    </row>
    <row r="65310" spans="2:2">
      <c r="B65310" s="150"/>
    </row>
    <row r="65311" spans="2:2">
      <c r="B65311" s="150"/>
    </row>
    <row r="65312" spans="2:2">
      <c r="B65312" s="150"/>
    </row>
    <row r="65313" spans="2:2">
      <c r="B65313" s="150"/>
    </row>
    <row r="65314" spans="2:2">
      <c r="B65314" s="150"/>
    </row>
    <row r="65315" spans="2:2">
      <c r="B65315" s="150"/>
    </row>
    <row r="65316" spans="2:2">
      <c r="B65316" s="150"/>
    </row>
    <row r="65317" spans="2:2">
      <c r="B65317" s="150"/>
    </row>
    <row r="65318" spans="2:2">
      <c r="B65318" s="150"/>
    </row>
    <row r="65319" spans="2:2">
      <c r="B65319" s="150"/>
    </row>
    <row r="65320" spans="2:2">
      <c r="B65320" s="150"/>
    </row>
    <row r="65321" spans="2:2">
      <c r="B65321" s="150"/>
    </row>
    <row r="65322" spans="2:2">
      <c r="B65322" s="150"/>
    </row>
    <row r="65323" spans="2:2">
      <c r="B65323" s="150"/>
    </row>
    <row r="65324" spans="2:2">
      <c r="B65324" s="150"/>
    </row>
    <row r="65325" spans="2:2">
      <c r="B65325" s="150"/>
    </row>
    <row r="65326" spans="2:2">
      <c r="B65326" s="150"/>
    </row>
    <row r="65327" spans="2:2">
      <c r="B65327" s="150"/>
    </row>
    <row r="65328" spans="2:2">
      <c r="B65328" s="150"/>
    </row>
    <row r="65329" spans="2:2">
      <c r="B65329" s="150"/>
    </row>
    <row r="65330" spans="2:2">
      <c r="B65330" s="150"/>
    </row>
    <row r="65331" spans="2:2">
      <c r="B65331" s="150"/>
    </row>
    <row r="65332" spans="2:2">
      <c r="B65332" s="150"/>
    </row>
    <row r="65333" spans="2:2">
      <c r="B65333" s="150"/>
    </row>
    <row r="65334" spans="2:2">
      <c r="B65334" s="150"/>
    </row>
    <row r="65335" spans="2:2">
      <c r="B65335" s="150"/>
    </row>
    <row r="65336" spans="2:2">
      <c r="B65336" s="150"/>
    </row>
    <row r="65337" spans="2:2">
      <c r="B65337" s="150"/>
    </row>
    <row r="65338" spans="2:2">
      <c r="B65338" s="150"/>
    </row>
    <row r="65339" spans="2:2">
      <c r="B65339" s="150"/>
    </row>
    <row r="65340" spans="2:2">
      <c r="B65340" s="150"/>
    </row>
    <row r="65341" spans="2:2">
      <c r="B65341" s="150"/>
    </row>
    <row r="65342" spans="2:2">
      <c r="B65342" s="150"/>
    </row>
    <row r="65343" spans="2:2">
      <c r="B65343" s="150"/>
    </row>
    <row r="65344" spans="2:2">
      <c r="B65344" s="150"/>
    </row>
    <row r="65345" spans="2:2">
      <c r="B65345" s="150"/>
    </row>
    <row r="65346" spans="2:2">
      <c r="B65346" s="150"/>
    </row>
    <row r="65347" spans="2:2">
      <c r="B65347" s="150"/>
    </row>
    <row r="65348" spans="2:2">
      <c r="B65348" s="150"/>
    </row>
    <row r="65349" spans="2:2">
      <c r="B65349" s="150"/>
    </row>
    <row r="65350" spans="2:2">
      <c r="B65350" s="150"/>
    </row>
    <row r="65351" spans="2:2">
      <c r="B65351" s="150"/>
    </row>
    <row r="65352" spans="2:2">
      <c r="B65352" s="150"/>
    </row>
    <row r="65353" spans="2:2">
      <c r="B65353" s="150"/>
    </row>
    <row r="65354" spans="2:2">
      <c r="B65354" s="150"/>
    </row>
    <row r="65355" spans="2:2">
      <c r="B65355" s="150"/>
    </row>
    <row r="65356" spans="2:2">
      <c r="B65356" s="150"/>
    </row>
    <row r="65357" spans="2:2">
      <c r="B65357" s="150"/>
    </row>
    <row r="65358" spans="2:2">
      <c r="B65358" s="150"/>
    </row>
    <row r="65359" spans="2:2">
      <c r="B65359" s="150"/>
    </row>
    <row r="65360" spans="2:2">
      <c r="B65360" s="150"/>
    </row>
    <row r="65361" spans="2:2">
      <c r="B65361" s="150"/>
    </row>
    <row r="65362" spans="2:2">
      <c r="B65362" s="150"/>
    </row>
    <row r="65363" spans="2:2">
      <c r="B65363" s="150"/>
    </row>
    <row r="65364" spans="2:2">
      <c r="B65364" s="150"/>
    </row>
    <row r="65365" spans="2:2">
      <c r="B65365" s="150"/>
    </row>
    <row r="65366" spans="2:2">
      <c r="B65366" s="150"/>
    </row>
    <row r="65367" spans="2:2">
      <c r="B65367" s="150"/>
    </row>
    <row r="65368" spans="2:2">
      <c r="B65368" s="150"/>
    </row>
    <row r="65369" spans="2:2">
      <c r="B65369" s="150"/>
    </row>
    <row r="65370" spans="2:2">
      <c r="B65370" s="150"/>
    </row>
    <row r="65371" spans="2:2">
      <c r="B65371" s="150"/>
    </row>
    <row r="65372" spans="2:2">
      <c r="B65372" s="150"/>
    </row>
    <row r="65373" spans="2:2">
      <c r="B65373" s="150"/>
    </row>
    <row r="65374" spans="2:2">
      <c r="B65374" s="150"/>
    </row>
    <row r="65375" spans="2:2">
      <c r="B65375" s="150"/>
    </row>
    <row r="65376" spans="2:2">
      <c r="B65376" s="150"/>
    </row>
    <row r="65377" spans="2:2">
      <c r="B65377" s="150"/>
    </row>
    <row r="65378" spans="2:2">
      <c r="B65378" s="150"/>
    </row>
    <row r="65379" spans="2:2">
      <c r="B65379" s="150"/>
    </row>
    <row r="65380" spans="2:2">
      <c r="B65380" s="150"/>
    </row>
    <row r="65381" spans="2:2">
      <c r="B65381" s="150"/>
    </row>
    <row r="65382" spans="2:2">
      <c r="B65382" s="150"/>
    </row>
    <row r="65383" spans="2:2">
      <c r="B65383" s="150"/>
    </row>
    <row r="65384" spans="2:2">
      <c r="B65384" s="150"/>
    </row>
    <row r="65385" spans="2:2">
      <c r="B65385" s="150"/>
    </row>
    <row r="65386" spans="2:2">
      <c r="B65386" s="150"/>
    </row>
    <row r="65387" spans="2:2">
      <c r="B65387" s="150"/>
    </row>
    <row r="65388" spans="2:2">
      <c r="B65388" s="150"/>
    </row>
    <row r="65389" spans="2:2">
      <c r="B65389" s="150"/>
    </row>
    <row r="65390" spans="2:2">
      <c r="B65390" s="150"/>
    </row>
    <row r="65391" spans="2:2">
      <c r="B65391" s="150"/>
    </row>
    <row r="65392" spans="2:2">
      <c r="B65392" s="150"/>
    </row>
    <row r="65393" spans="2:2">
      <c r="B65393" s="150"/>
    </row>
    <row r="65394" spans="2:2">
      <c r="B65394" s="150"/>
    </row>
    <row r="65395" spans="2:2">
      <c r="B65395" s="150"/>
    </row>
    <row r="65396" spans="2:2">
      <c r="B65396" s="150"/>
    </row>
    <row r="65397" spans="2:2">
      <c r="B65397" s="150"/>
    </row>
    <row r="65398" spans="2:2">
      <c r="B65398" s="150"/>
    </row>
    <row r="65399" spans="2:2">
      <c r="B65399" s="150"/>
    </row>
    <row r="65400" spans="2:2">
      <c r="B65400" s="150"/>
    </row>
    <row r="65401" spans="2:2">
      <c r="B65401" s="150"/>
    </row>
    <row r="65402" spans="2:2">
      <c r="B65402" s="150"/>
    </row>
    <row r="65403" spans="2:2">
      <c r="B65403" s="150"/>
    </row>
    <row r="65404" spans="2:2">
      <c r="B65404" s="150"/>
    </row>
    <row r="65405" spans="2:2">
      <c r="B65405" s="150"/>
    </row>
    <row r="65406" spans="2:2">
      <c r="B65406" s="150"/>
    </row>
    <row r="65407" spans="2:2">
      <c r="B65407" s="150"/>
    </row>
    <row r="65408" spans="2:2">
      <c r="B65408" s="150"/>
    </row>
    <row r="65409" spans="2:2">
      <c r="B65409" s="150"/>
    </row>
    <row r="65410" spans="2:2">
      <c r="B65410" s="150"/>
    </row>
    <row r="65411" spans="2:2">
      <c r="B65411" s="150"/>
    </row>
    <row r="65412" spans="2:2">
      <c r="B65412" s="150"/>
    </row>
    <row r="65413" spans="2:2">
      <c r="B65413" s="150"/>
    </row>
    <row r="65414" spans="2:2">
      <c r="B65414" s="150"/>
    </row>
    <row r="65415" spans="2:2">
      <c r="B65415" s="150"/>
    </row>
    <row r="65416" spans="2:2">
      <c r="B65416" s="150"/>
    </row>
    <row r="65417" spans="2:2">
      <c r="B65417" s="150"/>
    </row>
    <row r="65418" spans="2:2">
      <c r="B65418" s="150"/>
    </row>
    <row r="65419" spans="2:2">
      <c r="B65419" s="150"/>
    </row>
    <row r="65420" spans="2:2">
      <c r="B65420" s="150"/>
    </row>
    <row r="65421" spans="2:2">
      <c r="B65421" s="150"/>
    </row>
    <row r="65422" spans="2:2">
      <c r="B65422" s="150"/>
    </row>
    <row r="65423" spans="2:2">
      <c r="B65423" s="150"/>
    </row>
    <row r="65424" spans="2:2">
      <c r="B65424" s="150"/>
    </row>
    <row r="65425" spans="2:2">
      <c r="B65425" s="150"/>
    </row>
    <row r="65426" spans="2:2">
      <c r="B65426" s="150"/>
    </row>
    <row r="65427" spans="2:2">
      <c r="B65427" s="150"/>
    </row>
    <row r="65428" spans="2:2">
      <c r="B65428" s="150"/>
    </row>
    <row r="65429" spans="2:2">
      <c r="B65429" s="150"/>
    </row>
    <row r="65430" spans="2:2">
      <c r="B65430" s="150"/>
    </row>
    <row r="65431" spans="2:2">
      <c r="B65431" s="150"/>
    </row>
    <row r="65432" spans="2:2">
      <c r="B65432" s="150"/>
    </row>
    <row r="65433" spans="2:2">
      <c r="B65433" s="150"/>
    </row>
    <row r="65434" spans="2:2">
      <c r="B65434" s="150"/>
    </row>
    <row r="65435" spans="2:2">
      <c r="B65435" s="150"/>
    </row>
    <row r="65436" spans="2:2">
      <c r="B65436" s="150"/>
    </row>
    <row r="65437" spans="2:2">
      <c r="B65437" s="150"/>
    </row>
    <row r="65438" spans="2:2">
      <c r="B65438" s="150"/>
    </row>
    <row r="65439" spans="2:2">
      <c r="B65439" s="150"/>
    </row>
    <row r="65440" spans="2:2">
      <c r="B65440" s="150"/>
    </row>
    <row r="65441" spans="2:2">
      <c r="B65441" s="150"/>
    </row>
    <row r="65442" spans="2:2">
      <c r="B65442" s="150"/>
    </row>
    <row r="65443" spans="2:2">
      <c r="B65443" s="150"/>
    </row>
    <row r="65444" spans="2:2">
      <c r="B65444" s="150"/>
    </row>
    <row r="65445" spans="2:2">
      <c r="B65445" s="150"/>
    </row>
    <row r="65446" spans="2:2">
      <c r="B65446" s="150"/>
    </row>
    <row r="65447" spans="2:2">
      <c r="B65447" s="150"/>
    </row>
    <row r="65448" spans="2:2">
      <c r="B65448" s="150"/>
    </row>
    <row r="65449" spans="2:2">
      <c r="B65449" s="150"/>
    </row>
    <row r="65450" spans="2:2">
      <c r="B65450" s="150"/>
    </row>
    <row r="65451" spans="2:2">
      <c r="B65451" s="150"/>
    </row>
    <row r="65452" spans="2:2">
      <c r="B65452" s="150"/>
    </row>
    <row r="65453" spans="2:2">
      <c r="B65453" s="150"/>
    </row>
    <row r="65454" spans="2:2">
      <c r="B65454" s="150"/>
    </row>
    <row r="65455" spans="2:2">
      <c r="B65455" s="150"/>
    </row>
    <row r="65456" spans="2:2">
      <c r="B65456" s="150"/>
    </row>
    <row r="65457" spans="2:2">
      <c r="B65457" s="150"/>
    </row>
    <row r="65458" spans="2:2">
      <c r="B65458" s="150"/>
    </row>
    <row r="65459" spans="2:2">
      <c r="B65459" s="150"/>
    </row>
    <row r="65460" spans="2:2">
      <c r="B65460" s="150"/>
    </row>
    <row r="65461" spans="2:2">
      <c r="B65461" s="150"/>
    </row>
    <row r="65462" spans="2:2">
      <c r="B65462" s="150"/>
    </row>
    <row r="65463" spans="2:2">
      <c r="B65463" s="150"/>
    </row>
    <row r="65464" spans="2:2">
      <c r="B65464" s="150"/>
    </row>
    <row r="65465" spans="2:2">
      <c r="B65465" s="150"/>
    </row>
    <row r="65466" spans="2:2">
      <c r="B65466" s="150"/>
    </row>
    <row r="65467" spans="2:2">
      <c r="B65467" s="150"/>
    </row>
    <row r="65468" spans="2:2">
      <c r="B65468" s="150"/>
    </row>
    <row r="65469" spans="2:2">
      <c r="B65469" s="150"/>
    </row>
    <row r="65470" spans="2:2">
      <c r="B65470" s="150"/>
    </row>
    <row r="65471" spans="2:2">
      <c r="B65471" s="150"/>
    </row>
    <row r="65472" spans="2:2">
      <c r="B65472" s="150"/>
    </row>
    <row r="65473" spans="2:2">
      <c r="B65473" s="150"/>
    </row>
    <row r="65474" spans="2:2">
      <c r="B65474" s="150"/>
    </row>
    <row r="65475" spans="2:2">
      <c r="B65475" s="150"/>
    </row>
    <row r="65476" spans="2:2">
      <c r="B65476" s="150"/>
    </row>
    <row r="65477" spans="2:2">
      <c r="B65477" s="150"/>
    </row>
    <row r="65478" spans="2:2">
      <c r="B65478" s="150"/>
    </row>
    <row r="65479" spans="2:2">
      <c r="B65479" s="150"/>
    </row>
    <row r="65480" spans="2:2">
      <c r="B65480" s="150"/>
    </row>
    <row r="65481" spans="2:2">
      <c r="B65481" s="150"/>
    </row>
    <row r="65482" spans="2:2">
      <c r="B65482" s="150"/>
    </row>
    <row r="65483" spans="2:2">
      <c r="B65483" s="150"/>
    </row>
    <row r="65484" spans="2:2">
      <c r="B65484" s="150"/>
    </row>
    <row r="65485" spans="2:2">
      <c r="B65485" s="150"/>
    </row>
    <row r="65486" spans="2:2">
      <c r="B65486" s="150"/>
    </row>
    <row r="65487" spans="2:2">
      <c r="B65487" s="150"/>
    </row>
    <row r="65488" spans="2:2">
      <c r="B65488" s="150"/>
    </row>
    <row r="65489" spans="2:2">
      <c r="B65489" s="150"/>
    </row>
    <row r="65490" spans="2:2">
      <c r="B65490" s="150"/>
    </row>
    <row r="65491" spans="2:2">
      <c r="B65491" s="150"/>
    </row>
    <row r="65492" spans="2:2">
      <c r="B65492" s="150"/>
    </row>
    <row r="65493" spans="2:2">
      <c r="B65493" s="150"/>
    </row>
    <row r="65494" spans="2:2">
      <c r="B65494" s="150"/>
    </row>
    <row r="65495" spans="2:2">
      <c r="B65495" s="150"/>
    </row>
    <row r="65496" spans="2:2">
      <c r="B65496" s="150"/>
    </row>
    <row r="65497" spans="2:2">
      <c r="B65497" s="150"/>
    </row>
    <row r="65498" spans="2:2">
      <c r="B65498" s="150"/>
    </row>
    <row r="65499" spans="2:2">
      <c r="B65499" s="150"/>
    </row>
    <row r="65500" spans="2:2">
      <c r="B65500" s="150"/>
    </row>
    <row r="65501" spans="2:2">
      <c r="B65501" s="150"/>
    </row>
    <row r="65502" spans="2:2">
      <c r="B65502" s="150"/>
    </row>
    <row r="65503" spans="2:2">
      <c r="B65503" s="150"/>
    </row>
    <row r="65504" spans="2:2">
      <c r="B65504" s="150"/>
    </row>
    <row r="65505" spans="2:2">
      <c r="B65505" s="150"/>
    </row>
    <row r="65506" spans="2:2">
      <c r="B65506" s="150"/>
    </row>
    <row r="65507" spans="2:2">
      <c r="B65507" s="150"/>
    </row>
    <row r="65508" spans="2:2">
      <c r="B65508" s="150"/>
    </row>
    <row r="65509" spans="2:2">
      <c r="B65509" s="150"/>
    </row>
    <row r="65510" spans="2:2">
      <c r="B65510" s="150"/>
    </row>
    <row r="65511" spans="2:2">
      <c r="B65511" s="150"/>
    </row>
    <row r="65512" spans="2:2">
      <c r="B65512" s="150"/>
    </row>
    <row r="65513" spans="2:2">
      <c r="B65513" s="150"/>
    </row>
    <row r="65514" spans="2:2">
      <c r="B65514" s="150"/>
    </row>
    <row r="65515" spans="2:2">
      <c r="B65515" s="150"/>
    </row>
    <row r="65516" spans="2:2">
      <c r="B65516" s="150"/>
    </row>
    <row r="65517" spans="2:2">
      <c r="B65517" s="150"/>
    </row>
    <row r="65518" spans="2:2">
      <c r="B65518" s="150"/>
    </row>
    <row r="65519" spans="2:2">
      <c r="B65519" s="150"/>
    </row>
    <row r="65520" spans="2:2">
      <c r="B65520" s="150"/>
    </row>
    <row r="65521" spans="2:2">
      <c r="B65521" s="150"/>
    </row>
    <row r="65522" spans="2:2">
      <c r="B65522" s="150"/>
    </row>
    <row r="65523" spans="2:2">
      <c r="B65523" s="150"/>
    </row>
    <row r="65524" spans="2:2">
      <c r="B65524" s="150"/>
    </row>
    <row r="65525" spans="2:2">
      <c r="B65525" s="150"/>
    </row>
    <row r="65526" spans="2:2">
      <c r="B65526" s="150"/>
    </row>
    <row r="65527" spans="2:2">
      <c r="B65527" s="150"/>
    </row>
    <row r="65528" spans="2:2">
      <c r="B65528" s="150"/>
    </row>
    <row r="65529" spans="2:2">
      <c r="B65529" s="150"/>
    </row>
    <row r="65530" spans="2:2">
      <c r="B65530" s="150"/>
    </row>
    <row r="65531" spans="2:2">
      <c r="B65531" s="150"/>
    </row>
    <row r="65532" spans="2:2">
      <c r="B65532" s="150"/>
    </row>
    <row r="65533" spans="2:2">
      <c r="B65533" s="150"/>
    </row>
    <row r="65534" spans="2:2">
      <c r="B65534" s="150"/>
    </row>
    <row r="65535" spans="2:2">
      <c r="B65535" s="150"/>
    </row>
    <row r="65536" spans="2:2">
      <c r="B65536" s="150"/>
    </row>
    <row r="65537" spans="2:2">
      <c r="B65537" s="150"/>
    </row>
    <row r="65538" spans="2:2">
      <c r="B65538" s="150"/>
    </row>
    <row r="65539" spans="2:2">
      <c r="B65539" s="150"/>
    </row>
    <row r="65540" spans="2:2">
      <c r="B65540" s="150"/>
    </row>
    <row r="65541" spans="2:2">
      <c r="B65541" s="150"/>
    </row>
    <row r="65542" spans="2:2">
      <c r="B65542" s="150"/>
    </row>
    <row r="65543" spans="2:2">
      <c r="B65543" s="150"/>
    </row>
    <row r="65544" spans="2:2">
      <c r="B65544" s="150"/>
    </row>
    <row r="65545" spans="2:2">
      <c r="B65545" s="150"/>
    </row>
    <row r="65546" spans="2:2">
      <c r="B65546" s="150"/>
    </row>
    <row r="65547" spans="2:2">
      <c r="B65547" s="150"/>
    </row>
    <row r="65548" spans="2:2">
      <c r="B65548" s="150"/>
    </row>
    <row r="65549" spans="2:2">
      <c r="B65549" s="150"/>
    </row>
    <row r="65550" spans="2:2">
      <c r="B65550" s="150"/>
    </row>
    <row r="65551" spans="2:2">
      <c r="B65551" s="150"/>
    </row>
    <row r="65552" spans="2:2">
      <c r="B65552" s="150"/>
    </row>
    <row r="65553" spans="2:2">
      <c r="B65553" s="150"/>
    </row>
    <row r="65554" spans="2:2">
      <c r="B65554" s="150"/>
    </row>
    <row r="65555" spans="2:2">
      <c r="B65555" s="150"/>
    </row>
    <row r="65556" spans="2:2">
      <c r="B65556" s="150"/>
    </row>
    <row r="65557" spans="2:2">
      <c r="B65557" s="150"/>
    </row>
    <row r="65558" spans="2:2">
      <c r="B65558" s="150"/>
    </row>
    <row r="65559" spans="2:2">
      <c r="B65559" s="150"/>
    </row>
    <row r="65560" spans="2:2">
      <c r="B65560" s="150"/>
    </row>
    <row r="65561" spans="2:2">
      <c r="B65561" s="150"/>
    </row>
    <row r="65562" spans="2:2">
      <c r="B65562" s="150"/>
    </row>
    <row r="65563" spans="2:2">
      <c r="B65563" s="150"/>
    </row>
    <row r="65564" spans="2:2">
      <c r="B65564" s="150"/>
    </row>
    <row r="65565" spans="2:2">
      <c r="B65565" s="150"/>
    </row>
    <row r="65566" spans="2:2">
      <c r="B65566" s="150"/>
    </row>
    <row r="65567" spans="2:2">
      <c r="B65567" s="150"/>
    </row>
    <row r="65568" spans="2:2">
      <c r="B65568" s="150"/>
    </row>
    <row r="65569" spans="2:2">
      <c r="B65569" s="150"/>
    </row>
    <row r="65570" spans="2:2">
      <c r="B65570" s="150"/>
    </row>
    <row r="65571" spans="2:2">
      <c r="B65571" s="150"/>
    </row>
    <row r="65572" spans="2:2">
      <c r="B65572" s="150"/>
    </row>
    <row r="65573" spans="2:2">
      <c r="B65573" s="150"/>
    </row>
    <row r="65574" spans="2:2">
      <c r="B65574" s="150"/>
    </row>
    <row r="65575" spans="2:2">
      <c r="B65575" s="150"/>
    </row>
    <row r="65576" spans="2:2">
      <c r="B65576" s="150"/>
    </row>
    <row r="65577" spans="2:2">
      <c r="B65577" s="150"/>
    </row>
    <row r="65578" spans="2:2">
      <c r="B65578" s="150"/>
    </row>
    <row r="65579" spans="2:2">
      <c r="B65579" s="150"/>
    </row>
    <row r="65580" spans="2:2">
      <c r="B65580" s="150"/>
    </row>
    <row r="65581" spans="2:2">
      <c r="B65581" s="150"/>
    </row>
    <row r="65582" spans="2:2">
      <c r="B65582" s="150"/>
    </row>
    <row r="65583" spans="2:2">
      <c r="B65583" s="150"/>
    </row>
    <row r="65584" spans="2:2">
      <c r="B65584" s="150"/>
    </row>
    <row r="65585" spans="2:2">
      <c r="B65585" s="150"/>
    </row>
    <row r="65586" spans="2:2">
      <c r="B65586" s="150"/>
    </row>
    <row r="65587" spans="2:2">
      <c r="B65587" s="150"/>
    </row>
    <row r="65588" spans="2:2">
      <c r="B65588" s="150"/>
    </row>
    <row r="65589" spans="2:2">
      <c r="B65589" s="150"/>
    </row>
    <row r="65590" spans="2:2">
      <c r="B65590" s="150"/>
    </row>
    <row r="65591" spans="2:2">
      <c r="B65591" s="150"/>
    </row>
    <row r="65592" spans="2:2">
      <c r="B65592" s="150"/>
    </row>
    <row r="65593" spans="2:2">
      <c r="B65593" s="150"/>
    </row>
    <row r="65594" spans="2:2">
      <c r="B65594" s="150"/>
    </row>
    <row r="65595" spans="2:2">
      <c r="B65595" s="150"/>
    </row>
    <row r="65596" spans="2:2">
      <c r="B65596" s="150"/>
    </row>
    <row r="65597" spans="2:2">
      <c r="B65597" s="150"/>
    </row>
    <row r="65598" spans="2:2">
      <c r="B65598" s="150"/>
    </row>
    <row r="65599" spans="2:2">
      <c r="B65599" s="150"/>
    </row>
    <row r="65600" spans="2:2">
      <c r="B65600" s="150"/>
    </row>
    <row r="65601" spans="2:2">
      <c r="B65601" s="150"/>
    </row>
    <row r="65602" spans="2:2">
      <c r="B65602" s="150"/>
    </row>
    <row r="65603" spans="2:2">
      <c r="B65603" s="150"/>
    </row>
    <row r="65604" spans="2:2">
      <c r="B65604" s="150"/>
    </row>
    <row r="65605" spans="2:2">
      <c r="B65605" s="150"/>
    </row>
    <row r="65606" spans="2:2">
      <c r="B65606" s="150"/>
    </row>
    <row r="65607" spans="2:2">
      <c r="B65607" s="150"/>
    </row>
    <row r="65608" spans="2:2">
      <c r="B65608" s="150"/>
    </row>
    <row r="65609" spans="2:2">
      <c r="B65609" s="150"/>
    </row>
    <row r="65610" spans="2:2">
      <c r="B65610" s="150"/>
    </row>
    <row r="65611" spans="2:2">
      <c r="B65611" s="150"/>
    </row>
    <row r="65612" spans="2:2">
      <c r="B65612" s="150"/>
    </row>
    <row r="65613" spans="2:2">
      <c r="B65613" s="150"/>
    </row>
    <row r="65614" spans="2:2">
      <c r="B65614" s="150"/>
    </row>
    <row r="65615" spans="2:2">
      <c r="B65615" s="150"/>
    </row>
    <row r="65616" spans="2:2">
      <c r="B65616" s="150"/>
    </row>
    <row r="65617" spans="2:2">
      <c r="B65617" s="150"/>
    </row>
    <row r="65618" spans="2:2">
      <c r="B65618" s="150"/>
    </row>
    <row r="65619" spans="2:2">
      <c r="B65619" s="150"/>
    </row>
    <row r="65620" spans="2:2">
      <c r="B65620" s="150"/>
    </row>
    <row r="65621" spans="2:2">
      <c r="B65621" s="150"/>
    </row>
    <row r="65622" spans="2:2">
      <c r="B65622" s="150"/>
    </row>
    <row r="65623" spans="2:2">
      <c r="B65623" s="150"/>
    </row>
    <row r="65624" spans="2:2">
      <c r="B65624" s="150"/>
    </row>
    <row r="65625" spans="2:2">
      <c r="B65625" s="150"/>
    </row>
    <row r="65626" spans="2:2">
      <c r="B65626" s="150"/>
    </row>
    <row r="65627" spans="2:2">
      <c r="B65627" s="150"/>
    </row>
    <row r="65628" spans="2:2">
      <c r="B65628" s="150"/>
    </row>
    <row r="65629" spans="2:2">
      <c r="B65629" s="150"/>
    </row>
    <row r="65630" spans="2:2">
      <c r="B65630" s="150"/>
    </row>
    <row r="65631" spans="2:2">
      <c r="B65631" s="150"/>
    </row>
    <row r="65632" spans="2:2">
      <c r="B65632" s="150"/>
    </row>
    <row r="65633" spans="2:2">
      <c r="B65633" s="150"/>
    </row>
    <row r="65634" spans="2:2">
      <c r="B65634" s="150"/>
    </row>
    <row r="65635" spans="2:2">
      <c r="B65635" s="150"/>
    </row>
    <row r="65636" spans="2:2">
      <c r="B65636" s="150"/>
    </row>
    <row r="65637" spans="2:2">
      <c r="B65637" s="150"/>
    </row>
    <row r="65638" spans="2:2">
      <c r="B65638" s="150"/>
    </row>
    <row r="65639" spans="2:2">
      <c r="B65639" s="150"/>
    </row>
    <row r="65640" spans="2:2">
      <c r="B65640" s="150"/>
    </row>
    <row r="65641" spans="2:2">
      <c r="B65641" s="150"/>
    </row>
    <row r="65642" spans="2:2">
      <c r="B65642" s="150"/>
    </row>
    <row r="65643" spans="2:2">
      <c r="B65643" s="150"/>
    </row>
    <row r="65644" spans="2:2">
      <c r="B65644" s="150"/>
    </row>
    <row r="65645" spans="2:2">
      <c r="B65645" s="150"/>
    </row>
    <row r="65646" spans="2:2">
      <c r="B65646" s="150"/>
    </row>
    <row r="65647" spans="2:2">
      <c r="B65647" s="150"/>
    </row>
    <row r="65648" spans="2:2">
      <c r="B65648" s="150"/>
    </row>
    <row r="65649" spans="2:2">
      <c r="B65649" s="150"/>
    </row>
    <row r="65650" spans="2:2">
      <c r="B65650" s="150"/>
    </row>
    <row r="65651" spans="2:2">
      <c r="B65651" s="150"/>
    </row>
    <row r="65652" spans="2:2">
      <c r="B65652" s="150"/>
    </row>
    <row r="65653" spans="2:2">
      <c r="B65653" s="150"/>
    </row>
    <row r="65654" spans="2:2">
      <c r="B65654" s="150"/>
    </row>
    <row r="65655" spans="2:2">
      <c r="B65655" s="150"/>
    </row>
    <row r="65656" spans="2:2">
      <c r="B65656" s="150"/>
    </row>
    <row r="65657" spans="2:2">
      <c r="B65657" s="150"/>
    </row>
    <row r="65658" spans="2:2">
      <c r="B65658" s="150"/>
    </row>
    <row r="65659" spans="2:2">
      <c r="B65659" s="150"/>
    </row>
    <row r="65660" spans="2:2">
      <c r="B65660" s="150"/>
    </row>
    <row r="65661" spans="2:2">
      <c r="B65661" s="150"/>
    </row>
    <row r="65662" spans="2:2">
      <c r="B65662" s="150"/>
    </row>
    <row r="65663" spans="2:2">
      <c r="B65663" s="150"/>
    </row>
    <row r="65664" spans="2:2">
      <c r="B65664" s="150"/>
    </row>
    <row r="65665" spans="2:2">
      <c r="B65665" s="150"/>
    </row>
    <row r="65666" spans="2:2">
      <c r="B65666" s="150"/>
    </row>
    <row r="65667" spans="2:2">
      <c r="B65667" s="150"/>
    </row>
    <row r="65668" spans="2:2">
      <c r="B65668" s="150"/>
    </row>
    <row r="65669" spans="2:2">
      <c r="B65669" s="150"/>
    </row>
    <row r="65670" spans="2:2">
      <c r="B65670" s="150"/>
    </row>
    <row r="65671" spans="2:2">
      <c r="B65671" s="150"/>
    </row>
    <row r="65672" spans="2:2">
      <c r="B65672" s="150"/>
    </row>
    <row r="65673" spans="2:2">
      <c r="B65673" s="150"/>
    </row>
    <row r="65674" spans="2:2">
      <c r="B65674" s="150"/>
    </row>
    <row r="65675" spans="2:2">
      <c r="B65675" s="150"/>
    </row>
    <row r="65676" spans="2:2">
      <c r="B65676" s="150"/>
    </row>
    <row r="65677" spans="2:2">
      <c r="B65677" s="150"/>
    </row>
    <row r="65678" spans="2:2">
      <c r="B65678" s="150"/>
    </row>
    <row r="65679" spans="2:2">
      <c r="B65679" s="150"/>
    </row>
    <row r="65680" spans="2:2">
      <c r="B65680" s="150"/>
    </row>
    <row r="65681" spans="2:2">
      <c r="B65681" s="150"/>
    </row>
    <row r="65682" spans="2:2">
      <c r="B65682" s="150"/>
    </row>
    <row r="65683" spans="2:2">
      <c r="B65683" s="150"/>
    </row>
    <row r="65684" spans="2:2">
      <c r="B65684" s="150"/>
    </row>
    <row r="65685" spans="2:2">
      <c r="B65685" s="150"/>
    </row>
    <row r="65686" spans="2:2">
      <c r="B65686" s="150"/>
    </row>
    <row r="65687" spans="2:2">
      <c r="B65687" s="150"/>
    </row>
    <row r="65688" spans="2:2">
      <c r="B65688" s="150"/>
    </row>
    <row r="65689" spans="2:2">
      <c r="B65689" s="150"/>
    </row>
    <row r="65690" spans="2:2">
      <c r="B65690" s="150"/>
    </row>
    <row r="65691" spans="2:2">
      <c r="B65691" s="150"/>
    </row>
    <row r="65692" spans="2:2">
      <c r="B65692" s="150"/>
    </row>
    <row r="65693" spans="2:2">
      <c r="B65693" s="150"/>
    </row>
    <row r="65694" spans="2:2">
      <c r="B65694" s="150"/>
    </row>
    <row r="65695" spans="2:2">
      <c r="B65695" s="150"/>
    </row>
    <row r="65696" spans="2:2">
      <c r="B65696" s="150"/>
    </row>
    <row r="65697" spans="2:2">
      <c r="B65697" s="150"/>
    </row>
    <row r="65698" spans="2:2">
      <c r="B65698" s="150"/>
    </row>
    <row r="65699" spans="2:2">
      <c r="B65699" s="150"/>
    </row>
    <row r="65700" spans="2:2">
      <c r="B65700" s="150"/>
    </row>
    <row r="65701" spans="2:2">
      <c r="B65701" s="150"/>
    </row>
    <row r="65702" spans="2:2">
      <c r="B65702" s="150"/>
    </row>
    <row r="65703" spans="2:2">
      <c r="B65703" s="150"/>
    </row>
    <row r="65704" spans="2:2">
      <c r="B65704" s="150"/>
    </row>
    <row r="65705" spans="2:2">
      <c r="B65705" s="150"/>
    </row>
    <row r="65706" spans="2:2">
      <c r="B65706" s="150"/>
    </row>
    <row r="65707" spans="2:2">
      <c r="B65707" s="150"/>
    </row>
    <row r="65708" spans="2:2">
      <c r="B65708" s="150"/>
    </row>
    <row r="65709" spans="2:2">
      <c r="B65709" s="150"/>
    </row>
    <row r="65710" spans="2:2">
      <c r="B65710" s="150"/>
    </row>
    <row r="65711" spans="2:2">
      <c r="B65711" s="150"/>
    </row>
    <row r="65712" spans="2:2">
      <c r="B65712" s="150"/>
    </row>
    <row r="65713" spans="2:2">
      <c r="B65713" s="150"/>
    </row>
    <row r="65714" spans="2:2">
      <c r="B65714" s="150"/>
    </row>
    <row r="65715" spans="2:2">
      <c r="B65715" s="150"/>
    </row>
    <row r="65716" spans="2:2">
      <c r="B65716" s="150"/>
    </row>
    <row r="65717" spans="2:2">
      <c r="B65717" s="150"/>
    </row>
    <row r="65718" spans="2:2">
      <c r="B65718" s="150"/>
    </row>
    <row r="65719" spans="2:2">
      <c r="B65719" s="150"/>
    </row>
    <row r="65720" spans="2:2">
      <c r="B65720" s="150"/>
    </row>
    <row r="65721" spans="2:2">
      <c r="B65721" s="150"/>
    </row>
    <row r="65722" spans="2:2">
      <c r="B65722" s="150"/>
    </row>
    <row r="65723" spans="2:2">
      <c r="B65723" s="150"/>
    </row>
    <row r="65724" spans="2:2">
      <c r="B65724" s="150"/>
    </row>
    <row r="65725" spans="2:2">
      <c r="B65725" s="150"/>
    </row>
    <row r="65726" spans="2:2">
      <c r="B65726" s="150"/>
    </row>
    <row r="65727" spans="2:2">
      <c r="B65727" s="150"/>
    </row>
    <row r="65728" spans="2:2">
      <c r="B65728" s="150"/>
    </row>
    <row r="65729" spans="2:2">
      <c r="B65729" s="150"/>
    </row>
    <row r="65730" spans="2:2">
      <c r="B65730" s="150"/>
    </row>
    <row r="65731" spans="2:2">
      <c r="B65731" s="150"/>
    </row>
    <row r="65732" spans="2:2">
      <c r="B65732" s="150"/>
    </row>
    <row r="65733" spans="2:2">
      <c r="B65733" s="150"/>
    </row>
    <row r="65734" spans="2:2">
      <c r="B65734" s="150"/>
    </row>
    <row r="65735" spans="2:2">
      <c r="B65735" s="150"/>
    </row>
    <row r="65736" spans="2:2">
      <c r="B65736" s="150"/>
    </row>
    <row r="65737" spans="2:2">
      <c r="B65737" s="150"/>
    </row>
    <row r="65738" spans="2:2">
      <c r="B65738" s="150"/>
    </row>
    <row r="65739" spans="2:2">
      <c r="B65739" s="150"/>
    </row>
    <row r="65740" spans="2:2">
      <c r="B65740" s="150"/>
    </row>
    <row r="65741" spans="2:2">
      <c r="B65741" s="150"/>
    </row>
    <row r="65742" spans="2:2">
      <c r="B65742" s="150"/>
    </row>
    <row r="65743" spans="2:2">
      <c r="B65743" s="150"/>
    </row>
    <row r="65744" spans="2:2">
      <c r="B65744" s="150"/>
    </row>
    <row r="65745" spans="2:2">
      <c r="B65745" s="150"/>
    </row>
    <row r="65746" spans="2:2">
      <c r="B65746" s="150"/>
    </row>
    <row r="65747" spans="2:2">
      <c r="B65747" s="150"/>
    </row>
    <row r="65748" spans="2:2">
      <c r="B65748" s="150"/>
    </row>
    <row r="65749" spans="2:2">
      <c r="B65749" s="150"/>
    </row>
    <row r="65750" spans="2:2">
      <c r="B65750" s="150"/>
    </row>
    <row r="65751" spans="2:2">
      <c r="B65751" s="150"/>
    </row>
    <row r="65752" spans="2:2">
      <c r="B65752" s="150"/>
    </row>
    <row r="65753" spans="2:2">
      <c r="B65753" s="150"/>
    </row>
    <row r="65754" spans="2:2">
      <c r="B65754" s="150"/>
    </row>
    <row r="65755" spans="2:2">
      <c r="B65755" s="150"/>
    </row>
    <row r="65756" spans="2:2">
      <c r="B65756" s="150"/>
    </row>
    <row r="65757" spans="2:2">
      <c r="B65757" s="150"/>
    </row>
    <row r="65758" spans="2:2">
      <c r="B65758" s="150"/>
    </row>
    <row r="65759" spans="2:2">
      <c r="B65759" s="150"/>
    </row>
    <row r="65760" spans="2:2">
      <c r="B65760" s="150"/>
    </row>
    <row r="65761" spans="2:2">
      <c r="B65761" s="150"/>
    </row>
    <row r="65762" spans="2:2">
      <c r="B65762" s="150"/>
    </row>
    <row r="65763" spans="2:2">
      <c r="B65763" s="150"/>
    </row>
    <row r="65764" spans="2:2">
      <c r="B65764" s="150"/>
    </row>
    <row r="65765" spans="2:2">
      <c r="B65765" s="150"/>
    </row>
    <row r="65766" spans="2:2">
      <c r="B65766" s="150"/>
    </row>
    <row r="65767" spans="2:2">
      <c r="B65767" s="150"/>
    </row>
    <row r="65768" spans="2:2">
      <c r="B65768" s="150"/>
    </row>
    <row r="65769" spans="2:2">
      <c r="B65769" s="150"/>
    </row>
    <row r="65770" spans="2:2">
      <c r="B65770" s="150"/>
    </row>
    <row r="65771" spans="2:2">
      <c r="B65771" s="150"/>
    </row>
    <row r="65772" spans="2:2">
      <c r="B65772" s="150"/>
    </row>
    <row r="65773" spans="2:2">
      <c r="B65773" s="150"/>
    </row>
    <row r="65774" spans="2:2">
      <c r="B65774" s="150"/>
    </row>
    <row r="65775" spans="2:2">
      <c r="B65775" s="150"/>
    </row>
    <row r="65776" spans="2:2">
      <c r="B65776" s="150"/>
    </row>
    <row r="65777" spans="2:2">
      <c r="B65777" s="150"/>
    </row>
    <row r="65778" spans="2:2">
      <c r="B65778" s="150"/>
    </row>
    <row r="65779" spans="2:2">
      <c r="B65779" s="150"/>
    </row>
    <row r="65780" spans="2:2">
      <c r="B65780" s="150"/>
    </row>
    <row r="65781" spans="2:2">
      <c r="B65781" s="150"/>
    </row>
    <row r="65782" spans="2:2">
      <c r="B65782" s="150"/>
    </row>
    <row r="65783" spans="2:2">
      <c r="B65783" s="150"/>
    </row>
    <row r="65784" spans="2:2">
      <c r="B65784" s="150"/>
    </row>
    <row r="65785" spans="2:2">
      <c r="B65785" s="150"/>
    </row>
    <row r="65786" spans="2:2">
      <c r="B65786" s="150"/>
    </row>
    <row r="65787" spans="2:2">
      <c r="B65787" s="150"/>
    </row>
    <row r="65788" spans="2:2">
      <c r="B65788" s="150"/>
    </row>
    <row r="65789" spans="2:2">
      <c r="B65789" s="150"/>
    </row>
    <row r="65790" spans="2:2">
      <c r="B65790" s="150"/>
    </row>
    <row r="65791" spans="2:2">
      <c r="B65791" s="150"/>
    </row>
    <row r="65792" spans="2:2">
      <c r="B65792" s="150"/>
    </row>
    <row r="65793" spans="2:2">
      <c r="B65793" s="150"/>
    </row>
    <row r="65794" spans="2:2">
      <c r="B65794" s="150"/>
    </row>
    <row r="65795" spans="2:2">
      <c r="B65795" s="150"/>
    </row>
    <row r="65796" spans="2:2">
      <c r="B65796" s="150"/>
    </row>
    <row r="65797" spans="2:2">
      <c r="B65797" s="150"/>
    </row>
    <row r="65798" spans="2:2">
      <c r="B65798" s="150"/>
    </row>
    <row r="65799" spans="2:2">
      <c r="B65799" s="150"/>
    </row>
    <row r="65800" spans="2:2">
      <c r="B65800" s="150"/>
    </row>
    <row r="65801" spans="2:2">
      <c r="B65801" s="150"/>
    </row>
    <row r="65802" spans="2:2">
      <c r="B65802" s="150"/>
    </row>
    <row r="65803" spans="2:2">
      <c r="B65803" s="150"/>
    </row>
    <row r="65804" spans="2:2">
      <c r="B65804" s="150"/>
    </row>
    <row r="65805" spans="2:2">
      <c r="B65805" s="150"/>
    </row>
    <row r="65806" spans="2:2">
      <c r="B65806" s="150"/>
    </row>
    <row r="65807" spans="2:2">
      <c r="B65807" s="150"/>
    </row>
    <row r="65808" spans="2:2">
      <c r="B65808" s="150"/>
    </row>
    <row r="65809" spans="2:2">
      <c r="B65809" s="150"/>
    </row>
    <row r="65810" spans="2:2">
      <c r="B65810" s="150"/>
    </row>
    <row r="65811" spans="2:2">
      <c r="B65811" s="150"/>
    </row>
    <row r="65812" spans="2:2">
      <c r="B65812" s="150"/>
    </row>
    <row r="65813" spans="2:2">
      <c r="B65813" s="150"/>
    </row>
    <row r="65814" spans="2:2">
      <c r="B65814" s="150"/>
    </row>
    <row r="65815" spans="2:2">
      <c r="B65815" s="150"/>
    </row>
    <row r="65816" spans="2:2">
      <c r="B65816" s="150"/>
    </row>
    <row r="65817" spans="2:2">
      <c r="B65817" s="150"/>
    </row>
    <row r="65818" spans="2:2">
      <c r="B65818" s="150"/>
    </row>
    <row r="65819" spans="2:2">
      <c r="B65819" s="150"/>
    </row>
    <row r="65820" spans="2:2">
      <c r="B65820" s="150"/>
    </row>
    <row r="65821" spans="2:2">
      <c r="B65821" s="150"/>
    </row>
    <row r="65822" spans="2:2">
      <c r="B65822" s="150"/>
    </row>
    <row r="65823" spans="2:2">
      <c r="B65823" s="150"/>
    </row>
    <row r="65824" spans="2:2">
      <c r="B65824" s="150"/>
    </row>
    <row r="65825" spans="2:2">
      <c r="B65825" s="150"/>
    </row>
    <row r="65826" spans="2:2">
      <c r="B65826" s="150"/>
    </row>
    <row r="65827" spans="2:2">
      <c r="B65827" s="150"/>
    </row>
    <row r="65828" spans="2:2">
      <c r="B65828" s="150"/>
    </row>
    <row r="65829" spans="2:2">
      <c r="B65829" s="150"/>
    </row>
    <row r="65830" spans="2:2">
      <c r="B65830" s="150"/>
    </row>
    <row r="65831" spans="2:2">
      <c r="B65831" s="150"/>
    </row>
    <row r="65832" spans="2:2">
      <c r="B65832" s="150"/>
    </row>
    <row r="65833" spans="2:2">
      <c r="B65833" s="150"/>
    </row>
    <row r="65834" spans="2:2">
      <c r="B65834" s="150"/>
    </row>
    <row r="65835" spans="2:2">
      <c r="B65835" s="150"/>
    </row>
    <row r="65836" spans="2:2">
      <c r="B65836" s="150"/>
    </row>
    <row r="65837" spans="2:2">
      <c r="B65837" s="150"/>
    </row>
    <row r="65838" spans="2:2">
      <c r="B65838" s="150"/>
    </row>
    <row r="65839" spans="2:2">
      <c r="B65839" s="150"/>
    </row>
    <row r="65840" spans="2:2">
      <c r="B65840" s="150"/>
    </row>
    <row r="65841" spans="2:2">
      <c r="B65841" s="150"/>
    </row>
    <row r="65842" spans="2:2">
      <c r="B65842" s="150"/>
    </row>
    <row r="65843" spans="2:2">
      <c r="B65843" s="150"/>
    </row>
    <row r="65844" spans="2:2">
      <c r="B65844" s="150"/>
    </row>
    <row r="65845" spans="2:2">
      <c r="B65845" s="150"/>
    </row>
    <row r="65846" spans="2:2">
      <c r="B65846" s="150"/>
    </row>
    <row r="65847" spans="2:2">
      <c r="B65847" s="150"/>
    </row>
    <row r="65848" spans="2:2">
      <c r="B65848" s="150"/>
    </row>
    <row r="65849" spans="2:2">
      <c r="B65849" s="150"/>
    </row>
    <row r="65850" spans="2:2">
      <c r="B65850" s="150"/>
    </row>
    <row r="65851" spans="2:2">
      <c r="B65851" s="150"/>
    </row>
    <row r="65852" spans="2:2">
      <c r="B65852" s="150"/>
    </row>
    <row r="65853" spans="2:2">
      <c r="B65853" s="150"/>
    </row>
    <row r="65854" spans="2:2">
      <c r="B65854" s="150"/>
    </row>
    <row r="65855" spans="2:2">
      <c r="B65855" s="150"/>
    </row>
    <row r="65856" spans="2:2">
      <c r="B65856" s="150"/>
    </row>
    <row r="65857" spans="2:2">
      <c r="B65857" s="150"/>
    </row>
    <row r="65858" spans="2:2">
      <c r="B65858" s="150"/>
    </row>
    <row r="65859" spans="2:2">
      <c r="B65859" s="150"/>
    </row>
    <row r="65860" spans="2:2">
      <c r="B65860" s="150"/>
    </row>
    <row r="65861" spans="2:2">
      <c r="B65861" s="150"/>
    </row>
    <row r="65862" spans="2:2">
      <c r="B65862" s="150"/>
    </row>
    <row r="65863" spans="2:2">
      <c r="B65863" s="150"/>
    </row>
    <row r="65864" spans="2:2">
      <c r="B65864" s="150"/>
    </row>
    <row r="65865" spans="2:2">
      <c r="B65865" s="150"/>
    </row>
    <row r="65866" spans="2:2">
      <c r="B65866" s="150"/>
    </row>
    <row r="65867" spans="2:2">
      <c r="B65867" s="150"/>
    </row>
    <row r="65868" spans="2:2">
      <c r="B65868" s="150"/>
    </row>
    <row r="65869" spans="2:2">
      <c r="B65869" s="150"/>
    </row>
    <row r="65870" spans="2:2">
      <c r="B65870" s="150"/>
    </row>
    <row r="65871" spans="2:2">
      <c r="B65871" s="150"/>
    </row>
    <row r="65872" spans="2:2">
      <c r="B65872" s="150"/>
    </row>
    <row r="65873" spans="2:2">
      <c r="B65873" s="150"/>
    </row>
    <row r="65874" spans="2:2">
      <c r="B65874" s="150"/>
    </row>
    <row r="65875" spans="2:2">
      <c r="B65875" s="150"/>
    </row>
    <row r="65876" spans="2:2">
      <c r="B65876" s="150"/>
    </row>
    <row r="65877" spans="2:2">
      <c r="B65877" s="150"/>
    </row>
    <row r="65878" spans="2:2">
      <c r="B65878" s="150"/>
    </row>
    <row r="65879" spans="2:2">
      <c r="B65879" s="150"/>
    </row>
    <row r="65880" spans="2:2">
      <c r="B65880" s="150"/>
    </row>
    <row r="65881" spans="2:2">
      <c r="B65881" s="150"/>
    </row>
    <row r="65882" spans="2:2">
      <c r="B65882" s="150"/>
    </row>
    <row r="65883" spans="2:2">
      <c r="B65883" s="150"/>
    </row>
    <row r="65884" spans="2:2">
      <c r="B65884" s="150"/>
    </row>
    <row r="65885" spans="2:2">
      <c r="B65885" s="150"/>
    </row>
    <row r="65886" spans="2:2">
      <c r="B65886" s="150"/>
    </row>
    <row r="65887" spans="2:2">
      <c r="B65887" s="150"/>
    </row>
    <row r="65888" spans="2:2">
      <c r="B65888" s="150"/>
    </row>
    <row r="65889" spans="2:2">
      <c r="B65889" s="150"/>
    </row>
    <row r="65890" spans="2:2">
      <c r="B65890" s="150"/>
    </row>
    <row r="65891" spans="2:2">
      <c r="B65891" s="150"/>
    </row>
    <row r="65892" spans="2:2">
      <c r="B65892" s="150"/>
    </row>
    <row r="65893" spans="2:2">
      <c r="B65893" s="150"/>
    </row>
    <row r="65894" spans="2:2">
      <c r="B65894" s="150"/>
    </row>
    <row r="65895" spans="2:2">
      <c r="B65895" s="150"/>
    </row>
    <row r="65896" spans="2:2">
      <c r="B65896" s="150"/>
    </row>
    <row r="65897" spans="2:2">
      <c r="B65897" s="150"/>
    </row>
    <row r="65898" spans="2:2">
      <c r="B65898" s="150"/>
    </row>
    <row r="65899" spans="2:2">
      <c r="B65899" s="150"/>
    </row>
    <row r="65900" spans="2:2">
      <c r="B65900" s="150"/>
    </row>
    <row r="65901" spans="2:2">
      <c r="B65901" s="150"/>
    </row>
    <row r="65902" spans="2:2">
      <c r="B65902" s="150"/>
    </row>
    <row r="65903" spans="2:2">
      <c r="B65903" s="150"/>
    </row>
    <row r="65904" spans="2:2">
      <c r="B65904" s="150"/>
    </row>
    <row r="65905" spans="2:2">
      <c r="B65905" s="150"/>
    </row>
    <row r="65906" spans="2:2">
      <c r="B65906" s="150"/>
    </row>
    <row r="65907" spans="2:2">
      <c r="B65907" s="150"/>
    </row>
    <row r="65908" spans="2:2">
      <c r="B65908" s="150"/>
    </row>
    <row r="65909" spans="2:2">
      <c r="B65909" s="150"/>
    </row>
    <row r="65910" spans="2:2">
      <c r="B65910" s="150"/>
    </row>
    <row r="65911" spans="2:2">
      <c r="B65911" s="150"/>
    </row>
    <row r="65912" spans="2:2">
      <c r="B65912" s="150"/>
    </row>
    <row r="65913" spans="2:2">
      <c r="B65913" s="150"/>
    </row>
    <row r="65914" spans="2:2">
      <c r="B65914" s="150"/>
    </row>
    <row r="65915" spans="2:2">
      <c r="B65915" s="150"/>
    </row>
    <row r="65916" spans="2:2">
      <c r="B65916" s="150"/>
    </row>
    <row r="65917" spans="2:2">
      <c r="B65917" s="150"/>
    </row>
    <row r="65918" spans="2:2">
      <c r="B65918" s="150"/>
    </row>
    <row r="65919" spans="2:2">
      <c r="B65919" s="150"/>
    </row>
    <row r="65920" spans="2:2">
      <c r="B65920" s="150"/>
    </row>
    <row r="65921" spans="2:2">
      <c r="B65921" s="150"/>
    </row>
    <row r="65922" spans="2:2">
      <c r="B65922" s="150"/>
    </row>
    <row r="65923" spans="2:2">
      <c r="B65923" s="150"/>
    </row>
    <row r="65924" spans="2:2">
      <c r="B65924" s="150"/>
    </row>
    <row r="65925" spans="2:2">
      <c r="B65925" s="150"/>
    </row>
    <row r="65926" spans="2:2">
      <c r="B65926" s="150"/>
    </row>
    <row r="65927" spans="2:2">
      <c r="B65927" s="150"/>
    </row>
    <row r="65928" spans="2:2">
      <c r="B65928" s="150"/>
    </row>
    <row r="65929" spans="2:2">
      <c r="B65929" s="150"/>
    </row>
    <row r="65930" spans="2:2">
      <c r="B65930" s="150"/>
    </row>
    <row r="65931" spans="2:2">
      <c r="B65931" s="150"/>
    </row>
    <row r="65932" spans="2:2">
      <c r="B65932" s="150"/>
    </row>
    <row r="65933" spans="2:2">
      <c r="B65933" s="150"/>
    </row>
    <row r="65934" spans="2:2">
      <c r="B65934" s="150"/>
    </row>
    <row r="65935" spans="2:2">
      <c r="B65935" s="150"/>
    </row>
    <row r="65936" spans="2:2">
      <c r="B65936" s="150"/>
    </row>
    <row r="65937" spans="2:2">
      <c r="B65937" s="150"/>
    </row>
    <row r="65938" spans="2:2">
      <c r="B65938" s="150"/>
    </row>
    <row r="65939" spans="2:2">
      <c r="B65939" s="150"/>
    </row>
    <row r="65940" spans="2:2">
      <c r="B65940" s="150"/>
    </row>
    <row r="65941" spans="2:2">
      <c r="B65941" s="150"/>
    </row>
    <row r="65942" spans="2:2">
      <c r="B65942" s="150"/>
    </row>
    <row r="65943" spans="2:2">
      <c r="B65943" s="150"/>
    </row>
    <row r="65944" spans="2:2">
      <c r="B65944" s="150"/>
    </row>
    <row r="65945" spans="2:2">
      <c r="B65945" s="150"/>
    </row>
    <row r="65946" spans="2:2">
      <c r="B65946" s="150"/>
    </row>
    <row r="65947" spans="2:2">
      <c r="B65947" s="150"/>
    </row>
    <row r="65948" spans="2:2">
      <c r="B65948" s="150"/>
    </row>
    <row r="65949" spans="2:2">
      <c r="B65949" s="150"/>
    </row>
    <row r="65950" spans="2:2">
      <c r="B65950" s="150"/>
    </row>
    <row r="65951" spans="2:2">
      <c r="B65951" s="150"/>
    </row>
    <row r="65952" spans="2:2">
      <c r="B65952" s="150"/>
    </row>
    <row r="65953" spans="2:2">
      <c r="B65953" s="150"/>
    </row>
    <row r="65954" spans="2:2">
      <c r="B65954" s="150"/>
    </row>
    <row r="65955" spans="2:2">
      <c r="B65955" s="150"/>
    </row>
    <row r="65956" spans="2:2">
      <c r="B65956" s="150"/>
    </row>
    <row r="65957" spans="2:2">
      <c r="B65957" s="150"/>
    </row>
    <row r="65958" spans="2:2">
      <c r="B65958" s="150"/>
    </row>
    <row r="65959" spans="2:2">
      <c r="B65959" s="150"/>
    </row>
    <row r="65960" spans="2:2">
      <c r="B65960" s="150"/>
    </row>
    <row r="65961" spans="2:2">
      <c r="B65961" s="150"/>
    </row>
    <row r="65962" spans="2:2">
      <c r="B65962" s="150"/>
    </row>
    <row r="65963" spans="2:2">
      <c r="B65963" s="150"/>
    </row>
    <row r="65964" spans="2:2">
      <c r="B65964" s="150"/>
    </row>
    <row r="65965" spans="2:2">
      <c r="B65965" s="150"/>
    </row>
    <row r="65966" spans="2:2">
      <c r="B65966" s="150"/>
    </row>
    <row r="65967" spans="2:2">
      <c r="B65967" s="150"/>
    </row>
    <row r="65968" spans="2:2">
      <c r="B65968" s="150"/>
    </row>
    <row r="65969" spans="2:2">
      <c r="B65969" s="150"/>
    </row>
    <row r="65970" spans="2:2">
      <c r="B65970" s="150"/>
    </row>
    <row r="65971" spans="2:2">
      <c r="B65971" s="150"/>
    </row>
    <row r="65972" spans="2:2">
      <c r="B65972" s="150"/>
    </row>
    <row r="65973" spans="2:2">
      <c r="B65973" s="150"/>
    </row>
    <row r="65974" spans="2:2">
      <c r="B65974" s="150"/>
    </row>
    <row r="65975" spans="2:2">
      <c r="B65975" s="150"/>
    </row>
    <row r="65976" spans="2:2">
      <c r="B65976" s="150"/>
    </row>
    <row r="65977" spans="2:2">
      <c r="B65977" s="150"/>
    </row>
    <row r="65978" spans="2:2">
      <c r="B65978" s="150"/>
    </row>
    <row r="65979" spans="2:2">
      <c r="B65979" s="150"/>
    </row>
    <row r="65980" spans="2:2">
      <c r="B65980" s="150"/>
    </row>
    <row r="65981" spans="2:2">
      <c r="B65981" s="150"/>
    </row>
    <row r="65982" spans="2:2">
      <c r="B65982" s="150"/>
    </row>
    <row r="65983" spans="2:2">
      <c r="B65983" s="150"/>
    </row>
    <row r="65984" spans="2:2">
      <c r="B65984" s="150"/>
    </row>
    <row r="65985" spans="2:2">
      <c r="B65985" s="150"/>
    </row>
    <row r="65986" spans="2:2">
      <c r="B65986" s="150"/>
    </row>
    <row r="65987" spans="2:2">
      <c r="B65987" s="150"/>
    </row>
    <row r="65988" spans="2:2">
      <c r="B65988" s="150"/>
    </row>
    <row r="65989" spans="2:2">
      <c r="B65989" s="150"/>
    </row>
    <row r="65990" spans="2:2">
      <c r="B65990" s="150"/>
    </row>
    <row r="65991" spans="2:2">
      <c r="B65991" s="150"/>
    </row>
    <row r="65992" spans="2:2">
      <c r="B65992" s="150"/>
    </row>
    <row r="65993" spans="2:2">
      <c r="B65993" s="150"/>
    </row>
    <row r="65994" spans="2:2">
      <c r="B65994" s="150"/>
    </row>
    <row r="65995" spans="2:2">
      <c r="B65995" s="150"/>
    </row>
    <row r="65996" spans="2:2">
      <c r="B65996" s="150"/>
    </row>
    <row r="65997" spans="2:2">
      <c r="B65997" s="150"/>
    </row>
    <row r="65998" spans="2:2">
      <c r="B65998" s="150"/>
    </row>
    <row r="65999" spans="2:2">
      <c r="B65999" s="150"/>
    </row>
    <row r="66000" spans="2:2">
      <c r="B66000" s="150"/>
    </row>
    <row r="66001" spans="2:2">
      <c r="B66001" s="150"/>
    </row>
    <row r="66002" spans="2:2">
      <c r="B66002" s="150"/>
    </row>
    <row r="66003" spans="2:2">
      <c r="B66003" s="150"/>
    </row>
    <row r="66004" spans="2:2">
      <c r="B66004" s="150"/>
    </row>
    <row r="66005" spans="2:2">
      <c r="B66005" s="150"/>
    </row>
    <row r="66006" spans="2:2">
      <c r="B66006" s="150"/>
    </row>
    <row r="66007" spans="2:2">
      <c r="B66007" s="150"/>
    </row>
    <row r="66008" spans="2:2">
      <c r="B66008" s="150"/>
    </row>
    <row r="66009" spans="2:2">
      <c r="B66009" s="150"/>
    </row>
    <row r="66010" spans="2:2">
      <c r="B66010" s="150"/>
    </row>
    <row r="66011" spans="2:2">
      <c r="B66011" s="150"/>
    </row>
    <row r="66012" spans="2:2">
      <c r="B66012" s="150"/>
    </row>
    <row r="66013" spans="2:2">
      <c r="B66013" s="150"/>
    </row>
    <row r="66014" spans="2:2">
      <c r="B66014" s="150"/>
    </row>
    <row r="66015" spans="2:2">
      <c r="B66015" s="150"/>
    </row>
    <row r="66016" spans="2:2">
      <c r="B66016" s="150"/>
    </row>
    <row r="66017" spans="2:2">
      <c r="B66017" s="150"/>
    </row>
    <row r="66018" spans="2:2">
      <c r="B66018" s="150"/>
    </row>
    <row r="66019" spans="2:2">
      <c r="B66019" s="150"/>
    </row>
    <row r="66020" spans="2:2">
      <c r="B66020" s="150"/>
    </row>
    <row r="66021" spans="2:2">
      <c r="B66021" s="150"/>
    </row>
    <row r="66022" spans="2:2">
      <c r="B66022" s="150"/>
    </row>
    <row r="66023" spans="2:2">
      <c r="B66023" s="150"/>
    </row>
    <row r="66024" spans="2:2">
      <c r="B66024" s="150"/>
    </row>
    <row r="66025" spans="2:2">
      <c r="B66025" s="150"/>
    </row>
    <row r="66026" spans="2:2">
      <c r="B66026" s="150"/>
    </row>
    <row r="66027" spans="2:2">
      <c r="B66027" s="150"/>
    </row>
    <row r="66028" spans="2:2">
      <c r="B66028" s="150"/>
    </row>
    <row r="66029" spans="2:2">
      <c r="B66029" s="150"/>
    </row>
    <row r="66030" spans="2:2">
      <c r="B66030" s="150"/>
    </row>
    <row r="66031" spans="2:2">
      <c r="B66031" s="150"/>
    </row>
    <row r="66032" spans="2:2">
      <c r="B66032" s="150"/>
    </row>
    <row r="66033" spans="2:2">
      <c r="B66033" s="150"/>
    </row>
    <row r="66034" spans="2:2">
      <c r="B66034" s="150"/>
    </row>
    <row r="66035" spans="2:2">
      <c r="B66035" s="150"/>
    </row>
    <row r="66036" spans="2:2">
      <c r="B66036" s="150"/>
    </row>
    <row r="66037" spans="2:2">
      <c r="B66037" s="150"/>
    </row>
    <row r="66038" spans="2:2">
      <c r="B66038" s="150"/>
    </row>
    <row r="66039" spans="2:2">
      <c r="B66039" s="150"/>
    </row>
    <row r="66040" spans="2:2">
      <c r="B66040" s="150"/>
    </row>
    <row r="66041" spans="2:2">
      <c r="B66041" s="150"/>
    </row>
    <row r="66042" spans="2:2">
      <c r="B66042" s="150"/>
    </row>
    <row r="66043" spans="2:2">
      <c r="B66043" s="150"/>
    </row>
    <row r="66044" spans="2:2">
      <c r="B66044" s="150"/>
    </row>
    <row r="66045" spans="2:2">
      <c r="B66045" s="150"/>
    </row>
    <row r="66046" spans="2:2">
      <c r="B66046" s="150"/>
    </row>
    <row r="66047" spans="2:2">
      <c r="B66047" s="150"/>
    </row>
    <row r="66048" spans="2:2">
      <c r="B66048" s="150"/>
    </row>
    <row r="66049" spans="2:2">
      <c r="B66049" s="150"/>
    </row>
    <row r="66050" spans="2:2">
      <c r="B66050" s="150"/>
    </row>
    <row r="66051" spans="2:2">
      <c r="B66051" s="150"/>
    </row>
    <row r="66052" spans="2:2">
      <c r="B66052" s="150"/>
    </row>
    <row r="66053" spans="2:2">
      <c r="B66053" s="150"/>
    </row>
    <row r="66054" spans="2:2">
      <c r="B66054" s="150"/>
    </row>
    <row r="66055" spans="2:2">
      <c r="B66055" s="150"/>
    </row>
    <row r="66056" spans="2:2">
      <c r="B66056" s="150"/>
    </row>
    <row r="66057" spans="2:2">
      <c r="B66057" s="150"/>
    </row>
    <row r="66058" spans="2:2">
      <c r="B66058" s="150"/>
    </row>
    <row r="66059" spans="2:2">
      <c r="B66059" s="150"/>
    </row>
    <row r="66060" spans="2:2">
      <c r="B66060" s="150"/>
    </row>
    <row r="66061" spans="2:2">
      <c r="B66061" s="150"/>
    </row>
    <row r="66062" spans="2:2">
      <c r="B66062" s="150"/>
    </row>
    <row r="66063" spans="2:2">
      <c r="B66063" s="150"/>
    </row>
    <row r="66064" spans="2:2">
      <c r="B66064" s="150"/>
    </row>
    <row r="66065" spans="2:2">
      <c r="B66065" s="150"/>
    </row>
    <row r="66066" spans="2:2">
      <c r="B66066" s="150"/>
    </row>
    <row r="66067" spans="2:2">
      <c r="B66067" s="150"/>
    </row>
    <row r="66068" spans="2:2">
      <c r="B66068" s="150"/>
    </row>
    <row r="66069" spans="2:2">
      <c r="B66069" s="150"/>
    </row>
    <row r="66070" spans="2:2">
      <c r="B66070" s="150"/>
    </row>
    <row r="66071" spans="2:2">
      <c r="B66071" s="150"/>
    </row>
    <row r="66072" spans="2:2">
      <c r="B66072" s="150"/>
    </row>
    <row r="66073" spans="2:2">
      <c r="B66073" s="150"/>
    </row>
    <row r="66074" spans="2:2">
      <c r="B66074" s="150"/>
    </row>
    <row r="66075" spans="2:2">
      <c r="B66075" s="150"/>
    </row>
    <row r="66076" spans="2:2">
      <c r="B66076" s="150"/>
    </row>
    <row r="66077" spans="2:2">
      <c r="B66077" s="150"/>
    </row>
    <row r="66078" spans="2:2">
      <c r="B66078" s="150"/>
    </row>
    <row r="66079" spans="2:2">
      <c r="B66079" s="150"/>
    </row>
    <row r="66080" spans="2:2">
      <c r="B66080" s="150"/>
    </row>
    <row r="66081" spans="2:2">
      <c r="B66081" s="150"/>
    </row>
    <row r="66082" spans="2:2">
      <c r="B66082" s="150"/>
    </row>
    <row r="66083" spans="2:2">
      <c r="B66083" s="150"/>
    </row>
    <row r="66084" spans="2:2">
      <c r="B66084" s="150"/>
    </row>
    <row r="66085" spans="2:2">
      <c r="B66085" s="150"/>
    </row>
    <row r="66086" spans="2:2">
      <c r="B66086" s="150"/>
    </row>
    <row r="66087" spans="2:2">
      <c r="B66087" s="150"/>
    </row>
    <row r="66088" spans="2:2">
      <c r="B66088" s="150"/>
    </row>
    <row r="66089" spans="2:2">
      <c r="B66089" s="150"/>
    </row>
    <row r="66090" spans="2:2">
      <c r="B66090" s="150"/>
    </row>
    <row r="66091" spans="2:2">
      <c r="B66091" s="150"/>
    </row>
    <row r="66092" spans="2:2">
      <c r="B66092" s="150"/>
    </row>
    <row r="66093" spans="2:2">
      <c r="B66093" s="150"/>
    </row>
    <row r="66094" spans="2:2">
      <c r="B66094" s="150"/>
    </row>
    <row r="66095" spans="2:2">
      <c r="B66095" s="150"/>
    </row>
    <row r="66096" spans="2:2">
      <c r="B66096" s="150"/>
    </row>
    <row r="66097" spans="2:2">
      <c r="B66097" s="150"/>
    </row>
    <row r="66098" spans="2:2">
      <c r="B66098" s="150"/>
    </row>
    <row r="66099" spans="2:2">
      <c r="B66099" s="150"/>
    </row>
    <row r="66100" spans="2:2">
      <c r="B66100" s="150"/>
    </row>
    <row r="66101" spans="2:2">
      <c r="B66101" s="150"/>
    </row>
    <row r="66102" spans="2:2">
      <c r="B66102" s="150"/>
    </row>
    <row r="66103" spans="2:2">
      <c r="B66103" s="150"/>
    </row>
    <row r="66104" spans="2:2">
      <c r="B66104" s="150"/>
    </row>
    <row r="66105" spans="2:2">
      <c r="B66105" s="150"/>
    </row>
    <row r="66106" spans="2:2">
      <c r="B66106" s="150"/>
    </row>
    <row r="66107" spans="2:2">
      <c r="B66107" s="150"/>
    </row>
    <row r="66108" spans="2:2">
      <c r="B66108" s="150"/>
    </row>
    <row r="66109" spans="2:2">
      <c r="B66109" s="150"/>
    </row>
    <row r="66110" spans="2:2">
      <c r="B66110" s="150"/>
    </row>
    <row r="66111" spans="2:2">
      <c r="B66111" s="150"/>
    </row>
    <row r="66112" spans="2:2">
      <c r="B66112" s="150"/>
    </row>
    <row r="66113" spans="2:2">
      <c r="B66113" s="150"/>
    </row>
    <row r="66114" spans="2:2">
      <c r="B66114" s="150"/>
    </row>
    <row r="66115" spans="2:2">
      <c r="B66115" s="150"/>
    </row>
    <row r="66116" spans="2:2">
      <c r="B66116" s="150"/>
    </row>
    <row r="66117" spans="2:2">
      <c r="B66117" s="150"/>
    </row>
    <row r="66118" spans="2:2">
      <c r="B66118" s="150"/>
    </row>
    <row r="66119" spans="2:2">
      <c r="B66119" s="150"/>
    </row>
    <row r="66120" spans="2:2">
      <c r="B66120" s="150"/>
    </row>
    <row r="66121" spans="2:2">
      <c r="B66121" s="150"/>
    </row>
    <row r="66122" spans="2:2">
      <c r="B66122" s="150"/>
    </row>
    <row r="66123" spans="2:2">
      <c r="B66123" s="150"/>
    </row>
    <row r="66124" spans="2:2">
      <c r="B66124" s="150"/>
    </row>
    <row r="66125" spans="2:2">
      <c r="B66125" s="150"/>
    </row>
    <row r="66126" spans="2:2">
      <c r="B66126" s="150"/>
    </row>
    <row r="66127" spans="2:2">
      <c r="B66127" s="150"/>
    </row>
    <row r="66128" spans="2:2">
      <c r="B66128" s="150"/>
    </row>
    <row r="66129" spans="2:2">
      <c r="B66129" s="150"/>
    </row>
    <row r="66130" spans="2:2">
      <c r="B66130" s="150"/>
    </row>
    <row r="66131" spans="2:2">
      <c r="B66131" s="150"/>
    </row>
    <row r="66132" spans="2:2">
      <c r="B66132" s="150"/>
    </row>
    <row r="66133" spans="2:2">
      <c r="B66133" s="150"/>
    </row>
    <row r="66134" spans="2:2">
      <c r="B66134" s="150"/>
    </row>
    <row r="66135" spans="2:2">
      <c r="B66135" s="150"/>
    </row>
    <row r="66136" spans="2:2">
      <c r="B66136" s="150"/>
    </row>
    <row r="66137" spans="2:2">
      <c r="B66137" s="150"/>
    </row>
    <row r="66138" spans="2:2">
      <c r="B66138" s="150"/>
    </row>
    <row r="66139" spans="2:2">
      <c r="B66139" s="150"/>
    </row>
    <row r="66140" spans="2:2">
      <c r="B66140" s="150"/>
    </row>
    <row r="66141" spans="2:2">
      <c r="B66141" s="150"/>
    </row>
    <row r="66142" spans="2:2">
      <c r="B66142" s="150"/>
    </row>
    <row r="66143" spans="2:2">
      <c r="B66143" s="150"/>
    </row>
    <row r="66144" spans="2:2">
      <c r="B66144" s="150"/>
    </row>
    <row r="66145" spans="2:2">
      <c r="B66145" s="150"/>
    </row>
    <row r="66146" spans="2:2">
      <c r="B66146" s="150"/>
    </row>
    <row r="66147" spans="2:2">
      <c r="B66147" s="150"/>
    </row>
    <row r="66148" spans="2:2">
      <c r="B66148" s="150"/>
    </row>
    <row r="66149" spans="2:2">
      <c r="B66149" s="150"/>
    </row>
    <row r="66150" spans="2:2">
      <c r="B66150" s="150"/>
    </row>
    <row r="66151" spans="2:2">
      <c r="B66151" s="150"/>
    </row>
    <row r="66152" spans="2:2">
      <c r="B66152" s="150"/>
    </row>
    <row r="66153" spans="2:2">
      <c r="B66153" s="150"/>
    </row>
    <row r="66154" spans="2:2">
      <c r="B66154" s="150"/>
    </row>
    <row r="66155" spans="2:2">
      <c r="B66155" s="150"/>
    </row>
    <row r="66156" spans="2:2">
      <c r="B66156" s="150"/>
    </row>
    <row r="66157" spans="2:2">
      <c r="B66157" s="150"/>
    </row>
    <row r="66158" spans="2:2">
      <c r="B66158" s="150"/>
    </row>
    <row r="66159" spans="2:2">
      <c r="B66159" s="150"/>
    </row>
    <row r="66160" spans="2:2">
      <c r="B66160" s="150"/>
    </row>
    <row r="66161" spans="2:2">
      <c r="B66161" s="150"/>
    </row>
    <row r="66162" spans="2:2">
      <c r="B66162" s="150"/>
    </row>
    <row r="66163" spans="2:2">
      <c r="B66163" s="150"/>
    </row>
    <row r="66164" spans="2:2">
      <c r="B66164" s="150"/>
    </row>
    <row r="66165" spans="2:2">
      <c r="B66165" s="150"/>
    </row>
    <row r="66166" spans="2:2">
      <c r="B66166" s="150"/>
    </row>
    <row r="66167" spans="2:2">
      <c r="B66167" s="150"/>
    </row>
    <row r="66168" spans="2:2">
      <c r="B66168" s="150"/>
    </row>
    <row r="66169" spans="2:2">
      <c r="B66169" s="150"/>
    </row>
    <row r="66170" spans="2:2">
      <c r="B66170" s="150"/>
    </row>
    <row r="66171" spans="2:2">
      <c r="B66171" s="150"/>
    </row>
    <row r="66172" spans="2:2">
      <c r="B66172" s="150"/>
    </row>
    <row r="66173" spans="2:2">
      <c r="B66173" s="150"/>
    </row>
    <row r="66174" spans="2:2">
      <c r="B66174" s="150"/>
    </row>
    <row r="66175" spans="2:2">
      <c r="B66175" s="150"/>
    </row>
    <row r="66176" spans="2:2">
      <c r="B66176" s="150"/>
    </row>
    <row r="66177" spans="2:2">
      <c r="B66177" s="150"/>
    </row>
    <row r="66178" spans="2:2">
      <c r="B66178" s="150"/>
    </row>
    <row r="66179" spans="2:2">
      <c r="B66179" s="150"/>
    </row>
    <row r="66180" spans="2:2">
      <c r="B66180" s="150"/>
    </row>
    <row r="66181" spans="2:2">
      <c r="B66181" s="150"/>
    </row>
    <row r="66182" spans="2:2">
      <c r="B66182" s="150"/>
    </row>
    <row r="66183" spans="2:2">
      <c r="B66183" s="150"/>
    </row>
    <row r="66184" spans="2:2">
      <c r="B66184" s="150"/>
    </row>
    <row r="66185" spans="2:2">
      <c r="B66185" s="150"/>
    </row>
    <row r="66186" spans="2:2">
      <c r="B66186" s="150"/>
    </row>
    <row r="66187" spans="2:2">
      <c r="B66187" s="150"/>
    </row>
    <row r="66188" spans="2:2">
      <c r="B66188" s="150"/>
    </row>
    <row r="66189" spans="2:2">
      <c r="B66189" s="150"/>
    </row>
    <row r="66190" spans="2:2">
      <c r="B66190" s="150"/>
    </row>
    <row r="66191" spans="2:2">
      <c r="B66191" s="150"/>
    </row>
    <row r="66192" spans="2:2">
      <c r="B66192" s="150"/>
    </row>
    <row r="66193" spans="2:2">
      <c r="B66193" s="150"/>
    </row>
    <row r="66194" spans="2:2">
      <c r="B66194" s="150"/>
    </row>
    <row r="66195" spans="2:2">
      <c r="B66195" s="150"/>
    </row>
    <row r="66196" spans="2:2">
      <c r="B66196" s="150"/>
    </row>
    <row r="66197" spans="2:2">
      <c r="B66197" s="150"/>
    </row>
    <row r="66198" spans="2:2">
      <c r="B66198" s="150"/>
    </row>
    <row r="66199" spans="2:2">
      <c r="B66199" s="150"/>
    </row>
    <row r="66200" spans="2:2">
      <c r="B66200" s="150"/>
    </row>
    <row r="66201" spans="2:2">
      <c r="B66201" s="150"/>
    </row>
    <row r="66202" spans="2:2">
      <c r="B66202" s="150"/>
    </row>
    <row r="66203" spans="2:2">
      <c r="B66203" s="150"/>
    </row>
    <row r="66204" spans="2:2">
      <c r="B66204" s="150"/>
    </row>
    <row r="66205" spans="2:2">
      <c r="B66205" s="150"/>
    </row>
    <row r="66206" spans="2:2">
      <c r="B66206" s="150"/>
    </row>
    <row r="66207" spans="2:2">
      <c r="B66207" s="150"/>
    </row>
    <row r="66208" spans="2:2">
      <c r="B66208" s="150"/>
    </row>
    <row r="66209" spans="2:2">
      <c r="B66209" s="150"/>
    </row>
    <row r="66210" spans="2:2">
      <c r="B66210" s="150"/>
    </row>
    <row r="66211" spans="2:2">
      <c r="B66211" s="150"/>
    </row>
    <row r="66212" spans="2:2">
      <c r="B66212" s="150"/>
    </row>
    <row r="66213" spans="2:2">
      <c r="B66213" s="150"/>
    </row>
    <row r="66214" spans="2:2">
      <c r="B66214" s="150"/>
    </row>
    <row r="66215" spans="2:2">
      <c r="B66215" s="150"/>
    </row>
    <row r="66216" spans="2:2">
      <c r="B66216" s="150"/>
    </row>
    <row r="66217" spans="2:2">
      <c r="B66217" s="150"/>
    </row>
    <row r="66218" spans="2:2">
      <c r="B66218" s="150"/>
    </row>
    <row r="66219" spans="2:2">
      <c r="B66219" s="150"/>
    </row>
    <row r="66220" spans="2:2">
      <c r="B66220" s="150"/>
    </row>
    <row r="66221" spans="2:2">
      <c r="B66221" s="150"/>
    </row>
    <row r="66222" spans="2:2">
      <c r="B66222" s="150"/>
    </row>
    <row r="66223" spans="2:2">
      <c r="B66223" s="150"/>
    </row>
    <row r="66224" spans="2:2">
      <c r="B66224" s="150"/>
    </row>
    <row r="66225" spans="2:2">
      <c r="B66225" s="150"/>
    </row>
    <row r="66226" spans="2:2">
      <c r="B66226" s="150"/>
    </row>
    <row r="66227" spans="2:2">
      <c r="B66227" s="150"/>
    </row>
    <row r="66228" spans="2:2">
      <c r="B66228" s="150"/>
    </row>
    <row r="66229" spans="2:2">
      <c r="B66229" s="150"/>
    </row>
    <row r="66230" spans="2:2">
      <c r="B66230" s="150"/>
    </row>
    <row r="66231" spans="2:2">
      <c r="B66231" s="150"/>
    </row>
    <row r="66232" spans="2:2">
      <c r="B66232" s="150"/>
    </row>
    <row r="66233" spans="2:2">
      <c r="B66233" s="150"/>
    </row>
    <row r="66234" spans="2:2">
      <c r="B66234" s="150"/>
    </row>
    <row r="66235" spans="2:2">
      <c r="B66235" s="150"/>
    </row>
    <row r="66236" spans="2:2">
      <c r="B66236" s="150"/>
    </row>
    <row r="66237" spans="2:2">
      <c r="B66237" s="150"/>
    </row>
    <row r="66238" spans="2:2">
      <c r="B66238" s="150"/>
    </row>
    <row r="66239" spans="2:2">
      <c r="B66239" s="150"/>
    </row>
    <row r="66240" spans="2:2">
      <c r="B66240" s="150"/>
    </row>
    <row r="66241" spans="2:2">
      <c r="B66241" s="150"/>
    </row>
    <row r="66242" spans="2:2">
      <c r="B66242" s="150"/>
    </row>
    <row r="66243" spans="2:2">
      <c r="B66243" s="150"/>
    </row>
    <row r="66244" spans="2:2">
      <c r="B66244" s="150"/>
    </row>
    <row r="66245" spans="2:2">
      <c r="B66245" s="150"/>
    </row>
    <row r="66246" spans="2:2">
      <c r="B66246" s="150"/>
    </row>
    <row r="66247" spans="2:2">
      <c r="B66247" s="150"/>
    </row>
    <row r="66248" spans="2:2">
      <c r="B66248" s="150"/>
    </row>
    <row r="66249" spans="2:2">
      <c r="B66249" s="150"/>
    </row>
    <row r="66250" spans="2:2">
      <c r="B66250" s="150"/>
    </row>
    <row r="66251" spans="2:2">
      <c r="B66251" s="150"/>
    </row>
    <row r="66252" spans="2:2">
      <c r="B66252" s="150"/>
    </row>
    <row r="66253" spans="2:2">
      <c r="B66253" s="150"/>
    </row>
    <row r="66254" spans="2:2">
      <c r="B66254" s="150"/>
    </row>
    <row r="66255" spans="2:2">
      <c r="B66255" s="150"/>
    </row>
    <row r="66256" spans="2:2">
      <c r="B66256" s="150"/>
    </row>
    <row r="66257" spans="2:2">
      <c r="B66257" s="150"/>
    </row>
    <row r="66258" spans="2:2">
      <c r="B66258" s="150"/>
    </row>
    <row r="66259" spans="2:2">
      <c r="B66259" s="150"/>
    </row>
    <row r="66260" spans="2:2">
      <c r="B66260" s="150"/>
    </row>
    <row r="66261" spans="2:2">
      <c r="B66261" s="150"/>
    </row>
    <row r="66262" spans="2:2">
      <c r="B66262" s="150"/>
    </row>
    <row r="66263" spans="2:2">
      <c r="B66263" s="150"/>
    </row>
    <row r="66264" spans="2:2">
      <c r="B66264" s="150"/>
    </row>
    <row r="66265" spans="2:2">
      <c r="B66265" s="150"/>
    </row>
    <row r="66266" spans="2:2">
      <c r="B66266" s="150"/>
    </row>
    <row r="66267" spans="2:2">
      <c r="B66267" s="150"/>
    </row>
    <row r="66268" spans="2:2">
      <c r="B66268" s="150"/>
    </row>
    <row r="66269" spans="2:2">
      <c r="B66269" s="150"/>
    </row>
    <row r="66270" spans="2:2">
      <c r="B66270" s="150"/>
    </row>
    <row r="66271" spans="2:2">
      <c r="B66271" s="150"/>
    </row>
    <row r="66272" spans="2:2">
      <c r="B66272" s="150"/>
    </row>
    <row r="66273" spans="2:2">
      <c r="B66273" s="150"/>
    </row>
    <row r="66274" spans="2:2">
      <c r="B66274" s="150"/>
    </row>
    <row r="66275" spans="2:2">
      <c r="B66275" s="150"/>
    </row>
    <row r="66276" spans="2:2">
      <c r="B66276" s="150"/>
    </row>
    <row r="66277" spans="2:2">
      <c r="B66277" s="150"/>
    </row>
    <row r="66278" spans="2:2">
      <c r="B66278" s="150"/>
    </row>
    <row r="66279" spans="2:2">
      <c r="B66279" s="150"/>
    </row>
    <row r="66280" spans="2:2">
      <c r="B66280" s="150"/>
    </row>
    <row r="66281" spans="2:2">
      <c r="B66281" s="150"/>
    </row>
    <row r="66282" spans="2:2">
      <c r="B66282" s="150"/>
    </row>
    <row r="66283" spans="2:2">
      <c r="B66283" s="150"/>
    </row>
    <row r="66284" spans="2:2">
      <c r="B66284" s="150"/>
    </row>
    <row r="66285" spans="2:2">
      <c r="B66285" s="150"/>
    </row>
    <row r="66286" spans="2:2">
      <c r="B66286" s="150"/>
    </row>
    <row r="66287" spans="2:2">
      <c r="B66287" s="150"/>
    </row>
    <row r="66288" spans="2:2">
      <c r="B66288" s="150"/>
    </row>
    <row r="66289" spans="2:2">
      <c r="B66289" s="150"/>
    </row>
    <row r="66290" spans="2:2">
      <c r="B66290" s="150"/>
    </row>
    <row r="66291" spans="2:2">
      <c r="B66291" s="150"/>
    </row>
    <row r="66292" spans="2:2">
      <c r="B66292" s="150"/>
    </row>
    <row r="66293" spans="2:2">
      <c r="B66293" s="150"/>
    </row>
    <row r="66294" spans="2:2">
      <c r="B66294" s="150"/>
    </row>
    <row r="66295" spans="2:2">
      <c r="B66295" s="150"/>
    </row>
    <row r="66296" spans="2:2">
      <c r="B66296" s="150"/>
    </row>
    <row r="66297" spans="2:2">
      <c r="B66297" s="150"/>
    </row>
    <row r="66298" spans="2:2">
      <c r="B66298" s="150"/>
    </row>
    <row r="66299" spans="2:2">
      <c r="B66299" s="150"/>
    </row>
    <row r="66300" spans="2:2">
      <c r="B66300" s="150"/>
    </row>
    <row r="66301" spans="2:2">
      <c r="B66301" s="150"/>
    </row>
    <row r="66302" spans="2:2">
      <c r="B66302" s="150"/>
    </row>
    <row r="66303" spans="2:2">
      <c r="B66303" s="150"/>
    </row>
    <row r="66304" spans="2:2">
      <c r="B66304" s="150"/>
    </row>
    <row r="66305" spans="2:2">
      <c r="B66305" s="150"/>
    </row>
    <row r="66306" spans="2:2">
      <c r="B66306" s="150"/>
    </row>
    <row r="66307" spans="2:2">
      <c r="B66307" s="150"/>
    </row>
    <row r="66308" spans="2:2">
      <c r="B66308" s="150"/>
    </row>
    <row r="66309" spans="2:2">
      <c r="B66309" s="150"/>
    </row>
    <row r="66310" spans="2:2">
      <c r="B66310" s="150"/>
    </row>
    <row r="66311" spans="2:2">
      <c r="B66311" s="150"/>
    </row>
    <row r="66312" spans="2:2">
      <c r="B66312" s="150"/>
    </row>
    <row r="66313" spans="2:2">
      <c r="B66313" s="150"/>
    </row>
    <row r="66314" spans="2:2">
      <c r="B66314" s="150"/>
    </row>
    <row r="66315" spans="2:2">
      <c r="B66315" s="150"/>
    </row>
    <row r="66316" spans="2:2">
      <c r="B66316" s="150"/>
    </row>
    <row r="66317" spans="2:2">
      <c r="B66317" s="150"/>
    </row>
    <row r="66318" spans="2:2">
      <c r="B66318" s="150"/>
    </row>
    <row r="66319" spans="2:2">
      <c r="B66319" s="150"/>
    </row>
    <row r="66320" spans="2:2">
      <c r="B66320" s="150"/>
    </row>
    <row r="66321" spans="2:2">
      <c r="B66321" s="150"/>
    </row>
    <row r="66322" spans="2:2">
      <c r="B66322" s="150"/>
    </row>
    <row r="66323" spans="2:2">
      <c r="B66323" s="150"/>
    </row>
    <row r="66324" spans="2:2">
      <c r="B66324" s="150"/>
    </row>
    <row r="66325" spans="2:2">
      <c r="B66325" s="150"/>
    </row>
    <row r="66326" spans="2:2">
      <c r="B66326" s="150"/>
    </row>
    <row r="66327" spans="2:2">
      <c r="B66327" s="150"/>
    </row>
    <row r="66328" spans="2:2">
      <c r="B66328" s="150"/>
    </row>
    <row r="66329" spans="2:2">
      <c r="B66329" s="150"/>
    </row>
    <row r="66330" spans="2:2">
      <c r="B66330" s="150"/>
    </row>
    <row r="66331" spans="2:2">
      <c r="B66331" s="150"/>
    </row>
    <row r="66332" spans="2:2">
      <c r="B66332" s="150"/>
    </row>
    <row r="66333" spans="2:2">
      <c r="B66333" s="150"/>
    </row>
    <row r="66334" spans="2:2">
      <c r="B66334" s="150"/>
    </row>
    <row r="66335" spans="2:2">
      <c r="B66335" s="150"/>
    </row>
    <row r="66336" spans="2:2">
      <c r="B66336" s="150"/>
    </row>
    <row r="66337" spans="2:2">
      <c r="B66337" s="150"/>
    </row>
    <row r="66338" spans="2:2">
      <c r="B66338" s="150"/>
    </row>
    <row r="66339" spans="2:2">
      <c r="B66339" s="150"/>
    </row>
    <row r="66340" spans="2:2">
      <c r="B66340" s="150"/>
    </row>
    <row r="66341" spans="2:2">
      <c r="B66341" s="150"/>
    </row>
    <row r="66342" spans="2:2">
      <c r="B66342" s="150"/>
    </row>
    <row r="66343" spans="2:2">
      <c r="B66343" s="150"/>
    </row>
    <row r="66344" spans="2:2">
      <c r="B66344" s="150"/>
    </row>
    <row r="66345" spans="2:2">
      <c r="B66345" s="150"/>
    </row>
    <row r="66346" spans="2:2">
      <c r="B66346" s="150"/>
    </row>
    <row r="66347" spans="2:2">
      <c r="B66347" s="150"/>
    </row>
    <row r="66348" spans="2:2">
      <c r="B66348" s="150"/>
    </row>
    <row r="66349" spans="2:2">
      <c r="B66349" s="150"/>
    </row>
    <row r="66350" spans="2:2">
      <c r="B66350" s="150"/>
    </row>
    <row r="66351" spans="2:2">
      <c r="B66351" s="150"/>
    </row>
    <row r="66352" spans="2:2">
      <c r="B66352" s="150"/>
    </row>
    <row r="66353" spans="2:2">
      <c r="B66353" s="150"/>
    </row>
    <row r="66354" spans="2:2">
      <c r="B66354" s="150"/>
    </row>
    <row r="66355" spans="2:2">
      <c r="B66355" s="150"/>
    </row>
    <row r="66356" spans="2:2">
      <c r="B66356" s="150"/>
    </row>
    <row r="66357" spans="2:2">
      <c r="B66357" s="150"/>
    </row>
    <row r="66358" spans="2:2">
      <c r="B66358" s="150"/>
    </row>
    <row r="66359" spans="2:2">
      <c r="B66359" s="150"/>
    </row>
    <row r="66360" spans="2:2">
      <c r="B66360" s="150"/>
    </row>
    <row r="66361" spans="2:2">
      <c r="B66361" s="150"/>
    </row>
    <row r="66362" spans="2:2">
      <c r="B66362" s="150"/>
    </row>
    <row r="66363" spans="2:2">
      <c r="B66363" s="150"/>
    </row>
    <row r="66364" spans="2:2">
      <c r="B66364" s="150"/>
    </row>
    <row r="66365" spans="2:2">
      <c r="B66365" s="150"/>
    </row>
    <row r="66366" spans="2:2">
      <c r="B66366" s="150"/>
    </row>
    <row r="66367" spans="2:2">
      <c r="B66367" s="150"/>
    </row>
    <row r="66368" spans="2:2">
      <c r="B66368" s="150"/>
    </row>
    <row r="66369" spans="2:2">
      <c r="B66369" s="150"/>
    </row>
    <row r="66370" spans="2:2">
      <c r="B66370" s="150"/>
    </row>
    <row r="66371" spans="2:2">
      <c r="B66371" s="150"/>
    </row>
    <row r="66372" spans="2:2">
      <c r="B66372" s="150"/>
    </row>
    <row r="66373" spans="2:2">
      <c r="B66373" s="150"/>
    </row>
    <row r="66374" spans="2:2">
      <c r="B66374" s="150"/>
    </row>
    <row r="66375" spans="2:2">
      <c r="B66375" s="150"/>
    </row>
    <row r="66376" spans="2:2">
      <c r="B66376" s="150"/>
    </row>
    <row r="66377" spans="2:2">
      <c r="B66377" s="150"/>
    </row>
    <row r="66378" spans="2:2">
      <c r="B66378" s="150"/>
    </row>
    <row r="66379" spans="2:2">
      <c r="B66379" s="150"/>
    </row>
    <row r="66380" spans="2:2">
      <c r="B66380" s="150"/>
    </row>
    <row r="66381" spans="2:2">
      <c r="B66381" s="150"/>
    </row>
    <row r="66382" spans="2:2">
      <c r="B66382" s="150"/>
    </row>
    <row r="66383" spans="2:2">
      <c r="B66383" s="150"/>
    </row>
    <row r="66384" spans="2:2">
      <c r="B66384" s="150"/>
    </row>
    <row r="66385" spans="2:2">
      <c r="B66385" s="150"/>
    </row>
    <row r="66386" spans="2:2">
      <c r="B66386" s="150"/>
    </row>
    <row r="66387" spans="2:2">
      <c r="B66387" s="150"/>
    </row>
    <row r="66388" spans="2:2">
      <c r="B66388" s="150"/>
    </row>
    <row r="66389" spans="2:2">
      <c r="B66389" s="150"/>
    </row>
    <row r="66390" spans="2:2">
      <c r="B66390" s="150"/>
    </row>
    <row r="66391" spans="2:2">
      <c r="B66391" s="150"/>
    </row>
    <row r="66392" spans="2:2">
      <c r="B66392" s="150"/>
    </row>
    <row r="66393" spans="2:2">
      <c r="B66393" s="150"/>
    </row>
    <row r="66394" spans="2:2">
      <c r="B66394" s="150"/>
    </row>
    <row r="66395" spans="2:2">
      <c r="B66395" s="150"/>
    </row>
    <row r="66396" spans="2:2">
      <c r="B66396" s="150"/>
    </row>
    <row r="66397" spans="2:2">
      <c r="B66397" s="150"/>
    </row>
    <row r="66398" spans="2:2">
      <c r="B66398" s="150"/>
    </row>
    <row r="66399" spans="2:2">
      <c r="B66399" s="150"/>
    </row>
    <row r="66400" spans="2:2">
      <c r="B66400" s="150"/>
    </row>
    <row r="66401" spans="2:2">
      <c r="B66401" s="150"/>
    </row>
    <row r="66402" spans="2:2">
      <c r="B66402" s="150"/>
    </row>
    <row r="66403" spans="2:2">
      <c r="B66403" s="150"/>
    </row>
    <row r="66404" spans="2:2">
      <c r="B66404" s="150"/>
    </row>
    <row r="66405" spans="2:2">
      <c r="B66405" s="150"/>
    </row>
    <row r="66406" spans="2:2">
      <c r="B66406" s="150"/>
    </row>
    <row r="66407" spans="2:2">
      <c r="B66407" s="150"/>
    </row>
    <row r="66408" spans="2:2">
      <c r="B66408" s="150"/>
    </row>
    <row r="66409" spans="2:2">
      <c r="B66409" s="150"/>
    </row>
    <row r="66410" spans="2:2">
      <c r="B66410" s="150"/>
    </row>
    <row r="66411" spans="2:2">
      <c r="B66411" s="150"/>
    </row>
    <row r="66412" spans="2:2">
      <c r="B66412" s="150"/>
    </row>
    <row r="66413" spans="2:2">
      <c r="B66413" s="150"/>
    </row>
    <row r="66414" spans="2:2">
      <c r="B66414" s="150"/>
    </row>
    <row r="66415" spans="2:2">
      <c r="B66415" s="150"/>
    </row>
    <row r="66416" spans="2:2">
      <c r="B66416" s="150"/>
    </row>
    <row r="66417" spans="2:2">
      <c r="B66417" s="150"/>
    </row>
    <row r="66418" spans="2:2">
      <c r="B66418" s="150"/>
    </row>
    <row r="66419" spans="2:2">
      <c r="B66419" s="150"/>
    </row>
    <row r="66420" spans="2:2">
      <c r="B66420" s="150"/>
    </row>
    <row r="66421" spans="2:2">
      <c r="B66421" s="150"/>
    </row>
    <row r="66422" spans="2:2">
      <c r="B66422" s="150"/>
    </row>
    <row r="66423" spans="2:2">
      <c r="B66423" s="150"/>
    </row>
    <row r="66424" spans="2:2">
      <c r="B66424" s="150"/>
    </row>
    <row r="66425" spans="2:2">
      <c r="B66425" s="150"/>
    </row>
    <row r="66426" spans="2:2">
      <c r="B66426" s="150"/>
    </row>
    <row r="66427" spans="2:2">
      <c r="B66427" s="150"/>
    </row>
    <row r="66428" spans="2:2">
      <c r="B66428" s="150"/>
    </row>
    <row r="66429" spans="2:2">
      <c r="B66429" s="150"/>
    </row>
    <row r="66430" spans="2:2">
      <c r="B66430" s="150"/>
    </row>
    <row r="66431" spans="2:2">
      <c r="B66431" s="150"/>
    </row>
    <row r="66432" spans="2:2">
      <c r="B66432" s="150"/>
    </row>
    <row r="66433" spans="2:2">
      <c r="B66433" s="150"/>
    </row>
    <row r="66434" spans="2:2">
      <c r="B66434" s="150"/>
    </row>
    <row r="66435" spans="2:2">
      <c r="B66435" s="150"/>
    </row>
    <row r="66436" spans="2:2">
      <c r="B66436" s="150"/>
    </row>
    <row r="66437" spans="2:2">
      <c r="B66437" s="150"/>
    </row>
    <row r="66438" spans="2:2">
      <c r="B66438" s="150"/>
    </row>
    <row r="66439" spans="2:2">
      <c r="B66439" s="150"/>
    </row>
    <row r="66440" spans="2:2">
      <c r="B66440" s="150"/>
    </row>
    <row r="66441" spans="2:2">
      <c r="B66441" s="150"/>
    </row>
    <row r="66442" spans="2:2">
      <c r="B66442" s="150"/>
    </row>
    <row r="66443" spans="2:2">
      <c r="B66443" s="150"/>
    </row>
    <row r="66444" spans="2:2">
      <c r="B66444" s="150"/>
    </row>
    <row r="66445" spans="2:2">
      <c r="B66445" s="150"/>
    </row>
    <row r="66446" spans="2:2">
      <c r="B66446" s="150"/>
    </row>
    <row r="66447" spans="2:2">
      <c r="B66447" s="150"/>
    </row>
    <row r="66448" spans="2:2">
      <c r="B66448" s="150"/>
    </row>
    <row r="66449" spans="2:2">
      <c r="B66449" s="150"/>
    </row>
    <row r="66450" spans="2:2">
      <c r="B66450" s="150"/>
    </row>
    <row r="66451" spans="2:2">
      <c r="B66451" s="150"/>
    </row>
    <row r="66452" spans="2:2">
      <c r="B66452" s="150"/>
    </row>
    <row r="66453" spans="2:2">
      <c r="B66453" s="150"/>
    </row>
    <row r="66454" spans="2:2">
      <c r="B66454" s="150"/>
    </row>
    <row r="66455" spans="2:2">
      <c r="B66455" s="150"/>
    </row>
    <row r="66456" spans="2:2">
      <c r="B66456" s="150"/>
    </row>
    <row r="66457" spans="2:2">
      <c r="B66457" s="150"/>
    </row>
    <row r="66458" spans="2:2">
      <c r="B66458" s="150"/>
    </row>
    <row r="66459" spans="2:2">
      <c r="B66459" s="150"/>
    </row>
    <row r="66460" spans="2:2">
      <c r="B66460" s="150"/>
    </row>
    <row r="66461" spans="2:2">
      <c r="B66461" s="150"/>
    </row>
    <row r="66462" spans="2:2">
      <c r="B66462" s="150"/>
    </row>
    <row r="66463" spans="2:2">
      <c r="B66463" s="150"/>
    </row>
    <row r="66464" spans="2:2">
      <c r="B66464" s="150"/>
    </row>
    <row r="66465" spans="2:2">
      <c r="B66465" s="150"/>
    </row>
    <row r="66466" spans="2:2">
      <c r="B66466" s="150"/>
    </row>
    <row r="66467" spans="2:2">
      <c r="B66467" s="150"/>
    </row>
    <row r="66468" spans="2:2">
      <c r="B66468" s="150"/>
    </row>
    <row r="66469" spans="2:2">
      <c r="B66469" s="150"/>
    </row>
    <row r="66470" spans="2:2">
      <c r="B66470" s="150"/>
    </row>
    <row r="66471" spans="2:2">
      <c r="B66471" s="150"/>
    </row>
    <row r="66472" spans="2:2">
      <c r="B66472" s="150"/>
    </row>
    <row r="66473" spans="2:2">
      <c r="B66473" s="150"/>
    </row>
    <row r="66474" spans="2:2">
      <c r="B66474" s="150"/>
    </row>
    <row r="66475" spans="2:2">
      <c r="B66475" s="150"/>
    </row>
    <row r="66476" spans="2:2">
      <c r="B66476" s="150"/>
    </row>
    <row r="66477" spans="2:2">
      <c r="B66477" s="150"/>
    </row>
    <row r="66478" spans="2:2">
      <c r="B66478" s="150"/>
    </row>
    <row r="66479" spans="2:2">
      <c r="B66479" s="150"/>
    </row>
    <row r="66480" spans="2:2">
      <c r="B66480" s="150"/>
    </row>
    <row r="66481" spans="2:2">
      <c r="B66481" s="150"/>
    </row>
    <row r="66482" spans="2:2">
      <c r="B66482" s="150"/>
    </row>
    <row r="66483" spans="2:2">
      <c r="B66483" s="150"/>
    </row>
    <row r="66484" spans="2:2">
      <c r="B66484" s="150"/>
    </row>
    <row r="66485" spans="2:2">
      <c r="B66485" s="150"/>
    </row>
    <row r="66486" spans="2:2">
      <c r="B66486" s="150"/>
    </row>
    <row r="66487" spans="2:2">
      <c r="B66487" s="150"/>
    </row>
    <row r="66488" spans="2:2">
      <c r="B66488" s="150"/>
    </row>
    <row r="66489" spans="2:2">
      <c r="B66489" s="150"/>
    </row>
    <row r="66490" spans="2:2">
      <c r="B66490" s="150"/>
    </row>
    <row r="66491" spans="2:2">
      <c r="B66491" s="150"/>
    </row>
    <row r="66492" spans="2:2">
      <c r="B66492" s="150"/>
    </row>
    <row r="66493" spans="2:2">
      <c r="B66493" s="150"/>
    </row>
    <row r="66494" spans="2:2">
      <c r="B66494" s="150"/>
    </row>
    <row r="66495" spans="2:2">
      <c r="B66495" s="150"/>
    </row>
    <row r="66496" spans="2:2">
      <c r="B66496" s="150"/>
    </row>
    <row r="66497" spans="2:2">
      <c r="B66497" s="150"/>
    </row>
    <row r="66498" spans="2:2">
      <c r="B66498" s="150"/>
    </row>
    <row r="66499" spans="2:2">
      <c r="B66499" s="150"/>
    </row>
    <row r="66500" spans="2:2">
      <c r="B66500" s="150"/>
    </row>
    <row r="66501" spans="2:2">
      <c r="B66501" s="150"/>
    </row>
    <row r="66502" spans="2:2">
      <c r="B66502" s="150"/>
    </row>
    <row r="66503" spans="2:2">
      <c r="B66503" s="150"/>
    </row>
    <row r="66504" spans="2:2">
      <c r="B66504" s="150"/>
    </row>
    <row r="66505" spans="2:2">
      <c r="B66505" s="150"/>
    </row>
    <row r="66506" spans="2:2">
      <c r="B66506" s="150"/>
    </row>
    <row r="66507" spans="2:2">
      <c r="B66507" s="150"/>
    </row>
    <row r="66508" spans="2:2">
      <c r="B66508" s="150"/>
    </row>
    <row r="66509" spans="2:2">
      <c r="B66509" s="150"/>
    </row>
    <row r="66510" spans="2:2">
      <c r="B66510" s="150"/>
    </row>
    <row r="66511" spans="2:2">
      <c r="B66511" s="150"/>
    </row>
    <row r="66512" spans="2:2">
      <c r="B66512" s="150"/>
    </row>
    <row r="66513" spans="2:2">
      <c r="B66513" s="150"/>
    </row>
    <row r="66514" spans="2:2">
      <c r="B66514" s="150"/>
    </row>
    <row r="66515" spans="2:2">
      <c r="B66515" s="150"/>
    </row>
    <row r="66516" spans="2:2">
      <c r="B66516" s="150"/>
    </row>
    <row r="66517" spans="2:2">
      <c r="B66517" s="150"/>
    </row>
    <row r="66518" spans="2:2">
      <c r="B66518" s="150"/>
    </row>
    <row r="66519" spans="2:2">
      <c r="B66519" s="150"/>
    </row>
    <row r="66520" spans="2:2">
      <c r="B66520" s="150"/>
    </row>
    <row r="66521" spans="2:2">
      <c r="B66521" s="150"/>
    </row>
    <row r="66522" spans="2:2">
      <c r="B66522" s="150"/>
    </row>
    <row r="66523" spans="2:2">
      <c r="B66523" s="150"/>
    </row>
    <row r="66524" spans="2:2">
      <c r="B66524" s="150"/>
    </row>
    <row r="66525" spans="2:2">
      <c r="B66525" s="150"/>
    </row>
    <row r="66526" spans="2:2">
      <c r="B66526" s="150"/>
    </row>
    <row r="66527" spans="2:2">
      <c r="B66527" s="150"/>
    </row>
    <row r="66528" spans="2:2">
      <c r="B66528" s="150"/>
    </row>
    <row r="66529" spans="2:2">
      <c r="B66529" s="150"/>
    </row>
    <row r="66530" spans="2:2">
      <c r="B66530" s="150"/>
    </row>
    <row r="66531" spans="2:2">
      <c r="B66531" s="150"/>
    </row>
    <row r="66532" spans="2:2">
      <c r="B66532" s="150"/>
    </row>
    <row r="66533" spans="2:2">
      <c r="B66533" s="150"/>
    </row>
    <row r="66534" spans="2:2">
      <c r="B66534" s="150"/>
    </row>
    <row r="66535" spans="2:2">
      <c r="B66535" s="150"/>
    </row>
    <row r="66536" spans="2:2">
      <c r="B66536" s="150"/>
    </row>
    <row r="66537" spans="2:2">
      <c r="B66537" s="150"/>
    </row>
    <row r="66538" spans="2:2">
      <c r="B66538" s="150"/>
    </row>
    <row r="66539" spans="2:2">
      <c r="B66539" s="150"/>
    </row>
    <row r="66540" spans="2:2">
      <c r="B66540" s="150"/>
    </row>
    <row r="66541" spans="2:2">
      <c r="B66541" s="150"/>
    </row>
    <row r="66542" spans="2:2">
      <c r="B66542" s="150"/>
    </row>
    <row r="66543" spans="2:2">
      <c r="B66543" s="150"/>
    </row>
    <row r="66544" spans="2:2">
      <c r="B66544" s="150"/>
    </row>
    <row r="66545" spans="2:2">
      <c r="B66545" s="150"/>
    </row>
    <row r="66546" spans="2:2">
      <c r="B66546" s="150"/>
    </row>
    <row r="66547" spans="2:2">
      <c r="B66547" s="150"/>
    </row>
    <row r="66548" spans="2:2">
      <c r="B66548" s="150"/>
    </row>
    <row r="66549" spans="2:2">
      <c r="B66549" s="150"/>
    </row>
    <row r="66550" spans="2:2">
      <c r="B66550" s="150"/>
    </row>
    <row r="66551" spans="2:2">
      <c r="B66551" s="150"/>
    </row>
    <row r="66552" spans="2:2">
      <c r="B66552" s="150"/>
    </row>
    <row r="66553" spans="2:2">
      <c r="B66553" s="150"/>
    </row>
    <row r="66554" spans="2:2">
      <c r="B66554" s="150"/>
    </row>
    <row r="66555" spans="2:2">
      <c r="B66555" s="150"/>
    </row>
    <row r="66556" spans="2:2">
      <c r="B66556" s="150"/>
    </row>
    <row r="66557" spans="2:2">
      <c r="B66557" s="150"/>
    </row>
    <row r="66558" spans="2:2">
      <c r="B66558" s="150"/>
    </row>
    <row r="66559" spans="2:2">
      <c r="B66559" s="150"/>
    </row>
    <row r="66560" spans="2:2">
      <c r="B66560" s="150"/>
    </row>
    <row r="66561" spans="2:2">
      <c r="B66561" s="150"/>
    </row>
    <row r="66562" spans="2:2">
      <c r="B66562" s="150"/>
    </row>
    <row r="66563" spans="2:2">
      <c r="B66563" s="150"/>
    </row>
    <row r="66564" spans="2:2">
      <c r="B66564" s="150"/>
    </row>
    <row r="66565" spans="2:2">
      <c r="B66565" s="150"/>
    </row>
    <row r="66566" spans="2:2">
      <c r="B66566" s="150"/>
    </row>
    <row r="66567" spans="2:2">
      <c r="B66567" s="150"/>
    </row>
    <row r="66568" spans="2:2">
      <c r="B66568" s="150"/>
    </row>
    <row r="66569" spans="2:2">
      <c r="B66569" s="150"/>
    </row>
    <row r="66570" spans="2:2">
      <c r="B66570" s="150"/>
    </row>
    <row r="66571" spans="2:2">
      <c r="B66571" s="150"/>
    </row>
    <row r="66572" spans="2:2">
      <c r="B66572" s="150"/>
    </row>
    <row r="66573" spans="2:2">
      <c r="B66573" s="150"/>
    </row>
    <row r="66574" spans="2:2">
      <c r="B66574" s="150"/>
    </row>
    <row r="66575" spans="2:2">
      <c r="B66575" s="150"/>
    </row>
    <row r="66576" spans="2:2">
      <c r="B66576" s="150"/>
    </row>
    <row r="66577" spans="2:2">
      <c r="B66577" s="150"/>
    </row>
    <row r="66578" spans="2:2">
      <c r="B66578" s="150"/>
    </row>
    <row r="66579" spans="2:2">
      <c r="B66579" s="150"/>
    </row>
    <row r="66580" spans="2:2">
      <c r="B66580" s="150"/>
    </row>
    <row r="66581" spans="2:2">
      <c r="B66581" s="150"/>
    </row>
    <row r="66582" spans="2:2">
      <c r="B66582" s="150"/>
    </row>
    <row r="66583" spans="2:2">
      <c r="B66583" s="150"/>
    </row>
    <row r="66584" spans="2:2">
      <c r="B66584" s="150"/>
    </row>
    <row r="66585" spans="2:2">
      <c r="B66585" s="150"/>
    </row>
    <row r="66586" spans="2:2">
      <c r="B66586" s="150"/>
    </row>
    <row r="66587" spans="2:2">
      <c r="B66587" s="150"/>
    </row>
    <row r="66588" spans="2:2">
      <c r="B66588" s="150"/>
    </row>
    <row r="66589" spans="2:2">
      <c r="B66589" s="150"/>
    </row>
    <row r="66590" spans="2:2">
      <c r="B66590" s="150"/>
    </row>
    <row r="66591" spans="2:2">
      <c r="B66591" s="150"/>
    </row>
    <row r="66592" spans="2:2">
      <c r="B66592" s="150"/>
    </row>
    <row r="66593" spans="2:2">
      <c r="B66593" s="150"/>
    </row>
    <row r="66594" spans="2:2">
      <c r="B66594" s="150"/>
    </row>
    <row r="66595" spans="2:2">
      <c r="B66595" s="150"/>
    </row>
    <row r="66596" spans="2:2">
      <c r="B66596" s="150"/>
    </row>
    <row r="66597" spans="2:2">
      <c r="B66597" s="150"/>
    </row>
    <row r="66598" spans="2:2">
      <c r="B66598" s="150"/>
    </row>
    <row r="66599" spans="2:2">
      <c r="B66599" s="150"/>
    </row>
    <row r="66600" spans="2:2">
      <c r="B66600" s="150"/>
    </row>
    <row r="66601" spans="2:2">
      <c r="B66601" s="150"/>
    </row>
    <row r="66602" spans="2:2">
      <c r="B66602" s="150"/>
    </row>
    <row r="66603" spans="2:2">
      <c r="B66603" s="150"/>
    </row>
    <row r="66604" spans="2:2">
      <c r="B66604" s="150"/>
    </row>
    <row r="66605" spans="2:2">
      <c r="B66605" s="150"/>
    </row>
    <row r="66606" spans="2:2">
      <c r="B66606" s="150"/>
    </row>
    <row r="66607" spans="2:2">
      <c r="B66607" s="150"/>
    </row>
    <row r="66608" spans="2:2">
      <c r="B66608" s="150"/>
    </row>
    <row r="66609" spans="2:2">
      <c r="B66609" s="150"/>
    </row>
    <row r="66610" spans="2:2">
      <c r="B66610" s="150"/>
    </row>
    <row r="66611" spans="2:2">
      <c r="B66611" s="150"/>
    </row>
    <row r="66612" spans="2:2">
      <c r="B66612" s="150"/>
    </row>
    <row r="66613" spans="2:2">
      <c r="B66613" s="150"/>
    </row>
    <row r="66614" spans="2:2">
      <c r="B66614" s="150"/>
    </row>
    <row r="66615" spans="2:2">
      <c r="B66615" s="150"/>
    </row>
    <row r="66616" spans="2:2">
      <c r="B66616" s="150"/>
    </row>
    <row r="66617" spans="2:2">
      <c r="B66617" s="150"/>
    </row>
    <row r="66618" spans="2:2">
      <c r="B66618" s="150"/>
    </row>
    <row r="66619" spans="2:2">
      <c r="B66619" s="150"/>
    </row>
    <row r="66620" spans="2:2">
      <c r="B66620" s="150"/>
    </row>
    <row r="66621" spans="2:2">
      <c r="B66621" s="150"/>
    </row>
    <row r="66622" spans="2:2">
      <c r="B66622" s="150"/>
    </row>
    <row r="66623" spans="2:2">
      <c r="B66623" s="150"/>
    </row>
    <row r="66624" spans="2:2">
      <c r="B66624" s="150"/>
    </row>
    <row r="66625" spans="2:2">
      <c r="B66625" s="150"/>
    </row>
    <row r="66626" spans="2:2">
      <c r="B66626" s="150"/>
    </row>
    <row r="66627" spans="2:2">
      <c r="B66627" s="150"/>
    </row>
    <row r="66628" spans="2:2">
      <c r="B66628" s="150"/>
    </row>
    <row r="66629" spans="2:2">
      <c r="B66629" s="150"/>
    </row>
    <row r="66630" spans="2:2">
      <c r="B66630" s="150"/>
    </row>
    <row r="66631" spans="2:2">
      <c r="B66631" s="150"/>
    </row>
    <row r="66632" spans="2:2">
      <c r="B66632" s="150"/>
    </row>
    <row r="66633" spans="2:2">
      <c r="B66633" s="150"/>
    </row>
    <row r="66634" spans="2:2">
      <c r="B66634" s="150"/>
    </row>
    <row r="66635" spans="2:2">
      <c r="B66635" s="150"/>
    </row>
    <row r="66636" spans="2:2">
      <c r="B66636" s="150"/>
    </row>
    <row r="66637" spans="2:2">
      <c r="B66637" s="150"/>
    </row>
    <row r="66638" spans="2:2">
      <c r="B66638" s="150"/>
    </row>
    <row r="66639" spans="2:2">
      <c r="B66639" s="150"/>
    </row>
    <row r="66640" spans="2:2">
      <c r="B66640" s="150"/>
    </row>
    <row r="66641" spans="2:2">
      <c r="B66641" s="150"/>
    </row>
    <row r="66642" spans="2:2">
      <c r="B66642" s="150"/>
    </row>
    <row r="66643" spans="2:2">
      <c r="B66643" s="150"/>
    </row>
    <row r="66644" spans="2:2">
      <c r="B66644" s="150"/>
    </row>
    <row r="66645" spans="2:2">
      <c r="B66645" s="150"/>
    </row>
    <row r="66646" spans="2:2">
      <c r="B66646" s="150"/>
    </row>
    <row r="66647" spans="2:2">
      <c r="B66647" s="150"/>
    </row>
    <row r="66648" spans="2:2">
      <c r="B66648" s="150"/>
    </row>
    <row r="66649" spans="2:2">
      <c r="B66649" s="150"/>
    </row>
    <row r="66650" spans="2:2">
      <c r="B66650" s="150"/>
    </row>
    <row r="66651" spans="2:2">
      <c r="B66651" s="150"/>
    </row>
    <row r="66652" spans="2:2">
      <c r="B66652" s="150"/>
    </row>
    <row r="66653" spans="2:2">
      <c r="B66653" s="150"/>
    </row>
    <row r="66654" spans="2:2">
      <c r="B66654" s="150"/>
    </row>
    <row r="66655" spans="2:2">
      <c r="B66655" s="150"/>
    </row>
    <row r="66656" spans="2:2">
      <c r="B66656" s="150"/>
    </row>
    <row r="66657" spans="2:2">
      <c r="B66657" s="150"/>
    </row>
    <row r="66658" spans="2:2">
      <c r="B66658" s="150"/>
    </row>
    <row r="66659" spans="2:2">
      <c r="B66659" s="150"/>
    </row>
    <row r="66660" spans="2:2">
      <c r="B66660" s="150"/>
    </row>
    <row r="66661" spans="2:2">
      <c r="B66661" s="150"/>
    </row>
    <row r="66662" spans="2:2">
      <c r="B66662" s="150"/>
    </row>
    <row r="66663" spans="2:2">
      <c r="B66663" s="150"/>
    </row>
    <row r="66664" spans="2:2">
      <c r="B66664" s="150"/>
    </row>
    <row r="66665" spans="2:2">
      <c r="B66665" s="150"/>
    </row>
    <row r="66666" spans="2:2">
      <c r="B66666" s="150"/>
    </row>
    <row r="66667" spans="2:2">
      <c r="B66667" s="150"/>
    </row>
    <row r="66668" spans="2:2">
      <c r="B66668" s="150"/>
    </row>
    <row r="66669" spans="2:2">
      <c r="B66669" s="150"/>
    </row>
    <row r="66670" spans="2:2">
      <c r="B66670" s="150"/>
    </row>
    <row r="66671" spans="2:2">
      <c r="B66671" s="150"/>
    </row>
    <row r="66672" spans="2:2">
      <c r="B66672" s="150"/>
    </row>
    <row r="66673" spans="2:2">
      <c r="B66673" s="150"/>
    </row>
    <row r="66674" spans="2:2">
      <c r="B66674" s="150"/>
    </row>
    <row r="66675" spans="2:2">
      <c r="B66675" s="150"/>
    </row>
    <row r="66676" spans="2:2">
      <c r="B66676" s="150"/>
    </row>
    <row r="66677" spans="2:2">
      <c r="B66677" s="150"/>
    </row>
    <row r="66678" spans="2:2">
      <c r="B66678" s="150"/>
    </row>
    <row r="66679" spans="2:2">
      <c r="B66679" s="150"/>
    </row>
    <row r="66680" spans="2:2">
      <c r="B66680" s="150"/>
    </row>
    <row r="66681" spans="2:2">
      <c r="B66681" s="150"/>
    </row>
    <row r="66682" spans="2:2">
      <c r="B66682" s="150"/>
    </row>
    <row r="66683" spans="2:2">
      <c r="B66683" s="150"/>
    </row>
    <row r="66684" spans="2:2">
      <c r="B66684" s="150"/>
    </row>
    <row r="66685" spans="2:2">
      <c r="B66685" s="150"/>
    </row>
    <row r="66686" spans="2:2">
      <c r="B66686" s="150"/>
    </row>
    <row r="66687" spans="2:2">
      <c r="B66687" s="150"/>
    </row>
    <row r="66688" spans="2:2">
      <c r="B66688" s="150"/>
    </row>
    <row r="66689" spans="2:2">
      <c r="B66689" s="150"/>
    </row>
    <row r="66690" spans="2:2">
      <c r="B66690" s="150"/>
    </row>
    <row r="66691" spans="2:2">
      <c r="B66691" s="150"/>
    </row>
    <row r="66692" spans="2:2">
      <c r="B66692" s="150"/>
    </row>
    <row r="66693" spans="2:2">
      <c r="B66693" s="150"/>
    </row>
    <row r="66694" spans="2:2">
      <c r="B66694" s="150"/>
    </row>
    <row r="66695" spans="2:2">
      <c r="B66695" s="150"/>
    </row>
    <row r="66696" spans="2:2">
      <c r="B66696" s="150"/>
    </row>
    <row r="66697" spans="2:2">
      <c r="B66697" s="150"/>
    </row>
    <row r="66698" spans="2:2">
      <c r="B66698" s="150"/>
    </row>
    <row r="66699" spans="2:2">
      <c r="B66699" s="150"/>
    </row>
    <row r="66700" spans="2:2">
      <c r="B66700" s="150"/>
    </row>
    <row r="66701" spans="2:2">
      <c r="B66701" s="150"/>
    </row>
    <row r="66702" spans="2:2">
      <c r="B66702" s="150"/>
    </row>
    <row r="66703" spans="2:2">
      <c r="B66703" s="150"/>
    </row>
    <row r="66704" spans="2:2">
      <c r="B66704" s="150"/>
    </row>
    <row r="66705" spans="2:2">
      <c r="B66705" s="150"/>
    </row>
    <row r="66706" spans="2:2">
      <c r="B66706" s="150"/>
    </row>
    <row r="66707" spans="2:2">
      <c r="B66707" s="150"/>
    </row>
    <row r="66708" spans="2:2">
      <c r="B66708" s="150"/>
    </row>
    <row r="66709" spans="2:2">
      <c r="B66709" s="150"/>
    </row>
    <row r="66710" spans="2:2">
      <c r="B66710" s="150"/>
    </row>
    <row r="66711" spans="2:2">
      <c r="B66711" s="150"/>
    </row>
    <row r="66712" spans="2:2">
      <c r="B66712" s="150"/>
    </row>
    <row r="66713" spans="2:2">
      <c r="B66713" s="150"/>
    </row>
    <row r="66714" spans="2:2">
      <c r="B66714" s="150"/>
    </row>
    <row r="66715" spans="2:2">
      <c r="B66715" s="150"/>
    </row>
    <row r="66716" spans="2:2">
      <c r="B66716" s="150"/>
    </row>
    <row r="66717" spans="2:2">
      <c r="B66717" s="150"/>
    </row>
    <row r="66718" spans="2:2">
      <c r="B66718" s="150"/>
    </row>
    <row r="66719" spans="2:2">
      <c r="B66719" s="150"/>
    </row>
    <row r="66720" spans="2:2">
      <c r="B66720" s="150"/>
    </row>
    <row r="66721" spans="2:2">
      <c r="B66721" s="150"/>
    </row>
    <row r="66722" spans="2:2">
      <c r="B66722" s="150"/>
    </row>
    <row r="66723" spans="2:2">
      <c r="B66723" s="150"/>
    </row>
    <row r="66724" spans="2:2">
      <c r="B66724" s="150"/>
    </row>
    <row r="66725" spans="2:2">
      <c r="B66725" s="150"/>
    </row>
    <row r="66726" spans="2:2">
      <c r="B66726" s="150"/>
    </row>
    <row r="66727" spans="2:2">
      <c r="B66727" s="150"/>
    </row>
    <row r="66728" spans="2:2">
      <c r="B66728" s="150"/>
    </row>
    <row r="66729" spans="2:2">
      <c r="B66729" s="150"/>
    </row>
    <row r="66730" spans="2:2">
      <c r="B66730" s="150"/>
    </row>
    <row r="66731" spans="2:2">
      <c r="B66731" s="150"/>
    </row>
    <row r="66732" spans="2:2">
      <c r="B66732" s="150"/>
    </row>
    <row r="66733" spans="2:2">
      <c r="B66733" s="150"/>
    </row>
    <row r="66734" spans="2:2">
      <c r="B66734" s="150"/>
    </row>
    <row r="66735" spans="2:2">
      <c r="B66735" s="150"/>
    </row>
    <row r="66736" spans="2:2">
      <c r="B66736" s="150"/>
    </row>
    <row r="66737" spans="2:2">
      <c r="B66737" s="150"/>
    </row>
    <row r="66738" spans="2:2">
      <c r="B66738" s="150"/>
    </row>
    <row r="66739" spans="2:2">
      <c r="B66739" s="150"/>
    </row>
    <row r="66740" spans="2:2">
      <c r="B66740" s="150"/>
    </row>
    <row r="66741" spans="2:2">
      <c r="B66741" s="150"/>
    </row>
    <row r="66742" spans="2:2">
      <c r="B66742" s="150"/>
    </row>
    <row r="66743" spans="2:2">
      <c r="B66743" s="150"/>
    </row>
    <row r="66744" spans="2:2">
      <c r="B66744" s="150"/>
    </row>
    <row r="66745" spans="2:2">
      <c r="B66745" s="150"/>
    </row>
    <row r="66746" spans="2:2">
      <c r="B66746" s="150"/>
    </row>
    <row r="66747" spans="2:2">
      <c r="B66747" s="150"/>
    </row>
    <row r="66748" spans="2:2">
      <c r="B66748" s="150"/>
    </row>
    <row r="66749" spans="2:2">
      <c r="B66749" s="150"/>
    </row>
    <row r="66750" spans="2:2">
      <c r="B66750" s="150"/>
    </row>
    <row r="66751" spans="2:2">
      <c r="B66751" s="150"/>
    </row>
    <row r="66752" spans="2:2">
      <c r="B66752" s="150"/>
    </row>
    <row r="66753" spans="2:2">
      <c r="B66753" s="150"/>
    </row>
    <row r="66754" spans="2:2">
      <c r="B66754" s="150"/>
    </row>
    <row r="66755" spans="2:2">
      <c r="B66755" s="150"/>
    </row>
    <row r="66756" spans="2:2">
      <c r="B66756" s="150"/>
    </row>
    <row r="66757" spans="2:2">
      <c r="B66757" s="150"/>
    </row>
    <row r="66758" spans="2:2">
      <c r="B66758" s="150"/>
    </row>
    <row r="66759" spans="2:2">
      <c r="B66759" s="150"/>
    </row>
    <row r="66760" spans="2:2">
      <c r="B66760" s="150"/>
    </row>
    <row r="66761" spans="2:2">
      <c r="B66761" s="150"/>
    </row>
    <row r="66762" spans="2:2">
      <c r="B66762" s="150"/>
    </row>
    <row r="66763" spans="2:2">
      <c r="B66763" s="150"/>
    </row>
    <row r="66764" spans="2:2">
      <c r="B66764" s="150"/>
    </row>
    <row r="66765" spans="2:2">
      <c r="B66765" s="150"/>
    </row>
    <row r="66766" spans="2:2">
      <c r="B66766" s="150"/>
    </row>
    <row r="66767" spans="2:2">
      <c r="B66767" s="150"/>
    </row>
    <row r="66768" spans="2:2">
      <c r="B66768" s="150"/>
    </row>
    <row r="66769" spans="2:2">
      <c r="B66769" s="150"/>
    </row>
    <row r="66770" spans="2:2">
      <c r="B66770" s="150"/>
    </row>
    <row r="66771" spans="2:2">
      <c r="B66771" s="150"/>
    </row>
    <row r="66772" spans="2:2">
      <c r="B66772" s="150"/>
    </row>
    <row r="66773" spans="2:2">
      <c r="B66773" s="150"/>
    </row>
    <row r="66774" spans="2:2">
      <c r="B66774" s="150"/>
    </row>
    <row r="66775" spans="2:2">
      <c r="B66775" s="150"/>
    </row>
    <row r="66776" spans="2:2">
      <c r="B66776" s="150"/>
    </row>
    <row r="66777" spans="2:2">
      <c r="B66777" s="150"/>
    </row>
    <row r="66778" spans="2:2">
      <c r="B66778" s="150"/>
    </row>
    <row r="66779" spans="2:2">
      <c r="B66779" s="150"/>
    </row>
    <row r="66780" spans="2:2">
      <c r="B66780" s="150"/>
    </row>
    <row r="66781" spans="2:2">
      <c r="B66781" s="150"/>
    </row>
    <row r="66782" spans="2:2">
      <c r="B66782" s="150"/>
    </row>
    <row r="66783" spans="2:2">
      <c r="B66783" s="150"/>
    </row>
    <row r="66784" spans="2:2">
      <c r="B66784" s="150"/>
    </row>
    <row r="66785" spans="2:2">
      <c r="B66785" s="150"/>
    </row>
    <row r="66786" spans="2:2">
      <c r="B66786" s="150"/>
    </row>
    <row r="66787" spans="2:2">
      <c r="B66787" s="150"/>
    </row>
    <row r="66788" spans="2:2">
      <c r="B66788" s="150"/>
    </row>
    <row r="66789" spans="2:2">
      <c r="B66789" s="150"/>
    </row>
    <row r="66790" spans="2:2">
      <c r="B66790" s="150"/>
    </row>
    <row r="66791" spans="2:2">
      <c r="B66791" s="150"/>
    </row>
    <row r="66792" spans="2:2">
      <c r="B66792" s="150"/>
    </row>
    <row r="66793" spans="2:2">
      <c r="B66793" s="150"/>
    </row>
    <row r="66794" spans="2:2">
      <c r="B66794" s="150"/>
    </row>
    <row r="66795" spans="2:2">
      <c r="B66795" s="150"/>
    </row>
    <row r="66796" spans="2:2">
      <c r="B66796" s="150"/>
    </row>
    <row r="66797" spans="2:2">
      <c r="B66797" s="150"/>
    </row>
    <row r="66798" spans="2:2">
      <c r="B66798" s="150"/>
    </row>
    <row r="66799" spans="2:2">
      <c r="B66799" s="150"/>
    </row>
    <row r="66800" spans="2:2">
      <c r="B66800" s="150"/>
    </row>
    <row r="66801" spans="2:2">
      <c r="B66801" s="150"/>
    </row>
    <row r="66802" spans="2:2">
      <c r="B66802" s="150"/>
    </row>
    <row r="66803" spans="2:2">
      <c r="B66803" s="150"/>
    </row>
    <row r="66804" spans="2:2">
      <c r="B66804" s="150"/>
    </row>
    <row r="66805" spans="2:2">
      <c r="B66805" s="150"/>
    </row>
    <row r="66806" spans="2:2">
      <c r="B66806" s="150"/>
    </row>
    <row r="66807" spans="2:2">
      <c r="B66807" s="150"/>
    </row>
    <row r="66808" spans="2:2">
      <c r="B66808" s="150"/>
    </row>
    <row r="66809" spans="2:2">
      <c r="B66809" s="150"/>
    </row>
    <row r="66810" spans="2:2">
      <c r="B66810" s="150"/>
    </row>
    <row r="66811" spans="2:2">
      <c r="B66811" s="150"/>
    </row>
    <row r="66812" spans="2:2">
      <c r="B66812" s="150"/>
    </row>
    <row r="66813" spans="2:2">
      <c r="B66813" s="150"/>
    </row>
    <row r="66814" spans="2:2">
      <c r="B66814" s="150"/>
    </row>
    <row r="66815" spans="2:2">
      <c r="B66815" s="150"/>
    </row>
    <row r="66816" spans="2:2">
      <c r="B66816" s="150"/>
    </row>
    <row r="66817" spans="2:2">
      <c r="B66817" s="150"/>
    </row>
    <row r="66818" spans="2:2">
      <c r="B66818" s="150"/>
    </row>
    <row r="66819" spans="2:2">
      <c r="B66819" s="150"/>
    </row>
    <row r="66820" spans="2:2">
      <c r="B66820" s="150"/>
    </row>
    <row r="66821" spans="2:2">
      <c r="B66821" s="150"/>
    </row>
    <row r="66822" spans="2:2">
      <c r="B66822" s="150"/>
    </row>
    <row r="66823" spans="2:2">
      <c r="B66823" s="150"/>
    </row>
    <row r="66824" spans="2:2">
      <c r="B66824" s="150"/>
    </row>
    <row r="66825" spans="2:2">
      <c r="B66825" s="150"/>
    </row>
    <row r="66826" spans="2:2">
      <c r="B66826" s="150"/>
    </row>
    <row r="66827" spans="2:2">
      <c r="B66827" s="150"/>
    </row>
    <row r="66828" spans="2:2">
      <c r="B66828" s="150"/>
    </row>
    <row r="66829" spans="2:2">
      <c r="B66829" s="150"/>
    </row>
    <row r="66830" spans="2:2">
      <c r="B66830" s="150"/>
    </row>
    <row r="66831" spans="2:2">
      <c r="B66831" s="150"/>
    </row>
    <row r="66832" spans="2:2">
      <c r="B66832" s="150"/>
    </row>
    <row r="66833" spans="2:2">
      <c r="B66833" s="150"/>
    </row>
    <row r="66834" spans="2:2">
      <c r="B66834" s="150"/>
    </row>
    <row r="66835" spans="2:2">
      <c r="B66835" s="150"/>
    </row>
    <row r="66836" spans="2:2">
      <c r="B66836" s="150"/>
    </row>
    <row r="66837" spans="2:2">
      <c r="B66837" s="150"/>
    </row>
    <row r="66838" spans="2:2">
      <c r="B66838" s="150"/>
    </row>
    <row r="66839" spans="2:2">
      <c r="B66839" s="150"/>
    </row>
    <row r="66840" spans="2:2">
      <c r="B66840" s="150"/>
    </row>
    <row r="66841" spans="2:2">
      <c r="B66841" s="150"/>
    </row>
    <row r="66842" spans="2:2">
      <c r="B66842" s="150"/>
    </row>
    <row r="66843" spans="2:2">
      <c r="B66843" s="150"/>
    </row>
    <row r="66844" spans="2:2">
      <c r="B66844" s="150"/>
    </row>
    <row r="66845" spans="2:2">
      <c r="B66845" s="150"/>
    </row>
    <row r="66846" spans="2:2">
      <c r="B66846" s="150"/>
    </row>
    <row r="66847" spans="2:2">
      <c r="B66847" s="150"/>
    </row>
    <row r="66848" spans="2:2">
      <c r="B66848" s="150"/>
    </row>
    <row r="66849" spans="2:2">
      <c r="B66849" s="150"/>
    </row>
    <row r="66850" spans="2:2">
      <c r="B66850" s="150"/>
    </row>
    <row r="66851" spans="2:2">
      <c r="B66851" s="150"/>
    </row>
    <row r="66852" spans="2:2">
      <c r="B66852" s="150"/>
    </row>
    <row r="66853" spans="2:2">
      <c r="B66853" s="150"/>
    </row>
    <row r="66854" spans="2:2">
      <c r="B66854" s="150"/>
    </row>
    <row r="66855" spans="2:2">
      <c r="B66855" s="150"/>
    </row>
    <row r="66856" spans="2:2">
      <c r="B66856" s="150"/>
    </row>
    <row r="66857" spans="2:2">
      <c r="B66857" s="150"/>
    </row>
    <row r="66858" spans="2:2">
      <c r="B66858" s="150"/>
    </row>
    <row r="66859" spans="2:2">
      <c r="B66859" s="150"/>
    </row>
    <row r="66860" spans="2:2">
      <c r="B66860" s="150"/>
    </row>
    <row r="66861" spans="2:2">
      <c r="B66861" s="150"/>
    </row>
    <row r="66862" spans="2:2">
      <c r="B66862" s="150"/>
    </row>
    <row r="66863" spans="2:2">
      <c r="B66863" s="150"/>
    </row>
    <row r="66864" spans="2:2">
      <c r="B66864" s="150"/>
    </row>
    <row r="66865" spans="2:2">
      <c r="B66865" s="150"/>
    </row>
    <row r="66866" spans="2:2">
      <c r="B66866" s="150"/>
    </row>
    <row r="66867" spans="2:2">
      <c r="B66867" s="150"/>
    </row>
    <row r="66868" spans="2:2">
      <c r="B66868" s="150"/>
    </row>
    <row r="66869" spans="2:2">
      <c r="B66869" s="150"/>
    </row>
    <row r="66870" spans="2:2">
      <c r="B66870" s="150"/>
    </row>
    <row r="66871" spans="2:2">
      <c r="B66871" s="150"/>
    </row>
    <row r="66872" spans="2:2">
      <c r="B66872" s="150"/>
    </row>
    <row r="66873" spans="2:2">
      <c r="B66873" s="150"/>
    </row>
    <row r="66874" spans="2:2">
      <c r="B66874" s="150"/>
    </row>
    <row r="66875" spans="2:2">
      <c r="B66875" s="150"/>
    </row>
    <row r="66876" spans="2:2">
      <c r="B66876" s="150"/>
    </row>
    <row r="66877" spans="2:2">
      <c r="B66877" s="150"/>
    </row>
    <row r="66878" spans="2:2">
      <c r="B66878" s="150"/>
    </row>
    <row r="66879" spans="2:2">
      <c r="B66879" s="150"/>
    </row>
    <row r="66880" spans="2:2">
      <c r="B66880" s="150"/>
    </row>
    <row r="66881" spans="2:2">
      <c r="B66881" s="150"/>
    </row>
    <row r="66882" spans="2:2">
      <c r="B66882" s="150"/>
    </row>
    <row r="66883" spans="2:2">
      <c r="B66883" s="150"/>
    </row>
    <row r="66884" spans="2:2">
      <c r="B66884" s="150"/>
    </row>
    <row r="66885" spans="2:2">
      <c r="B66885" s="150"/>
    </row>
    <row r="66886" spans="2:2">
      <c r="B66886" s="150"/>
    </row>
    <row r="66887" spans="2:2">
      <c r="B66887" s="150"/>
    </row>
    <row r="66888" spans="2:2">
      <c r="B66888" s="150"/>
    </row>
    <row r="66889" spans="2:2">
      <c r="B66889" s="150"/>
    </row>
    <row r="66890" spans="2:2">
      <c r="B66890" s="150"/>
    </row>
    <row r="66891" spans="2:2">
      <c r="B66891" s="150"/>
    </row>
    <row r="66892" spans="2:2">
      <c r="B66892" s="150"/>
    </row>
    <row r="66893" spans="2:2">
      <c r="B66893" s="150"/>
    </row>
    <row r="66894" spans="2:2">
      <c r="B66894" s="150"/>
    </row>
    <row r="66895" spans="2:2">
      <c r="B66895" s="150"/>
    </row>
    <row r="66896" spans="2:2">
      <c r="B66896" s="150"/>
    </row>
    <row r="66897" spans="2:2">
      <c r="B66897" s="150"/>
    </row>
    <row r="66898" spans="2:2">
      <c r="B66898" s="150"/>
    </row>
    <row r="66899" spans="2:2">
      <c r="B66899" s="150"/>
    </row>
    <row r="66900" spans="2:2">
      <c r="B66900" s="150"/>
    </row>
    <row r="66901" spans="2:2">
      <c r="B66901" s="150"/>
    </row>
    <row r="66902" spans="2:2">
      <c r="B66902" s="150"/>
    </row>
    <row r="66903" spans="2:2">
      <c r="B66903" s="150"/>
    </row>
    <row r="66904" spans="2:2">
      <c r="B66904" s="150"/>
    </row>
    <row r="66905" spans="2:2">
      <c r="B66905" s="150"/>
    </row>
    <row r="66906" spans="2:2">
      <c r="B66906" s="150"/>
    </row>
    <row r="66907" spans="2:2">
      <c r="B66907" s="150"/>
    </row>
    <row r="66908" spans="2:2">
      <c r="B66908" s="150"/>
    </row>
    <row r="66909" spans="2:2">
      <c r="B66909" s="150"/>
    </row>
    <row r="66910" spans="2:2">
      <c r="B66910" s="150"/>
    </row>
    <row r="66911" spans="2:2">
      <c r="B66911" s="150"/>
    </row>
    <row r="66912" spans="2:2">
      <c r="B66912" s="150"/>
    </row>
    <row r="66913" spans="2:2">
      <c r="B66913" s="150"/>
    </row>
    <row r="66914" spans="2:2">
      <c r="B66914" s="150"/>
    </row>
    <row r="66915" spans="2:2">
      <c r="B66915" s="150"/>
    </row>
    <row r="66916" spans="2:2">
      <c r="B66916" s="150"/>
    </row>
    <row r="66917" spans="2:2">
      <c r="B66917" s="150"/>
    </row>
    <row r="66918" spans="2:2">
      <c r="B66918" s="150"/>
    </row>
    <row r="66919" spans="2:2">
      <c r="B66919" s="150"/>
    </row>
    <row r="66920" spans="2:2">
      <c r="B66920" s="150"/>
    </row>
    <row r="66921" spans="2:2">
      <c r="B66921" s="150"/>
    </row>
    <row r="66922" spans="2:2">
      <c r="B66922" s="150"/>
    </row>
    <row r="66923" spans="2:2">
      <c r="B66923" s="150"/>
    </row>
    <row r="66924" spans="2:2">
      <c r="B66924" s="150"/>
    </row>
    <row r="66925" spans="2:2">
      <c r="B66925" s="150"/>
    </row>
    <row r="66926" spans="2:2">
      <c r="B66926" s="150"/>
    </row>
    <row r="66927" spans="2:2">
      <c r="B66927" s="150"/>
    </row>
    <row r="66928" spans="2:2">
      <c r="B66928" s="150"/>
    </row>
    <row r="66929" spans="2:2">
      <c r="B66929" s="150"/>
    </row>
    <row r="66930" spans="2:2">
      <c r="B66930" s="150"/>
    </row>
    <row r="66931" spans="2:2">
      <c r="B66931" s="150"/>
    </row>
    <row r="66932" spans="2:2">
      <c r="B66932" s="150"/>
    </row>
    <row r="66933" spans="2:2">
      <c r="B66933" s="150"/>
    </row>
    <row r="66934" spans="2:2">
      <c r="B66934" s="150"/>
    </row>
    <row r="66935" spans="2:2">
      <c r="B66935" s="150"/>
    </row>
    <row r="66936" spans="2:2">
      <c r="B66936" s="150"/>
    </row>
    <row r="66937" spans="2:2">
      <c r="B66937" s="150"/>
    </row>
    <row r="66938" spans="2:2">
      <c r="B66938" s="150"/>
    </row>
    <row r="66939" spans="2:2">
      <c r="B66939" s="150"/>
    </row>
    <row r="66940" spans="2:2">
      <c r="B66940" s="150"/>
    </row>
    <row r="66941" spans="2:2">
      <c r="B66941" s="150"/>
    </row>
    <row r="66942" spans="2:2">
      <c r="B66942" s="150"/>
    </row>
    <row r="66943" spans="2:2">
      <c r="B66943" s="150"/>
    </row>
    <row r="66944" spans="2:2">
      <c r="B66944" s="150"/>
    </row>
    <row r="66945" spans="2:2">
      <c r="B66945" s="150"/>
    </row>
    <row r="66946" spans="2:2">
      <c r="B66946" s="150"/>
    </row>
    <row r="66947" spans="2:2">
      <c r="B66947" s="150"/>
    </row>
    <row r="66948" spans="2:2">
      <c r="B66948" s="150"/>
    </row>
    <row r="66949" spans="2:2">
      <c r="B66949" s="150"/>
    </row>
    <row r="66950" spans="2:2">
      <c r="B66950" s="150"/>
    </row>
    <row r="66951" spans="2:2">
      <c r="B66951" s="150"/>
    </row>
    <row r="66952" spans="2:2">
      <c r="B66952" s="150"/>
    </row>
    <row r="66953" spans="2:2">
      <c r="B66953" s="150"/>
    </row>
    <row r="66954" spans="2:2">
      <c r="B66954" s="150"/>
    </row>
    <row r="66955" spans="2:2">
      <c r="B66955" s="150"/>
    </row>
    <row r="66956" spans="2:2">
      <c r="B66956" s="150"/>
    </row>
    <row r="66957" spans="2:2">
      <c r="B66957" s="150"/>
    </row>
    <row r="66958" spans="2:2">
      <c r="B66958" s="150"/>
    </row>
    <row r="66959" spans="2:2">
      <c r="B66959" s="150"/>
    </row>
    <row r="66960" spans="2:2">
      <c r="B66960" s="150"/>
    </row>
    <row r="66961" spans="2:2">
      <c r="B66961" s="150"/>
    </row>
    <row r="66962" spans="2:2">
      <c r="B66962" s="150"/>
    </row>
    <row r="66963" spans="2:2">
      <c r="B66963" s="150"/>
    </row>
    <row r="66964" spans="2:2">
      <c r="B66964" s="150"/>
    </row>
    <row r="66965" spans="2:2">
      <c r="B66965" s="150"/>
    </row>
    <row r="66966" spans="2:2">
      <c r="B66966" s="150"/>
    </row>
    <row r="66967" spans="2:2">
      <c r="B66967" s="150"/>
    </row>
    <row r="66968" spans="2:2">
      <c r="B66968" s="150"/>
    </row>
    <row r="66969" spans="2:2">
      <c r="B66969" s="150"/>
    </row>
    <row r="66970" spans="2:2">
      <c r="B66970" s="150"/>
    </row>
    <row r="66971" spans="2:2">
      <c r="B66971" s="150"/>
    </row>
    <row r="66972" spans="2:2">
      <c r="B66972" s="150"/>
    </row>
    <row r="66973" spans="2:2">
      <c r="B66973" s="150"/>
    </row>
    <row r="66974" spans="2:2">
      <c r="B66974" s="150"/>
    </row>
    <row r="66975" spans="2:2">
      <c r="B66975" s="150"/>
    </row>
    <row r="66976" spans="2:2">
      <c r="B66976" s="150"/>
    </row>
    <row r="66977" spans="2:2">
      <c r="B66977" s="150"/>
    </row>
    <row r="66978" spans="2:2">
      <c r="B66978" s="150"/>
    </row>
    <row r="66979" spans="2:2">
      <c r="B66979" s="150"/>
    </row>
    <row r="66980" spans="2:2">
      <c r="B66980" s="150"/>
    </row>
    <row r="66981" spans="2:2">
      <c r="B66981" s="150"/>
    </row>
    <row r="66982" spans="2:2">
      <c r="B66982" s="150"/>
    </row>
    <row r="66983" spans="2:2">
      <c r="B66983" s="150"/>
    </row>
    <row r="66984" spans="2:2">
      <c r="B66984" s="150"/>
    </row>
    <row r="66985" spans="2:2">
      <c r="B66985" s="150"/>
    </row>
    <row r="66986" spans="2:2">
      <c r="B66986" s="150"/>
    </row>
    <row r="66987" spans="2:2">
      <c r="B66987" s="150"/>
    </row>
    <row r="66988" spans="2:2">
      <c r="B66988" s="150"/>
    </row>
    <row r="66989" spans="2:2">
      <c r="B66989" s="150"/>
    </row>
    <row r="66990" spans="2:2">
      <c r="B66990" s="150"/>
    </row>
    <row r="66991" spans="2:2">
      <c r="B66991" s="150"/>
    </row>
    <row r="66992" spans="2:2">
      <c r="B66992" s="150"/>
    </row>
    <row r="66993" spans="2:2">
      <c r="B66993" s="150"/>
    </row>
    <row r="66994" spans="2:2">
      <c r="B66994" s="150"/>
    </row>
    <row r="66995" spans="2:2">
      <c r="B66995" s="150"/>
    </row>
    <row r="66996" spans="2:2">
      <c r="B66996" s="150"/>
    </row>
    <row r="66997" spans="2:2">
      <c r="B66997" s="150"/>
    </row>
    <row r="66998" spans="2:2">
      <c r="B66998" s="150"/>
    </row>
    <row r="66999" spans="2:2">
      <c r="B66999" s="150"/>
    </row>
    <row r="67000" spans="2:2">
      <c r="B67000" s="150"/>
    </row>
    <row r="67001" spans="2:2">
      <c r="B67001" s="150"/>
    </row>
    <row r="67002" spans="2:2">
      <c r="B67002" s="150"/>
    </row>
    <row r="67003" spans="2:2">
      <c r="B67003" s="150"/>
    </row>
    <row r="67004" spans="2:2">
      <c r="B67004" s="150"/>
    </row>
    <row r="67005" spans="2:2">
      <c r="B67005" s="150"/>
    </row>
    <row r="67006" spans="2:2">
      <c r="B67006" s="150"/>
    </row>
    <row r="67007" spans="2:2">
      <c r="B67007" s="150"/>
    </row>
    <row r="67008" spans="2:2">
      <c r="B67008" s="150"/>
    </row>
    <row r="67009" spans="2:2">
      <c r="B67009" s="150"/>
    </row>
    <row r="67010" spans="2:2">
      <c r="B67010" s="150"/>
    </row>
    <row r="67011" spans="2:2">
      <c r="B67011" s="150"/>
    </row>
    <row r="67012" spans="2:2">
      <c r="B67012" s="150"/>
    </row>
    <row r="67013" spans="2:2">
      <c r="B67013" s="150"/>
    </row>
    <row r="67014" spans="2:2">
      <c r="B67014" s="150"/>
    </row>
    <row r="67015" spans="2:2">
      <c r="B67015" s="150"/>
    </row>
    <row r="67016" spans="2:2">
      <c r="B67016" s="150"/>
    </row>
    <row r="67017" spans="2:2">
      <c r="B67017" s="150"/>
    </row>
    <row r="67018" spans="2:2">
      <c r="B67018" s="150"/>
    </row>
    <row r="67019" spans="2:2">
      <c r="B67019" s="150"/>
    </row>
    <row r="67020" spans="2:2">
      <c r="B67020" s="150"/>
    </row>
    <row r="67021" spans="2:2">
      <c r="B67021" s="150"/>
    </row>
    <row r="67022" spans="2:2">
      <c r="B67022" s="150"/>
    </row>
    <row r="67023" spans="2:2">
      <c r="B67023" s="150"/>
    </row>
    <row r="67024" spans="2:2">
      <c r="B67024" s="150"/>
    </row>
    <row r="67025" spans="2:2">
      <c r="B67025" s="150"/>
    </row>
    <row r="67026" spans="2:2">
      <c r="B67026" s="150"/>
    </row>
    <row r="67027" spans="2:2">
      <c r="B67027" s="150"/>
    </row>
    <row r="67028" spans="2:2">
      <c r="B67028" s="150"/>
    </row>
    <row r="67029" spans="2:2">
      <c r="B67029" s="150"/>
    </row>
    <row r="67030" spans="2:2">
      <c r="B67030" s="150"/>
    </row>
    <row r="67031" spans="2:2">
      <c r="B67031" s="150"/>
    </row>
    <row r="67032" spans="2:2">
      <c r="B67032" s="150"/>
    </row>
    <row r="67033" spans="2:2">
      <c r="B67033" s="150"/>
    </row>
    <row r="67034" spans="2:2">
      <c r="B67034" s="150"/>
    </row>
    <row r="67035" spans="2:2">
      <c r="B67035" s="150"/>
    </row>
    <row r="67036" spans="2:2">
      <c r="B67036" s="150"/>
    </row>
    <row r="67037" spans="2:2">
      <c r="B67037" s="150"/>
    </row>
    <row r="67038" spans="2:2">
      <c r="B67038" s="150"/>
    </row>
    <row r="67039" spans="2:2">
      <c r="B67039" s="150"/>
    </row>
    <row r="67040" spans="2:2">
      <c r="B67040" s="150"/>
    </row>
    <row r="67041" spans="2:2">
      <c r="B67041" s="150"/>
    </row>
    <row r="67042" spans="2:2">
      <c r="B67042" s="150"/>
    </row>
    <row r="67043" spans="2:2">
      <c r="B67043" s="150"/>
    </row>
    <row r="67044" spans="2:2">
      <c r="B67044" s="150"/>
    </row>
    <row r="67045" spans="2:2">
      <c r="B67045" s="150"/>
    </row>
    <row r="67046" spans="2:2">
      <c r="B67046" s="150"/>
    </row>
    <row r="67047" spans="2:2">
      <c r="B67047" s="150"/>
    </row>
    <row r="67048" spans="2:2">
      <c r="B67048" s="150"/>
    </row>
    <row r="67049" spans="2:2">
      <c r="B67049" s="150"/>
    </row>
    <row r="67050" spans="2:2">
      <c r="B67050" s="150"/>
    </row>
    <row r="67051" spans="2:2">
      <c r="B67051" s="150"/>
    </row>
    <row r="67052" spans="2:2">
      <c r="B67052" s="150"/>
    </row>
    <row r="67053" spans="2:2">
      <c r="B67053" s="150"/>
    </row>
    <row r="67054" spans="2:2">
      <c r="B67054" s="150"/>
    </row>
    <row r="67055" spans="2:2">
      <c r="B67055" s="150"/>
    </row>
    <row r="67056" spans="2:2">
      <c r="B67056" s="150"/>
    </row>
    <row r="67057" spans="2:2">
      <c r="B67057" s="150"/>
    </row>
    <row r="67058" spans="2:2">
      <c r="B67058" s="150"/>
    </row>
    <row r="67059" spans="2:2">
      <c r="B67059" s="150"/>
    </row>
    <row r="67060" spans="2:2">
      <c r="B67060" s="150"/>
    </row>
    <row r="67061" spans="2:2">
      <c r="B67061" s="150"/>
    </row>
    <row r="67062" spans="2:2">
      <c r="B67062" s="150"/>
    </row>
    <row r="67063" spans="2:2">
      <c r="B67063" s="150"/>
    </row>
    <row r="67064" spans="2:2">
      <c r="B67064" s="150"/>
    </row>
    <row r="67065" spans="2:2">
      <c r="B67065" s="150"/>
    </row>
    <row r="67066" spans="2:2">
      <c r="B67066" s="150"/>
    </row>
    <row r="67067" spans="2:2">
      <c r="B67067" s="150"/>
    </row>
    <row r="67068" spans="2:2">
      <c r="B67068" s="150"/>
    </row>
    <row r="67069" spans="2:2">
      <c r="B67069" s="150"/>
    </row>
    <row r="67070" spans="2:2">
      <c r="B67070" s="150"/>
    </row>
    <row r="67071" spans="2:2">
      <c r="B67071" s="150"/>
    </row>
    <row r="67072" spans="2:2">
      <c r="B67072" s="150"/>
    </row>
    <row r="67073" spans="2:2">
      <c r="B67073" s="150"/>
    </row>
    <row r="67074" spans="2:2">
      <c r="B67074" s="150"/>
    </row>
    <row r="67075" spans="2:2">
      <c r="B67075" s="150"/>
    </row>
    <row r="67076" spans="2:2">
      <c r="B67076" s="150"/>
    </row>
    <row r="67077" spans="2:2">
      <c r="B67077" s="150"/>
    </row>
    <row r="67078" spans="2:2">
      <c r="B67078" s="150"/>
    </row>
    <row r="67079" spans="2:2">
      <c r="B67079" s="150"/>
    </row>
    <row r="67080" spans="2:2">
      <c r="B67080" s="150"/>
    </row>
    <row r="67081" spans="2:2">
      <c r="B67081" s="150"/>
    </row>
    <row r="67082" spans="2:2">
      <c r="B67082" s="150"/>
    </row>
    <row r="67083" spans="2:2">
      <c r="B67083" s="150"/>
    </row>
    <row r="67084" spans="2:2">
      <c r="B67084" s="150"/>
    </row>
    <row r="67085" spans="2:2">
      <c r="B67085" s="150"/>
    </row>
    <row r="67086" spans="2:2">
      <c r="B67086" s="150"/>
    </row>
    <row r="67087" spans="2:2">
      <c r="B67087" s="150"/>
    </row>
    <row r="67088" spans="2:2">
      <c r="B67088" s="150"/>
    </row>
    <row r="67089" spans="2:2">
      <c r="B67089" s="150"/>
    </row>
    <row r="67090" spans="2:2">
      <c r="B67090" s="150"/>
    </row>
    <row r="67091" spans="2:2">
      <c r="B67091" s="150"/>
    </row>
    <row r="67092" spans="2:2">
      <c r="B67092" s="150"/>
    </row>
    <row r="67093" spans="2:2">
      <c r="B67093" s="150"/>
    </row>
    <row r="67094" spans="2:2">
      <c r="B67094" s="150"/>
    </row>
    <row r="67095" spans="2:2">
      <c r="B67095" s="150"/>
    </row>
    <row r="67096" spans="2:2">
      <c r="B67096" s="150"/>
    </row>
    <row r="67097" spans="2:2">
      <c r="B67097" s="150"/>
    </row>
    <row r="67098" spans="2:2">
      <c r="B67098" s="150"/>
    </row>
    <row r="67099" spans="2:2">
      <c r="B67099" s="150"/>
    </row>
    <row r="67100" spans="2:2">
      <c r="B67100" s="150"/>
    </row>
    <row r="67101" spans="2:2">
      <c r="B67101" s="150"/>
    </row>
    <row r="67102" spans="2:2">
      <c r="B67102" s="150"/>
    </row>
    <row r="67103" spans="2:2">
      <c r="B67103" s="150"/>
    </row>
    <row r="67104" spans="2:2">
      <c r="B67104" s="150"/>
    </row>
    <row r="67105" spans="2:2">
      <c r="B67105" s="150"/>
    </row>
    <row r="67106" spans="2:2">
      <c r="B67106" s="150"/>
    </row>
    <row r="67107" spans="2:2">
      <c r="B67107" s="150"/>
    </row>
    <row r="67108" spans="2:2">
      <c r="B67108" s="150"/>
    </row>
    <row r="67109" spans="2:2">
      <c r="B67109" s="150"/>
    </row>
    <row r="67110" spans="2:2">
      <c r="B67110" s="150"/>
    </row>
    <row r="67111" spans="2:2">
      <c r="B67111" s="150"/>
    </row>
    <row r="67112" spans="2:2">
      <c r="B67112" s="150"/>
    </row>
    <row r="67113" spans="2:2">
      <c r="B67113" s="150"/>
    </row>
    <row r="67114" spans="2:2">
      <c r="B67114" s="150"/>
    </row>
    <row r="67115" spans="2:2">
      <c r="B67115" s="150"/>
    </row>
    <row r="67116" spans="2:2">
      <c r="B67116" s="150"/>
    </row>
    <row r="67117" spans="2:2">
      <c r="B67117" s="150"/>
    </row>
    <row r="67118" spans="2:2">
      <c r="B67118" s="150"/>
    </row>
    <row r="67119" spans="2:2">
      <c r="B67119" s="150"/>
    </row>
    <row r="67120" spans="2:2">
      <c r="B67120" s="150"/>
    </row>
    <row r="67121" spans="2:2">
      <c r="B67121" s="150"/>
    </row>
    <row r="67122" spans="2:2">
      <c r="B67122" s="150"/>
    </row>
    <row r="67123" spans="2:2">
      <c r="B67123" s="150"/>
    </row>
    <row r="67124" spans="2:2">
      <c r="B67124" s="150"/>
    </row>
    <row r="67125" spans="2:2">
      <c r="B67125" s="150"/>
    </row>
    <row r="67126" spans="2:2">
      <c r="B67126" s="150"/>
    </row>
    <row r="67127" spans="2:2">
      <c r="B67127" s="150"/>
    </row>
    <row r="67128" spans="2:2">
      <c r="B67128" s="150"/>
    </row>
    <row r="67129" spans="2:2">
      <c r="B67129" s="150"/>
    </row>
    <row r="67130" spans="2:2">
      <c r="B67130" s="150"/>
    </row>
    <row r="67131" spans="2:2">
      <c r="B67131" s="150"/>
    </row>
    <row r="67132" spans="2:2">
      <c r="B67132" s="150"/>
    </row>
    <row r="67133" spans="2:2">
      <c r="B67133" s="150"/>
    </row>
    <row r="67134" spans="2:2">
      <c r="B67134" s="150"/>
    </row>
    <row r="67135" spans="2:2">
      <c r="B67135" s="150"/>
    </row>
    <row r="67136" spans="2:2">
      <c r="B67136" s="150"/>
    </row>
    <row r="67137" spans="2:2">
      <c r="B67137" s="150"/>
    </row>
    <row r="67138" spans="2:2">
      <c r="B67138" s="150"/>
    </row>
    <row r="67139" spans="2:2">
      <c r="B67139" s="150"/>
    </row>
    <row r="67140" spans="2:2">
      <c r="B67140" s="150"/>
    </row>
    <row r="67141" spans="2:2">
      <c r="B67141" s="150"/>
    </row>
    <row r="67142" spans="2:2">
      <c r="B67142" s="150"/>
    </row>
    <row r="67143" spans="2:2">
      <c r="B67143" s="150"/>
    </row>
    <row r="67144" spans="2:2">
      <c r="B67144" s="150"/>
    </row>
    <row r="67145" spans="2:2">
      <c r="B67145" s="150"/>
    </row>
    <row r="67146" spans="2:2">
      <c r="B67146" s="150"/>
    </row>
    <row r="67147" spans="2:2">
      <c r="B67147" s="150"/>
    </row>
    <row r="67148" spans="2:2">
      <c r="B67148" s="150"/>
    </row>
    <row r="67149" spans="2:2">
      <c r="B67149" s="150"/>
    </row>
    <row r="67150" spans="2:2">
      <c r="B67150" s="150"/>
    </row>
    <row r="67151" spans="2:2">
      <c r="B67151" s="150"/>
    </row>
    <row r="67152" spans="2:2">
      <c r="B67152" s="150"/>
    </row>
    <row r="67153" spans="2:2">
      <c r="B67153" s="150"/>
    </row>
    <row r="67154" spans="2:2">
      <c r="B67154" s="150"/>
    </row>
    <row r="67155" spans="2:2">
      <c r="B67155" s="150"/>
    </row>
    <row r="67156" spans="2:2">
      <c r="B67156" s="150"/>
    </row>
    <row r="67157" spans="2:2">
      <c r="B67157" s="150"/>
    </row>
    <row r="67158" spans="2:2">
      <c r="B67158" s="150"/>
    </row>
    <row r="67159" spans="2:2">
      <c r="B67159" s="150"/>
    </row>
    <row r="67160" spans="2:2">
      <c r="B67160" s="150"/>
    </row>
    <row r="67161" spans="2:2">
      <c r="B67161" s="150"/>
    </row>
    <row r="67162" spans="2:2">
      <c r="B67162" s="150"/>
    </row>
    <row r="67163" spans="2:2">
      <c r="B67163" s="150"/>
    </row>
    <row r="67164" spans="2:2">
      <c r="B67164" s="150"/>
    </row>
    <row r="67165" spans="2:2">
      <c r="B67165" s="150"/>
    </row>
    <row r="67166" spans="2:2">
      <c r="B67166" s="150"/>
    </row>
    <row r="67167" spans="2:2">
      <c r="B67167" s="150"/>
    </row>
    <row r="67168" spans="2:2">
      <c r="B67168" s="150"/>
    </row>
    <row r="67169" spans="2:2">
      <c r="B67169" s="150"/>
    </row>
    <row r="67170" spans="2:2">
      <c r="B67170" s="150"/>
    </row>
    <row r="67171" spans="2:2">
      <c r="B67171" s="150"/>
    </row>
    <row r="67172" spans="2:2">
      <c r="B67172" s="150"/>
    </row>
    <row r="67173" spans="2:2">
      <c r="B67173" s="150"/>
    </row>
    <row r="67174" spans="2:2">
      <c r="B67174" s="150"/>
    </row>
    <row r="67175" spans="2:2">
      <c r="B67175" s="150"/>
    </row>
    <row r="67176" spans="2:2">
      <c r="B67176" s="150"/>
    </row>
    <row r="67177" spans="2:2">
      <c r="B67177" s="150"/>
    </row>
    <row r="67178" spans="2:2">
      <c r="B67178" s="150"/>
    </row>
    <row r="67179" spans="2:2">
      <c r="B67179" s="150"/>
    </row>
    <row r="67180" spans="2:2">
      <c r="B67180" s="150"/>
    </row>
    <row r="67181" spans="2:2">
      <c r="B67181" s="150"/>
    </row>
    <row r="67182" spans="2:2">
      <c r="B67182" s="150"/>
    </row>
    <row r="67183" spans="2:2">
      <c r="B67183" s="150"/>
    </row>
    <row r="67184" spans="2:2">
      <c r="B67184" s="150"/>
    </row>
    <row r="67185" spans="2:2">
      <c r="B67185" s="150"/>
    </row>
    <row r="67186" spans="2:2">
      <c r="B67186" s="150"/>
    </row>
    <row r="67187" spans="2:2">
      <c r="B67187" s="150"/>
    </row>
    <row r="67188" spans="2:2">
      <c r="B67188" s="150"/>
    </row>
    <row r="67189" spans="2:2">
      <c r="B67189" s="150"/>
    </row>
    <row r="67190" spans="2:2">
      <c r="B67190" s="150"/>
    </row>
    <row r="67191" spans="2:2">
      <c r="B67191" s="150"/>
    </row>
    <row r="67192" spans="2:2">
      <c r="B67192" s="150"/>
    </row>
    <row r="67193" spans="2:2">
      <c r="B67193" s="150"/>
    </row>
    <row r="67194" spans="2:2">
      <c r="B67194" s="150"/>
    </row>
    <row r="67195" spans="2:2">
      <c r="B67195" s="150"/>
    </row>
    <row r="67196" spans="2:2">
      <c r="B67196" s="150"/>
    </row>
    <row r="67197" spans="2:2">
      <c r="B67197" s="150"/>
    </row>
    <row r="67198" spans="2:2">
      <c r="B67198" s="150"/>
    </row>
    <row r="67199" spans="2:2">
      <c r="B67199" s="150"/>
    </row>
    <row r="67200" spans="2:2">
      <c r="B67200" s="150"/>
    </row>
    <row r="67201" spans="2:2">
      <c r="B67201" s="150"/>
    </row>
    <row r="67202" spans="2:2">
      <c r="B67202" s="150"/>
    </row>
    <row r="67203" spans="2:2">
      <c r="B67203" s="150"/>
    </row>
    <row r="67204" spans="2:2">
      <c r="B67204" s="150"/>
    </row>
    <row r="67205" spans="2:2">
      <c r="B67205" s="150"/>
    </row>
    <row r="67206" spans="2:2">
      <c r="B67206" s="150"/>
    </row>
    <row r="67207" spans="2:2">
      <c r="B67207" s="150"/>
    </row>
    <row r="67208" spans="2:2">
      <c r="B67208" s="150"/>
    </row>
    <row r="67209" spans="2:2">
      <c r="B67209" s="150"/>
    </row>
    <row r="67210" spans="2:2">
      <c r="B67210" s="150"/>
    </row>
    <row r="67211" spans="2:2">
      <c r="B67211" s="150"/>
    </row>
    <row r="67212" spans="2:2">
      <c r="B67212" s="150"/>
    </row>
    <row r="67213" spans="2:2">
      <c r="B67213" s="150"/>
    </row>
    <row r="67214" spans="2:2">
      <c r="B67214" s="150"/>
    </row>
    <row r="67215" spans="2:2">
      <c r="B67215" s="150"/>
    </row>
    <row r="67216" spans="2:2">
      <c r="B67216" s="150"/>
    </row>
    <row r="67217" spans="2:2">
      <c r="B67217" s="150"/>
    </row>
    <row r="67218" spans="2:2">
      <c r="B67218" s="150"/>
    </row>
    <row r="67219" spans="2:2">
      <c r="B67219" s="150"/>
    </row>
    <row r="67220" spans="2:2">
      <c r="B67220" s="150"/>
    </row>
    <row r="67221" spans="2:2">
      <c r="B67221" s="150"/>
    </row>
    <row r="67222" spans="2:2">
      <c r="B67222" s="150"/>
    </row>
    <row r="67223" spans="2:2">
      <c r="B67223" s="150"/>
    </row>
    <row r="67224" spans="2:2">
      <c r="B67224" s="150"/>
    </row>
    <row r="67225" spans="2:2">
      <c r="B67225" s="150"/>
    </row>
    <row r="67226" spans="2:2">
      <c r="B67226" s="150"/>
    </row>
    <row r="67227" spans="2:2">
      <c r="B67227" s="150"/>
    </row>
    <row r="67228" spans="2:2">
      <c r="B67228" s="150"/>
    </row>
    <row r="67229" spans="2:2">
      <c r="B67229" s="150"/>
    </row>
    <row r="67230" spans="2:2">
      <c r="B67230" s="150"/>
    </row>
    <row r="67231" spans="2:2">
      <c r="B67231" s="150"/>
    </row>
    <row r="67232" spans="2:2">
      <c r="B67232" s="150"/>
    </row>
    <row r="67233" spans="2:2">
      <c r="B67233" s="150"/>
    </row>
    <row r="67234" spans="2:2">
      <c r="B67234" s="150"/>
    </row>
    <row r="67235" spans="2:2">
      <c r="B67235" s="150"/>
    </row>
    <row r="67236" spans="2:2">
      <c r="B67236" s="150"/>
    </row>
    <row r="67237" spans="2:2">
      <c r="B67237" s="150"/>
    </row>
    <row r="67238" spans="2:2">
      <c r="B67238" s="150"/>
    </row>
    <row r="67239" spans="2:2">
      <c r="B67239" s="150"/>
    </row>
    <row r="67240" spans="2:2">
      <c r="B67240" s="150"/>
    </row>
    <row r="67241" spans="2:2">
      <c r="B67241" s="150"/>
    </row>
    <row r="67242" spans="2:2">
      <c r="B67242" s="150"/>
    </row>
    <row r="67243" spans="2:2">
      <c r="B67243" s="150"/>
    </row>
    <row r="67244" spans="2:2">
      <c r="B67244" s="150"/>
    </row>
    <row r="67245" spans="2:2">
      <c r="B67245" s="150"/>
    </row>
    <row r="67246" spans="2:2">
      <c r="B67246" s="150"/>
    </row>
    <row r="67247" spans="2:2">
      <c r="B67247" s="150"/>
    </row>
    <row r="67248" spans="2:2">
      <c r="B67248" s="150"/>
    </row>
    <row r="67249" spans="2:2">
      <c r="B67249" s="150"/>
    </row>
    <row r="67250" spans="2:2">
      <c r="B67250" s="150"/>
    </row>
    <row r="67251" spans="2:2">
      <c r="B67251" s="150"/>
    </row>
    <row r="67252" spans="2:2">
      <c r="B67252" s="150"/>
    </row>
    <row r="67253" spans="2:2">
      <c r="B67253" s="150"/>
    </row>
    <row r="67254" spans="2:2">
      <c r="B67254" s="150"/>
    </row>
    <row r="67255" spans="2:2">
      <c r="B67255" s="150"/>
    </row>
    <row r="67256" spans="2:2">
      <c r="B67256" s="150"/>
    </row>
    <row r="67257" spans="2:2">
      <c r="B67257" s="150"/>
    </row>
    <row r="67258" spans="2:2">
      <c r="B67258" s="150"/>
    </row>
    <row r="67259" spans="2:2">
      <c r="B67259" s="150"/>
    </row>
    <row r="67260" spans="2:2">
      <c r="B67260" s="150"/>
    </row>
    <row r="67261" spans="2:2">
      <c r="B67261" s="150"/>
    </row>
    <row r="67262" spans="2:2">
      <c r="B67262" s="150"/>
    </row>
    <row r="67263" spans="2:2">
      <c r="B67263" s="150"/>
    </row>
    <row r="67264" spans="2:2">
      <c r="B67264" s="150"/>
    </row>
    <row r="67265" spans="2:2">
      <c r="B67265" s="150"/>
    </row>
    <row r="67266" spans="2:2">
      <c r="B67266" s="150"/>
    </row>
    <row r="67267" spans="2:2">
      <c r="B67267" s="150"/>
    </row>
    <row r="67268" spans="2:2">
      <c r="B67268" s="150"/>
    </row>
    <row r="67269" spans="2:2">
      <c r="B67269" s="150"/>
    </row>
    <row r="67270" spans="2:2">
      <c r="B67270" s="150"/>
    </row>
    <row r="67271" spans="2:2">
      <c r="B67271" s="150"/>
    </row>
    <row r="67272" spans="2:2">
      <c r="B67272" s="150"/>
    </row>
    <row r="67273" spans="2:2">
      <c r="B67273" s="150"/>
    </row>
    <row r="67274" spans="2:2">
      <c r="B67274" s="150"/>
    </row>
    <row r="67275" spans="2:2">
      <c r="B67275" s="150"/>
    </row>
    <row r="67276" spans="2:2">
      <c r="B67276" s="150"/>
    </row>
    <row r="67277" spans="2:2">
      <c r="B67277" s="150"/>
    </row>
    <row r="67278" spans="2:2">
      <c r="B67278" s="150"/>
    </row>
    <row r="67279" spans="2:2">
      <c r="B67279" s="150"/>
    </row>
    <row r="67280" spans="2:2">
      <c r="B67280" s="150"/>
    </row>
    <row r="67281" spans="2:2">
      <c r="B67281" s="150"/>
    </row>
    <row r="67282" spans="2:2">
      <c r="B67282" s="150"/>
    </row>
    <row r="67283" spans="2:2">
      <c r="B67283" s="150"/>
    </row>
    <row r="67284" spans="2:2">
      <c r="B67284" s="150"/>
    </row>
    <row r="67285" spans="2:2">
      <c r="B67285" s="150"/>
    </row>
    <row r="67286" spans="2:2">
      <c r="B67286" s="150"/>
    </row>
    <row r="67287" spans="2:2">
      <c r="B67287" s="150"/>
    </row>
    <row r="67288" spans="2:2">
      <c r="B67288" s="150"/>
    </row>
    <row r="67289" spans="2:2">
      <c r="B67289" s="150"/>
    </row>
    <row r="67290" spans="2:2">
      <c r="B67290" s="150"/>
    </row>
    <row r="67291" spans="2:2">
      <c r="B67291" s="150"/>
    </row>
    <row r="67292" spans="2:2">
      <c r="B67292" s="150"/>
    </row>
    <row r="67293" spans="2:2">
      <c r="B67293" s="150"/>
    </row>
    <row r="67294" spans="2:2">
      <c r="B67294" s="150"/>
    </row>
    <row r="67295" spans="2:2">
      <c r="B67295" s="150"/>
    </row>
    <row r="67296" spans="2:2">
      <c r="B67296" s="150"/>
    </row>
    <row r="67297" spans="2:2">
      <c r="B67297" s="150"/>
    </row>
    <row r="67298" spans="2:2">
      <c r="B67298" s="150"/>
    </row>
    <row r="67299" spans="2:2">
      <c r="B67299" s="150"/>
    </row>
    <row r="67300" spans="2:2">
      <c r="B67300" s="150"/>
    </row>
    <row r="67301" spans="2:2">
      <c r="B67301" s="150"/>
    </row>
    <row r="67302" spans="2:2">
      <c r="B67302" s="150"/>
    </row>
    <row r="67303" spans="2:2">
      <c r="B67303" s="150"/>
    </row>
    <row r="67304" spans="2:2">
      <c r="B67304" s="150"/>
    </row>
    <row r="67305" spans="2:2">
      <c r="B67305" s="150"/>
    </row>
    <row r="67306" spans="2:2">
      <c r="B67306" s="150"/>
    </row>
    <row r="67307" spans="2:2">
      <c r="B67307" s="150"/>
    </row>
    <row r="67308" spans="2:2">
      <c r="B67308" s="150"/>
    </row>
    <row r="67309" spans="2:2">
      <c r="B67309" s="150"/>
    </row>
    <row r="67310" spans="2:2">
      <c r="B67310" s="150"/>
    </row>
    <row r="67311" spans="2:2">
      <c r="B67311" s="150"/>
    </row>
    <row r="67312" spans="2:2">
      <c r="B67312" s="150"/>
    </row>
    <row r="67313" spans="2:2">
      <c r="B67313" s="150"/>
    </row>
    <row r="67314" spans="2:2">
      <c r="B67314" s="150"/>
    </row>
    <row r="67315" spans="2:2">
      <c r="B67315" s="150"/>
    </row>
    <row r="67316" spans="2:2">
      <c r="B67316" s="150"/>
    </row>
    <row r="67317" spans="2:2">
      <c r="B67317" s="150"/>
    </row>
    <row r="67318" spans="2:2">
      <c r="B67318" s="150"/>
    </row>
    <row r="67319" spans="2:2">
      <c r="B67319" s="150"/>
    </row>
    <row r="67320" spans="2:2">
      <c r="B67320" s="150"/>
    </row>
    <row r="67321" spans="2:2">
      <c r="B67321" s="150"/>
    </row>
    <row r="67322" spans="2:2">
      <c r="B67322" s="150"/>
    </row>
    <row r="67323" spans="2:2">
      <c r="B67323" s="150"/>
    </row>
    <row r="67324" spans="2:2">
      <c r="B67324" s="150"/>
    </row>
    <row r="67325" spans="2:2">
      <c r="B67325" s="150"/>
    </row>
    <row r="67326" spans="2:2">
      <c r="B67326" s="150"/>
    </row>
    <row r="67327" spans="2:2">
      <c r="B67327" s="150"/>
    </row>
    <row r="67328" spans="2:2">
      <c r="B67328" s="150"/>
    </row>
    <row r="67329" spans="2:2">
      <c r="B67329" s="150"/>
    </row>
    <row r="67330" spans="2:2">
      <c r="B67330" s="150"/>
    </row>
    <row r="67331" spans="2:2">
      <c r="B67331" s="150"/>
    </row>
    <row r="67332" spans="2:2">
      <c r="B67332" s="150"/>
    </row>
    <row r="67333" spans="2:2">
      <c r="B67333" s="150"/>
    </row>
    <row r="67334" spans="2:2">
      <c r="B67334" s="150"/>
    </row>
    <row r="67335" spans="2:2">
      <c r="B67335" s="150"/>
    </row>
    <row r="67336" spans="2:2">
      <c r="B67336" s="150"/>
    </row>
    <row r="67337" spans="2:2">
      <c r="B67337" s="150"/>
    </row>
    <row r="67338" spans="2:2">
      <c r="B67338" s="150"/>
    </row>
    <row r="67339" spans="2:2">
      <c r="B67339" s="150"/>
    </row>
    <row r="67340" spans="2:2">
      <c r="B67340" s="150"/>
    </row>
    <row r="67341" spans="2:2">
      <c r="B67341" s="150"/>
    </row>
    <row r="67342" spans="2:2">
      <c r="B67342" s="150"/>
    </row>
    <row r="67343" spans="2:2">
      <c r="B67343" s="150"/>
    </row>
    <row r="67344" spans="2:2">
      <c r="B67344" s="150"/>
    </row>
    <row r="67345" spans="2:2">
      <c r="B67345" s="150"/>
    </row>
    <row r="67346" spans="2:2">
      <c r="B67346" s="150"/>
    </row>
    <row r="67347" spans="2:2">
      <c r="B67347" s="150"/>
    </row>
    <row r="67348" spans="2:2">
      <c r="B67348" s="150"/>
    </row>
    <row r="67349" spans="2:2">
      <c r="B67349" s="150"/>
    </row>
    <row r="67350" spans="2:2">
      <c r="B67350" s="150"/>
    </row>
    <row r="67351" spans="2:2">
      <c r="B67351" s="150"/>
    </row>
    <row r="67352" spans="2:2">
      <c r="B67352" s="150"/>
    </row>
    <row r="67353" spans="2:2">
      <c r="B67353" s="150"/>
    </row>
    <row r="67354" spans="2:2">
      <c r="B67354" s="150"/>
    </row>
    <row r="67355" spans="2:2">
      <c r="B67355" s="150"/>
    </row>
    <row r="67356" spans="2:2">
      <c r="B67356" s="150"/>
    </row>
    <row r="67357" spans="2:2">
      <c r="B67357" s="150"/>
    </row>
    <row r="67358" spans="2:2">
      <c r="B67358" s="150"/>
    </row>
    <row r="67359" spans="2:2">
      <c r="B67359" s="150"/>
    </row>
    <row r="67360" spans="2:2">
      <c r="B67360" s="150"/>
    </row>
    <row r="67361" spans="2:2">
      <c r="B67361" s="150"/>
    </row>
    <row r="67362" spans="2:2">
      <c r="B67362" s="150"/>
    </row>
    <row r="67363" spans="2:2">
      <c r="B67363" s="150"/>
    </row>
    <row r="67364" spans="2:2">
      <c r="B67364" s="150"/>
    </row>
    <row r="67365" spans="2:2">
      <c r="B67365" s="150"/>
    </row>
    <row r="67366" spans="2:2">
      <c r="B67366" s="150"/>
    </row>
    <row r="67367" spans="2:2">
      <c r="B67367" s="150"/>
    </row>
    <row r="67368" spans="2:2">
      <c r="B67368" s="150"/>
    </row>
    <row r="67369" spans="2:2">
      <c r="B67369" s="150"/>
    </row>
    <row r="67370" spans="2:2">
      <c r="B67370" s="150"/>
    </row>
    <row r="67371" spans="2:2">
      <c r="B67371" s="150"/>
    </row>
    <row r="67372" spans="2:2">
      <c r="B67372" s="150"/>
    </row>
    <row r="67373" spans="2:2">
      <c r="B67373" s="150"/>
    </row>
    <row r="67374" spans="2:2">
      <c r="B67374" s="150"/>
    </row>
    <row r="67375" spans="2:2">
      <c r="B67375" s="150"/>
    </row>
    <row r="67376" spans="2:2">
      <c r="B67376" s="150"/>
    </row>
    <row r="67377" spans="2:2">
      <c r="B67377" s="150"/>
    </row>
    <row r="67378" spans="2:2">
      <c r="B67378" s="150"/>
    </row>
    <row r="67379" spans="2:2">
      <c r="B67379" s="150"/>
    </row>
    <row r="67380" spans="2:2">
      <c r="B67380" s="150"/>
    </row>
    <row r="67381" spans="2:2">
      <c r="B67381" s="150"/>
    </row>
    <row r="67382" spans="2:2">
      <c r="B67382" s="150"/>
    </row>
    <row r="67383" spans="2:2">
      <c r="B67383" s="150"/>
    </row>
    <row r="67384" spans="2:2">
      <c r="B67384" s="150"/>
    </row>
    <row r="67385" spans="2:2">
      <c r="B67385" s="150"/>
    </row>
    <row r="67386" spans="2:2">
      <c r="B67386" s="150"/>
    </row>
    <row r="67387" spans="2:2">
      <c r="B67387" s="150"/>
    </row>
    <row r="67388" spans="2:2">
      <c r="B67388" s="150"/>
    </row>
    <row r="67389" spans="2:2">
      <c r="B67389" s="150"/>
    </row>
    <row r="67390" spans="2:2">
      <c r="B67390" s="150"/>
    </row>
    <row r="67391" spans="2:2">
      <c r="B67391" s="150"/>
    </row>
    <row r="67392" spans="2:2">
      <c r="B67392" s="150"/>
    </row>
    <row r="67393" spans="2:2">
      <c r="B67393" s="150"/>
    </row>
    <row r="67394" spans="2:2">
      <c r="B67394" s="150"/>
    </row>
    <row r="67395" spans="2:2">
      <c r="B67395" s="150"/>
    </row>
    <row r="67396" spans="2:2">
      <c r="B67396" s="150"/>
    </row>
    <row r="67397" spans="2:2">
      <c r="B67397" s="150"/>
    </row>
    <row r="67398" spans="2:2">
      <c r="B67398" s="150"/>
    </row>
    <row r="67399" spans="2:2">
      <c r="B67399" s="150"/>
    </row>
    <row r="67400" spans="2:2">
      <c r="B67400" s="150"/>
    </row>
    <row r="67401" spans="2:2">
      <c r="B67401" s="150"/>
    </row>
    <row r="67402" spans="2:2">
      <c r="B67402" s="150"/>
    </row>
    <row r="67403" spans="2:2">
      <c r="B67403" s="150"/>
    </row>
    <row r="67404" spans="2:2">
      <c r="B67404" s="150"/>
    </row>
    <row r="67405" spans="2:2">
      <c r="B67405" s="150"/>
    </row>
    <row r="67406" spans="2:2">
      <c r="B67406" s="150"/>
    </row>
    <row r="67407" spans="2:2">
      <c r="B67407" s="150"/>
    </row>
    <row r="67408" spans="2:2">
      <c r="B67408" s="150"/>
    </row>
    <row r="67409" spans="2:2">
      <c r="B67409" s="150"/>
    </row>
    <row r="67410" spans="2:2">
      <c r="B67410" s="150"/>
    </row>
    <row r="67411" spans="2:2">
      <c r="B67411" s="150"/>
    </row>
    <row r="67412" spans="2:2">
      <c r="B67412" s="150"/>
    </row>
    <row r="67413" spans="2:2">
      <c r="B67413" s="150"/>
    </row>
    <row r="67414" spans="2:2">
      <c r="B67414" s="150"/>
    </row>
    <row r="67415" spans="2:2">
      <c r="B67415" s="150"/>
    </row>
    <row r="67416" spans="2:2">
      <c r="B67416" s="150"/>
    </row>
    <row r="67417" spans="2:2">
      <c r="B67417" s="150"/>
    </row>
    <row r="67418" spans="2:2">
      <c r="B67418" s="150"/>
    </row>
    <row r="67419" spans="2:2">
      <c r="B67419" s="150"/>
    </row>
    <row r="67420" spans="2:2">
      <c r="B67420" s="150"/>
    </row>
    <row r="67421" spans="2:2">
      <c r="B67421" s="150"/>
    </row>
    <row r="67422" spans="2:2">
      <c r="B67422" s="150"/>
    </row>
    <row r="67423" spans="2:2">
      <c r="B67423" s="150"/>
    </row>
    <row r="67424" spans="2:2">
      <c r="B67424" s="150"/>
    </row>
    <row r="67425" spans="2:2">
      <c r="B67425" s="150"/>
    </row>
    <row r="67426" spans="2:2">
      <c r="B67426" s="150"/>
    </row>
    <row r="67427" spans="2:2">
      <c r="B67427" s="150"/>
    </row>
    <row r="67428" spans="2:2">
      <c r="B67428" s="150"/>
    </row>
    <row r="67429" spans="2:2">
      <c r="B67429" s="150"/>
    </row>
    <row r="67430" spans="2:2">
      <c r="B67430" s="150"/>
    </row>
    <row r="67431" spans="2:2">
      <c r="B67431" s="150"/>
    </row>
    <row r="67432" spans="2:2">
      <c r="B67432" s="150"/>
    </row>
    <row r="67433" spans="2:2">
      <c r="B67433" s="150"/>
    </row>
    <row r="67434" spans="2:2">
      <c r="B67434" s="150"/>
    </row>
    <row r="67435" spans="2:2">
      <c r="B67435" s="150"/>
    </row>
    <row r="67436" spans="2:2">
      <c r="B67436" s="150"/>
    </row>
    <row r="67437" spans="2:2">
      <c r="B67437" s="150"/>
    </row>
    <row r="67438" spans="2:2">
      <c r="B67438" s="150"/>
    </row>
    <row r="67439" spans="2:2">
      <c r="B67439" s="150"/>
    </row>
    <row r="67440" spans="2:2">
      <c r="B67440" s="150"/>
    </row>
    <row r="67441" spans="2:2">
      <c r="B67441" s="150"/>
    </row>
    <row r="67442" spans="2:2">
      <c r="B67442" s="150"/>
    </row>
    <row r="67443" spans="2:2">
      <c r="B67443" s="150"/>
    </row>
    <row r="67444" spans="2:2">
      <c r="B67444" s="150"/>
    </row>
    <row r="67445" spans="2:2">
      <c r="B67445" s="150"/>
    </row>
    <row r="67446" spans="2:2">
      <c r="B67446" s="150"/>
    </row>
    <row r="67447" spans="2:2">
      <c r="B67447" s="150"/>
    </row>
    <row r="67448" spans="2:2">
      <c r="B67448" s="150"/>
    </row>
    <row r="67449" spans="2:2">
      <c r="B67449" s="150"/>
    </row>
    <row r="67450" spans="2:2">
      <c r="B67450" s="150"/>
    </row>
    <row r="67451" spans="2:2">
      <c r="B67451" s="150"/>
    </row>
    <row r="67452" spans="2:2">
      <c r="B67452" s="150"/>
    </row>
    <row r="67453" spans="2:2">
      <c r="B67453" s="150"/>
    </row>
    <row r="67454" spans="2:2">
      <c r="B67454" s="150"/>
    </row>
    <row r="67455" spans="2:2">
      <c r="B67455" s="150"/>
    </row>
    <row r="67456" spans="2:2">
      <c r="B67456" s="150"/>
    </row>
    <row r="67457" spans="2:2">
      <c r="B67457" s="150"/>
    </row>
    <row r="67458" spans="2:2">
      <c r="B67458" s="150"/>
    </row>
    <row r="67459" spans="2:2">
      <c r="B67459" s="150"/>
    </row>
    <row r="67460" spans="2:2">
      <c r="B67460" s="150"/>
    </row>
    <row r="67461" spans="2:2">
      <c r="B67461" s="150"/>
    </row>
    <row r="67462" spans="2:2">
      <c r="B67462" s="150"/>
    </row>
    <row r="67463" spans="2:2">
      <c r="B67463" s="150"/>
    </row>
    <row r="67464" spans="2:2">
      <c r="B67464" s="150"/>
    </row>
    <row r="67465" spans="2:2">
      <c r="B67465" s="150"/>
    </row>
    <row r="67466" spans="2:2">
      <c r="B67466" s="150"/>
    </row>
    <row r="67467" spans="2:2">
      <c r="B67467" s="150"/>
    </row>
    <row r="67468" spans="2:2">
      <c r="B67468" s="150"/>
    </row>
    <row r="67469" spans="2:2">
      <c r="B67469" s="150"/>
    </row>
    <row r="67470" spans="2:2">
      <c r="B67470" s="150"/>
    </row>
    <row r="67471" spans="2:2">
      <c r="B67471" s="150"/>
    </row>
    <row r="67472" spans="2:2">
      <c r="B67472" s="150"/>
    </row>
    <row r="67473" spans="2:2">
      <c r="B67473" s="150"/>
    </row>
    <row r="67474" spans="2:2">
      <c r="B67474" s="150"/>
    </row>
    <row r="67475" spans="2:2">
      <c r="B67475" s="150"/>
    </row>
    <row r="67476" spans="2:2">
      <c r="B67476" s="150"/>
    </row>
    <row r="67477" spans="2:2">
      <c r="B67477" s="150"/>
    </row>
    <row r="67478" spans="2:2">
      <c r="B67478" s="150"/>
    </row>
    <row r="67479" spans="2:2">
      <c r="B67479" s="150"/>
    </row>
    <row r="67480" spans="2:2">
      <c r="B67480" s="150"/>
    </row>
    <row r="67481" spans="2:2">
      <c r="B67481" s="150"/>
    </row>
    <row r="67482" spans="2:2">
      <c r="B67482" s="150"/>
    </row>
    <row r="67483" spans="2:2">
      <c r="B67483" s="150"/>
    </row>
    <row r="67484" spans="2:2">
      <c r="B67484" s="150"/>
    </row>
    <row r="67485" spans="2:2">
      <c r="B67485" s="150"/>
    </row>
    <row r="67486" spans="2:2">
      <c r="B67486" s="150"/>
    </row>
    <row r="67487" spans="2:2">
      <c r="B67487" s="150"/>
    </row>
    <row r="67488" spans="2:2">
      <c r="B67488" s="150"/>
    </row>
    <row r="67489" spans="2:2">
      <c r="B67489" s="150"/>
    </row>
    <row r="67490" spans="2:2">
      <c r="B67490" s="150"/>
    </row>
    <row r="67491" spans="2:2">
      <c r="B67491" s="150"/>
    </row>
    <row r="67492" spans="2:2">
      <c r="B67492" s="150"/>
    </row>
    <row r="67493" spans="2:2">
      <c r="B67493" s="150"/>
    </row>
    <row r="67494" spans="2:2">
      <c r="B67494" s="150"/>
    </row>
    <row r="67495" spans="2:2">
      <c r="B67495" s="150"/>
    </row>
    <row r="67496" spans="2:2">
      <c r="B67496" s="150"/>
    </row>
    <row r="67497" spans="2:2">
      <c r="B67497" s="150"/>
    </row>
    <row r="67498" spans="2:2">
      <c r="B67498" s="150"/>
    </row>
    <row r="67499" spans="2:2">
      <c r="B67499" s="150"/>
    </row>
    <row r="67500" spans="2:2">
      <c r="B67500" s="150"/>
    </row>
    <row r="67501" spans="2:2">
      <c r="B67501" s="150"/>
    </row>
    <row r="67502" spans="2:2">
      <c r="B67502" s="150"/>
    </row>
    <row r="67503" spans="2:2">
      <c r="B67503" s="150"/>
    </row>
    <row r="67504" spans="2:2">
      <c r="B67504" s="150"/>
    </row>
    <row r="67505" spans="2:2">
      <c r="B67505" s="150"/>
    </row>
    <row r="67506" spans="2:2">
      <c r="B67506" s="150"/>
    </row>
    <row r="67507" spans="2:2">
      <c r="B67507" s="150"/>
    </row>
    <row r="67508" spans="2:2">
      <c r="B67508" s="150"/>
    </row>
    <row r="67509" spans="2:2">
      <c r="B67509" s="150"/>
    </row>
    <row r="67510" spans="2:2">
      <c r="B67510" s="150"/>
    </row>
    <row r="67511" spans="2:2">
      <c r="B67511" s="150"/>
    </row>
    <row r="67512" spans="2:2">
      <c r="B67512" s="150"/>
    </row>
    <row r="67513" spans="2:2">
      <c r="B67513" s="150"/>
    </row>
    <row r="67514" spans="2:2">
      <c r="B67514" s="150"/>
    </row>
    <row r="67515" spans="2:2">
      <c r="B67515" s="150"/>
    </row>
    <row r="67516" spans="2:2">
      <c r="B67516" s="150"/>
    </row>
    <row r="67517" spans="2:2">
      <c r="B67517" s="150"/>
    </row>
    <row r="67518" spans="2:2">
      <c r="B67518" s="150"/>
    </row>
    <row r="67519" spans="2:2">
      <c r="B67519" s="150"/>
    </row>
    <row r="67520" spans="2:2">
      <c r="B67520" s="150"/>
    </row>
    <row r="67521" spans="2:2">
      <c r="B67521" s="150"/>
    </row>
    <row r="67522" spans="2:2">
      <c r="B67522" s="150"/>
    </row>
    <row r="67523" spans="2:2">
      <c r="B67523" s="150"/>
    </row>
    <row r="67524" spans="2:2">
      <c r="B67524" s="150"/>
    </row>
    <row r="67525" spans="2:2">
      <c r="B67525" s="150"/>
    </row>
    <row r="67526" spans="2:2">
      <c r="B67526" s="150"/>
    </row>
    <row r="67527" spans="2:2">
      <c r="B67527" s="150"/>
    </row>
    <row r="67528" spans="2:2">
      <c r="B67528" s="150"/>
    </row>
    <row r="67529" spans="2:2">
      <c r="B67529" s="150"/>
    </row>
    <row r="67530" spans="2:2">
      <c r="B67530" s="150"/>
    </row>
    <row r="67531" spans="2:2">
      <c r="B67531" s="150"/>
    </row>
    <row r="67532" spans="2:2">
      <c r="B67532" s="150"/>
    </row>
    <row r="67533" spans="2:2">
      <c r="B67533" s="150"/>
    </row>
    <row r="67534" spans="2:2">
      <c r="B67534" s="150"/>
    </row>
    <row r="67535" spans="2:2">
      <c r="B67535" s="150"/>
    </row>
    <row r="67536" spans="2:2">
      <c r="B67536" s="150"/>
    </row>
    <row r="67537" spans="2:2">
      <c r="B67537" s="150"/>
    </row>
    <row r="67538" spans="2:2">
      <c r="B67538" s="150"/>
    </row>
    <row r="67539" spans="2:2">
      <c r="B67539" s="150"/>
    </row>
    <row r="67540" spans="2:2">
      <c r="B67540" s="150"/>
    </row>
    <row r="67541" spans="2:2">
      <c r="B67541" s="150"/>
    </row>
    <row r="67542" spans="2:2">
      <c r="B67542" s="150"/>
    </row>
    <row r="67543" spans="2:2">
      <c r="B67543" s="150"/>
    </row>
    <row r="67544" spans="2:2">
      <c r="B67544" s="150"/>
    </row>
    <row r="67545" spans="2:2">
      <c r="B67545" s="150"/>
    </row>
    <row r="67546" spans="2:2">
      <c r="B67546" s="150"/>
    </row>
    <row r="67547" spans="2:2">
      <c r="B67547" s="150"/>
    </row>
    <row r="67548" spans="2:2">
      <c r="B67548" s="150"/>
    </row>
    <row r="67549" spans="2:2">
      <c r="B67549" s="150"/>
    </row>
    <row r="67550" spans="2:2">
      <c r="B67550" s="150"/>
    </row>
    <row r="67551" spans="2:2">
      <c r="B67551" s="150"/>
    </row>
    <row r="67552" spans="2:2">
      <c r="B67552" s="150"/>
    </row>
    <row r="67553" spans="2:2">
      <c r="B67553" s="150"/>
    </row>
    <row r="67554" spans="2:2">
      <c r="B67554" s="150"/>
    </row>
    <row r="67555" spans="2:2">
      <c r="B67555" s="150"/>
    </row>
    <row r="67556" spans="2:2">
      <c r="B67556" s="150"/>
    </row>
    <row r="67557" spans="2:2">
      <c r="B67557" s="150"/>
    </row>
    <row r="67558" spans="2:2">
      <c r="B67558" s="150"/>
    </row>
    <row r="67559" spans="2:2">
      <c r="B67559" s="150"/>
    </row>
    <row r="67560" spans="2:2">
      <c r="B67560" s="150"/>
    </row>
    <row r="67561" spans="2:2">
      <c r="B67561" s="150"/>
    </row>
    <row r="67562" spans="2:2">
      <c r="B67562" s="150"/>
    </row>
    <row r="67563" spans="2:2">
      <c r="B67563" s="150"/>
    </row>
    <row r="67564" spans="2:2">
      <c r="B67564" s="150"/>
    </row>
    <row r="67565" spans="2:2">
      <c r="B67565" s="150"/>
    </row>
    <row r="67566" spans="2:2">
      <c r="B67566" s="150"/>
    </row>
    <row r="67567" spans="2:2">
      <c r="B67567" s="150"/>
    </row>
    <row r="67568" spans="2:2">
      <c r="B67568" s="150"/>
    </row>
    <row r="67569" spans="2:2">
      <c r="B67569" s="150"/>
    </row>
    <row r="67570" spans="2:2">
      <c r="B67570" s="150"/>
    </row>
    <row r="67571" spans="2:2">
      <c r="B67571" s="150"/>
    </row>
    <row r="67572" spans="2:2">
      <c r="B67572" s="150"/>
    </row>
    <row r="67573" spans="2:2">
      <c r="B67573" s="150"/>
    </row>
    <row r="67574" spans="2:2">
      <c r="B67574" s="150"/>
    </row>
    <row r="67575" spans="2:2">
      <c r="B67575" s="150"/>
    </row>
    <row r="67576" spans="2:2">
      <c r="B67576" s="150"/>
    </row>
    <row r="67577" spans="2:2">
      <c r="B67577" s="150"/>
    </row>
    <row r="67578" spans="2:2">
      <c r="B67578" s="150"/>
    </row>
    <row r="67579" spans="2:2">
      <c r="B67579" s="150"/>
    </row>
    <row r="67580" spans="2:2">
      <c r="B67580" s="150"/>
    </row>
    <row r="67581" spans="2:2">
      <c r="B67581" s="150"/>
    </row>
    <row r="67582" spans="2:2">
      <c r="B67582" s="150"/>
    </row>
    <row r="67583" spans="2:2">
      <c r="B67583" s="150"/>
    </row>
    <row r="67584" spans="2:2">
      <c r="B67584" s="150"/>
    </row>
    <row r="67585" spans="2:2">
      <c r="B67585" s="150"/>
    </row>
    <row r="67586" spans="2:2">
      <c r="B67586" s="150"/>
    </row>
    <row r="67587" spans="2:2">
      <c r="B67587" s="150"/>
    </row>
    <row r="67588" spans="2:2">
      <c r="B67588" s="150"/>
    </row>
    <row r="67589" spans="2:2">
      <c r="B67589" s="150"/>
    </row>
    <row r="67590" spans="2:2">
      <c r="B67590" s="150"/>
    </row>
    <row r="67591" spans="2:2">
      <c r="B67591" s="150"/>
    </row>
    <row r="67592" spans="2:2">
      <c r="B67592" s="150"/>
    </row>
    <row r="67593" spans="2:2">
      <c r="B67593" s="150"/>
    </row>
    <row r="67594" spans="2:2">
      <c r="B67594" s="150"/>
    </row>
    <row r="67595" spans="2:2">
      <c r="B67595" s="150"/>
    </row>
    <row r="67596" spans="2:2">
      <c r="B67596" s="150"/>
    </row>
    <row r="67597" spans="2:2">
      <c r="B67597" s="150"/>
    </row>
    <row r="67598" spans="2:2">
      <c r="B67598" s="150"/>
    </row>
    <row r="67599" spans="2:2">
      <c r="B67599" s="150"/>
    </row>
    <row r="67600" spans="2:2">
      <c r="B67600" s="150"/>
    </row>
    <row r="67601" spans="2:2">
      <c r="B67601" s="150"/>
    </row>
    <row r="67602" spans="2:2">
      <c r="B67602" s="150"/>
    </row>
    <row r="67603" spans="2:2">
      <c r="B67603" s="150"/>
    </row>
    <row r="67604" spans="2:2">
      <c r="B67604" s="150"/>
    </row>
    <row r="67605" spans="2:2">
      <c r="B67605" s="150"/>
    </row>
    <row r="67606" spans="2:2">
      <c r="B67606" s="150"/>
    </row>
    <row r="67607" spans="2:2">
      <c r="B67607" s="150"/>
    </row>
    <row r="67608" spans="2:2">
      <c r="B67608" s="150"/>
    </row>
    <row r="67609" spans="2:2">
      <c r="B67609" s="150"/>
    </row>
    <row r="67610" spans="2:2">
      <c r="B67610" s="150"/>
    </row>
    <row r="67611" spans="2:2">
      <c r="B67611" s="150"/>
    </row>
    <row r="67612" spans="2:2">
      <c r="B67612" s="150"/>
    </row>
    <row r="67613" spans="2:2">
      <c r="B67613" s="150"/>
    </row>
    <row r="67614" spans="2:2">
      <c r="B67614" s="150"/>
    </row>
    <row r="67615" spans="2:2">
      <c r="B67615" s="150"/>
    </row>
    <row r="67616" spans="2:2">
      <c r="B67616" s="150"/>
    </row>
    <row r="67617" spans="2:2">
      <c r="B67617" s="150"/>
    </row>
    <row r="67618" spans="2:2">
      <c r="B67618" s="150"/>
    </row>
    <row r="67619" spans="2:2">
      <c r="B67619" s="150"/>
    </row>
    <row r="67620" spans="2:2">
      <c r="B67620" s="150"/>
    </row>
    <row r="67621" spans="2:2">
      <c r="B67621" s="150"/>
    </row>
    <row r="67622" spans="2:2">
      <c r="B67622" s="150"/>
    </row>
    <row r="67623" spans="2:2">
      <c r="B67623" s="150"/>
    </row>
    <row r="67624" spans="2:2">
      <c r="B67624" s="150"/>
    </row>
    <row r="67625" spans="2:2">
      <c r="B67625" s="150"/>
    </row>
    <row r="67626" spans="2:2">
      <c r="B67626" s="150"/>
    </row>
    <row r="67627" spans="2:2">
      <c r="B67627" s="150"/>
    </row>
    <row r="67628" spans="2:2">
      <c r="B67628" s="150"/>
    </row>
    <row r="67629" spans="2:2">
      <c r="B67629" s="150"/>
    </row>
    <row r="67630" spans="2:2">
      <c r="B67630" s="150"/>
    </row>
    <row r="67631" spans="2:2">
      <c r="B67631" s="150"/>
    </row>
    <row r="67632" spans="2:2">
      <c r="B67632" s="150"/>
    </row>
    <row r="67633" spans="2:2">
      <c r="B67633" s="150"/>
    </row>
    <row r="67634" spans="2:2">
      <c r="B67634" s="150"/>
    </row>
    <row r="67635" spans="2:2">
      <c r="B67635" s="150"/>
    </row>
    <row r="67636" spans="2:2">
      <c r="B67636" s="150"/>
    </row>
    <row r="67637" spans="2:2">
      <c r="B67637" s="150"/>
    </row>
    <row r="67638" spans="2:2">
      <c r="B67638" s="150"/>
    </row>
    <row r="67639" spans="2:2">
      <c r="B67639" s="150"/>
    </row>
    <row r="67640" spans="2:2">
      <c r="B67640" s="150"/>
    </row>
    <row r="67641" spans="2:2">
      <c r="B67641" s="150"/>
    </row>
    <row r="67642" spans="2:2">
      <c r="B67642" s="150"/>
    </row>
    <row r="67643" spans="2:2">
      <c r="B67643" s="150"/>
    </row>
    <row r="67644" spans="2:2">
      <c r="B67644" s="150"/>
    </row>
    <row r="67645" spans="2:2">
      <c r="B67645" s="150"/>
    </row>
    <row r="67646" spans="2:2">
      <c r="B67646" s="150"/>
    </row>
    <row r="67647" spans="2:2">
      <c r="B67647" s="150"/>
    </row>
    <row r="67648" spans="2:2">
      <c r="B67648" s="150"/>
    </row>
    <row r="67649" spans="2:2">
      <c r="B67649" s="150"/>
    </row>
    <row r="67650" spans="2:2">
      <c r="B67650" s="150"/>
    </row>
    <row r="67651" spans="2:2">
      <c r="B67651" s="150"/>
    </row>
    <row r="67652" spans="2:2">
      <c r="B67652" s="150"/>
    </row>
    <row r="67653" spans="2:2">
      <c r="B67653" s="150"/>
    </row>
    <row r="67654" spans="2:2">
      <c r="B67654" s="150"/>
    </row>
    <row r="67655" spans="2:2">
      <c r="B67655" s="150"/>
    </row>
    <row r="67656" spans="2:2">
      <c r="B67656" s="150"/>
    </row>
    <row r="67657" spans="2:2">
      <c r="B67657" s="150"/>
    </row>
    <row r="67658" spans="2:2">
      <c r="B67658" s="150"/>
    </row>
    <row r="67659" spans="2:2">
      <c r="B67659" s="150"/>
    </row>
    <row r="67660" spans="2:2">
      <c r="B67660" s="150"/>
    </row>
    <row r="67661" spans="2:2">
      <c r="B67661" s="150"/>
    </row>
    <row r="67662" spans="2:2">
      <c r="B67662" s="150"/>
    </row>
    <row r="67663" spans="2:2">
      <c r="B67663" s="150"/>
    </row>
    <row r="67664" spans="2:2">
      <c r="B67664" s="150"/>
    </row>
    <row r="67665" spans="2:2">
      <c r="B67665" s="150"/>
    </row>
    <row r="67666" spans="2:2">
      <c r="B67666" s="150"/>
    </row>
    <row r="67667" spans="2:2">
      <c r="B67667" s="150"/>
    </row>
    <row r="67668" spans="2:2">
      <c r="B67668" s="150"/>
    </row>
    <row r="67669" spans="2:2">
      <c r="B67669" s="150"/>
    </row>
    <row r="67670" spans="2:2">
      <c r="B67670" s="150"/>
    </row>
    <row r="67671" spans="2:2">
      <c r="B67671" s="150"/>
    </row>
    <row r="67672" spans="2:2">
      <c r="B67672" s="150"/>
    </row>
    <row r="67673" spans="2:2">
      <c r="B67673" s="150"/>
    </row>
    <row r="67674" spans="2:2">
      <c r="B67674" s="150"/>
    </row>
    <row r="67675" spans="2:2">
      <c r="B67675" s="150"/>
    </row>
    <row r="67676" spans="2:2">
      <c r="B67676" s="150"/>
    </row>
    <row r="67677" spans="2:2">
      <c r="B67677" s="150"/>
    </row>
    <row r="67678" spans="2:2">
      <c r="B67678" s="150"/>
    </row>
    <row r="67679" spans="2:2">
      <c r="B67679" s="150"/>
    </row>
    <row r="67680" spans="2:2">
      <c r="B67680" s="150"/>
    </row>
    <row r="67681" spans="2:2">
      <c r="B67681" s="150"/>
    </row>
    <row r="67682" spans="2:2">
      <c r="B67682" s="150"/>
    </row>
    <row r="67683" spans="2:2">
      <c r="B67683" s="150"/>
    </row>
    <row r="67684" spans="2:2">
      <c r="B67684" s="150"/>
    </row>
    <row r="67685" spans="2:2">
      <c r="B67685" s="150"/>
    </row>
    <row r="67686" spans="2:2">
      <c r="B67686" s="150"/>
    </row>
    <row r="67687" spans="2:2">
      <c r="B67687" s="150"/>
    </row>
    <row r="67688" spans="2:2">
      <c r="B67688" s="150"/>
    </row>
    <row r="67689" spans="2:2">
      <c r="B67689" s="150"/>
    </row>
    <row r="67690" spans="2:2">
      <c r="B67690" s="150"/>
    </row>
    <row r="67691" spans="2:2">
      <c r="B67691" s="150"/>
    </row>
    <row r="67692" spans="2:2">
      <c r="B67692" s="150"/>
    </row>
    <row r="67693" spans="2:2">
      <c r="B67693" s="150"/>
    </row>
    <row r="67694" spans="2:2">
      <c r="B67694" s="150"/>
    </row>
    <row r="67695" spans="2:2">
      <c r="B67695" s="150"/>
    </row>
    <row r="67696" spans="2:2">
      <c r="B67696" s="150"/>
    </row>
    <row r="67697" spans="2:2">
      <c r="B67697" s="150"/>
    </row>
    <row r="67698" spans="2:2">
      <c r="B67698" s="150"/>
    </row>
    <row r="67699" spans="2:2">
      <c r="B67699" s="150"/>
    </row>
    <row r="67700" spans="2:2">
      <c r="B67700" s="150"/>
    </row>
    <row r="67701" spans="2:2">
      <c r="B67701" s="150"/>
    </row>
    <row r="67702" spans="2:2">
      <c r="B67702" s="150"/>
    </row>
    <row r="67703" spans="2:2">
      <c r="B67703" s="150"/>
    </row>
    <row r="67704" spans="2:2">
      <c r="B67704" s="150"/>
    </row>
    <row r="67705" spans="2:2">
      <c r="B67705" s="150"/>
    </row>
    <row r="67706" spans="2:2">
      <c r="B67706" s="150"/>
    </row>
    <row r="67707" spans="2:2">
      <c r="B67707" s="150"/>
    </row>
    <row r="67708" spans="2:2">
      <c r="B67708" s="150"/>
    </row>
    <row r="67709" spans="2:2">
      <c r="B67709" s="150"/>
    </row>
    <row r="67710" spans="2:2">
      <c r="B67710" s="150"/>
    </row>
    <row r="67711" spans="2:2">
      <c r="B67711" s="150"/>
    </row>
    <row r="67712" spans="2:2">
      <c r="B67712" s="150"/>
    </row>
    <row r="67713" spans="2:2">
      <c r="B67713" s="150"/>
    </row>
    <row r="67714" spans="2:2">
      <c r="B67714" s="150"/>
    </row>
    <row r="67715" spans="2:2">
      <c r="B67715" s="150"/>
    </row>
    <row r="67716" spans="2:2">
      <c r="B67716" s="150"/>
    </row>
    <row r="67717" spans="2:2">
      <c r="B67717" s="150"/>
    </row>
    <row r="67718" spans="2:2">
      <c r="B67718" s="150"/>
    </row>
    <row r="67719" spans="2:2">
      <c r="B67719" s="150"/>
    </row>
    <row r="67720" spans="2:2">
      <c r="B67720" s="150"/>
    </row>
    <row r="67721" spans="2:2">
      <c r="B67721" s="150"/>
    </row>
    <row r="67722" spans="2:2">
      <c r="B67722" s="150"/>
    </row>
    <row r="67723" spans="2:2">
      <c r="B67723" s="150"/>
    </row>
    <row r="67724" spans="2:2">
      <c r="B67724" s="150"/>
    </row>
    <row r="67725" spans="2:2">
      <c r="B67725" s="150"/>
    </row>
    <row r="67726" spans="2:2">
      <c r="B67726" s="150"/>
    </row>
    <row r="67727" spans="2:2">
      <c r="B67727" s="150"/>
    </row>
    <row r="67728" spans="2:2">
      <c r="B67728" s="150"/>
    </row>
    <row r="67729" spans="2:2">
      <c r="B67729" s="150"/>
    </row>
    <row r="67730" spans="2:2">
      <c r="B67730" s="150"/>
    </row>
    <row r="67731" spans="2:2">
      <c r="B67731" s="150"/>
    </row>
    <row r="67732" spans="2:2">
      <c r="B67732" s="150"/>
    </row>
    <row r="67733" spans="2:2">
      <c r="B67733" s="150"/>
    </row>
    <row r="67734" spans="2:2">
      <c r="B67734" s="150"/>
    </row>
    <row r="67735" spans="2:2">
      <c r="B67735" s="150"/>
    </row>
    <row r="67736" spans="2:2">
      <c r="B67736" s="150"/>
    </row>
    <row r="67737" spans="2:2">
      <c r="B67737" s="150"/>
    </row>
    <row r="67738" spans="2:2">
      <c r="B67738" s="150"/>
    </row>
    <row r="67739" spans="2:2">
      <c r="B67739" s="150"/>
    </row>
    <row r="67740" spans="2:2">
      <c r="B67740" s="150"/>
    </row>
    <row r="67741" spans="2:2">
      <c r="B67741" s="150"/>
    </row>
    <row r="67742" spans="2:2">
      <c r="B67742" s="150"/>
    </row>
    <row r="67743" spans="2:2">
      <c r="B67743" s="150"/>
    </row>
    <row r="67744" spans="2:2">
      <c r="B67744" s="150"/>
    </row>
    <row r="67745" spans="2:2">
      <c r="B67745" s="150"/>
    </row>
    <row r="67746" spans="2:2">
      <c r="B67746" s="150"/>
    </row>
    <row r="67747" spans="2:2">
      <c r="B67747" s="150"/>
    </row>
    <row r="67748" spans="2:2">
      <c r="B67748" s="150"/>
    </row>
    <row r="67749" spans="2:2">
      <c r="B67749" s="150"/>
    </row>
    <row r="67750" spans="2:2">
      <c r="B67750" s="150"/>
    </row>
    <row r="67751" spans="2:2">
      <c r="B67751" s="150"/>
    </row>
    <row r="67752" spans="2:2">
      <c r="B67752" s="150"/>
    </row>
    <row r="67753" spans="2:2">
      <c r="B67753" s="150"/>
    </row>
    <row r="67754" spans="2:2">
      <c r="B67754" s="150"/>
    </row>
    <row r="67755" spans="2:2">
      <c r="B67755" s="150"/>
    </row>
    <row r="67756" spans="2:2">
      <c r="B67756" s="150"/>
    </row>
    <row r="67757" spans="2:2">
      <c r="B67757" s="150"/>
    </row>
    <row r="67758" spans="2:2">
      <c r="B67758" s="150"/>
    </row>
    <row r="67759" spans="2:2">
      <c r="B67759" s="150"/>
    </row>
    <row r="67760" spans="2:2">
      <c r="B67760" s="150"/>
    </row>
    <row r="67761" spans="2:2">
      <c r="B67761" s="150"/>
    </row>
    <row r="67762" spans="2:2">
      <c r="B67762" s="150"/>
    </row>
    <row r="67763" spans="2:2">
      <c r="B67763" s="150"/>
    </row>
    <row r="67764" spans="2:2">
      <c r="B67764" s="150"/>
    </row>
    <row r="67765" spans="2:2">
      <c r="B67765" s="150"/>
    </row>
    <row r="67766" spans="2:2">
      <c r="B67766" s="150"/>
    </row>
    <row r="67767" spans="2:2">
      <c r="B67767" s="150"/>
    </row>
    <row r="67768" spans="2:2">
      <c r="B67768" s="150"/>
    </row>
    <row r="67769" spans="2:2">
      <c r="B67769" s="150"/>
    </row>
    <row r="67770" spans="2:2">
      <c r="B67770" s="150"/>
    </row>
    <row r="67771" spans="2:2">
      <c r="B67771" s="150"/>
    </row>
    <row r="67772" spans="2:2">
      <c r="B67772" s="150"/>
    </row>
    <row r="67773" spans="2:2">
      <c r="B67773" s="150"/>
    </row>
    <row r="67774" spans="2:2">
      <c r="B67774" s="150"/>
    </row>
    <row r="67775" spans="2:2">
      <c r="B67775" s="150"/>
    </row>
    <row r="67776" spans="2:2">
      <c r="B67776" s="150"/>
    </row>
    <row r="67777" spans="2:2">
      <c r="B67777" s="150"/>
    </row>
    <row r="67778" spans="2:2">
      <c r="B67778" s="150"/>
    </row>
    <row r="67779" spans="2:2">
      <c r="B67779" s="150"/>
    </row>
    <row r="67780" spans="2:2">
      <c r="B67780" s="150"/>
    </row>
    <row r="67781" spans="2:2">
      <c r="B67781" s="150"/>
    </row>
    <row r="67782" spans="2:2">
      <c r="B67782" s="150"/>
    </row>
    <row r="67783" spans="2:2">
      <c r="B67783" s="150"/>
    </row>
    <row r="67784" spans="2:2">
      <c r="B67784" s="150"/>
    </row>
    <row r="67785" spans="2:2">
      <c r="B67785" s="150"/>
    </row>
    <row r="67786" spans="2:2">
      <c r="B67786" s="150"/>
    </row>
    <row r="67787" spans="2:2">
      <c r="B67787" s="150"/>
    </row>
    <row r="67788" spans="2:2">
      <c r="B67788" s="150"/>
    </row>
    <row r="67789" spans="2:2">
      <c r="B67789" s="150"/>
    </row>
    <row r="67790" spans="2:2">
      <c r="B67790" s="150"/>
    </row>
    <row r="67791" spans="2:2">
      <c r="B67791" s="150"/>
    </row>
    <row r="67792" spans="2:2">
      <c r="B67792" s="150"/>
    </row>
    <row r="67793" spans="2:2">
      <c r="B67793" s="150"/>
    </row>
    <row r="67794" spans="2:2">
      <c r="B67794" s="150"/>
    </row>
    <row r="67795" spans="2:2">
      <c r="B67795" s="150"/>
    </row>
    <row r="67796" spans="2:2">
      <c r="B67796" s="150"/>
    </row>
    <row r="67797" spans="2:2">
      <c r="B67797" s="150"/>
    </row>
    <row r="67798" spans="2:2">
      <c r="B67798" s="150"/>
    </row>
    <row r="67799" spans="2:2">
      <c r="B67799" s="150"/>
    </row>
    <row r="67800" spans="2:2">
      <c r="B67800" s="150"/>
    </row>
    <row r="67801" spans="2:2">
      <c r="B67801" s="150"/>
    </row>
    <row r="67802" spans="2:2">
      <c r="B67802" s="150"/>
    </row>
    <row r="67803" spans="2:2">
      <c r="B67803" s="150"/>
    </row>
    <row r="67804" spans="2:2">
      <c r="B67804" s="150"/>
    </row>
    <row r="67805" spans="2:2">
      <c r="B67805" s="150"/>
    </row>
    <row r="67806" spans="2:2">
      <c r="B67806" s="150"/>
    </row>
    <row r="67807" spans="2:2">
      <c r="B67807" s="150"/>
    </row>
    <row r="67808" spans="2:2">
      <c r="B67808" s="150"/>
    </row>
    <row r="67809" spans="2:2">
      <c r="B67809" s="150"/>
    </row>
    <row r="67810" spans="2:2">
      <c r="B67810" s="150"/>
    </row>
    <row r="67811" spans="2:2">
      <c r="B67811" s="150"/>
    </row>
    <row r="67812" spans="2:2">
      <c r="B67812" s="150"/>
    </row>
    <row r="67813" spans="2:2">
      <c r="B67813" s="150"/>
    </row>
    <row r="67814" spans="2:2">
      <c r="B67814" s="150"/>
    </row>
    <row r="67815" spans="2:2">
      <c r="B67815" s="150"/>
    </row>
    <row r="67816" spans="2:2">
      <c r="B67816" s="150"/>
    </row>
    <row r="67817" spans="2:2">
      <c r="B67817" s="150"/>
    </row>
    <row r="67818" spans="2:2">
      <c r="B67818" s="150"/>
    </row>
    <row r="67819" spans="2:2">
      <c r="B67819" s="150"/>
    </row>
    <row r="67820" spans="2:2">
      <c r="B67820" s="150"/>
    </row>
    <row r="67821" spans="2:2">
      <c r="B67821" s="150"/>
    </row>
    <row r="67822" spans="2:2">
      <c r="B67822" s="150"/>
    </row>
    <row r="67823" spans="2:2">
      <c r="B67823" s="150"/>
    </row>
    <row r="67824" spans="2:2">
      <c r="B67824" s="150"/>
    </row>
    <row r="67825" spans="2:2">
      <c r="B67825" s="150"/>
    </row>
    <row r="67826" spans="2:2">
      <c r="B67826" s="150"/>
    </row>
    <row r="67827" spans="2:2">
      <c r="B67827" s="150"/>
    </row>
    <row r="67828" spans="2:2">
      <c r="B67828" s="150"/>
    </row>
    <row r="67829" spans="2:2">
      <c r="B67829" s="150"/>
    </row>
    <row r="67830" spans="2:2">
      <c r="B67830" s="150"/>
    </row>
    <row r="67831" spans="2:2">
      <c r="B67831" s="150"/>
    </row>
    <row r="67832" spans="2:2">
      <c r="B67832" s="150"/>
    </row>
    <row r="67833" spans="2:2">
      <c r="B67833" s="150"/>
    </row>
    <row r="67834" spans="2:2">
      <c r="B67834" s="150"/>
    </row>
    <row r="67835" spans="2:2">
      <c r="B67835" s="150"/>
    </row>
    <row r="67836" spans="2:2">
      <c r="B67836" s="150"/>
    </row>
    <row r="67837" spans="2:2">
      <c r="B67837" s="150"/>
    </row>
    <row r="67838" spans="2:2">
      <c r="B67838" s="150"/>
    </row>
    <row r="67839" spans="2:2">
      <c r="B67839" s="150"/>
    </row>
    <row r="67840" spans="2:2">
      <c r="B67840" s="150"/>
    </row>
    <row r="67841" spans="2:2">
      <c r="B67841" s="150"/>
    </row>
    <row r="67842" spans="2:2">
      <c r="B67842" s="150"/>
    </row>
    <row r="67843" spans="2:2">
      <c r="B67843" s="150"/>
    </row>
    <row r="67844" spans="2:2">
      <c r="B67844" s="150"/>
    </row>
    <row r="67845" spans="2:2">
      <c r="B67845" s="150"/>
    </row>
    <row r="67846" spans="2:2">
      <c r="B67846" s="150"/>
    </row>
    <row r="67847" spans="2:2">
      <c r="B67847" s="150"/>
    </row>
    <row r="67848" spans="2:2">
      <c r="B67848" s="150"/>
    </row>
    <row r="67849" spans="2:2">
      <c r="B67849" s="150"/>
    </row>
    <row r="67850" spans="2:2">
      <c r="B67850" s="150"/>
    </row>
    <row r="67851" spans="2:2">
      <c r="B67851" s="150"/>
    </row>
    <row r="67852" spans="2:2">
      <c r="B67852" s="150"/>
    </row>
    <row r="67853" spans="2:2">
      <c r="B67853" s="150"/>
    </row>
    <row r="67854" spans="2:2">
      <c r="B67854" s="150"/>
    </row>
    <row r="67855" spans="2:2">
      <c r="B67855" s="150"/>
    </row>
    <row r="67856" spans="2:2">
      <c r="B67856" s="150"/>
    </row>
    <row r="67857" spans="2:2">
      <c r="B67857" s="150"/>
    </row>
    <row r="67858" spans="2:2">
      <c r="B67858" s="150"/>
    </row>
    <row r="67859" spans="2:2">
      <c r="B67859" s="150"/>
    </row>
    <row r="67860" spans="2:2">
      <c r="B67860" s="150"/>
    </row>
    <row r="67861" spans="2:2">
      <c r="B67861" s="150"/>
    </row>
    <row r="67862" spans="2:2">
      <c r="B67862" s="150"/>
    </row>
    <row r="67863" spans="2:2">
      <c r="B67863" s="150"/>
    </row>
    <row r="67864" spans="2:2">
      <c r="B67864" s="150"/>
    </row>
    <row r="67865" spans="2:2">
      <c r="B67865" s="150"/>
    </row>
    <row r="67866" spans="2:2">
      <c r="B67866" s="150"/>
    </row>
    <row r="67867" spans="2:2">
      <c r="B67867" s="150"/>
    </row>
    <row r="67868" spans="2:2">
      <c r="B67868" s="150"/>
    </row>
    <row r="67869" spans="2:2">
      <c r="B67869" s="150"/>
    </row>
    <row r="67870" spans="2:2">
      <c r="B67870" s="150"/>
    </row>
    <row r="67871" spans="2:2">
      <c r="B67871" s="150"/>
    </row>
    <row r="67872" spans="2:2">
      <c r="B67872" s="150"/>
    </row>
    <row r="67873" spans="2:2">
      <c r="B67873" s="150"/>
    </row>
    <row r="67874" spans="2:2">
      <c r="B67874" s="150"/>
    </row>
    <row r="67875" spans="2:2">
      <c r="B67875" s="150"/>
    </row>
    <row r="67876" spans="2:2">
      <c r="B67876" s="150"/>
    </row>
    <row r="67877" spans="2:2">
      <c r="B67877" s="150"/>
    </row>
    <row r="67878" spans="2:2">
      <c r="B67878" s="150"/>
    </row>
    <row r="67879" spans="2:2">
      <c r="B67879" s="150"/>
    </row>
    <row r="67880" spans="2:2">
      <c r="B67880" s="150"/>
    </row>
    <row r="67881" spans="2:2">
      <c r="B67881" s="150"/>
    </row>
    <row r="67882" spans="2:2">
      <c r="B67882" s="150"/>
    </row>
    <row r="67883" spans="2:2">
      <c r="B67883" s="150"/>
    </row>
    <row r="67884" spans="2:2">
      <c r="B67884" s="150"/>
    </row>
    <row r="67885" spans="2:2">
      <c r="B67885" s="150"/>
    </row>
    <row r="67886" spans="2:2">
      <c r="B67886" s="150"/>
    </row>
    <row r="67887" spans="2:2">
      <c r="B67887" s="150"/>
    </row>
    <row r="67888" spans="2:2">
      <c r="B67888" s="150"/>
    </row>
    <row r="67889" spans="2:2">
      <c r="B67889" s="150"/>
    </row>
    <row r="67890" spans="2:2">
      <c r="B67890" s="150"/>
    </row>
    <row r="67891" spans="2:2">
      <c r="B67891" s="150"/>
    </row>
    <row r="67892" spans="2:2">
      <c r="B67892" s="150"/>
    </row>
    <row r="67893" spans="2:2">
      <c r="B67893" s="150"/>
    </row>
    <row r="67894" spans="2:2">
      <c r="B67894" s="150"/>
    </row>
    <row r="67895" spans="2:2">
      <c r="B67895" s="150"/>
    </row>
    <row r="67896" spans="2:2">
      <c r="B67896" s="150"/>
    </row>
    <row r="67897" spans="2:2">
      <c r="B67897" s="150"/>
    </row>
    <row r="67898" spans="2:2">
      <c r="B67898" s="150"/>
    </row>
    <row r="67899" spans="2:2">
      <c r="B67899" s="150"/>
    </row>
    <row r="67900" spans="2:2">
      <c r="B67900" s="150"/>
    </row>
    <row r="67901" spans="2:2">
      <c r="B67901" s="150"/>
    </row>
    <row r="67902" spans="2:2">
      <c r="B67902" s="150"/>
    </row>
    <row r="67903" spans="2:2">
      <c r="B67903" s="150"/>
    </row>
    <row r="67904" spans="2:2">
      <c r="B67904" s="150"/>
    </row>
    <row r="67905" spans="2:2">
      <c r="B67905" s="150"/>
    </row>
    <row r="67906" spans="2:2">
      <c r="B67906" s="150"/>
    </row>
    <row r="67907" spans="2:2">
      <c r="B67907" s="150"/>
    </row>
    <row r="67908" spans="2:2">
      <c r="B67908" s="150"/>
    </row>
    <row r="67909" spans="2:2">
      <c r="B67909" s="150"/>
    </row>
    <row r="67910" spans="2:2">
      <c r="B67910" s="150"/>
    </row>
    <row r="67911" spans="2:2">
      <c r="B67911" s="150"/>
    </row>
    <row r="67912" spans="2:2">
      <c r="B67912" s="150"/>
    </row>
    <row r="67913" spans="2:2">
      <c r="B67913" s="150"/>
    </row>
    <row r="67914" spans="2:2">
      <c r="B67914" s="150"/>
    </row>
    <row r="67915" spans="2:2">
      <c r="B67915" s="150"/>
    </row>
    <row r="67916" spans="2:2">
      <c r="B67916" s="150"/>
    </row>
    <row r="67917" spans="2:2">
      <c r="B67917" s="150"/>
    </row>
    <row r="67918" spans="2:2">
      <c r="B67918" s="150"/>
    </row>
    <row r="67919" spans="2:2">
      <c r="B67919" s="150"/>
    </row>
    <row r="67920" spans="2:2">
      <c r="B67920" s="150"/>
    </row>
    <row r="67921" spans="2:2">
      <c r="B67921" s="150"/>
    </row>
    <row r="67922" spans="2:2">
      <c r="B67922" s="150"/>
    </row>
    <row r="67923" spans="2:2">
      <c r="B67923" s="150"/>
    </row>
    <row r="67924" spans="2:2">
      <c r="B67924" s="150"/>
    </row>
    <row r="67925" spans="2:2">
      <c r="B67925" s="150"/>
    </row>
    <row r="67926" spans="2:2">
      <c r="B67926" s="150"/>
    </row>
    <row r="67927" spans="2:2">
      <c r="B67927" s="150"/>
    </row>
    <row r="67928" spans="2:2">
      <c r="B67928" s="150"/>
    </row>
    <row r="67929" spans="2:2">
      <c r="B67929" s="150"/>
    </row>
    <row r="67930" spans="2:2">
      <c r="B67930" s="150"/>
    </row>
    <row r="67931" spans="2:2">
      <c r="B67931" s="150"/>
    </row>
    <row r="67932" spans="2:2">
      <c r="B67932" s="150"/>
    </row>
    <row r="67933" spans="2:2">
      <c r="B67933" s="150"/>
    </row>
    <row r="67934" spans="2:2">
      <c r="B67934" s="150"/>
    </row>
    <row r="67935" spans="2:2">
      <c r="B67935" s="150"/>
    </row>
    <row r="67936" spans="2:2">
      <c r="B67936" s="150"/>
    </row>
    <row r="67937" spans="2:2">
      <c r="B67937" s="150"/>
    </row>
    <row r="67938" spans="2:2">
      <c r="B67938" s="150"/>
    </row>
    <row r="67939" spans="2:2">
      <c r="B67939" s="150"/>
    </row>
    <row r="67940" spans="2:2">
      <c r="B67940" s="150"/>
    </row>
    <row r="67941" spans="2:2">
      <c r="B67941" s="150"/>
    </row>
    <row r="67942" spans="2:2">
      <c r="B67942" s="150"/>
    </row>
    <row r="67943" spans="2:2">
      <c r="B67943" s="150"/>
    </row>
    <row r="67944" spans="2:2">
      <c r="B67944" s="150"/>
    </row>
    <row r="67945" spans="2:2">
      <c r="B67945" s="150"/>
    </row>
    <row r="67946" spans="2:2">
      <c r="B67946" s="150"/>
    </row>
    <row r="67947" spans="2:2">
      <c r="B67947" s="150"/>
    </row>
    <row r="67948" spans="2:2">
      <c r="B67948" s="150"/>
    </row>
    <row r="67949" spans="2:2">
      <c r="B67949" s="150"/>
    </row>
    <row r="67950" spans="2:2">
      <c r="B67950" s="150"/>
    </row>
    <row r="67951" spans="2:2">
      <c r="B67951" s="150"/>
    </row>
    <row r="67952" spans="2:2">
      <c r="B67952" s="150"/>
    </row>
    <row r="67953" spans="2:2">
      <c r="B67953" s="150"/>
    </row>
    <row r="67954" spans="2:2">
      <c r="B67954" s="150"/>
    </row>
    <row r="67955" spans="2:2">
      <c r="B67955" s="150"/>
    </row>
    <row r="67956" spans="2:2">
      <c r="B67956" s="150"/>
    </row>
    <row r="67957" spans="2:2">
      <c r="B67957" s="150"/>
    </row>
    <row r="67958" spans="2:2">
      <c r="B67958" s="150"/>
    </row>
    <row r="67959" spans="2:2">
      <c r="B67959" s="150"/>
    </row>
    <row r="67960" spans="2:2">
      <c r="B67960" s="150"/>
    </row>
    <row r="67961" spans="2:2">
      <c r="B67961" s="150"/>
    </row>
    <row r="67962" spans="2:2">
      <c r="B67962" s="150"/>
    </row>
    <row r="67963" spans="2:2">
      <c r="B67963" s="150"/>
    </row>
    <row r="67964" spans="2:2">
      <c r="B67964" s="150"/>
    </row>
    <row r="67965" spans="2:2">
      <c r="B67965" s="150"/>
    </row>
    <row r="67966" spans="2:2">
      <c r="B67966" s="150"/>
    </row>
    <row r="67967" spans="2:2">
      <c r="B67967" s="150"/>
    </row>
    <row r="67968" spans="2:2">
      <c r="B67968" s="150"/>
    </row>
    <row r="67969" spans="2:2">
      <c r="B67969" s="150"/>
    </row>
    <row r="67970" spans="2:2">
      <c r="B67970" s="150"/>
    </row>
    <row r="67971" spans="2:2">
      <c r="B67971" s="150"/>
    </row>
    <row r="67972" spans="2:2">
      <c r="B67972" s="150"/>
    </row>
    <row r="67973" spans="2:2">
      <c r="B67973" s="150"/>
    </row>
    <row r="67974" spans="2:2">
      <c r="B67974" s="150"/>
    </row>
    <row r="67975" spans="2:2">
      <c r="B67975" s="150"/>
    </row>
    <row r="67976" spans="2:2">
      <c r="B67976" s="150"/>
    </row>
    <row r="67977" spans="2:2">
      <c r="B67977" s="150"/>
    </row>
    <row r="67978" spans="2:2">
      <c r="B67978" s="150"/>
    </row>
    <row r="67979" spans="2:2">
      <c r="B67979" s="150"/>
    </row>
    <row r="67980" spans="2:2">
      <c r="B67980" s="150"/>
    </row>
    <row r="67981" spans="2:2">
      <c r="B67981" s="150"/>
    </row>
    <row r="67982" spans="2:2">
      <c r="B67982" s="150"/>
    </row>
    <row r="67983" spans="2:2">
      <c r="B67983" s="150"/>
    </row>
    <row r="67984" spans="2:2">
      <c r="B67984" s="150"/>
    </row>
    <row r="67985" spans="2:2">
      <c r="B67985" s="150"/>
    </row>
    <row r="67986" spans="2:2">
      <c r="B67986" s="150"/>
    </row>
    <row r="67987" spans="2:2">
      <c r="B67987" s="150"/>
    </row>
    <row r="67988" spans="2:2">
      <c r="B67988" s="150"/>
    </row>
    <row r="67989" spans="2:2">
      <c r="B67989" s="150"/>
    </row>
    <row r="67990" spans="2:2">
      <c r="B67990" s="150"/>
    </row>
    <row r="67991" spans="2:2">
      <c r="B67991" s="150"/>
    </row>
    <row r="67992" spans="2:2">
      <c r="B67992" s="150"/>
    </row>
    <row r="67993" spans="2:2">
      <c r="B67993" s="150"/>
    </row>
    <row r="67994" spans="2:2">
      <c r="B67994" s="150"/>
    </row>
    <row r="67995" spans="2:2">
      <c r="B67995" s="150"/>
    </row>
    <row r="67996" spans="2:2">
      <c r="B67996" s="150"/>
    </row>
    <row r="67997" spans="2:2">
      <c r="B67997" s="150"/>
    </row>
    <row r="67998" spans="2:2">
      <c r="B67998" s="150"/>
    </row>
    <row r="67999" spans="2:2">
      <c r="B67999" s="150"/>
    </row>
    <row r="68000" spans="2:2">
      <c r="B68000" s="150"/>
    </row>
    <row r="68001" spans="2:2">
      <c r="B68001" s="150"/>
    </row>
    <row r="68002" spans="2:2">
      <c r="B68002" s="150"/>
    </row>
    <row r="68003" spans="2:2">
      <c r="B68003" s="150"/>
    </row>
    <row r="68004" spans="2:2">
      <c r="B68004" s="150"/>
    </row>
    <row r="68005" spans="2:2">
      <c r="B68005" s="150"/>
    </row>
    <row r="68006" spans="2:2">
      <c r="B68006" s="150"/>
    </row>
    <row r="68007" spans="2:2">
      <c r="B68007" s="150"/>
    </row>
    <row r="68008" spans="2:2">
      <c r="B68008" s="150"/>
    </row>
    <row r="68009" spans="2:2">
      <c r="B68009" s="150"/>
    </row>
    <row r="68010" spans="2:2">
      <c r="B68010" s="150"/>
    </row>
    <row r="68011" spans="2:2">
      <c r="B68011" s="150"/>
    </row>
    <row r="68012" spans="2:2">
      <c r="B68012" s="150"/>
    </row>
    <row r="68013" spans="2:2">
      <c r="B68013" s="150"/>
    </row>
    <row r="68014" spans="2:2">
      <c r="B68014" s="150"/>
    </row>
    <row r="68015" spans="2:2">
      <c r="B68015" s="150"/>
    </row>
    <row r="68016" spans="2:2">
      <c r="B68016" s="150"/>
    </row>
    <row r="68017" spans="2:2">
      <c r="B68017" s="150"/>
    </row>
    <row r="68018" spans="2:2">
      <c r="B68018" s="150"/>
    </row>
    <row r="68019" spans="2:2">
      <c r="B68019" s="150"/>
    </row>
    <row r="68020" spans="2:2">
      <c r="B68020" s="150"/>
    </row>
    <row r="68021" spans="2:2">
      <c r="B68021" s="150"/>
    </row>
    <row r="68022" spans="2:2">
      <c r="B68022" s="150"/>
    </row>
    <row r="68023" spans="2:2">
      <c r="B68023" s="150"/>
    </row>
    <row r="68024" spans="2:2">
      <c r="B68024" s="150"/>
    </row>
    <row r="68025" spans="2:2">
      <c r="B68025" s="150"/>
    </row>
    <row r="68026" spans="2:2">
      <c r="B68026" s="150"/>
    </row>
    <row r="68027" spans="2:2">
      <c r="B68027" s="150"/>
    </row>
    <row r="68028" spans="2:2">
      <c r="B68028" s="150"/>
    </row>
    <row r="68029" spans="2:2">
      <c r="B68029" s="150"/>
    </row>
    <row r="68030" spans="2:2">
      <c r="B68030" s="150"/>
    </row>
    <row r="68031" spans="2:2">
      <c r="B68031" s="150"/>
    </row>
    <row r="68032" spans="2:2">
      <c r="B68032" s="150"/>
    </row>
    <row r="68033" spans="2:2">
      <c r="B68033" s="150"/>
    </row>
    <row r="68034" spans="2:2">
      <c r="B68034" s="150"/>
    </row>
    <row r="68035" spans="2:2">
      <c r="B68035" s="150"/>
    </row>
    <row r="68036" spans="2:2">
      <c r="B68036" s="150"/>
    </row>
    <row r="68037" spans="2:2">
      <c r="B68037" s="150"/>
    </row>
    <row r="68038" spans="2:2">
      <c r="B68038" s="150"/>
    </row>
    <row r="68039" spans="2:2">
      <c r="B68039" s="150"/>
    </row>
    <row r="68040" spans="2:2">
      <c r="B68040" s="150"/>
    </row>
    <row r="68041" spans="2:2">
      <c r="B68041" s="150"/>
    </row>
    <row r="68042" spans="2:2">
      <c r="B68042" s="150"/>
    </row>
    <row r="68043" spans="2:2">
      <c r="B68043" s="150"/>
    </row>
    <row r="68044" spans="2:2">
      <c r="B68044" s="150"/>
    </row>
    <row r="68045" spans="2:2">
      <c r="B68045" s="150"/>
    </row>
    <row r="68046" spans="2:2">
      <c r="B68046" s="150"/>
    </row>
    <row r="68047" spans="2:2">
      <c r="B68047" s="150"/>
    </row>
    <row r="68048" spans="2:2">
      <c r="B68048" s="150"/>
    </row>
    <row r="68049" spans="2:2">
      <c r="B68049" s="150"/>
    </row>
    <row r="68050" spans="2:2">
      <c r="B68050" s="150"/>
    </row>
    <row r="68051" spans="2:2">
      <c r="B68051" s="150"/>
    </row>
    <row r="68052" spans="2:2">
      <c r="B68052" s="150"/>
    </row>
    <row r="68053" spans="2:2">
      <c r="B68053" s="150"/>
    </row>
    <row r="68054" spans="2:2">
      <c r="B68054" s="150"/>
    </row>
    <row r="68055" spans="2:2">
      <c r="B68055" s="150"/>
    </row>
    <row r="68056" spans="2:2">
      <c r="B68056" s="150"/>
    </row>
    <row r="68057" spans="2:2">
      <c r="B68057" s="150"/>
    </row>
    <row r="68058" spans="2:2">
      <c r="B68058" s="150"/>
    </row>
    <row r="68059" spans="2:2">
      <c r="B68059" s="150"/>
    </row>
    <row r="68060" spans="2:2">
      <c r="B68060" s="150"/>
    </row>
    <row r="68061" spans="2:2">
      <c r="B68061" s="150"/>
    </row>
    <row r="68062" spans="2:2">
      <c r="B68062" s="150"/>
    </row>
    <row r="68063" spans="2:2">
      <c r="B68063" s="150"/>
    </row>
    <row r="68064" spans="2:2">
      <c r="B68064" s="150"/>
    </row>
    <row r="68065" spans="2:2">
      <c r="B68065" s="150"/>
    </row>
    <row r="68066" spans="2:2">
      <c r="B68066" s="150"/>
    </row>
    <row r="68067" spans="2:2">
      <c r="B68067" s="150"/>
    </row>
    <row r="68068" spans="2:2">
      <c r="B68068" s="150"/>
    </row>
    <row r="68069" spans="2:2">
      <c r="B68069" s="150"/>
    </row>
    <row r="68070" spans="2:2">
      <c r="B68070" s="150"/>
    </row>
    <row r="68071" spans="2:2">
      <c r="B68071" s="150"/>
    </row>
    <row r="68072" spans="2:2">
      <c r="B68072" s="150"/>
    </row>
    <row r="68073" spans="2:2">
      <c r="B68073" s="150"/>
    </row>
    <row r="68074" spans="2:2">
      <c r="B68074" s="150"/>
    </row>
    <row r="68075" spans="2:2">
      <c r="B68075" s="150"/>
    </row>
    <row r="68076" spans="2:2">
      <c r="B68076" s="150"/>
    </row>
    <row r="68077" spans="2:2">
      <c r="B68077" s="150"/>
    </row>
    <row r="68078" spans="2:2">
      <c r="B68078" s="150"/>
    </row>
    <row r="68079" spans="2:2">
      <c r="B68079" s="150"/>
    </row>
    <row r="68080" spans="2:2">
      <c r="B68080" s="150"/>
    </row>
    <row r="68081" spans="2:2">
      <c r="B68081" s="150"/>
    </row>
    <row r="68082" spans="2:2">
      <c r="B68082" s="150"/>
    </row>
    <row r="68083" spans="2:2">
      <c r="B68083" s="150"/>
    </row>
    <row r="68084" spans="2:2">
      <c r="B68084" s="150"/>
    </row>
    <row r="68085" spans="2:2">
      <c r="B68085" s="150"/>
    </row>
    <row r="68086" spans="2:2">
      <c r="B68086" s="150"/>
    </row>
    <row r="68087" spans="2:2">
      <c r="B68087" s="150"/>
    </row>
    <row r="68088" spans="2:2">
      <c r="B68088" s="150"/>
    </row>
    <row r="68089" spans="2:2">
      <c r="B68089" s="150"/>
    </row>
    <row r="68090" spans="2:2">
      <c r="B68090" s="150"/>
    </row>
    <row r="68091" spans="2:2">
      <c r="B68091" s="150"/>
    </row>
    <row r="68092" spans="2:2">
      <c r="B68092" s="150"/>
    </row>
    <row r="68093" spans="2:2">
      <c r="B68093" s="150"/>
    </row>
    <row r="68094" spans="2:2">
      <c r="B68094" s="150"/>
    </row>
    <row r="68095" spans="2:2">
      <c r="B68095" s="150"/>
    </row>
    <row r="68096" spans="2:2">
      <c r="B68096" s="150"/>
    </row>
    <row r="68097" spans="2:2">
      <c r="B68097" s="150"/>
    </row>
    <row r="68098" spans="2:2">
      <c r="B68098" s="150"/>
    </row>
    <row r="68099" spans="2:2">
      <c r="B68099" s="150"/>
    </row>
    <row r="68100" spans="2:2">
      <c r="B68100" s="150"/>
    </row>
    <row r="68101" spans="2:2">
      <c r="B68101" s="150"/>
    </row>
    <row r="68102" spans="2:2">
      <c r="B68102" s="150"/>
    </row>
    <row r="68103" spans="2:2">
      <c r="B68103" s="150"/>
    </row>
    <row r="68104" spans="2:2">
      <c r="B68104" s="150"/>
    </row>
    <row r="68105" spans="2:2">
      <c r="B68105" s="150"/>
    </row>
    <row r="68106" spans="2:2">
      <c r="B68106" s="150"/>
    </row>
    <row r="68107" spans="2:2">
      <c r="B68107" s="150"/>
    </row>
    <row r="68108" spans="2:2">
      <c r="B68108" s="150"/>
    </row>
    <row r="68109" spans="2:2">
      <c r="B68109" s="150"/>
    </row>
    <row r="68110" spans="2:2">
      <c r="B68110" s="150"/>
    </row>
    <row r="68111" spans="2:2">
      <c r="B68111" s="150"/>
    </row>
    <row r="68112" spans="2:2">
      <c r="B68112" s="150"/>
    </row>
    <row r="68113" spans="2:2">
      <c r="B68113" s="150"/>
    </row>
    <row r="68114" spans="2:2">
      <c r="B68114" s="150"/>
    </row>
    <row r="68115" spans="2:2">
      <c r="B68115" s="150"/>
    </row>
    <row r="68116" spans="2:2">
      <c r="B68116" s="150"/>
    </row>
    <row r="68117" spans="2:2">
      <c r="B68117" s="150"/>
    </row>
    <row r="68118" spans="2:2">
      <c r="B68118" s="150"/>
    </row>
    <row r="68119" spans="2:2">
      <c r="B68119" s="150"/>
    </row>
    <row r="68120" spans="2:2">
      <c r="B68120" s="150"/>
    </row>
    <row r="68121" spans="2:2">
      <c r="B68121" s="150"/>
    </row>
    <row r="68122" spans="2:2">
      <c r="B68122" s="150"/>
    </row>
    <row r="68123" spans="2:2">
      <c r="B68123" s="150"/>
    </row>
    <row r="68124" spans="2:2">
      <c r="B68124" s="150"/>
    </row>
    <row r="68125" spans="2:2">
      <c r="B68125" s="150"/>
    </row>
    <row r="68126" spans="2:2">
      <c r="B68126" s="150"/>
    </row>
    <row r="68127" spans="2:2">
      <c r="B68127" s="150"/>
    </row>
    <row r="68128" spans="2:2">
      <c r="B68128" s="150"/>
    </row>
    <row r="68129" spans="2:2">
      <c r="B68129" s="150"/>
    </row>
    <row r="68130" spans="2:2">
      <c r="B68130" s="150"/>
    </row>
    <row r="68131" spans="2:2">
      <c r="B68131" s="150"/>
    </row>
    <row r="68132" spans="2:2">
      <c r="B68132" s="150"/>
    </row>
    <row r="68133" spans="2:2">
      <c r="B68133" s="150"/>
    </row>
    <row r="68134" spans="2:2">
      <c r="B68134" s="150"/>
    </row>
    <row r="68135" spans="2:2">
      <c r="B68135" s="150"/>
    </row>
    <row r="68136" spans="2:2">
      <c r="B68136" s="150"/>
    </row>
    <row r="68137" spans="2:2">
      <c r="B68137" s="150"/>
    </row>
    <row r="68138" spans="2:2">
      <c r="B68138" s="150"/>
    </row>
    <row r="68139" spans="2:2">
      <c r="B68139" s="150"/>
    </row>
    <row r="68140" spans="2:2">
      <c r="B68140" s="150"/>
    </row>
    <row r="68141" spans="2:2">
      <c r="B68141" s="150"/>
    </row>
    <row r="68142" spans="2:2">
      <c r="B68142" s="150"/>
    </row>
    <row r="68143" spans="2:2">
      <c r="B68143" s="150"/>
    </row>
    <row r="68144" spans="2:2">
      <c r="B68144" s="150"/>
    </row>
    <row r="68145" spans="2:2">
      <c r="B68145" s="150"/>
    </row>
    <row r="68146" spans="2:2">
      <c r="B68146" s="150"/>
    </row>
    <row r="68147" spans="2:2">
      <c r="B68147" s="150"/>
    </row>
    <row r="68148" spans="2:2">
      <c r="B68148" s="150"/>
    </row>
    <row r="68149" spans="2:2">
      <c r="B68149" s="150"/>
    </row>
    <row r="68150" spans="2:2">
      <c r="B68150" s="150"/>
    </row>
    <row r="68151" spans="2:2">
      <c r="B68151" s="150"/>
    </row>
    <row r="68152" spans="2:2">
      <c r="B68152" s="150"/>
    </row>
    <row r="68153" spans="2:2">
      <c r="B68153" s="150"/>
    </row>
    <row r="68154" spans="2:2">
      <c r="B68154" s="150"/>
    </row>
    <row r="68155" spans="2:2">
      <c r="B68155" s="150"/>
    </row>
    <row r="68156" spans="2:2">
      <c r="B68156" s="150"/>
    </row>
    <row r="68157" spans="2:2">
      <c r="B68157" s="150"/>
    </row>
    <row r="68158" spans="2:2">
      <c r="B68158" s="150"/>
    </row>
    <row r="68159" spans="2:2">
      <c r="B68159" s="150"/>
    </row>
    <row r="68160" spans="2:2">
      <c r="B68160" s="150"/>
    </row>
    <row r="68161" spans="2:2">
      <c r="B68161" s="150"/>
    </row>
    <row r="68162" spans="2:2">
      <c r="B68162" s="150"/>
    </row>
    <row r="68163" spans="2:2">
      <c r="B68163" s="150"/>
    </row>
    <row r="68164" spans="2:2">
      <c r="B68164" s="150"/>
    </row>
    <row r="68165" spans="2:2">
      <c r="B68165" s="150"/>
    </row>
    <row r="68166" spans="2:2">
      <c r="B68166" s="150"/>
    </row>
    <row r="68167" spans="2:2">
      <c r="B68167" s="150"/>
    </row>
    <row r="68168" spans="2:2">
      <c r="B68168" s="150"/>
    </row>
    <row r="68169" spans="2:2">
      <c r="B68169" s="150"/>
    </row>
    <row r="68170" spans="2:2">
      <c r="B68170" s="150"/>
    </row>
    <row r="68171" spans="2:2">
      <c r="B68171" s="150"/>
    </row>
    <row r="68172" spans="2:2">
      <c r="B68172" s="150"/>
    </row>
    <row r="68173" spans="2:2">
      <c r="B68173" s="150"/>
    </row>
    <row r="68174" spans="2:2">
      <c r="B68174" s="150"/>
    </row>
    <row r="68175" spans="2:2">
      <c r="B68175" s="150"/>
    </row>
    <row r="68176" spans="2:2">
      <c r="B68176" s="150"/>
    </row>
    <row r="68177" spans="2:2">
      <c r="B68177" s="150"/>
    </row>
    <row r="68178" spans="2:2">
      <c r="B68178" s="150"/>
    </row>
    <row r="68179" spans="2:2">
      <c r="B68179" s="150"/>
    </row>
    <row r="68180" spans="2:2">
      <c r="B68180" s="150"/>
    </row>
    <row r="68181" spans="2:2">
      <c r="B68181" s="150"/>
    </row>
    <row r="68182" spans="2:2">
      <c r="B68182" s="150"/>
    </row>
    <row r="68183" spans="2:2">
      <c r="B68183" s="150"/>
    </row>
    <row r="68184" spans="2:2">
      <c r="B68184" s="150"/>
    </row>
    <row r="68185" spans="2:2">
      <c r="B68185" s="150"/>
    </row>
    <row r="68186" spans="2:2">
      <c r="B68186" s="150"/>
    </row>
    <row r="68187" spans="2:2">
      <c r="B68187" s="150"/>
    </row>
    <row r="68188" spans="2:2">
      <c r="B68188" s="150"/>
    </row>
    <row r="68189" spans="2:2">
      <c r="B68189" s="150"/>
    </row>
    <row r="68190" spans="2:2">
      <c r="B68190" s="150"/>
    </row>
    <row r="68191" spans="2:2">
      <c r="B68191" s="150"/>
    </row>
    <row r="68192" spans="2:2">
      <c r="B68192" s="150"/>
    </row>
    <row r="68193" spans="2:2">
      <c r="B68193" s="150"/>
    </row>
    <row r="68194" spans="2:2">
      <c r="B68194" s="150"/>
    </row>
    <row r="68195" spans="2:2">
      <c r="B68195" s="150"/>
    </row>
    <row r="68196" spans="2:2">
      <c r="B68196" s="150"/>
    </row>
    <row r="68197" spans="2:2">
      <c r="B68197" s="150"/>
    </row>
    <row r="68198" spans="2:2">
      <c r="B68198" s="150"/>
    </row>
    <row r="68199" spans="2:2">
      <c r="B68199" s="150"/>
    </row>
    <row r="68200" spans="2:2">
      <c r="B68200" s="150"/>
    </row>
    <row r="68201" spans="2:2">
      <c r="B68201" s="150"/>
    </row>
    <row r="68202" spans="2:2">
      <c r="B68202" s="150"/>
    </row>
    <row r="68203" spans="2:2">
      <c r="B68203" s="150"/>
    </row>
    <row r="68204" spans="2:2">
      <c r="B68204" s="150"/>
    </row>
    <row r="68205" spans="2:2">
      <c r="B68205" s="150"/>
    </row>
    <row r="68206" spans="2:2">
      <c r="B68206" s="150"/>
    </row>
    <row r="68207" spans="2:2">
      <c r="B68207" s="150"/>
    </row>
    <row r="68208" spans="2:2">
      <c r="B68208" s="150"/>
    </row>
    <row r="68209" spans="2:2">
      <c r="B68209" s="150"/>
    </row>
    <row r="68210" spans="2:2">
      <c r="B68210" s="150"/>
    </row>
    <row r="68211" spans="2:2">
      <c r="B68211" s="150"/>
    </row>
    <row r="68212" spans="2:2">
      <c r="B68212" s="150"/>
    </row>
    <row r="68213" spans="2:2">
      <c r="B68213" s="150"/>
    </row>
    <row r="68214" spans="2:2">
      <c r="B68214" s="150"/>
    </row>
    <row r="68215" spans="2:2">
      <c r="B68215" s="150"/>
    </row>
    <row r="68216" spans="2:2">
      <c r="B68216" s="150"/>
    </row>
    <row r="68217" spans="2:2">
      <c r="B68217" s="150"/>
    </row>
    <row r="68218" spans="2:2">
      <c r="B68218" s="150"/>
    </row>
    <row r="68219" spans="2:2">
      <c r="B68219" s="150"/>
    </row>
    <row r="68220" spans="2:2">
      <c r="B68220" s="150"/>
    </row>
    <row r="68221" spans="2:2">
      <c r="B68221" s="150"/>
    </row>
    <row r="68222" spans="2:2">
      <c r="B68222" s="150"/>
    </row>
    <row r="68223" spans="2:2">
      <c r="B68223" s="150"/>
    </row>
    <row r="68224" spans="2:2">
      <c r="B68224" s="150"/>
    </row>
    <row r="68225" spans="2:2">
      <c r="B68225" s="150"/>
    </row>
    <row r="68226" spans="2:2">
      <c r="B68226" s="150"/>
    </row>
    <row r="68227" spans="2:2">
      <c r="B68227" s="150"/>
    </row>
    <row r="68228" spans="2:2">
      <c r="B68228" s="150"/>
    </row>
    <row r="68229" spans="2:2">
      <c r="B68229" s="150"/>
    </row>
    <row r="68230" spans="2:2">
      <c r="B68230" s="150"/>
    </row>
    <row r="68231" spans="2:2">
      <c r="B68231" s="150"/>
    </row>
    <row r="68232" spans="2:2">
      <c r="B68232" s="150"/>
    </row>
    <row r="68233" spans="2:2">
      <c r="B68233" s="150"/>
    </row>
    <row r="68234" spans="2:2">
      <c r="B68234" s="150"/>
    </row>
    <row r="68235" spans="2:2">
      <c r="B68235" s="150"/>
    </row>
    <row r="68236" spans="2:2">
      <c r="B68236" s="150"/>
    </row>
    <row r="68237" spans="2:2">
      <c r="B68237" s="150"/>
    </row>
    <row r="68238" spans="2:2">
      <c r="B68238" s="150"/>
    </row>
    <row r="68239" spans="2:2">
      <c r="B68239" s="150"/>
    </row>
    <row r="68240" spans="2:2">
      <c r="B68240" s="150"/>
    </row>
    <row r="68241" spans="2:2">
      <c r="B68241" s="150"/>
    </row>
    <row r="68242" spans="2:2">
      <c r="B68242" s="150"/>
    </row>
    <row r="68243" spans="2:2">
      <c r="B68243" s="150"/>
    </row>
    <row r="68244" spans="2:2">
      <c r="B68244" s="150"/>
    </row>
    <row r="68245" spans="2:2">
      <c r="B68245" s="150"/>
    </row>
    <row r="68246" spans="2:2">
      <c r="B68246" s="150"/>
    </row>
    <row r="68247" spans="2:2">
      <c r="B68247" s="150"/>
    </row>
    <row r="68248" spans="2:2">
      <c r="B68248" s="150"/>
    </row>
    <row r="68249" spans="2:2">
      <c r="B68249" s="150"/>
    </row>
    <row r="68250" spans="2:2">
      <c r="B68250" s="150"/>
    </row>
    <row r="68251" spans="2:2">
      <c r="B68251" s="150"/>
    </row>
    <row r="68252" spans="2:2">
      <c r="B68252" s="150"/>
    </row>
    <row r="68253" spans="2:2">
      <c r="B68253" s="150"/>
    </row>
    <row r="68254" spans="2:2">
      <c r="B68254" s="150"/>
    </row>
    <row r="68255" spans="2:2">
      <c r="B68255" s="150"/>
    </row>
    <row r="68256" spans="2:2">
      <c r="B68256" s="150"/>
    </row>
    <row r="68257" spans="2:2">
      <c r="B68257" s="150"/>
    </row>
    <row r="68258" spans="2:2">
      <c r="B68258" s="150"/>
    </row>
    <row r="68259" spans="2:2">
      <c r="B68259" s="150"/>
    </row>
    <row r="68260" spans="2:2">
      <c r="B68260" s="150"/>
    </row>
    <row r="68261" spans="2:2">
      <c r="B68261" s="150"/>
    </row>
    <row r="68262" spans="2:2">
      <c r="B68262" s="150"/>
    </row>
    <row r="68263" spans="2:2">
      <c r="B68263" s="150"/>
    </row>
    <row r="68264" spans="2:2">
      <c r="B68264" s="150"/>
    </row>
    <row r="68265" spans="2:2">
      <c r="B68265" s="150"/>
    </row>
    <row r="68266" spans="2:2">
      <c r="B68266" s="150"/>
    </row>
    <row r="68267" spans="2:2">
      <c r="B68267" s="150"/>
    </row>
    <row r="68268" spans="2:2">
      <c r="B68268" s="150"/>
    </row>
    <row r="68269" spans="2:2">
      <c r="B68269" s="150"/>
    </row>
    <row r="68270" spans="2:2">
      <c r="B68270" s="150"/>
    </row>
    <row r="68271" spans="2:2">
      <c r="B68271" s="150"/>
    </row>
    <row r="68272" spans="2:2">
      <c r="B68272" s="150"/>
    </row>
    <row r="68273" spans="2:2">
      <c r="B68273" s="150"/>
    </row>
    <row r="68274" spans="2:2">
      <c r="B68274" s="150"/>
    </row>
    <row r="68275" spans="2:2">
      <c r="B68275" s="150"/>
    </row>
    <row r="68276" spans="2:2">
      <c r="B68276" s="150"/>
    </row>
    <row r="68277" spans="2:2">
      <c r="B68277" s="150"/>
    </row>
    <row r="68278" spans="2:2">
      <c r="B68278" s="150"/>
    </row>
    <row r="68279" spans="2:2">
      <c r="B68279" s="150"/>
    </row>
    <row r="68280" spans="2:2">
      <c r="B68280" s="150"/>
    </row>
    <row r="68281" spans="2:2">
      <c r="B68281" s="150"/>
    </row>
    <row r="68282" spans="2:2">
      <c r="B68282" s="150"/>
    </row>
    <row r="68283" spans="2:2">
      <c r="B68283" s="150"/>
    </row>
    <row r="68284" spans="2:2">
      <c r="B68284" s="150"/>
    </row>
    <row r="68285" spans="2:2">
      <c r="B68285" s="150"/>
    </row>
    <row r="68286" spans="2:2">
      <c r="B68286" s="150"/>
    </row>
    <row r="68287" spans="2:2">
      <c r="B68287" s="150"/>
    </row>
    <row r="68288" spans="2:2">
      <c r="B68288" s="150"/>
    </row>
    <row r="68289" spans="2:2">
      <c r="B68289" s="150"/>
    </row>
    <row r="68290" spans="2:2">
      <c r="B68290" s="150"/>
    </row>
    <row r="68291" spans="2:2">
      <c r="B68291" s="150"/>
    </row>
    <row r="68292" spans="2:2">
      <c r="B68292" s="150"/>
    </row>
    <row r="68293" spans="2:2">
      <c r="B68293" s="150"/>
    </row>
    <row r="68294" spans="2:2">
      <c r="B68294" s="150"/>
    </row>
    <row r="68295" spans="2:2">
      <c r="B68295" s="150"/>
    </row>
    <row r="68296" spans="2:2">
      <c r="B68296" s="150"/>
    </row>
    <row r="68297" spans="2:2">
      <c r="B68297" s="150"/>
    </row>
    <row r="68298" spans="2:2">
      <c r="B68298" s="150"/>
    </row>
    <row r="68299" spans="2:2">
      <c r="B68299" s="150"/>
    </row>
    <row r="68300" spans="2:2">
      <c r="B68300" s="150"/>
    </row>
    <row r="68301" spans="2:2">
      <c r="B68301" s="150"/>
    </row>
    <row r="68302" spans="2:2">
      <c r="B68302" s="150"/>
    </row>
    <row r="68303" spans="2:2">
      <c r="B68303" s="150"/>
    </row>
    <row r="68304" spans="2:2">
      <c r="B68304" s="150"/>
    </row>
    <row r="68305" spans="2:2">
      <c r="B68305" s="150"/>
    </row>
    <row r="68306" spans="2:2">
      <c r="B68306" s="150"/>
    </row>
    <row r="68307" spans="2:2">
      <c r="B68307" s="150"/>
    </row>
    <row r="68308" spans="2:2">
      <c r="B68308" s="150"/>
    </row>
    <row r="68309" spans="2:2">
      <c r="B68309" s="150"/>
    </row>
    <row r="68310" spans="2:2">
      <c r="B68310" s="150"/>
    </row>
    <row r="68311" spans="2:2">
      <c r="B68311" s="150"/>
    </row>
    <row r="68312" spans="2:2">
      <c r="B68312" s="150"/>
    </row>
    <row r="68313" spans="2:2">
      <c r="B68313" s="150"/>
    </row>
    <row r="68314" spans="2:2">
      <c r="B68314" s="150"/>
    </row>
    <row r="68315" spans="2:2">
      <c r="B68315" s="150"/>
    </row>
    <row r="68316" spans="2:2">
      <c r="B68316" s="150"/>
    </row>
    <row r="68317" spans="2:2">
      <c r="B68317" s="150"/>
    </row>
    <row r="68318" spans="2:2">
      <c r="B68318" s="150"/>
    </row>
    <row r="68319" spans="2:2">
      <c r="B68319" s="150"/>
    </row>
    <row r="68320" spans="2:2">
      <c r="B68320" s="150"/>
    </row>
    <row r="68321" spans="2:2">
      <c r="B68321" s="150"/>
    </row>
    <row r="68322" spans="2:2">
      <c r="B68322" s="150"/>
    </row>
    <row r="68323" spans="2:2">
      <c r="B68323" s="150"/>
    </row>
    <row r="68324" spans="2:2">
      <c r="B68324" s="150"/>
    </row>
    <row r="68325" spans="2:2">
      <c r="B68325" s="150"/>
    </row>
    <row r="68326" spans="2:2">
      <c r="B68326" s="150"/>
    </row>
    <row r="68327" spans="2:2">
      <c r="B68327" s="150"/>
    </row>
    <row r="68328" spans="2:2">
      <c r="B68328" s="150"/>
    </row>
    <row r="68329" spans="2:2">
      <c r="B68329" s="150"/>
    </row>
    <row r="68330" spans="2:2">
      <c r="B68330" s="150"/>
    </row>
    <row r="68331" spans="2:2">
      <c r="B68331" s="150"/>
    </row>
    <row r="68332" spans="2:2">
      <c r="B68332" s="150"/>
    </row>
    <row r="68333" spans="2:2">
      <c r="B68333" s="150"/>
    </row>
    <row r="68334" spans="2:2">
      <c r="B68334" s="150"/>
    </row>
    <row r="68335" spans="2:2">
      <c r="B68335" s="150"/>
    </row>
    <row r="68336" spans="2:2">
      <c r="B68336" s="150"/>
    </row>
    <row r="68337" spans="2:2">
      <c r="B68337" s="150"/>
    </row>
    <row r="68338" spans="2:2">
      <c r="B68338" s="150"/>
    </row>
    <row r="68339" spans="2:2">
      <c r="B68339" s="150"/>
    </row>
    <row r="68340" spans="2:2">
      <c r="B68340" s="150"/>
    </row>
    <row r="68341" spans="2:2">
      <c r="B68341" s="150"/>
    </row>
    <row r="68342" spans="2:2">
      <c r="B68342" s="150"/>
    </row>
    <row r="68343" spans="2:2">
      <c r="B68343" s="150"/>
    </row>
    <row r="68344" spans="2:2">
      <c r="B68344" s="150"/>
    </row>
    <row r="68345" spans="2:2">
      <c r="B68345" s="150"/>
    </row>
    <row r="68346" spans="2:2">
      <c r="B68346" s="150"/>
    </row>
    <row r="68347" spans="2:2">
      <c r="B68347" s="150"/>
    </row>
    <row r="68348" spans="2:2">
      <c r="B68348" s="150"/>
    </row>
    <row r="68349" spans="2:2">
      <c r="B68349" s="150"/>
    </row>
    <row r="68350" spans="2:2">
      <c r="B68350" s="150"/>
    </row>
    <row r="68351" spans="2:2">
      <c r="B68351" s="150"/>
    </row>
    <row r="68352" spans="2:2">
      <c r="B68352" s="150"/>
    </row>
    <row r="68353" spans="2:2">
      <c r="B68353" s="150"/>
    </row>
    <row r="68354" spans="2:2">
      <c r="B68354" s="150"/>
    </row>
    <row r="68355" spans="2:2">
      <c r="B68355" s="150"/>
    </row>
    <row r="68356" spans="2:2">
      <c r="B68356" s="150"/>
    </row>
    <row r="68357" spans="2:2">
      <c r="B68357" s="150"/>
    </row>
    <row r="68358" spans="2:2">
      <c r="B68358" s="150"/>
    </row>
    <row r="68359" spans="2:2">
      <c r="B68359" s="150"/>
    </row>
    <row r="68360" spans="2:2">
      <c r="B68360" s="150"/>
    </row>
    <row r="68361" spans="2:2">
      <c r="B68361" s="150"/>
    </row>
    <row r="68362" spans="2:2">
      <c r="B68362" s="150"/>
    </row>
    <row r="68363" spans="2:2">
      <c r="B68363" s="150"/>
    </row>
    <row r="68364" spans="2:2">
      <c r="B68364" s="150"/>
    </row>
    <row r="68365" spans="2:2">
      <c r="B68365" s="150"/>
    </row>
    <row r="68366" spans="2:2">
      <c r="B68366" s="150"/>
    </row>
    <row r="68367" spans="2:2">
      <c r="B68367" s="150"/>
    </row>
    <row r="68368" spans="2:2">
      <c r="B68368" s="150"/>
    </row>
    <row r="68369" spans="2:2">
      <c r="B68369" s="150"/>
    </row>
    <row r="68370" spans="2:2">
      <c r="B68370" s="150"/>
    </row>
    <row r="68371" spans="2:2">
      <c r="B68371" s="150"/>
    </row>
    <row r="68372" spans="2:2">
      <c r="B68372" s="150"/>
    </row>
    <row r="68373" spans="2:2">
      <c r="B68373" s="150"/>
    </row>
    <row r="68374" spans="2:2">
      <c r="B68374" s="150"/>
    </row>
    <row r="68375" spans="2:2">
      <c r="B68375" s="150"/>
    </row>
    <row r="68376" spans="2:2">
      <c r="B68376" s="150"/>
    </row>
    <row r="68377" spans="2:2">
      <c r="B68377" s="150"/>
    </row>
    <row r="68378" spans="2:2">
      <c r="B68378" s="150"/>
    </row>
    <row r="68379" spans="2:2">
      <c r="B68379" s="150"/>
    </row>
    <row r="68380" spans="2:2">
      <c r="B68380" s="150"/>
    </row>
    <row r="68381" spans="2:2">
      <c r="B68381" s="150"/>
    </row>
    <row r="68382" spans="2:2">
      <c r="B68382" s="150"/>
    </row>
    <row r="68383" spans="2:2">
      <c r="B68383" s="150"/>
    </row>
    <row r="68384" spans="2:2">
      <c r="B68384" s="150"/>
    </row>
    <row r="68385" spans="2:2">
      <c r="B68385" s="150"/>
    </row>
    <row r="68386" spans="2:2">
      <c r="B68386" s="150"/>
    </row>
    <row r="68387" spans="2:2">
      <c r="B68387" s="150"/>
    </row>
    <row r="68388" spans="2:2">
      <c r="B68388" s="150"/>
    </row>
    <row r="68389" spans="2:2">
      <c r="B68389" s="150"/>
    </row>
    <row r="68390" spans="2:2">
      <c r="B68390" s="150"/>
    </row>
    <row r="68391" spans="2:2">
      <c r="B68391" s="150"/>
    </row>
    <row r="68392" spans="2:2">
      <c r="B68392" s="150"/>
    </row>
    <row r="68393" spans="2:2">
      <c r="B68393" s="150"/>
    </row>
    <row r="68394" spans="2:2">
      <c r="B68394" s="150"/>
    </row>
    <row r="68395" spans="2:2">
      <c r="B68395" s="150"/>
    </row>
    <row r="68396" spans="2:2">
      <c r="B68396" s="150"/>
    </row>
    <row r="68397" spans="2:2">
      <c r="B68397" s="150"/>
    </row>
    <row r="68398" spans="2:2">
      <c r="B68398" s="150"/>
    </row>
    <row r="68399" spans="2:2">
      <c r="B68399" s="150"/>
    </row>
    <row r="68400" spans="2:2">
      <c r="B68400" s="150"/>
    </row>
    <row r="68401" spans="2:2">
      <c r="B68401" s="150"/>
    </row>
    <row r="68402" spans="2:2">
      <c r="B68402" s="150"/>
    </row>
    <row r="68403" spans="2:2">
      <c r="B68403" s="150"/>
    </row>
    <row r="68404" spans="2:2">
      <c r="B68404" s="150"/>
    </row>
    <row r="68405" spans="2:2">
      <c r="B68405" s="150"/>
    </row>
    <row r="68406" spans="2:2">
      <c r="B68406" s="150"/>
    </row>
    <row r="68407" spans="2:2">
      <c r="B68407" s="150"/>
    </row>
    <row r="68408" spans="2:2">
      <c r="B68408" s="150"/>
    </row>
    <row r="68409" spans="2:2">
      <c r="B68409" s="150"/>
    </row>
    <row r="68410" spans="2:2">
      <c r="B68410" s="150"/>
    </row>
    <row r="68411" spans="2:2">
      <c r="B68411" s="150"/>
    </row>
    <row r="68412" spans="2:2">
      <c r="B68412" s="150"/>
    </row>
    <row r="68413" spans="2:2">
      <c r="B68413" s="150"/>
    </row>
    <row r="68414" spans="2:2">
      <c r="B68414" s="150"/>
    </row>
    <row r="68415" spans="2:2">
      <c r="B68415" s="150"/>
    </row>
    <row r="68416" spans="2:2">
      <c r="B68416" s="150"/>
    </row>
    <row r="68417" spans="2:2">
      <c r="B68417" s="150"/>
    </row>
    <row r="68418" spans="2:2">
      <c r="B68418" s="150"/>
    </row>
    <row r="68419" spans="2:2">
      <c r="B68419" s="150"/>
    </row>
    <row r="68420" spans="2:2">
      <c r="B68420" s="150"/>
    </row>
    <row r="68421" spans="2:2">
      <c r="B68421" s="150"/>
    </row>
    <row r="68422" spans="2:2">
      <c r="B68422" s="150"/>
    </row>
    <row r="68423" spans="2:2">
      <c r="B68423" s="150"/>
    </row>
    <row r="68424" spans="2:2">
      <c r="B68424" s="150"/>
    </row>
    <row r="68425" spans="2:2">
      <c r="B68425" s="150"/>
    </row>
    <row r="68426" spans="2:2">
      <c r="B68426" s="150"/>
    </row>
    <row r="68427" spans="2:2">
      <c r="B68427" s="150"/>
    </row>
    <row r="68428" spans="2:2">
      <c r="B68428" s="150"/>
    </row>
    <row r="68429" spans="2:2">
      <c r="B68429" s="150"/>
    </row>
    <row r="68430" spans="2:2">
      <c r="B68430" s="150"/>
    </row>
    <row r="68431" spans="2:2">
      <c r="B68431" s="150"/>
    </row>
    <row r="68432" spans="2:2">
      <c r="B68432" s="150"/>
    </row>
    <row r="68433" spans="2:2">
      <c r="B68433" s="150"/>
    </row>
    <row r="68434" spans="2:2">
      <c r="B68434" s="150"/>
    </row>
    <row r="68435" spans="2:2">
      <c r="B68435" s="150"/>
    </row>
    <row r="68436" spans="2:2">
      <c r="B68436" s="150"/>
    </row>
    <row r="68437" spans="2:2">
      <c r="B68437" s="150"/>
    </row>
    <row r="68438" spans="2:2">
      <c r="B68438" s="150"/>
    </row>
    <row r="68439" spans="2:2">
      <c r="B68439" s="150"/>
    </row>
    <row r="68440" spans="2:2">
      <c r="B68440" s="150"/>
    </row>
    <row r="68441" spans="2:2">
      <c r="B68441" s="150"/>
    </row>
    <row r="68442" spans="2:2">
      <c r="B68442" s="150"/>
    </row>
    <row r="68443" spans="2:2">
      <c r="B68443" s="150"/>
    </row>
    <row r="68444" spans="2:2">
      <c r="B68444" s="150"/>
    </row>
    <row r="68445" spans="2:2">
      <c r="B68445" s="150"/>
    </row>
    <row r="68446" spans="2:2">
      <c r="B68446" s="150"/>
    </row>
    <row r="68447" spans="2:2">
      <c r="B68447" s="150"/>
    </row>
    <row r="68448" spans="2:2">
      <c r="B68448" s="150"/>
    </row>
    <row r="68449" spans="2:2">
      <c r="B68449" s="150"/>
    </row>
    <row r="68450" spans="2:2">
      <c r="B68450" s="150"/>
    </row>
    <row r="68451" spans="2:2">
      <c r="B68451" s="150"/>
    </row>
    <row r="68452" spans="2:2">
      <c r="B68452" s="150"/>
    </row>
    <row r="68453" spans="2:2">
      <c r="B68453" s="150"/>
    </row>
    <row r="68454" spans="2:2">
      <c r="B68454" s="150"/>
    </row>
    <row r="68455" spans="2:2">
      <c r="B68455" s="150"/>
    </row>
    <row r="68456" spans="2:2">
      <c r="B68456" s="150"/>
    </row>
    <row r="68457" spans="2:2">
      <c r="B68457" s="150"/>
    </row>
    <row r="68458" spans="2:2">
      <c r="B68458" s="150"/>
    </row>
    <row r="68459" spans="2:2">
      <c r="B68459" s="150"/>
    </row>
    <row r="68460" spans="2:2">
      <c r="B68460" s="150"/>
    </row>
    <row r="68461" spans="2:2">
      <c r="B68461" s="150"/>
    </row>
    <row r="68462" spans="2:2">
      <c r="B68462" s="150"/>
    </row>
    <row r="68463" spans="2:2">
      <c r="B68463" s="150"/>
    </row>
    <row r="68464" spans="2:2">
      <c r="B68464" s="150"/>
    </row>
    <row r="68465" spans="2:2">
      <c r="B68465" s="150"/>
    </row>
    <row r="68466" spans="2:2">
      <c r="B68466" s="150"/>
    </row>
    <row r="68467" spans="2:2">
      <c r="B68467" s="150"/>
    </row>
    <row r="68468" spans="2:2">
      <c r="B68468" s="150"/>
    </row>
    <row r="68469" spans="2:2">
      <c r="B68469" s="150"/>
    </row>
    <row r="68470" spans="2:2">
      <c r="B68470" s="150"/>
    </row>
    <row r="68471" spans="2:2">
      <c r="B68471" s="150"/>
    </row>
    <row r="68472" spans="2:2">
      <c r="B68472" s="150"/>
    </row>
    <row r="68473" spans="2:2">
      <c r="B68473" s="150"/>
    </row>
    <row r="68474" spans="2:2">
      <c r="B68474" s="150"/>
    </row>
    <row r="68475" spans="2:2">
      <c r="B68475" s="150"/>
    </row>
    <row r="68476" spans="2:2">
      <c r="B68476" s="150"/>
    </row>
    <row r="68477" spans="2:2">
      <c r="B68477" s="150"/>
    </row>
    <row r="68478" spans="2:2">
      <c r="B68478" s="150"/>
    </row>
    <row r="68479" spans="2:2">
      <c r="B68479" s="150"/>
    </row>
    <row r="68480" spans="2:2">
      <c r="B68480" s="150"/>
    </row>
    <row r="68481" spans="2:2">
      <c r="B68481" s="150"/>
    </row>
    <row r="68482" spans="2:2">
      <c r="B68482" s="150"/>
    </row>
    <row r="68483" spans="2:2">
      <c r="B68483" s="150"/>
    </row>
    <row r="68484" spans="2:2">
      <c r="B68484" s="150"/>
    </row>
    <row r="68485" spans="2:2">
      <c r="B68485" s="150"/>
    </row>
    <row r="68486" spans="2:2">
      <c r="B68486" s="150"/>
    </row>
    <row r="68487" spans="2:2">
      <c r="B68487" s="150"/>
    </row>
    <row r="68488" spans="2:2">
      <c r="B68488" s="150"/>
    </row>
    <row r="68489" spans="2:2">
      <c r="B68489" s="150"/>
    </row>
    <row r="68490" spans="2:2">
      <c r="B68490" s="150"/>
    </row>
    <row r="68491" spans="2:2">
      <c r="B68491" s="150"/>
    </row>
    <row r="68492" spans="2:2">
      <c r="B68492" s="150"/>
    </row>
    <row r="68493" spans="2:2">
      <c r="B68493" s="150"/>
    </row>
    <row r="68494" spans="2:2">
      <c r="B68494" s="150"/>
    </row>
    <row r="68495" spans="2:2">
      <c r="B68495" s="150"/>
    </row>
    <row r="68496" spans="2:2">
      <c r="B68496" s="150"/>
    </row>
    <row r="68497" spans="2:2">
      <c r="B68497" s="150"/>
    </row>
    <row r="68498" spans="2:2">
      <c r="B68498" s="150"/>
    </row>
    <row r="68499" spans="2:2">
      <c r="B68499" s="150"/>
    </row>
    <row r="68500" spans="2:2">
      <c r="B68500" s="150"/>
    </row>
    <row r="68501" spans="2:2">
      <c r="B68501" s="150"/>
    </row>
    <row r="68502" spans="2:2">
      <c r="B68502" s="150"/>
    </row>
    <row r="68503" spans="2:2">
      <c r="B68503" s="150"/>
    </row>
    <row r="68504" spans="2:2">
      <c r="B68504" s="150"/>
    </row>
    <row r="68505" spans="2:2">
      <c r="B68505" s="150"/>
    </row>
    <row r="68506" spans="2:2">
      <c r="B68506" s="150"/>
    </row>
    <row r="68507" spans="2:2">
      <c r="B68507" s="150"/>
    </row>
    <row r="68508" spans="2:2">
      <c r="B68508" s="150"/>
    </row>
    <row r="68509" spans="2:2">
      <c r="B68509" s="150"/>
    </row>
    <row r="68510" spans="2:2">
      <c r="B68510" s="150"/>
    </row>
    <row r="68511" spans="2:2">
      <c r="B68511" s="150"/>
    </row>
    <row r="68512" spans="2:2">
      <c r="B68512" s="150"/>
    </row>
    <row r="68513" spans="2:2">
      <c r="B68513" s="150"/>
    </row>
    <row r="68514" spans="2:2">
      <c r="B68514" s="150"/>
    </row>
    <row r="68515" spans="2:2">
      <c r="B68515" s="150"/>
    </row>
    <row r="68516" spans="2:2">
      <c r="B68516" s="150"/>
    </row>
    <row r="68517" spans="2:2">
      <c r="B68517" s="150"/>
    </row>
    <row r="68518" spans="2:2">
      <c r="B68518" s="150"/>
    </row>
    <row r="68519" spans="2:2">
      <c r="B68519" s="150"/>
    </row>
    <row r="68520" spans="2:2">
      <c r="B68520" s="150"/>
    </row>
    <row r="68521" spans="2:2">
      <c r="B68521" s="150"/>
    </row>
    <row r="68522" spans="2:2">
      <c r="B68522" s="150"/>
    </row>
    <row r="68523" spans="2:2">
      <c r="B68523" s="150"/>
    </row>
    <row r="68524" spans="2:2">
      <c r="B68524" s="150"/>
    </row>
    <row r="68525" spans="2:2">
      <c r="B68525" s="150"/>
    </row>
    <row r="68526" spans="2:2">
      <c r="B68526" s="150"/>
    </row>
    <row r="68527" spans="2:2">
      <c r="B68527" s="150"/>
    </row>
    <row r="68528" spans="2:2">
      <c r="B68528" s="150"/>
    </row>
    <row r="68529" spans="2:2">
      <c r="B68529" s="150"/>
    </row>
    <row r="68530" spans="2:2">
      <c r="B68530" s="150"/>
    </row>
    <row r="68531" spans="2:2">
      <c r="B68531" s="150"/>
    </row>
    <row r="68532" spans="2:2">
      <c r="B68532" s="150"/>
    </row>
    <row r="68533" spans="2:2">
      <c r="B68533" s="150"/>
    </row>
    <row r="68534" spans="2:2">
      <c r="B68534" s="150"/>
    </row>
    <row r="68535" spans="2:2">
      <c r="B68535" s="150"/>
    </row>
    <row r="68536" spans="2:2">
      <c r="B68536" s="150"/>
    </row>
    <row r="68537" spans="2:2">
      <c r="B68537" s="150"/>
    </row>
    <row r="68538" spans="2:2">
      <c r="B68538" s="150"/>
    </row>
    <row r="68539" spans="2:2">
      <c r="B68539" s="150"/>
    </row>
    <row r="68540" spans="2:2">
      <c r="B68540" s="150"/>
    </row>
    <row r="68541" spans="2:2">
      <c r="B68541" s="150"/>
    </row>
    <row r="68542" spans="2:2">
      <c r="B68542" s="150"/>
    </row>
    <row r="68543" spans="2:2">
      <c r="B68543" s="150"/>
    </row>
    <row r="68544" spans="2:2">
      <c r="B68544" s="150"/>
    </row>
    <row r="68545" spans="2:2">
      <c r="B68545" s="150"/>
    </row>
    <row r="68546" spans="2:2">
      <c r="B68546" s="150"/>
    </row>
    <row r="68547" spans="2:2">
      <c r="B68547" s="150"/>
    </row>
    <row r="68548" spans="2:2">
      <c r="B68548" s="150"/>
    </row>
    <row r="68549" spans="2:2">
      <c r="B68549" s="150"/>
    </row>
    <row r="68550" spans="2:2">
      <c r="B68550" s="150"/>
    </row>
    <row r="68551" spans="2:2">
      <c r="B68551" s="150"/>
    </row>
    <row r="68552" spans="2:2">
      <c r="B68552" s="150"/>
    </row>
    <row r="68553" spans="2:2">
      <c r="B68553" s="150"/>
    </row>
    <row r="68554" spans="2:2">
      <c r="B68554" s="150"/>
    </row>
    <row r="68555" spans="2:2">
      <c r="B68555" s="150"/>
    </row>
    <row r="68556" spans="2:2">
      <c r="B68556" s="150"/>
    </row>
    <row r="68557" spans="2:2">
      <c r="B68557" s="150"/>
    </row>
    <row r="68558" spans="2:2">
      <c r="B68558" s="150"/>
    </row>
    <row r="68559" spans="2:2">
      <c r="B68559" s="150"/>
    </row>
    <row r="68560" spans="2:2">
      <c r="B68560" s="150"/>
    </row>
    <row r="68561" spans="2:2">
      <c r="B68561" s="150"/>
    </row>
    <row r="68562" spans="2:2">
      <c r="B68562" s="150"/>
    </row>
    <row r="68563" spans="2:2">
      <c r="B68563" s="150"/>
    </row>
    <row r="68564" spans="2:2">
      <c r="B68564" s="150"/>
    </row>
    <row r="68565" spans="2:2">
      <c r="B68565" s="150"/>
    </row>
    <row r="68566" spans="2:2">
      <c r="B68566" s="150"/>
    </row>
    <row r="68567" spans="2:2">
      <c r="B68567" s="150"/>
    </row>
    <row r="68568" spans="2:2">
      <c r="B68568" s="150"/>
    </row>
    <row r="68569" spans="2:2">
      <c r="B68569" s="150"/>
    </row>
    <row r="68570" spans="2:2">
      <c r="B68570" s="150"/>
    </row>
    <row r="68571" spans="2:2">
      <c r="B68571" s="150"/>
    </row>
    <row r="68572" spans="2:2">
      <c r="B68572" s="150"/>
    </row>
    <row r="68573" spans="2:2">
      <c r="B68573" s="150"/>
    </row>
    <row r="68574" spans="2:2">
      <c r="B68574" s="150"/>
    </row>
    <row r="68575" spans="2:2">
      <c r="B68575" s="150"/>
    </row>
    <row r="68576" spans="2:2">
      <c r="B68576" s="150"/>
    </row>
    <row r="68577" spans="2:2">
      <c r="B68577" s="150"/>
    </row>
    <row r="68578" spans="2:2">
      <c r="B68578" s="150"/>
    </row>
    <row r="68579" spans="2:2">
      <c r="B68579" s="150"/>
    </row>
    <row r="68580" spans="2:2">
      <c r="B68580" s="150"/>
    </row>
    <row r="68581" spans="2:2">
      <c r="B68581" s="150"/>
    </row>
    <row r="68582" spans="2:2">
      <c r="B68582" s="150"/>
    </row>
    <row r="68583" spans="2:2">
      <c r="B68583" s="150"/>
    </row>
    <row r="68584" spans="2:2">
      <c r="B68584" s="150"/>
    </row>
    <row r="68585" spans="2:2">
      <c r="B68585" s="150"/>
    </row>
    <row r="68586" spans="2:2">
      <c r="B68586" s="150"/>
    </row>
    <row r="68587" spans="2:2">
      <c r="B68587" s="150"/>
    </row>
    <row r="68588" spans="2:2">
      <c r="B68588" s="150"/>
    </row>
    <row r="68589" spans="2:2">
      <c r="B68589" s="150"/>
    </row>
    <row r="68590" spans="2:2">
      <c r="B68590" s="150"/>
    </row>
    <row r="68591" spans="2:2">
      <c r="B68591" s="150"/>
    </row>
    <row r="68592" spans="2:2">
      <c r="B68592" s="150"/>
    </row>
    <row r="68593" spans="2:2">
      <c r="B68593" s="150"/>
    </row>
    <row r="68594" spans="2:2">
      <c r="B68594" s="150"/>
    </row>
    <row r="68595" spans="2:2">
      <c r="B68595" s="150"/>
    </row>
    <row r="68596" spans="2:2">
      <c r="B68596" s="150"/>
    </row>
    <row r="68597" spans="2:2">
      <c r="B68597" s="150"/>
    </row>
    <row r="68598" spans="2:2">
      <c r="B68598" s="150"/>
    </row>
    <row r="68599" spans="2:2">
      <c r="B68599" s="150"/>
    </row>
    <row r="68600" spans="2:2">
      <c r="B68600" s="150"/>
    </row>
    <row r="68601" spans="2:2">
      <c r="B68601" s="150"/>
    </row>
    <row r="68602" spans="2:2">
      <c r="B68602" s="150"/>
    </row>
    <row r="68603" spans="2:2">
      <c r="B68603" s="150"/>
    </row>
    <row r="68604" spans="2:2">
      <c r="B68604" s="150"/>
    </row>
    <row r="68605" spans="2:2">
      <c r="B68605" s="150"/>
    </row>
    <row r="68606" spans="2:2">
      <c r="B68606" s="150"/>
    </row>
    <row r="68607" spans="2:2">
      <c r="B68607" s="150"/>
    </row>
    <row r="68608" spans="2:2">
      <c r="B68608" s="150"/>
    </row>
    <row r="68609" spans="2:2">
      <c r="B68609" s="150"/>
    </row>
    <row r="68610" spans="2:2">
      <c r="B68610" s="150"/>
    </row>
    <row r="68611" spans="2:2">
      <c r="B68611" s="150"/>
    </row>
    <row r="68612" spans="2:2">
      <c r="B68612" s="150"/>
    </row>
    <row r="68613" spans="2:2">
      <c r="B68613" s="150"/>
    </row>
    <row r="68614" spans="2:2">
      <c r="B68614" s="150"/>
    </row>
    <row r="68615" spans="2:2">
      <c r="B68615" s="150"/>
    </row>
    <row r="68616" spans="2:2">
      <c r="B68616" s="150"/>
    </row>
    <row r="68617" spans="2:2">
      <c r="B68617" s="150"/>
    </row>
    <row r="68618" spans="2:2">
      <c r="B68618" s="150"/>
    </row>
    <row r="68619" spans="2:2">
      <c r="B68619" s="150"/>
    </row>
    <row r="68620" spans="2:2">
      <c r="B68620" s="150"/>
    </row>
    <row r="68621" spans="2:2">
      <c r="B68621" s="150"/>
    </row>
    <row r="68622" spans="2:2">
      <c r="B68622" s="150"/>
    </row>
    <row r="68623" spans="2:2">
      <c r="B68623" s="150"/>
    </row>
    <row r="68624" spans="2:2">
      <c r="B68624" s="150"/>
    </row>
    <row r="68625" spans="2:2">
      <c r="B68625" s="150"/>
    </row>
    <row r="68626" spans="2:2">
      <c r="B68626" s="150"/>
    </row>
    <row r="68627" spans="2:2">
      <c r="B68627" s="150"/>
    </row>
    <row r="68628" spans="2:2">
      <c r="B68628" s="150"/>
    </row>
    <row r="68629" spans="2:2">
      <c r="B68629" s="150"/>
    </row>
    <row r="68630" spans="2:2">
      <c r="B68630" s="150"/>
    </row>
    <row r="68631" spans="2:2">
      <c r="B68631" s="150"/>
    </row>
    <row r="68632" spans="2:2">
      <c r="B68632" s="150"/>
    </row>
    <row r="68633" spans="2:2">
      <c r="B68633" s="150"/>
    </row>
    <row r="68634" spans="2:2">
      <c r="B68634" s="150"/>
    </row>
    <row r="68635" spans="2:2">
      <c r="B68635" s="150"/>
    </row>
    <row r="68636" spans="2:2">
      <c r="B68636" s="150"/>
    </row>
    <row r="68637" spans="2:2">
      <c r="B68637" s="150"/>
    </row>
    <row r="68638" spans="2:2">
      <c r="B68638" s="150"/>
    </row>
    <row r="68639" spans="2:2">
      <c r="B68639" s="150"/>
    </row>
    <row r="68640" spans="2:2">
      <c r="B68640" s="150"/>
    </row>
    <row r="68641" spans="2:2">
      <c r="B68641" s="150"/>
    </row>
    <row r="68642" spans="2:2">
      <c r="B68642" s="150"/>
    </row>
    <row r="68643" spans="2:2">
      <c r="B68643" s="150"/>
    </row>
    <row r="68644" spans="2:2">
      <c r="B68644" s="150"/>
    </row>
    <row r="68645" spans="2:2">
      <c r="B68645" s="150"/>
    </row>
    <row r="68646" spans="2:2">
      <c r="B68646" s="150"/>
    </row>
    <row r="68647" spans="2:2">
      <c r="B68647" s="150"/>
    </row>
    <row r="68648" spans="2:2">
      <c r="B68648" s="150"/>
    </row>
    <row r="68649" spans="2:2">
      <c r="B68649" s="150"/>
    </row>
    <row r="68650" spans="2:2">
      <c r="B68650" s="150"/>
    </row>
    <row r="68651" spans="2:2">
      <c r="B68651" s="150"/>
    </row>
    <row r="68652" spans="2:2">
      <c r="B68652" s="150"/>
    </row>
    <row r="68653" spans="2:2">
      <c r="B68653" s="150"/>
    </row>
    <row r="68654" spans="2:2">
      <c r="B68654" s="150"/>
    </row>
    <row r="68655" spans="2:2">
      <c r="B68655" s="150"/>
    </row>
    <row r="68656" spans="2:2">
      <c r="B68656" s="150"/>
    </row>
    <row r="68657" spans="2:2">
      <c r="B68657" s="150"/>
    </row>
    <row r="68658" spans="2:2">
      <c r="B68658" s="150"/>
    </row>
    <row r="68659" spans="2:2">
      <c r="B68659" s="150"/>
    </row>
    <row r="68660" spans="2:2">
      <c r="B68660" s="150"/>
    </row>
    <row r="68661" spans="2:2">
      <c r="B68661" s="150"/>
    </row>
    <row r="68662" spans="2:2">
      <c r="B68662" s="150"/>
    </row>
    <row r="68663" spans="2:2">
      <c r="B68663" s="150"/>
    </row>
    <row r="68664" spans="2:2">
      <c r="B68664" s="150"/>
    </row>
    <row r="68665" spans="2:2">
      <c r="B68665" s="150"/>
    </row>
    <row r="68666" spans="2:2">
      <c r="B68666" s="150"/>
    </row>
    <row r="68667" spans="2:2">
      <c r="B68667" s="150"/>
    </row>
    <row r="68668" spans="2:2">
      <c r="B68668" s="150"/>
    </row>
    <row r="68669" spans="2:2">
      <c r="B68669" s="150"/>
    </row>
    <row r="68670" spans="2:2">
      <c r="B68670" s="150"/>
    </row>
    <row r="68671" spans="2:2">
      <c r="B68671" s="150"/>
    </row>
    <row r="68672" spans="2:2">
      <c r="B68672" s="150"/>
    </row>
    <row r="68673" spans="2:2">
      <c r="B68673" s="150"/>
    </row>
    <row r="68674" spans="2:2">
      <c r="B68674" s="150"/>
    </row>
    <row r="68675" spans="2:2">
      <c r="B68675" s="150"/>
    </row>
    <row r="68676" spans="2:2">
      <c r="B68676" s="150"/>
    </row>
    <row r="68677" spans="2:2">
      <c r="B68677" s="150"/>
    </row>
    <row r="68678" spans="2:2">
      <c r="B68678" s="150"/>
    </row>
    <row r="68679" spans="2:2">
      <c r="B68679" s="150"/>
    </row>
    <row r="68680" spans="2:2">
      <c r="B68680" s="150"/>
    </row>
    <row r="68681" spans="2:2">
      <c r="B68681" s="150"/>
    </row>
    <row r="68682" spans="2:2">
      <c r="B68682" s="150"/>
    </row>
    <row r="68683" spans="2:2">
      <c r="B68683" s="150"/>
    </row>
    <row r="68684" spans="2:2">
      <c r="B68684" s="150"/>
    </row>
    <row r="68685" spans="2:2">
      <c r="B68685" s="150"/>
    </row>
    <row r="68686" spans="2:2">
      <c r="B68686" s="150"/>
    </row>
    <row r="68687" spans="2:2">
      <c r="B68687" s="150"/>
    </row>
    <row r="68688" spans="2:2">
      <c r="B68688" s="150"/>
    </row>
    <row r="68689" spans="2:2">
      <c r="B68689" s="150"/>
    </row>
    <row r="68690" spans="2:2">
      <c r="B68690" s="150"/>
    </row>
    <row r="68691" spans="2:2">
      <c r="B68691" s="150"/>
    </row>
    <row r="68692" spans="2:2">
      <c r="B68692" s="150"/>
    </row>
    <row r="68693" spans="2:2">
      <c r="B68693" s="150"/>
    </row>
    <row r="68694" spans="2:2">
      <c r="B68694" s="150"/>
    </row>
    <row r="68695" spans="2:2">
      <c r="B68695" s="150"/>
    </row>
    <row r="68696" spans="2:2">
      <c r="B68696" s="150"/>
    </row>
    <row r="68697" spans="2:2">
      <c r="B68697" s="150"/>
    </row>
    <row r="68698" spans="2:2">
      <c r="B68698" s="150"/>
    </row>
    <row r="68699" spans="2:2">
      <c r="B68699" s="150"/>
    </row>
    <row r="68700" spans="2:2">
      <c r="B68700" s="150"/>
    </row>
    <row r="68701" spans="2:2">
      <c r="B68701" s="150"/>
    </row>
    <row r="68702" spans="2:2">
      <c r="B68702" s="150"/>
    </row>
    <row r="68703" spans="2:2">
      <c r="B68703" s="150"/>
    </row>
    <row r="68704" spans="2:2">
      <c r="B68704" s="150"/>
    </row>
    <row r="68705" spans="2:2">
      <c r="B68705" s="150"/>
    </row>
    <row r="68706" spans="2:2">
      <c r="B68706" s="150"/>
    </row>
    <row r="68707" spans="2:2">
      <c r="B68707" s="150"/>
    </row>
    <row r="68708" spans="2:2">
      <c r="B68708" s="150"/>
    </row>
    <row r="68709" spans="2:2">
      <c r="B68709" s="150"/>
    </row>
    <row r="68710" spans="2:2">
      <c r="B68710" s="150"/>
    </row>
    <row r="68711" spans="2:2">
      <c r="B68711" s="150"/>
    </row>
    <row r="68712" spans="2:2">
      <c r="B68712" s="150"/>
    </row>
    <row r="68713" spans="2:2">
      <c r="B68713" s="150"/>
    </row>
    <row r="68714" spans="2:2">
      <c r="B68714" s="150"/>
    </row>
    <row r="68715" spans="2:2">
      <c r="B68715" s="150"/>
    </row>
    <row r="68716" spans="2:2">
      <c r="B68716" s="150"/>
    </row>
    <row r="68717" spans="2:2">
      <c r="B68717" s="150"/>
    </row>
    <row r="68718" spans="2:2">
      <c r="B68718" s="150"/>
    </row>
    <row r="68719" spans="2:2">
      <c r="B68719" s="150"/>
    </row>
    <row r="68720" spans="2:2">
      <c r="B68720" s="150"/>
    </row>
    <row r="68721" spans="2:2">
      <c r="B68721" s="150"/>
    </row>
    <row r="68722" spans="2:2">
      <c r="B68722" s="150"/>
    </row>
    <row r="68723" spans="2:2">
      <c r="B68723" s="150"/>
    </row>
    <row r="68724" spans="2:2">
      <c r="B68724" s="150"/>
    </row>
    <row r="68725" spans="2:2">
      <c r="B68725" s="150"/>
    </row>
    <row r="68726" spans="2:2">
      <c r="B68726" s="150"/>
    </row>
    <row r="68727" spans="2:2">
      <c r="B68727" s="150"/>
    </row>
    <row r="68728" spans="2:2">
      <c r="B68728" s="150"/>
    </row>
    <row r="68729" spans="2:2">
      <c r="B68729" s="150"/>
    </row>
    <row r="68730" spans="2:2">
      <c r="B68730" s="150"/>
    </row>
    <row r="68731" spans="2:2">
      <c r="B68731" s="150"/>
    </row>
    <row r="68732" spans="2:2">
      <c r="B68732" s="150"/>
    </row>
    <row r="68733" spans="2:2">
      <c r="B68733" s="150"/>
    </row>
    <row r="68734" spans="2:2">
      <c r="B68734" s="150"/>
    </row>
    <row r="68735" spans="2:2">
      <c r="B68735" s="150"/>
    </row>
    <row r="68736" spans="2:2">
      <c r="B68736" s="150"/>
    </row>
    <row r="68737" spans="2:2">
      <c r="B68737" s="150"/>
    </row>
    <row r="68738" spans="2:2">
      <c r="B68738" s="150"/>
    </row>
    <row r="68739" spans="2:2">
      <c r="B68739" s="150"/>
    </row>
    <row r="68740" spans="2:2">
      <c r="B68740" s="150"/>
    </row>
    <row r="68741" spans="2:2">
      <c r="B68741" s="150"/>
    </row>
    <row r="68742" spans="2:2">
      <c r="B68742" s="150"/>
    </row>
    <row r="68743" spans="2:2">
      <c r="B68743" s="150"/>
    </row>
    <row r="68744" spans="2:2">
      <c r="B68744" s="150"/>
    </row>
    <row r="68745" spans="2:2">
      <c r="B68745" s="150"/>
    </row>
    <row r="68746" spans="2:2">
      <c r="B68746" s="150"/>
    </row>
    <row r="68747" spans="2:2">
      <c r="B68747" s="150"/>
    </row>
    <row r="68748" spans="2:2">
      <c r="B68748" s="150"/>
    </row>
    <row r="68749" spans="2:2">
      <c r="B68749" s="150"/>
    </row>
    <row r="68750" spans="2:2">
      <c r="B68750" s="150"/>
    </row>
    <row r="68751" spans="2:2">
      <c r="B68751" s="150"/>
    </row>
    <row r="68752" spans="2:2">
      <c r="B68752" s="150"/>
    </row>
    <row r="68753" spans="2:2">
      <c r="B68753" s="150"/>
    </row>
    <row r="68754" spans="2:2">
      <c r="B68754" s="150"/>
    </row>
    <row r="68755" spans="2:2">
      <c r="B68755" s="150"/>
    </row>
    <row r="68756" spans="2:2">
      <c r="B68756" s="150"/>
    </row>
    <row r="68757" spans="2:2">
      <c r="B68757" s="150"/>
    </row>
    <row r="68758" spans="2:2">
      <c r="B68758" s="150"/>
    </row>
    <row r="68759" spans="2:2">
      <c r="B68759" s="150"/>
    </row>
    <row r="68760" spans="2:2">
      <c r="B68760" s="150"/>
    </row>
    <row r="68761" spans="2:2">
      <c r="B68761" s="150"/>
    </row>
    <row r="68762" spans="2:2">
      <c r="B68762" s="150"/>
    </row>
    <row r="68763" spans="2:2">
      <c r="B68763" s="150"/>
    </row>
    <row r="68764" spans="2:2">
      <c r="B68764" s="150"/>
    </row>
    <row r="68765" spans="2:2">
      <c r="B68765" s="150"/>
    </row>
    <row r="68766" spans="2:2">
      <c r="B68766" s="150"/>
    </row>
    <row r="68767" spans="2:2">
      <c r="B68767" s="150"/>
    </row>
    <row r="68768" spans="2:2">
      <c r="B68768" s="150"/>
    </row>
    <row r="68769" spans="2:2">
      <c r="B68769" s="150"/>
    </row>
    <row r="68770" spans="2:2">
      <c r="B68770" s="150"/>
    </row>
    <row r="68771" spans="2:2">
      <c r="B68771" s="150"/>
    </row>
    <row r="68772" spans="2:2">
      <c r="B68772" s="150"/>
    </row>
    <row r="68773" spans="2:2">
      <c r="B68773" s="150"/>
    </row>
    <row r="68774" spans="2:2">
      <c r="B68774" s="150"/>
    </row>
    <row r="68775" spans="2:2">
      <c r="B68775" s="150"/>
    </row>
    <row r="68776" spans="2:2">
      <c r="B68776" s="150"/>
    </row>
    <row r="68777" spans="2:2">
      <c r="B68777" s="150"/>
    </row>
    <row r="68778" spans="2:2">
      <c r="B68778" s="150"/>
    </row>
    <row r="68779" spans="2:2">
      <c r="B68779" s="150"/>
    </row>
    <row r="68780" spans="2:2">
      <c r="B68780" s="150"/>
    </row>
    <row r="68781" spans="2:2">
      <c r="B68781" s="150"/>
    </row>
    <row r="68782" spans="2:2">
      <c r="B68782" s="150"/>
    </row>
    <row r="68783" spans="2:2">
      <c r="B68783" s="150"/>
    </row>
    <row r="68784" spans="2:2">
      <c r="B68784" s="150"/>
    </row>
    <row r="68785" spans="2:2">
      <c r="B68785" s="150"/>
    </row>
    <row r="68786" spans="2:2">
      <c r="B68786" s="150"/>
    </row>
    <row r="68787" spans="2:2">
      <c r="B68787" s="150"/>
    </row>
    <row r="68788" spans="2:2">
      <c r="B68788" s="150"/>
    </row>
    <row r="68789" spans="2:2">
      <c r="B68789" s="150"/>
    </row>
    <row r="68790" spans="2:2">
      <c r="B68790" s="150"/>
    </row>
    <row r="68791" spans="2:2">
      <c r="B68791" s="150"/>
    </row>
    <row r="68792" spans="2:2">
      <c r="B68792" s="150"/>
    </row>
    <row r="68793" spans="2:2">
      <c r="B68793" s="150"/>
    </row>
    <row r="68794" spans="2:2">
      <c r="B68794" s="150"/>
    </row>
    <row r="68795" spans="2:2">
      <c r="B68795" s="150"/>
    </row>
    <row r="68796" spans="2:2">
      <c r="B68796" s="150"/>
    </row>
    <row r="68797" spans="2:2">
      <c r="B68797" s="150"/>
    </row>
    <row r="68798" spans="2:2">
      <c r="B68798" s="150"/>
    </row>
    <row r="68799" spans="2:2">
      <c r="B68799" s="150"/>
    </row>
    <row r="68800" spans="2:2">
      <c r="B68800" s="150"/>
    </row>
    <row r="68801" spans="2:2">
      <c r="B68801" s="150"/>
    </row>
    <row r="68802" spans="2:2">
      <c r="B68802" s="150"/>
    </row>
    <row r="68803" spans="2:2">
      <c r="B68803" s="150"/>
    </row>
    <row r="68804" spans="2:2">
      <c r="B68804" s="150"/>
    </row>
    <row r="68805" spans="2:2">
      <c r="B68805" s="150"/>
    </row>
    <row r="68806" spans="2:2">
      <c r="B68806" s="150"/>
    </row>
    <row r="68807" spans="2:2">
      <c r="B68807" s="150"/>
    </row>
    <row r="68808" spans="2:2">
      <c r="B68808" s="150"/>
    </row>
    <row r="68809" spans="2:2">
      <c r="B68809" s="150"/>
    </row>
    <row r="68810" spans="2:2">
      <c r="B68810" s="150"/>
    </row>
    <row r="68811" spans="2:2">
      <c r="B68811" s="150"/>
    </row>
    <row r="68812" spans="2:2">
      <c r="B68812" s="150"/>
    </row>
    <row r="68813" spans="2:2">
      <c r="B68813" s="150"/>
    </row>
    <row r="68814" spans="2:2">
      <c r="B68814" s="150"/>
    </row>
    <row r="68815" spans="2:2">
      <c r="B68815" s="150"/>
    </row>
    <row r="68816" spans="2:2">
      <c r="B68816" s="150"/>
    </row>
    <row r="68817" spans="2:2">
      <c r="B68817" s="150"/>
    </row>
    <row r="68818" spans="2:2">
      <c r="B68818" s="150"/>
    </row>
    <row r="68819" spans="2:2">
      <c r="B68819" s="150"/>
    </row>
    <row r="68820" spans="2:2">
      <c r="B68820" s="150"/>
    </row>
    <row r="68821" spans="2:2">
      <c r="B68821" s="150"/>
    </row>
    <row r="68822" spans="2:2">
      <c r="B68822" s="150"/>
    </row>
    <row r="68823" spans="2:2">
      <c r="B68823" s="150"/>
    </row>
    <row r="68824" spans="2:2">
      <c r="B68824" s="150"/>
    </row>
    <row r="68825" spans="2:2">
      <c r="B68825" s="150"/>
    </row>
    <row r="68826" spans="2:2">
      <c r="B68826" s="150"/>
    </row>
    <row r="68827" spans="2:2">
      <c r="B68827" s="150"/>
    </row>
    <row r="68828" spans="2:2">
      <c r="B68828" s="150"/>
    </row>
    <row r="68829" spans="2:2">
      <c r="B68829" s="150"/>
    </row>
    <row r="68830" spans="2:2">
      <c r="B68830" s="150"/>
    </row>
    <row r="68831" spans="2:2">
      <c r="B68831" s="150"/>
    </row>
    <row r="68832" spans="2:2">
      <c r="B68832" s="150"/>
    </row>
    <row r="68833" spans="2:2">
      <c r="B68833" s="150"/>
    </row>
    <row r="68834" spans="2:2">
      <c r="B68834" s="150"/>
    </row>
    <row r="68835" spans="2:2">
      <c r="B68835" s="150"/>
    </row>
    <row r="68836" spans="2:2">
      <c r="B68836" s="150"/>
    </row>
    <row r="68837" spans="2:2">
      <c r="B68837" s="150"/>
    </row>
    <row r="68838" spans="2:2">
      <c r="B68838" s="150"/>
    </row>
    <row r="68839" spans="2:2">
      <c r="B68839" s="150"/>
    </row>
    <row r="68840" spans="2:2">
      <c r="B68840" s="150"/>
    </row>
    <row r="68841" spans="2:2">
      <c r="B68841" s="150"/>
    </row>
    <row r="68842" spans="2:2">
      <c r="B68842" s="150"/>
    </row>
    <row r="68843" spans="2:2">
      <c r="B68843" s="150"/>
    </row>
    <row r="68844" spans="2:2">
      <c r="B68844" s="150"/>
    </row>
    <row r="68845" spans="2:2">
      <c r="B68845" s="150"/>
    </row>
    <row r="68846" spans="2:2">
      <c r="B68846" s="150"/>
    </row>
    <row r="68847" spans="2:2">
      <c r="B68847" s="150"/>
    </row>
    <row r="68848" spans="2:2">
      <c r="B68848" s="150"/>
    </row>
    <row r="68849" spans="2:2">
      <c r="B68849" s="150"/>
    </row>
    <row r="68850" spans="2:2">
      <c r="B68850" s="150"/>
    </row>
    <row r="68851" spans="2:2">
      <c r="B68851" s="150"/>
    </row>
    <row r="68852" spans="2:2">
      <c r="B68852" s="150"/>
    </row>
    <row r="68853" spans="2:2">
      <c r="B68853" s="150"/>
    </row>
    <row r="68854" spans="2:2">
      <c r="B68854" s="150"/>
    </row>
    <row r="68855" spans="2:2">
      <c r="B68855" s="150"/>
    </row>
    <row r="68856" spans="2:2">
      <c r="B68856" s="150"/>
    </row>
    <row r="68857" spans="2:2">
      <c r="B68857" s="150"/>
    </row>
    <row r="68858" spans="2:2">
      <c r="B68858" s="150"/>
    </row>
    <row r="68859" spans="2:2">
      <c r="B68859" s="150"/>
    </row>
    <row r="68860" spans="2:2">
      <c r="B68860" s="150"/>
    </row>
    <row r="68861" spans="2:2">
      <c r="B68861" s="150"/>
    </row>
    <row r="68862" spans="2:2">
      <c r="B68862" s="150"/>
    </row>
    <row r="68863" spans="2:2">
      <c r="B68863" s="150"/>
    </row>
    <row r="68864" spans="2:2">
      <c r="B68864" s="150"/>
    </row>
    <row r="68865" spans="2:2">
      <c r="B68865" s="150"/>
    </row>
    <row r="68866" spans="2:2">
      <c r="B68866" s="150"/>
    </row>
    <row r="68867" spans="2:2">
      <c r="B68867" s="150"/>
    </row>
    <row r="68868" spans="2:2">
      <c r="B68868" s="150"/>
    </row>
    <row r="68869" spans="2:2">
      <c r="B68869" s="150"/>
    </row>
    <row r="68870" spans="2:2">
      <c r="B68870" s="150"/>
    </row>
    <row r="68871" spans="2:2">
      <c r="B68871" s="150"/>
    </row>
    <row r="68872" spans="2:2">
      <c r="B68872" s="150"/>
    </row>
    <row r="68873" spans="2:2">
      <c r="B68873" s="150"/>
    </row>
    <row r="68874" spans="2:2">
      <c r="B68874" s="150"/>
    </row>
    <row r="68875" spans="2:2">
      <c r="B68875" s="150"/>
    </row>
    <row r="68876" spans="2:2">
      <c r="B68876" s="150"/>
    </row>
    <row r="68877" spans="2:2">
      <c r="B68877" s="150"/>
    </row>
    <row r="68878" spans="2:2">
      <c r="B68878" s="150"/>
    </row>
    <row r="68879" spans="2:2">
      <c r="B68879" s="150"/>
    </row>
    <row r="68880" spans="2:2">
      <c r="B68880" s="150"/>
    </row>
    <row r="68881" spans="2:2">
      <c r="B68881" s="150"/>
    </row>
    <row r="68882" spans="2:2">
      <c r="B68882" s="150"/>
    </row>
    <row r="68883" spans="2:2">
      <c r="B68883" s="150"/>
    </row>
    <row r="68884" spans="2:2">
      <c r="B68884" s="150"/>
    </row>
    <row r="68885" spans="2:2">
      <c r="B68885" s="150"/>
    </row>
    <row r="68886" spans="2:2">
      <c r="B68886" s="150"/>
    </row>
    <row r="68887" spans="2:2">
      <c r="B68887" s="150"/>
    </row>
    <row r="68888" spans="2:2">
      <c r="B68888" s="150"/>
    </row>
    <row r="68889" spans="2:2">
      <c r="B68889" s="150"/>
    </row>
    <row r="68890" spans="2:2">
      <c r="B68890" s="150"/>
    </row>
    <row r="68891" spans="2:2">
      <c r="B68891" s="150"/>
    </row>
    <row r="68892" spans="2:2">
      <c r="B68892" s="150"/>
    </row>
    <row r="68893" spans="2:2">
      <c r="B68893" s="150"/>
    </row>
    <row r="68894" spans="2:2">
      <c r="B68894" s="150"/>
    </row>
    <row r="68895" spans="2:2">
      <c r="B68895" s="150"/>
    </row>
    <row r="68896" spans="2:2">
      <c r="B68896" s="150"/>
    </row>
    <row r="68897" spans="2:2">
      <c r="B68897" s="150"/>
    </row>
    <row r="68898" spans="2:2">
      <c r="B68898" s="150"/>
    </row>
    <row r="68899" spans="2:2">
      <c r="B68899" s="150"/>
    </row>
    <row r="68900" spans="2:2">
      <c r="B68900" s="150"/>
    </row>
    <row r="68901" spans="2:2">
      <c r="B68901" s="150"/>
    </row>
    <row r="68902" spans="2:2">
      <c r="B68902" s="150"/>
    </row>
    <row r="68903" spans="2:2">
      <c r="B68903" s="150"/>
    </row>
    <row r="68904" spans="2:2">
      <c r="B68904" s="150"/>
    </row>
    <row r="68905" spans="2:2">
      <c r="B68905" s="150"/>
    </row>
    <row r="68906" spans="2:2">
      <c r="B68906" s="150"/>
    </row>
    <row r="68907" spans="2:2">
      <c r="B68907" s="150"/>
    </row>
    <row r="68908" spans="2:2">
      <c r="B68908" s="150"/>
    </row>
    <row r="68909" spans="2:2">
      <c r="B68909" s="150"/>
    </row>
    <row r="68910" spans="2:2">
      <c r="B68910" s="150"/>
    </row>
    <row r="68911" spans="2:2">
      <c r="B68911" s="150"/>
    </row>
    <row r="68912" spans="2:2">
      <c r="B68912" s="150"/>
    </row>
    <row r="68913" spans="2:2">
      <c r="B68913" s="150"/>
    </row>
    <row r="68914" spans="2:2">
      <c r="B68914" s="150"/>
    </row>
    <row r="68915" spans="2:2">
      <c r="B68915" s="150"/>
    </row>
    <row r="68916" spans="2:2">
      <c r="B68916" s="150"/>
    </row>
    <row r="68917" spans="2:2">
      <c r="B68917" s="150"/>
    </row>
    <row r="68918" spans="2:2">
      <c r="B68918" s="150"/>
    </row>
    <row r="68919" spans="2:2">
      <c r="B68919" s="150"/>
    </row>
    <row r="68920" spans="2:2">
      <c r="B68920" s="150"/>
    </row>
    <row r="68921" spans="2:2">
      <c r="B68921" s="150"/>
    </row>
    <row r="68922" spans="2:2">
      <c r="B68922" s="150"/>
    </row>
    <row r="68923" spans="2:2">
      <c r="B68923" s="150"/>
    </row>
    <row r="68924" spans="2:2">
      <c r="B68924" s="150"/>
    </row>
    <row r="68925" spans="2:2">
      <c r="B68925" s="150"/>
    </row>
    <row r="68926" spans="2:2">
      <c r="B68926" s="150"/>
    </row>
    <row r="68927" spans="2:2">
      <c r="B68927" s="150"/>
    </row>
    <row r="68928" spans="2:2">
      <c r="B68928" s="150"/>
    </row>
    <row r="68929" spans="2:2">
      <c r="B68929" s="150"/>
    </row>
    <row r="68930" spans="2:2">
      <c r="B68930" s="150"/>
    </row>
    <row r="68931" spans="2:2">
      <c r="B68931" s="150"/>
    </row>
    <row r="68932" spans="2:2">
      <c r="B68932" s="150"/>
    </row>
    <row r="68933" spans="2:2">
      <c r="B68933" s="150"/>
    </row>
    <row r="68934" spans="2:2">
      <c r="B68934" s="150"/>
    </row>
    <row r="68935" spans="2:2">
      <c r="B68935" s="150"/>
    </row>
    <row r="68936" spans="2:2">
      <c r="B68936" s="150"/>
    </row>
    <row r="68937" spans="2:2">
      <c r="B68937" s="150"/>
    </row>
    <row r="68938" spans="2:2">
      <c r="B68938" s="150"/>
    </row>
    <row r="68939" spans="2:2">
      <c r="B68939" s="150"/>
    </row>
    <row r="68940" spans="2:2">
      <c r="B68940" s="150"/>
    </row>
    <row r="68941" spans="2:2">
      <c r="B68941" s="150"/>
    </row>
    <row r="68942" spans="2:2">
      <c r="B68942" s="150"/>
    </row>
    <row r="68943" spans="2:2">
      <c r="B68943" s="150"/>
    </row>
    <row r="68944" spans="2:2">
      <c r="B68944" s="150"/>
    </row>
    <row r="68945" spans="2:2">
      <c r="B68945" s="150"/>
    </row>
    <row r="68946" spans="2:2">
      <c r="B68946" s="150"/>
    </row>
    <row r="68947" spans="2:2">
      <c r="B68947" s="150"/>
    </row>
    <row r="68948" spans="2:2">
      <c r="B68948" s="150"/>
    </row>
    <row r="68949" spans="2:2">
      <c r="B68949" s="150"/>
    </row>
    <row r="68950" spans="2:2">
      <c r="B68950" s="150"/>
    </row>
    <row r="68951" spans="2:2">
      <c r="B68951" s="150"/>
    </row>
    <row r="68952" spans="2:2">
      <c r="B68952" s="150"/>
    </row>
    <row r="68953" spans="2:2">
      <c r="B68953" s="150"/>
    </row>
    <row r="68954" spans="2:2">
      <c r="B68954" s="150"/>
    </row>
    <row r="68955" spans="2:2">
      <c r="B68955" s="150"/>
    </row>
    <row r="68956" spans="2:2">
      <c r="B68956" s="150"/>
    </row>
    <row r="68957" spans="2:2">
      <c r="B68957" s="150"/>
    </row>
    <row r="68958" spans="2:2">
      <c r="B68958" s="150"/>
    </row>
    <row r="68959" spans="2:2">
      <c r="B68959" s="150"/>
    </row>
    <row r="68960" spans="2:2">
      <c r="B68960" s="150"/>
    </row>
    <row r="68961" spans="2:2">
      <c r="B68961" s="150"/>
    </row>
    <row r="68962" spans="2:2">
      <c r="B68962" s="150"/>
    </row>
    <row r="68963" spans="2:2">
      <c r="B68963" s="150"/>
    </row>
    <row r="68964" spans="2:2">
      <c r="B68964" s="150"/>
    </row>
    <row r="68965" spans="2:2">
      <c r="B68965" s="150"/>
    </row>
    <row r="68966" spans="2:2">
      <c r="B68966" s="150"/>
    </row>
    <row r="68967" spans="2:2">
      <c r="B68967" s="150"/>
    </row>
    <row r="68968" spans="2:2">
      <c r="B68968" s="150"/>
    </row>
    <row r="68969" spans="2:2">
      <c r="B68969" s="150"/>
    </row>
    <row r="68970" spans="2:2">
      <c r="B68970" s="150"/>
    </row>
    <row r="68971" spans="2:2">
      <c r="B68971" s="150"/>
    </row>
    <row r="68972" spans="2:2">
      <c r="B68972" s="150"/>
    </row>
    <row r="68973" spans="2:2">
      <c r="B68973" s="150"/>
    </row>
    <row r="68974" spans="2:2">
      <c r="B68974" s="150"/>
    </row>
    <row r="68975" spans="2:2">
      <c r="B68975" s="150"/>
    </row>
    <row r="68976" spans="2:2">
      <c r="B68976" s="150"/>
    </row>
    <row r="68977" spans="2:2">
      <c r="B68977" s="150"/>
    </row>
    <row r="68978" spans="2:2">
      <c r="B68978" s="150"/>
    </row>
    <row r="68979" spans="2:2">
      <c r="B68979" s="150"/>
    </row>
    <row r="68980" spans="2:2">
      <c r="B68980" s="150"/>
    </row>
    <row r="68981" spans="2:2">
      <c r="B68981" s="150"/>
    </row>
    <row r="68982" spans="2:2">
      <c r="B68982" s="150"/>
    </row>
    <row r="68983" spans="2:2">
      <c r="B68983" s="150"/>
    </row>
    <row r="68984" spans="2:2">
      <c r="B68984" s="150"/>
    </row>
    <row r="68985" spans="2:2">
      <c r="B68985" s="150"/>
    </row>
    <row r="68986" spans="2:2">
      <c r="B68986" s="150"/>
    </row>
    <row r="68987" spans="2:2">
      <c r="B68987" s="150"/>
    </row>
    <row r="68988" spans="2:2">
      <c r="B68988" s="150"/>
    </row>
    <row r="68989" spans="2:2">
      <c r="B68989" s="150"/>
    </row>
    <row r="68990" spans="2:2">
      <c r="B68990" s="150"/>
    </row>
    <row r="68991" spans="2:2">
      <c r="B68991" s="150"/>
    </row>
    <row r="68992" spans="2:2">
      <c r="B68992" s="150"/>
    </row>
    <row r="68993" spans="2:2">
      <c r="B68993" s="150"/>
    </row>
    <row r="68994" spans="2:2">
      <c r="B68994" s="150"/>
    </row>
    <row r="68995" spans="2:2">
      <c r="B68995" s="150"/>
    </row>
    <row r="68996" spans="2:2">
      <c r="B68996" s="150"/>
    </row>
    <row r="68997" spans="2:2">
      <c r="B68997" s="150"/>
    </row>
    <row r="68998" spans="2:2">
      <c r="B68998" s="150"/>
    </row>
    <row r="68999" spans="2:2">
      <c r="B68999" s="150"/>
    </row>
    <row r="69000" spans="2:2">
      <c r="B69000" s="150"/>
    </row>
    <row r="69001" spans="2:2">
      <c r="B69001" s="150"/>
    </row>
    <row r="69002" spans="2:2">
      <c r="B69002" s="150"/>
    </row>
    <row r="69003" spans="2:2">
      <c r="B69003" s="150"/>
    </row>
    <row r="69004" spans="2:2">
      <c r="B69004" s="150"/>
    </row>
    <row r="69005" spans="2:2">
      <c r="B69005" s="150"/>
    </row>
    <row r="69006" spans="2:2">
      <c r="B69006" s="150"/>
    </row>
    <row r="69007" spans="2:2">
      <c r="B69007" s="150"/>
    </row>
    <row r="69008" spans="2:2">
      <c r="B69008" s="150"/>
    </row>
    <row r="69009" spans="2:2">
      <c r="B69009" s="150"/>
    </row>
    <row r="69010" spans="2:2">
      <c r="B69010" s="150"/>
    </row>
    <row r="69011" spans="2:2">
      <c r="B69011" s="150"/>
    </row>
    <row r="69012" spans="2:2">
      <c r="B69012" s="150"/>
    </row>
    <row r="69013" spans="2:2">
      <c r="B69013" s="150"/>
    </row>
    <row r="69014" spans="2:2">
      <c r="B69014" s="150"/>
    </row>
    <row r="69015" spans="2:2">
      <c r="B69015" s="150"/>
    </row>
    <row r="69016" spans="2:2">
      <c r="B69016" s="150"/>
    </row>
    <row r="69017" spans="2:2">
      <c r="B69017" s="150"/>
    </row>
    <row r="69018" spans="2:2">
      <c r="B69018" s="150"/>
    </row>
    <row r="69019" spans="2:2">
      <c r="B69019" s="150"/>
    </row>
    <row r="69020" spans="2:2">
      <c r="B69020" s="150"/>
    </row>
    <row r="69021" spans="2:2">
      <c r="B69021" s="150"/>
    </row>
    <row r="69022" spans="2:2">
      <c r="B69022" s="150"/>
    </row>
    <row r="69023" spans="2:2">
      <c r="B69023" s="150"/>
    </row>
    <row r="69024" spans="2:2">
      <c r="B69024" s="150"/>
    </row>
    <row r="69025" spans="2:2">
      <c r="B69025" s="150"/>
    </row>
    <row r="69026" spans="2:2">
      <c r="B69026" s="150"/>
    </row>
    <row r="69027" spans="2:2">
      <c r="B69027" s="150"/>
    </row>
    <row r="69028" spans="2:2">
      <c r="B69028" s="150"/>
    </row>
    <row r="69029" spans="2:2">
      <c r="B69029" s="150"/>
    </row>
    <row r="69030" spans="2:2">
      <c r="B69030" s="150"/>
    </row>
    <row r="69031" spans="2:2">
      <c r="B69031" s="150"/>
    </row>
    <row r="69032" spans="2:2">
      <c r="B69032" s="150"/>
    </row>
    <row r="69033" spans="2:2">
      <c r="B69033" s="150"/>
    </row>
    <row r="69034" spans="2:2">
      <c r="B69034" s="150"/>
    </row>
    <row r="69035" spans="2:2">
      <c r="B69035" s="150"/>
    </row>
    <row r="69036" spans="2:2">
      <c r="B69036" s="150"/>
    </row>
    <row r="69037" spans="2:2">
      <c r="B69037" s="150"/>
    </row>
    <row r="69038" spans="2:2">
      <c r="B69038" s="150"/>
    </row>
    <row r="69039" spans="2:2">
      <c r="B69039" s="150"/>
    </row>
    <row r="69040" spans="2:2">
      <c r="B69040" s="150"/>
    </row>
    <row r="69041" spans="2:2">
      <c r="B69041" s="150"/>
    </row>
    <row r="69042" spans="2:2">
      <c r="B69042" s="150"/>
    </row>
    <row r="69043" spans="2:2">
      <c r="B69043" s="150"/>
    </row>
    <row r="69044" spans="2:2">
      <c r="B69044" s="150"/>
    </row>
    <row r="69045" spans="2:2">
      <c r="B69045" s="150"/>
    </row>
    <row r="69046" spans="2:2">
      <c r="B69046" s="150"/>
    </row>
    <row r="69047" spans="2:2">
      <c r="B69047" s="150"/>
    </row>
    <row r="69048" spans="2:2">
      <c r="B69048" s="150"/>
    </row>
    <row r="69049" spans="2:2">
      <c r="B69049" s="150"/>
    </row>
    <row r="69050" spans="2:2">
      <c r="B69050" s="150"/>
    </row>
    <row r="69051" spans="2:2">
      <c r="B69051" s="150"/>
    </row>
    <row r="69052" spans="2:2">
      <c r="B69052" s="150"/>
    </row>
    <row r="69053" spans="2:2">
      <c r="B69053" s="150"/>
    </row>
    <row r="69054" spans="2:2">
      <c r="B69054" s="150"/>
    </row>
    <row r="69055" spans="2:2">
      <c r="B69055" s="150"/>
    </row>
    <row r="69056" spans="2:2">
      <c r="B69056" s="150"/>
    </row>
    <row r="69057" spans="2:2">
      <c r="B69057" s="150"/>
    </row>
    <row r="69058" spans="2:2">
      <c r="B69058" s="150"/>
    </row>
    <row r="69059" spans="2:2">
      <c r="B69059" s="150"/>
    </row>
    <row r="69060" spans="2:2">
      <c r="B69060" s="150"/>
    </row>
    <row r="69061" spans="2:2">
      <c r="B69061" s="150"/>
    </row>
    <row r="69062" spans="2:2">
      <c r="B69062" s="150"/>
    </row>
    <row r="69063" spans="2:2">
      <c r="B69063" s="150"/>
    </row>
    <row r="69064" spans="2:2">
      <c r="B69064" s="150"/>
    </row>
    <row r="69065" spans="2:2">
      <c r="B69065" s="150"/>
    </row>
    <row r="69066" spans="2:2">
      <c r="B69066" s="150"/>
    </row>
    <row r="69067" spans="2:2">
      <c r="B69067" s="150"/>
    </row>
    <row r="69068" spans="2:2">
      <c r="B69068" s="150"/>
    </row>
    <row r="69069" spans="2:2">
      <c r="B69069" s="150"/>
    </row>
    <row r="69070" spans="2:2">
      <c r="B69070" s="150"/>
    </row>
    <row r="69071" spans="2:2">
      <c r="B69071" s="150"/>
    </row>
    <row r="69072" spans="2:2">
      <c r="B69072" s="150"/>
    </row>
    <row r="69073" spans="2:2">
      <c r="B69073" s="150"/>
    </row>
    <row r="69074" spans="2:2">
      <c r="B69074" s="150"/>
    </row>
    <row r="69075" spans="2:2">
      <c r="B69075" s="150"/>
    </row>
    <row r="69076" spans="2:2">
      <c r="B69076" s="150"/>
    </row>
    <row r="69077" spans="2:2">
      <c r="B69077" s="150"/>
    </row>
    <row r="69078" spans="2:2">
      <c r="B69078" s="150"/>
    </row>
    <row r="69079" spans="2:2">
      <c r="B69079" s="150"/>
    </row>
    <row r="69080" spans="2:2">
      <c r="B69080" s="150"/>
    </row>
    <row r="69081" spans="2:2">
      <c r="B69081" s="150"/>
    </row>
    <row r="69082" spans="2:2">
      <c r="B69082" s="150"/>
    </row>
    <row r="69083" spans="2:2">
      <c r="B69083" s="150"/>
    </row>
    <row r="69084" spans="2:2">
      <c r="B69084" s="150"/>
    </row>
    <row r="69085" spans="2:2">
      <c r="B69085" s="150"/>
    </row>
    <row r="69086" spans="2:2">
      <c r="B69086" s="150"/>
    </row>
    <row r="69087" spans="2:2">
      <c r="B69087" s="150"/>
    </row>
    <row r="69088" spans="2:2">
      <c r="B69088" s="150"/>
    </row>
    <row r="69089" spans="2:2">
      <c r="B69089" s="150"/>
    </row>
    <row r="69090" spans="2:2">
      <c r="B69090" s="150"/>
    </row>
    <row r="69091" spans="2:2">
      <c r="B69091" s="150"/>
    </row>
    <row r="69092" spans="2:2">
      <c r="B69092" s="150"/>
    </row>
    <row r="69093" spans="2:2">
      <c r="B69093" s="150"/>
    </row>
    <row r="69094" spans="2:2">
      <c r="B69094" s="150"/>
    </row>
    <row r="69095" spans="2:2">
      <c r="B69095" s="150"/>
    </row>
    <row r="69096" spans="2:2">
      <c r="B69096" s="150"/>
    </row>
    <row r="69097" spans="2:2">
      <c r="B69097" s="150"/>
    </row>
    <row r="69098" spans="2:2">
      <c r="B69098" s="150"/>
    </row>
    <row r="69099" spans="2:2">
      <c r="B69099" s="150"/>
    </row>
    <row r="69100" spans="2:2">
      <c r="B69100" s="150"/>
    </row>
    <row r="69101" spans="2:2">
      <c r="B69101" s="150"/>
    </row>
    <row r="69102" spans="2:2">
      <c r="B69102" s="150"/>
    </row>
    <row r="69103" spans="2:2">
      <c r="B69103" s="150"/>
    </row>
    <row r="69104" spans="2:2">
      <c r="B69104" s="150"/>
    </row>
    <row r="69105" spans="2:2">
      <c r="B69105" s="150"/>
    </row>
    <row r="69106" spans="2:2">
      <c r="B69106" s="150"/>
    </row>
    <row r="69107" spans="2:2">
      <c r="B69107" s="150"/>
    </row>
    <row r="69108" spans="2:2">
      <c r="B69108" s="150"/>
    </row>
    <row r="69109" spans="2:2">
      <c r="B69109" s="150"/>
    </row>
    <row r="69110" spans="2:2">
      <c r="B69110" s="150"/>
    </row>
    <row r="69111" spans="2:2">
      <c r="B69111" s="150"/>
    </row>
    <row r="69112" spans="2:2">
      <c r="B69112" s="150"/>
    </row>
    <row r="69113" spans="2:2">
      <c r="B69113" s="150"/>
    </row>
    <row r="69114" spans="2:2">
      <c r="B69114" s="150"/>
    </row>
    <row r="69115" spans="2:2">
      <c r="B69115" s="150"/>
    </row>
    <row r="69116" spans="2:2">
      <c r="B69116" s="150"/>
    </row>
    <row r="69117" spans="2:2">
      <c r="B69117" s="150"/>
    </row>
    <row r="69118" spans="2:2">
      <c r="B69118" s="150"/>
    </row>
    <row r="69119" spans="2:2">
      <c r="B69119" s="150"/>
    </row>
    <row r="69120" spans="2:2">
      <c r="B69120" s="150"/>
    </row>
    <row r="69121" spans="2:2">
      <c r="B69121" s="150"/>
    </row>
    <row r="69122" spans="2:2">
      <c r="B69122" s="150"/>
    </row>
    <row r="69123" spans="2:2">
      <c r="B69123" s="150"/>
    </row>
    <row r="69124" spans="2:2">
      <c r="B69124" s="150"/>
    </row>
    <row r="69125" spans="2:2">
      <c r="B69125" s="150"/>
    </row>
    <row r="69126" spans="2:2">
      <c r="B69126" s="150"/>
    </row>
    <row r="69127" spans="2:2">
      <c r="B69127" s="150"/>
    </row>
    <row r="69128" spans="2:2">
      <c r="B69128" s="150"/>
    </row>
    <row r="69129" spans="2:2">
      <c r="B69129" s="150"/>
    </row>
    <row r="69130" spans="2:2">
      <c r="B69130" s="150"/>
    </row>
    <row r="69131" spans="2:2">
      <c r="B69131" s="150"/>
    </row>
    <row r="69132" spans="2:2">
      <c r="B69132" s="150"/>
    </row>
    <row r="69133" spans="2:2">
      <c r="B69133" s="150"/>
    </row>
    <row r="69134" spans="2:2">
      <c r="B69134" s="150"/>
    </row>
    <row r="69135" spans="2:2">
      <c r="B69135" s="150"/>
    </row>
    <row r="69136" spans="2:2">
      <c r="B69136" s="150"/>
    </row>
    <row r="69137" spans="2:2">
      <c r="B69137" s="150"/>
    </row>
    <row r="69138" spans="2:2">
      <c r="B69138" s="150"/>
    </row>
    <row r="69139" spans="2:2">
      <c r="B69139" s="150"/>
    </row>
    <row r="69140" spans="2:2">
      <c r="B69140" s="150"/>
    </row>
    <row r="69141" spans="2:2">
      <c r="B69141" s="150"/>
    </row>
    <row r="69142" spans="2:2">
      <c r="B69142" s="150"/>
    </row>
    <row r="69143" spans="2:2">
      <c r="B69143" s="150"/>
    </row>
    <row r="69144" spans="2:2">
      <c r="B69144" s="150"/>
    </row>
    <row r="69145" spans="2:2">
      <c r="B69145" s="150"/>
    </row>
    <row r="69146" spans="2:2">
      <c r="B69146" s="150"/>
    </row>
    <row r="69147" spans="2:2">
      <c r="B69147" s="150"/>
    </row>
    <row r="69148" spans="2:2">
      <c r="B69148" s="150"/>
    </row>
    <row r="69149" spans="2:2">
      <c r="B69149" s="150"/>
    </row>
    <row r="69150" spans="2:2">
      <c r="B69150" s="150"/>
    </row>
    <row r="69151" spans="2:2">
      <c r="B69151" s="150"/>
    </row>
    <row r="69152" spans="2:2">
      <c r="B69152" s="150"/>
    </row>
    <row r="69153" spans="2:2">
      <c r="B69153" s="150"/>
    </row>
    <row r="69154" spans="2:2">
      <c r="B69154" s="150"/>
    </row>
    <row r="69155" spans="2:2">
      <c r="B69155" s="150"/>
    </row>
    <row r="69156" spans="2:2">
      <c r="B69156" s="150"/>
    </row>
    <row r="69157" spans="2:2">
      <c r="B69157" s="150"/>
    </row>
    <row r="69158" spans="2:2">
      <c r="B69158" s="150"/>
    </row>
    <row r="69159" spans="2:2">
      <c r="B69159" s="150"/>
    </row>
    <row r="69160" spans="2:2">
      <c r="B69160" s="150"/>
    </row>
    <row r="69161" spans="2:2">
      <c r="B69161" s="150"/>
    </row>
    <row r="69162" spans="2:2">
      <c r="B69162" s="150"/>
    </row>
    <row r="69163" spans="2:2">
      <c r="B69163" s="150"/>
    </row>
    <row r="69164" spans="2:2">
      <c r="B69164" s="150"/>
    </row>
    <row r="69165" spans="2:2">
      <c r="B69165" s="150"/>
    </row>
    <row r="69166" spans="2:2">
      <c r="B69166" s="150"/>
    </row>
    <row r="69167" spans="2:2">
      <c r="B69167" s="150"/>
    </row>
    <row r="69168" spans="2:2">
      <c r="B69168" s="150"/>
    </row>
    <row r="69169" spans="2:2">
      <c r="B69169" s="150"/>
    </row>
    <row r="69170" spans="2:2">
      <c r="B69170" s="150"/>
    </row>
    <row r="69171" spans="2:2">
      <c r="B69171" s="150"/>
    </row>
    <row r="69172" spans="2:2">
      <c r="B69172" s="150"/>
    </row>
    <row r="69173" spans="2:2">
      <c r="B69173" s="150"/>
    </row>
    <row r="69174" spans="2:2">
      <c r="B69174" s="150"/>
    </row>
    <row r="69175" spans="2:2">
      <c r="B69175" s="150"/>
    </row>
    <row r="69176" spans="2:2">
      <c r="B69176" s="150"/>
    </row>
    <row r="69177" spans="2:2">
      <c r="B69177" s="150"/>
    </row>
    <row r="69178" spans="2:2">
      <c r="B69178" s="150"/>
    </row>
    <row r="69179" spans="2:2">
      <c r="B69179" s="150"/>
    </row>
    <row r="69180" spans="2:2">
      <c r="B69180" s="150"/>
    </row>
    <row r="69181" spans="2:2">
      <c r="B69181" s="150"/>
    </row>
    <row r="69182" spans="2:2">
      <c r="B69182" s="150"/>
    </row>
    <row r="69183" spans="2:2">
      <c r="B69183" s="150"/>
    </row>
    <row r="69184" spans="2:2">
      <c r="B69184" s="150"/>
    </row>
    <row r="69185" spans="2:2">
      <c r="B69185" s="150"/>
    </row>
    <row r="69186" spans="2:2">
      <c r="B69186" s="150"/>
    </row>
    <row r="69187" spans="2:2">
      <c r="B69187" s="150"/>
    </row>
    <row r="69188" spans="2:2">
      <c r="B69188" s="150"/>
    </row>
    <row r="69189" spans="2:2">
      <c r="B69189" s="150"/>
    </row>
    <row r="69190" spans="2:2">
      <c r="B69190" s="150"/>
    </row>
    <row r="69191" spans="2:2">
      <c r="B69191" s="150"/>
    </row>
    <row r="69192" spans="2:2">
      <c r="B69192" s="150"/>
    </row>
    <row r="69193" spans="2:2">
      <c r="B69193" s="150"/>
    </row>
    <row r="69194" spans="2:2">
      <c r="B69194" s="150"/>
    </row>
    <row r="69195" spans="2:2">
      <c r="B69195" s="150"/>
    </row>
    <row r="69196" spans="2:2">
      <c r="B69196" s="150"/>
    </row>
    <row r="69197" spans="2:2">
      <c r="B69197" s="150"/>
    </row>
    <row r="69198" spans="2:2">
      <c r="B69198" s="150"/>
    </row>
    <row r="69199" spans="2:2">
      <c r="B69199" s="150"/>
    </row>
    <row r="69200" spans="2:2">
      <c r="B69200" s="150"/>
    </row>
    <row r="69201" spans="2:2">
      <c r="B69201" s="150"/>
    </row>
    <row r="69202" spans="2:2">
      <c r="B69202" s="150"/>
    </row>
    <row r="69203" spans="2:2">
      <c r="B69203" s="150"/>
    </row>
    <row r="69204" spans="2:2">
      <c r="B69204" s="150"/>
    </row>
    <row r="69205" spans="2:2">
      <c r="B69205" s="150"/>
    </row>
    <row r="69206" spans="2:2">
      <c r="B69206" s="150"/>
    </row>
    <row r="69207" spans="2:2">
      <c r="B69207" s="150"/>
    </row>
    <row r="69208" spans="2:2">
      <c r="B69208" s="150"/>
    </row>
    <row r="69209" spans="2:2">
      <c r="B69209" s="150"/>
    </row>
    <row r="69210" spans="2:2">
      <c r="B69210" s="150"/>
    </row>
    <row r="69211" spans="2:2">
      <c r="B69211" s="150"/>
    </row>
    <row r="69212" spans="2:2">
      <c r="B69212" s="150"/>
    </row>
    <row r="69213" spans="2:2">
      <c r="B69213" s="150"/>
    </row>
    <row r="69214" spans="2:2">
      <c r="B69214" s="150"/>
    </row>
    <row r="69215" spans="2:2">
      <c r="B69215" s="150"/>
    </row>
    <row r="69216" spans="2:2">
      <c r="B69216" s="150"/>
    </row>
    <row r="69217" spans="2:2">
      <c r="B69217" s="150"/>
    </row>
    <row r="69218" spans="2:2">
      <c r="B69218" s="150"/>
    </row>
    <row r="69219" spans="2:2">
      <c r="B69219" s="150"/>
    </row>
    <row r="69220" spans="2:2">
      <c r="B69220" s="150"/>
    </row>
    <row r="69221" spans="2:2">
      <c r="B69221" s="150"/>
    </row>
    <row r="69222" spans="2:2">
      <c r="B69222" s="150"/>
    </row>
    <row r="69223" spans="2:2">
      <c r="B69223" s="150"/>
    </row>
    <row r="69224" spans="2:2">
      <c r="B69224" s="150"/>
    </row>
    <row r="69225" spans="2:2">
      <c r="B69225" s="150"/>
    </row>
    <row r="69226" spans="2:2">
      <c r="B69226" s="150"/>
    </row>
    <row r="69227" spans="2:2">
      <c r="B69227" s="150"/>
    </row>
    <row r="69228" spans="2:2">
      <c r="B69228" s="150"/>
    </row>
    <row r="69229" spans="2:2">
      <c r="B69229" s="150"/>
    </row>
    <row r="69230" spans="2:2">
      <c r="B69230" s="150"/>
    </row>
    <row r="69231" spans="2:2">
      <c r="B69231" s="150"/>
    </row>
    <row r="69232" spans="2:2">
      <c r="B69232" s="150"/>
    </row>
    <row r="69233" spans="2:2">
      <c r="B69233" s="150"/>
    </row>
    <row r="69234" spans="2:2">
      <c r="B69234" s="150"/>
    </row>
    <row r="69235" spans="2:2">
      <c r="B69235" s="150"/>
    </row>
    <row r="69236" spans="2:2">
      <c r="B69236" s="150"/>
    </row>
    <row r="69237" spans="2:2">
      <c r="B69237" s="150"/>
    </row>
    <row r="69238" spans="2:2">
      <c r="B69238" s="150"/>
    </row>
    <row r="69239" spans="2:2">
      <c r="B69239" s="150"/>
    </row>
    <row r="69240" spans="2:2">
      <c r="B69240" s="150"/>
    </row>
    <row r="69241" spans="2:2">
      <c r="B69241" s="150"/>
    </row>
    <row r="69242" spans="2:2">
      <c r="B69242" s="150"/>
    </row>
    <row r="69243" spans="2:2">
      <c r="B69243" s="150"/>
    </row>
    <row r="69244" spans="2:2">
      <c r="B69244" s="150"/>
    </row>
    <row r="69245" spans="2:2">
      <c r="B69245" s="150"/>
    </row>
    <row r="69246" spans="2:2">
      <c r="B69246" s="150"/>
    </row>
    <row r="69247" spans="2:2">
      <c r="B69247" s="150"/>
    </row>
    <row r="69248" spans="2:2">
      <c r="B69248" s="150"/>
    </row>
    <row r="69249" spans="2:2">
      <c r="B69249" s="150"/>
    </row>
    <row r="69250" spans="2:2">
      <c r="B69250" s="150"/>
    </row>
    <row r="69251" spans="2:2">
      <c r="B69251" s="150"/>
    </row>
    <row r="69252" spans="2:2">
      <c r="B69252" s="150"/>
    </row>
    <row r="69253" spans="2:2">
      <c r="B69253" s="150"/>
    </row>
    <row r="69254" spans="2:2">
      <c r="B69254" s="150"/>
    </row>
    <row r="69255" spans="2:2">
      <c r="B69255" s="150"/>
    </row>
    <row r="69256" spans="2:2">
      <c r="B69256" s="150"/>
    </row>
    <row r="69257" spans="2:2">
      <c r="B69257" s="150"/>
    </row>
    <row r="69258" spans="2:2">
      <c r="B69258" s="150"/>
    </row>
    <row r="69259" spans="2:2">
      <c r="B69259" s="150"/>
    </row>
    <row r="69260" spans="2:2">
      <c r="B69260" s="150"/>
    </row>
    <row r="69261" spans="2:2">
      <c r="B69261" s="150"/>
    </row>
    <row r="69262" spans="2:2">
      <c r="B69262" s="150"/>
    </row>
    <row r="69263" spans="2:2">
      <c r="B69263" s="150"/>
    </row>
    <row r="69264" spans="2:2">
      <c r="B69264" s="150"/>
    </row>
    <row r="69265" spans="2:2">
      <c r="B69265" s="150"/>
    </row>
    <row r="69266" spans="2:2">
      <c r="B69266" s="150"/>
    </row>
    <row r="69267" spans="2:2">
      <c r="B69267" s="150"/>
    </row>
    <row r="69268" spans="2:2">
      <c r="B69268" s="150"/>
    </row>
    <row r="69269" spans="2:2">
      <c r="B69269" s="150"/>
    </row>
    <row r="69270" spans="2:2">
      <c r="B69270" s="150"/>
    </row>
    <row r="69271" spans="2:2">
      <c r="B69271" s="150"/>
    </row>
    <row r="69272" spans="2:2">
      <c r="B69272" s="150"/>
    </row>
    <row r="69273" spans="2:2">
      <c r="B69273" s="150"/>
    </row>
    <row r="69274" spans="2:2">
      <c r="B69274" s="150"/>
    </row>
    <row r="69275" spans="2:2">
      <c r="B69275" s="150"/>
    </row>
    <row r="69276" spans="2:2">
      <c r="B69276" s="150"/>
    </row>
    <row r="69277" spans="2:2">
      <c r="B69277" s="150"/>
    </row>
    <row r="69278" spans="2:2">
      <c r="B69278" s="150"/>
    </row>
    <row r="69279" spans="2:2">
      <c r="B69279" s="150"/>
    </row>
    <row r="69280" spans="2:2">
      <c r="B69280" s="150"/>
    </row>
    <row r="69281" spans="2:2">
      <c r="B69281" s="150"/>
    </row>
    <row r="69282" spans="2:2">
      <c r="B69282" s="150"/>
    </row>
    <row r="69283" spans="2:2">
      <c r="B69283" s="150"/>
    </row>
    <row r="69284" spans="2:2">
      <c r="B69284" s="150"/>
    </row>
    <row r="69285" spans="2:2">
      <c r="B69285" s="150"/>
    </row>
    <row r="69286" spans="2:2">
      <c r="B69286" s="150"/>
    </row>
    <row r="69287" spans="2:2">
      <c r="B69287" s="150"/>
    </row>
    <row r="69288" spans="2:2">
      <c r="B69288" s="150"/>
    </row>
    <row r="69289" spans="2:2">
      <c r="B69289" s="150"/>
    </row>
    <row r="69290" spans="2:2">
      <c r="B69290" s="150"/>
    </row>
    <row r="69291" spans="2:2">
      <c r="B69291" s="150"/>
    </row>
    <row r="69292" spans="2:2">
      <c r="B69292" s="150"/>
    </row>
    <row r="69293" spans="2:2">
      <c r="B69293" s="150"/>
    </row>
    <row r="69294" spans="2:2">
      <c r="B69294" s="150"/>
    </row>
    <row r="69295" spans="2:2">
      <c r="B69295" s="150"/>
    </row>
    <row r="69296" spans="2:2">
      <c r="B69296" s="150"/>
    </row>
    <row r="69297" spans="2:2">
      <c r="B69297" s="150"/>
    </row>
    <row r="69298" spans="2:2">
      <c r="B69298" s="150"/>
    </row>
    <row r="69299" spans="2:2">
      <c r="B69299" s="150"/>
    </row>
    <row r="69300" spans="2:2">
      <c r="B69300" s="150"/>
    </row>
    <row r="69301" spans="2:2">
      <c r="B69301" s="150"/>
    </row>
    <row r="69302" spans="2:2">
      <c r="B69302" s="150"/>
    </row>
    <row r="69303" spans="2:2">
      <c r="B69303" s="150"/>
    </row>
    <row r="69304" spans="2:2">
      <c r="B69304" s="150"/>
    </row>
    <row r="69305" spans="2:2">
      <c r="B69305" s="150"/>
    </row>
    <row r="69306" spans="2:2">
      <c r="B69306" s="150"/>
    </row>
    <row r="69307" spans="2:2">
      <c r="B69307" s="150"/>
    </row>
    <row r="69308" spans="2:2">
      <c r="B69308" s="150"/>
    </row>
    <row r="69309" spans="2:2">
      <c r="B69309" s="150"/>
    </row>
    <row r="69310" spans="2:2">
      <c r="B69310" s="150"/>
    </row>
    <row r="69311" spans="2:2">
      <c r="B69311" s="150"/>
    </row>
    <row r="69312" spans="2:2">
      <c r="B69312" s="150"/>
    </row>
    <row r="69313" spans="2:2">
      <c r="B69313" s="150"/>
    </row>
    <row r="69314" spans="2:2">
      <c r="B69314" s="150"/>
    </row>
    <row r="69315" spans="2:2">
      <c r="B69315" s="150"/>
    </row>
    <row r="69316" spans="2:2">
      <c r="B69316" s="150"/>
    </row>
    <row r="69317" spans="2:2">
      <c r="B69317" s="150"/>
    </row>
    <row r="69318" spans="2:2">
      <c r="B69318" s="150"/>
    </row>
    <row r="69319" spans="2:2">
      <c r="B69319" s="150"/>
    </row>
    <row r="69320" spans="2:2">
      <c r="B69320" s="150"/>
    </row>
    <row r="69321" spans="2:2">
      <c r="B69321" s="150"/>
    </row>
    <row r="69322" spans="2:2">
      <c r="B69322" s="150"/>
    </row>
    <row r="69323" spans="2:2">
      <c r="B69323" s="150"/>
    </row>
    <row r="69324" spans="2:2">
      <c r="B69324" s="150"/>
    </row>
    <row r="69325" spans="2:2">
      <c r="B69325" s="150"/>
    </row>
    <row r="69326" spans="2:2">
      <c r="B69326" s="150"/>
    </row>
    <row r="69327" spans="2:2">
      <c r="B69327" s="150"/>
    </row>
    <row r="69328" spans="2:2">
      <c r="B69328" s="150"/>
    </row>
    <row r="69329" spans="2:2">
      <c r="B69329" s="150"/>
    </row>
    <row r="69330" spans="2:2">
      <c r="B69330" s="150"/>
    </row>
    <row r="69331" spans="2:2">
      <c r="B69331" s="150"/>
    </row>
    <row r="69332" spans="2:2">
      <c r="B69332" s="150"/>
    </row>
    <row r="69333" spans="2:2">
      <c r="B69333" s="150"/>
    </row>
    <row r="69334" spans="2:2">
      <c r="B69334" s="150"/>
    </row>
    <row r="69335" spans="2:2">
      <c r="B69335" s="150"/>
    </row>
    <row r="69336" spans="2:2">
      <c r="B69336" s="150"/>
    </row>
    <row r="69337" spans="2:2">
      <c r="B69337" s="150"/>
    </row>
    <row r="69338" spans="2:2">
      <c r="B69338" s="150"/>
    </row>
    <row r="69339" spans="2:2">
      <c r="B69339" s="150"/>
    </row>
    <row r="69340" spans="2:2">
      <c r="B69340" s="150"/>
    </row>
    <row r="69341" spans="2:2">
      <c r="B69341" s="150"/>
    </row>
    <row r="69342" spans="2:2">
      <c r="B69342" s="150"/>
    </row>
    <row r="69343" spans="2:2">
      <c r="B69343" s="150"/>
    </row>
    <row r="69344" spans="2:2">
      <c r="B69344" s="150"/>
    </row>
    <row r="69345" spans="2:2">
      <c r="B69345" s="150"/>
    </row>
    <row r="69346" spans="2:2">
      <c r="B69346" s="150"/>
    </row>
    <row r="69347" spans="2:2">
      <c r="B69347" s="150"/>
    </row>
    <row r="69348" spans="2:2">
      <c r="B69348" s="150"/>
    </row>
    <row r="69349" spans="2:2">
      <c r="B69349" s="150"/>
    </row>
    <row r="69350" spans="2:2">
      <c r="B69350" s="150"/>
    </row>
    <row r="69351" spans="2:2">
      <c r="B69351" s="150"/>
    </row>
    <row r="69352" spans="2:2">
      <c r="B69352" s="150"/>
    </row>
    <row r="69353" spans="2:2">
      <c r="B69353" s="150"/>
    </row>
    <row r="69354" spans="2:2">
      <c r="B69354" s="150"/>
    </row>
    <row r="69355" spans="2:2">
      <c r="B69355" s="150"/>
    </row>
    <row r="69356" spans="2:2">
      <c r="B69356" s="150"/>
    </row>
    <row r="69357" spans="2:2">
      <c r="B69357" s="150"/>
    </row>
    <row r="69358" spans="2:2">
      <c r="B69358" s="150"/>
    </row>
    <row r="69359" spans="2:2">
      <c r="B69359" s="150"/>
    </row>
    <row r="69360" spans="2:2">
      <c r="B69360" s="150"/>
    </row>
    <row r="69361" spans="2:2">
      <c r="B69361" s="150"/>
    </row>
    <row r="69362" spans="2:2">
      <c r="B69362" s="150"/>
    </row>
    <row r="69363" spans="2:2">
      <c r="B69363" s="150"/>
    </row>
    <row r="69364" spans="2:2">
      <c r="B69364" s="150"/>
    </row>
    <row r="69365" spans="2:2">
      <c r="B69365" s="150"/>
    </row>
    <row r="69366" spans="2:2">
      <c r="B69366" s="150"/>
    </row>
    <row r="69367" spans="2:2">
      <c r="B69367" s="150"/>
    </row>
    <row r="69368" spans="2:2">
      <c r="B69368" s="150"/>
    </row>
    <row r="69369" spans="2:2">
      <c r="B69369" s="150"/>
    </row>
    <row r="69370" spans="2:2">
      <c r="B69370" s="150"/>
    </row>
    <row r="69371" spans="2:2">
      <c r="B69371" s="150"/>
    </row>
    <row r="69372" spans="2:2">
      <c r="B69372" s="150"/>
    </row>
    <row r="69373" spans="2:2">
      <c r="B69373" s="150"/>
    </row>
    <row r="69374" spans="2:2">
      <c r="B69374" s="150"/>
    </row>
    <row r="69375" spans="2:2">
      <c r="B69375" s="150"/>
    </row>
    <row r="69376" spans="2:2">
      <c r="B69376" s="150"/>
    </row>
    <row r="69377" spans="2:2">
      <c r="B69377" s="150"/>
    </row>
    <row r="69378" spans="2:2">
      <c r="B69378" s="150"/>
    </row>
    <row r="69379" spans="2:2">
      <c r="B69379" s="150"/>
    </row>
    <row r="69380" spans="2:2">
      <c r="B69380" s="150"/>
    </row>
    <row r="69381" spans="2:2">
      <c r="B69381" s="150"/>
    </row>
    <row r="69382" spans="2:2">
      <c r="B69382" s="150"/>
    </row>
    <row r="69383" spans="2:2">
      <c r="B69383" s="150"/>
    </row>
    <row r="69384" spans="2:2">
      <c r="B69384" s="150"/>
    </row>
    <row r="69385" spans="2:2">
      <c r="B69385" s="150"/>
    </row>
    <row r="69386" spans="2:2">
      <c r="B69386" s="150"/>
    </row>
    <row r="69387" spans="2:2">
      <c r="B69387" s="150"/>
    </row>
    <row r="69388" spans="2:2">
      <c r="B69388" s="150"/>
    </row>
    <row r="69389" spans="2:2">
      <c r="B69389" s="150"/>
    </row>
    <row r="69390" spans="2:2">
      <c r="B69390" s="150"/>
    </row>
    <row r="69391" spans="2:2">
      <c r="B69391" s="150"/>
    </row>
    <row r="69392" spans="2:2">
      <c r="B69392" s="150"/>
    </row>
    <row r="69393" spans="2:2">
      <c r="B69393" s="150"/>
    </row>
    <row r="69394" spans="2:2">
      <c r="B69394" s="150"/>
    </row>
    <row r="69395" spans="2:2">
      <c r="B69395" s="150"/>
    </row>
    <row r="69396" spans="2:2">
      <c r="B69396" s="150"/>
    </row>
    <row r="69397" spans="2:2">
      <c r="B69397" s="150"/>
    </row>
    <row r="69398" spans="2:2">
      <c r="B69398" s="150"/>
    </row>
    <row r="69399" spans="2:2">
      <c r="B69399" s="150"/>
    </row>
    <row r="69400" spans="2:2">
      <c r="B69400" s="150"/>
    </row>
    <row r="69401" spans="2:2">
      <c r="B69401" s="150"/>
    </row>
    <row r="69402" spans="2:2">
      <c r="B69402" s="150"/>
    </row>
    <row r="69403" spans="2:2">
      <c r="B69403" s="150"/>
    </row>
    <row r="69404" spans="2:2">
      <c r="B69404" s="150"/>
    </row>
    <row r="69405" spans="2:2">
      <c r="B69405" s="150"/>
    </row>
    <row r="69406" spans="2:2">
      <c r="B69406" s="150"/>
    </row>
    <row r="69407" spans="2:2">
      <c r="B69407" s="150"/>
    </row>
    <row r="69408" spans="2:2">
      <c r="B69408" s="150"/>
    </row>
    <row r="69409" spans="2:2">
      <c r="B69409" s="150"/>
    </row>
    <row r="69410" spans="2:2">
      <c r="B69410" s="150"/>
    </row>
    <row r="69411" spans="2:2">
      <c r="B69411" s="150"/>
    </row>
    <row r="69412" spans="2:2">
      <c r="B69412" s="150"/>
    </row>
    <row r="69413" spans="2:2">
      <c r="B69413" s="150"/>
    </row>
    <row r="69414" spans="2:2">
      <c r="B69414" s="150"/>
    </row>
    <row r="69415" spans="2:2">
      <c r="B69415" s="150"/>
    </row>
    <row r="69416" spans="2:2">
      <c r="B69416" s="150"/>
    </row>
    <row r="69417" spans="2:2">
      <c r="B69417" s="150"/>
    </row>
    <row r="69418" spans="2:2">
      <c r="B69418" s="150"/>
    </row>
    <row r="69419" spans="2:2">
      <c r="B69419" s="150"/>
    </row>
    <row r="69420" spans="2:2">
      <c r="B69420" s="150"/>
    </row>
    <row r="69421" spans="2:2">
      <c r="B69421" s="150"/>
    </row>
    <row r="69422" spans="2:2">
      <c r="B69422" s="150"/>
    </row>
    <row r="69423" spans="2:2">
      <c r="B69423" s="150"/>
    </row>
    <row r="69424" spans="2:2">
      <c r="B69424" s="150"/>
    </row>
    <row r="69425" spans="2:2">
      <c r="B69425" s="150"/>
    </row>
    <row r="69426" spans="2:2">
      <c r="B69426" s="150"/>
    </row>
    <row r="69427" spans="2:2">
      <c r="B69427" s="150"/>
    </row>
    <row r="69428" spans="2:2">
      <c r="B69428" s="150"/>
    </row>
    <row r="69429" spans="2:2">
      <c r="B69429" s="150"/>
    </row>
    <row r="69430" spans="2:2">
      <c r="B69430" s="150"/>
    </row>
    <row r="69431" spans="2:2">
      <c r="B69431" s="150"/>
    </row>
    <row r="69432" spans="2:2">
      <c r="B69432" s="150"/>
    </row>
    <row r="69433" spans="2:2">
      <c r="B69433" s="150"/>
    </row>
    <row r="69434" spans="2:2">
      <c r="B69434" s="150"/>
    </row>
    <row r="69435" spans="2:2">
      <c r="B69435" s="150"/>
    </row>
    <row r="69436" spans="2:2">
      <c r="B69436" s="150"/>
    </row>
    <row r="69437" spans="2:2">
      <c r="B69437" s="150"/>
    </row>
    <row r="69438" spans="2:2">
      <c r="B69438" s="150"/>
    </row>
    <row r="69439" spans="2:2">
      <c r="B69439" s="150"/>
    </row>
    <row r="69440" spans="2:2">
      <c r="B69440" s="150"/>
    </row>
    <row r="69441" spans="2:2">
      <c r="B69441" s="150"/>
    </row>
    <row r="69442" spans="2:2">
      <c r="B69442" s="150"/>
    </row>
    <row r="69443" spans="2:2">
      <c r="B69443" s="150"/>
    </row>
    <row r="69444" spans="2:2">
      <c r="B69444" s="150"/>
    </row>
    <row r="69445" spans="2:2">
      <c r="B69445" s="150"/>
    </row>
    <row r="69446" spans="2:2">
      <c r="B69446" s="150"/>
    </row>
    <row r="69447" spans="2:2">
      <c r="B69447" s="150"/>
    </row>
    <row r="69448" spans="2:2">
      <c r="B69448" s="150"/>
    </row>
    <row r="69449" spans="2:2">
      <c r="B69449" s="150"/>
    </row>
    <row r="69450" spans="2:2">
      <c r="B69450" s="150"/>
    </row>
    <row r="69451" spans="2:2">
      <c r="B69451" s="150"/>
    </row>
    <row r="69452" spans="2:2">
      <c r="B69452" s="150"/>
    </row>
    <row r="69453" spans="2:2">
      <c r="B69453" s="150"/>
    </row>
    <row r="69454" spans="2:2">
      <c r="B69454" s="150"/>
    </row>
    <row r="69455" spans="2:2">
      <c r="B69455" s="150"/>
    </row>
    <row r="69456" spans="2:2">
      <c r="B69456" s="150"/>
    </row>
    <row r="69457" spans="2:2">
      <c r="B69457" s="150"/>
    </row>
    <row r="69458" spans="2:2">
      <c r="B69458" s="150"/>
    </row>
    <row r="69459" spans="2:2">
      <c r="B69459" s="150"/>
    </row>
    <row r="69460" spans="2:2">
      <c r="B69460" s="150"/>
    </row>
    <row r="69461" spans="2:2">
      <c r="B69461" s="150"/>
    </row>
    <row r="69462" spans="2:2">
      <c r="B69462" s="150"/>
    </row>
    <row r="69463" spans="2:2">
      <c r="B69463" s="150"/>
    </row>
    <row r="69464" spans="2:2">
      <c r="B69464" s="150"/>
    </row>
    <row r="69465" spans="2:2">
      <c r="B69465" s="150"/>
    </row>
    <row r="69466" spans="2:2">
      <c r="B69466" s="150"/>
    </row>
    <row r="69467" spans="2:2">
      <c r="B69467" s="150"/>
    </row>
    <row r="69468" spans="2:2">
      <c r="B69468" s="150"/>
    </row>
    <row r="69469" spans="2:2">
      <c r="B69469" s="150"/>
    </row>
    <row r="69470" spans="2:2">
      <c r="B69470" s="150"/>
    </row>
    <row r="69471" spans="2:2">
      <c r="B69471" s="150"/>
    </row>
    <row r="69472" spans="2:2">
      <c r="B69472" s="150"/>
    </row>
    <row r="69473" spans="2:2">
      <c r="B69473" s="150"/>
    </row>
    <row r="69474" spans="2:2">
      <c r="B69474" s="150"/>
    </row>
    <row r="69475" spans="2:2">
      <c r="B69475" s="150"/>
    </row>
    <row r="69476" spans="2:2">
      <c r="B69476" s="150"/>
    </row>
    <row r="69477" spans="2:2">
      <c r="B69477" s="150"/>
    </row>
    <row r="69478" spans="2:2">
      <c r="B69478" s="150"/>
    </row>
    <row r="69479" spans="2:2">
      <c r="B69479" s="150"/>
    </row>
    <row r="69480" spans="2:2">
      <c r="B69480" s="150"/>
    </row>
    <row r="69481" spans="2:2">
      <c r="B69481" s="150"/>
    </row>
    <row r="69482" spans="2:2">
      <c r="B69482" s="150"/>
    </row>
    <row r="69483" spans="2:2">
      <c r="B69483" s="150"/>
    </row>
    <row r="69484" spans="2:2">
      <c r="B69484" s="150"/>
    </row>
    <row r="69485" spans="2:2">
      <c r="B69485" s="150"/>
    </row>
    <row r="69486" spans="2:2">
      <c r="B69486" s="150"/>
    </row>
    <row r="69487" spans="2:2">
      <c r="B69487" s="150"/>
    </row>
    <row r="69488" spans="2:2">
      <c r="B69488" s="150"/>
    </row>
    <row r="69489" spans="2:2">
      <c r="B69489" s="150"/>
    </row>
    <row r="69490" spans="2:2">
      <c r="B69490" s="150"/>
    </row>
    <row r="69491" spans="2:2">
      <c r="B69491" s="150"/>
    </row>
    <row r="69492" spans="2:2">
      <c r="B69492" s="150"/>
    </row>
    <row r="69493" spans="2:2">
      <c r="B69493" s="150"/>
    </row>
    <row r="69494" spans="2:2">
      <c r="B69494" s="150"/>
    </row>
    <row r="69495" spans="2:2">
      <c r="B69495" s="150"/>
    </row>
    <row r="69496" spans="2:2">
      <c r="B69496" s="150"/>
    </row>
    <row r="69497" spans="2:2">
      <c r="B69497" s="150"/>
    </row>
    <row r="69498" spans="2:2">
      <c r="B69498" s="150"/>
    </row>
    <row r="69499" spans="2:2">
      <c r="B69499" s="150"/>
    </row>
    <row r="69500" spans="2:2">
      <c r="B69500" s="150"/>
    </row>
    <row r="69501" spans="2:2">
      <c r="B69501" s="150"/>
    </row>
    <row r="69502" spans="2:2">
      <c r="B69502" s="150"/>
    </row>
    <row r="69503" spans="2:2">
      <c r="B69503" s="150"/>
    </row>
    <row r="69504" spans="2:2">
      <c r="B69504" s="150"/>
    </row>
    <row r="69505" spans="2:2">
      <c r="B69505" s="150"/>
    </row>
    <row r="69506" spans="2:2">
      <c r="B69506" s="150"/>
    </row>
    <row r="69507" spans="2:2">
      <c r="B69507" s="150"/>
    </row>
    <row r="69508" spans="2:2">
      <c r="B69508" s="150"/>
    </row>
    <row r="69509" spans="2:2">
      <c r="B69509" s="150"/>
    </row>
    <row r="69510" spans="2:2">
      <c r="B69510" s="150"/>
    </row>
    <row r="69511" spans="2:2">
      <c r="B69511" s="150"/>
    </row>
    <row r="69512" spans="2:2">
      <c r="B69512" s="150"/>
    </row>
    <row r="69513" spans="2:2">
      <c r="B69513" s="150"/>
    </row>
    <row r="69514" spans="2:2">
      <c r="B69514" s="150"/>
    </row>
    <row r="69515" spans="2:2">
      <c r="B69515" s="150"/>
    </row>
    <row r="69516" spans="2:2">
      <c r="B69516" s="150"/>
    </row>
    <row r="69517" spans="2:2">
      <c r="B69517" s="150"/>
    </row>
    <row r="69518" spans="2:2">
      <c r="B69518" s="150"/>
    </row>
    <row r="69519" spans="2:2">
      <c r="B69519" s="150"/>
    </row>
    <row r="69520" spans="2:2">
      <c r="B69520" s="150"/>
    </row>
    <row r="69521" spans="2:2">
      <c r="B69521" s="150"/>
    </row>
    <row r="69522" spans="2:2">
      <c r="B69522" s="150"/>
    </row>
    <row r="69523" spans="2:2">
      <c r="B69523" s="150"/>
    </row>
    <row r="69524" spans="2:2">
      <c r="B69524" s="150"/>
    </row>
    <row r="69525" spans="2:2">
      <c r="B69525" s="150"/>
    </row>
    <row r="69526" spans="2:2">
      <c r="B69526" s="150"/>
    </row>
    <row r="69527" spans="2:2">
      <c r="B69527" s="150"/>
    </row>
    <row r="69528" spans="2:2">
      <c r="B69528" s="150"/>
    </row>
    <row r="69529" spans="2:2">
      <c r="B69529" s="150"/>
    </row>
    <row r="69530" spans="2:2">
      <c r="B69530" s="150"/>
    </row>
    <row r="69531" spans="2:2">
      <c r="B69531" s="150"/>
    </row>
    <row r="69532" spans="2:2">
      <c r="B69532" s="150"/>
    </row>
    <row r="69533" spans="2:2">
      <c r="B69533" s="150"/>
    </row>
    <row r="69534" spans="2:2">
      <c r="B69534" s="150"/>
    </row>
    <row r="69535" spans="2:2">
      <c r="B69535" s="150"/>
    </row>
    <row r="69536" spans="2:2">
      <c r="B69536" s="150"/>
    </row>
    <row r="69537" spans="2:2">
      <c r="B69537" s="150"/>
    </row>
    <row r="69538" spans="2:2">
      <c r="B69538" s="150"/>
    </row>
    <row r="69539" spans="2:2">
      <c r="B69539" s="150"/>
    </row>
    <row r="69540" spans="2:2">
      <c r="B69540" s="150"/>
    </row>
    <row r="69541" spans="2:2">
      <c r="B69541" s="150"/>
    </row>
    <row r="69542" spans="2:2">
      <c r="B69542" s="150"/>
    </row>
    <row r="69543" spans="2:2">
      <c r="B69543" s="150"/>
    </row>
    <row r="69544" spans="2:2">
      <c r="B69544" s="150"/>
    </row>
    <row r="69545" spans="2:2">
      <c r="B69545" s="150"/>
    </row>
    <row r="69546" spans="2:2">
      <c r="B69546" s="150"/>
    </row>
    <row r="69547" spans="2:2">
      <c r="B69547" s="150"/>
    </row>
    <row r="69548" spans="2:2">
      <c r="B69548" s="150"/>
    </row>
    <row r="69549" spans="2:2">
      <c r="B69549" s="150"/>
    </row>
    <row r="69550" spans="2:2">
      <c r="B69550" s="150"/>
    </row>
    <row r="69551" spans="2:2">
      <c r="B69551" s="150"/>
    </row>
    <row r="69552" spans="2:2">
      <c r="B69552" s="150"/>
    </row>
    <row r="69553" spans="2:2">
      <c r="B69553" s="150"/>
    </row>
    <row r="69554" spans="2:2">
      <c r="B69554" s="150"/>
    </row>
    <row r="69555" spans="2:2">
      <c r="B69555" s="150"/>
    </row>
    <row r="69556" spans="2:2">
      <c r="B69556" s="150"/>
    </row>
    <row r="69557" spans="2:2">
      <c r="B69557" s="150"/>
    </row>
    <row r="69558" spans="2:2">
      <c r="B69558" s="150"/>
    </row>
    <row r="69559" spans="2:2">
      <c r="B69559" s="150"/>
    </row>
    <row r="69560" spans="2:2">
      <c r="B69560" s="150"/>
    </row>
    <row r="69561" spans="2:2">
      <c r="B69561" s="150"/>
    </row>
    <row r="69562" spans="2:2">
      <c r="B69562" s="150"/>
    </row>
    <row r="69563" spans="2:2">
      <c r="B69563" s="150"/>
    </row>
    <row r="69564" spans="2:2">
      <c r="B69564" s="150"/>
    </row>
    <row r="69565" spans="2:2">
      <c r="B69565" s="150"/>
    </row>
    <row r="69566" spans="2:2">
      <c r="B69566" s="150"/>
    </row>
    <row r="69567" spans="2:2">
      <c r="B69567" s="150"/>
    </row>
    <row r="69568" spans="2:2">
      <c r="B69568" s="150"/>
    </row>
    <row r="69569" spans="2:2">
      <c r="B69569" s="150"/>
    </row>
    <row r="69570" spans="2:2">
      <c r="B69570" s="150"/>
    </row>
    <row r="69571" spans="2:2">
      <c r="B69571" s="150"/>
    </row>
    <row r="69572" spans="2:2">
      <c r="B69572" s="150"/>
    </row>
    <row r="69573" spans="2:2">
      <c r="B69573" s="150"/>
    </row>
    <row r="69574" spans="2:2">
      <c r="B69574" s="150"/>
    </row>
    <row r="69575" spans="2:2">
      <c r="B69575" s="150"/>
    </row>
    <row r="69576" spans="2:2">
      <c r="B69576" s="150"/>
    </row>
    <row r="69577" spans="2:2">
      <c r="B69577" s="150"/>
    </row>
    <row r="69578" spans="2:2">
      <c r="B69578" s="150"/>
    </row>
    <row r="69579" spans="2:2">
      <c r="B69579" s="150"/>
    </row>
    <row r="69580" spans="2:2">
      <c r="B69580" s="150"/>
    </row>
    <row r="69581" spans="2:2">
      <c r="B69581" s="150"/>
    </row>
    <row r="69582" spans="2:2">
      <c r="B69582" s="150"/>
    </row>
    <row r="69583" spans="2:2">
      <c r="B69583" s="150"/>
    </row>
    <row r="69584" spans="2:2">
      <c r="B69584" s="150"/>
    </row>
    <row r="69585" spans="2:2">
      <c r="B69585" s="150"/>
    </row>
    <row r="69586" spans="2:2">
      <c r="B69586" s="150"/>
    </row>
    <row r="69587" spans="2:2">
      <c r="B69587" s="150"/>
    </row>
    <row r="69588" spans="2:2">
      <c r="B69588" s="150"/>
    </row>
    <row r="69589" spans="2:2">
      <c r="B69589" s="150"/>
    </row>
    <row r="69590" spans="2:2">
      <c r="B69590" s="150"/>
    </row>
    <row r="69591" spans="2:2">
      <c r="B69591" s="150"/>
    </row>
    <row r="69592" spans="2:2">
      <c r="B69592" s="150"/>
    </row>
    <row r="69593" spans="2:2">
      <c r="B69593" s="150"/>
    </row>
    <row r="69594" spans="2:2">
      <c r="B69594" s="150"/>
    </row>
    <row r="69595" spans="2:2">
      <c r="B69595" s="150"/>
    </row>
    <row r="69596" spans="2:2">
      <c r="B69596" s="150"/>
    </row>
    <row r="69597" spans="2:2">
      <c r="B69597" s="150"/>
    </row>
    <row r="69598" spans="2:2">
      <c r="B69598" s="150"/>
    </row>
    <row r="69599" spans="2:2">
      <c r="B69599" s="150"/>
    </row>
    <row r="69600" spans="2:2">
      <c r="B69600" s="150"/>
    </row>
    <row r="69601" spans="2:2">
      <c r="B69601" s="150"/>
    </row>
    <row r="69602" spans="2:2">
      <c r="B69602" s="150"/>
    </row>
    <row r="69603" spans="2:2">
      <c r="B69603" s="150"/>
    </row>
    <row r="69604" spans="2:2">
      <c r="B69604" s="150"/>
    </row>
    <row r="69605" spans="2:2">
      <c r="B69605" s="150"/>
    </row>
    <row r="69606" spans="2:2">
      <c r="B69606" s="150"/>
    </row>
    <row r="69607" spans="2:2">
      <c r="B69607" s="150"/>
    </row>
    <row r="69608" spans="2:2">
      <c r="B69608" s="150"/>
    </row>
    <row r="69609" spans="2:2">
      <c r="B69609" s="150"/>
    </row>
    <row r="69610" spans="2:2">
      <c r="B69610" s="150"/>
    </row>
    <row r="69611" spans="2:2">
      <c r="B69611" s="150"/>
    </row>
    <row r="69612" spans="2:2">
      <c r="B69612" s="150"/>
    </row>
    <row r="69613" spans="2:2">
      <c r="B69613" s="150"/>
    </row>
    <row r="69614" spans="2:2">
      <c r="B69614" s="150"/>
    </row>
    <row r="69615" spans="2:2">
      <c r="B69615" s="150"/>
    </row>
    <row r="69616" spans="2:2">
      <c r="B69616" s="150"/>
    </row>
    <row r="69617" spans="2:2">
      <c r="B69617" s="150"/>
    </row>
    <row r="69618" spans="2:2">
      <c r="B69618" s="150"/>
    </row>
    <row r="69619" spans="2:2">
      <c r="B69619" s="150"/>
    </row>
    <row r="69620" spans="2:2">
      <c r="B69620" s="150"/>
    </row>
    <row r="69621" spans="2:2">
      <c r="B69621" s="150"/>
    </row>
    <row r="69622" spans="2:2">
      <c r="B69622" s="150"/>
    </row>
    <row r="69623" spans="2:2">
      <c r="B69623" s="150"/>
    </row>
    <row r="69624" spans="2:2">
      <c r="B69624" s="150"/>
    </row>
    <row r="69625" spans="2:2">
      <c r="B69625" s="150"/>
    </row>
    <row r="69626" spans="2:2">
      <c r="B69626" s="150"/>
    </row>
    <row r="69627" spans="2:2">
      <c r="B69627" s="150"/>
    </row>
    <row r="69628" spans="2:2">
      <c r="B69628" s="150"/>
    </row>
    <row r="69629" spans="2:2">
      <c r="B69629" s="150"/>
    </row>
    <row r="69630" spans="2:2">
      <c r="B69630" s="150"/>
    </row>
    <row r="69631" spans="2:2">
      <c r="B69631" s="150"/>
    </row>
    <row r="69632" spans="2:2">
      <c r="B69632" s="150"/>
    </row>
    <row r="69633" spans="2:2">
      <c r="B69633" s="150"/>
    </row>
    <row r="69634" spans="2:2">
      <c r="B69634" s="150"/>
    </row>
    <row r="69635" spans="2:2">
      <c r="B69635" s="150"/>
    </row>
    <row r="69636" spans="2:2">
      <c r="B69636" s="150"/>
    </row>
    <row r="69637" spans="2:2">
      <c r="B69637" s="150"/>
    </row>
    <row r="69638" spans="2:2">
      <c r="B69638" s="150"/>
    </row>
    <row r="69639" spans="2:2">
      <c r="B69639" s="150"/>
    </row>
    <row r="69640" spans="2:2">
      <c r="B69640" s="150"/>
    </row>
    <row r="69641" spans="2:2">
      <c r="B69641" s="150"/>
    </row>
    <row r="69642" spans="2:2">
      <c r="B69642" s="150"/>
    </row>
    <row r="69643" spans="2:2">
      <c r="B69643" s="150"/>
    </row>
    <row r="69644" spans="2:2">
      <c r="B69644" s="150"/>
    </row>
    <row r="69645" spans="2:2">
      <c r="B69645" s="150"/>
    </row>
    <row r="69646" spans="2:2">
      <c r="B69646" s="150"/>
    </row>
    <row r="69647" spans="2:2">
      <c r="B69647" s="150"/>
    </row>
    <row r="69648" spans="2:2">
      <c r="B69648" s="150"/>
    </row>
    <row r="69649" spans="2:2">
      <c r="B69649" s="150"/>
    </row>
    <row r="69650" spans="2:2">
      <c r="B69650" s="150"/>
    </row>
    <row r="69651" spans="2:2">
      <c r="B69651" s="150"/>
    </row>
    <row r="69652" spans="2:2">
      <c r="B69652" s="150"/>
    </row>
    <row r="69653" spans="2:2">
      <c r="B69653" s="150"/>
    </row>
    <row r="69654" spans="2:2">
      <c r="B69654" s="150"/>
    </row>
    <row r="69655" spans="2:2">
      <c r="B69655" s="150"/>
    </row>
    <row r="69656" spans="2:2">
      <c r="B69656" s="150"/>
    </row>
    <row r="69657" spans="2:2">
      <c r="B69657" s="150"/>
    </row>
    <row r="69658" spans="2:2">
      <c r="B69658" s="150"/>
    </row>
    <row r="69659" spans="2:2">
      <c r="B69659" s="150"/>
    </row>
    <row r="69660" spans="2:2">
      <c r="B69660" s="150"/>
    </row>
    <row r="69661" spans="2:2">
      <c r="B69661" s="150"/>
    </row>
    <row r="69662" spans="2:2">
      <c r="B69662" s="150"/>
    </row>
    <row r="69663" spans="2:2">
      <c r="B69663" s="150"/>
    </row>
    <row r="69664" spans="2:2">
      <c r="B69664" s="150"/>
    </row>
    <row r="69665" spans="2:2">
      <c r="B69665" s="150"/>
    </row>
    <row r="69666" spans="2:2">
      <c r="B69666" s="150"/>
    </row>
    <row r="69667" spans="2:2">
      <c r="B69667" s="150"/>
    </row>
    <row r="69668" spans="2:2">
      <c r="B69668" s="150"/>
    </row>
    <row r="69669" spans="2:2">
      <c r="B69669" s="150"/>
    </row>
    <row r="69670" spans="2:2">
      <c r="B69670" s="150"/>
    </row>
    <row r="69671" spans="2:2">
      <c r="B69671" s="150"/>
    </row>
    <row r="69672" spans="2:2">
      <c r="B69672" s="150"/>
    </row>
    <row r="69673" spans="2:2">
      <c r="B69673" s="150"/>
    </row>
    <row r="69674" spans="2:2">
      <c r="B69674" s="150"/>
    </row>
    <row r="69675" spans="2:2">
      <c r="B69675" s="150"/>
    </row>
    <row r="69676" spans="2:2">
      <c r="B69676" s="150"/>
    </row>
    <row r="69677" spans="2:2">
      <c r="B69677" s="150"/>
    </row>
    <row r="69678" spans="2:2">
      <c r="B69678" s="150"/>
    </row>
    <row r="69679" spans="2:2">
      <c r="B69679" s="150"/>
    </row>
    <row r="69680" spans="2:2">
      <c r="B69680" s="150"/>
    </row>
    <row r="69681" spans="2:2">
      <c r="B69681" s="150"/>
    </row>
    <row r="69682" spans="2:2">
      <c r="B69682" s="150"/>
    </row>
    <row r="69683" spans="2:2">
      <c r="B69683" s="150"/>
    </row>
    <row r="69684" spans="2:2">
      <c r="B69684" s="150"/>
    </row>
    <row r="69685" spans="2:2">
      <c r="B69685" s="150"/>
    </row>
    <row r="69686" spans="2:2">
      <c r="B69686" s="150"/>
    </row>
    <row r="69687" spans="2:2">
      <c r="B69687" s="150"/>
    </row>
    <row r="69688" spans="2:2">
      <c r="B69688" s="150"/>
    </row>
    <row r="69689" spans="2:2">
      <c r="B69689" s="150"/>
    </row>
    <row r="69690" spans="2:2">
      <c r="B69690" s="150"/>
    </row>
    <row r="69691" spans="2:2">
      <c r="B69691" s="150"/>
    </row>
    <row r="69692" spans="2:2">
      <c r="B69692" s="150"/>
    </row>
    <row r="69693" spans="2:2">
      <c r="B69693" s="150"/>
    </row>
    <row r="69694" spans="2:2">
      <c r="B69694" s="150"/>
    </row>
    <row r="69695" spans="2:2">
      <c r="B69695" s="150"/>
    </row>
    <row r="69696" spans="2:2">
      <c r="B69696" s="150"/>
    </row>
    <row r="69697" spans="2:2">
      <c r="B69697" s="150"/>
    </row>
    <row r="69698" spans="2:2">
      <c r="B69698" s="150"/>
    </row>
    <row r="69699" spans="2:2">
      <c r="B69699" s="150"/>
    </row>
    <row r="69700" spans="2:2">
      <c r="B69700" s="150"/>
    </row>
    <row r="69701" spans="2:2">
      <c r="B69701" s="150"/>
    </row>
    <row r="69702" spans="2:2">
      <c r="B69702" s="150"/>
    </row>
    <row r="69703" spans="2:2">
      <c r="B69703" s="150"/>
    </row>
    <row r="69704" spans="2:2">
      <c r="B69704" s="150"/>
    </row>
    <row r="69705" spans="2:2">
      <c r="B69705" s="150"/>
    </row>
    <row r="69706" spans="2:2">
      <c r="B69706" s="150"/>
    </row>
    <row r="69707" spans="2:2">
      <c r="B69707" s="150"/>
    </row>
    <row r="69708" spans="2:2">
      <c r="B69708" s="150"/>
    </row>
    <row r="69709" spans="2:2">
      <c r="B69709" s="150"/>
    </row>
    <row r="69710" spans="2:2">
      <c r="B69710" s="150"/>
    </row>
    <row r="69711" spans="2:2">
      <c r="B69711" s="150"/>
    </row>
    <row r="69712" spans="2:2">
      <c r="B69712" s="150"/>
    </row>
    <row r="69713" spans="2:2">
      <c r="B69713" s="150"/>
    </row>
    <row r="69714" spans="2:2">
      <c r="B69714" s="150"/>
    </row>
    <row r="69715" spans="2:2">
      <c r="B69715" s="150"/>
    </row>
    <row r="69716" spans="2:2">
      <c r="B69716" s="150"/>
    </row>
    <row r="69717" spans="2:2">
      <c r="B69717" s="150"/>
    </row>
    <row r="69718" spans="2:2">
      <c r="B69718" s="150"/>
    </row>
    <row r="69719" spans="2:2">
      <c r="B69719" s="150"/>
    </row>
    <row r="69720" spans="2:2">
      <c r="B69720" s="150"/>
    </row>
    <row r="69721" spans="2:2">
      <c r="B69721" s="150"/>
    </row>
    <row r="69722" spans="2:2">
      <c r="B69722" s="150"/>
    </row>
    <row r="69723" spans="2:2">
      <c r="B69723" s="150"/>
    </row>
    <row r="69724" spans="2:2">
      <c r="B69724" s="150"/>
    </row>
    <row r="69725" spans="2:2">
      <c r="B69725" s="150"/>
    </row>
    <row r="69726" spans="2:2">
      <c r="B69726" s="150"/>
    </row>
    <row r="69727" spans="2:2">
      <c r="B69727" s="150"/>
    </row>
    <row r="69728" spans="2:2">
      <c r="B69728" s="150"/>
    </row>
    <row r="69729" spans="2:2">
      <c r="B69729" s="150"/>
    </row>
    <row r="69730" spans="2:2">
      <c r="B69730" s="150"/>
    </row>
    <row r="69731" spans="2:2">
      <c r="B69731" s="150"/>
    </row>
    <row r="69732" spans="2:2">
      <c r="B69732" s="150"/>
    </row>
    <row r="69733" spans="2:2">
      <c r="B69733" s="150"/>
    </row>
    <row r="69734" spans="2:2">
      <c r="B69734" s="150"/>
    </row>
    <row r="69735" spans="2:2">
      <c r="B69735" s="150"/>
    </row>
    <row r="69736" spans="2:2">
      <c r="B69736" s="150"/>
    </row>
    <row r="69737" spans="2:2">
      <c r="B69737" s="150"/>
    </row>
    <row r="69738" spans="2:2">
      <c r="B69738" s="150"/>
    </row>
    <row r="69739" spans="2:2">
      <c r="B69739" s="150"/>
    </row>
    <row r="69740" spans="2:2">
      <c r="B69740" s="150"/>
    </row>
    <row r="69741" spans="2:2">
      <c r="B69741" s="150"/>
    </row>
    <row r="69742" spans="2:2">
      <c r="B69742" s="150"/>
    </row>
    <row r="69743" spans="2:2">
      <c r="B69743" s="150"/>
    </row>
    <row r="69744" spans="2:2">
      <c r="B69744" s="150"/>
    </row>
    <row r="69745" spans="2:2">
      <c r="B69745" s="150"/>
    </row>
    <row r="69746" spans="2:2">
      <c r="B69746" s="150"/>
    </row>
    <row r="69747" spans="2:2">
      <c r="B69747" s="150"/>
    </row>
    <row r="69748" spans="2:2">
      <c r="B69748" s="150"/>
    </row>
    <row r="69749" spans="2:2">
      <c r="B69749" s="150"/>
    </row>
    <row r="69750" spans="2:2">
      <c r="B69750" s="150"/>
    </row>
    <row r="69751" spans="2:2">
      <c r="B69751" s="150"/>
    </row>
    <row r="69752" spans="2:2">
      <c r="B69752" s="150"/>
    </row>
    <row r="69753" spans="2:2">
      <c r="B69753" s="150"/>
    </row>
    <row r="69754" spans="2:2">
      <c r="B69754" s="150"/>
    </row>
    <row r="69755" spans="2:2">
      <c r="B69755" s="150"/>
    </row>
    <row r="69756" spans="2:2">
      <c r="B69756" s="150"/>
    </row>
    <row r="69757" spans="2:2">
      <c r="B69757" s="150"/>
    </row>
    <row r="69758" spans="2:2">
      <c r="B69758" s="150"/>
    </row>
    <row r="69759" spans="2:2">
      <c r="B69759" s="150"/>
    </row>
    <row r="69760" spans="2:2">
      <c r="B69760" s="150"/>
    </row>
    <row r="69761" spans="2:2">
      <c r="B69761" s="150"/>
    </row>
    <row r="69762" spans="2:2">
      <c r="B69762" s="150"/>
    </row>
    <row r="69763" spans="2:2">
      <c r="B69763" s="150"/>
    </row>
    <row r="69764" spans="2:2">
      <c r="B69764" s="150"/>
    </row>
    <row r="69765" spans="2:2">
      <c r="B69765" s="150"/>
    </row>
    <row r="69766" spans="2:2">
      <c r="B69766" s="150"/>
    </row>
    <row r="69767" spans="2:2">
      <c r="B69767" s="150"/>
    </row>
    <row r="69768" spans="2:2">
      <c r="B69768" s="150"/>
    </row>
    <row r="69769" spans="2:2">
      <c r="B69769" s="150"/>
    </row>
    <row r="69770" spans="2:2">
      <c r="B69770" s="150"/>
    </row>
    <row r="69771" spans="2:2">
      <c r="B69771" s="150"/>
    </row>
    <row r="69772" spans="2:2">
      <c r="B69772" s="150"/>
    </row>
    <row r="69773" spans="2:2">
      <c r="B69773" s="150"/>
    </row>
    <row r="69774" spans="2:2">
      <c r="B69774" s="150"/>
    </row>
    <row r="69775" spans="2:2">
      <c r="B69775" s="150"/>
    </row>
    <row r="69776" spans="2:2">
      <c r="B69776" s="150"/>
    </row>
    <row r="69777" spans="2:2">
      <c r="B69777" s="150"/>
    </row>
    <row r="69778" spans="2:2">
      <c r="B69778" s="150"/>
    </row>
    <row r="69779" spans="2:2">
      <c r="B69779" s="150"/>
    </row>
    <row r="69780" spans="2:2">
      <c r="B69780" s="150"/>
    </row>
    <row r="69781" spans="2:2">
      <c r="B69781" s="150"/>
    </row>
    <row r="69782" spans="2:2">
      <c r="B69782" s="150"/>
    </row>
    <row r="69783" spans="2:2">
      <c r="B69783" s="150"/>
    </row>
    <row r="69784" spans="2:2">
      <c r="B69784" s="150"/>
    </row>
    <row r="69785" spans="2:2">
      <c r="B69785" s="150"/>
    </row>
    <row r="69786" spans="2:2">
      <c r="B69786" s="150"/>
    </row>
    <row r="69787" spans="2:2">
      <c r="B69787" s="150"/>
    </row>
    <row r="69788" spans="2:2">
      <c r="B69788" s="150"/>
    </row>
    <row r="69789" spans="2:2">
      <c r="B69789" s="150"/>
    </row>
    <row r="69790" spans="2:2">
      <c r="B69790" s="150"/>
    </row>
    <row r="69791" spans="2:2">
      <c r="B69791" s="150"/>
    </row>
    <row r="69792" spans="2:2">
      <c r="B69792" s="150"/>
    </row>
    <row r="69793" spans="2:2">
      <c r="B69793" s="150"/>
    </row>
    <row r="69794" spans="2:2">
      <c r="B69794" s="150"/>
    </row>
    <row r="69795" spans="2:2">
      <c r="B69795" s="150"/>
    </row>
    <row r="69796" spans="2:2">
      <c r="B69796" s="150"/>
    </row>
    <row r="69797" spans="2:2">
      <c r="B69797" s="150"/>
    </row>
    <row r="69798" spans="2:2">
      <c r="B69798" s="150"/>
    </row>
    <row r="69799" spans="2:2">
      <c r="B69799" s="150"/>
    </row>
    <row r="69800" spans="2:2">
      <c r="B69800" s="150"/>
    </row>
    <row r="69801" spans="2:2">
      <c r="B69801" s="150"/>
    </row>
    <row r="69802" spans="2:2">
      <c r="B69802" s="150"/>
    </row>
    <row r="69803" spans="2:2">
      <c r="B69803" s="150"/>
    </row>
    <row r="69804" spans="2:2">
      <c r="B69804" s="150"/>
    </row>
    <row r="69805" spans="2:2">
      <c r="B69805" s="150"/>
    </row>
    <row r="69806" spans="2:2">
      <c r="B69806" s="150"/>
    </row>
    <row r="69807" spans="2:2">
      <c r="B69807" s="150"/>
    </row>
    <row r="69808" spans="2:2">
      <c r="B69808" s="150"/>
    </row>
    <row r="69809" spans="2:2">
      <c r="B69809" s="150"/>
    </row>
    <row r="69810" spans="2:2">
      <c r="B69810" s="150"/>
    </row>
    <row r="69811" spans="2:2">
      <c r="B69811" s="150"/>
    </row>
    <row r="69812" spans="2:2">
      <c r="B69812" s="150"/>
    </row>
    <row r="69813" spans="2:2">
      <c r="B69813" s="150"/>
    </row>
    <row r="69814" spans="2:2">
      <c r="B69814" s="150"/>
    </row>
    <row r="69815" spans="2:2">
      <c r="B69815" s="150"/>
    </row>
    <row r="69816" spans="2:2">
      <c r="B69816" s="150"/>
    </row>
    <row r="69817" spans="2:2">
      <c r="B69817" s="150"/>
    </row>
    <row r="69818" spans="2:2">
      <c r="B69818" s="150"/>
    </row>
    <row r="69819" spans="2:2">
      <c r="B69819" s="150"/>
    </row>
    <row r="69820" spans="2:2">
      <c r="B69820" s="150"/>
    </row>
    <row r="69821" spans="2:2">
      <c r="B69821" s="150"/>
    </row>
    <row r="69822" spans="2:2">
      <c r="B69822" s="150"/>
    </row>
    <row r="69823" spans="2:2">
      <c r="B69823" s="150"/>
    </row>
    <row r="69824" spans="2:2">
      <c r="B69824" s="150"/>
    </row>
    <row r="69825" spans="2:2">
      <c r="B69825" s="150"/>
    </row>
    <row r="69826" spans="2:2">
      <c r="B69826" s="150"/>
    </row>
    <row r="69827" spans="2:2">
      <c r="B69827" s="150"/>
    </row>
    <row r="69828" spans="2:2">
      <c r="B69828" s="150"/>
    </row>
    <row r="69829" spans="2:2">
      <c r="B69829" s="150"/>
    </row>
    <row r="69830" spans="2:2">
      <c r="B69830" s="150"/>
    </row>
    <row r="69831" spans="2:2">
      <c r="B69831" s="150"/>
    </row>
    <row r="69832" spans="2:2">
      <c r="B69832" s="150"/>
    </row>
    <row r="69833" spans="2:2">
      <c r="B69833" s="150"/>
    </row>
    <row r="69834" spans="2:2">
      <c r="B69834" s="150"/>
    </row>
    <row r="69835" spans="2:2">
      <c r="B69835" s="150"/>
    </row>
    <row r="69836" spans="2:2">
      <c r="B69836" s="150"/>
    </row>
    <row r="69837" spans="2:2">
      <c r="B69837" s="150"/>
    </row>
    <row r="69838" spans="2:2">
      <c r="B69838" s="150"/>
    </row>
    <row r="69839" spans="2:2">
      <c r="B69839" s="150"/>
    </row>
    <row r="69840" spans="2:2">
      <c r="B69840" s="150"/>
    </row>
    <row r="69841" spans="2:2">
      <c r="B69841" s="150"/>
    </row>
    <row r="69842" spans="2:2">
      <c r="B69842" s="150"/>
    </row>
    <row r="69843" spans="2:2">
      <c r="B69843" s="150"/>
    </row>
    <row r="69844" spans="2:2">
      <c r="B69844" s="150"/>
    </row>
    <row r="69845" spans="2:2">
      <c r="B69845" s="150"/>
    </row>
    <row r="69846" spans="2:2">
      <c r="B69846" s="150"/>
    </row>
    <row r="69847" spans="2:2">
      <c r="B69847" s="150"/>
    </row>
    <row r="69848" spans="2:2">
      <c r="B69848" s="150"/>
    </row>
    <row r="69849" spans="2:2">
      <c r="B69849" s="150"/>
    </row>
    <row r="69850" spans="2:2">
      <c r="B69850" s="150"/>
    </row>
    <row r="69851" spans="2:2">
      <c r="B69851" s="150"/>
    </row>
    <row r="69852" spans="2:2">
      <c r="B69852" s="150"/>
    </row>
    <row r="69853" spans="2:2">
      <c r="B69853" s="150"/>
    </row>
    <row r="69854" spans="2:2">
      <c r="B69854" s="150"/>
    </row>
    <row r="69855" spans="2:2">
      <c r="B69855" s="150"/>
    </row>
    <row r="69856" spans="2:2">
      <c r="B69856" s="150"/>
    </row>
    <row r="69857" spans="2:2">
      <c r="B69857" s="150"/>
    </row>
    <row r="69858" spans="2:2">
      <c r="B69858" s="150"/>
    </row>
    <row r="69859" spans="2:2">
      <c r="B69859" s="150"/>
    </row>
    <row r="69860" spans="2:2">
      <c r="B69860" s="150"/>
    </row>
    <row r="69861" spans="2:2">
      <c r="B69861" s="150"/>
    </row>
    <row r="69862" spans="2:2">
      <c r="B69862" s="150"/>
    </row>
    <row r="69863" spans="2:2">
      <c r="B69863" s="150"/>
    </row>
    <row r="69864" spans="2:2">
      <c r="B69864" s="150"/>
    </row>
    <row r="69865" spans="2:2">
      <c r="B69865" s="150"/>
    </row>
    <row r="69866" spans="2:2">
      <c r="B69866" s="150"/>
    </row>
    <row r="69867" spans="2:2">
      <c r="B69867" s="150"/>
    </row>
    <row r="69868" spans="2:2">
      <c r="B69868" s="150"/>
    </row>
    <row r="69869" spans="2:2">
      <c r="B69869" s="150"/>
    </row>
    <row r="69870" spans="2:2">
      <c r="B69870" s="150"/>
    </row>
    <row r="69871" spans="2:2">
      <c r="B69871" s="150"/>
    </row>
    <row r="69872" spans="2:2">
      <c r="B69872" s="150"/>
    </row>
    <row r="69873" spans="2:2">
      <c r="B69873" s="150"/>
    </row>
    <row r="69874" spans="2:2">
      <c r="B69874" s="150"/>
    </row>
    <row r="69875" spans="2:2">
      <c r="B69875" s="150"/>
    </row>
    <row r="69876" spans="2:2">
      <c r="B69876" s="150"/>
    </row>
    <row r="69877" spans="2:2">
      <c r="B69877" s="150"/>
    </row>
    <row r="69878" spans="2:2">
      <c r="B69878" s="150"/>
    </row>
    <row r="69879" spans="2:2">
      <c r="B69879" s="150"/>
    </row>
    <row r="69880" spans="2:2">
      <c r="B69880" s="150"/>
    </row>
    <row r="69881" spans="2:2">
      <c r="B69881" s="150"/>
    </row>
    <row r="69882" spans="2:2">
      <c r="B69882" s="150"/>
    </row>
    <row r="69883" spans="2:2">
      <c r="B69883" s="150"/>
    </row>
    <row r="69884" spans="2:2">
      <c r="B69884" s="150"/>
    </row>
    <row r="69885" spans="2:2">
      <c r="B69885" s="150"/>
    </row>
    <row r="69886" spans="2:2">
      <c r="B69886" s="150"/>
    </row>
    <row r="69887" spans="2:2">
      <c r="B69887" s="150"/>
    </row>
    <row r="69888" spans="2:2">
      <c r="B69888" s="150"/>
    </row>
    <row r="69889" spans="2:2">
      <c r="B69889" s="150"/>
    </row>
    <row r="69890" spans="2:2">
      <c r="B69890" s="150"/>
    </row>
    <row r="69891" spans="2:2">
      <c r="B69891" s="150"/>
    </row>
    <row r="69892" spans="2:2">
      <c r="B69892" s="150"/>
    </row>
    <row r="69893" spans="2:2">
      <c r="B69893" s="150"/>
    </row>
    <row r="69894" spans="2:2">
      <c r="B69894" s="150"/>
    </row>
    <row r="69895" spans="2:2">
      <c r="B69895" s="150"/>
    </row>
    <row r="69896" spans="2:2">
      <c r="B69896" s="150"/>
    </row>
    <row r="69897" spans="2:2">
      <c r="B69897" s="150"/>
    </row>
    <row r="69898" spans="2:2">
      <c r="B69898" s="150"/>
    </row>
    <row r="69899" spans="2:2">
      <c r="B69899" s="150"/>
    </row>
    <row r="69900" spans="2:2">
      <c r="B69900" s="150"/>
    </row>
    <row r="69901" spans="2:2">
      <c r="B69901" s="150"/>
    </row>
    <row r="69902" spans="2:2">
      <c r="B69902" s="150"/>
    </row>
    <row r="69903" spans="2:2">
      <c r="B69903" s="150"/>
    </row>
    <row r="69904" spans="2:2">
      <c r="B69904" s="150"/>
    </row>
    <row r="69905" spans="2:2">
      <c r="B69905" s="150"/>
    </row>
    <row r="69906" spans="2:2">
      <c r="B69906" s="150"/>
    </row>
    <row r="69907" spans="2:2">
      <c r="B69907" s="150"/>
    </row>
    <row r="69908" spans="2:2">
      <c r="B69908" s="150"/>
    </row>
    <row r="69909" spans="2:2">
      <c r="B69909" s="150"/>
    </row>
    <row r="69910" spans="2:2">
      <c r="B69910" s="150"/>
    </row>
    <row r="69911" spans="2:2">
      <c r="B69911" s="150"/>
    </row>
    <row r="69912" spans="2:2">
      <c r="B69912" s="150"/>
    </row>
    <row r="69913" spans="2:2">
      <c r="B69913" s="150"/>
    </row>
    <row r="69914" spans="2:2">
      <c r="B69914" s="150"/>
    </row>
    <row r="69915" spans="2:2">
      <c r="B69915" s="150"/>
    </row>
    <row r="69916" spans="2:2">
      <c r="B69916" s="150"/>
    </row>
    <row r="69917" spans="2:2">
      <c r="B69917" s="150"/>
    </row>
    <row r="69918" spans="2:2">
      <c r="B69918" s="150"/>
    </row>
    <row r="69919" spans="2:2">
      <c r="B69919" s="150"/>
    </row>
    <row r="69920" spans="2:2">
      <c r="B69920" s="150"/>
    </row>
    <row r="69921" spans="2:2">
      <c r="B69921" s="150"/>
    </row>
    <row r="69922" spans="2:2">
      <c r="B69922" s="150"/>
    </row>
    <row r="69923" spans="2:2">
      <c r="B69923" s="150"/>
    </row>
    <row r="69924" spans="2:2">
      <c r="B69924" s="150"/>
    </row>
    <row r="69925" spans="2:2">
      <c r="B69925" s="150"/>
    </row>
    <row r="69926" spans="2:2">
      <c r="B69926" s="150"/>
    </row>
    <row r="69927" spans="2:2">
      <c r="B69927" s="150"/>
    </row>
    <row r="69928" spans="2:2">
      <c r="B69928" s="150"/>
    </row>
    <row r="69929" spans="2:2">
      <c r="B69929" s="150"/>
    </row>
    <row r="69930" spans="2:2">
      <c r="B69930" s="150"/>
    </row>
    <row r="69931" spans="2:2">
      <c r="B69931" s="150"/>
    </row>
    <row r="69932" spans="2:2">
      <c r="B69932" s="150"/>
    </row>
    <row r="69933" spans="2:2">
      <c r="B69933" s="150"/>
    </row>
    <row r="69934" spans="2:2">
      <c r="B69934" s="150"/>
    </row>
    <row r="69935" spans="2:2">
      <c r="B69935" s="150"/>
    </row>
    <row r="69936" spans="2:2">
      <c r="B69936" s="150"/>
    </row>
    <row r="69937" spans="2:2">
      <c r="B69937" s="150"/>
    </row>
    <row r="69938" spans="2:2">
      <c r="B69938" s="150"/>
    </row>
    <row r="69939" spans="2:2">
      <c r="B69939" s="150"/>
    </row>
    <row r="69940" spans="2:2">
      <c r="B69940" s="150"/>
    </row>
    <row r="69941" spans="2:2">
      <c r="B69941" s="150"/>
    </row>
    <row r="69942" spans="2:2">
      <c r="B69942" s="150"/>
    </row>
    <row r="69943" spans="2:2">
      <c r="B69943" s="150"/>
    </row>
    <row r="69944" spans="2:2">
      <c r="B69944" s="150"/>
    </row>
    <row r="69945" spans="2:2">
      <c r="B69945" s="150"/>
    </row>
    <row r="69946" spans="2:2">
      <c r="B69946" s="150"/>
    </row>
    <row r="69947" spans="2:2">
      <c r="B69947" s="150"/>
    </row>
    <row r="69948" spans="2:2">
      <c r="B69948" s="150"/>
    </row>
    <row r="69949" spans="2:2">
      <c r="B69949" s="150"/>
    </row>
    <row r="69950" spans="2:2">
      <c r="B69950" s="150"/>
    </row>
    <row r="69951" spans="2:2">
      <c r="B69951" s="150"/>
    </row>
    <row r="69952" spans="2:2">
      <c r="B69952" s="150"/>
    </row>
    <row r="69953" spans="2:2">
      <c r="B69953" s="150"/>
    </row>
    <row r="69954" spans="2:2">
      <c r="B69954" s="150"/>
    </row>
    <row r="69955" spans="2:2">
      <c r="B69955" s="150"/>
    </row>
    <row r="69956" spans="2:2">
      <c r="B69956" s="150"/>
    </row>
    <row r="69957" spans="2:2">
      <c r="B69957" s="150"/>
    </row>
    <row r="69958" spans="2:2">
      <c r="B69958" s="150"/>
    </row>
    <row r="69959" spans="2:2">
      <c r="B69959" s="150"/>
    </row>
    <row r="69960" spans="2:2">
      <c r="B69960" s="150"/>
    </row>
    <row r="69961" spans="2:2">
      <c r="B69961" s="150"/>
    </row>
    <row r="69962" spans="2:2">
      <c r="B69962" s="150"/>
    </row>
    <row r="69963" spans="2:2">
      <c r="B69963" s="150"/>
    </row>
    <row r="69964" spans="2:2">
      <c r="B69964" s="150"/>
    </row>
    <row r="69965" spans="2:2">
      <c r="B69965" s="150"/>
    </row>
    <row r="69966" spans="2:2">
      <c r="B69966" s="150"/>
    </row>
    <row r="69967" spans="2:2">
      <c r="B69967" s="150"/>
    </row>
    <row r="69968" spans="2:2">
      <c r="B69968" s="150"/>
    </row>
    <row r="69969" spans="2:2">
      <c r="B69969" s="150"/>
    </row>
    <row r="69970" spans="2:2">
      <c r="B69970" s="150"/>
    </row>
    <row r="69971" spans="2:2">
      <c r="B69971" s="150"/>
    </row>
    <row r="69972" spans="2:2">
      <c r="B69972" s="150"/>
    </row>
    <row r="69973" spans="2:2">
      <c r="B69973" s="150"/>
    </row>
    <row r="69974" spans="2:2">
      <c r="B69974" s="150"/>
    </row>
    <row r="69975" spans="2:2">
      <c r="B69975" s="150"/>
    </row>
    <row r="69976" spans="2:2">
      <c r="B69976" s="150"/>
    </row>
    <row r="69977" spans="2:2">
      <c r="B69977" s="150"/>
    </row>
    <row r="69978" spans="2:2">
      <c r="B69978" s="150"/>
    </row>
    <row r="69979" spans="2:2">
      <c r="B69979" s="150"/>
    </row>
    <row r="69980" spans="2:2">
      <c r="B69980" s="150"/>
    </row>
    <row r="69981" spans="2:2">
      <c r="B69981" s="150"/>
    </row>
    <row r="69982" spans="2:2">
      <c r="B69982" s="150"/>
    </row>
    <row r="69983" spans="2:2">
      <c r="B69983" s="150"/>
    </row>
    <row r="69984" spans="2:2">
      <c r="B69984" s="150"/>
    </row>
    <row r="69985" spans="2:2">
      <c r="B69985" s="150"/>
    </row>
    <row r="69986" spans="2:2">
      <c r="B69986" s="150"/>
    </row>
    <row r="69987" spans="2:2">
      <c r="B69987" s="150"/>
    </row>
    <row r="69988" spans="2:2">
      <c r="B69988" s="150"/>
    </row>
    <row r="69989" spans="2:2">
      <c r="B69989" s="150"/>
    </row>
    <row r="69990" spans="2:2">
      <c r="B69990" s="150"/>
    </row>
    <row r="69991" spans="2:2">
      <c r="B69991" s="150"/>
    </row>
    <row r="69992" spans="2:2">
      <c r="B69992" s="150"/>
    </row>
    <row r="69993" spans="2:2">
      <c r="B69993" s="150"/>
    </row>
    <row r="69994" spans="2:2">
      <c r="B69994" s="150"/>
    </row>
    <row r="69995" spans="2:2">
      <c r="B69995" s="150"/>
    </row>
    <row r="69996" spans="2:2">
      <c r="B69996" s="150"/>
    </row>
    <row r="69997" spans="2:2">
      <c r="B69997" s="150"/>
    </row>
    <row r="69998" spans="2:2">
      <c r="B69998" s="150"/>
    </row>
    <row r="69999" spans="2:2">
      <c r="B69999" s="150"/>
    </row>
    <row r="70000" spans="2:2">
      <c r="B70000" s="150"/>
    </row>
    <row r="70001" spans="2:2">
      <c r="B70001" s="150"/>
    </row>
    <row r="70002" spans="2:2">
      <c r="B70002" s="150"/>
    </row>
    <row r="70003" spans="2:2">
      <c r="B70003" s="150"/>
    </row>
    <row r="70004" spans="2:2">
      <c r="B70004" s="150"/>
    </row>
    <row r="70005" spans="2:2">
      <c r="B70005" s="150"/>
    </row>
    <row r="70006" spans="2:2">
      <c r="B70006" s="150"/>
    </row>
    <row r="70007" spans="2:2">
      <c r="B70007" s="150"/>
    </row>
    <row r="70008" spans="2:2">
      <c r="B70008" s="150"/>
    </row>
    <row r="70009" spans="2:2">
      <c r="B70009" s="150"/>
    </row>
    <row r="70010" spans="2:2">
      <c r="B70010" s="150"/>
    </row>
    <row r="70011" spans="2:2">
      <c r="B70011" s="150"/>
    </row>
    <row r="70012" spans="2:2">
      <c r="B70012" s="150"/>
    </row>
    <row r="70013" spans="2:2">
      <c r="B70013" s="150"/>
    </row>
    <row r="70014" spans="2:2">
      <c r="B70014" s="150"/>
    </row>
    <row r="70015" spans="2:2">
      <c r="B70015" s="150"/>
    </row>
    <row r="70016" spans="2:2">
      <c r="B70016" s="150"/>
    </row>
    <row r="70017" spans="2:2">
      <c r="B70017" s="150"/>
    </row>
    <row r="70018" spans="2:2">
      <c r="B70018" s="150"/>
    </row>
    <row r="70019" spans="2:2">
      <c r="B70019" s="150"/>
    </row>
    <row r="70020" spans="2:2">
      <c r="B70020" s="150"/>
    </row>
    <row r="70021" spans="2:2">
      <c r="B70021" s="150"/>
    </row>
    <row r="70022" spans="2:2">
      <c r="B70022" s="150"/>
    </row>
    <row r="70023" spans="2:2">
      <c r="B70023" s="150"/>
    </row>
    <row r="70024" spans="2:2">
      <c r="B70024" s="150"/>
    </row>
    <row r="70025" spans="2:2">
      <c r="B70025" s="150"/>
    </row>
    <row r="70026" spans="2:2">
      <c r="B70026" s="150"/>
    </row>
    <row r="70027" spans="2:2">
      <c r="B70027" s="150"/>
    </row>
    <row r="70028" spans="2:2">
      <c r="B70028" s="150"/>
    </row>
    <row r="70029" spans="2:2">
      <c r="B70029" s="150"/>
    </row>
    <row r="70030" spans="2:2">
      <c r="B70030" s="150"/>
    </row>
    <row r="70031" spans="2:2">
      <c r="B70031" s="150"/>
    </row>
    <row r="70032" spans="2:2">
      <c r="B70032" s="150"/>
    </row>
    <row r="70033" spans="2:2">
      <c r="B70033" s="150"/>
    </row>
    <row r="70034" spans="2:2">
      <c r="B70034" s="150"/>
    </row>
    <row r="70035" spans="2:2">
      <c r="B70035" s="150"/>
    </row>
    <row r="70036" spans="2:2">
      <c r="B70036" s="150"/>
    </row>
    <row r="70037" spans="2:2">
      <c r="B70037" s="150"/>
    </row>
    <row r="70038" spans="2:2">
      <c r="B70038" s="150"/>
    </row>
    <row r="70039" spans="2:2">
      <c r="B70039" s="150"/>
    </row>
    <row r="70040" spans="2:2">
      <c r="B70040" s="150"/>
    </row>
    <row r="70041" spans="2:2">
      <c r="B70041" s="150"/>
    </row>
    <row r="70042" spans="2:2">
      <c r="B70042" s="150"/>
    </row>
    <row r="70043" spans="2:2">
      <c r="B70043" s="150"/>
    </row>
    <row r="70044" spans="2:2">
      <c r="B70044" s="150"/>
    </row>
    <row r="70045" spans="2:2">
      <c r="B70045" s="150"/>
    </row>
    <row r="70046" spans="2:2">
      <c r="B70046" s="150"/>
    </row>
    <row r="70047" spans="2:2">
      <c r="B70047" s="150"/>
    </row>
    <row r="70048" spans="2:2">
      <c r="B70048" s="150"/>
    </row>
    <row r="70049" spans="2:2">
      <c r="B70049" s="150"/>
    </row>
    <row r="70050" spans="2:2">
      <c r="B70050" s="150"/>
    </row>
    <row r="70051" spans="2:2">
      <c r="B70051" s="150"/>
    </row>
    <row r="70052" spans="2:2">
      <c r="B70052" s="150"/>
    </row>
    <row r="70053" spans="2:2">
      <c r="B70053" s="150"/>
    </row>
    <row r="70054" spans="2:2">
      <c r="B70054" s="150"/>
    </row>
    <row r="70055" spans="2:2">
      <c r="B70055" s="150"/>
    </row>
    <row r="70056" spans="2:2">
      <c r="B70056" s="150"/>
    </row>
    <row r="70057" spans="2:2">
      <c r="B70057" s="150"/>
    </row>
    <row r="70058" spans="2:2">
      <c r="B70058" s="150"/>
    </row>
    <row r="70059" spans="2:2">
      <c r="B70059" s="150"/>
    </row>
    <row r="70060" spans="2:2">
      <c r="B70060" s="150"/>
    </row>
    <row r="70061" spans="2:2">
      <c r="B70061" s="150"/>
    </row>
    <row r="70062" spans="2:2">
      <c r="B70062" s="150"/>
    </row>
    <row r="70063" spans="2:2">
      <c r="B70063" s="150"/>
    </row>
    <row r="70064" spans="2:2">
      <c r="B70064" s="150"/>
    </row>
    <row r="70065" spans="2:2">
      <c r="B70065" s="150"/>
    </row>
    <row r="70066" spans="2:2">
      <c r="B70066" s="150"/>
    </row>
    <row r="70067" spans="2:2">
      <c r="B70067" s="150"/>
    </row>
    <row r="70068" spans="2:2">
      <c r="B70068" s="150"/>
    </row>
    <row r="70069" spans="2:2">
      <c r="B70069" s="150"/>
    </row>
    <row r="70070" spans="2:2">
      <c r="B70070" s="150"/>
    </row>
    <row r="70071" spans="2:2">
      <c r="B70071" s="150"/>
    </row>
    <row r="70072" spans="2:2">
      <c r="B70072" s="150"/>
    </row>
    <row r="70073" spans="2:2">
      <c r="B70073" s="150"/>
    </row>
    <row r="70074" spans="2:2">
      <c r="B70074" s="150"/>
    </row>
    <row r="70075" spans="2:2">
      <c r="B70075" s="150"/>
    </row>
    <row r="70076" spans="2:2">
      <c r="B70076" s="150"/>
    </row>
    <row r="70077" spans="2:2">
      <c r="B70077" s="150"/>
    </row>
    <row r="70078" spans="2:2">
      <c r="B70078" s="150"/>
    </row>
    <row r="70079" spans="2:2">
      <c r="B70079" s="150"/>
    </row>
    <row r="70080" spans="2:2">
      <c r="B70080" s="150"/>
    </row>
    <row r="70081" spans="2:2">
      <c r="B70081" s="150"/>
    </row>
    <row r="70082" spans="2:2">
      <c r="B70082" s="150"/>
    </row>
    <row r="70083" spans="2:2">
      <c r="B70083" s="150"/>
    </row>
    <row r="70084" spans="2:2">
      <c r="B70084" s="150"/>
    </row>
    <row r="70085" spans="2:2">
      <c r="B70085" s="150"/>
    </row>
    <row r="70086" spans="2:2">
      <c r="B70086" s="150"/>
    </row>
    <row r="70087" spans="2:2">
      <c r="B70087" s="150"/>
    </row>
    <row r="70088" spans="2:2">
      <c r="B70088" s="150"/>
    </row>
    <row r="70089" spans="2:2">
      <c r="B70089" s="150"/>
    </row>
    <row r="70090" spans="2:2">
      <c r="B70090" s="150"/>
    </row>
    <row r="70091" spans="2:2">
      <c r="B70091" s="150"/>
    </row>
    <row r="70092" spans="2:2">
      <c r="B70092" s="150"/>
    </row>
    <row r="70093" spans="2:2">
      <c r="B70093" s="150"/>
    </row>
    <row r="70094" spans="2:2">
      <c r="B70094" s="150"/>
    </row>
    <row r="70095" spans="2:2">
      <c r="B70095" s="150"/>
    </row>
    <row r="70096" spans="2:2">
      <c r="B70096" s="150"/>
    </row>
    <row r="70097" spans="2:2">
      <c r="B70097" s="150"/>
    </row>
    <row r="70098" spans="2:2">
      <c r="B70098" s="150"/>
    </row>
    <row r="70099" spans="2:2">
      <c r="B70099" s="150"/>
    </row>
    <row r="70100" spans="2:2">
      <c r="B70100" s="150"/>
    </row>
    <row r="70101" spans="2:2">
      <c r="B70101" s="150"/>
    </row>
    <row r="70102" spans="2:2">
      <c r="B70102" s="150"/>
    </row>
    <row r="70103" spans="2:2">
      <c r="B70103" s="150"/>
    </row>
    <row r="70104" spans="2:2">
      <c r="B70104" s="150"/>
    </row>
    <row r="70105" spans="2:2">
      <c r="B70105" s="150"/>
    </row>
    <row r="70106" spans="2:2">
      <c r="B70106" s="150"/>
    </row>
    <row r="70107" spans="2:2">
      <c r="B70107" s="150"/>
    </row>
    <row r="70108" spans="2:2">
      <c r="B70108" s="150"/>
    </row>
    <row r="70109" spans="2:2">
      <c r="B70109" s="150"/>
    </row>
    <row r="70110" spans="2:2">
      <c r="B70110" s="150"/>
    </row>
    <row r="70111" spans="2:2">
      <c r="B70111" s="150"/>
    </row>
    <row r="70112" spans="2:2">
      <c r="B70112" s="150"/>
    </row>
    <row r="70113" spans="2:2">
      <c r="B70113" s="150"/>
    </row>
    <row r="70114" spans="2:2">
      <c r="B70114" s="150"/>
    </row>
    <row r="70115" spans="2:2">
      <c r="B70115" s="150"/>
    </row>
    <row r="70116" spans="2:2">
      <c r="B70116" s="150"/>
    </row>
    <row r="70117" spans="2:2">
      <c r="B70117" s="150"/>
    </row>
    <row r="70118" spans="2:2">
      <c r="B70118" s="150"/>
    </row>
    <row r="70119" spans="2:2">
      <c r="B70119" s="150"/>
    </row>
    <row r="70120" spans="2:2">
      <c r="B70120" s="150"/>
    </row>
    <row r="70121" spans="2:2">
      <c r="B70121" s="150"/>
    </row>
    <row r="70122" spans="2:2">
      <c r="B70122" s="150"/>
    </row>
    <row r="70123" spans="2:2">
      <c r="B70123" s="150"/>
    </row>
    <row r="70124" spans="2:2">
      <c r="B70124" s="150"/>
    </row>
    <row r="70125" spans="2:2">
      <c r="B70125" s="150"/>
    </row>
    <row r="70126" spans="2:2">
      <c r="B70126" s="150"/>
    </row>
    <row r="70127" spans="2:2">
      <c r="B70127" s="150"/>
    </row>
    <row r="70128" spans="2:2">
      <c r="B70128" s="150"/>
    </row>
    <row r="70129" spans="2:2">
      <c r="B70129" s="150"/>
    </row>
    <row r="70130" spans="2:2">
      <c r="B70130" s="150"/>
    </row>
    <row r="70131" spans="2:2">
      <c r="B70131" s="150"/>
    </row>
    <row r="70132" spans="2:2">
      <c r="B70132" s="150"/>
    </row>
    <row r="70133" spans="2:2">
      <c r="B70133" s="150"/>
    </row>
    <row r="70134" spans="2:2">
      <c r="B70134" s="150"/>
    </row>
    <row r="70135" spans="2:2">
      <c r="B70135" s="150"/>
    </row>
    <row r="70136" spans="2:2">
      <c r="B70136" s="150"/>
    </row>
    <row r="70137" spans="2:2">
      <c r="B70137" s="150"/>
    </row>
    <row r="70138" spans="2:2">
      <c r="B70138" s="150"/>
    </row>
    <row r="70139" spans="2:2">
      <c r="B70139" s="150"/>
    </row>
    <row r="70140" spans="2:2">
      <c r="B70140" s="150"/>
    </row>
    <row r="70141" spans="2:2">
      <c r="B70141" s="150"/>
    </row>
    <row r="70142" spans="2:2">
      <c r="B70142" s="150"/>
    </row>
    <row r="70143" spans="2:2">
      <c r="B70143" s="150"/>
    </row>
    <row r="70144" spans="2:2">
      <c r="B70144" s="150"/>
    </row>
    <row r="70145" spans="2:2">
      <c r="B70145" s="150"/>
    </row>
    <row r="70146" spans="2:2">
      <c r="B70146" s="150"/>
    </row>
    <row r="70147" spans="2:2">
      <c r="B70147" s="150"/>
    </row>
    <row r="70148" spans="2:2">
      <c r="B70148" s="150"/>
    </row>
    <row r="70149" spans="2:2">
      <c r="B70149" s="150"/>
    </row>
    <row r="70150" spans="2:2">
      <c r="B70150" s="150"/>
    </row>
    <row r="70151" spans="2:2">
      <c r="B70151" s="150"/>
    </row>
    <row r="70152" spans="2:2">
      <c r="B70152" s="150"/>
    </row>
    <row r="70153" spans="2:2">
      <c r="B70153" s="150"/>
    </row>
    <row r="70154" spans="2:2">
      <c r="B70154" s="150"/>
    </row>
    <row r="70155" spans="2:2">
      <c r="B70155" s="150"/>
    </row>
    <row r="70156" spans="2:2">
      <c r="B70156" s="150"/>
    </row>
    <row r="70157" spans="2:2">
      <c r="B70157" s="150"/>
    </row>
    <row r="70158" spans="2:2">
      <c r="B70158" s="150"/>
    </row>
    <row r="70159" spans="2:2">
      <c r="B70159" s="150"/>
    </row>
    <row r="70160" spans="2:2">
      <c r="B70160" s="150"/>
    </row>
    <row r="70161" spans="2:2">
      <c r="B70161" s="150"/>
    </row>
    <row r="70162" spans="2:2">
      <c r="B70162" s="150"/>
    </row>
    <row r="70163" spans="2:2">
      <c r="B70163" s="150"/>
    </row>
    <row r="70164" spans="2:2">
      <c r="B70164" s="150"/>
    </row>
    <row r="70165" spans="2:2">
      <c r="B70165" s="150"/>
    </row>
    <row r="70166" spans="2:2">
      <c r="B70166" s="150"/>
    </row>
    <row r="70167" spans="2:2">
      <c r="B70167" s="150"/>
    </row>
    <row r="70168" spans="2:2">
      <c r="B70168" s="150"/>
    </row>
    <row r="70169" spans="2:2">
      <c r="B70169" s="150"/>
    </row>
    <row r="70170" spans="2:2">
      <c r="B70170" s="150"/>
    </row>
    <row r="70171" spans="2:2">
      <c r="B70171" s="150"/>
    </row>
    <row r="70172" spans="2:2">
      <c r="B70172" s="150"/>
    </row>
    <row r="70173" spans="2:2">
      <c r="B70173" s="150"/>
    </row>
    <row r="70174" spans="2:2">
      <c r="B70174" s="150"/>
    </row>
    <row r="70175" spans="2:2">
      <c r="B70175" s="150"/>
    </row>
    <row r="70176" spans="2:2">
      <c r="B70176" s="150"/>
    </row>
    <row r="70177" spans="2:2">
      <c r="B70177" s="150"/>
    </row>
    <row r="70178" spans="2:2">
      <c r="B70178" s="150"/>
    </row>
    <row r="70179" spans="2:2">
      <c r="B70179" s="150"/>
    </row>
    <row r="70180" spans="2:2">
      <c r="B70180" s="150"/>
    </row>
    <row r="70181" spans="2:2">
      <c r="B70181" s="150"/>
    </row>
    <row r="70182" spans="2:2">
      <c r="B70182" s="150"/>
    </row>
    <row r="70183" spans="2:2">
      <c r="B70183" s="150"/>
    </row>
    <row r="70184" spans="2:2">
      <c r="B70184" s="150"/>
    </row>
    <row r="70185" spans="2:2">
      <c r="B70185" s="150"/>
    </row>
    <row r="70186" spans="2:2">
      <c r="B70186" s="150"/>
    </row>
    <row r="70187" spans="2:2">
      <c r="B70187" s="150"/>
    </row>
    <row r="70188" spans="2:2">
      <c r="B70188" s="150"/>
    </row>
    <row r="70189" spans="2:2">
      <c r="B70189" s="150"/>
    </row>
    <row r="70190" spans="2:2">
      <c r="B70190" s="150"/>
    </row>
    <row r="70191" spans="2:2">
      <c r="B70191" s="150"/>
    </row>
    <row r="70192" spans="2:2">
      <c r="B70192" s="150"/>
    </row>
    <row r="70193" spans="2:2">
      <c r="B70193" s="150"/>
    </row>
    <row r="70194" spans="2:2">
      <c r="B70194" s="150"/>
    </row>
    <row r="70195" spans="2:2">
      <c r="B70195" s="150"/>
    </row>
    <row r="70196" spans="2:2">
      <c r="B70196" s="150"/>
    </row>
    <row r="70197" spans="2:2">
      <c r="B70197" s="150"/>
    </row>
    <row r="70198" spans="2:2">
      <c r="B70198" s="150"/>
    </row>
    <row r="70199" spans="2:2">
      <c r="B70199" s="150"/>
    </row>
    <row r="70200" spans="2:2">
      <c r="B70200" s="150"/>
    </row>
    <row r="70201" spans="2:2">
      <c r="B70201" s="150"/>
    </row>
    <row r="70202" spans="2:2">
      <c r="B70202" s="150"/>
    </row>
    <row r="70203" spans="2:2">
      <c r="B70203" s="150"/>
    </row>
    <row r="70204" spans="2:2">
      <c r="B70204" s="150"/>
    </row>
    <row r="70205" spans="2:2">
      <c r="B70205" s="150"/>
    </row>
    <row r="70206" spans="2:2">
      <c r="B70206" s="150"/>
    </row>
    <row r="70207" spans="2:2">
      <c r="B70207" s="150"/>
    </row>
    <row r="70208" spans="2:2">
      <c r="B70208" s="150"/>
    </row>
    <row r="70209" spans="2:2">
      <c r="B70209" s="150"/>
    </row>
    <row r="70210" spans="2:2">
      <c r="B70210" s="150"/>
    </row>
    <row r="70211" spans="2:2">
      <c r="B70211" s="150"/>
    </row>
    <row r="70212" spans="2:2">
      <c r="B70212" s="150"/>
    </row>
    <row r="70213" spans="2:2">
      <c r="B70213" s="150"/>
    </row>
    <row r="70214" spans="2:2">
      <c r="B70214" s="150"/>
    </row>
    <row r="70215" spans="2:2">
      <c r="B70215" s="150"/>
    </row>
    <row r="70216" spans="2:2">
      <c r="B70216" s="150"/>
    </row>
    <row r="70217" spans="2:2">
      <c r="B70217" s="150"/>
    </row>
    <row r="70218" spans="2:2">
      <c r="B70218" s="150"/>
    </row>
    <row r="70219" spans="2:2">
      <c r="B70219" s="150"/>
    </row>
    <row r="70220" spans="2:2">
      <c r="B70220" s="150"/>
    </row>
    <row r="70221" spans="2:2">
      <c r="B70221" s="150"/>
    </row>
    <row r="70222" spans="2:2">
      <c r="B70222" s="150"/>
    </row>
    <row r="70223" spans="2:2">
      <c r="B70223" s="150"/>
    </row>
    <row r="70224" spans="2:2">
      <c r="B70224" s="150"/>
    </row>
    <row r="70225" spans="2:2">
      <c r="B70225" s="150"/>
    </row>
    <row r="70226" spans="2:2">
      <c r="B70226" s="150"/>
    </row>
    <row r="70227" spans="2:2">
      <c r="B70227" s="150"/>
    </row>
    <row r="70228" spans="2:2">
      <c r="B70228" s="150"/>
    </row>
    <row r="70229" spans="2:2">
      <c r="B70229" s="150"/>
    </row>
    <row r="70230" spans="2:2">
      <c r="B70230" s="150"/>
    </row>
    <row r="70231" spans="2:2">
      <c r="B70231" s="150"/>
    </row>
    <row r="70232" spans="2:2">
      <c r="B70232" s="150"/>
    </row>
    <row r="70233" spans="2:2">
      <c r="B70233" s="150"/>
    </row>
    <row r="70234" spans="2:2">
      <c r="B70234" s="150"/>
    </row>
    <row r="70235" spans="2:2">
      <c r="B70235" s="150"/>
    </row>
    <row r="70236" spans="2:2">
      <c r="B70236" s="150"/>
    </row>
    <row r="70237" spans="2:2">
      <c r="B70237" s="150"/>
    </row>
    <row r="70238" spans="2:2">
      <c r="B70238" s="150"/>
    </row>
    <row r="70239" spans="2:2">
      <c r="B70239" s="150"/>
    </row>
    <row r="70240" spans="2:2">
      <c r="B70240" s="150"/>
    </row>
    <row r="70241" spans="2:2">
      <c r="B70241" s="150"/>
    </row>
    <row r="70242" spans="2:2">
      <c r="B70242" s="150"/>
    </row>
    <row r="70243" spans="2:2">
      <c r="B70243" s="150"/>
    </row>
    <row r="70244" spans="2:2">
      <c r="B70244" s="150"/>
    </row>
    <row r="70245" spans="2:2">
      <c r="B70245" s="150"/>
    </row>
    <row r="70246" spans="2:2">
      <c r="B70246" s="150"/>
    </row>
    <row r="70247" spans="2:2">
      <c r="B70247" s="150"/>
    </row>
    <row r="70248" spans="2:2">
      <c r="B70248" s="150"/>
    </row>
    <row r="70249" spans="2:2">
      <c r="B70249" s="150"/>
    </row>
    <row r="70250" spans="2:2">
      <c r="B70250" s="150"/>
    </row>
    <row r="70251" spans="2:2">
      <c r="B70251" s="150"/>
    </row>
    <row r="70252" spans="2:2">
      <c r="B70252" s="150"/>
    </row>
    <row r="70253" spans="2:2">
      <c r="B70253" s="150"/>
    </row>
    <row r="70254" spans="2:2">
      <c r="B70254" s="150"/>
    </row>
    <row r="70255" spans="2:2">
      <c r="B70255" s="150"/>
    </row>
    <row r="70256" spans="2:2">
      <c r="B70256" s="150"/>
    </row>
    <row r="70257" spans="2:2">
      <c r="B70257" s="150"/>
    </row>
    <row r="70258" spans="2:2">
      <c r="B70258" s="150"/>
    </row>
    <row r="70259" spans="2:2">
      <c r="B70259" s="150"/>
    </row>
    <row r="70260" spans="2:2">
      <c r="B70260" s="150"/>
    </row>
    <row r="70261" spans="2:2">
      <c r="B70261" s="150"/>
    </row>
    <row r="70262" spans="2:2">
      <c r="B70262" s="150"/>
    </row>
    <row r="70263" spans="2:2">
      <c r="B70263" s="150"/>
    </row>
    <row r="70264" spans="2:2">
      <c r="B70264" s="150"/>
    </row>
    <row r="70265" spans="2:2">
      <c r="B70265" s="150"/>
    </row>
    <row r="70266" spans="2:2">
      <c r="B70266" s="150"/>
    </row>
    <row r="70267" spans="2:2">
      <c r="B70267" s="150"/>
    </row>
    <row r="70268" spans="2:2">
      <c r="B70268" s="150"/>
    </row>
    <row r="70269" spans="2:2">
      <c r="B70269" s="150"/>
    </row>
    <row r="70270" spans="2:2">
      <c r="B70270" s="150"/>
    </row>
    <row r="70271" spans="2:2">
      <c r="B70271" s="150"/>
    </row>
    <row r="70272" spans="2:2">
      <c r="B70272" s="150"/>
    </row>
    <row r="70273" spans="2:2">
      <c r="B70273" s="150"/>
    </row>
    <row r="70274" spans="2:2">
      <c r="B70274" s="150"/>
    </row>
    <row r="70275" spans="2:2">
      <c r="B70275" s="150"/>
    </row>
    <row r="70276" spans="2:2">
      <c r="B70276" s="150"/>
    </row>
    <row r="70277" spans="2:2">
      <c r="B70277" s="150"/>
    </row>
    <row r="70278" spans="2:2">
      <c r="B70278" s="150"/>
    </row>
    <row r="70279" spans="2:2">
      <c r="B70279" s="150"/>
    </row>
    <row r="70280" spans="2:2">
      <c r="B70280" s="150"/>
    </row>
    <row r="70281" spans="2:2">
      <c r="B70281" s="150"/>
    </row>
    <row r="70282" spans="2:2">
      <c r="B70282" s="150"/>
    </row>
    <row r="70283" spans="2:2">
      <c r="B70283" s="150"/>
    </row>
    <row r="70284" spans="2:2">
      <c r="B70284" s="150"/>
    </row>
    <row r="70285" spans="2:2">
      <c r="B70285" s="150"/>
    </row>
    <row r="70286" spans="2:2">
      <c r="B70286" s="150"/>
    </row>
    <row r="70287" spans="2:2">
      <c r="B70287" s="150"/>
    </row>
    <row r="70288" spans="2:2">
      <c r="B70288" s="150"/>
    </row>
    <row r="70289" spans="2:2">
      <c r="B70289" s="150"/>
    </row>
    <row r="70290" spans="2:2">
      <c r="B70290" s="150"/>
    </row>
    <row r="70291" spans="2:2">
      <c r="B70291" s="150"/>
    </row>
    <row r="70292" spans="2:2">
      <c r="B70292" s="150"/>
    </row>
    <row r="70293" spans="2:2">
      <c r="B70293" s="150"/>
    </row>
    <row r="70294" spans="2:2">
      <c r="B70294" s="150"/>
    </row>
    <row r="70295" spans="2:2">
      <c r="B70295" s="150"/>
    </row>
    <row r="70296" spans="2:2">
      <c r="B70296" s="150"/>
    </row>
    <row r="70297" spans="2:2">
      <c r="B70297" s="150"/>
    </row>
    <row r="70298" spans="2:2">
      <c r="B70298" s="150"/>
    </row>
    <row r="70299" spans="2:2">
      <c r="B70299" s="150"/>
    </row>
    <row r="70300" spans="2:2">
      <c r="B70300" s="150"/>
    </row>
    <row r="70301" spans="2:2">
      <c r="B70301" s="150"/>
    </row>
    <row r="70302" spans="2:2">
      <c r="B70302" s="150"/>
    </row>
    <row r="70303" spans="2:2">
      <c r="B70303" s="150"/>
    </row>
    <row r="70304" spans="2:2">
      <c r="B70304" s="150"/>
    </row>
    <row r="70305" spans="2:2">
      <c r="B70305" s="150"/>
    </row>
    <row r="70306" spans="2:2">
      <c r="B70306" s="150"/>
    </row>
    <row r="70307" spans="2:2">
      <c r="B70307" s="150"/>
    </row>
    <row r="70308" spans="2:2">
      <c r="B70308" s="150"/>
    </row>
    <row r="70309" spans="2:2">
      <c r="B70309" s="150"/>
    </row>
    <row r="70310" spans="2:2">
      <c r="B70310" s="150"/>
    </row>
    <row r="70311" spans="2:2">
      <c r="B70311" s="150"/>
    </row>
    <row r="70312" spans="2:2">
      <c r="B70312" s="150"/>
    </row>
    <row r="70313" spans="2:2">
      <c r="B70313" s="150"/>
    </row>
    <row r="70314" spans="2:2">
      <c r="B70314" s="150"/>
    </row>
    <row r="70315" spans="2:2">
      <c r="B70315" s="150"/>
    </row>
    <row r="70316" spans="2:2">
      <c r="B70316" s="150"/>
    </row>
    <row r="70317" spans="2:2">
      <c r="B70317" s="150"/>
    </row>
    <row r="70318" spans="2:2">
      <c r="B70318" s="150"/>
    </row>
    <row r="70319" spans="2:2">
      <c r="B70319" s="150"/>
    </row>
    <row r="70320" spans="2:2">
      <c r="B70320" s="150"/>
    </row>
    <row r="70321" spans="2:2">
      <c r="B70321" s="150"/>
    </row>
    <row r="70322" spans="2:2">
      <c r="B70322" s="150"/>
    </row>
    <row r="70323" spans="2:2">
      <c r="B70323" s="150"/>
    </row>
    <row r="70324" spans="2:2">
      <c r="B70324" s="150"/>
    </row>
    <row r="70325" spans="2:2">
      <c r="B70325" s="150"/>
    </row>
    <row r="70326" spans="2:2">
      <c r="B70326" s="150"/>
    </row>
    <row r="70327" spans="2:2">
      <c r="B70327" s="150"/>
    </row>
    <row r="70328" spans="2:2">
      <c r="B70328" s="150"/>
    </row>
    <row r="70329" spans="2:2">
      <c r="B70329" s="150"/>
    </row>
    <row r="70330" spans="2:2">
      <c r="B70330" s="150"/>
    </row>
    <row r="70331" spans="2:2">
      <c r="B70331" s="150"/>
    </row>
    <row r="70332" spans="2:2">
      <c r="B70332" s="150"/>
    </row>
    <row r="70333" spans="2:2">
      <c r="B70333" s="150"/>
    </row>
    <row r="70334" spans="2:2">
      <c r="B70334" s="150"/>
    </row>
    <row r="70335" spans="2:2">
      <c r="B70335" s="150"/>
    </row>
    <row r="70336" spans="2:2">
      <c r="B70336" s="150"/>
    </row>
    <row r="70337" spans="2:2">
      <c r="B70337" s="150"/>
    </row>
    <row r="70338" spans="2:2">
      <c r="B70338" s="150"/>
    </row>
    <row r="70339" spans="2:2">
      <c r="B70339" s="150"/>
    </row>
    <row r="70340" spans="2:2">
      <c r="B70340" s="150"/>
    </row>
    <row r="70341" spans="2:2">
      <c r="B70341" s="150"/>
    </row>
    <row r="70342" spans="2:2">
      <c r="B70342" s="150"/>
    </row>
    <row r="70343" spans="2:2">
      <c r="B70343" s="150"/>
    </row>
    <row r="70344" spans="2:2">
      <c r="B70344" s="150"/>
    </row>
    <row r="70345" spans="2:2">
      <c r="B70345" s="150"/>
    </row>
    <row r="70346" spans="2:2">
      <c r="B70346" s="150"/>
    </row>
    <row r="70347" spans="2:2">
      <c r="B70347" s="150"/>
    </row>
    <row r="70348" spans="2:2">
      <c r="B70348" s="150"/>
    </row>
    <row r="70349" spans="2:2">
      <c r="B70349" s="150"/>
    </row>
    <row r="70350" spans="2:2">
      <c r="B70350" s="150"/>
    </row>
    <row r="70351" spans="2:2">
      <c r="B70351" s="150"/>
    </row>
    <row r="70352" spans="2:2">
      <c r="B70352" s="150"/>
    </row>
    <row r="70353" spans="2:2">
      <c r="B70353" s="150"/>
    </row>
    <row r="70354" spans="2:2">
      <c r="B70354" s="150"/>
    </row>
    <row r="70355" spans="2:2">
      <c r="B70355" s="150"/>
    </row>
    <row r="70356" spans="2:2">
      <c r="B70356" s="150"/>
    </row>
    <row r="70357" spans="2:2">
      <c r="B70357" s="150"/>
    </row>
    <row r="70358" spans="2:2">
      <c r="B70358" s="150"/>
    </row>
    <row r="70359" spans="2:2">
      <c r="B70359" s="150"/>
    </row>
    <row r="70360" spans="2:2">
      <c r="B70360" s="150"/>
    </row>
    <row r="70361" spans="2:2">
      <c r="B70361" s="150"/>
    </row>
    <row r="70362" spans="2:2">
      <c r="B70362" s="150"/>
    </row>
    <row r="70363" spans="2:2">
      <c r="B70363" s="150"/>
    </row>
    <row r="70364" spans="2:2">
      <c r="B70364" s="150"/>
    </row>
    <row r="70365" spans="2:2">
      <c r="B70365" s="150"/>
    </row>
    <row r="70366" spans="2:2">
      <c r="B70366" s="150"/>
    </row>
    <row r="70367" spans="2:2">
      <c r="B70367" s="150"/>
    </row>
    <row r="70368" spans="2:2">
      <c r="B70368" s="150"/>
    </row>
    <row r="70369" spans="2:2">
      <c r="B70369" s="150"/>
    </row>
    <row r="70370" spans="2:2">
      <c r="B70370" s="150"/>
    </row>
    <row r="70371" spans="2:2">
      <c r="B70371" s="150"/>
    </row>
    <row r="70372" spans="2:2">
      <c r="B70372" s="150"/>
    </row>
    <row r="70373" spans="2:2">
      <c r="B70373" s="150"/>
    </row>
    <row r="70374" spans="2:2">
      <c r="B70374" s="150"/>
    </row>
    <row r="70375" spans="2:2">
      <c r="B70375" s="150"/>
    </row>
    <row r="70376" spans="2:2">
      <c r="B70376" s="150"/>
    </row>
    <row r="70377" spans="2:2">
      <c r="B70377" s="150"/>
    </row>
    <row r="70378" spans="2:2">
      <c r="B70378" s="150"/>
    </row>
    <row r="70379" spans="2:2">
      <c r="B70379" s="150"/>
    </row>
    <row r="70380" spans="2:2">
      <c r="B70380" s="150"/>
    </row>
    <row r="70381" spans="2:2">
      <c r="B70381" s="150"/>
    </row>
    <row r="70382" spans="2:2">
      <c r="B70382" s="150"/>
    </row>
    <row r="70383" spans="2:2">
      <c r="B70383" s="150"/>
    </row>
    <row r="70384" spans="2:2">
      <c r="B70384" s="150"/>
    </row>
    <row r="70385" spans="2:2">
      <c r="B70385" s="150"/>
    </row>
    <row r="70386" spans="2:2">
      <c r="B70386" s="150"/>
    </row>
    <row r="70387" spans="2:2">
      <c r="B70387" s="150"/>
    </row>
    <row r="70388" spans="2:2">
      <c r="B70388" s="150"/>
    </row>
    <row r="70389" spans="2:2">
      <c r="B70389" s="150"/>
    </row>
    <row r="70390" spans="2:2">
      <c r="B70390" s="150"/>
    </row>
    <row r="70391" spans="2:2">
      <c r="B70391" s="150"/>
    </row>
    <row r="70392" spans="2:2">
      <c r="B70392" s="150"/>
    </row>
    <row r="70393" spans="2:2">
      <c r="B70393" s="150"/>
    </row>
    <row r="70394" spans="2:2">
      <c r="B70394" s="150"/>
    </row>
    <row r="70395" spans="2:2">
      <c r="B70395" s="150"/>
    </row>
    <row r="70396" spans="2:2">
      <c r="B70396" s="150"/>
    </row>
    <row r="70397" spans="2:2">
      <c r="B70397" s="150"/>
    </row>
    <row r="70398" spans="2:2">
      <c r="B70398" s="150"/>
    </row>
    <row r="70399" spans="2:2">
      <c r="B70399" s="150"/>
    </row>
    <row r="70400" spans="2:2">
      <c r="B70400" s="150"/>
    </row>
    <row r="70401" spans="2:2">
      <c r="B70401" s="150"/>
    </row>
    <row r="70402" spans="2:2">
      <c r="B70402" s="150"/>
    </row>
    <row r="70403" spans="2:2">
      <c r="B70403" s="150"/>
    </row>
    <row r="70404" spans="2:2">
      <c r="B70404" s="150"/>
    </row>
    <row r="70405" spans="2:2">
      <c r="B70405" s="150"/>
    </row>
    <row r="70406" spans="2:2">
      <c r="B70406" s="150"/>
    </row>
    <row r="70407" spans="2:2">
      <c r="B70407" s="150"/>
    </row>
    <row r="70408" spans="2:2">
      <c r="B70408" s="150"/>
    </row>
    <row r="70409" spans="2:2">
      <c r="B70409" s="150"/>
    </row>
    <row r="70410" spans="2:2">
      <c r="B70410" s="150"/>
    </row>
    <row r="70411" spans="2:2">
      <c r="B70411" s="150"/>
    </row>
    <row r="70412" spans="2:2">
      <c r="B70412" s="150"/>
    </row>
    <row r="70413" spans="2:2">
      <c r="B70413" s="150"/>
    </row>
    <row r="70414" spans="2:2">
      <c r="B70414" s="150"/>
    </row>
    <row r="70415" spans="2:2">
      <c r="B70415" s="150"/>
    </row>
    <row r="70416" spans="2:2">
      <c r="B70416" s="150"/>
    </row>
    <row r="70417" spans="2:2">
      <c r="B70417" s="150"/>
    </row>
    <row r="70418" spans="2:2">
      <c r="B70418" s="150"/>
    </row>
    <row r="70419" spans="2:2">
      <c r="B70419" s="150"/>
    </row>
    <row r="70420" spans="2:2">
      <c r="B70420" s="150"/>
    </row>
    <row r="70421" spans="2:2">
      <c r="B70421" s="150"/>
    </row>
    <row r="70422" spans="2:2">
      <c r="B70422" s="150"/>
    </row>
    <row r="70423" spans="2:2">
      <c r="B70423" s="150"/>
    </row>
    <row r="70424" spans="2:2">
      <c r="B70424" s="150"/>
    </row>
    <row r="70425" spans="2:2">
      <c r="B70425" s="150"/>
    </row>
    <row r="70426" spans="2:2">
      <c r="B70426" s="150"/>
    </row>
    <row r="70427" spans="2:2">
      <c r="B70427" s="150"/>
    </row>
    <row r="70428" spans="2:2">
      <c r="B70428" s="150"/>
    </row>
    <row r="70429" spans="2:2">
      <c r="B70429" s="150"/>
    </row>
    <row r="70430" spans="2:2">
      <c r="B70430" s="150"/>
    </row>
    <row r="70431" spans="2:2">
      <c r="B70431" s="150"/>
    </row>
    <row r="70432" spans="2:2">
      <c r="B70432" s="150"/>
    </row>
    <row r="70433" spans="2:2">
      <c r="B70433" s="150"/>
    </row>
    <row r="70434" spans="2:2">
      <c r="B70434" s="150"/>
    </row>
    <row r="70435" spans="2:2">
      <c r="B70435" s="150"/>
    </row>
    <row r="70436" spans="2:2">
      <c r="B70436" s="150"/>
    </row>
    <row r="70437" spans="2:2">
      <c r="B70437" s="150"/>
    </row>
    <row r="70438" spans="2:2">
      <c r="B70438" s="150"/>
    </row>
    <row r="70439" spans="2:2">
      <c r="B70439" s="150"/>
    </row>
    <row r="70440" spans="2:2">
      <c r="B70440" s="150"/>
    </row>
    <row r="70441" spans="2:2">
      <c r="B70441" s="150"/>
    </row>
    <row r="70442" spans="2:2">
      <c r="B70442" s="150"/>
    </row>
    <row r="70443" spans="2:2">
      <c r="B70443" s="150"/>
    </row>
    <row r="70444" spans="2:2">
      <c r="B70444" s="150"/>
    </row>
    <row r="70445" spans="2:2">
      <c r="B70445" s="150"/>
    </row>
    <row r="70446" spans="2:2">
      <c r="B70446" s="150"/>
    </row>
    <row r="70447" spans="2:2">
      <c r="B70447" s="150"/>
    </row>
    <row r="70448" spans="2:2">
      <c r="B70448" s="150"/>
    </row>
    <row r="70449" spans="2:2">
      <c r="B70449" s="150"/>
    </row>
    <row r="70450" spans="2:2">
      <c r="B70450" s="150"/>
    </row>
    <row r="70451" spans="2:2">
      <c r="B70451" s="150"/>
    </row>
    <row r="70452" spans="2:2">
      <c r="B70452" s="150"/>
    </row>
    <row r="70453" spans="2:2">
      <c r="B70453" s="150"/>
    </row>
    <row r="70454" spans="2:2">
      <c r="B70454" s="150"/>
    </row>
    <row r="70455" spans="2:2">
      <c r="B70455" s="150"/>
    </row>
    <row r="70456" spans="2:2">
      <c r="B70456" s="150"/>
    </row>
    <row r="70457" spans="2:2">
      <c r="B70457" s="150"/>
    </row>
    <row r="70458" spans="2:2">
      <c r="B70458" s="150"/>
    </row>
    <row r="70459" spans="2:2">
      <c r="B70459" s="150"/>
    </row>
    <row r="70460" spans="2:2">
      <c r="B70460" s="150"/>
    </row>
    <row r="70461" spans="2:2">
      <c r="B70461" s="150"/>
    </row>
    <row r="70462" spans="2:2">
      <c r="B70462" s="150"/>
    </row>
    <row r="70463" spans="2:2">
      <c r="B70463" s="150"/>
    </row>
    <row r="70464" spans="2:2">
      <c r="B70464" s="150"/>
    </row>
    <row r="70465" spans="2:2">
      <c r="B70465" s="150"/>
    </row>
    <row r="70466" spans="2:2">
      <c r="B70466" s="150"/>
    </row>
    <row r="70467" spans="2:2">
      <c r="B70467" s="150"/>
    </row>
    <row r="70468" spans="2:2">
      <c r="B70468" s="150"/>
    </row>
    <row r="70469" spans="2:2">
      <c r="B70469" s="150"/>
    </row>
    <row r="70470" spans="2:2">
      <c r="B70470" s="150"/>
    </row>
    <row r="70471" spans="2:2">
      <c r="B70471" s="150"/>
    </row>
    <row r="70472" spans="2:2">
      <c r="B70472" s="150"/>
    </row>
    <row r="70473" spans="2:2">
      <c r="B70473" s="150"/>
    </row>
    <row r="70474" spans="2:2">
      <c r="B70474" s="150"/>
    </row>
    <row r="70475" spans="2:2">
      <c r="B70475" s="150"/>
    </row>
    <row r="70476" spans="2:2">
      <c r="B70476" s="150"/>
    </row>
    <row r="70477" spans="2:2">
      <c r="B70477" s="150"/>
    </row>
    <row r="70478" spans="2:2">
      <c r="B70478" s="150"/>
    </row>
    <row r="70479" spans="2:2">
      <c r="B70479" s="150"/>
    </row>
    <row r="70480" spans="2:2">
      <c r="B70480" s="150"/>
    </row>
    <row r="70481" spans="2:2">
      <c r="B70481" s="150"/>
    </row>
    <row r="70482" spans="2:2">
      <c r="B70482" s="150"/>
    </row>
    <row r="70483" spans="2:2">
      <c r="B70483" s="150"/>
    </row>
    <row r="70484" spans="2:2">
      <c r="B70484" s="150"/>
    </row>
    <row r="70485" spans="2:2">
      <c r="B70485" s="150"/>
    </row>
    <row r="70486" spans="2:2">
      <c r="B70486" s="150"/>
    </row>
    <row r="70487" spans="2:2">
      <c r="B70487" s="150"/>
    </row>
    <row r="70488" spans="2:2">
      <c r="B70488" s="150"/>
    </row>
    <row r="70489" spans="2:2">
      <c r="B70489" s="150"/>
    </row>
    <row r="70490" spans="2:2">
      <c r="B70490" s="150"/>
    </row>
    <row r="70491" spans="2:2">
      <c r="B70491" s="150"/>
    </row>
    <row r="70492" spans="2:2">
      <c r="B70492" s="150"/>
    </row>
    <row r="70493" spans="2:2">
      <c r="B70493" s="150"/>
    </row>
    <row r="70494" spans="2:2">
      <c r="B70494" s="150"/>
    </row>
    <row r="70495" spans="2:2">
      <c r="B70495" s="150"/>
    </row>
    <row r="70496" spans="2:2">
      <c r="B70496" s="150"/>
    </row>
    <row r="70497" spans="2:2">
      <c r="B70497" s="150"/>
    </row>
    <row r="70498" spans="2:2">
      <c r="B70498" s="150"/>
    </row>
    <row r="70499" spans="2:2">
      <c r="B70499" s="150"/>
    </row>
    <row r="70500" spans="2:2">
      <c r="B70500" s="150"/>
    </row>
    <row r="70501" spans="2:2">
      <c r="B70501" s="150"/>
    </row>
    <row r="70502" spans="2:2">
      <c r="B70502" s="150"/>
    </row>
    <row r="70503" spans="2:2">
      <c r="B70503" s="150"/>
    </row>
    <row r="70504" spans="2:2">
      <c r="B70504" s="150"/>
    </row>
    <row r="70505" spans="2:2">
      <c r="B70505" s="150"/>
    </row>
    <row r="70506" spans="2:2">
      <c r="B70506" s="150"/>
    </row>
    <row r="70507" spans="2:2">
      <c r="B70507" s="150"/>
    </row>
    <row r="70508" spans="2:2">
      <c r="B70508" s="150"/>
    </row>
    <row r="70509" spans="2:2">
      <c r="B70509" s="150"/>
    </row>
    <row r="70510" spans="2:2">
      <c r="B70510" s="150"/>
    </row>
    <row r="70511" spans="2:2">
      <c r="B70511" s="150"/>
    </row>
    <row r="70512" spans="2:2">
      <c r="B70512" s="150"/>
    </row>
    <row r="70513" spans="2:2">
      <c r="B70513" s="150"/>
    </row>
    <row r="70514" spans="2:2">
      <c r="B70514" s="150"/>
    </row>
    <row r="70515" spans="2:2">
      <c r="B70515" s="150"/>
    </row>
    <row r="70516" spans="2:2">
      <c r="B70516" s="150"/>
    </row>
    <row r="70517" spans="2:2">
      <c r="B70517" s="150"/>
    </row>
    <row r="70518" spans="2:2">
      <c r="B70518" s="150"/>
    </row>
    <row r="70519" spans="2:2">
      <c r="B70519" s="150"/>
    </row>
    <row r="70520" spans="2:2">
      <c r="B70520" s="150"/>
    </row>
    <row r="70521" spans="2:2">
      <c r="B70521" s="150"/>
    </row>
    <row r="70522" spans="2:2">
      <c r="B70522" s="150"/>
    </row>
    <row r="70523" spans="2:2">
      <c r="B70523" s="150"/>
    </row>
    <row r="70524" spans="2:2">
      <c r="B70524" s="150"/>
    </row>
    <row r="70525" spans="2:2">
      <c r="B70525" s="150"/>
    </row>
    <row r="70526" spans="2:2">
      <c r="B70526" s="150"/>
    </row>
    <row r="70527" spans="2:2">
      <c r="B70527" s="150"/>
    </row>
    <row r="70528" spans="2:2">
      <c r="B70528" s="150"/>
    </row>
    <row r="70529" spans="2:2">
      <c r="B70529" s="150"/>
    </row>
    <row r="70530" spans="2:2">
      <c r="B70530" s="150"/>
    </row>
    <row r="70531" spans="2:2">
      <c r="B70531" s="150"/>
    </row>
    <row r="70532" spans="2:2">
      <c r="B70532" s="150"/>
    </row>
    <row r="70533" spans="2:2">
      <c r="B70533" s="150"/>
    </row>
    <row r="70534" spans="2:2">
      <c r="B70534" s="150"/>
    </row>
    <row r="70535" spans="2:2">
      <c r="B70535" s="150"/>
    </row>
    <row r="70536" spans="2:2">
      <c r="B70536" s="150"/>
    </row>
    <row r="70537" spans="2:2">
      <c r="B70537" s="150"/>
    </row>
    <row r="70538" spans="2:2">
      <c r="B70538" s="150"/>
    </row>
    <row r="70539" spans="2:2">
      <c r="B70539" s="150"/>
    </row>
    <row r="70540" spans="2:2">
      <c r="B70540" s="150"/>
    </row>
    <row r="70541" spans="2:2">
      <c r="B70541" s="150"/>
    </row>
    <row r="70542" spans="2:2">
      <c r="B70542" s="150"/>
    </row>
    <row r="70543" spans="2:2">
      <c r="B70543" s="150"/>
    </row>
    <row r="70544" spans="2:2">
      <c r="B70544" s="150"/>
    </row>
    <row r="70545" spans="2:2">
      <c r="B70545" s="150"/>
    </row>
    <row r="70546" spans="2:2">
      <c r="B70546" s="150"/>
    </row>
    <row r="70547" spans="2:2">
      <c r="B70547" s="150"/>
    </row>
    <row r="70548" spans="2:2">
      <c r="B70548" s="150"/>
    </row>
    <row r="70549" spans="2:2">
      <c r="B70549" s="150"/>
    </row>
    <row r="70550" spans="2:2">
      <c r="B70550" s="150"/>
    </row>
    <row r="70551" spans="2:2">
      <c r="B70551" s="150"/>
    </row>
    <row r="70552" spans="2:2">
      <c r="B70552" s="150"/>
    </row>
    <row r="70553" spans="2:2">
      <c r="B70553" s="150"/>
    </row>
    <row r="70554" spans="2:2">
      <c r="B70554" s="150"/>
    </row>
    <row r="70555" spans="2:2">
      <c r="B70555" s="150"/>
    </row>
    <row r="70556" spans="2:2">
      <c r="B70556" s="150"/>
    </row>
    <row r="70557" spans="2:2">
      <c r="B70557" s="150"/>
    </row>
    <row r="70558" spans="2:2">
      <c r="B70558" s="150"/>
    </row>
    <row r="70559" spans="2:2">
      <c r="B70559" s="150"/>
    </row>
    <row r="70560" spans="2:2">
      <c r="B70560" s="150"/>
    </row>
    <row r="70561" spans="2:2">
      <c r="B70561" s="150"/>
    </row>
    <row r="70562" spans="2:2">
      <c r="B70562" s="150"/>
    </row>
    <row r="70563" spans="2:2">
      <c r="B70563" s="150"/>
    </row>
    <row r="70564" spans="2:2">
      <c r="B70564" s="150"/>
    </row>
    <row r="70565" spans="2:2">
      <c r="B70565" s="150"/>
    </row>
    <row r="70566" spans="2:2">
      <c r="B70566" s="150"/>
    </row>
    <row r="70567" spans="2:2">
      <c r="B70567" s="150"/>
    </row>
    <row r="70568" spans="2:2">
      <c r="B70568" s="150"/>
    </row>
    <row r="70569" spans="2:2">
      <c r="B70569" s="150"/>
    </row>
    <row r="70570" spans="2:2">
      <c r="B70570" s="150"/>
    </row>
    <row r="70571" spans="2:2">
      <c r="B70571" s="150"/>
    </row>
    <row r="70572" spans="2:2">
      <c r="B70572" s="150"/>
    </row>
    <row r="70573" spans="2:2">
      <c r="B70573" s="150"/>
    </row>
    <row r="70574" spans="2:2">
      <c r="B70574" s="150"/>
    </row>
    <row r="70575" spans="2:2">
      <c r="B70575" s="150"/>
    </row>
    <row r="70576" spans="2:2">
      <c r="B70576" s="150"/>
    </row>
    <row r="70577" spans="2:2">
      <c r="B70577" s="150"/>
    </row>
    <row r="70578" spans="2:2">
      <c r="B70578" s="150"/>
    </row>
    <row r="70579" spans="2:2">
      <c r="B70579" s="150"/>
    </row>
    <row r="70580" spans="2:2">
      <c r="B70580" s="150"/>
    </row>
    <row r="70581" spans="2:2">
      <c r="B70581" s="150"/>
    </row>
    <row r="70582" spans="2:2">
      <c r="B70582" s="150"/>
    </row>
    <row r="70583" spans="2:2">
      <c r="B70583" s="150"/>
    </row>
    <row r="70584" spans="2:2">
      <c r="B70584" s="150"/>
    </row>
    <row r="70585" spans="2:2">
      <c r="B70585" s="150"/>
    </row>
    <row r="70586" spans="2:2">
      <c r="B70586" s="150"/>
    </row>
    <row r="70587" spans="2:2">
      <c r="B70587" s="150"/>
    </row>
    <row r="70588" spans="2:2">
      <c r="B70588" s="150"/>
    </row>
    <row r="70589" spans="2:2">
      <c r="B70589" s="150"/>
    </row>
    <row r="70590" spans="2:2">
      <c r="B70590" s="150"/>
    </row>
    <row r="70591" spans="2:2">
      <c r="B70591" s="150"/>
    </row>
    <row r="70592" spans="2:2">
      <c r="B70592" s="150"/>
    </row>
    <row r="70593" spans="2:2">
      <c r="B70593" s="150"/>
    </row>
    <row r="70594" spans="2:2">
      <c r="B70594" s="150"/>
    </row>
    <row r="70595" spans="2:2">
      <c r="B70595" s="150"/>
    </row>
    <row r="70596" spans="2:2">
      <c r="B70596" s="150"/>
    </row>
    <row r="70597" spans="2:2">
      <c r="B70597" s="150"/>
    </row>
    <row r="70598" spans="2:2">
      <c r="B70598" s="150"/>
    </row>
    <row r="70599" spans="2:2">
      <c r="B70599" s="150"/>
    </row>
    <row r="70600" spans="2:2">
      <c r="B70600" s="150"/>
    </row>
    <row r="70601" spans="2:2">
      <c r="B70601" s="150"/>
    </row>
    <row r="70602" spans="2:2">
      <c r="B70602" s="150"/>
    </row>
    <row r="70603" spans="2:2">
      <c r="B70603" s="150"/>
    </row>
    <row r="70604" spans="2:2">
      <c r="B70604" s="150"/>
    </row>
    <row r="70605" spans="2:2">
      <c r="B70605" s="150"/>
    </row>
    <row r="70606" spans="2:2">
      <c r="B70606" s="150"/>
    </row>
    <row r="70607" spans="2:2">
      <c r="B70607" s="150"/>
    </row>
    <row r="70608" spans="2:2">
      <c r="B70608" s="150"/>
    </row>
    <row r="70609" spans="2:2">
      <c r="B70609" s="150"/>
    </row>
    <row r="70610" spans="2:2">
      <c r="B70610" s="150"/>
    </row>
    <row r="70611" spans="2:2">
      <c r="B70611" s="150"/>
    </row>
    <row r="70612" spans="2:2">
      <c r="B70612" s="150"/>
    </row>
    <row r="70613" spans="2:2">
      <c r="B70613" s="150"/>
    </row>
    <row r="70614" spans="2:2">
      <c r="B70614" s="150"/>
    </row>
    <row r="70615" spans="2:2">
      <c r="B70615" s="150"/>
    </row>
    <row r="70616" spans="2:2">
      <c r="B70616" s="150"/>
    </row>
    <row r="70617" spans="2:2">
      <c r="B70617" s="150"/>
    </row>
    <row r="70618" spans="2:2">
      <c r="B70618" s="150"/>
    </row>
    <row r="70619" spans="2:2">
      <c r="B70619" s="150"/>
    </row>
    <row r="70620" spans="2:2">
      <c r="B70620" s="150"/>
    </row>
    <row r="70621" spans="2:2">
      <c r="B70621" s="150"/>
    </row>
    <row r="70622" spans="2:2">
      <c r="B70622" s="150"/>
    </row>
    <row r="70623" spans="2:2">
      <c r="B70623" s="150"/>
    </row>
    <row r="70624" spans="2:2">
      <c r="B70624" s="150"/>
    </row>
    <row r="70625" spans="2:2">
      <c r="B70625" s="150"/>
    </row>
    <row r="70626" spans="2:2">
      <c r="B70626" s="150"/>
    </row>
    <row r="70627" spans="2:2">
      <c r="B70627" s="150"/>
    </row>
    <row r="70628" spans="2:2">
      <c r="B70628" s="150"/>
    </row>
    <row r="70629" spans="2:2">
      <c r="B70629" s="150"/>
    </row>
    <row r="70630" spans="2:2">
      <c r="B70630" s="150"/>
    </row>
    <row r="70631" spans="2:2">
      <c r="B70631" s="150"/>
    </row>
    <row r="70632" spans="2:2">
      <c r="B70632" s="150"/>
    </row>
    <row r="70633" spans="2:2">
      <c r="B70633" s="150"/>
    </row>
    <row r="70634" spans="2:2">
      <c r="B70634" s="150"/>
    </row>
    <row r="70635" spans="2:2">
      <c r="B70635" s="150"/>
    </row>
    <row r="70636" spans="2:2">
      <c r="B70636" s="150"/>
    </row>
    <row r="70637" spans="2:2">
      <c r="B70637" s="150"/>
    </row>
    <row r="70638" spans="2:2">
      <c r="B70638" s="150"/>
    </row>
    <row r="70639" spans="2:2">
      <c r="B70639" s="150"/>
    </row>
    <row r="70640" spans="2:2">
      <c r="B70640" s="150"/>
    </row>
    <row r="70641" spans="2:2">
      <c r="B70641" s="150"/>
    </row>
    <row r="70642" spans="2:2">
      <c r="B70642" s="150"/>
    </row>
    <row r="70643" spans="2:2">
      <c r="B70643" s="150"/>
    </row>
    <row r="70644" spans="2:2">
      <c r="B70644" s="150"/>
    </row>
    <row r="70645" spans="2:2">
      <c r="B70645" s="150"/>
    </row>
    <row r="70646" spans="2:2">
      <c r="B70646" s="150"/>
    </row>
    <row r="70647" spans="2:2">
      <c r="B70647" s="150"/>
    </row>
    <row r="70648" spans="2:2">
      <c r="B70648" s="150"/>
    </row>
    <row r="70649" spans="2:2">
      <c r="B70649" s="150"/>
    </row>
    <row r="70650" spans="2:2">
      <c r="B70650" s="150"/>
    </row>
    <row r="70651" spans="2:2">
      <c r="B70651" s="150"/>
    </row>
    <row r="70652" spans="2:2">
      <c r="B70652" s="150"/>
    </row>
    <row r="70653" spans="2:2">
      <c r="B70653" s="150"/>
    </row>
    <row r="70654" spans="2:2">
      <c r="B70654" s="150"/>
    </row>
    <row r="70655" spans="2:2">
      <c r="B70655" s="150"/>
    </row>
    <row r="70656" spans="2:2">
      <c r="B70656" s="150"/>
    </row>
    <row r="70657" spans="2:2">
      <c r="B70657" s="150"/>
    </row>
    <row r="70658" spans="2:2">
      <c r="B70658" s="150"/>
    </row>
    <row r="70659" spans="2:2">
      <c r="B70659" s="150"/>
    </row>
    <row r="70660" spans="2:2">
      <c r="B70660" s="150"/>
    </row>
    <row r="70661" spans="2:2">
      <c r="B70661" s="150"/>
    </row>
    <row r="70662" spans="2:2">
      <c r="B70662" s="150"/>
    </row>
    <row r="70663" spans="2:2">
      <c r="B70663" s="150"/>
    </row>
    <row r="70664" spans="2:2">
      <c r="B70664" s="150"/>
    </row>
    <row r="70665" spans="2:2">
      <c r="B70665" s="150"/>
    </row>
    <row r="70666" spans="2:2">
      <c r="B70666" s="150"/>
    </row>
    <row r="70667" spans="2:2">
      <c r="B70667" s="150"/>
    </row>
    <row r="70668" spans="2:2">
      <c r="B70668" s="150"/>
    </row>
    <row r="70669" spans="2:2">
      <c r="B70669" s="150"/>
    </row>
    <row r="70670" spans="2:2">
      <c r="B70670" s="150"/>
    </row>
    <row r="70671" spans="2:2">
      <c r="B70671" s="150"/>
    </row>
    <row r="70672" spans="2:2">
      <c r="B70672" s="150"/>
    </row>
    <row r="70673" spans="2:2">
      <c r="B70673" s="150"/>
    </row>
    <row r="70674" spans="2:2">
      <c r="B70674" s="150"/>
    </row>
    <row r="70675" spans="2:2">
      <c r="B70675" s="150"/>
    </row>
    <row r="70676" spans="2:2">
      <c r="B70676" s="150"/>
    </row>
    <row r="70677" spans="2:2">
      <c r="B70677" s="150"/>
    </row>
    <row r="70678" spans="2:2">
      <c r="B70678" s="150"/>
    </row>
    <row r="70679" spans="2:2">
      <c r="B70679" s="150"/>
    </row>
    <row r="70680" spans="2:2">
      <c r="B70680" s="150"/>
    </row>
    <row r="70681" spans="2:2">
      <c r="B70681" s="150"/>
    </row>
    <row r="70682" spans="2:2">
      <c r="B70682" s="150"/>
    </row>
    <row r="70683" spans="2:2">
      <c r="B70683" s="150"/>
    </row>
    <row r="70684" spans="2:2">
      <c r="B70684" s="150"/>
    </row>
    <row r="70685" spans="2:2">
      <c r="B70685" s="150"/>
    </row>
    <row r="70686" spans="2:2">
      <c r="B70686" s="150"/>
    </row>
    <row r="70687" spans="2:2">
      <c r="B70687" s="150"/>
    </row>
    <row r="70688" spans="2:2">
      <c r="B70688" s="150"/>
    </row>
    <row r="70689" spans="2:2">
      <c r="B70689" s="150"/>
    </row>
    <row r="70690" spans="2:2">
      <c r="B70690" s="150"/>
    </row>
    <row r="70691" spans="2:2">
      <c r="B70691" s="150"/>
    </row>
    <row r="70692" spans="2:2">
      <c r="B70692" s="150"/>
    </row>
    <row r="70693" spans="2:2">
      <c r="B70693" s="150"/>
    </row>
    <row r="70694" spans="2:2">
      <c r="B70694" s="150"/>
    </row>
    <row r="70695" spans="2:2">
      <c r="B70695" s="150"/>
    </row>
    <row r="70696" spans="2:2">
      <c r="B70696" s="150"/>
    </row>
    <row r="70697" spans="2:2">
      <c r="B70697" s="150"/>
    </row>
    <row r="70698" spans="2:2">
      <c r="B70698" s="150"/>
    </row>
    <row r="70699" spans="2:2">
      <c r="B70699" s="150"/>
    </row>
    <row r="70700" spans="2:2">
      <c r="B70700" s="150"/>
    </row>
    <row r="70701" spans="2:2">
      <c r="B70701" s="150"/>
    </row>
    <row r="70702" spans="2:2">
      <c r="B70702" s="150"/>
    </row>
    <row r="70703" spans="2:2">
      <c r="B70703" s="150"/>
    </row>
    <row r="70704" spans="2:2">
      <c r="B70704" s="150"/>
    </row>
    <row r="70705" spans="2:2">
      <c r="B70705" s="150"/>
    </row>
    <row r="70706" spans="2:2">
      <c r="B70706" s="150"/>
    </row>
    <row r="70707" spans="2:2">
      <c r="B70707" s="150"/>
    </row>
    <row r="70708" spans="2:2">
      <c r="B70708" s="150"/>
    </row>
    <row r="70709" spans="2:2">
      <c r="B70709" s="150"/>
    </row>
    <row r="70710" spans="2:2">
      <c r="B70710" s="150"/>
    </row>
    <row r="70711" spans="2:2">
      <c r="B70711" s="150"/>
    </row>
    <row r="70712" spans="2:2">
      <c r="B70712" s="150"/>
    </row>
    <row r="70713" spans="2:2">
      <c r="B70713" s="150"/>
    </row>
    <row r="70714" spans="2:2">
      <c r="B70714" s="150"/>
    </row>
    <row r="70715" spans="2:2">
      <c r="B70715" s="150"/>
    </row>
    <row r="70716" spans="2:2">
      <c r="B70716" s="150"/>
    </row>
    <row r="70717" spans="2:2">
      <c r="B70717" s="150"/>
    </row>
    <row r="70718" spans="2:2">
      <c r="B70718" s="150"/>
    </row>
    <row r="70719" spans="2:2">
      <c r="B70719" s="150"/>
    </row>
    <row r="70720" spans="2:2">
      <c r="B70720" s="150"/>
    </row>
    <row r="70721" spans="2:2">
      <c r="B70721" s="150"/>
    </row>
    <row r="70722" spans="2:2">
      <c r="B70722" s="150"/>
    </row>
    <row r="70723" spans="2:2">
      <c r="B70723" s="150"/>
    </row>
    <row r="70724" spans="2:2">
      <c r="B70724" s="150"/>
    </row>
    <row r="70725" spans="2:2">
      <c r="B70725" s="150"/>
    </row>
    <row r="70726" spans="2:2">
      <c r="B70726" s="150"/>
    </row>
    <row r="70727" spans="2:2">
      <c r="B70727" s="150"/>
    </row>
    <row r="70728" spans="2:2">
      <c r="B70728" s="150"/>
    </row>
    <row r="70729" spans="2:2">
      <c r="B70729" s="150"/>
    </row>
    <row r="70730" spans="2:2">
      <c r="B70730" s="150"/>
    </row>
    <row r="70731" spans="2:2">
      <c r="B70731" s="150"/>
    </row>
    <row r="70732" spans="2:2">
      <c r="B70732" s="150"/>
    </row>
    <row r="70733" spans="2:2">
      <c r="B70733" s="150"/>
    </row>
    <row r="70734" spans="2:2">
      <c r="B70734" s="150"/>
    </row>
    <row r="70735" spans="2:2">
      <c r="B70735" s="150"/>
    </row>
    <row r="70736" spans="2:2">
      <c r="B70736" s="150"/>
    </row>
    <row r="70737" spans="2:2">
      <c r="B70737" s="150"/>
    </row>
    <row r="70738" spans="2:2">
      <c r="B70738" s="150"/>
    </row>
    <row r="70739" spans="2:2">
      <c r="B70739" s="150"/>
    </row>
    <row r="70740" spans="2:2">
      <c r="B70740" s="150"/>
    </row>
    <row r="70741" spans="2:2">
      <c r="B70741" s="150"/>
    </row>
    <row r="70742" spans="2:2">
      <c r="B70742" s="150"/>
    </row>
    <row r="70743" spans="2:2">
      <c r="B70743" s="150"/>
    </row>
    <row r="70744" spans="2:2">
      <c r="B70744" s="150"/>
    </row>
    <row r="70745" spans="2:2">
      <c r="B70745" s="150"/>
    </row>
    <row r="70746" spans="2:2">
      <c r="B70746" s="150"/>
    </row>
    <row r="70747" spans="2:2">
      <c r="B70747" s="150"/>
    </row>
    <row r="70748" spans="2:2">
      <c r="B70748" s="150"/>
    </row>
    <row r="70749" spans="2:2">
      <c r="B70749" s="150"/>
    </row>
    <row r="70750" spans="2:2">
      <c r="B70750" s="150"/>
    </row>
    <row r="70751" spans="2:2">
      <c r="B70751" s="150"/>
    </row>
    <row r="70752" spans="2:2">
      <c r="B70752" s="150"/>
    </row>
    <row r="70753" spans="2:2">
      <c r="B70753" s="150"/>
    </row>
    <row r="70754" spans="2:2">
      <c r="B70754" s="150"/>
    </row>
    <row r="70755" spans="2:2">
      <c r="B70755" s="150"/>
    </row>
    <row r="70756" spans="2:2">
      <c r="B70756" s="150"/>
    </row>
    <row r="70757" spans="2:2">
      <c r="B70757" s="150"/>
    </row>
    <row r="70758" spans="2:2">
      <c r="B70758" s="150"/>
    </row>
    <row r="70759" spans="2:2">
      <c r="B70759" s="150"/>
    </row>
    <row r="70760" spans="2:2">
      <c r="B70760" s="150"/>
    </row>
    <row r="70761" spans="2:2">
      <c r="B70761" s="150"/>
    </row>
    <row r="70762" spans="2:2">
      <c r="B70762" s="150"/>
    </row>
    <row r="70763" spans="2:2">
      <c r="B70763" s="150"/>
    </row>
    <row r="70764" spans="2:2">
      <c r="B70764" s="150"/>
    </row>
    <row r="70765" spans="2:2">
      <c r="B70765" s="150"/>
    </row>
    <row r="70766" spans="2:2">
      <c r="B70766" s="150"/>
    </row>
    <row r="70767" spans="2:2">
      <c r="B70767" s="150"/>
    </row>
    <row r="70768" spans="2:2">
      <c r="B70768" s="150"/>
    </row>
    <row r="70769" spans="2:2">
      <c r="B70769" s="150"/>
    </row>
    <row r="70770" spans="2:2">
      <c r="B70770" s="150"/>
    </row>
    <row r="70771" spans="2:2">
      <c r="B70771" s="150"/>
    </row>
    <row r="70772" spans="2:2">
      <c r="B70772" s="150"/>
    </row>
    <row r="70773" spans="2:2">
      <c r="B70773" s="150"/>
    </row>
    <row r="70774" spans="2:2">
      <c r="B70774" s="150"/>
    </row>
    <row r="70775" spans="2:2">
      <c r="B70775" s="150"/>
    </row>
    <row r="70776" spans="2:2">
      <c r="B70776" s="150"/>
    </row>
    <row r="70777" spans="2:2">
      <c r="B70777" s="150"/>
    </row>
    <row r="70778" spans="2:2">
      <c r="B70778" s="150"/>
    </row>
    <row r="70779" spans="2:2">
      <c r="B70779" s="150"/>
    </row>
    <row r="70780" spans="2:2">
      <c r="B70780" s="150"/>
    </row>
    <row r="70781" spans="2:2">
      <c r="B70781" s="150"/>
    </row>
    <row r="70782" spans="2:2">
      <c r="B70782" s="150"/>
    </row>
    <row r="70783" spans="2:2">
      <c r="B70783" s="150"/>
    </row>
    <row r="70784" spans="2:2">
      <c r="B70784" s="150"/>
    </row>
    <row r="70785" spans="2:2">
      <c r="B70785" s="150"/>
    </row>
    <row r="70786" spans="2:2">
      <c r="B70786" s="150"/>
    </row>
    <row r="70787" spans="2:2">
      <c r="B70787" s="150"/>
    </row>
    <row r="70788" spans="2:2">
      <c r="B70788" s="150"/>
    </row>
    <row r="70789" spans="2:2">
      <c r="B70789" s="150"/>
    </row>
    <row r="70790" spans="2:2">
      <c r="B70790" s="150"/>
    </row>
    <row r="70791" spans="2:2">
      <c r="B70791" s="150"/>
    </row>
    <row r="70792" spans="2:2">
      <c r="B70792" s="150"/>
    </row>
    <row r="70793" spans="2:2">
      <c r="B70793" s="150"/>
    </row>
    <row r="70794" spans="2:2">
      <c r="B70794" s="150"/>
    </row>
    <row r="70795" spans="2:2">
      <c r="B70795" s="150"/>
    </row>
    <row r="70796" spans="2:2">
      <c r="B70796" s="150"/>
    </row>
    <row r="70797" spans="2:2">
      <c r="B70797" s="150"/>
    </row>
    <row r="70798" spans="2:2">
      <c r="B70798" s="150"/>
    </row>
    <row r="70799" spans="2:2">
      <c r="B70799" s="150"/>
    </row>
    <row r="70800" spans="2:2">
      <c r="B70800" s="150"/>
    </row>
    <row r="70801" spans="2:2">
      <c r="B70801" s="150"/>
    </row>
    <row r="70802" spans="2:2">
      <c r="B70802" s="150"/>
    </row>
    <row r="70803" spans="2:2">
      <c r="B70803" s="150"/>
    </row>
    <row r="70804" spans="2:2">
      <c r="B70804" s="150"/>
    </row>
    <row r="70805" spans="2:2">
      <c r="B70805" s="150"/>
    </row>
    <row r="70806" spans="2:2">
      <c r="B70806" s="150"/>
    </row>
    <row r="70807" spans="2:2">
      <c r="B70807" s="150"/>
    </row>
    <row r="70808" spans="2:2">
      <c r="B70808" s="150"/>
    </row>
    <row r="70809" spans="2:2">
      <c r="B70809" s="150"/>
    </row>
    <row r="70810" spans="2:2">
      <c r="B70810" s="150"/>
    </row>
    <row r="70811" spans="2:2">
      <c r="B70811" s="150"/>
    </row>
    <row r="70812" spans="2:2">
      <c r="B70812" s="150"/>
    </row>
    <row r="70813" spans="2:2">
      <c r="B70813" s="150"/>
    </row>
    <row r="70814" spans="2:2">
      <c r="B70814" s="150"/>
    </row>
    <row r="70815" spans="2:2">
      <c r="B70815" s="150"/>
    </row>
    <row r="70816" spans="2:2">
      <c r="B70816" s="150"/>
    </row>
    <row r="70817" spans="2:2">
      <c r="B70817" s="150"/>
    </row>
    <row r="70818" spans="2:2">
      <c r="B70818" s="150"/>
    </row>
    <row r="70819" spans="2:2">
      <c r="B70819" s="150"/>
    </row>
    <row r="70820" spans="2:2">
      <c r="B70820" s="150"/>
    </row>
    <row r="70821" spans="2:2">
      <c r="B70821" s="150"/>
    </row>
    <row r="70822" spans="2:2">
      <c r="B70822" s="150"/>
    </row>
    <row r="70823" spans="2:2">
      <c r="B70823" s="150"/>
    </row>
    <row r="70824" spans="2:2">
      <c r="B70824" s="150"/>
    </row>
    <row r="70825" spans="2:2">
      <c r="B70825" s="150"/>
    </row>
    <row r="70826" spans="2:2">
      <c r="B70826" s="150"/>
    </row>
    <row r="70827" spans="2:2">
      <c r="B70827" s="150"/>
    </row>
    <row r="70828" spans="2:2">
      <c r="B70828" s="150"/>
    </row>
    <row r="70829" spans="2:2">
      <c r="B70829" s="150"/>
    </row>
    <row r="70830" spans="2:2">
      <c r="B70830" s="150"/>
    </row>
    <row r="70831" spans="2:2">
      <c r="B70831" s="150"/>
    </row>
    <row r="70832" spans="2:2">
      <c r="B70832" s="150"/>
    </row>
    <row r="70833" spans="2:2">
      <c r="B70833" s="150"/>
    </row>
    <row r="70834" spans="2:2">
      <c r="B70834" s="150"/>
    </row>
    <row r="70835" spans="2:2">
      <c r="B70835" s="150"/>
    </row>
    <row r="70836" spans="2:2">
      <c r="B70836" s="150"/>
    </row>
    <row r="70837" spans="2:2">
      <c r="B70837" s="150"/>
    </row>
    <row r="70838" spans="2:2">
      <c r="B70838" s="150"/>
    </row>
    <row r="70839" spans="2:2">
      <c r="B70839" s="150"/>
    </row>
    <row r="70840" spans="2:2">
      <c r="B70840" s="150"/>
    </row>
    <row r="70841" spans="2:2">
      <c r="B70841" s="150"/>
    </row>
    <row r="70842" spans="2:2">
      <c r="B70842" s="150"/>
    </row>
    <row r="70843" spans="2:2">
      <c r="B70843" s="150"/>
    </row>
    <row r="70844" spans="2:2">
      <c r="B70844" s="150"/>
    </row>
    <row r="70845" spans="2:2">
      <c r="B70845" s="150"/>
    </row>
    <row r="70846" spans="2:2">
      <c r="B70846" s="150"/>
    </row>
    <row r="70847" spans="2:2">
      <c r="B70847" s="150"/>
    </row>
    <row r="70848" spans="2:2">
      <c r="B70848" s="150"/>
    </row>
    <row r="70849" spans="2:2">
      <c r="B70849" s="150"/>
    </row>
    <row r="70850" spans="2:2">
      <c r="B70850" s="150"/>
    </row>
    <row r="70851" spans="2:2">
      <c r="B70851" s="150"/>
    </row>
    <row r="70852" spans="2:2">
      <c r="B70852" s="150"/>
    </row>
    <row r="70853" spans="2:2">
      <c r="B70853" s="150"/>
    </row>
    <row r="70854" spans="2:2">
      <c r="B70854" s="150"/>
    </row>
    <row r="70855" spans="2:2">
      <c r="B70855" s="150"/>
    </row>
    <row r="70856" spans="2:2">
      <c r="B70856" s="150"/>
    </row>
    <row r="70857" spans="2:2">
      <c r="B70857" s="150"/>
    </row>
    <row r="70858" spans="2:2">
      <c r="B70858" s="150"/>
    </row>
    <row r="70859" spans="2:2">
      <c r="B70859" s="150"/>
    </row>
    <row r="70860" spans="2:2">
      <c r="B70860" s="150"/>
    </row>
    <row r="70861" spans="2:2">
      <c r="B70861" s="150"/>
    </row>
    <row r="70862" spans="2:2">
      <c r="B70862" s="150"/>
    </row>
    <row r="70863" spans="2:2">
      <c r="B70863" s="150"/>
    </row>
    <row r="70864" spans="2:2">
      <c r="B70864" s="150"/>
    </row>
    <row r="70865" spans="2:2">
      <c r="B70865" s="150"/>
    </row>
    <row r="70866" spans="2:2">
      <c r="B70866" s="150"/>
    </row>
    <row r="70867" spans="2:2">
      <c r="B70867" s="150"/>
    </row>
    <row r="70868" spans="2:2">
      <c r="B70868" s="150"/>
    </row>
    <row r="70869" spans="2:2">
      <c r="B70869" s="150"/>
    </row>
    <row r="70870" spans="2:2">
      <c r="B70870" s="150"/>
    </row>
    <row r="70871" spans="2:2">
      <c r="B70871" s="150"/>
    </row>
    <row r="70872" spans="2:2">
      <c r="B70872" s="150"/>
    </row>
    <row r="70873" spans="2:2">
      <c r="B70873" s="150"/>
    </row>
    <row r="70874" spans="2:2">
      <c r="B70874" s="150"/>
    </row>
    <row r="70875" spans="2:2">
      <c r="B70875" s="150"/>
    </row>
    <row r="70876" spans="2:2">
      <c r="B70876" s="150"/>
    </row>
    <row r="70877" spans="2:2">
      <c r="B70877" s="150"/>
    </row>
    <row r="70878" spans="2:2">
      <c r="B70878" s="150"/>
    </row>
    <row r="70879" spans="2:2">
      <c r="B70879" s="150"/>
    </row>
    <row r="70880" spans="2:2">
      <c r="B70880" s="150"/>
    </row>
    <row r="70881" spans="2:2">
      <c r="B70881" s="150"/>
    </row>
    <row r="70882" spans="2:2">
      <c r="B70882" s="150"/>
    </row>
    <row r="70883" spans="2:2">
      <c r="B70883" s="150"/>
    </row>
    <row r="70884" spans="2:2">
      <c r="B70884" s="150"/>
    </row>
    <row r="70885" spans="2:2">
      <c r="B70885" s="150"/>
    </row>
    <row r="70886" spans="2:2">
      <c r="B70886" s="150"/>
    </row>
    <row r="70887" spans="2:2">
      <c r="B70887" s="150"/>
    </row>
    <row r="70888" spans="2:2">
      <c r="B70888" s="150"/>
    </row>
    <row r="70889" spans="2:2">
      <c r="B70889" s="150"/>
    </row>
    <row r="70890" spans="2:2">
      <c r="B70890" s="150"/>
    </row>
    <row r="70891" spans="2:2">
      <c r="B70891" s="150"/>
    </row>
    <row r="70892" spans="2:2">
      <c r="B70892" s="150"/>
    </row>
    <row r="70893" spans="2:2">
      <c r="B70893" s="150"/>
    </row>
    <row r="70894" spans="2:2">
      <c r="B70894" s="150"/>
    </row>
    <row r="70895" spans="2:2">
      <c r="B70895" s="150"/>
    </row>
    <row r="70896" spans="2:2">
      <c r="B70896" s="150"/>
    </row>
    <row r="70897" spans="2:2">
      <c r="B70897" s="150"/>
    </row>
    <row r="70898" spans="2:2">
      <c r="B70898" s="150"/>
    </row>
    <row r="70899" spans="2:2">
      <c r="B70899" s="150"/>
    </row>
    <row r="70900" spans="2:2">
      <c r="B70900" s="150"/>
    </row>
    <row r="70901" spans="2:2">
      <c r="B70901" s="150"/>
    </row>
    <row r="70902" spans="2:2">
      <c r="B70902" s="150"/>
    </row>
    <row r="70903" spans="2:2">
      <c r="B70903" s="150"/>
    </row>
    <row r="70904" spans="2:2">
      <c r="B70904" s="150"/>
    </row>
    <row r="70905" spans="2:2">
      <c r="B70905" s="150"/>
    </row>
    <row r="70906" spans="2:2">
      <c r="B70906" s="150"/>
    </row>
    <row r="70907" spans="2:2">
      <c r="B70907" s="150"/>
    </row>
    <row r="70908" spans="2:2">
      <c r="B70908" s="150"/>
    </row>
    <row r="70909" spans="2:2">
      <c r="B70909" s="150"/>
    </row>
    <row r="70910" spans="2:2">
      <c r="B70910" s="150"/>
    </row>
    <row r="70911" spans="2:2">
      <c r="B70911" s="150"/>
    </row>
    <row r="70912" spans="2:2">
      <c r="B70912" s="150"/>
    </row>
    <row r="70913" spans="2:2">
      <c r="B70913" s="150"/>
    </row>
    <row r="70914" spans="2:2">
      <c r="B70914" s="150"/>
    </row>
    <row r="70915" spans="2:2">
      <c r="B70915" s="150"/>
    </row>
    <row r="70916" spans="2:2">
      <c r="B70916" s="150"/>
    </row>
    <row r="70917" spans="2:2">
      <c r="B70917" s="150"/>
    </row>
    <row r="70918" spans="2:2">
      <c r="B70918" s="150"/>
    </row>
    <row r="70919" spans="2:2">
      <c r="B70919" s="150"/>
    </row>
    <row r="70920" spans="2:2">
      <c r="B70920" s="150"/>
    </row>
    <row r="70921" spans="2:2">
      <c r="B70921" s="150"/>
    </row>
    <row r="70922" spans="2:2">
      <c r="B70922" s="150"/>
    </row>
    <row r="70923" spans="2:2">
      <c r="B70923" s="150"/>
    </row>
    <row r="70924" spans="2:2">
      <c r="B70924" s="150"/>
    </row>
    <row r="70925" spans="2:2">
      <c r="B70925" s="150"/>
    </row>
    <row r="70926" spans="2:2">
      <c r="B70926" s="150"/>
    </row>
    <row r="70927" spans="2:2">
      <c r="B70927" s="150"/>
    </row>
    <row r="70928" spans="2:2">
      <c r="B70928" s="150"/>
    </row>
    <row r="70929" spans="2:2">
      <c r="B70929" s="150"/>
    </row>
    <row r="70930" spans="2:2">
      <c r="B70930" s="150"/>
    </row>
    <row r="70931" spans="2:2">
      <c r="B70931" s="150"/>
    </row>
    <row r="70932" spans="2:2">
      <c r="B70932" s="150"/>
    </row>
    <row r="70933" spans="2:2">
      <c r="B70933" s="150"/>
    </row>
    <row r="70934" spans="2:2">
      <c r="B70934" s="150"/>
    </row>
    <row r="70935" spans="2:2">
      <c r="B70935" s="150"/>
    </row>
    <row r="70936" spans="2:2">
      <c r="B70936" s="150"/>
    </row>
    <row r="70937" spans="2:2">
      <c r="B70937" s="150"/>
    </row>
    <row r="70938" spans="2:2">
      <c r="B70938" s="150"/>
    </row>
    <row r="70939" spans="2:2">
      <c r="B70939" s="150"/>
    </row>
    <row r="70940" spans="2:2">
      <c r="B70940" s="150"/>
    </row>
    <row r="70941" spans="2:2">
      <c r="B70941" s="150"/>
    </row>
    <row r="70942" spans="2:2">
      <c r="B70942" s="150"/>
    </row>
    <row r="70943" spans="2:2">
      <c r="B70943" s="150"/>
    </row>
    <row r="70944" spans="2:2">
      <c r="B70944" s="150"/>
    </row>
    <row r="70945" spans="2:2">
      <c r="B70945" s="150"/>
    </row>
    <row r="70946" spans="2:2">
      <c r="B70946" s="150"/>
    </row>
    <row r="70947" spans="2:2">
      <c r="B70947" s="150"/>
    </row>
    <row r="70948" spans="2:2">
      <c r="B70948" s="150"/>
    </row>
    <row r="70949" spans="2:2">
      <c r="B70949" s="150"/>
    </row>
    <row r="70950" spans="2:2">
      <c r="B70950" s="150"/>
    </row>
    <row r="70951" spans="2:2">
      <c r="B70951" s="150"/>
    </row>
    <row r="70952" spans="2:2">
      <c r="B70952" s="150"/>
    </row>
    <row r="70953" spans="2:2">
      <c r="B70953" s="150"/>
    </row>
    <row r="70954" spans="2:2">
      <c r="B70954" s="150"/>
    </row>
    <row r="70955" spans="2:2">
      <c r="B70955" s="150"/>
    </row>
    <row r="70956" spans="2:2">
      <c r="B70956" s="150"/>
    </row>
    <row r="70957" spans="2:2">
      <c r="B70957" s="150"/>
    </row>
    <row r="70958" spans="2:2">
      <c r="B70958" s="150"/>
    </row>
    <row r="70959" spans="2:2">
      <c r="B70959" s="150"/>
    </row>
    <row r="70960" spans="2:2">
      <c r="B70960" s="150"/>
    </row>
    <row r="70961" spans="2:2">
      <c r="B70961" s="150"/>
    </row>
    <row r="70962" spans="2:2">
      <c r="B70962" s="150"/>
    </row>
    <row r="70963" spans="2:2">
      <c r="B70963" s="150"/>
    </row>
    <row r="70964" spans="2:2">
      <c r="B70964" s="150"/>
    </row>
    <row r="70965" spans="2:2">
      <c r="B70965" s="150"/>
    </row>
    <row r="70966" spans="2:2">
      <c r="B70966" s="150"/>
    </row>
    <row r="70967" spans="2:2">
      <c r="B70967" s="150"/>
    </row>
    <row r="70968" spans="2:2">
      <c r="B70968" s="150"/>
    </row>
    <row r="70969" spans="2:2">
      <c r="B70969" s="150"/>
    </row>
    <row r="70970" spans="2:2">
      <c r="B70970" s="150"/>
    </row>
    <row r="70971" spans="2:2">
      <c r="B70971" s="150"/>
    </row>
    <row r="70972" spans="2:2">
      <c r="B70972" s="150"/>
    </row>
    <row r="70973" spans="2:2">
      <c r="B70973" s="150"/>
    </row>
    <row r="70974" spans="2:2">
      <c r="B70974" s="150"/>
    </row>
    <row r="70975" spans="2:2">
      <c r="B70975" s="150"/>
    </row>
    <row r="70976" spans="2:2">
      <c r="B70976" s="150"/>
    </row>
    <row r="70977" spans="2:2">
      <c r="B70977" s="150"/>
    </row>
    <row r="70978" spans="2:2">
      <c r="B70978" s="150"/>
    </row>
    <row r="70979" spans="2:2">
      <c r="B70979" s="150"/>
    </row>
    <row r="70980" spans="2:2">
      <c r="B70980" s="150"/>
    </row>
    <row r="70981" spans="2:2">
      <c r="B70981" s="150"/>
    </row>
    <row r="70982" spans="2:2">
      <c r="B70982" s="150"/>
    </row>
    <row r="70983" spans="2:2">
      <c r="B70983" s="150"/>
    </row>
    <row r="70984" spans="2:2">
      <c r="B70984" s="150"/>
    </row>
    <row r="70985" spans="2:2">
      <c r="B70985" s="150"/>
    </row>
    <row r="70986" spans="2:2">
      <c r="B70986" s="150"/>
    </row>
    <row r="70987" spans="2:2">
      <c r="B70987" s="150"/>
    </row>
    <row r="70988" spans="2:2">
      <c r="B70988" s="150"/>
    </row>
    <row r="70989" spans="2:2">
      <c r="B70989" s="150"/>
    </row>
    <row r="70990" spans="2:2">
      <c r="B70990" s="150"/>
    </row>
    <row r="70991" spans="2:2">
      <c r="B70991" s="150"/>
    </row>
    <row r="70992" spans="2:2">
      <c r="B70992" s="150"/>
    </row>
    <row r="70993" spans="2:2">
      <c r="B70993" s="150"/>
    </row>
    <row r="70994" spans="2:2">
      <c r="B70994" s="150"/>
    </row>
    <row r="70995" spans="2:2">
      <c r="B70995" s="150"/>
    </row>
    <row r="70996" spans="2:2">
      <c r="B70996" s="150"/>
    </row>
    <row r="70997" spans="2:2">
      <c r="B70997" s="150"/>
    </row>
    <row r="70998" spans="2:2">
      <c r="B70998" s="150"/>
    </row>
    <row r="70999" spans="2:2">
      <c r="B70999" s="150"/>
    </row>
    <row r="71000" spans="2:2">
      <c r="B71000" s="150"/>
    </row>
    <row r="71001" spans="2:2">
      <c r="B71001" s="150"/>
    </row>
    <row r="71002" spans="2:2">
      <c r="B71002" s="150"/>
    </row>
    <row r="71003" spans="2:2">
      <c r="B71003" s="150"/>
    </row>
    <row r="71004" spans="2:2">
      <c r="B71004" s="150"/>
    </row>
    <row r="71005" spans="2:2">
      <c r="B71005" s="150"/>
    </row>
    <row r="71006" spans="2:2">
      <c r="B71006" s="150"/>
    </row>
    <row r="71007" spans="2:2">
      <c r="B71007" s="150"/>
    </row>
    <row r="71008" spans="2:2">
      <c r="B71008" s="150"/>
    </row>
    <row r="71009" spans="2:2">
      <c r="B71009" s="150"/>
    </row>
    <row r="71010" spans="2:2">
      <c r="B71010" s="150"/>
    </row>
    <row r="71011" spans="2:2">
      <c r="B71011" s="150"/>
    </row>
    <row r="71012" spans="2:2">
      <c r="B71012" s="150"/>
    </row>
    <row r="71013" spans="2:2">
      <c r="B71013" s="150"/>
    </row>
    <row r="71014" spans="2:2">
      <c r="B71014" s="150"/>
    </row>
    <row r="71015" spans="2:2">
      <c r="B71015" s="150"/>
    </row>
    <row r="71016" spans="2:2">
      <c r="B71016" s="150"/>
    </row>
    <row r="71017" spans="2:2">
      <c r="B71017" s="150"/>
    </row>
    <row r="71018" spans="2:2">
      <c r="B71018" s="150"/>
    </row>
    <row r="71019" spans="2:2">
      <c r="B71019" s="150"/>
    </row>
    <row r="71020" spans="2:2">
      <c r="B71020" s="150"/>
    </row>
    <row r="71021" spans="2:2">
      <c r="B71021" s="150"/>
    </row>
    <row r="71022" spans="2:2">
      <c r="B71022" s="150"/>
    </row>
    <row r="71023" spans="2:2">
      <c r="B71023" s="150"/>
    </row>
    <row r="71024" spans="2:2">
      <c r="B71024" s="150"/>
    </row>
    <row r="71025" spans="2:2">
      <c r="B71025" s="150"/>
    </row>
    <row r="71026" spans="2:2">
      <c r="B71026" s="150"/>
    </row>
    <row r="71027" spans="2:2">
      <c r="B71027" s="150"/>
    </row>
    <row r="71028" spans="2:2">
      <c r="B71028" s="150"/>
    </row>
    <row r="71029" spans="2:2">
      <c r="B71029" s="150"/>
    </row>
    <row r="71030" spans="2:2">
      <c r="B71030" s="150"/>
    </row>
    <row r="71031" spans="2:2">
      <c r="B71031" s="150"/>
    </row>
    <row r="71032" spans="2:2">
      <c r="B71032" s="150"/>
    </row>
    <row r="71033" spans="2:2">
      <c r="B71033" s="150"/>
    </row>
    <row r="71034" spans="2:2">
      <c r="B71034" s="150"/>
    </row>
    <row r="71035" spans="2:2">
      <c r="B71035" s="150"/>
    </row>
    <row r="71036" spans="2:2">
      <c r="B71036" s="150"/>
    </row>
    <row r="71037" spans="2:2">
      <c r="B71037" s="150"/>
    </row>
    <row r="71038" spans="2:2">
      <c r="B71038" s="150"/>
    </row>
    <row r="71039" spans="2:2">
      <c r="B71039" s="150"/>
    </row>
    <row r="71040" spans="2:2">
      <c r="B71040" s="150"/>
    </row>
    <row r="71041" spans="2:2">
      <c r="B71041" s="150"/>
    </row>
    <row r="71042" spans="2:2">
      <c r="B71042" s="150"/>
    </row>
    <row r="71043" spans="2:2">
      <c r="B71043" s="150"/>
    </row>
    <row r="71044" spans="2:2">
      <c r="B71044" s="150"/>
    </row>
    <row r="71045" spans="2:2">
      <c r="B71045" s="150"/>
    </row>
    <row r="71046" spans="2:2">
      <c r="B71046" s="150"/>
    </row>
    <row r="71047" spans="2:2">
      <c r="B71047" s="150"/>
    </row>
    <row r="71048" spans="2:2">
      <c r="B71048" s="150"/>
    </row>
    <row r="71049" spans="2:2">
      <c r="B71049" s="150"/>
    </row>
    <row r="71050" spans="2:2">
      <c r="B71050" s="150"/>
    </row>
    <row r="71051" spans="2:2">
      <c r="B71051" s="150"/>
    </row>
    <row r="71052" spans="2:2">
      <c r="B71052" s="150"/>
    </row>
    <row r="71053" spans="2:2">
      <c r="B71053" s="150"/>
    </row>
    <row r="71054" spans="2:2">
      <c r="B71054" s="150"/>
    </row>
    <row r="71055" spans="2:2">
      <c r="B71055" s="150"/>
    </row>
    <row r="71056" spans="2:2">
      <c r="B71056" s="150"/>
    </row>
    <row r="71057" spans="2:2">
      <c r="B71057" s="150"/>
    </row>
    <row r="71058" spans="2:2">
      <c r="B71058" s="150"/>
    </row>
    <row r="71059" spans="2:2">
      <c r="B71059" s="150"/>
    </row>
    <row r="71060" spans="2:2">
      <c r="B71060" s="150"/>
    </row>
    <row r="71061" spans="2:2">
      <c r="B71061" s="150"/>
    </row>
    <row r="71062" spans="2:2">
      <c r="B71062" s="150"/>
    </row>
    <row r="71063" spans="2:2">
      <c r="B71063" s="150"/>
    </row>
    <row r="71064" spans="2:2">
      <c r="B71064" s="150"/>
    </row>
    <row r="71065" spans="2:2">
      <c r="B71065" s="150"/>
    </row>
    <row r="71066" spans="2:2">
      <c r="B71066" s="150"/>
    </row>
    <row r="71067" spans="2:2">
      <c r="B71067" s="150"/>
    </row>
    <row r="71068" spans="2:2">
      <c r="B71068" s="150"/>
    </row>
    <row r="71069" spans="2:2">
      <c r="B71069" s="150"/>
    </row>
    <row r="71070" spans="2:2">
      <c r="B71070" s="150"/>
    </row>
    <row r="71071" spans="2:2">
      <c r="B71071" s="150"/>
    </row>
    <row r="71072" spans="2:2">
      <c r="B71072" s="150"/>
    </row>
    <row r="71073" spans="2:2">
      <c r="B71073" s="150"/>
    </row>
    <row r="71074" spans="2:2">
      <c r="B71074" s="150"/>
    </row>
    <row r="71075" spans="2:2">
      <c r="B71075" s="150"/>
    </row>
    <row r="71076" spans="2:2">
      <c r="B71076" s="150"/>
    </row>
    <row r="71077" spans="2:2">
      <c r="B71077" s="150"/>
    </row>
    <row r="71078" spans="2:2">
      <c r="B71078" s="150"/>
    </row>
    <row r="71079" spans="2:2">
      <c r="B71079" s="150"/>
    </row>
    <row r="71080" spans="2:2">
      <c r="B71080" s="150"/>
    </row>
    <row r="71081" spans="2:2">
      <c r="B71081" s="150"/>
    </row>
    <row r="71082" spans="2:2">
      <c r="B71082" s="150"/>
    </row>
    <row r="71083" spans="2:2">
      <c r="B71083" s="150"/>
    </row>
    <row r="71084" spans="2:2">
      <c r="B71084" s="150"/>
    </row>
    <row r="71085" spans="2:2">
      <c r="B71085" s="150"/>
    </row>
    <row r="71086" spans="2:2">
      <c r="B71086" s="150"/>
    </row>
    <row r="71087" spans="2:2">
      <c r="B71087" s="150"/>
    </row>
    <row r="71088" spans="2:2">
      <c r="B71088" s="150"/>
    </row>
    <row r="71089" spans="2:2">
      <c r="B71089" s="150"/>
    </row>
    <row r="71090" spans="2:2">
      <c r="B71090" s="150"/>
    </row>
    <row r="71091" spans="2:2">
      <c r="B71091" s="150"/>
    </row>
    <row r="71092" spans="2:2">
      <c r="B71092" s="150"/>
    </row>
    <row r="71093" spans="2:2">
      <c r="B71093" s="150"/>
    </row>
    <row r="71094" spans="2:2">
      <c r="B71094" s="150"/>
    </row>
    <row r="71095" spans="2:2">
      <c r="B71095" s="150"/>
    </row>
    <row r="71096" spans="2:2">
      <c r="B71096" s="150"/>
    </row>
    <row r="71097" spans="2:2">
      <c r="B71097" s="150"/>
    </row>
    <row r="71098" spans="2:2">
      <c r="B71098" s="150"/>
    </row>
    <row r="71099" spans="2:2">
      <c r="B71099" s="150"/>
    </row>
    <row r="71100" spans="2:2">
      <c r="B71100" s="150"/>
    </row>
    <row r="71101" spans="2:2">
      <c r="B71101" s="150"/>
    </row>
    <row r="71102" spans="2:2">
      <c r="B71102" s="150"/>
    </row>
    <row r="71103" spans="2:2">
      <c r="B71103" s="150"/>
    </row>
    <row r="71104" spans="2:2">
      <c r="B71104" s="150"/>
    </row>
    <row r="71105" spans="2:2">
      <c r="B71105" s="150"/>
    </row>
    <row r="71106" spans="2:2">
      <c r="B71106" s="150"/>
    </row>
    <row r="71107" spans="2:2">
      <c r="B71107" s="150"/>
    </row>
    <row r="71108" spans="2:2">
      <c r="B71108" s="150"/>
    </row>
    <row r="71109" spans="2:2">
      <c r="B71109" s="150"/>
    </row>
    <row r="71110" spans="2:2">
      <c r="B71110" s="150"/>
    </row>
    <row r="71111" spans="2:2">
      <c r="B71111" s="150"/>
    </row>
    <row r="71112" spans="2:2">
      <c r="B71112" s="150"/>
    </row>
    <row r="71113" spans="2:2">
      <c r="B71113" s="150"/>
    </row>
    <row r="71114" spans="2:2">
      <c r="B71114" s="150"/>
    </row>
    <row r="71115" spans="2:2">
      <c r="B71115" s="150"/>
    </row>
    <row r="71116" spans="2:2">
      <c r="B71116" s="150"/>
    </row>
    <row r="71117" spans="2:2">
      <c r="B71117" s="150"/>
    </row>
    <row r="71118" spans="2:2">
      <c r="B71118" s="150"/>
    </row>
    <row r="71119" spans="2:2">
      <c r="B71119" s="150"/>
    </row>
    <row r="71120" spans="2:2">
      <c r="B71120" s="150"/>
    </row>
    <row r="71121" spans="2:2">
      <c r="B71121" s="150"/>
    </row>
    <row r="71122" spans="2:2">
      <c r="B71122" s="150"/>
    </row>
    <row r="71123" spans="2:2">
      <c r="B71123" s="150"/>
    </row>
    <row r="71124" spans="2:2">
      <c r="B71124" s="150"/>
    </row>
    <row r="71125" spans="2:2">
      <c r="B71125" s="150"/>
    </row>
    <row r="71126" spans="2:2">
      <c r="B71126" s="150"/>
    </row>
    <row r="71127" spans="2:2">
      <c r="B71127" s="150"/>
    </row>
    <row r="71128" spans="2:2">
      <c r="B71128" s="150"/>
    </row>
    <row r="71129" spans="2:2">
      <c r="B71129" s="150"/>
    </row>
    <row r="71130" spans="2:2">
      <c r="B71130" s="150"/>
    </row>
    <row r="71131" spans="2:2">
      <c r="B71131" s="150"/>
    </row>
    <row r="71132" spans="2:2">
      <c r="B71132" s="150"/>
    </row>
    <row r="71133" spans="2:2">
      <c r="B71133" s="150"/>
    </row>
    <row r="71134" spans="2:2">
      <c r="B71134" s="150"/>
    </row>
    <row r="71135" spans="2:2">
      <c r="B71135" s="150"/>
    </row>
    <row r="71136" spans="2:2">
      <c r="B71136" s="150"/>
    </row>
    <row r="71137" spans="2:2">
      <c r="B71137" s="150"/>
    </row>
    <row r="71138" spans="2:2">
      <c r="B71138" s="150"/>
    </row>
    <row r="71139" spans="2:2">
      <c r="B71139" s="150"/>
    </row>
    <row r="71140" spans="2:2">
      <c r="B71140" s="150"/>
    </row>
    <row r="71141" spans="2:2">
      <c r="B71141" s="150"/>
    </row>
    <row r="71142" spans="2:2">
      <c r="B71142" s="150"/>
    </row>
    <row r="71143" spans="2:2">
      <c r="B71143" s="150"/>
    </row>
    <row r="71144" spans="2:2">
      <c r="B71144" s="150"/>
    </row>
    <row r="71145" spans="2:2">
      <c r="B71145" s="150"/>
    </row>
    <row r="71146" spans="2:2">
      <c r="B71146" s="150"/>
    </row>
    <row r="71147" spans="2:2">
      <c r="B71147" s="150"/>
    </row>
    <row r="71148" spans="2:2">
      <c r="B71148" s="150"/>
    </row>
    <row r="71149" spans="2:2">
      <c r="B71149" s="150"/>
    </row>
    <row r="71150" spans="2:2">
      <c r="B71150" s="150"/>
    </row>
    <row r="71151" spans="2:2">
      <c r="B71151" s="150"/>
    </row>
    <row r="71152" spans="2:2">
      <c r="B71152" s="150"/>
    </row>
    <row r="71153" spans="2:2">
      <c r="B71153" s="150"/>
    </row>
    <row r="71154" spans="2:2">
      <c r="B71154" s="150"/>
    </row>
    <row r="71155" spans="2:2">
      <c r="B71155" s="150"/>
    </row>
    <row r="71156" spans="2:2">
      <c r="B71156" s="150"/>
    </row>
    <row r="71157" spans="2:2">
      <c r="B71157" s="150"/>
    </row>
    <row r="71158" spans="2:2">
      <c r="B71158" s="150"/>
    </row>
    <row r="71159" spans="2:2">
      <c r="B71159" s="150"/>
    </row>
    <row r="71160" spans="2:2">
      <c r="B71160" s="150"/>
    </row>
    <row r="71161" spans="2:2">
      <c r="B71161" s="150"/>
    </row>
    <row r="71162" spans="2:2">
      <c r="B71162" s="150"/>
    </row>
    <row r="71163" spans="2:2">
      <c r="B71163" s="150"/>
    </row>
    <row r="71164" spans="2:2">
      <c r="B71164" s="150"/>
    </row>
    <row r="71165" spans="2:2">
      <c r="B71165" s="150"/>
    </row>
    <row r="71166" spans="2:2">
      <c r="B71166" s="150"/>
    </row>
    <row r="71167" spans="2:2">
      <c r="B71167" s="150"/>
    </row>
    <row r="71168" spans="2:2">
      <c r="B71168" s="150"/>
    </row>
    <row r="71169" spans="2:2">
      <c r="B71169" s="150"/>
    </row>
    <row r="71170" spans="2:2">
      <c r="B71170" s="150"/>
    </row>
    <row r="71171" spans="2:2">
      <c r="B71171" s="150"/>
    </row>
    <row r="71172" spans="2:2">
      <c r="B71172" s="150"/>
    </row>
    <row r="71173" spans="2:2">
      <c r="B71173" s="150"/>
    </row>
    <row r="71174" spans="2:2">
      <c r="B71174" s="150"/>
    </row>
    <row r="71175" spans="2:2">
      <c r="B71175" s="150"/>
    </row>
    <row r="71176" spans="2:2">
      <c r="B71176" s="150"/>
    </row>
    <row r="71177" spans="2:2">
      <c r="B71177" s="150"/>
    </row>
    <row r="71178" spans="2:2">
      <c r="B71178" s="150"/>
    </row>
    <row r="71179" spans="2:2">
      <c r="B71179" s="150"/>
    </row>
    <row r="71180" spans="2:2">
      <c r="B71180" s="150"/>
    </row>
    <row r="71181" spans="2:2">
      <c r="B71181" s="150"/>
    </row>
    <row r="71182" spans="2:2">
      <c r="B71182" s="150"/>
    </row>
    <row r="71183" spans="2:2">
      <c r="B71183" s="150"/>
    </row>
    <row r="71184" spans="2:2">
      <c r="B71184" s="150"/>
    </row>
    <row r="71185" spans="2:2">
      <c r="B71185" s="150"/>
    </row>
    <row r="71186" spans="2:2">
      <c r="B71186" s="150"/>
    </row>
    <row r="71187" spans="2:2">
      <c r="B71187" s="150"/>
    </row>
    <row r="71188" spans="2:2">
      <c r="B71188" s="150"/>
    </row>
    <row r="71189" spans="2:2">
      <c r="B71189" s="150"/>
    </row>
    <row r="71190" spans="2:2">
      <c r="B71190" s="150"/>
    </row>
    <row r="71191" spans="2:2">
      <c r="B71191" s="150"/>
    </row>
    <row r="71192" spans="2:2">
      <c r="B71192" s="150"/>
    </row>
    <row r="71193" spans="2:2">
      <c r="B71193" s="150"/>
    </row>
    <row r="71194" spans="2:2">
      <c r="B71194" s="150"/>
    </row>
    <row r="71195" spans="2:2">
      <c r="B71195" s="150"/>
    </row>
    <row r="71196" spans="2:2">
      <c r="B71196" s="150"/>
    </row>
    <row r="71197" spans="2:2">
      <c r="B71197" s="150"/>
    </row>
    <row r="71198" spans="2:2">
      <c r="B71198" s="150"/>
    </row>
    <row r="71199" spans="2:2">
      <c r="B71199" s="150"/>
    </row>
    <row r="71200" spans="2:2">
      <c r="B71200" s="150"/>
    </row>
    <row r="71201" spans="2:2">
      <c r="B71201" s="150"/>
    </row>
    <row r="71202" spans="2:2">
      <c r="B71202" s="150"/>
    </row>
    <row r="71203" spans="2:2">
      <c r="B71203" s="150"/>
    </row>
    <row r="71204" spans="2:2">
      <c r="B71204" s="150"/>
    </row>
    <row r="71205" spans="2:2">
      <c r="B71205" s="150"/>
    </row>
    <row r="71206" spans="2:2">
      <c r="B71206" s="150"/>
    </row>
    <row r="71207" spans="2:2">
      <c r="B71207" s="150"/>
    </row>
    <row r="71208" spans="2:2">
      <c r="B71208" s="150"/>
    </row>
    <row r="71209" spans="2:2">
      <c r="B71209" s="150"/>
    </row>
    <row r="71210" spans="2:2">
      <c r="B71210" s="150"/>
    </row>
    <row r="71211" spans="2:2">
      <c r="B71211" s="150"/>
    </row>
    <row r="71212" spans="2:2">
      <c r="B71212" s="150"/>
    </row>
    <row r="71213" spans="2:2">
      <c r="B71213" s="150"/>
    </row>
    <row r="71214" spans="2:2">
      <c r="B71214" s="150"/>
    </row>
    <row r="71215" spans="2:2">
      <c r="B71215" s="150"/>
    </row>
    <row r="71216" spans="2:2">
      <c r="B71216" s="150"/>
    </row>
    <row r="71217" spans="2:2">
      <c r="B71217" s="150"/>
    </row>
    <row r="71218" spans="2:2">
      <c r="B71218" s="150"/>
    </row>
    <row r="71219" spans="2:2">
      <c r="B71219" s="150"/>
    </row>
    <row r="71220" spans="2:2">
      <c r="B71220" s="150"/>
    </row>
    <row r="71221" spans="2:2">
      <c r="B71221" s="150"/>
    </row>
    <row r="71222" spans="2:2">
      <c r="B71222" s="150"/>
    </row>
    <row r="71223" spans="2:2">
      <c r="B71223" s="150"/>
    </row>
    <row r="71224" spans="2:2">
      <c r="B71224" s="150"/>
    </row>
    <row r="71225" spans="2:2">
      <c r="B71225" s="150"/>
    </row>
    <row r="71226" spans="2:2">
      <c r="B71226" s="150"/>
    </row>
    <row r="71227" spans="2:2">
      <c r="B71227" s="150"/>
    </row>
    <row r="71228" spans="2:2">
      <c r="B71228" s="150"/>
    </row>
    <row r="71229" spans="2:2">
      <c r="B71229" s="150"/>
    </row>
    <row r="71230" spans="2:2">
      <c r="B71230" s="150"/>
    </row>
    <row r="71231" spans="2:2">
      <c r="B71231" s="150"/>
    </row>
    <row r="71232" spans="2:2">
      <c r="B71232" s="150"/>
    </row>
    <row r="71233" spans="2:2">
      <c r="B71233" s="150"/>
    </row>
    <row r="71234" spans="2:2">
      <c r="B71234" s="150"/>
    </row>
    <row r="71235" spans="2:2">
      <c r="B71235" s="150"/>
    </row>
    <row r="71236" spans="2:2">
      <c r="B71236" s="150"/>
    </row>
    <row r="71237" spans="2:2">
      <c r="B71237" s="150"/>
    </row>
    <row r="71238" spans="2:2">
      <c r="B71238" s="150"/>
    </row>
    <row r="71239" spans="2:2">
      <c r="B71239" s="150"/>
    </row>
    <row r="71240" spans="2:2">
      <c r="B71240" s="150"/>
    </row>
    <row r="71241" spans="2:2">
      <c r="B71241" s="150"/>
    </row>
    <row r="71242" spans="2:2">
      <c r="B71242" s="150"/>
    </row>
    <row r="71243" spans="2:2">
      <c r="B71243" s="150"/>
    </row>
    <row r="71244" spans="2:2">
      <c r="B71244" s="150"/>
    </row>
    <row r="71245" spans="2:2">
      <c r="B71245" s="150"/>
    </row>
    <row r="71246" spans="2:2">
      <c r="B71246" s="150"/>
    </row>
    <row r="71247" spans="2:2">
      <c r="B71247" s="150"/>
    </row>
    <row r="71248" spans="2:2">
      <c r="B71248" s="150"/>
    </row>
    <row r="71249" spans="2:2">
      <c r="B71249" s="150"/>
    </row>
    <row r="71250" spans="2:2">
      <c r="B71250" s="150"/>
    </row>
    <row r="71251" spans="2:2">
      <c r="B71251" s="150"/>
    </row>
    <row r="71252" spans="2:2">
      <c r="B71252" s="150"/>
    </row>
    <row r="71253" spans="2:2">
      <c r="B71253" s="150"/>
    </row>
    <row r="71254" spans="2:2">
      <c r="B71254" s="150"/>
    </row>
    <row r="71255" spans="2:2">
      <c r="B71255" s="150"/>
    </row>
    <row r="71256" spans="2:2">
      <c r="B71256" s="150"/>
    </row>
    <row r="71257" spans="2:2">
      <c r="B71257" s="150"/>
    </row>
    <row r="71258" spans="2:2">
      <c r="B71258" s="150"/>
    </row>
    <row r="71259" spans="2:2">
      <c r="B71259" s="150"/>
    </row>
    <row r="71260" spans="2:2">
      <c r="B71260" s="150"/>
    </row>
    <row r="71261" spans="2:2">
      <c r="B71261" s="150"/>
    </row>
    <row r="71262" spans="2:2">
      <c r="B71262" s="150"/>
    </row>
    <row r="71263" spans="2:2">
      <c r="B71263" s="150"/>
    </row>
    <row r="71264" spans="2:2">
      <c r="B71264" s="150"/>
    </row>
    <row r="71265" spans="2:2">
      <c r="B71265" s="150"/>
    </row>
    <row r="71266" spans="2:2">
      <c r="B71266" s="150"/>
    </row>
    <row r="71267" spans="2:2">
      <c r="B71267" s="150"/>
    </row>
    <row r="71268" spans="2:2">
      <c r="B71268" s="150"/>
    </row>
    <row r="71269" spans="2:2">
      <c r="B71269" s="150"/>
    </row>
    <row r="71270" spans="2:2">
      <c r="B71270" s="150"/>
    </row>
    <row r="71271" spans="2:2">
      <c r="B71271" s="150"/>
    </row>
    <row r="71272" spans="2:2">
      <c r="B71272" s="150"/>
    </row>
    <row r="71273" spans="2:2">
      <c r="B71273" s="150"/>
    </row>
    <row r="71274" spans="2:2">
      <c r="B71274" s="150"/>
    </row>
    <row r="71275" spans="2:2">
      <c r="B71275" s="150"/>
    </row>
    <row r="71276" spans="2:2">
      <c r="B71276" s="150"/>
    </row>
    <row r="71277" spans="2:2">
      <c r="B71277" s="150"/>
    </row>
    <row r="71278" spans="2:2">
      <c r="B71278" s="150"/>
    </row>
    <row r="71279" spans="2:2">
      <c r="B71279" s="150"/>
    </row>
    <row r="71280" spans="2:2">
      <c r="B71280" s="150"/>
    </row>
    <row r="71281" spans="2:2">
      <c r="B71281" s="150"/>
    </row>
    <row r="71282" spans="2:2">
      <c r="B71282" s="150"/>
    </row>
    <row r="71283" spans="2:2">
      <c r="B71283" s="150"/>
    </row>
    <row r="71284" spans="2:2">
      <c r="B71284" s="150"/>
    </row>
    <row r="71285" spans="2:2">
      <c r="B71285" s="150"/>
    </row>
    <row r="71286" spans="2:2">
      <c r="B71286" s="150"/>
    </row>
    <row r="71287" spans="2:2">
      <c r="B71287" s="150"/>
    </row>
    <row r="71288" spans="2:2">
      <c r="B71288" s="150"/>
    </row>
    <row r="71289" spans="2:2">
      <c r="B71289" s="150"/>
    </row>
    <row r="71290" spans="2:2">
      <c r="B71290" s="150"/>
    </row>
    <row r="71291" spans="2:2">
      <c r="B71291" s="150"/>
    </row>
    <row r="71292" spans="2:2">
      <c r="B71292" s="150"/>
    </row>
    <row r="71293" spans="2:2">
      <c r="B71293" s="150"/>
    </row>
    <row r="71294" spans="2:2">
      <c r="B71294" s="150"/>
    </row>
    <row r="71295" spans="2:2">
      <c r="B71295" s="150"/>
    </row>
    <row r="71296" spans="2:2">
      <c r="B71296" s="150"/>
    </row>
    <row r="71297" spans="2:2">
      <c r="B71297" s="150"/>
    </row>
    <row r="71298" spans="2:2">
      <c r="B71298" s="150"/>
    </row>
    <row r="71299" spans="2:2">
      <c r="B71299" s="150"/>
    </row>
    <row r="71300" spans="2:2">
      <c r="B71300" s="150"/>
    </row>
    <row r="71301" spans="2:2">
      <c r="B71301" s="150"/>
    </row>
    <row r="71302" spans="2:2">
      <c r="B71302" s="150"/>
    </row>
    <row r="71303" spans="2:2">
      <c r="B71303" s="150"/>
    </row>
    <row r="71304" spans="2:2">
      <c r="B71304" s="150"/>
    </row>
    <row r="71305" spans="2:2">
      <c r="B71305" s="150"/>
    </row>
    <row r="71306" spans="2:2">
      <c r="B71306" s="150"/>
    </row>
    <row r="71307" spans="2:2">
      <c r="B71307" s="150"/>
    </row>
    <row r="71308" spans="2:2">
      <c r="B71308" s="150"/>
    </row>
    <row r="71309" spans="2:2">
      <c r="B71309" s="150"/>
    </row>
    <row r="71310" spans="2:2">
      <c r="B71310" s="150"/>
    </row>
    <row r="71311" spans="2:2">
      <c r="B71311" s="150"/>
    </row>
    <row r="71312" spans="2:2">
      <c r="B71312" s="150"/>
    </row>
    <row r="71313" spans="2:2">
      <c r="B71313" s="150"/>
    </row>
    <row r="71314" spans="2:2">
      <c r="B71314" s="150"/>
    </row>
    <row r="71315" spans="2:2">
      <c r="B71315" s="150"/>
    </row>
    <row r="71316" spans="2:2">
      <c r="B71316" s="150"/>
    </row>
    <row r="71317" spans="2:2">
      <c r="B71317" s="150"/>
    </row>
    <row r="71318" spans="2:2">
      <c r="B71318" s="150"/>
    </row>
    <row r="71319" spans="2:2">
      <c r="B71319" s="150"/>
    </row>
    <row r="71320" spans="2:2">
      <c r="B71320" s="150"/>
    </row>
    <row r="71321" spans="2:2">
      <c r="B71321" s="150"/>
    </row>
    <row r="71322" spans="2:2">
      <c r="B71322" s="150"/>
    </row>
    <row r="71323" spans="2:2">
      <c r="B71323" s="150"/>
    </row>
    <row r="71324" spans="2:2">
      <c r="B71324" s="150"/>
    </row>
    <row r="71325" spans="2:2">
      <c r="B71325" s="150"/>
    </row>
    <row r="71326" spans="2:2">
      <c r="B71326" s="150"/>
    </row>
    <row r="71327" spans="2:2">
      <c r="B71327" s="150"/>
    </row>
    <row r="71328" spans="2:2">
      <c r="B71328" s="150"/>
    </row>
    <row r="71329" spans="2:2">
      <c r="B71329" s="150"/>
    </row>
    <row r="71330" spans="2:2">
      <c r="B71330" s="150"/>
    </row>
    <row r="71331" spans="2:2">
      <c r="B71331" s="150"/>
    </row>
    <row r="71332" spans="2:2">
      <c r="B71332" s="150"/>
    </row>
    <row r="71333" spans="2:2">
      <c r="B71333" s="150"/>
    </row>
    <row r="71334" spans="2:2">
      <c r="B71334" s="150"/>
    </row>
    <row r="71335" spans="2:2">
      <c r="B71335" s="150"/>
    </row>
    <row r="71336" spans="2:2">
      <c r="B71336" s="150"/>
    </row>
    <row r="71337" spans="2:2">
      <c r="B71337" s="150"/>
    </row>
    <row r="71338" spans="2:2">
      <c r="B71338" s="150"/>
    </row>
    <row r="71339" spans="2:2">
      <c r="B71339" s="150"/>
    </row>
    <row r="71340" spans="2:2">
      <c r="B71340" s="150"/>
    </row>
    <row r="71341" spans="2:2">
      <c r="B71341" s="150"/>
    </row>
    <row r="71342" spans="2:2">
      <c r="B71342" s="150"/>
    </row>
    <row r="71343" spans="2:2">
      <c r="B71343" s="150"/>
    </row>
    <row r="71344" spans="2:2">
      <c r="B71344" s="150"/>
    </row>
    <row r="71345" spans="2:2">
      <c r="B71345" s="150"/>
    </row>
    <row r="71346" spans="2:2">
      <c r="B71346" s="150"/>
    </row>
    <row r="71347" spans="2:2">
      <c r="B71347" s="150"/>
    </row>
    <row r="71348" spans="2:2">
      <c r="B71348" s="150"/>
    </row>
    <row r="71349" spans="2:2">
      <c r="B71349" s="150"/>
    </row>
    <row r="71350" spans="2:2">
      <c r="B71350" s="150"/>
    </row>
    <row r="71351" spans="2:2">
      <c r="B71351" s="150"/>
    </row>
    <row r="71352" spans="2:2">
      <c r="B71352" s="150"/>
    </row>
    <row r="71353" spans="2:2">
      <c r="B71353" s="150"/>
    </row>
    <row r="71354" spans="2:2">
      <c r="B71354" s="150"/>
    </row>
    <row r="71355" spans="2:2">
      <c r="B71355" s="150"/>
    </row>
    <row r="71356" spans="2:2">
      <c r="B71356" s="150"/>
    </row>
    <row r="71357" spans="2:2">
      <c r="B71357" s="150"/>
    </row>
    <row r="71358" spans="2:2">
      <c r="B71358" s="150"/>
    </row>
    <row r="71359" spans="2:2">
      <c r="B71359" s="150"/>
    </row>
    <row r="71360" spans="2:2">
      <c r="B71360" s="150"/>
    </row>
    <row r="71361" spans="2:2">
      <c r="B71361" s="150"/>
    </row>
    <row r="71362" spans="2:2">
      <c r="B71362" s="150"/>
    </row>
    <row r="71363" spans="2:2">
      <c r="B71363" s="150"/>
    </row>
    <row r="71364" spans="2:2">
      <c r="B71364" s="150"/>
    </row>
    <row r="71365" spans="2:2">
      <c r="B71365" s="150"/>
    </row>
    <row r="71366" spans="2:2">
      <c r="B71366" s="150"/>
    </row>
    <row r="71367" spans="2:2">
      <c r="B71367" s="150"/>
    </row>
    <row r="71368" spans="2:2">
      <c r="B71368" s="150"/>
    </row>
    <row r="71369" spans="2:2">
      <c r="B71369" s="150"/>
    </row>
    <row r="71370" spans="2:2">
      <c r="B71370" s="150"/>
    </row>
    <row r="71371" spans="2:2">
      <c r="B71371" s="150"/>
    </row>
    <row r="71372" spans="2:2">
      <c r="B71372" s="150"/>
    </row>
    <row r="71373" spans="2:2">
      <c r="B71373" s="150"/>
    </row>
    <row r="71374" spans="2:2">
      <c r="B71374" s="150"/>
    </row>
    <row r="71375" spans="2:2">
      <c r="B71375" s="150"/>
    </row>
    <row r="71376" spans="2:2">
      <c r="B71376" s="150"/>
    </row>
    <row r="71377" spans="2:2">
      <c r="B71377" s="150"/>
    </row>
    <row r="71378" spans="2:2">
      <c r="B71378" s="150"/>
    </row>
    <row r="71379" spans="2:2">
      <c r="B71379" s="150"/>
    </row>
    <row r="71380" spans="2:2">
      <c r="B71380" s="150"/>
    </row>
    <row r="71381" spans="2:2">
      <c r="B71381" s="150"/>
    </row>
    <row r="71382" spans="2:2">
      <c r="B71382" s="150"/>
    </row>
    <row r="71383" spans="2:2">
      <c r="B71383" s="150"/>
    </row>
    <row r="71384" spans="2:2">
      <c r="B71384" s="150"/>
    </row>
    <row r="71385" spans="2:2">
      <c r="B71385" s="150"/>
    </row>
    <row r="71386" spans="2:2">
      <c r="B71386" s="150"/>
    </row>
    <row r="71387" spans="2:2">
      <c r="B71387" s="150"/>
    </row>
    <row r="71388" spans="2:2">
      <c r="B71388" s="150"/>
    </row>
    <row r="71389" spans="2:2">
      <c r="B71389" s="150"/>
    </row>
    <row r="71390" spans="2:2">
      <c r="B71390" s="150"/>
    </row>
    <row r="71391" spans="2:2">
      <c r="B71391" s="150"/>
    </row>
    <row r="71392" spans="2:2">
      <c r="B71392" s="150"/>
    </row>
    <row r="71393" spans="2:2">
      <c r="B71393" s="150"/>
    </row>
    <row r="71394" spans="2:2">
      <c r="B71394" s="150"/>
    </row>
    <row r="71395" spans="2:2">
      <c r="B71395" s="150"/>
    </row>
    <row r="71396" spans="2:2">
      <c r="B71396" s="150"/>
    </row>
    <row r="71397" spans="2:2">
      <c r="B71397" s="150"/>
    </row>
    <row r="71398" spans="2:2">
      <c r="B71398" s="150"/>
    </row>
    <row r="71399" spans="2:2">
      <c r="B71399" s="150"/>
    </row>
    <row r="71400" spans="2:2">
      <c r="B71400" s="150"/>
    </row>
    <row r="71401" spans="2:2">
      <c r="B71401" s="150"/>
    </row>
    <row r="71402" spans="2:2">
      <c r="B71402" s="150"/>
    </row>
    <row r="71403" spans="2:2">
      <c r="B71403" s="150"/>
    </row>
    <row r="71404" spans="2:2">
      <c r="B71404" s="150"/>
    </row>
    <row r="71405" spans="2:2">
      <c r="B71405" s="150"/>
    </row>
    <row r="71406" spans="2:2">
      <c r="B71406" s="150"/>
    </row>
    <row r="71407" spans="2:2">
      <c r="B71407" s="150"/>
    </row>
    <row r="71408" spans="2:2">
      <c r="B71408" s="150"/>
    </row>
    <row r="71409" spans="2:2">
      <c r="B71409" s="150"/>
    </row>
    <row r="71410" spans="2:2">
      <c r="B71410" s="150"/>
    </row>
    <row r="71411" spans="2:2">
      <c r="B71411" s="150"/>
    </row>
    <row r="71412" spans="2:2">
      <c r="B71412" s="150"/>
    </row>
    <row r="71413" spans="2:2">
      <c r="B71413" s="150"/>
    </row>
    <row r="71414" spans="2:2">
      <c r="B71414" s="150"/>
    </row>
    <row r="71415" spans="2:2">
      <c r="B71415" s="150"/>
    </row>
    <row r="71416" spans="2:2">
      <c r="B71416" s="150"/>
    </row>
    <row r="71417" spans="2:2">
      <c r="B71417" s="150"/>
    </row>
    <row r="71418" spans="2:2">
      <c r="B71418" s="150"/>
    </row>
    <row r="71419" spans="2:2">
      <c r="B71419" s="150"/>
    </row>
    <row r="71420" spans="2:2">
      <c r="B71420" s="150"/>
    </row>
    <row r="71421" spans="2:2">
      <c r="B71421" s="150"/>
    </row>
    <row r="71422" spans="2:2">
      <c r="B71422" s="150"/>
    </row>
    <row r="71423" spans="2:2">
      <c r="B71423" s="150"/>
    </row>
    <row r="71424" spans="2:2">
      <c r="B71424" s="150"/>
    </row>
    <row r="71425" spans="2:2">
      <c r="B71425" s="150"/>
    </row>
    <row r="71426" spans="2:2">
      <c r="B71426" s="150"/>
    </row>
    <row r="71427" spans="2:2">
      <c r="B71427" s="150"/>
    </row>
    <row r="71428" spans="2:2">
      <c r="B71428" s="150"/>
    </row>
    <row r="71429" spans="2:2">
      <c r="B71429" s="150"/>
    </row>
    <row r="71430" spans="2:2">
      <c r="B71430" s="150"/>
    </row>
    <row r="71431" spans="2:2">
      <c r="B71431" s="150"/>
    </row>
    <row r="71432" spans="2:2">
      <c r="B71432" s="150"/>
    </row>
    <row r="71433" spans="2:2">
      <c r="B71433" s="150"/>
    </row>
    <row r="71434" spans="2:2">
      <c r="B71434" s="150"/>
    </row>
    <row r="71435" spans="2:2">
      <c r="B71435" s="150"/>
    </row>
    <row r="71436" spans="2:2">
      <c r="B71436" s="150"/>
    </row>
    <row r="71437" spans="2:2">
      <c r="B71437" s="150"/>
    </row>
    <row r="71438" spans="2:2">
      <c r="B71438" s="150"/>
    </row>
    <row r="71439" spans="2:2">
      <c r="B71439" s="150"/>
    </row>
    <row r="71440" spans="2:2">
      <c r="B71440" s="150"/>
    </row>
    <row r="71441" spans="2:2">
      <c r="B71441" s="150"/>
    </row>
    <row r="71442" spans="2:2">
      <c r="B71442" s="150"/>
    </row>
    <row r="71443" spans="2:2">
      <c r="B71443" s="150"/>
    </row>
    <row r="71444" spans="2:2">
      <c r="B71444" s="150"/>
    </row>
    <row r="71445" spans="2:2">
      <c r="B71445" s="150"/>
    </row>
    <row r="71446" spans="2:2">
      <c r="B71446" s="150"/>
    </row>
    <row r="71447" spans="2:2">
      <c r="B71447" s="150"/>
    </row>
    <row r="71448" spans="2:2">
      <c r="B71448" s="150"/>
    </row>
    <row r="71449" spans="2:2">
      <c r="B71449" s="150"/>
    </row>
    <row r="71450" spans="2:2">
      <c r="B71450" s="150"/>
    </row>
    <row r="71451" spans="2:2">
      <c r="B71451" s="150"/>
    </row>
    <row r="71452" spans="2:2">
      <c r="B71452" s="150"/>
    </row>
    <row r="71453" spans="2:2">
      <c r="B71453" s="150"/>
    </row>
    <row r="71454" spans="2:2">
      <c r="B71454" s="150"/>
    </row>
    <row r="71455" spans="2:2">
      <c r="B71455" s="150"/>
    </row>
    <row r="71456" spans="2:2">
      <c r="B71456" s="150"/>
    </row>
    <row r="71457" spans="2:2">
      <c r="B71457" s="150"/>
    </row>
    <row r="71458" spans="2:2">
      <c r="B71458" s="150"/>
    </row>
    <row r="71459" spans="2:2">
      <c r="B71459" s="150"/>
    </row>
    <row r="71460" spans="2:2">
      <c r="B71460" s="150"/>
    </row>
    <row r="71461" spans="2:2">
      <c r="B71461" s="150"/>
    </row>
    <row r="71462" spans="2:2">
      <c r="B71462" s="150"/>
    </row>
    <row r="71463" spans="2:2">
      <c r="B71463" s="150"/>
    </row>
    <row r="71464" spans="2:2">
      <c r="B71464" s="150"/>
    </row>
    <row r="71465" spans="2:2">
      <c r="B71465" s="150"/>
    </row>
    <row r="71466" spans="2:2">
      <c r="B71466" s="150"/>
    </row>
    <row r="71467" spans="2:2">
      <c r="B71467" s="150"/>
    </row>
    <row r="71468" spans="2:2">
      <c r="B71468" s="150"/>
    </row>
    <row r="71469" spans="2:2">
      <c r="B71469" s="150"/>
    </row>
    <row r="71470" spans="2:2">
      <c r="B71470" s="150"/>
    </row>
    <row r="71471" spans="2:2">
      <c r="B71471" s="150"/>
    </row>
    <row r="71472" spans="2:2">
      <c r="B71472" s="150"/>
    </row>
    <row r="71473" spans="2:2">
      <c r="B71473" s="150"/>
    </row>
    <row r="71474" spans="2:2">
      <c r="B71474" s="150"/>
    </row>
    <row r="71475" spans="2:2">
      <c r="B71475" s="150"/>
    </row>
    <row r="71476" spans="2:2">
      <c r="B71476" s="150"/>
    </row>
    <row r="71477" spans="2:2">
      <c r="B71477" s="150"/>
    </row>
    <row r="71478" spans="2:2">
      <c r="B71478" s="150"/>
    </row>
    <row r="71479" spans="2:2">
      <c r="B71479" s="150"/>
    </row>
    <row r="71480" spans="2:2">
      <c r="B71480" s="150"/>
    </row>
    <row r="71481" spans="2:2">
      <c r="B71481" s="150"/>
    </row>
    <row r="71482" spans="2:2">
      <c r="B71482" s="150"/>
    </row>
    <row r="71483" spans="2:2">
      <c r="B71483" s="150"/>
    </row>
    <row r="71484" spans="2:2">
      <c r="B71484" s="150"/>
    </row>
    <row r="71485" spans="2:2">
      <c r="B71485" s="150"/>
    </row>
    <row r="71486" spans="2:2">
      <c r="B71486" s="150"/>
    </row>
    <row r="71487" spans="2:2">
      <c r="B71487" s="150"/>
    </row>
    <row r="71488" spans="2:2">
      <c r="B71488" s="150"/>
    </row>
    <row r="71489" spans="2:2">
      <c r="B71489" s="150"/>
    </row>
    <row r="71490" spans="2:2">
      <c r="B71490" s="150"/>
    </row>
    <row r="71491" spans="2:2">
      <c r="B71491" s="150"/>
    </row>
    <row r="71492" spans="2:2">
      <c r="B71492" s="150"/>
    </row>
    <row r="71493" spans="2:2">
      <c r="B71493" s="150"/>
    </row>
    <row r="71494" spans="2:2">
      <c r="B71494" s="150"/>
    </row>
    <row r="71495" spans="2:2">
      <c r="B71495" s="150"/>
    </row>
    <row r="71496" spans="2:2">
      <c r="B71496" s="150"/>
    </row>
    <row r="71497" spans="2:2">
      <c r="B71497" s="150"/>
    </row>
    <row r="71498" spans="2:2">
      <c r="B71498" s="150"/>
    </row>
    <row r="71499" spans="2:2">
      <c r="B71499" s="150"/>
    </row>
    <row r="71500" spans="2:2">
      <c r="B71500" s="150"/>
    </row>
    <row r="71501" spans="2:2">
      <c r="B71501" s="150"/>
    </row>
    <row r="71502" spans="2:2">
      <c r="B71502" s="150"/>
    </row>
    <row r="71503" spans="2:2">
      <c r="B71503" s="150"/>
    </row>
    <row r="71504" spans="2:2">
      <c r="B71504" s="150"/>
    </row>
    <row r="71505" spans="2:2">
      <c r="B71505" s="150"/>
    </row>
    <row r="71506" spans="2:2">
      <c r="B71506" s="150"/>
    </row>
    <row r="71507" spans="2:2">
      <c r="B71507" s="150"/>
    </row>
    <row r="71508" spans="2:2">
      <c r="B71508" s="150"/>
    </row>
    <row r="71509" spans="2:2">
      <c r="B71509" s="150"/>
    </row>
    <row r="71510" spans="2:2">
      <c r="B71510" s="150"/>
    </row>
    <row r="71511" spans="2:2">
      <c r="B71511" s="150"/>
    </row>
    <row r="71512" spans="2:2">
      <c r="B71512" s="150"/>
    </row>
    <row r="71513" spans="2:2">
      <c r="B71513" s="150"/>
    </row>
    <row r="71514" spans="2:2">
      <c r="B71514" s="150"/>
    </row>
    <row r="71515" spans="2:2">
      <c r="B71515" s="150"/>
    </row>
    <row r="71516" spans="2:2">
      <c r="B71516" s="150"/>
    </row>
    <row r="71517" spans="2:2">
      <c r="B71517" s="150"/>
    </row>
    <row r="71518" spans="2:2">
      <c r="B71518" s="150"/>
    </row>
    <row r="71519" spans="2:2">
      <c r="B71519" s="150"/>
    </row>
    <row r="71520" spans="2:2">
      <c r="B71520" s="150"/>
    </row>
    <row r="71521" spans="2:2">
      <c r="B71521" s="150"/>
    </row>
    <row r="71522" spans="2:2">
      <c r="B71522" s="150"/>
    </row>
    <row r="71523" spans="2:2">
      <c r="B71523" s="150"/>
    </row>
    <row r="71524" spans="2:2">
      <c r="B71524" s="150"/>
    </row>
    <row r="71525" spans="2:2">
      <c r="B71525" s="150"/>
    </row>
    <row r="71526" spans="2:2">
      <c r="B71526" s="150"/>
    </row>
    <row r="71527" spans="2:2">
      <c r="B71527" s="150"/>
    </row>
    <row r="71528" spans="2:2">
      <c r="B71528" s="150"/>
    </row>
    <row r="71529" spans="2:2">
      <c r="B71529" s="150"/>
    </row>
    <row r="71530" spans="2:2">
      <c r="B71530" s="150"/>
    </row>
    <row r="71531" spans="2:2">
      <c r="B71531" s="150"/>
    </row>
    <row r="71532" spans="2:2">
      <c r="B71532" s="150"/>
    </row>
    <row r="71533" spans="2:2">
      <c r="B71533" s="150"/>
    </row>
    <row r="71534" spans="2:2">
      <c r="B71534" s="150"/>
    </row>
    <row r="71535" spans="2:2">
      <c r="B71535" s="150"/>
    </row>
    <row r="71536" spans="2:2">
      <c r="B71536" s="150"/>
    </row>
    <row r="71537" spans="2:2">
      <c r="B71537" s="150"/>
    </row>
    <row r="71538" spans="2:2">
      <c r="B71538" s="150"/>
    </row>
    <row r="71539" spans="2:2">
      <c r="B71539" s="150"/>
    </row>
    <row r="71540" spans="2:2">
      <c r="B71540" s="150"/>
    </row>
    <row r="71541" spans="2:2">
      <c r="B71541" s="150"/>
    </row>
    <row r="71542" spans="2:2">
      <c r="B71542" s="150"/>
    </row>
    <row r="71543" spans="2:2">
      <c r="B71543" s="150"/>
    </row>
    <row r="71544" spans="2:2">
      <c r="B71544" s="150"/>
    </row>
    <row r="71545" spans="2:2">
      <c r="B71545" s="150"/>
    </row>
    <row r="71546" spans="2:2">
      <c r="B71546" s="150"/>
    </row>
    <row r="71547" spans="2:2">
      <c r="B71547" s="150"/>
    </row>
    <row r="71548" spans="2:2">
      <c r="B71548" s="150"/>
    </row>
    <row r="71549" spans="2:2">
      <c r="B71549" s="150"/>
    </row>
    <row r="71550" spans="2:2">
      <c r="B71550" s="150"/>
    </row>
    <row r="71551" spans="2:2">
      <c r="B71551" s="150"/>
    </row>
    <row r="71552" spans="2:2">
      <c r="B71552" s="150"/>
    </row>
    <row r="71553" spans="2:2">
      <c r="B71553" s="150"/>
    </row>
    <row r="71554" spans="2:2">
      <c r="B71554" s="150"/>
    </row>
    <row r="71555" spans="2:2">
      <c r="B71555" s="150"/>
    </row>
    <row r="71556" spans="2:2">
      <c r="B71556" s="150"/>
    </row>
    <row r="71557" spans="2:2">
      <c r="B71557" s="150"/>
    </row>
    <row r="71558" spans="2:2">
      <c r="B71558" s="150"/>
    </row>
    <row r="71559" spans="2:2">
      <c r="B71559" s="150"/>
    </row>
    <row r="71560" spans="2:2">
      <c r="B71560" s="150"/>
    </row>
    <row r="71561" spans="2:2">
      <c r="B71561" s="150"/>
    </row>
    <row r="71562" spans="2:2">
      <c r="B71562" s="150"/>
    </row>
    <row r="71563" spans="2:2">
      <c r="B71563" s="150"/>
    </row>
    <row r="71564" spans="2:2">
      <c r="B71564" s="150"/>
    </row>
    <row r="71565" spans="2:2">
      <c r="B71565" s="150"/>
    </row>
    <row r="71566" spans="2:2">
      <c r="B71566" s="150"/>
    </row>
    <row r="71567" spans="2:2">
      <c r="B71567" s="150"/>
    </row>
    <row r="71568" spans="2:2">
      <c r="B71568" s="150"/>
    </row>
    <row r="71569" spans="2:2">
      <c r="B71569" s="150"/>
    </row>
    <row r="71570" spans="2:2">
      <c r="B71570" s="150"/>
    </row>
    <row r="71571" spans="2:2">
      <c r="B71571" s="150"/>
    </row>
    <row r="71572" spans="2:2">
      <c r="B71572" s="150"/>
    </row>
    <row r="71573" spans="2:2">
      <c r="B71573" s="150"/>
    </row>
    <row r="71574" spans="2:2">
      <c r="B71574" s="150"/>
    </row>
    <row r="71575" spans="2:2">
      <c r="B71575" s="150"/>
    </row>
    <row r="71576" spans="2:2">
      <c r="B71576" s="150"/>
    </row>
    <row r="71577" spans="2:2">
      <c r="B71577" s="150"/>
    </row>
    <row r="71578" spans="2:2">
      <c r="B71578" s="150"/>
    </row>
    <row r="71579" spans="2:2">
      <c r="B71579" s="150"/>
    </row>
    <row r="71580" spans="2:2">
      <c r="B71580" s="150"/>
    </row>
    <row r="71581" spans="2:2">
      <c r="B71581" s="150"/>
    </row>
    <row r="71582" spans="2:2">
      <c r="B71582" s="150"/>
    </row>
    <row r="71583" spans="2:2">
      <c r="B71583" s="150"/>
    </row>
    <row r="71584" spans="2:2">
      <c r="B71584" s="150"/>
    </row>
    <row r="71585" spans="2:2">
      <c r="B71585" s="150"/>
    </row>
    <row r="71586" spans="2:2">
      <c r="B71586" s="150"/>
    </row>
    <row r="71587" spans="2:2">
      <c r="B71587" s="150"/>
    </row>
    <row r="71588" spans="2:2">
      <c r="B71588" s="150"/>
    </row>
    <row r="71589" spans="2:2">
      <c r="B71589" s="150"/>
    </row>
    <row r="71590" spans="2:2">
      <c r="B71590" s="150"/>
    </row>
    <row r="71591" spans="2:2">
      <c r="B71591" s="150"/>
    </row>
    <row r="71592" spans="2:2">
      <c r="B71592" s="150"/>
    </row>
    <row r="71593" spans="2:2">
      <c r="B71593" s="150"/>
    </row>
    <row r="71594" spans="2:2">
      <c r="B71594" s="150"/>
    </row>
    <row r="71595" spans="2:2">
      <c r="B71595" s="150"/>
    </row>
    <row r="71596" spans="2:2">
      <c r="B71596" s="150"/>
    </row>
    <row r="71597" spans="2:2">
      <c r="B71597" s="150"/>
    </row>
    <row r="71598" spans="2:2">
      <c r="B71598" s="150"/>
    </row>
    <row r="71599" spans="2:2">
      <c r="B71599" s="150"/>
    </row>
    <row r="71600" spans="2:2">
      <c r="B71600" s="150"/>
    </row>
    <row r="71601" spans="2:2">
      <c r="B71601" s="150"/>
    </row>
    <row r="71602" spans="2:2">
      <c r="B71602" s="150"/>
    </row>
    <row r="71603" spans="2:2">
      <c r="B71603" s="150"/>
    </row>
    <row r="71604" spans="2:2">
      <c r="B71604" s="150"/>
    </row>
    <row r="71605" spans="2:2">
      <c r="B71605" s="150"/>
    </row>
    <row r="71606" spans="2:2">
      <c r="B71606" s="150"/>
    </row>
    <row r="71607" spans="2:2">
      <c r="B71607" s="150"/>
    </row>
    <row r="71608" spans="2:2">
      <c r="B71608" s="150"/>
    </row>
    <row r="71609" spans="2:2">
      <c r="B71609" s="150"/>
    </row>
    <row r="71610" spans="2:2">
      <c r="B71610" s="150"/>
    </row>
    <row r="71611" spans="2:2">
      <c r="B71611" s="150"/>
    </row>
    <row r="71612" spans="2:2">
      <c r="B71612" s="150"/>
    </row>
    <row r="71613" spans="2:2">
      <c r="B71613" s="150"/>
    </row>
    <row r="71614" spans="2:2">
      <c r="B71614" s="150"/>
    </row>
    <row r="71615" spans="2:2">
      <c r="B71615" s="150"/>
    </row>
    <row r="71616" spans="2:2">
      <c r="B71616" s="150"/>
    </row>
    <row r="71617" spans="2:2">
      <c r="B71617" s="150"/>
    </row>
    <row r="71618" spans="2:2">
      <c r="B71618" s="150"/>
    </row>
    <row r="71619" spans="2:2">
      <c r="B71619" s="150"/>
    </row>
    <row r="71620" spans="2:2">
      <c r="B71620" s="150"/>
    </row>
    <row r="71621" spans="2:2">
      <c r="B71621" s="150"/>
    </row>
    <row r="71622" spans="2:2">
      <c r="B71622" s="150"/>
    </row>
    <row r="71623" spans="2:2">
      <c r="B71623" s="150"/>
    </row>
    <row r="71624" spans="2:2">
      <c r="B71624" s="150"/>
    </row>
    <row r="71625" spans="2:2">
      <c r="B71625" s="150"/>
    </row>
    <row r="71626" spans="2:2">
      <c r="B71626" s="150"/>
    </row>
    <row r="71627" spans="2:2">
      <c r="B71627" s="150"/>
    </row>
    <row r="71628" spans="2:2">
      <c r="B71628" s="150"/>
    </row>
    <row r="71629" spans="2:2">
      <c r="B71629" s="150"/>
    </row>
    <row r="71630" spans="2:2">
      <c r="B71630" s="150"/>
    </row>
    <row r="71631" spans="2:2">
      <c r="B71631" s="150"/>
    </row>
    <row r="71632" spans="2:2">
      <c r="B71632" s="150"/>
    </row>
    <row r="71633" spans="2:2">
      <c r="B71633" s="150"/>
    </row>
    <row r="71634" spans="2:2">
      <c r="B71634" s="150"/>
    </row>
    <row r="71635" spans="2:2">
      <c r="B71635" s="150"/>
    </row>
    <row r="71636" spans="2:2">
      <c r="B71636" s="150"/>
    </row>
    <row r="71637" spans="2:2">
      <c r="B71637" s="150"/>
    </row>
    <row r="71638" spans="2:2">
      <c r="B71638" s="150"/>
    </row>
    <row r="71639" spans="2:2">
      <c r="B71639" s="150"/>
    </row>
    <row r="71640" spans="2:2">
      <c r="B71640" s="150"/>
    </row>
    <row r="71641" spans="2:2">
      <c r="B71641" s="150"/>
    </row>
    <row r="71642" spans="2:2">
      <c r="B71642" s="150"/>
    </row>
    <row r="71643" spans="2:2">
      <c r="B71643" s="150"/>
    </row>
    <row r="71644" spans="2:2">
      <c r="B71644" s="150"/>
    </row>
    <row r="71645" spans="2:2">
      <c r="B71645" s="150"/>
    </row>
    <row r="71646" spans="2:2">
      <c r="B71646" s="150"/>
    </row>
    <row r="71647" spans="2:2">
      <c r="B71647" s="150"/>
    </row>
    <row r="71648" spans="2:2">
      <c r="B71648" s="150"/>
    </row>
    <row r="71649" spans="2:2">
      <c r="B71649" s="150"/>
    </row>
    <row r="71650" spans="2:2">
      <c r="B71650" s="150"/>
    </row>
    <row r="71651" spans="2:2">
      <c r="B71651" s="150"/>
    </row>
    <row r="71652" spans="2:2">
      <c r="B71652" s="150"/>
    </row>
    <row r="71653" spans="2:2">
      <c r="B71653" s="150"/>
    </row>
    <row r="71654" spans="2:2">
      <c r="B71654" s="150"/>
    </row>
    <row r="71655" spans="2:2">
      <c r="B71655" s="150"/>
    </row>
    <row r="71656" spans="2:2">
      <c r="B71656" s="150"/>
    </row>
    <row r="71657" spans="2:2">
      <c r="B71657" s="150"/>
    </row>
    <row r="71658" spans="2:2">
      <c r="B71658" s="150"/>
    </row>
    <row r="71659" spans="2:2">
      <c r="B71659" s="150"/>
    </row>
    <row r="71660" spans="2:2">
      <c r="B71660" s="150"/>
    </row>
    <row r="71661" spans="2:2">
      <c r="B71661" s="150"/>
    </row>
    <row r="71662" spans="2:2">
      <c r="B71662" s="150"/>
    </row>
    <row r="71663" spans="2:2">
      <c r="B71663" s="150"/>
    </row>
    <row r="71664" spans="2:2">
      <c r="B71664" s="150"/>
    </row>
    <row r="71665" spans="2:2">
      <c r="B71665" s="150"/>
    </row>
    <row r="71666" spans="2:2">
      <c r="B71666" s="150"/>
    </row>
    <row r="71667" spans="2:2">
      <c r="B71667" s="150"/>
    </row>
    <row r="71668" spans="2:2">
      <c r="B71668" s="150"/>
    </row>
    <row r="71669" spans="2:2">
      <c r="B71669" s="150"/>
    </row>
    <row r="71670" spans="2:2">
      <c r="B71670" s="150"/>
    </row>
    <row r="71671" spans="2:2">
      <c r="B71671" s="150"/>
    </row>
    <row r="71672" spans="2:2">
      <c r="B71672" s="150"/>
    </row>
    <row r="71673" spans="2:2">
      <c r="B71673" s="150"/>
    </row>
    <row r="71674" spans="2:2">
      <c r="B71674" s="150"/>
    </row>
    <row r="71675" spans="2:2">
      <c r="B71675" s="150"/>
    </row>
    <row r="71676" spans="2:2">
      <c r="B71676" s="150"/>
    </row>
    <row r="71677" spans="2:2">
      <c r="B71677" s="150"/>
    </row>
    <row r="71678" spans="2:2">
      <c r="B71678" s="150"/>
    </row>
    <row r="71679" spans="2:2">
      <c r="B71679" s="150"/>
    </row>
    <row r="71680" spans="2:2">
      <c r="B71680" s="150"/>
    </row>
    <row r="71681" spans="2:2">
      <c r="B71681" s="150"/>
    </row>
    <row r="71682" spans="2:2">
      <c r="B71682" s="150"/>
    </row>
    <row r="71683" spans="2:2">
      <c r="B71683" s="150"/>
    </row>
    <row r="71684" spans="2:2">
      <c r="B71684" s="150"/>
    </row>
    <row r="71685" spans="2:2">
      <c r="B71685" s="150"/>
    </row>
    <row r="71686" spans="2:2">
      <c r="B71686" s="150"/>
    </row>
    <row r="71687" spans="2:2">
      <c r="B71687" s="150"/>
    </row>
    <row r="71688" spans="2:2">
      <c r="B71688" s="150"/>
    </row>
    <row r="71689" spans="2:2">
      <c r="B71689" s="150"/>
    </row>
    <row r="71690" spans="2:2">
      <c r="B71690" s="150"/>
    </row>
    <row r="71691" spans="2:2">
      <c r="B71691" s="150"/>
    </row>
    <row r="71692" spans="2:2">
      <c r="B71692" s="150"/>
    </row>
    <row r="71693" spans="2:2">
      <c r="B71693" s="150"/>
    </row>
    <row r="71694" spans="2:2">
      <c r="B71694" s="150"/>
    </row>
    <row r="71695" spans="2:2">
      <c r="B71695" s="150"/>
    </row>
    <row r="71696" spans="2:2">
      <c r="B71696" s="150"/>
    </row>
    <row r="71697" spans="2:2">
      <c r="B71697" s="150"/>
    </row>
    <row r="71698" spans="2:2">
      <c r="B71698" s="150"/>
    </row>
    <row r="71699" spans="2:2">
      <c r="B71699" s="150"/>
    </row>
    <row r="71700" spans="2:2">
      <c r="B71700" s="150"/>
    </row>
    <row r="71701" spans="2:2">
      <c r="B71701" s="150"/>
    </row>
    <row r="71702" spans="2:2">
      <c r="B71702" s="150"/>
    </row>
    <row r="71703" spans="2:2">
      <c r="B71703" s="150"/>
    </row>
    <row r="71704" spans="2:2">
      <c r="B71704" s="150"/>
    </row>
    <row r="71705" spans="2:2">
      <c r="B71705" s="150"/>
    </row>
    <row r="71706" spans="2:2">
      <c r="B71706" s="150"/>
    </row>
    <row r="71707" spans="2:2">
      <c r="B71707" s="150"/>
    </row>
    <row r="71708" spans="2:2">
      <c r="B71708" s="150"/>
    </row>
    <row r="71709" spans="2:2">
      <c r="B71709" s="150"/>
    </row>
    <row r="71710" spans="2:2">
      <c r="B71710" s="150"/>
    </row>
    <row r="71711" spans="2:2">
      <c r="B71711" s="150"/>
    </row>
    <row r="71712" spans="2:2">
      <c r="B71712" s="150"/>
    </row>
    <row r="71713" spans="2:2">
      <c r="B71713" s="150"/>
    </row>
    <row r="71714" spans="2:2">
      <c r="B71714" s="150"/>
    </row>
    <row r="71715" spans="2:2">
      <c r="B71715" s="150"/>
    </row>
    <row r="71716" spans="2:2">
      <c r="B71716" s="150"/>
    </row>
    <row r="71717" spans="2:2">
      <c r="B71717" s="150"/>
    </row>
    <row r="71718" spans="2:2">
      <c r="B71718" s="150"/>
    </row>
    <row r="71719" spans="2:2">
      <c r="B71719" s="150"/>
    </row>
    <row r="71720" spans="2:2">
      <c r="B71720" s="150"/>
    </row>
    <row r="71721" spans="2:2">
      <c r="B71721" s="150"/>
    </row>
    <row r="71722" spans="2:2">
      <c r="B71722" s="150"/>
    </row>
    <row r="71723" spans="2:2">
      <c r="B71723" s="150"/>
    </row>
    <row r="71724" spans="2:2">
      <c r="B71724" s="150"/>
    </row>
    <row r="71725" spans="2:2">
      <c r="B71725" s="150"/>
    </row>
    <row r="71726" spans="2:2">
      <c r="B71726" s="150"/>
    </row>
    <row r="71727" spans="2:2">
      <c r="B71727" s="150"/>
    </row>
    <row r="71728" spans="2:2">
      <c r="B71728" s="150"/>
    </row>
    <row r="71729" spans="2:2">
      <c r="B71729" s="150"/>
    </row>
    <row r="71730" spans="2:2">
      <c r="B71730" s="150"/>
    </row>
    <row r="71731" spans="2:2">
      <c r="B71731" s="150"/>
    </row>
    <row r="71732" spans="2:2">
      <c r="B71732" s="150"/>
    </row>
    <row r="71733" spans="2:2">
      <c r="B71733" s="150"/>
    </row>
    <row r="71734" spans="2:2">
      <c r="B71734" s="150"/>
    </row>
    <row r="71735" spans="2:2">
      <c r="B71735" s="150"/>
    </row>
    <row r="71736" spans="2:2">
      <c r="B71736" s="150"/>
    </row>
    <row r="71737" spans="2:2">
      <c r="B71737" s="150"/>
    </row>
    <row r="71738" spans="2:2">
      <c r="B71738" s="150"/>
    </row>
    <row r="71739" spans="2:2">
      <c r="B71739" s="150"/>
    </row>
    <row r="71740" spans="2:2">
      <c r="B71740" s="150"/>
    </row>
    <row r="71741" spans="2:2">
      <c r="B71741" s="150"/>
    </row>
    <row r="71742" spans="2:2">
      <c r="B71742" s="150"/>
    </row>
    <row r="71743" spans="2:2">
      <c r="B71743" s="150"/>
    </row>
    <row r="71744" spans="2:2">
      <c r="B71744" s="150"/>
    </row>
    <row r="71745" spans="2:2">
      <c r="B71745" s="150"/>
    </row>
    <row r="71746" spans="2:2">
      <c r="B71746" s="150"/>
    </row>
    <row r="71747" spans="2:2">
      <c r="B71747" s="150"/>
    </row>
    <row r="71748" spans="2:2">
      <c r="B71748" s="150"/>
    </row>
    <row r="71749" spans="2:2">
      <c r="B71749" s="150"/>
    </row>
    <row r="71750" spans="2:2">
      <c r="B71750" s="150"/>
    </row>
    <row r="71751" spans="2:2">
      <c r="B71751" s="150"/>
    </row>
    <row r="71752" spans="2:2">
      <c r="B71752" s="150"/>
    </row>
    <row r="71753" spans="2:2">
      <c r="B71753" s="150"/>
    </row>
    <row r="71754" spans="2:2">
      <c r="B71754" s="150"/>
    </row>
    <row r="71755" spans="2:2">
      <c r="B71755" s="150"/>
    </row>
    <row r="71756" spans="2:2">
      <c r="B71756" s="150"/>
    </row>
    <row r="71757" spans="2:2">
      <c r="B71757" s="150"/>
    </row>
    <row r="71758" spans="2:2">
      <c r="B71758" s="150"/>
    </row>
    <row r="71759" spans="2:2">
      <c r="B71759" s="150"/>
    </row>
    <row r="71760" spans="2:2">
      <c r="B71760" s="150"/>
    </row>
    <row r="71761" spans="2:2">
      <c r="B71761" s="150"/>
    </row>
    <row r="71762" spans="2:2">
      <c r="B71762" s="150"/>
    </row>
    <row r="71763" spans="2:2">
      <c r="B71763" s="150"/>
    </row>
    <row r="71764" spans="2:2">
      <c r="B71764" s="150"/>
    </row>
    <row r="71765" spans="2:2">
      <c r="B71765" s="150"/>
    </row>
    <row r="71766" spans="2:2">
      <c r="B71766" s="150"/>
    </row>
    <row r="71767" spans="2:2">
      <c r="B71767" s="150"/>
    </row>
    <row r="71768" spans="2:2">
      <c r="B71768" s="150"/>
    </row>
    <row r="71769" spans="2:2">
      <c r="B71769" s="150"/>
    </row>
    <row r="71770" spans="2:2">
      <c r="B71770" s="150"/>
    </row>
    <row r="71771" spans="2:2">
      <c r="B71771" s="150"/>
    </row>
    <row r="71772" spans="2:2">
      <c r="B71772" s="150"/>
    </row>
    <row r="71773" spans="2:2">
      <c r="B71773" s="150"/>
    </row>
    <row r="71774" spans="2:2">
      <c r="B71774" s="150"/>
    </row>
    <row r="71775" spans="2:2">
      <c r="B71775" s="150"/>
    </row>
    <row r="71776" spans="2:2">
      <c r="B71776" s="150"/>
    </row>
    <row r="71777" spans="2:2">
      <c r="B71777" s="150"/>
    </row>
    <row r="71778" spans="2:2">
      <c r="B71778" s="150"/>
    </row>
    <row r="71779" spans="2:2">
      <c r="B71779" s="150"/>
    </row>
    <row r="71780" spans="2:2">
      <c r="B71780" s="150"/>
    </row>
    <row r="71781" spans="2:2">
      <c r="B71781" s="150"/>
    </row>
    <row r="71782" spans="2:2">
      <c r="B71782" s="150"/>
    </row>
    <row r="71783" spans="2:2">
      <c r="B71783" s="150"/>
    </row>
    <row r="71784" spans="2:2">
      <c r="B71784" s="150"/>
    </row>
    <row r="71785" spans="2:2">
      <c r="B71785" s="150"/>
    </row>
    <row r="71786" spans="2:2">
      <c r="B71786" s="150"/>
    </row>
    <row r="71787" spans="2:2">
      <c r="B71787" s="150"/>
    </row>
    <row r="71788" spans="2:2">
      <c r="B71788" s="150"/>
    </row>
    <row r="71789" spans="2:2">
      <c r="B71789" s="150"/>
    </row>
    <row r="71790" spans="2:2">
      <c r="B71790" s="150"/>
    </row>
    <row r="71791" spans="2:2">
      <c r="B71791" s="150"/>
    </row>
    <row r="71792" spans="2:2">
      <c r="B71792" s="150"/>
    </row>
    <row r="71793" spans="2:2">
      <c r="B71793" s="150"/>
    </row>
    <row r="71794" spans="2:2">
      <c r="B71794" s="150"/>
    </row>
    <row r="71795" spans="2:2">
      <c r="B71795" s="150"/>
    </row>
    <row r="71796" spans="2:2">
      <c r="B71796" s="150"/>
    </row>
    <row r="71797" spans="2:2">
      <c r="B71797" s="150"/>
    </row>
    <row r="71798" spans="2:2">
      <c r="B71798" s="150"/>
    </row>
    <row r="71799" spans="2:2">
      <c r="B71799" s="150"/>
    </row>
    <row r="71800" spans="2:2">
      <c r="B71800" s="150"/>
    </row>
    <row r="71801" spans="2:2">
      <c r="B71801" s="150"/>
    </row>
    <row r="71802" spans="2:2">
      <c r="B71802" s="150"/>
    </row>
    <row r="71803" spans="2:2">
      <c r="B71803" s="150"/>
    </row>
    <row r="71804" spans="2:2">
      <c r="B71804" s="150"/>
    </row>
    <row r="71805" spans="2:2">
      <c r="B71805" s="150"/>
    </row>
    <row r="71806" spans="2:2">
      <c r="B71806" s="150"/>
    </row>
    <row r="71807" spans="2:2">
      <c r="B71807" s="150"/>
    </row>
    <row r="71808" spans="2:2">
      <c r="B71808" s="150"/>
    </row>
    <row r="71809" spans="2:2">
      <c r="B71809" s="150"/>
    </row>
    <row r="71810" spans="2:2">
      <c r="B71810" s="150"/>
    </row>
    <row r="71811" spans="2:2">
      <c r="B71811" s="150"/>
    </row>
    <row r="71812" spans="2:2">
      <c r="B71812" s="150"/>
    </row>
    <row r="71813" spans="2:2">
      <c r="B71813" s="150"/>
    </row>
    <row r="71814" spans="2:2">
      <c r="B71814" s="150"/>
    </row>
    <row r="71815" spans="2:2">
      <c r="B71815" s="150"/>
    </row>
    <row r="71816" spans="2:2">
      <c r="B71816" s="150"/>
    </row>
    <row r="71817" spans="2:2">
      <c r="B71817" s="150"/>
    </row>
    <row r="71818" spans="2:2">
      <c r="B71818" s="150"/>
    </row>
    <row r="71819" spans="2:2">
      <c r="B71819" s="150"/>
    </row>
    <row r="71820" spans="2:2">
      <c r="B71820" s="150"/>
    </row>
    <row r="71821" spans="2:2">
      <c r="B71821" s="150"/>
    </row>
    <row r="71822" spans="2:2">
      <c r="B71822" s="150"/>
    </row>
    <row r="71823" spans="2:2">
      <c r="B71823" s="150"/>
    </row>
    <row r="71824" spans="2:2">
      <c r="B71824" s="150"/>
    </row>
    <row r="71825" spans="2:2">
      <c r="B71825" s="150"/>
    </row>
    <row r="71826" spans="2:2">
      <c r="B71826" s="150"/>
    </row>
    <row r="71827" spans="2:2">
      <c r="B71827" s="150"/>
    </row>
    <row r="71828" spans="2:2">
      <c r="B71828" s="150"/>
    </row>
    <row r="71829" spans="2:2">
      <c r="B71829" s="150"/>
    </row>
    <row r="71830" spans="2:2">
      <c r="B71830" s="150"/>
    </row>
    <row r="71831" spans="2:2">
      <c r="B71831" s="150"/>
    </row>
    <row r="71832" spans="2:2">
      <c r="B71832" s="150"/>
    </row>
    <row r="71833" spans="2:2">
      <c r="B71833" s="150"/>
    </row>
    <row r="71834" spans="2:2">
      <c r="B71834" s="150"/>
    </row>
    <row r="71835" spans="2:2">
      <c r="B71835" s="150"/>
    </row>
    <row r="71836" spans="2:2">
      <c r="B71836" s="150"/>
    </row>
    <row r="71837" spans="2:2">
      <c r="B71837" s="150"/>
    </row>
    <row r="71838" spans="2:2">
      <c r="B71838" s="150"/>
    </row>
    <row r="71839" spans="2:2">
      <c r="B71839" s="150"/>
    </row>
    <row r="71840" spans="2:2">
      <c r="B71840" s="150"/>
    </row>
    <row r="71841" spans="2:2">
      <c r="B71841" s="150"/>
    </row>
    <row r="71842" spans="2:2">
      <c r="B71842" s="150"/>
    </row>
    <row r="71843" spans="2:2">
      <c r="B71843" s="150"/>
    </row>
    <row r="71844" spans="2:2">
      <c r="B71844" s="150"/>
    </row>
    <row r="71845" spans="2:2">
      <c r="B71845" s="150"/>
    </row>
    <row r="71846" spans="2:2">
      <c r="B71846" s="150"/>
    </row>
    <row r="71847" spans="2:2">
      <c r="B71847" s="150"/>
    </row>
    <row r="71848" spans="2:2">
      <c r="B71848" s="150"/>
    </row>
    <row r="71849" spans="2:2">
      <c r="B71849" s="150"/>
    </row>
    <row r="71850" spans="2:2">
      <c r="B71850" s="150"/>
    </row>
    <row r="71851" spans="2:2">
      <c r="B71851" s="150"/>
    </row>
    <row r="71852" spans="2:2">
      <c r="B71852" s="150"/>
    </row>
    <row r="71853" spans="2:2">
      <c r="B71853" s="150"/>
    </row>
    <row r="71854" spans="2:2">
      <c r="B71854" s="150"/>
    </row>
    <row r="71855" spans="2:2">
      <c r="B71855" s="150"/>
    </row>
    <row r="71856" spans="2:2">
      <c r="B71856" s="150"/>
    </row>
    <row r="71857" spans="2:2">
      <c r="B71857" s="150"/>
    </row>
    <row r="71858" spans="2:2">
      <c r="B71858" s="150"/>
    </row>
    <row r="71859" spans="2:2">
      <c r="B71859" s="150"/>
    </row>
    <row r="71860" spans="2:2">
      <c r="B71860" s="150"/>
    </row>
    <row r="71861" spans="2:2">
      <c r="B71861" s="150"/>
    </row>
    <row r="71862" spans="2:2">
      <c r="B71862" s="150"/>
    </row>
    <row r="71863" spans="2:2">
      <c r="B71863" s="150"/>
    </row>
    <row r="71864" spans="2:2">
      <c r="B71864" s="150"/>
    </row>
    <row r="71865" spans="2:2">
      <c r="B71865" s="150"/>
    </row>
    <row r="71866" spans="2:2">
      <c r="B71866" s="150"/>
    </row>
    <row r="71867" spans="2:2">
      <c r="B71867" s="150"/>
    </row>
    <row r="71868" spans="2:2">
      <c r="B71868" s="150"/>
    </row>
    <row r="71869" spans="2:2">
      <c r="B71869" s="150"/>
    </row>
    <row r="71870" spans="2:2">
      <c r="B71870" s="150"/>
    </row>
    <row r="71871" spans="2:2">
      <c r="B71871" s="150"/>
    </row>
    <row r="71872" spans="2:2">
      <c r="B71872" s="150"/>
    </row>
    <row r="71873" spans="2:2">
      <c r="B71873" s="150"/>
    </row>
    <row r="71874" spans="2:2">
      <c r="B71874" s="150"/>
    </row>
    <row r="71875" spans="2:2">
      <c r="B71875" s="150"/>
    </row>
    <row r="71876" spans="2:2">
      <c r="B71876" s="150"/>
    </row>
    <row r="71877" spans="2:2">
      <c r="B71877" s="150"/>
    </row>
    <row r="71878" spans="2:2">
      <c r="B71878" s="150"/>
    </row>
    <row r="71879" spans="2:2">
      <c r="B71879" s="150"/>
    </row>
    <row r="71880" spans="2:2">
      <c r="B71880" s="150"/>
    </row>
    <row r="71881" spans="2:2">
      <c r="B71881" s="150"/>
    </row>
    <row r="71882" spans="2:2">
      <c r="B71882" s="150"/>
    </row>
    <row r="71883" spans="2:2">
      <c r="B71883" s="150"/>
    </row>
    <row r="71884" spans="2:2">
      <c r="B71884" s="150"/>
    </row>
    <row r="71885" spans="2:2">
      <c r="B71885" s="150"/>
    </row>
    <row r="71886" spans="2:2">
      <c r="B71886" s="150"/>
    </row>
    <row r="71887" spans="2:2">
      <c r="B71887" s="150"/>
    </row>
    <row r="71888" spans="2:2">
      <c r="B71888" s="150"/>
    </row>
    <row r="71889" spans="2:2">
      <c r="B71889" s="150"/>
    </row>
    <row r="71890" spans="2:2">
      <c r="B71890" s="150"/>
    </row>
    <row r="71891" spans="2:2">
      <c r="B71891" s="150"/>
    </row>
    <row r="71892" spans="2:2">
      <c r="B71892" s="150"/>
    </row>
    <row r="71893" spans="2:2">
      <c r="B71893" s="150"/>
    </row>
    <row r="71894" spans="2:2">
      <c r="B71894" s="150"/>
    </row>
    <row r="71895" spans="2:2">
      <c r="B71895" s="150"/>
    </row>
    <row r="71896" spans="2:2">
      <c r="B71896" s="150"/>
    </row>
    <row r="71897" spans="2:2">
      <c r="B71897" s="150"/>
    </row>
    <row r="71898" spans="2:2">
      <c r="B71898" s="150"/>
    </row>
    <row r="71899" spans="2:2">
      <c r="B71899" s="150"/>
    </row>
    <row r="71900" spans="2:2">
      <c r="B71900" s="150"/>
    </row>
    <row r="71901" spans="2:2">
      <c r="B71901" s="150"/>
    </row>
    <row r="71902" spans="2:2">
      <c r="B71902" s="150"/>
    </row>
    <row r="71903" spans="2:2">
      <c r="B71903" s="150"/>
    </row>
    <row r="71904" spans="2:2">
      <c r="B71904" s="150"/>
    </row>
    <row r="71905" spans="2:2">
      <c r="B71905" s="150"/>
    </row>
    <row r="71906" spans="2:2">
      <c r="B71906" s="150"/>
    </row>
    <row r="71907" spans="2:2">
      <c r="B71907" s="150"/>
    </row>
    <row r="71908" spans="2:2">
      <c r="B71908" s="150"/>
    </row>
    <row r="71909" spans="2:2">
      <c r="B71909" s="150"/>
    </row>
    <row r="71910" spans="2:2">
      <c r="B71910" s="150"/>
    </row>
    <row r="71911" spans="2:2">
      <c r="B71911" s="150"/>
    </row>
    <row r="71912" spans="2:2">
      <c r="B71912" s="150"/>
    </row>
    <row r="71913" spans="2:2">
      <c r="B71913" s="150"/>
    </row>
    <row r="71914" spans="2:2">
      <c r="B71914" s="150"/>
    </row>
    <row r="71915" spans="2:2">
      <c r="B71915" s="150"/>
    </row>
    <row r="71916" spans="2:2">
      <c r="B71916" s="150"/>
    </row>
    <row r="71917" spans="2:2">
      <c r="B71917" s="150"/>
    </row>
    <row r="71918" spans="2:2">
      <c r="B71918" s="150"/>
    </row>
    <row r="71919" spans="2:2">
      <c r="B71919" s="150"/>
    </row>
    <row r="71920" spans="2:2">
      <c r="B71920" s="150"/>
    </row>
    <row r="71921" spans="2:2">
      <c r="B71921" s="150"/>
    </row>
    <row r="71922" spans="2:2">
      <c r="B71922" s="150"/>
    </row>
    <row r="71923" spans="2:2">
      <c r="B71923" s="150"/>
    </row>
    <row r="71924" spans="2:2">
      <c r="B71924" s="150"/>
    </row>
    <row r="71925" spans="2:2">
      <c r="B71925" s="150"/>
    </row>
    <row r="71926" spans="2:2">
      <c r="B71926" s="150"/>
    </row>
    <row r="71927" spans="2:2">
      <c r="B71927" s="150"/>
    </row>
    <row r="71928" spans="2:2">
      <c r="B71928" s="150"/>
    </row>
    <row r="71929" spans="2:2">
      <c r="B71929" s="150"/>
    </row>
    <row r="71930" spans="2:2">
      <c r="B71930" s="150"/>
    </row>
    <row r="71931" spans="2:2">
      <c r="B71931" s="150"/>
    </row>
    <row r="71932" spans="2:2">
      <c r="B71932" s="150"/>
    </row>
    <row r="71933" spans="2:2">
      <c r="B71933" s="150"/>
    </row>
    <row r="71934" spans="2:2">
      <c r="B71934" s="150"/>
    </row>
    <row r="71935" spans="2:2">
      <c r="B71935" s="150"/>
    </row>
    <row r="71936" spans="2:2">
      <c r="B71936" s="150"/>
    </row>
    <row r="71937" spans="2:2">
      <c r="B71937" s="150"/>
    </row>
    <row r="71938" spans="2:2">
      <c r="B71938" s="150"/>
    </row>
    <row r="71939" spans="2:2">
      <c r="B71939" s="150"/>
    </row>
    <row r="71940" spans="2:2">
      <c r="B71940" s="150"/>
    </row>
    <row r="71941" spans="2:2">
      <c r="B71941" s="150"/>
    </row>
    <row r="71942" spans="2:2">
      <c r="B71942" s="150"/>
    </row>
    <row r="71943" spans="2:2">
      <c r="B71943" s="150"/>
    </row>
    <row r="71944" spans="2:2">
      <c r="B71944" s="150"/>
    </row>
    <row r="71945" spans="2:2">
      <c r="B71945" s="150"/>
    </row>
    <row r="71946" spans="2:2">
      <c r="B71946" s="150"/>
    </row>
    <row r="71947" spans="2:2">
      <c r="B71947" s="150"/>
    </row>
    <row r="71948" spans="2:2">
      <c r="B71948" s="150"/>
    </row>
    <row r="71949" spans="2:2">
      <c r="B71949" s="150"/>
    </row>
    <row r="71950" spans="2:2">
      <c r="B71950" s="150"/>
    </row>
    <row r="71951" spans="2:2">
      <c r="B71951" s="150"/>
    </row>
    <row r="71952" spans="2:2">
      <c r="B71952" s="150"/>
    </row>
    <row r="71953" spans="2:2">
      <c r="B71953" s="150"/>
    </row>
    <row r="71954" spans="2:2">
      <c r="B71954" s="150"/>
    </row>
    <row r="71955" spans="2:2">
      <c r="B71955" s="150"/>
    </row>
    <row r="71956" spans="2:2">
      <c r="B71956" s="150"/>
    </row>
    <row r="71957" spans="2:2">
      <c r="B71957" s="150"/>
    </row>
    <row r="71958" spans="2:2">
      <c r="B71958" s="150"/>
    </row>
    <row r="71959" spans="2:2">
      <c r="B71959" s="150"/>
    </row>
    <row r="71960" spans="2:2">
      <c r="B71960" s="150"/>
    </row>
    <row r="71961" spans="2:2">
      <c r="B71961" s="150"/>
    </row>
    <row r="71962" spans="2:2">
      <c r="B71962" s="150"/>
    </row>
    <row r="71963" spans="2:2">
      <c r="B71963" s="150"/>
    </row>
    <row r="71964" spans="2:2">
      <c r="B71964" s="150"/>
    </row>
    <row r="71965" spans="2:2">
      <c r="B71965" s="150"/>
    </row>
    <row r="71966" spans="2:2">
      <c r="B71966" s="150"/>
    </row>
    <row r="71967" spans="2:2">
      <c r="B71967" s="150"/>
    </row>
    <row r="71968" spans="2:2">
      <c r="B71968" s="150"/>
    </row>
    <row r="71969" spans="2:2">
      <c r="B71969" s="150"/>
    </row>
    <row r="71970" spans="2:2">
      <c r="B71970" s="150"/>
    </row>
    <row r="71971" spans="2:2">
      <c r="B71971" s="150"/>
    </row>
    <row r="71972" spans="2:2">
      <c r="B71972" s="150"/>
    </row>
    <row r="71973" spans="2:2">
      <c r="B71973" s="150"/>
    </row>
    <row r="71974" spans="2:2">
      <c r="B71974" s="150"/>
    </row>
    <row r="71975" spans="2:2">
      <c r="B71975" s="150"/>
    </row>
    <row r="71976" spans="2:2">
      <c r="B71976" s="150"/>
    </row>
    <row r="71977" spans="2:2">
      <c r="B71977" s="150"/>
    </row>
    <row r="71978" spans="2:2">
      <c r="B71978" s="150"/>
    </row>
    <row r="71979" spans="2:2">
      <c r="B71979" s="150"/>
    </row>
    <row r="71980" spans="2:2">
      <c r="B71980" s="150"/>
    </row>
    <row r="71981" spans="2:2">
      <c r="B71981" s="150"/>
    </row>
    <row r="71982" spans="2:2">
      <c r="B71982" s="150"/>
    </row>
    <row r="71983" spans="2:2">
      <c r="B71983" s="150"/>
    </row>
    <row r="71984" spans="2:2">
      <c r="B71984" s="150"/>
    </row>
    <row r="71985" spans="2:2">
      <c r="B71985" s="150"/>
    </row>
    <row r="71986" spans="2:2">
      <c r="B71986" s="150"/>
    </row>
    <row r="71987" spans="2:2">
      <c r="B71987" s="150"/>
    </row>
    <row r="71988" spans="2:2">
      <c r="B71988" s="150"/>
    </row>
    <row r="71989" spans="2:2">
      <c r="B71989" s="150"/>
    </row>
    <row r="71990" spans="2:2">
      <c r="B71990" s="150"/>
    </row>
    <row r="71991" spans="2:2">
      <c r="B71991" s="150"/>
    </row>
    <row r="71992" spans="2:2">
      <c r="B71992" s="150"/>
    </row>
    <row r="71993" spans="2:2">
      <c r="B71993" s="150"/>
    </row>
    <row r="71994" spans="2:2">
      <c r="B71994" s="150"/>
    </row>
    <row r="71995" spans="2:2">
      <c r="B71995" s="150"/>
    </row>
    <row r="71996" spans="2:2">
      <c r="B71996" s="150"/>
    </row>
    <row r="71997" spans="2:2">
      <c r="B71997" s="150"/>
    </row>
    <row r="71998" spans="2:2">
      <c r="B71998" s="150"/>
    </row>
    <row r="71999" spans="2:2">
      <c r="B71999" s="150"/>
    </row>
    <row r="72000" spans="2:2">
      <c r="B72000" s="150"/>
    </row>
    <row r="72001" spans="2:2">
      <c r="B72001" s="150"/>
    </row>
    <row r="72002" spans="2:2">
      <c r="B72002" s="150"/>
    </row>
    <row r="72003" spans="2:2">
      <c r="B72003" s="150"/>
    </row>
    <row r="72004" spans="2:2">
      <c r="B72004" s="150"/>
    </row>
    <row r="72005" spans="2:2">
      <c r="B72005" s="150"/>
    </row>
    <row r="72006" spans="2:2">
      <c r="B72006" s="150"/>
    </row>
    <row r="72007" spans="2:2">
      <c r="B72007" s="150"/>
    </row>
    <row r="72008" spans="2:2">
      <c r="B72008" s="150"/>
    </row>
    <row r="72009" spans="2:2">
      <c r="B72009" s="150"/>
    </row>
    <row r="72010" spans="2:2">
      <c r="B72010" s="150"/>
    </row>
    <row r="72011" spans="2:2">
      <c r="B72011" s="150"/>
    </row>
    <row r="72012" spans="2:2">
      <c r="B72012" s="150"/>
    </row>
    <row r="72013" spans="2:2">
      <c r="B72013" s="150"/>
    </row>
    <row r="72014" spans="2:2">
      <c r="B72014" s="150"/>
    </row>
    <row r="72015" spans="2:2">
      <c r="B72015" s="150"/>
    </row>
    <row r="72016" spans="2:2">
      <c r="B72016" s="150"/>
    </row>
    <row r="72017" spans="2:2">
      <c r="B72017" s="150"/>
    </row>
    <row r="72018" spans="2:2">
      <c r="B72018" s="150"/>
    </row>
    <row r="72019" spans="2:2">
      <c r="B72019" s="150"/>
    </row>
    <row r="72020" spans="2:2">
      <c r="B72020" s="150"/>
    </row>
    <row r="72021" spans="2:2">
      <c r="B72021" s="150"/>
    </row>
    <row r="72022" spans="2:2">
      <c r="B72022" s="150"/>
    </row>
    <row r="72023" spans="2:2">
      <c r="B72023" s="150"/>
    </row>
    <row r="72024" spans="2:2">
      <c r="B72024" s="150"/>
    </row>
    <row r="72025" spans="2:2">
      <c r="B72025" s="150"/>
    </row>
    <row r="72026" spans="2:2">
      <c r="B72026" s="150"/>
    </row>
    <row r="72027" spans="2:2">
      <c r="B72027" s="150"/>
    </row>
    <row r="72028" spans="2:2">
      <c r="B72028" s="150"/>
    </row>
    <row r="72029" spans="2:2">
      <c r="B72029" s="150"/>
    </row>
    <row r="72030" spans="2:2">
      <c r="B72030" s="150"/>
    </row>
    <row r="72031" spans="2:2">
      <c r="B72031" s="150"/>
    </row>
    <row r="72032" spans="2:2">
      <c r="B72032" s="150"/>
    </row>
    <row r="72033" spans="2:2">
      <c r="B72033" s="150"/>
    </row>
    <row r="72034" spans="2:2">
      <c r="B72034" s="150"/>
    </row>
    <row r="72035" spans="2:2">
      <c r="B72035" s="150"/>
    </row>
    <row r="72036" spans="2:2">
      <c r="B72036" s="150"/>
    </row>
    <row r="72037" spans="2:2">
      <c r="B72037" s="150"/>
    </row>
    <row r="72038" spans="2:2">
      <c r="B72038" s="150"/>
    </row>
    <row r="72039" spans="2:2">
      <c r="B72039" s="150"/>
    </row>
    <row r="72040" spans="2:2">
      <c r="B72040" s="150"/>
    </row>
    <row r="72041" spans="2:2">
      <c r="B72041" s="150"/>
    </row>
    <row r="72042" spans="2:2">
      <c r="B72042" s="150"/>
    </row>
    <row r="72043" spans="2:2">
      <c r="B72043" s="150"/>
    </row>
    <row r="72044" spans="2:2">
      <c r="B72044" s="150"/>
    </row>
    <row r="72045" spans="2:2">
      <c r="B72045" s="150"/>
    </row>
    <row r="72046" spans="2:2">
      <c r="B72046" s="150"/>
    </row>
    <row r="72047" spans="2:2">
      <c r="B72047" s="150"/>
    </row>
    <row r="72048" spans="2:2">
      <c r="B72048" s="150"/>
    </row>
    <row r="72049" spans="2:2">
      <c r="B72049" s="150"/>
    </row>
    <row r="72050" spans="2:2">
      <c r="B72050" s="150"/>
    </row>
    <row r="72051" spans="2:2">
      <c r="B72051" s="150"/>
    </row>
    <row r="72052" spans="2:2">
      <c r="B72052" s="150"/>
    </row>
    <row r="72053" spans="2:2">
      <c r="B72053" s="150"/>
    </row>
    <row r="72054" spans="2:2">
      <c r="B72054" s="150"/>
    </row>
    <row r="72055" spans="2:2">
      <c r="B72055" s="150"/>
    </row>
    <row r="72056" spans="2:2">
      <c r="B72056" s="150"/>
    </row>
    <row r="72057" spans="2:2">
      <c r="B72057" s="150"/>
    </row>
    <row r="72058" spans="2:2">
      <c r="B72058" s="150"/>
    </row>
    <row r="72059" spans="2:2">
      <c r="B72059" s="150"/>
    </row>
    <row r="72060" spans="2:2">
      <c r="B72060" s="150"/>
    </row>
    <row r="72061" spans="2:2">
      <c r="B72061" s="150"/>
    </row>
    <row r="72062" spans="2:2">
      <c r="B72062" s="150"/>
    </row>
    <row r="72063" spans="2:2">
      <c r="B72063" s="150"/>
    </row>
    <row r="72064" spans="2:2">
      <c r="B72064" s="150"/>
    </row>
    <row r="72065" spans="2:2">
      <c r="B72065" s="150"/>
    </row>
    <row r="72066" spans="2:2">
      <c r="B72066" s="150"/>
    </row>
    <row r="72067" spans="2:2">
      <c r="B72067" s="150"/>
    </row>
    <row r="72068" spans="2:2">
      <c r="B72068" s="150"/>
    </row>
    <row r="72069" spans="2:2">
      <c r="B72069" s="150"/>
    </row>
    <row r="72070" spans="2:2">
      <c r="B72070" s="150"/>
    </row>
    <row r="72071" spans="2:2">
      <c r="B72071" s="150"/>
    </row>
    <row r="72072" spans="2:2">
      <c r="B72072" s="150"/>
    </row>
    <row r="72073" spans="2:2">
      <c r="B72073" s="150"/>
    </row>
    <row r="72074" spans="2:2">
      <c r="B72074" s="150"/>
    </row>
    <row r="72075" spans="2:2">
      <c r="B72075" s="150"/>
    </row>
    <row r="72076" spans="2:2">
      <c r="B72076" s="150"/>
    </row>
    <row r="72077" spans="2:2">
      <c r="B72077" s="150"/>
    </row>
    <row r="72078" spans="2:2">
      <c r="B72078" s="150"/>
    </row>
    <row r="72079" spans="2:2">
      <c r="B72079" s="150"/>
    </row>
    <row r="72080" spans="2:2">
      <c r="B72080" s="150"/>
    </row>
    <row r="72081" spans="2:2">
      <c r="B72081" s="150"/>
    </row>
    <row r="72082" spans="2:2">
      <c r="B72082" s="150"/>
    </row>
    <row r="72083" spans="2:2">
      <c r="B72083" s="150"/>
    </row>
    <row r="72084" spans="2:2">
      <c r="B72084" s="150"/>
    </row>
    <row r="72085" spans="2:2">
      <c r="B72085" s="150"/>
    </row>
    <row r="72086" spans="2:2">
      <c r="B72086" s="150"/>
    </row>
    <row r="72087" spans="2:2">
      <c r="B72087" s="150"/>
    </row>
    <row r="72088" spans="2:2">
      <c r="B72088" s="150"/>
    </row>
    <row r="72089" spans="2:2">
      <c r="B72089" s="150"/>
    </row>
    <row r="72090" spans="2:2">
      <c r="B72090" s="150"/>
    </row>
    <row r="72091" spans="2:2">
      <c r="B72091" s="150"/>
    </row>
    <row r="72092" spans="2:2">
      <c r="B72092" s="150"/>
    </row>
    <row r="72093" spans="2:2">
      <c r="B72093" s="150"/>
    </row>
    <row r="72094" spans="2:2">
      <c r="B72094" s="150"/>
    </row>
    <row r="72095" spans="2:2">
      <c r="B72095" s="150"/>
    </row>
    <row r="72096" spans="2:2">
      <c r="B72096" s="150"/>
    </row>
    <row r="72097" spans="2:2">
      <c r="B72097" s="150"/>
    </row>
    <row r="72098" spans="2:2">
      <c r="B72098" s="150"/>
    </row>
    <row r="72099" spans="2:2">
      <c r="B72099" s="150"/>
    </row>
    <row r="72100" spans="2:2">
      <c r="B72100" s="150"/>
    </row>
    <row r="72101" spans="2:2">
      <c r="B72101" s="150"/>
    </row>
    <row r="72102" spans="2:2">
      <c r="B72102" s="150"/>
    </row>
    <row r="72103" spans="2:2">
      <c r="B72103" s="150"/>
    </row>
    <row r="72104" spans="2:2">
      <c r="B72104" s="150"/>
    </row>
    <row r="72105" spans="2:2">
      <c r="B72105" s="150"/>
    </row>
    <row r="72106" spans="2:2">
      <c r="B72106" s="150"/>
    </row>
    <row r="72107" spans="2:2">
      <c r="B72107" s="150"/>
    </row>
    <row r="72108" spans="2:2">
      <c r="B72108" s="150"/>
    </row>
    <row r="72109" spans="2:2">
      <c r="B72109" s="150"/>
    </row>
    <row r="72110" spans="2:2">
      <c r="B72110" s="150"/>
    </row>
    <row r="72111" spans="2:2">
      <c r="B72111" s="150"/>
    </row>
    <row r="72112" spans="2:2">
      <c r="B72112" s="150"/>
    </row>
    <row r="72113" spans="2:2">
      <c r="B72113" s="150"/>
    </row>
    <row r="72114" spans="2:2">
      <c r="B72114" s="150"/>
    </row>
    <row r="72115" spans="2:2">
      <c r="B72115" s="150"/>
    </row>
    <row r="72116" spans="2:2">
      <c r="B72116" s="150"/>
    </row>
    <row r="72117" spans="2:2">
      <c r="B72117" s="150"/>
    </row>
    <row r="72118" spans="2:2">
      <c r="B72118" s="150"/>
    </row>
    <row r="72119" spans="2:2">
      <c r="B72119" s="150"/>
    </row>
    <row r="72120" spans="2:2">
      <c r="B72120" s="150"/>
    </row>
    <row r="72121" spans="2:2">
      <c r="B72121" s="150"/>
    </row>
    <row r="72122" spans="2:2">
      <c r="B72122" s="150"/>
    </row>
    <row r="72123" spans="2:2">
      <c r="B72123" s="150"/>
    </row>
    <row r="72124" spans="2:2">
      <c r="B72124" s="150"/>
    </row>
    <row r="72125" spans="2:2">
      <c r="B72125" s="150"/>
    </row>
    <row r="72126" spans="2:2">
      <c r="B72126" s="150"/>
    </row>
    <row r="72127" spans="2:2">
      <c r="B72127" s="150"/>
    </row>
    <row r="72128" spans="2:2">
      <c r="B72128" s="150"/>
    </row>
    <row r="72129" spans="2:2">
      <c r="B72129" s="150"/>
    </row>
    <row r="72130" spans="2:2">
      <c r="B72130" s="150"/>
    </row>
    <row r="72131" spans="2:2">
      <c r="B72131" s="150"/>
    </row>
    <row r="72132" spans="2:2">
      <c r="B72132" s="150"/>
    </row>
    <row r="72133" spans="2:2">
      <c r="B72133" s="150"/>
    </row>
    <row r="72134" spans="2:2">
      <c r="B72134" s="150"/>
    </row>
    <row r="72135" spans="2:2">
      <c r="B72135" s="150"/>
    </row>
    <row r="72136" spans="2:2">
      <c r="B72136" s="150"/>
    </row>
    <row r="72137" spans="2:2">
      <c r="B72137" s="150"/>
    </row>
    <row r="72138" spans="2:2">
      <c r="B72138" s="150"/>
    </row>
    <row r="72139" spans="2:2">
      <c r="B72139" s="150"/>
    </row>
    <row r="72140" spans="2:2">
      <c r="B72140" s="150"/>
    </row>
    <row r="72141" spans="2:2">
      <c r="B72141" s="150"/>
    </row>
    <row r="72142" spans="2:2">
      <c r="B72142" s="150"/>
    </row>
    <row r="72143" spans="2:2">
      <c r="B72143" s="150"/>
    </row>
    <row r="72144" spans="2:2">
      <c r="B72144" s="150"/>
    </row>
    <row r="72145" spans="2:2">
      <c r="B72145" s="150"/>
    </row>
    <row r="72146" spans="2:2">
      <c r="B72146" s="150"/>
    </row>
    <row r="72147" spans="2:2">
      <c r="B72147" s="150"/>
    </row>
    <row r="72148" spans="2:2">
      <c r="B72148" s="150"/>
    </row>
    <row r="72149" spans="2:2">
      <c r="B72149" s="150"/>
    </row>
    <row r="72150" spans="2:2">
      <c r="B72150" s="150"/>
    </row>
    <row r="72151" spans="2:2">
      <c r="B72151" s="150"/>
    </row>
    <row r="72152" spans="2:2">
      <c r="B72152" s="150"/>
    </row>
    <row r="72153" spans="2:2">
      <c r="B72153" s="150"/>
    </row>
    <row r="72154" spans="2:2">
      <c r="B72154" s="150"/>
    </row>
    <row r="72155" spans="2:2">
      <c r="B72155" s="150"/>
    </row>
    <row r="72156" spans="2:2">
      <c r="B72156" s="150"/>
    </row>
    <row r="72157" spans="2:2">
      <c r="B72157" s="150"/>
    </row>
    <row r="72158" spans="2:2">
      <c r="B72158" s="150"/>
    </row>
    <row r="72159" spans="2:2">
      <c r="B72159" s="150"/>
    </row>
    <row r="72160" spans="2:2">
      <c r="B72160" s="150"/>
    </row>
    <row r="72161" spans="2:2">
      <c r="B72161" s="150"/>
    </row>
    <row r="72162" spans="2:2">
      <c r="B72162" s="150"/>
    </row>
    <row r="72163" spans="2:2">
      <c r="B72163" s="150"/>
    </row>
    <row r="72164" spans="2:2">
      <c r="B72164" s="150"/>
    </row>
    <row r="72165" spans="2:2">
      <c r="B72165" s="150"/>
    </row>
    <row r="72166" spans="2:2">
      <c r="B72166" s="150"/>
    </row>
    <row r="72167" spans="2:2">
      <c r="B72167" s="150"/>
    </row>
    <row r="72168" spans="2:2">
      <c r="B72168" s="150"/>
    </row>
    <row r="72169" spans="2:2">
      <c r="B72169" s="150"/>
    </row>
    <row r="72170" spans="2:2">
      <c r="B72170" s="150"/>
    </row>
    <row r="72171" spans="2:2">
      <c r="B72171" s="150"/>
    </row>
    <row r="72172" spans="2:2">
      <c r="B72172" s="150"/>
    </row>
    <row r="72173" spans="2:2">
      <c r="B72173" s="150"/>
    </row>
    <row r="72174" spans="2:2">
      <c r="B72174" s="150"/>
    </row>
    <row r="72175" spans="2:2">
      <c r="B72175" s="150"/>
    </row>
    <row r="72176" spans="2:2">
      <c r="B72176" s="150"/>
    </row>
    <row r="72177" spans="2:2">
      <c r="B72177" s="150"/>
    </row>
    <row r="72178" spans="2:2">
      <c r="B72178" s="150"/>
    </row>
    <row r="72179" spans="2:2">
      <c r="B72179" s="150"/>
    </row>
    <row r="72180" spans="2:2">
      <c r="B72180" s="150"/>
    </row>
    <row r="72181" spans="2:2">
      <c r="B72181" s="150"/>
    </row>
    <row r="72182" spans="2:2">
      <c r="B72182" s="150"/>
    </row>
    <row r="72183" spans="2:2">
      <c r="B72183" s="150"/>
    </row>
    <row r="72184" spans="2:2">
      <c r="B72184" s="150"/>
    </row>
    <row r="72185" spans="2:2">
      <c r="B72185" s="150"/>
    </row>
    <row r="72186" spans="2:2">
      <c r="B72186" s="150"/>
    </row>
    <row r="72187" spans="2:2">
      <c r="B72187" s="150"/>
    </row>
    <row r="72188" spans="2:2">
      <c r="B72188" s="150"/>
    </row>
    <row r="72189" spans="2:2">
      <c r="B72189" s="150"/>
    </row>
    <row r="72190" spans="2:2">
      <c r="B72190" s="150"/>
    </row>
    <row r="72191" spans="2:2">
      <c r="B72191" s="150"/>
    </row>
    <row r="72192" spans="2:2">
      <c r="B72192" s="150"/>
    </row>
    <row r="72193" spans="2:2">
      <c r="B72193" s="150"/>
    </row>
    <row r="72194" spans="2:2">
      <c r="B72194" s="150"/>
    </row>
    <row r="72195" spans="2:2">
      <c r="B72195" s="150"/>
    </row>
    <row r="72196" spans="2:2">
      <c r="B72196" s="150"/>
    </row>
    <row r="72197" spans="2:2">
      <c r="B72197" s="150"/>
    </row>
    <row r="72198" spans="2:2">
      <c r="B72198" s="150"/>
    </row>
    <row r="72199" spans="2:2">
      <c r="B72199" s="150"/>
    </row>
    <row r="72200" spans="2:2">
      <c r="B72200" s="150"/>
    </row>
    <row r="72201" spans="2:2">
      <c r="B72201" s="150"/>
    </row>
    <row r="72202" spans="2:2">
      <c r="B72202" s="150"/>
    </row>
    <row r="72203" spans="2:2">
      <c r="B72203" s="150"/>
    </row>
    <row r="72204" spans="2:2">
      <c r="B72204" s="150"/>
    </row>
    <row r="72205" spans="2:2">
      <c r="B72205" s="150"/>
    </row>
    <row r="72206" spans="2:2">
      <c r="B72206" s="150"/>
    </row>
    <row r="72207" spans="2:2">
      <c r="B72207" s="150"/>
    </row>
    <row r="72208" spans="2:2">
      <c r="B72208" s="150"/>
    </row>
    <row r="72209" spans="2:2">
      <c r="B72209" s="150"/>
    </row>
    <row r="72210" spans="2:2">
      <c r="B72210" s="150"/>
    </row>
    <row r="72211" spans="2:2">
      <c r="B72211" s="150"/>
    </row>
    <row r="72212" spans="2:2">
      <c r="B72212" s="150"/>
    </row>
    <row r="72213" spans="2:2">
      <c r="B72213" s="150"/>
    </row>
    <row r="72214" spans="2:2">
      <c r="B72214" s="150"/>
    </row>
    <row r="72215" spans="2:2">
      <c r="B72215" s="150"/>
    </row>
    <row r="72216" spans="2:2">
      <c r="B72216" s="150"/>
    </row>
    <row r="72217" spans="2:2">
      <c r="B72217" s="150"/>
    </row>
    <row r="72218" spans="2:2">
      <c r="B72218" s="150"/>
    </row>
    <row r="72219" spans="2:2">
      <c r="B72219" s="150"/>
    </row>
    <row r="72220" spans="2:2">
      <c r="B72220" s="150"/>
    </row>
    <row r="72221" spans="2:2">
      <c r="B72221" s="150"/>
    </row>
    <row r="72222" spans="2:2">
      <c r="B72222" s="150"/>
    </row>
    <row r="72223" spans="2:2">
      <c r="B72223" s="150"/>
    </row>
    <row r="72224" spans="2:2">
      <c r="B72224" s="150"/>
    </row>
    <row r="72225" spans="2:2">
      <c r="B72225" s="150"/>
    </row>
    <row r="72226" spans="2:2">
      <c r="B72226" s="150"/>
    </row>
    <row r="72227" spans="2:2">
      <c r="B72227" s="150"/>
    </row>
    <row r="72228" spans="2:2">
      <c r="B72228" s="150"/>
    </row>
    <row r="72229" spans="2:2">
      <c r="B72229" s="150"/>
    </row>
    <row r="72230" spans="2:2">
      <c r="B72230" s="150"/>
    </row>
    <row r="72231" spans="2:2">
      <c r="B72231" s="150"/>
    </row>
    <row r="72232" spans="2:2">
      <c r="B72232" s="150"/>
    </row>
    <row r="72233" spans="2:2">
      <c r="B72233" s="150"/>
    </row>
    <row r="72234" spans="2:2">
      <c r="B72234" s="150"/>
    </row>
    <row r="72235" spans="2:2">
      <c r="B72235" s="150"/>
    </row>
    <row r="72236" spans="2:2">
      <c r="B72236" s="150"/>
    </row>
    <row r="72237" spans="2:2">
      <c r="B72237" s="150"/>
    </row>
    <row r="72238" spans="2:2">
      <c r="B72238" s="150"/>
    </row>
    <row r="72239" spans="2:2">
      <c r="B72239" s="150"/>
    </row>
    <row r="72240" spans="2:2">
      <c r="B72240" s="150"/>
    </row>
    <row r="72241" spans="2:2">
      <c r="B72241" s="150"/>
    </row>
    <row r="72242" spans="2:2">
      <c r="B72242" s="150"/>
    </row>
    <row r="72243" spans="2:2">
      <c r="B72243" s="150"/>
    </row>
    <row r="72244" spans="2:2">
      <c r="B72244" s="150"/>
    </row>
    <row r="72245" spans="2:2">
      <c r="B72245" s="150"/>
    </row>
    <row r="72246" spans="2:2">
      <c r="B72246" s="150"/>
    </row>
    <row r="72247" spans="2:2">
      <c r="B72247" s="150"/>
    </row>
    <row r="72248" spans="2:2">
      <c r="B72248" s="150"/>
    </row>
    <row r="72249" spans="2:2">
      <c r="B72249" s="150"/>
    </row>
    <row r="72250" spans="2:2">
      <c r="B72250" s="150"/>
    </row>
    <row r="72251" spans="2:2">
      <c r="B72251" s="150"/>
    </row>
    <row r="72252" spans="2:2">
      <c r="B72252" s="150"/>
    </row>
    <row r="72253" spans="2:2">
      <c r="B72253" s="150"/>
    </row>
    <row r="72254" spans="2:2">
      <c r="B72254" s="150"/>
    </row>
    <row r="72255" spans="2:2">
      <c r="B72255" s="150"/>
    </row>
    <row r="72256" spans="2:2">
      <c r="B72256" s="150"/>
    </row>
    <row r="72257" spans="2:2">
      <c r="B72257" s="150"/>
    </row>
    <row r="72258" spans="2:2">
      <c r="B72258" s="150"/>
    </row>
    <row r="72259" spans="2:2">
      <c r="B72259" s="150"/>
    </row>
    <row r="72260" spans="2:2">
      <c r="B72260" s="150"/>
    </row>
    <row r="72261" spans="2:2">
      <c r="B72261" s="150"/>
    </row>
    <row r="72262" spans="2:2">
      <c r="B72262" s="150"/>
    </row>
    <row r="72263" spans="2:2">
      <c r="B72263" s="150"/>
    </row>
    <row r="72264" spans="2:2">
      <c r="B72264" s="150"/>
    </row>
    <row r="72265" spans="2:2">
      <c r="B72265" s="150"/>
    </row>
    <row r="72266" spans="2:2">
      <c r="B72266" s="150"/>
    </row>
    <row r="72267" spans="2:2">
      <c r="B72267" s="150"/>
    </row>
    <row r="72268" spans="2:2">
      <c r="B72268" s="150"/>
    </row>
    <row r="72269" spans="2:2">
      <c r="B72269" s="150"/>
    </row>
    <row r="72270" spans="2:2">
      <c r="B72270" s="150"/>
    </row>
    <row r="72271" spans="2:2">
      <c r="B72271" s="150"/>
    </row>
    <row r="72272" spans="2:2">
      <c r="B72272" s="150"/>
    </row>
    <row r="72273" spans="2:2">
      <c r="B72273" s="150"/>
    </row>
    <row r="72274" spans="2:2">
      <c r="B72274" s="150"/>
    </row>
    <row r="72275" spans="2:2">
      <c r="B72275" s="150"/>
    </row>
    <row r="72276" spans="2:2">
      <c r="B72276" s="150"/>
    </row>
    <row r="72277" spans="2:2">
      <c r="B72277" s="150"/>
    </row>
    <row r="72278" spans="2:2">
      <c r="B72278" s="150"/>
    </row>
    <row r="72279" spans="2:2">
      <c r="B72279" s="150"/>
    </row>
    <row r="72280" spans="2:2">
      <c r="B72280" s="150"/>
    </row>
    <row r="72281" spans="2:2">
      <c r="B72281" s="150"/>
    </row>
    <row r="72282" spans="2:2">
      <c r="B72282" s="150"/>
    </row>
    <row r="72283" spans="2:2">
      <c r="B72283" s="150"/>
    </row>
    <row r="72284" spans="2:2">
      <c r="B72284" s="150"/>
    </row>
    <row r="72285" spans="2:2">
      <c r="B72285" s="150"/>
    </row>
    <row r="72286" spans="2:2">
      <c r="B72286" s="150"/>
    </row>
    <row r="72287" spans="2:2">
      <c r="B72287" s="150"/>
    </row>
    <row r="72288" spans="2:2">
      <c r="B72288" s="150"/>
    </row>
    <row r="72289" spans="2:2">
      <c r="B72289" s="150"/>
    </row>
    <row r="72290" spans="2:2">
      <c r="B72290" s="150"/>
    </row>
    <row r="72291" spans="2:2">
      <c r="B72291" s="150"/>
    </row>
    <row r="72292" spans="2:2">
      <c r="B72292" s="150"/>
    </row>
    <row r="72293" spans="2:2">
      <c r="B72293" s="150"/>
    </row>
    <row r="72294" spans="2:2">
      <c r="B72294" s="150"/>
    </row>
    <row r="72295" spans="2:2">
      <c r="B72295" s="150"/>
    </row>
    <row r="72296" spans="2:2">
      <c r="B72296" s="150"/>
    </row>
    <row r="72297" spans="2:2">
      <c r="B72297" s="150"/>
    </row>
    <row r="72298" spans="2:2">
      <c r="B72298" s="150"/>
    </row>
    <row r="72299" spans="2:2">
      <c r="B72299" s="150"/>
    </row>
    <row r="72300" spans="2:2">
      <c r="B72300" s="150"/>
    </row>
    <row r="72301" spans="2:2">
      <c r="B72301" s="150"/>
    </row>
    <row r="72302" spans="2:2">
      <c r="B72302" s="150"/>
    </row>
    <row r="72303" spans="2:2">
      <c r="B72303" s="150"/>
    </row>
    <row r="72304" spans="2:2">
      <c r="B72304" s="150"/>
    </row>
    <row r="72305" spans="2:2">
      <c r="B72305" s="150"/>
    </row>
    <row r="72306" spans="2:2">
      <c r="B72306" s="150"/>
    </row>
    <row r="72307" spans="2:2">
      <c r="B72307" s="150"/>
    </row>
    <row r="72308" spans="2:2">
      <c r="B72308" s="150"/>
    </row>
    <row r="72309" spans="2:2">
      <c r="B72309" s="150"/>
    </row>
    <row r="72310" spans="2:2">
      <c r="B72310" s="150"/>
    </row>
    <row r="72311" spans="2:2">
      <c r="B72311" s="150"/>
    </row>
    <row r="72312" spans="2:2">
      <c r="B72312" s="150"/>
    </row>
    <row r="72313" spans="2:2">
      <c r="B72313" s="150"/>
    </row>
    <row r="72314" spans="2:2">
      <c r="B72314" s="150"/>
    </row>
    <row r="72315" spans="2:2">
      <c r="B72315" s="150"/>
    </row>
    <row r="72316" spans="2:2">
      <c r="B72316" s="150"/>
    </row>
    <row r="72317" spans="2:2">
      <c r="B72317" s="150"/>
    </row>
    <row r="72318" spans="2:2">
      <c r="B72318" s="150"/>
    </row>
    <row r="72319" spans="2:2">
      <c r="B72319" s="150"/>
    </row>
    <row r="72320" spans="2:2">
      <c r="B72320" s="150"/>
    </row>
    <row r="72321" spans="2:2">
      <c r="B72321" s="150"/>
    </row>
    <row r="72322" spans="2:2">
      <c r="B72322" s="150"/>
    </row>
    <row r="72323" spans="2:2">
      <c r="B72323" s="150"/>
    </row>
    <row r="72324" spans="2:2">
      <c r="B72324" s="150"/>
    </row>
    <row r="72325" spans="2:2">
      <c r="B72325" s="150"/>
    </row>
    <row r="72326" spans="2:2">
      <c r="B72326" s="150"/>
    </row>
    <row r="72327" spans="2:2">
      <c r="B72327" s="150"/>
    </row>
    <row r="72328" spans="2:2">
      <c r="B72328" s="150"/>
    </row>
    <row r="72329" spans="2:2">
      <c r="B72329" s="150"/>
    </row>
    <row r="72330" spans="2:2">
      <c r="B72330" s="150"/>
    </row>
    <row r="72331" spans="2:2">
      <c r="B72331" s="150"/>
    </row>
    <row r="72332" spans="2:2">
      <c r="B72332" s="150"/>
    </row>
    <row r="72333" spans="2:2">
      <c r="B72333" s="150"/>
    </row>
    <row r="72334" spans="2:2">
      <c r="B72334" s="150"/>
    </row>
    <row r="72335" spans="2:2">
      <c r="B72335" s="150"/>
    </row>
    <row r="72336" spans="2:2">
      <c r="B72336" s="150"/>
    </row>
    <row r="72337" spans="2:2">
      <c r="B72337" s="150"/>
    </row>
    <row r="72338" spans="2:2">
      <c r="B72338" s="150"/>
    </row>
    <row r="72339" spans="2:2">
      <c r="B72339" s="150"/>
    </row>
    <row r="72340" spans="2:2">
      <c r="B72340" s="150"/>
    </row>
    <row r="72341" spans="2:2">
      <c r="B72341" s="150"/>
    </row>
    <row r="72342" spans="2:2">
      <c r="B72342" s="150"/>
    </row>
    <row r="72343" spans="2:2">
      <c r="B72343" s="150"/>
    </row>
    <row r="72344" spans="2:2">
      <c r="B72344" s="150"/>
    </row>
    <row r="72345" spans="2:2">
      <c r="B72345" s="150"/>
    </row>
    <row r="72346" spans="2:2">
      <c r="B72346" s="150"/>
    </row>
    <row r="72347" spans="2:2">
      <c r="B72347" s="150"/>
    </row>
    <row r="72348" spans="2:2">
      <c r="B72348" s="150"/>
    </row>
    <row r="72349" spans="2:2">
      <c r="B72349" s="150"/>
    </row>
    <row r="72350" spans="2:2">
      <c r="B72350" s="150"/>
    </row>
    <row r="72351" spans="2:2">
      <c r="B72351" s="150"/>
    </row>
    <row r="72352" spans="2:2">
      <c r="B72352" s="150"/>
    </row>
    <row r="72353" spans="2:2">
      <c r="B72353" s="150"/>
    </row>
    <row r="72354" spans="2:2">
      <c r="B72354" s="150"/>
    </row>
    <row r="72355" spans="2:2">
      <c r="B72355" s="150"/>
    </row>
    <row r="72356" spans="2:2">
      <c r="B72356" s="150"/>
    </row>
    <row r="72357" spans="2:2">
      <c r="B72357" s="150"/>
    </row>
    <row r="72358" spans="2:2">
      <c r="B72358" s="150"/>
    </row>
    <row r="72359" spans="2:2">
      <c r="B72359" s="150"/>
    </row>
    <row r="72360" spans="2:2">
      <c r="B72360" s="150"/>
    </row>
    <row r="72361" spans="2:2">
      <c r="B72361" s="150"/>
    </row>
    <row r="72362" spans="2:2">
      <c r="B72362" s="150"/>
    </row>
    <row r="72363" spans="2:2">
      <c r="B72363" s="150"/>
    </row>
    <row r="72364" spans="2:2">
      <c r="B72364" s="150"/>
    </row>
    <row r="72365" spans="2:2">
      <c r="B72365" s="150"/>
    </row>
    <row r="72366" spans="2:2">
      <c r="B72366" s="150"/>
    </row>
    <row r="72367" spans="2:2">
      <c r="B72367" s="150"/>
    </row>
    <row r="72368" spans="2:2">
      <c r="B72368" s="150"/>
    </row>
    <row r="72369" spans="2:2">
      <c r="B72369" s="150"/>
    </row>
    <row r="72370" spans="2:2">
      <c r="B72370" s="150"/>
    </row>
    <row r="72371" spans="2:2">
      <c r="B72371" s="150"/>
    </row>
    <row r="72372" spans="2:2">
      <c r="B72372" s="150"/>
    </row>
    <row r="72373" spans="2:2">
      <c r="B72373" s="150"/>
    </row>
    <row r="72374" spans="2:2">
      <c r="B72374" s="150"/>
    </row>
    <row r="72375" spans="2:2">
      <c r="B72375" s="150"/>
    </row>
    <row r="72376" spans="2:2">
      <c r="B72376" s="150"/>
    </row>
    <row r="72377" spans="2:2">
      <c r="B72377" s="150"/>
    </row>
    <row r="72378" spans="2:2">
      <c r="B72378" s="150"/>
    </row>
    <row r="72379" spans="2:2">
      <c r="B72379" s="150"/>
    </row>
    <row r="72380" spans="2:2">
      <c r="B72380" s="150"/>
    </row>
    <row r="72381" spans="2:2">
      <c r="B72381" s="150"/>
    </row>
    <row r="72382" spans="2:2">
      <c r="B72382" s="150"/>
    </row>
    <row r="72383" spans="2:2">
      <c r="B72383" s="150"/>
    </row>
    <row r="72384" spans="2:2">
      <c r="B72384" s="150"/>
    </row>
    <row r="72385" spans="2:2">
      <c r="B72385" s="150"/>
    </row>
    <row r="72386" spans="2:2">
      <c r="B72386" s="150"/>
    </row>
    <row r="72387" spans="2:2">
      <c r="B72387" s="150"/>
    </row>
    <row r="72388" spans="2:2">
      <c r="B72388" s="150"/>
    </row>
    <row r="72389" spans="2:2">
      <c r="B72389" s="150"/>
    </row>
    <row r="72390" spans="2:2">
      <c r="B72390" s="150"/>
    </row>
    <row r="72391" spans="2:2">
      <c r="B72391" s="150"/>
    </row>
    <row r="72392" spans="2:2">
      <c r="B72392" s="150"/>
    </row>
    <row r="72393" spans="2:2">
      <c r="B72393" s="150"/>
    </row>
    <row r="72394" spans="2:2">
      <c r="B72394" s="150"/>
    </row>
    <row r="72395" spans="2:2">
      <c r="B72395" s="150"/>
    </row>
    <row r="72396" spans="2:2">
      <c r="B72396" s="150"/>
    </row>
    <row r="72397" spans="2:2">
      <c r="B72397" s="150"/>
    </row>
    <row r="72398" spans="2:2">
      <c r="B72398" s="150"/>
    </row>
    <row r="72399" spans="2:2">
      <c r="B72399" s="150"/>
    </row>
    <row r="72400" spans="2:2">
      <c r="B72400" s="150"/>
    </row>
    <row r="72401" spans="2:2">
      <c r="B72401" s="150"/>
    </row>
    <row r="72402" spans="2:2">
      <c r="B72402" s="150"/>
    </row>
    <row r="72403" spans="2:2">
      <c r="B72403" s="150"/>
    </row>
    <row r="72404" spans="2:2">
      <c r="B72404" s="150"/>
    </row>
    <row r="72405" spans="2:2">
      <c r="B72405" s="150"/>
    </row>
    <row r="72406" spans="2:2">
      <c r="B72406" s="150"/>
    </row>
    <row r="72407" spans="2:2">
      <c r="B72407" s="150"/>
    </row>
    <row r="72408" spans="2:2">
      <c r="B72408" s="150"/>
    </row>
    <row r="72409" spans="2:2">
      <c r="B72409" s="150"/>
    </row>
    <row r="72410" spans="2:2">
      <c r="B72410" s="150"/>
    </row>
    <row r="72411" spans="2:2">
      <c r="B72411" s="150"/>
    </row>
    <row r="72412" spans="2:2">
      <c r="B72412" s="150"/>
    </row>
    <row r="72413" spans="2:2">
      <c r="B72413" s="150"/>
    </row>
    <row r="72414" spans="2:2">
      <c r="B72414" s="150"/>
    </row>
    <row r="72415" spans="2:2">
      <c r="B72415" s="150"/>
    </row>
    <row r="72416" spans="2:2">
      <c r="B72416" s="150"/>
    </row>
    <row r="72417" spans="2:2">
      <c r="B72417" s="150"/>
    </row>
    <row r="72418" spans="2:2">
      <c r="B72418" s="150"/>
    </row>
    <row r="72419" spans="2:2">
      <c r="B72419" s="150"/>
    </row>
    <row r="72420" spans="2:2">
      <c r="B72420" s="150"/>
    </row>
    <row r="72421" spans="2:2">
      <c r="B72421" s="150"/>
    </row>
    <row r="72422" spans="2:2">
      <c r="B72422" s="150"/>
    </row>
    <row r="72423" spans="2:2">
      <c r="B72423" s="150"/>
    </row>
    <row r="72424" spans="2:2">
      <c r="B72424" s="150"/>
    </row>
    <row r="72425" spans="2:2">
      <c r="B72425" s="150"/>
    </row>
    <row r="72426" spans="2:2">
      <c r="B72426" s="150"/>
    </row>
    <row r="72427" spans="2:2">
      <c r="B72427" s="150"/>
    </row>
    <row r="72428" spans="2:2">
      <c r="B72428" s="150"/>
    </row>
    <row r="72429" spans="2:2">
      <c r="B72429" s="150"/>
    </row>
    <row r="72430" spans="2:2">
      <c r="B72430" s="150"/>
    </row>
    <row r="72431" spans="2:2">
      <c r="B72431" s="150"/>
    </row>
    <row r="72432" spans="2:2">
      <c r="B72432" s="150"/>
    </row>
    <row r="72433" spans="2:2">
      <c r="B72433" s="150"/>
    </row>
    <row r="72434" spans="2:2">
      <c r="B72434" s="150"/>
    </row>
    <row r="72435" spans="2:2">
      <c r="B72435" s="150"/>
    </row>
    <row r="72436" spans="2:2">
      <c r="B72436" s="150"/>
    </row>
    <row r="72437" spans="2:2">
      <c r="B72437" s="150"/>
    </row>
    <row r="72438" spans="2:2">
      <c r="B72438" s="150"/>
    </row>
    <row r="72439" spans="2:2">
      <c r="B72439" s="150"/>
    </row>
    <row r="72440" spans="2:2">
      <c r="B72440" s="150"/>
    </row>
    <row r="72441" spans="2:2">
      <c r="B72441" s="150"/>
    </row>
    <row r="72442" spans="2:2">
      <c r="B72442" s="150"/>
    </row>
    <row r="72443" spans="2:2">
      <c r="B72443" s="150"/>
    </row>
    <row r="72444" spans="2:2">
      <c r="B72444" s="150"/>
    </row>
    <row r="72445" spans="2:2">
      <c r="B72445" s="150"/>
    </row>
    <row r="72446" spans="2:2">
      <c r="B72446" s="150"/>
    </row>
    <row r="72447" spans="2:2">
      <c r="B72447" s="150"/>
    </row>
    <row r="72448" spans="2:2">
      <c r="B72448" s="150"/>
    </row>
    <row r="72449" spans="2:2">
      <c r="B72449" s="150"/>
    </row>
    <row r="72450" spans="2:2">
      <c r="B72450" s="150"/>
    </row>
    <row r="72451" spans="2:2">
      <c r="B72451" s="150"/>
    </row>
    <row r="72452" spans="2:2">
      <c r="B72452" s="150"/>
    </row>
    <row r="72453" spans="2:2">
      <c r="B72453" s="150"/>
    </row>
    <row r="72454" spans="2:2">
      <c r="B72454" s="150"/>
    </row>
    <row r="72455" spans="2:2">
      <c r="B72455" s="150"/>
    </row>
    <row r="72456" spans="2:2">
      <c r="B72456" s="150"/>
    </row>
    <row r="72457" spans="2:2">
      <c r="B72457" s="150"/>
    </row>
    <row r="72458" spans="2:2">
      <c r="B72458" s="150"/>
    </row>
    <row r="72459" spans="2:2">
      <c r="B72459" s="150"/>
    </row>
    <row r="72460" spans="2:2">
      <c r="B72460" s="150"/>
    </row>
    <row r="72461" spans="2:2">
      <c r="B72461" s="150"/>
    </row>
    <row r="72462" spans="2:2">
      <c r="B72462" s="150"/>
    </row>
    <row r="72463" spans="2:2">
      <c r="B72463" s="150"/>
    </row>
    <row r="72464" spans="2:2">
      <c r="B72464" s="150"/>
    </row>
    <row r="72465" spans="2:2">
      <c r="B72465" s="150"/>
    </row>
    <row r="72466" spans="2:2">
      <c r="B72466" s="150"/>
    </row>
    <row r="72467" spans="2:2">
      <c r="B72467" s="150"/>
    </row>
    <row r="72468" spans="2:2">
      <c r="B72468" s="150"/>
    </row>
    <row r="72469" spans="2:2">
      <c r="B72469" s="150"/>
    </row>
    <row r="72470" spans="2:2">
      <c r="B72470" s="150"/>
    </row>
    <row r="72471" spans="2:2">
      <c r="B72471" s="150"/>
    </row>
    <row r="72472" spans="2:2">
      <c r="B72472" s="150"/>
    </row>
    <row r="72473" spans="2:2">
      <c r="B72473" s="150"/>
    </row>
    <row r="72474" spans="2:2">
      <c r="B72474" s="150"/>
    </row>
    <row r="72475" spans="2:2">
      <c r="B72475" s="150"/>
    </row>
    <row r="72476" spans="2:2">
      <c r="B72476" s="150"/>
    </row>
    <row r="72477" spans="2:2">
      <c r="B72477" s="150"/>
    </row>
    <row r="72478" spans="2:2">
      <c r="B72478" s="150"/>
    </row>
    <row r="72479" spans="2:2">
      <c r="B72479" s="150"/>
    </row>
    <row r="72480" spans="2:2">
      <c r="B72480" s="150"/>
    </row>
    <row r="72481" spans="2:2">
      <c r="B72481" s="150"/>
    </row>
    <row r="72482" spans="2:2">
      <c r="B72482" s="150"/>
    </row>
    <row r="72483" spans="2:2">
      <c r="B72483" s="150"/>
    </row>
    <row r="72484" spans="2:2">
      <c r="B72484" s="150"/>
    </row>
    <row r="72485" spans="2:2">
      <c r="B72485" s="150"/>
    </row>
    <row r="72486" spans="2:2">
      <c r="B72486" s="150"/>
    </row>
    <row r="72487" spans="2:2">
      <c r="B72487" s="150"/>
    </row>
    <row r="72488" spans="2:2">
      <c r="B72488" s="150"/>
    </row>
    <row r="72489" spans="2:2">
      <c r="B72489" s="150"/>
    </row>
    <row r="72490" spans="2:2">
      <c r="B72490" s="150"/>
    </row>
    <row r="72491" spans="2:2">
      <c r="B72491" s="150"/>
    </row>
    <row r="72492" spans="2:2">
      <c r="B72492" s="150"/>
    </row>
    <row r="72493" spans="2:2">
      <c r="B72493" s="150"/>
    </row>
    <row r="72494" spans="2:2">
      <c r="B72494" s="150"/>
    </row>
    <row r="72495" spans="2:2">
      <c r="B72495" s="150"/>
    </row>
    <row r="72496" spans="2:2">
      <c r="B72496" s="150"/>
    </row>
    <row r="72497" spans="2:2">
      <c r="B72497" s="150"/>
    </row>
    <row r="72498" spans="2:2">
      <c r="B72498" s="150"/>
    </row>
    <row r="72499" spans="2:2">
      <c r="B72499" s="150"/>
    </row>
    <row r="72500" spans="2:2">
      <c r="B72500" s="150"/>
    </row>
    <row r="72501" spans="2:2">
      <c r="B72501" s="150"/>
    </row>
    <row r="72502" spans="2:2">
      <c r="B72502" s="150"/>
    </row>
    <row r="72503" spans="2:2">
      <c r="B72503" s="150"/>
    </row>
    <row r="72504" spans="2:2">
      <c r="B72504" s="150"/>
    </row>
    <row r="72505" spans="2:2">
      <c r="B72505" s="150"/>
    </row>
    <row r="72506" spans="2:2">
      <c r="B72506" s="150"/>
    </row>
    <row r="72507" spans="2:2">
      <c r="B72507" s="150"/>
    </row>
    <row r="72508" spans="2:2">
      <c r="B72508" s="150"/>
    </row>
    <row r="72509" spans="2:2">
      <c r="B72509" s="150"/>
    </row>
    <row r="72510" spans="2:2">
      <c r="B72510" s="150"/>
    </row>
    <row r="72511" spans="2:2">
      <c r="B72511" s="150"/>
    </row>
    <row r="72512" spans="2:2">
      <c r="B72512" s="150"/>
    </row>
    <row r="72513" spans="2:2">
      <c r="B72513" s="150"/>
    </row>
    <row r="72514" spans="2:2">
      <c r="B72514" s="150"/>
    </row>
    <row r="72515" spans="2:2">
      <c r="B72515" s="150"/>
    </row>
    <row r="72516" spans="2:2">
      <c r="B72516" s="150"/>
    </row>
    <row r="72517" spans="2:2">
      <c r="B72517" s="150"/>
    </row>
    <row r="72518" spans="2:2">
      <c r="B72518" s="150"/>
    </row>
    <row r="72519" spans="2:2">
      <c r="B72519" s="150"/>
    </row>
    <row r="72520" spans="2:2">
      <c r="B72520" s="150"/>
    </row>
    <row r="72521" spans="2:2">
      <c r="B72521" s="150"/>
    </row>
    <row r="72522" spans="2:2">
      <c r="B72522" s="150"/>
    </row>
    <row r="72523" spans="2:2">
      <c r="B72523" s="150"/>
    </row>
    <row r="72524" spans="2:2">
      <c r="B72524" s="150"/>
    </row>
    <row r="72525" spans="2:2">
      <c r="B72525" s="150"/>
    </row>
    <row r="72526" spans="2:2">
      <c r="B72526" s="150"/>
    </row>
    <row r="72527" spans="2:2">
      <c r="B72527" s="150"/>
    </row>
    <row r="72528" spans="2:2">
      <c r="B72528" s="150"/>
    </row>
    <row r="72529" spans="2:2">
      <c r="B72529" s="150"/>
    </row>
    <row r="72530" spans="2:2">
      <c r="B72530" s="150"/>
    </row>
    <row r="72531" spans="2:2">
      <c r="B72531" s="150"/>
    </row>
    <row r="72532" spans="2:2">
      <c r="B72532" s="150"/>
    </row>
    <row r="72533" spans="2:2">
      <c r="B72533" s="150"/>
    </row>
    <row r="72534" spans="2:2">
      <c r="B72534" s="150"/>
    </row>
    <row r="72535" spans="2:2">
      <c r="B72535" s="150"/>
    </row>
    <row r="72536" spans="2:2">
      <c r="B72536" s="150"/>
    </row>
    <row r="72537" spans="2:2">
      <c r="B72537" s="150"/>
    </row>
    <row r="72538" spans="2:2">
      <c r="B72538" s="150"/>
    </row>
    <row r="72539" spans="2:2">
      <c r="B72539" s="150"/>
    </row>
    <row r="72540" spans="2:2">
      <c r="B72540" s="150"/>
    </row>
    <row r="72541" spans="2:2">
      <c r="B72541" s="150"/>
    </row>
    <row r="72542" spans="2:2">
      <c r="B72542" s="150"/>
    </row>
    <row r="72543" spans="2:2">
      <c r="B72543" s="150"/>
    </row>
    <row r="72544" spans="2:2">
      <c r="B72544" s="150"/>
    </row>
    <row r="72545" spans="2:2">
      <c r="B72545" s="150"/>
    </row>
    <row r="72546" spans="2:2">
      <c r="B72546" s="150"/>
    </row>
    <row r="72547" spans="2:2">
      <c r="B72547" s="150"/>
    </row>
    <row r="72548" spans="2:2">
      <c r="B72548" s="150"/>
    </row>
    <row r="72549" spans="2:2">
      <c r="B72549" s="150"/>
    </row>
    <row r="72550" spans="2:2">
      <c r="B72550" s="150"/>
    </row>
    <row r="72551" spans="2:2">
      <c r="B72551" s="150"/>
    </row>
    <row r="72552" spans="2:2">
      <c r="B72552" s="150"/>
    </row>
    <row r="72553" spans="2:2">
      <c r="B72553" s="150"/>
    </row>
    <row r="72554" spans="2:2">
      <c r="B72554" s="150"/>
    </row>
    <row r="72555" spans="2:2">
      <c r="B72555" s="150"/>
    </row>
    <row r="72556" spans="2:2">
      <c r="B72556" s="150"/>
    </row>
    <row r="72557" spans="2:2">
      <c r="B72557" s="150"/>
    </row>
    <row r="72558" spans="2:2">
      <c r="B72558" s="150"/>
    </row>
    <row r="72559" spans="2:2">
      <c r="B72559" s="150"/>
    </row>
    <row r="72560" spans="2:2">
      <c r="B72560" s="150"/>
    </row>
    <row r="72561" spans="2:2">
      <c r="B72561" s="150"/>
    </row>
    <row r="72562" spans="2:2">
      <c r="B72562" s="150"/>
    </row>
    <row r="72563" spans="2:2">
      <c r="B72563" s="150"/>
    </row>
    <row r="72564" spans="2:2">
      <c r="B72564" s="150"/>
    </row>
    <row r="72565" spans="2:2">
      <c r="B72565" s="150"/>
    </row>
    <row r="72566" spans="2:2">
      <c r="B72566" s="150"/>
    </row>
    <row r="72567" spans="2:2">
      <c r="B72567" s="150"/>
    </row>
    <row r="72568" spans="2:2">
      <c r="B72568" s="150"/>
    </row>
    <row r="72569" spans="2:2">
      <c r="B72569" s="150"/>
    </row>
    <row r="72570" spans="2:2">
      <c r="B72570" s="150"/>
    </row>
    <row r="72571" spans="2:2">
      <c r="B72571" s="150"/>
    </row>
    <row r="72572" spans="2:2">
      <c r="B72572" s="150"/>
    </row>
    <row r="72573" spans="2:2">
      <c r="B72573" s="150"/>
    </row>
    <row r="72574" spans="2:2">
      <c r="B72574" s="150"/>
    </row>
    <row r="72575" spans="2:2">
      <c r="B72575" s="150"/>
    </row>
    <row r="72576" spans="2:2">
      <c r="B72576" s="150"/>
    </row>
    <row r="72577" spans="2:2">
      <c r="B72577" s="150"/>
    </row>
    <row r="72578" spans="2:2">
      <c r="B72578" s="150"/>
    </row>
    <row r="72579" spans="2:2">
      <c r="B72579" s="150"/>
    </row>
    <row r="72580" spans="2:2">
      <c r="B72580" s="150"/>
    </row>
    <row r="72581" spans="2:2">
      <c r="B72581" s="150"/>
    </row>
    <row r="72582" spans="2:2">
      <c r="B72582" s="150"/>
    </row>
    <row r="72583" spans="2:2">
      <c r="B72583" s="150"/>
    </row>
    <row r="72584" spans="2:2">
      <c r="B72584" s="150"/>
    </row>
    <row r="72585" spans="2:2">
      <c r="B72585" s="150"/>
    </row>
    <row r="72586" spans="2:2">
      <c r="B72586" s="150"/>
    </row>
    <row r="72587" spans="2:2">
      <c r="B72587" s="150"/>
    </row>
    <row r="72588" spans="2:2">
      <c r="B72588" s="150"/>
    </row>
    <row r="72589" spans="2:2">
      <c r="B72589" s="150"/>
    </row>
    <row r="72590" spans="2:2">
      <c r="B72590" s="150"/>
    </row>
    <row r="72591" spans="2:2">
      <c r="B72591" s="150"/>
    </row>
    <row r="72592" spans="2:2">
      <c r="B72592" s="150"/>
    </row>
    <row r="72593" spans="2:2">
      <c r="B72593" s="150"/>
    </row>
    <row r="72594" spans="2:2">
      <c r="B72594" s="150"/>
    </row>
    <row r="72595" spans="2:2">
      <c r="B72595" s="150"/>
    </row>
    <row r="72596" spans="2:2">
      <c r="B72596" s="150"/>
    </row>
    <row r="72597" spans="2:2">
      <c r="B72597" s="150"/>
    </row>
    <row r="72598" spans="2:2">
      <c r="B72598" s="150"/>
    </row>
    <row r="72599" spans="2:2">
      <c r="B72599" s="150"/>
    </row>
    <row r="72600" spans="2:2">
      <c r="B72600" s="150"/>
    </row>
    <row r="72601" spans="2:2">
      <c r="B72601" s="150"/>
    </row>
    <row r="72602" spans="2:2">
      <c r="B72602" s="150"/>
    </row>
    <row r="72603" spans="2:2">
      <c r="B72603" s="150"/>
    </row>
    <row r="72604" spans="2:2">
      <c r="B72604" s="150"/>
    </row>
    <row r="72605" spans="2:2">
      <c r="B72605" s="150"/>
    </row>
    <row r="72606" spans="2:2">
      <c r="B72606" s="150"/>
    </row>
    <row r="72607" spans="2:2">
      <c r="B72607" s="150"/>
    </row>
    <row r="72608" spans="2:2">
      <c r="B72608" s="150"/>
    </row>
    <row r="72609" spans="2:2">
      <c r="B72609" s="150"/>
    </row>
    <row r="72610" spans="2:2">
      <c r="B72610" s="150"/>
    </row>
    <row r="72611" spans="2:2">
      <c r="B72611" s="150"/>
    </row>
    <row r="72612" spans="2:2">
      <c r="B72612" s="150"/>
    </row>
    <row r="72613" spans="2:2">
      <c r="B72613" s="150"/>
    </row>
    <row r="72614" spans="2:2">
      <c r="B72614" s="150"/>
    </row>
    <row r="72615" spans="2:2">
      <c r="B72615" s="150"/>
    </row>
    <row r="72616" spans="2:2">
      <c r="B72616" s="150"/>
    </row>
    <row r="72617" spans="2:2">
      <c r="B72617" s="150"/>
    </row>
    <row r="72618" spans="2:2">
      <c r="B72618" s="150"/>
    </row>
    <row r="72619" spans="2:2">
      <c r="B72619" s="150"/>
    </row>
    <row r="72620" spans="2:2">
      <c r="B72620" s="150"/>
    </row>
    <row r="72621" spans="2:2">
      <c r="B72621" s="150"/>
    </row>
    <row r="72622" spans="2:2">
      <c r="B72622" s="150"/>
    </row>
    <row r="72623" spans="2:2">
      <c r="B72623" s="150"/>
    </row>
    <row r="72624" spans="2:2">
      <c r="B72624" s="150"/>
    </row>
    <row r="72625" spans="2:2">
      <c r="B72625" s="150"/>
    </row>
    <row r="72626" spans="2:2">
      <c r="B72626" s="150"/>
    </row>
    <row r="72627" spans="2:2">
      <c r="B72627" s="150"/>
    </row>
    <row r="72628" spans="2:2">
      <c r="B72628" s="150"/>
    </row>
    <row r="72629" spans="2:2">
      <c r="B72629" s="150"/>
    </row>
    <row r="72630" spans="2:2">
      <c r="B72630" s="150"/>
    </row>
    <row r="72631" spans="2:2">
      <c r="B72631" s="150"/>
    </row>
    <row r="72632" spans="2:2">
      <c r="B72632" s="150"/>
    </row>
    <row r="72633" spans="2:2">
      <c r="B72633" s="150"/>
    </row>
    <row r="72634" spans="2:2">
      <c r="B72634" s="150"/>
    </row>
    <row r="72635" spans="2:2">
      <c r="B72635" s="150"/>
    </row>
    <row r="72636" spans="2:2">
      <c r="B72636" s="150"/>
    </row>
    <row r="72637" spans="2:2">
      <c r="B72637" s="150"/>
    </row>
    <row r="72638" spans="2:2">
      <c r="B72638" s="150"/>
    </row>
    <row r="72639" spans="2:2">
      <c r="B72639" s="150"/>
    </row>
    <row r="72640" spans="2:2">
      <c r="B72640" s="150"/>
    </row>
    <row r="72641" spans="2:2">
      <c r="B72641" s="150"/>
    </row>
    <row r="72642" spans="2:2">
      <c r="B72642" s="150"/>
    </row>
    <row r="72643" spans="2:2">
      <c r="B72643" s="150"/>
    </row>
    <row r="72644" spans="2:2">
      <c r="B72644" s="150"/>
    </row>
    <row r="72645" spans="2:2">
      <c r="B72645" s="150"/>
    </row>
    <row r="72646" spans="2:2">
      <c r="B72646" s="150"/>
    </row>
    <row r="72647" spans="2:2">
      <c r="B72647" s="150"/>
    </row>
    <row r="72648" spans="2:2">
      <c r="B72648" s="150"/>
    </row>
    <row r="72649" spans="2:2">
      <c r="B72649" s="150"/>
    </row>
    <row r="72650" spans="2:2">
      <c r="B72650" s="150"/>
    </row>
    <row r="72651" spans="2:2">
      <c r="B72651" s="150"/>
    </row>
    <row r="72652" spans="2:2">
      <c r="B72652" s="150"/>
    </row>
    <row r="72653" spans="2:2">
      <c r="B72653" s="150"/>
    </row>
    <row r="72654" spans="2:2">
      <c r="B72654" s="150"/>
    </row>
    <row r="72655" spans="2:2">
      <c r="B72655" s="150"/>
    </row>
    <row r="72656" spans="2:2">
      <c r="B72656" s="150"/>
    </row>
    <row r="72657" spans="2:2">
      <c r="B72657" s="150"/>
    </row>
    <row r="72658" spans="2:2">
      <c r="B72658" s="150"/>
    </row>
    <row r="72659" spans="2:2">
      <c r="B72659" s="150"/>
    </row>
    <row r="72660" spans="2:2">
      <c r="B72660" s="150"/>
    </row>
    <row r="72661" spans="2:2">
      <c r="B72661" s="150"/>
    </row>
    <row r="72662" spans="2:2">
      <c r="B72662" s="150"/>
    </row>
    <row r="72663" spans="2:2">
      <c r="B72663" s="150"/>
    </row>
    <row r="72664" spans="2:2">
      <c r="B72664" s="150"/>
    </row>
    <row r="72665" spans="2:2">
      <c r="B72665" s="150"/>
    </row>
    <row r="72666" spans="2:2">
      <c r="B72666" s="150"/>
    </row>
    <row r="72667" spans="2:2">
      <c r="B72667" s="150"/>
    </row>
    <row r="72668" spans="2:2">
      <c r="B72668" s="150"/>
    </row>
    <row r="72669" spans="2:2">
      <c r="B72669" s="150"/>
    </row>
    <row r="72670" spans="2:2">
      <c r="B72670" s="150"/>
    </row>
    <row r="72671" spans="2:2">
      <c r="B72671" s="150"/>
    </row>
    <row r="72672" spans="2:2">
      <c r="B72672" s="150"/>
    </row>
    <row r="72673" spans="2:2">
      <c r="B72673" s="150"/>
    </row>
    <row r="72674" spans="2:2">
      <c r="B72674" s="150"/>
    </row>
    <row r="72675" spans="2:2">
      <c r="B72675" s="150"/>
    </row>
    <row r="72676" spans="2:2">
      <c r="B72676" s="150"/>
    </row>
    <row r="72677" spans="2:2">
      <c r="B72677" s="150"/>
    </row>
    <row r="72678" spans="2:2">
      <c r="B72678" s="150"/>
    </row>
    <row r="72679" spans="2:2">
      <c r="B72679" s="150"/>
    </row>
    <row r="72680" spans="2:2">
      <c r="B72680" s="150"/>
    </row>
    <row r="72681" spans="2:2">
      <c r="B72681" s="150"/>
    </row>
    <row r="72682" spans="2:2">
      <c r="B72682" s="150"/>
    </row>
    <row r="72683" spans="2:2">
      <c r="B72683" s="150"/>
    </row>
    <row r="72684" spans="2:2">
      <c r="B72684" s="150"/>
    </row>
    <row r="72685" spans="2:2">
      <c r="B72685" s="150"/>
    </row>
    <row r="72686" spans="2:2">
      <c r="B72686" s="150"/>
    </row>
    <row r="72687" spans="2:2">
      <c r="B72687" s="150"/>
    </row>
    <row r="72688" spans="2:2">
      <c r="B72688" s="150"/>
    </row>
    <row r="72689" spans="2:2">
      <c r="B72689" s="150"/>
    </row>
    <row r="72690" spans="2:2">
      <c r="B72690" s="150"/>
    </row>
    <row r="72691" spans="2:2">
      <c r="B72691" s="150"/>
    </row>
    <row r="72692" spans="2:2">
      <c r="B72692" s="150"/>
    </row>
    <row r="72693" spans="2:2">
      <c r="B72693" s="150"/>
    </row>
    <row r="72694" spans="2:2">
      <c r="B72694" s="150"/>
    </row>
    <row r="72695" spans="2:2">
      <c r="B72695" s="150"/>
    </row>
    <row r="72696" spans="2:2">
      <c r="B72696" s="150"/>
    </row>
    <row r="72697" spans="2:2">
      <c r="B72697" s="150"/>
    </row>
    <row r="72698" spans="2:2">
      <c r="B72698" s="150"/>
    </row>
    <row r="72699" spans="2:2">
      <c r="B72699" s="150"/>
    </row>
    <row r="72700" spans="2:2">
      <c r="B72700" s="150"/>
    </row>
    <row r="72701" spans="2:2">
      <c r="B72701" s="150"/>
    </row>
    <row r="72702" spans="2:2">
      <c r="B72702" s="150"/>
    </row>
    <row r="72703" spans="2:2">
      <c r="B72703" s="150"/>
    </row>
    <row r="72704" spans="2:2">
      <c r="B72704" s="150"/>
    </row>
    <row r="72705" spans="2:2">
      <c r="B72705" s="150"/>
    </row>
    <row r="72706" spans="2:2">
      <c r="B72706" s="150"/>
    </row>
    <row r="72707" spans="2:2">
      <c r="B72707" s="150"/>
    </row>
    <row r="72708" spans="2:2">
      <c r="B72708" s="150"/>
    </row>
    <row r="72709" spans="2:2">
      <c r="B72709" s="150"/>
    </row>
    <row r="72710" spans="2:2">
      <c r="B72710" s="150"/>
    </row>
    <row r="72711" spans="2:2">
      <c r="B72711" s="150"/>
    </row>
    <row r="72712" spans="2:2">
      <c r="B72712" s="150"/>
    </row>
    <row r="72713" spans="2:2">
      <c r="B72713" s="150"/>
    </row>
    <row r="72714" spans="2:2">
      <c r="B72714" s="150"/>
    </row>
    <row r="72715" spans="2:2">
      <c r="B72715" s="150"/>
    </row>
    <row r="72716" spans="2:2">
      <c r="B72716" s="150"/>
    </row>
    <row r="72717" spans="2:2">
      <c r="B72717" s="150"/>
    </row>
    <row r="72718" spans="2:2">
      <c r="B72718" s="150"/>
    </row>
    <row r="72719" spans="2:2">
      <c r="B72719" s="150"/>
    </row>
    <row r="72720" spans="2:2">
      <c r="B72720" s="150"/>
    </row>
    <row r="72721" spans="2:2">
      <c r="B72721" s="150"/>
    </row>
    <row r="72722" spans="2:2">
      <c r="B72722" s="150"/>
    </row>
    <row r="72723" spans="2:2">
      <c r="B72723" s="150"/>
    </row>
    <row r="72724" spans="2:2">
      <c r="B72724" s="150"/>
    </row>
    <row r="72725" spans="2:2">
      <c r="B72725" s="150"/>
    </row>
    <row r="72726" spans="2:2">
      <c r="B72726" s="150"/>
    </row>
    <row r="72727" spans="2:2">
      <c r="B72727" s="150"/>
    </row>
    <row r="72728" spans="2:2">
      <c r="B72728" s="150"/>
    </row>
    <row r="72729" spans="2:2">
      <c r="B72729" s="150"/>
    </row>
    <row r="72730" spans="2:2">
      <c r="B72730" s="150"/>
    </row>
    <row r="72731" spans="2:2">
      <c r="B72731" s="150"/>
    </row>
    <row r="72732" spans="2:2">
      <c r="B72732" s="150"/>
    </row>
    <row r="72733" spans="2:2">
      <c r="B72733" s="150"/>
    </row>
    <row r="72734" spans="2:2">
      <c r="B72734" s="150"/>
    </row>
    <row r="72735" spans="2:2">
      <c r="B72735" s="150"/>
    </row>
    <row r="72736" spans="2:2">
      <c r="B72736" s="150"/>
    </row>
    <row r="72737" spans="2:2">
      <c r="B72737" s="150"/>
    </row>
    <row r="72738" spans="2:2">
      <c r="B72738" s="150"/>
    </row>
    <row r="72739" spans="2:2">
      <c r="B72739" s="150"/>
    </row>
    <row r="72740" spans="2:2">
      <c r="B72740" s="150"/>
    </row>
    <row r="72741" spans="2:2">
      <c r="B72741" s="150"/>
    </row>
    <row r="72742" spans="2:2">
      <c r="B72742" s="150"/>
    </row>
    <row r="72743" spans="2:2">
      <c r="B72743" s="150"/>
    </row>
    <row r="72744" spans="2:2">
      <c r="B72744" s="150"/>
    </row>
    <row r="72745" spans="2:2">
      <c r="B72745" s="150"/>
    </row>
    <row r="72746" spans="2:2">
      <c r="B72746" s="150"/>
    </row>
    <row r="72747" spans="2:2">
      <c r="B72747" s="150"/>
    </row>
    <row r="72748" spans="2:2">
      <c r="B72748" s="150"/>
    </row>
    <row r="72749" spans="2:2">
      <c r="B72749" s="150"/>
    </row>
    <row r="72750" spans="2:2">
      <c r="B72750" s="150"/>
    </row>
    <row r="72751" spans="2:2">
      <c r="B72751" s="150"/>
    </row>
    <row r="72752" spans="2:2">
      <c r="B72752" s="150"/>
    </row>
    <row r="72753" spans="2:2">
      <c r="B72753" s="150"/>
    </row>
    <row r="72754" spans="2:2">
      <c r="B72754" s="150"/>
    </row>
    <row r="72755" spans="2:2">
      <c r="B72755" s="150"/>
    </row>
    <row r="72756" spans="2:2">
      <c r="B72756" s="150"/>
    </row>
    <row r="72757" spans="2:2">
      <c r="B72757" s="150"/>
    </row>
    <row r="72758" spans="2:2">
      <c r="B72758" s="150"/>
    </row>
    <row r="72759" spans="2:2">
      <c r="B72759" s="150"/>
    </row>
    <row r="72760" spans="2:2">
      <c r="B72760" s="150"/>
    </row>
    <row r="72761" spans="2:2">
      <c r="B72761" s="150"/>
    </row>
    <row r="72762" spans="2:2">
      <c r="B72762" s="150"/>
    </row>
    <row r="72763" spans="2:2">
      <c r="B72763" s="150"/>
    </row>
    <row r="72764" spans="2:2">
      <c r="B72764" s="150"/>
    </row>
    <row r="72765" spans="2:2">
      <c r="B72765" s="150"/>
    </row>
    <row r="72766" spans="2:2">
      <c r="B72766" s="150"/>
    </row>
    <row r="72767" spans="2:2">
      <c r="B72767" s="150"/>
    </row>
    <row r="72768" spans="2:2">
      <c r="B72768" s="150"/>
    </row>
    <row r="72769" spans="2:2">
      <c r="B72769" s="150"/>
    </row>
    <row r="72770" spans="2:2">
      <c r="B72770" s="150"/>
    </row>
    <row r="72771" spans="2:2">
      <c r="B72771" s="150"/>
    </row>
    <row r="72772" spans="2:2">
      <c r="B72772" s="150"/>
    </row>
    <row r="72773" spans="2:2">
      <c r="B72773" s="150"/>
    </row>
    <row r="72774" spans="2:2">
      <c r="B72774" s="150"/>
    </row>
    <row r="72775" spans="2:2">
      <c r="B72775" s="150"/>
    </row>
    <row r="72776" spans="2:2">
      <c r="B72776" s="150"/>
    </row>
    <row r="72777" spans="2:2">
      <c r="B72777" s="150"/>
    </row>
    <row r="72778" spans="2:2">
      <c r="B72778" s="150"/>
    </row>
    <row r="72779" spans="2:2">
      <c r="B72779" s="150"/>
    </row>
    <row r="72780" spans="2:2">
      <c r="B72780" s="150"/>
    </row>
    <row r="72781" spans="2:2">
      <c r="B72781" s="150"/>
    </row>
    <row r="72782" spans="2:2">
      <c r="B72782" s="150"/>
    </row>
    <row r="72783" spans="2:2">
      <c r="B72783" s="150"/>
    </row>
    <row r="72784" spans="2:2">
      <c r="B72784" s="150"/>
    </row>
    <row r="72785" spans="2:2">
      <c r="B72785" s="150"/>
    </row>
    <row r="72786" spans="2:2">
      <c r="B72786" s="150"/>
    </row>
    <row r="72787" spans="2:2">
      <c r="B72787" s="150"/>
    </row>
    <row r="72788" spans="2:2">
      <c r="B72788" s="150"/>
    </row>
    <row r="72789" spans="2:2">
      <c r="B72789" s="150"/>
    </row>
    <row r="72790" spans="2:2">
      <c r="B72790" s="150"/>
    </row>
    <row r="72791" spans="2:2">
      <c r="B72791" s="150"/>
    </row>
    <row r="72792" spans="2:2">
      <c r="B72792" s="150"/>
    </row>
    <row r="72793" spans="2:2">
      <c r="B72793" s="150"/>
    </row>
    <row r="72794" spans="2:2">
      <c r="B72794" s="150"/>
    </row>
    <row r="72795" spans="2:2">
      <c r="B72795" s="150"/>
    </row>
    <row r="72796" spans="2:2">
      <c r="B72796" s="150"/>
    </row>
    <row r="72797" spans="2:2">
      <c r="B72797" s="150"/>
    </row>
    <row r="72798" spans="2:2">
      <c r="B72798" s="150"/>
    </row>
    <row r="72799" spans="2:2">
      <c r="B72799" s="150"/>
    </row>
    <row r="72800" spans="2:2">
      <c r="B72800" s="150"/>
    </row>
    <row r="72801" spans="2:2">
      <c r="B72801" s="150"/>
    </row>
    <row r="72802" spans="2:2">
      <c r="B72802" s="150"/>
    </row>
    <row r="72803" spans="2:2">
      <c r="B72803" s="150"/>
    </row>
    <row r="72804" spans="2:2">
      <c r="B72804" s="150"/>
    </row>
    <row r="72805" spans="2:2">
      <c r="B72805" s="150"/>
    </row>
    <row r="72806" spans="2:2">
      <c r="B72806" s="150"/>
    </row>
    <row r="72807" spans="2:2">
      <c r="B72807" s="150"/>
    </row>
    <row r="72808" spans="2:2">
      <c r="B72808" s="150"/>
    </row>
    <row r="72809" spans="2:2">
      <c r="B72809" s="150"/>
    </row>
    <row r="72810" spans="2:2">
      <c r="B72810" s="150"/>
    </row>
    <row r="72811" spans="2:2">
      <c r="B72811" s="150"/>
    </row>
    <row r="72812" spans="2:2">
      <c r="B72812" s="150"/>
    </row>
    <row r="72813" spans="2:2">
      <c r="B72813" s="150"/>
    </row>
    <row r="72814" spans="2:2">
      <c r="B72814" s="150"/>
    </row>
    <row r="72815" spans="2:2">
      <c r="B72815" s="150"/>
    </row>
    <row r="72816" spans="2:2">
      <c r="B72816" s="150"/>
    </row>
    <row r="72817" spans="2:2">
      <c r="B72817" s="150"/>
    </row>
    <row r="72818" spans="2:2">
      <c r="B72818" s="150"/>
    </row>
    <row r="72819" spans="2:2">
      <c r="B72819" s="150"/>
    </row>
    <row r="72820" spans="2:2">
      <c r="B72820" s="150"/>
    </row>
    <row r="72821" spans="2:2">
      <c r="B72821" s="150"/>
    </row>
    <row r="72822" spans="2:2">
      <c r="B72822" s="150"/>
    </row>
    <row r="72823" spans="2:2">
      <c r="B72823" s="150"/>
    </row>
    <row r="72824" spans="2:2">
      <c r="B72824" s="150"/>
    </row>
    <row r="72825" spans="2:2">
      <c r="B72825" s="150"/>
    </row>
    <row r="72826" spans="2:2">
      <c r="B72826" s="150"/>
    </row>
    <row r="72827" spans="2:2">
      <c r="B72827" s="150"/>
    </row>
    <row r="72828" spans="2:2">
      <c r="B72828" s="150"/>
    </row>
    <row r="72829" spans="2:2">
      <c r="B72829" s="150"/>
    </row>
    <row r="72830" spans="2:2">
      <c r="B72830" s="150"/>
    </row>
    <row r="72831" spans="2:2">
      <c r="B72831" s="150"/>
    </row>
    <row r="72832" spans="2:2">
      <c r="B72832" s="150"/>
    </row>
    <row r="72833" spans="2:2">
      <c r="B72833" s="150"/>
    </row>
    <row r="72834" spans="2:2">
      <c r="B72834" s="150"/>
    </row>
    <row r="72835" spans="2:2">
      <c r="B72835" s="150"/>
    </row>
    <row r="72836" spans="2:2">
      <c r="B72836" s="150"/>
    </row>
    <row r="72837" spans="2:2">
      <c r="B72837" s="150"/>
    </row>
    <row r="72838" spans="2:2">
      <c r="B72838" s="150"/>
    </row>
    <row r="72839" spans="2:2">
      <c r="B72839" s="150"/>
    </row>
    <row r="72840" spans="2:2">
      <c r="B72840" s="150"/>
    </row>
    <row r="72841" spans="2:2">
      <c r="B72841" s="150"/>
    </row>
    <row r="72842" spans="2:2">
      <c r="B72842" s="150"/>
    </row>
    <row r="72843" spans="2:2">
      <c r="B72843" s="150"/>
    </row>
    <row r="72844" spans="2:2">
      <c r="B72844" s="150"/>
    </row>
    <row r="72845" spans="2:2">
      <c r="B72845" s="150"/>
    </row>
    <row r="72846" spans="2:2">
      <c r="B72846" s="150"/>
    </row>
    <row r="72847" spans="2:2">
      <c r="B72847" s="150"/>
    </row>
    <row r="72848" spans="2:2">
      <c r="B72848" s="150"/>
    </row>
    <row r="72849" spans="2:2">
      <c r="B72849" s="150"/>
    </row>
    <row r="72850" spans="2:2">
      <c r="B72850" s="150"/>
    </row>
    <row r="72851" spans="2:2">
      <c r="B72851" s="150"/>
    </row>
    <row r="72852" spans="2:2">
      <c r="B72852" s="150"/>
    </row>
    <row r="72853" spans="2:2">
      <c r="B72853" s="150"/>
    </row>
    <row r="72854" spans="2:2">
      <c r="B72854" s="150"/>
    </row>
    <row r="72855" spans="2:2">
      <c r="B72855" s="150"/>
    </row>
    <row r="72856" spans="2:2">
      <c r="B72856" s="150"/>
    </row>
    <row r="72857" spans="2:2">
      <c r="B72857" s="150"/>
    </row>
    <row r="72858" spans="2:2">
      <c r="B72858" s="150"/>
    </row>
    <row r="72859" spans="2:2">
      <c r="B72859" s="150"/>
    </row>
    <row r="72860" spans="2:2">
      <c r="B72860" s="150"/>
    </row>
    <row r="72861" spans="2:2">
      <c r="B72861" s="150"/>
    </row>
    <row r="72862" spans="2:2">
      <c r="B72862" s="150"/>
    </row>
    <row r="72863" spans="2:2">
      <c r="B72863" s="150"/>
    </row>
    <row r="72864" spans="2:2">
      <c r="B72864" s="150"/>
    </row>
    <row r="72865" spans="2:2">
      <c r="B72865" s="150"/>
    </row>
    <row r="72866" spans="2:2">
      <c r="B72866" s="150"/>
    </row>
    <row r="72867" spans="2:2">
      <c r="B72867" s="150"/>
    </row>
    <row r="72868" spans="2:2">
      <c r="B72868" s="150"/>
    </row>
    <row r="72869" spans="2:2">
      <c r="B72869" s="150"/>
    </row>
    <row r="72870" spans="2:2">
      <c r="B72870" s="150"/>
    </row>
    <row r="72871" spans="2:2">
      <c r="B72871" s="150"/>
    </row>
    <row r="72872" spans="2:2">
      <c r="B72872" s="150"/>
    </row>
    <row r="72873" spans="2:2">
      <c r="B72873" s="150"/>
    </row>
    <row r="72874" spans="2:2">
      <c r="B72874" s="150"/>
    </row>
    <row r="72875" spans="2:2">
      <c r="B72875" s="150"/>
    </row>
    <row r="72876" spans="2:2">
      <c r="B72876" s="150"/>
    </row>
    <row r="72877" spans="2:2">
      <c r="B72877" s="150"/>
    </row>
    <row r="72878" spans="2:2">
      <c r="B72878" s="150"/>
    </row>
    <row r="72879" spans="2:2">
      <c r="B72879" s="150"/>
    </row>
    <row r="72880" spans="2:2">
      <c r="B72880" s="150"/>
    </row>
    <row r="72881" spans="2:2">
      <c r="B72881" s="150"/>
    </row>
    <row r="72882" spans="2:2">
      <c r="B72882" s="150"/>
    </row>
    <row r="72883" spans="2:2">
      <c r="B72883" s="150"/>
    </row>
    <row r="72884" spans="2:2">
      <c r="B72884" s="150"/>
    </row>
    <row r="72885" spans="2:2">
      <c r="B72885" s="150"/>
    </row>
    <row r="72886" spans="2:2">
      <c r="B72886" s="150"/>
    </row>
    <row r="72887" spans="2:2">
      <c r="B72887" s="150"/>
    </row>
    <row r="72888" spans="2:2">
      <c r="B72888" s="150"/>
    </row>
    <row r="72889" spans="2:2">
      <c r="B72889" s="150"/>
    </row>
    <row r="72890" spans="2:2">
      <c r="B72890" s="150"/>
    </row>
    <row r="72891" spans="2:2">
      <c r="B72891" s="150"/>
    </row>
    <row r="72892" spans="2:2">
      <c r="B72892" s="150"/>
    </row>
    <row r="72893" spans="2:2">
      <c r="B72893" s="150"/>
    </row>
    <row r="72894" spans="2:2">
      <c r="B72894" s="150"/>
    </row>
    <row r="72895" spans="2:2">
      <c r="B72895" s="150"/>
    </row>
    <row r="72896" spans="2:2">
      <c r="B72896" s="150"/>
    </row>
    <row r="72897" spans="2:2">
      <c r="B72897" s="150"/>
    </row>
    <row r="72898" spans="2:2">
      <c r="B72898" s="150"/>
    </row>
    <row r="72899" spans="2:2">
      <c r="B72899" s="150"/>
    </row>
    <row r="72900" spans="2:2">
      <c r="B72900" s="150"/>
    </row>
    <row r="72901" spans="2:2">
      <c r="B72901" s="150"/>
    </row>
    <row r="72902" spans="2:2">
      <c r="B72902" s="150"/>
    </row>
    <row r="72903" spans="2:2">
      <c r="B72903" s="150"/>
    </row>
    <row r="72904" spans="2:2">
      <c r="B72904" s="150"/>
    </row>
    <row r="72905" spans="2:2">
      <c r="B72905" s="150"/>
    </row>
    <row r="72906" spans="2:2">
      <c r="B72906" s="150"/>
    </row>
    <row r="72907" spans="2:2">
      <c r="B72907" s="150"/>
    </row>
    <row r="72908" spans="2:2">
      <c r="B72908" s="150"/>
    </row>
    <row r="72909" spans="2:2">
      <c r="B72909" s="150"/>
    </row>
    <row r="72910" spans="2:2">
      <c r="B72910" s="150"/>
    </row>
    <row r="72911" spans="2:2">
      <c r="B72911" s="150"/>
    </row>
    <row r="72912" spans="2:2">
      <c r="B72912" s="150"/>
    </row>
    <row r="72913" spans="2:2">
      <c r="B72913" s="150"/>
    </row>
    <row r="72914" spans="2:2">
      <c r="B72914" s="150"/>
    </row>
    <row r="72915" spans="2:2">
      <c r="B72915" s="150"/>
    </row>
    <row r="72916" spans="2:2">
      <c r="B72916" s="150"/>
    </row>
    <row r="72917" spans="2:2">
      <c r="B72917" s="150"/>
    </row>
    <row r="72918" spans="2:2">
      <c r="B72918" s="150"/>
    </row>
    <row r="72919" spans="2:2">
      <c r="B72919" s="150"/>
    </row>
    <row r="72920" spans="2:2">
      <c r="B72920" s="150"/>
    </row>
    <row r="72921" spans="2:2">
      <c r="B72921" s="150"/>
    </row>
    <row r="72922" spans="2:2">
      <c r="B72922" s="150"/>
    </row>
    <row r="72923" spans="2:2">
      <c r="B72923" s="150"/>
    </row>
    <row r="72924" spans="2:2">
      <c r="B72924" s="150"/>
    </row>
    <row r="72925" spans="2:2">
      <c r="B72925" s="150"/>
    </row>
    <row r="72926" spans="2:2">
      <c r="B72926" s="150"/>
    </row>
    <row r="72927" spans="2:2">
      <c r="B72927" s="150"/>
    </row>
    <row r="72928" spans="2:2">
      <c r="B72928" s="150"/>
    </row>
    <row r="72929" spans="2:2">
      <c r="B72929" s="150"/>
    </row>
    <row r="72930" spans="2:2">
      <c r="B72930" s="150"/>
    </row>
    <row r="72931" spans="2:2">
      <c r="B72931" s="150"/>
    </row>
    <row r="72932" spans="2:2">
      <c r="B72932" s="150"/>
    </row>
    <row r="72933" spans="2:2">
      <c r="B72933" s="150"/>
    </row>
    <row r="72934" spans="2:2">
      <c r="B72934" s="150"/>
    </row>
    <row r="72935" spans="2:2">
      <c r="B72935" s="150"/>
    </row>
    <row r="72936" spans="2:2">
      <c r="B72936" s="150"/>
    </row>
    <row r="72937" spans="2:2">
      <c r="B72937" s="150"/>
    </row>
    <row r="72938" spans="2:2">
      <c r="B72938" s="150"/>
    </row>
    <row r="72939" spans="2:2">
      <c r="B72939" s="150"/>
    </row>
    <row r="72940" spans="2:2">
      <c r="B72940" s="150"/>
    </row>
    <row r="72941" spans="2:2">
      <c r="B72941" s="150"/>
    </row>
    <row r="72942" spans="2:2">
      <c r="B72942" s="150"/>
    </row>
    <row r="72943" spans="2:2">
      <c r="B72943" s="150"/>
    </row>
    <row r="72944" spans="2:2">
      <c r="B72944" s="150"/>
    </row>
    <row r="72945" spans="2:2">
      <c r="B72945" s="150"/>
    </row>
    <row r="72946" spans="2:2">
      <c r="B72946" s="150"/>
    </row>
    <row r="72947" spans="2:2">
      <c r="B72947" s="150"/>
    </row>
    <row r="72948" spans="2:2">
      <c r="B72948" s="150"/>
    </row>
    <row r="72949" spans="2:2">
      <c r="B72949" s="150"/>
    </row>
    <row r="72950" spans="2:2">
      <c r="B72950" s="150"/>
    </row>
    <row r="72951" spans="2:2">
      <c r="B72951" s="150"/>
    </row>
    <row r="72952" spans="2:2">
      <c r="B72952" s="150"/>
    </row>
    <row r="72953" spans="2:2">
      <c r="B72953" s="150"/>
    </row>
    <row r="72954" spans="2:2">
      <c r="B72954" s="150"/>
    </row>
    <row r="72955" spans="2:2">
      <c r="B72955" s="150"/>
    </row>
    <row r="72956" spans="2:2">
      <c r="B72956" s="150"/>
    </row>
    <row r="72957" spans="2:2">
      <c r="B72957" s="150"/>
    </row>
    <row r="72958" spans="2:2">
      <c r="B72958" s="150"/>
    </row>
    <row r="72959" spans="2:2">
      <c r="B72959" s="150"/>
    </row>
    <row r="72960" spans="2:2">
      <c r="B72960" s="150"/>
    </row>
    <row r="72961" spans="2:2">
      <c r="B72961" s="150"/>
    </row>
    <row r="72962" spans="2:2">
      <c r="B72962" s="150"/>
    </row>
    <row r="72963" spans="2:2">
      <c r="B72963" s="150"/>
    </row>
    <row r="72964" spans="2:2">
      <c r="B72964" s="150"/>
    </row>
    <row r="72965" spans="2:2">
      <c r="B72965" s="150"/>
    </row>
    <row r="72966" spans="2:2">
      <c r="B72966" s="150"/>
    </row>
    <row r="72967" spans="2:2">
      <c r="B72967" s="150"/>
    </row>
    <row r="72968" spans="2:2">
      <c r="B72968" s="150"/>
    </row>
    <row r="72969" spans="2:2">
      <c r="B72969" s="150"/>
    </row>
    <row r="72970" spans="2:2">
      <c r="B72970" s="150"/>
    </row>
    <row r="72971" spans="2:2">
      <c r="B72971" s="150"/>
    </row>
    <row r="72972" spans="2:2">
      <c r="B72972" s="150"/>
    </row>
    <row r="72973" spans="2:2">
      <c r="B72973" s="150"/>
    </row>
    <row r="72974" spans="2:2">
      <c r="B72974" s="150"/>
    </row>
    <row r="72975" spans="2:2">
      <c r="B72975" s="150"/>
    </row>
    <row r="72976" spans="2:2">
      <c r="B72976" s="150"/>
    </row>
    <row r="72977" spans="2:2">
      <c r="B72977" s="150"/>
    </row>
    <row r="72978" spans="2:2">
      <c r="B72978" s="150"/>
    </row>
    <row r="72979" spans="2:2">
      <c r="B72979" s="150"/>
    </row>
    <row r="72980" spans="2:2">
      <c r="B72980" s="150"/>
    </row>
    <row r="72981" spans="2:2">
      <c r="B72981" s="150"/>
    </row>
    <row r="72982" spans="2:2">
      <c r="B72982" s="150"/>
    </row>
    <row r="72983" spans="2:2">
      <c r="B72983" s="150"/>
    </row>
    <row r="72984" spans="2:2">
      <c r="B72984" s="150"/>
    </row>
    <row r="72985" spans="2:2">
      <c r="B72985" s="150"/>
    </row>
    <row r="72986" spans="2:2">
      <c r="B72986" s="150"/>
    </row>
    <row r="72987" spans="2:2">
      <c r="B72987" s="150"/>
    </row>
    <row r="72988" spans="2:2">
      <c r="B72988" s="150"/>
    </row>
    <row r="72989" spans="2:2">
      <c r="B72989" s="150"/>
    </row>
    <row r="72990" spans="2:2">
      <c r="B72990" s="150"/>
    </row>
    <row r="72991" spans="2:2">
      <c r="B72991" s="150"/>
    </row>
    <row r="72992" spans="2:2">
      <c r="B72992" s="150"/>
    </row>
    <row r="72993" spans="2:2">
      <c r="B72993" s="150"/>
    </row>
    <row r="72994" spans="2:2">
      <c r="B72994" s="150"/>
    </row>
    <row r="72995" spans="2:2">
      <c r="B72995" s="150"/>
    </row>
    <row r="72996" spans="2:2">
      <c r="B72996" s="150"/>
    </row>
    <row r="72997" spans="2:2">
      <c r="B72997" s="150"/>
    </row>
    <row r="72998" spans="2:2">
      <c r="B72998" s="150"/>
    </row>
    <row r="72999" spans="2:2">
      <c r="B72999" s="150"/>
    </row>
    <row r="73000" spans="2:2">
      <c r="B73000" s="150"/>
    </row>
    <row r="73001" spans="2:2">
      <c r="B73001" s="150"/>
    </row>
    <row r="73002" spans="2:2">
      <c r="B73002" s="150"/>
    </row>
    <row r="73003" spans="2:2">
      <c r="B73003" s="150"/>
    </row>
    <row r="73004" spans="2:2">
      <c r="B73004" s="150"/>
    </row>
    <row r="73005" spans="2:2">
      <c r="B73005" s="150"/>
    </row>
    <row r="73006" spans="2:2">
      <c r="B73006" s="150"/>
    </row>
    <row r="73007" spans="2:2">
      <c r="B73007" s="150"/>
    </row>
    <row r="73008" spans="2:2">
      <c r="B73008" s="150"/>
    </row>
    <row r="73009" spans="2:2">
      <c r="B73009" s="150"/>
    </row>
    <row r="73010" spans="2:2">
      <c r="B73010" s="150"/>
    </row>
    <row r="73011" spans="2:2">
      <c r="B73011" s="150"/>
    </row>
    <row r="73012" spans="2:2">
      <c r="B73012" s="150"/>
    </row>
    <row r="73013" spans="2:2">
      <c r="B73013" s="150"/>
    </row>
    <row r="73014" spans="2:2">
      <c r="B73014" s="150"/>
    </row>
    <row r="73015" spans="2:2">
      <c r="B73015" s="150"/>
    </row>
    <row r="73016" spans="2:2">
      <c r="B73016" s="150"/>
    </row>
    <row r="73017" spans="2:2">
      <c r="B73017" s="150"/>
    </row>
    <row r="73018" spans="2:2">
      <c r="B73018" s="150"/>
    </row>
    <row r="73019" spans="2:2">
      <c r="B73019" s="150"/>
    </row>
    <row r="73020" spans="2:2">
      <c r="B73020" s="150"/>
    </row>
    <row r="73021" spans="2:2">
      <c r="B73021" s="150"/>
    </row>
    <row r="73022" spans="2:2">
      <c r="B73022" s="150"/>
    </row>
    <row r="73023" spans="2:2">
      <c r="B73023" s="150"/>
    </row>
    <row r="73024" spans="2:2">
      <c r="B73024" s="150"/>
    </row>
    <row r="73025" spans="2:2">
      <c r="B73025" s="150"/>
    </row>
    <row r="73026" spans="2:2">
      <c r="B73026" s="150"/>
    </row>
    <row r="73027" spans="2:2">
      <c r="B73027" s="150"/>
    </row>
    <row r="73028" spans="2:2">
      <c r="B73028" s="150"/>
    </row>
    <row r="73029" spans="2:2">
      <c r="B73029" s="150"/>
    </row>
    <row r="73030" spans="2:2">
      <c r="B73030" s="150"/>
    </row>
    <row r="73031" spans="2:2">
      <c r="B73031" s="150"/>
    </row>
    <row r="73032" spans="2:2">
      <c r="B73032" s="150"/>
    </row>
    <row r="73033" spans="2:2">
      <c r="B73033" s="150"/>
    </row>
    <row r="73034" spans="2:2">
      <c r="B73034" s="150"/>
    </row>
    <row r="73035" spans="2:2">
      <c r="B73035" s="150"/>
    </row>
    <row r="73036" spans="2:2">
      <c r="B73036" s="150"/>
    </row>
    <row r="73037" spans="2:2">
      <c r="B73037" s="150"/>
    </row>
    <row r="73038" spans="2:2">
      <c r="B73038" s="150"/>
    </row>
    <row r="73039" spans="2:2">
      <c r="B73039" s="150"/>
    </row>
    <row r="73040" spans="2:2">
      <c r="B73040" s="150"/>
    </row>
    <row r="73041" spans="2:2">
      <c r="B73041" s="150"/>
    </row>
    <row r="73042" spans="2:2">
      <c r="B73042" s="150"/>
    </row>
    <row r="73043" spans="2:2">
      <c r="B73043" s="150"/>
    </row>
    <row r="73044" spans="2:2">
      <c r="B73044" s="150"/>
    </row>
    <row r="73045" spans="2:2">
      <c r="B73045" s="150"/>
    </row>
    <row r="73046" spans="2:2">
      <c r="B73046" s="150"/>
    </row>
    <row r="73047" spans="2:2">
      <c r="B73047" s="150"/>
    </row>
    <row r="73048" spans="2:2">
      <c r="B73048" s="150"/>
    </row>
    <row r="73049" spans="2:2">
      <c r="B73049" s="150"/>
    </row>
    <row r="73050" spans="2:2">
      <c r="B73050" s="150"/>
    </row>
    <row r="73051" spans="2:2">
      <c r="B73051" s="150"/>
    </row>
    <row r="73052" spans="2:2">
      <c r="B73052" s="150"/>
    </row>
    <row r="73053" spans="2:2">
      <c r="B73053" s="150"/>
    </row>
    <row r="73054" spans="2:2">
      <c r="B73054" s="150"/>
    </row>
    <row r="73055" spans="2:2">
      <c r="B73055" s="150"/>
    </row>
    <row r="73056" spans="2:2">
      <c r="B73056" s="150"/>
    </row>
    <row r="73057" spans="2:2">
      <c r="B73057" s="150"/>
    </row>
    <row r="73058" spans="2:2">
      <c r="B73058" s="150"/>
    </row>
    <row r="73059" spans="2:2">
      <c r="B73059" s="150"/>
    </row>
    <row r="73060" spans="2:2">
      <c r="B73060" s="150"/>
    </row>
    <row r="73061" spans="2:2">
      <c r="B73061" s="150"/>
    </row>
    <row r="73062" spans="2:2">
      <c r="B73062" s="150"/>
    </row>
    <row r="73063" spans="2:2">
      <c r="B73063" s="150"/>
    </row>
    <row r="73064" spans="2:2">
      <c r="B73064" s="150"/>
    </row>
    <row r="73065" spans="2:2">
      <c r="B73065" s="150"/>
    </row>
    <row r="73066" spans="2:2">
      <c r="B73066" s="150"/>
    </row>
    <row r="73067" spans="2:2">
      <c r="B73067" s="150"/>
    </row>
    <row r="73068" spans="2:2">
      <c r="B73068" s="150"/>
    </row>
    <row r="73069" spans="2:2">
      <c r="B73069" s="150"/>
    </row>
    <row r="73070" spans="2:2">
      <c r="B73070" s="150"/>
    </row>
    <row r="73071" spans="2:2">
      <c r="B73071" s="150"/>
    </row>
    <row r="73072" spans="2:2">
      <c r="B73072" s="150"/>
    </row>
    <row r="73073" spans="2:2">
      <c r="B73073" s="150"/>
    </row>
    <row r="73074" spans="2:2">
      <c r="B73074" s="150"/>
    </row>
    <row r="73075" spans="2:2">
      <c r="B73075" s="150"/>
    </row>
    <row r="73076" spans="2:2">
      <c r="B73076" s="150"/>
    </row>
    <row r="73077" spans="2:2">
      <c r="B73077" s="150"/>
    </row>
    <row r="73078" spans="2:2">
      <c r="B73078" s="150"/>
    </row>
    <row r="73079" spans="2:2">
      <c r="B73079" s="150"/>
    </row>
    <row r="73080" spans="2:2">
      <c r="B73080" s="150"/>
    </row>
    <row r="73081" spans="2:2">
      <c r="B73081" s="150"/>
    </row>
    <row r="73082" spans="2:2">
      <c r="B73082" s="150"/>
    </row>
    <row r="73083" spans="2:2">
      <c r="B73083" s="150"/>
    </row>
    <row r="73084" spans="2:2">
      <c r="B73084" s="150"/>
    </row>
    <row r="73085" spans="2:2">
      <c r="B73085" s="150"/>
    </row>
    <row r="73086" spans="2:2">
      <c r="B73086" s="150"/>
    </row>
    <row r="73087" spans="2:2">
      <c r="B73087" s="150"/>
    </row>
    <row r="73088" spans="2:2">
      <c r="B73088" s="150"/>
    </row>
    <row r="73089" spans="2:2">
      <c r="B73089" s="150"/>
    </row>
    <row r="73090" spans="2:2">
      <c r="B73090" s="150"/>
    </row>
    <row r="73091" spans="2:2">
      <c r="B73091" s="150"/>
    </row>
    <row r="73092" spans="2:2">
      <c r="B73092" s="150"/>
    </row>
    <row r="73093" spans="2:2">
      <c r="B73093" s="150"/>
    </row>
    <row r="73094" spans="2:2">
      <c r="B73094" s="150"/>
    </row>
    <row r="73095" spans="2:2">
      <c r="B73095" s="150"/>
    </row>
    <row r="73096" spans="2:2">
      <c r="B73096" s="150"/>
    </row>
    <row r="73097" spans="2:2">
      <c r="B73097" s="150"/>
    </row>
    <row r="73098" spans="2:2">
      <c r="B73098" s="150"/>
    </row>
    <row r="73099" spans="2:2">
      <c r="B73099" s="150"/>
    </row>
    <row r="73100" spans="2:2">
      <c r="B73100" s="150"/>
    </row>
    <row r="73101" spans="2:2">
      <c r="B73101" s="150"/>
    </row>
    <row r="73102" spans="2:2">
      <c r="B73102" s="150"/>
    </row>
    <row r="73103" spans="2:2">
      <c r="B73103" s="150"/>
    </row>
    <row r="73104" spans="2:2">
      <c r="B73104" s="150"/>
    </row>
    <row r="73105" spans="2:2">
      <c r="B73105" s="150"/>
    </row>
    <row r="73106" spans="2:2">
      <c r="B73106" s="150"/>
    </row>
    <row r="73107" spans="2:2">
      <c r="B73107" s="150"/>
    </row>
    <row r="73108" spans="2:2">
      <c r="B73108" s="150"/>
    </row>
    <row r="73109" spans="2:2">
      <c r="B73109" s="150"/>
    </row>
    <row r="73110" spans="2:2">
      <c r="B73110" s="150"/>
    </row>
    <row r="73111" spans="2:2">
      <c r="B73111" s="150"/>
    </row>
    <row r="73112" spans="2:2">
      <c r="B73112" s="150"/>
    </row>
    <row r="73113" spans="2:2">
      <c r="B73113" s="150"/>
    </row>
    <row r="73114" spans="2:2">
      <c r="B73114" s="150"/>
    </row>
    <row r="73115" spans="2:2">
      <c r="B73115" s="150"/>
    </row>
    <row r="73116" spans="2:2">
      <c r="B73116" s="150"/>
    </row>
    <row r="73117" spans="2:2">
      <c r="B73117" s="150"/>
    </row>
    <row r="73118" spans="2:2">
      <c r="B73118" s="150"/>
    </row>
    <row r="73119" spans="2:2">
      <c r="B73119" s="150"/>
    </row>
    <row r="73120" spans="2:2">
      <c r="B73120" s="150"/>
    </row>
    <row r="73121" spans="2:2">
      <c r="B73121" s="150"/>
    </row>
    <row r="73122" spans="2:2">
      <c r="B73122" s="150"/>
    </row>
    <row r="73123" spans="2:2">
      <c r="B73123" s="150"/>
    </row>
    <row r="73124" spans="2:2">
      <c r="B73124" s="150"/>
    </row>
    <row r="73125" spans="2:2">
      <c r="B73125" s="150"/>
    </row>
    <row r="73126" spans="2:2">
      <c r="B73126" s="150"/>
    </row>
    <row r="73127" spans="2:2">
      <c r="B73127" s="150"/>
    </row>
    <row r="73128" spans="2:2">
      <c r="B73128" s="150"/>
    </row>
    <row r="73129" spans="2:2">
      <c r="B73129" s="150"/>
    </row>
    <row r="73130" spans="2:2">
      <c r="B73130" s="150"/>
    </row>
    <row r="73131" spans="2:2">
      <c r="B73131" s="150"/>
    </row>
    <row r="73132" spans="2:2">
      <c r="B73132" s="150"/>
    </row>
    <row r="73133" spans="2:2">
      <c r="B73133" s="150"/>
    </row>
    <row r="73134" spans="2:2">
      <c r="B73134" s="150"/>
    </row>
    <row r="73135" spans="2:2">
      <c r="B73135" s="150"/>
    </row>
    <row r="73136" spans="2:2">
      <c r="B73136" s="150"/>
    </row>
    <row r="73137" spans="2:2">
      <c r="B73137" s="150"/>
    </row>
    <row r="73138" spans="2:2">
      <c r="B73138" s="150"/>
    </row>
    <row r="73139" spans="2:2">
      <c r="B73139" s="150"/>
    </row>
    <row r="73140" spans="2:2">
      <c r="B73140" s="150"/>
    </row>
    <row r="73141" spans="2:2">
      <c r="B73141" s="150"/>
    </row>
    <row r="73142" spans="2:2">
      <c r="B73142" s="150"/>
    </row>
    <row r="73143" spans="2:2">
      <c r="B73143" s="150"/>
    </row>
    <row r="73144" spans="2:2">
      <c r="B73144" s="150"/>
    </row>
    <row r="73145" spans="2:2">
      <c r="B73145" s="150"/>
    </row>
    <row r="73146" spans="2:2">
      <c r="B73146" s="150"/>
    </row>
    <row r="73147" spans="2:2">
      <c r="B73147" s="150"/>
    </row>
    <row r="73148" spans="2:2">
      <c r="B73148" s="150"/>
    </row>
    <row r="73149" spans="2:2">
      <c r="B73149" s="150"/>
    </row>
    <row r="73150" spans="2:2">
      <c r="B73150" s="150"/>
    </row>
    <row r="73151" spans="2:2">
      <c r="B73151" s="150"/>
    </row>
    <row r="73152" spans="2:2">
      <c r="B73152" s="150"/>
    </row>
    <row r="73153" spans="2:2">
      <c r="B73153" s="150"/>
    </row>
    <row r="73154" spans="2:2">
      <c r="B73154" s="150"/>
    </row>
    <row r="73155" spans="2:2">
      <c r="B73155" s="150"/>
    </row>
    <row r="73156" spans="2:2">
      <c r="B73156" s="150"/>
    </row>
    <row r="73157" spans="2:2">
      <c r="B73157" s="150"/>
    </row>
    <row r="73158" spans="2:2">
      <c r="B73158" s="150"/>
    </row>
    <row r="73159" spans="2:2">
      <c r="B73159" s="150"/>
    </row>
    <row r="73160" spans="2:2">
      <c r="B73160" s="150"/>
    </row>
    <row r="73161" spans="2:2">
      <c r="B73161" s="150"/>
    </row>
    <row r="73162" spans="2:2">
      <c r="B73162" s="150"/>
    </row>
    <row r="73163" spans="2:2">
      <c r="B73163" s="150"/>
    </row>
    <row r="73164" spans="2:2">
      <c r="B73164" s="150"/>
    </row>
    <row r="73165" spans="2:2">
      <c r="B73165" s="150"/>
    </row>
    <row r="73166" spans="2:2">
      <c r="B73166" s="150"/>
    </row>
    <row r="73167" spans="2:2">
      <c r="B73167" s="150"/>
    </row>
    <row r="73168" spans="2:2">
      <c r="B73168" s="150"/>
    </row>
    <row r="73169" spans="2:2">
      <c r="B73169" s="150"/>
    </row>
    <row r="73170" spans="2:2">
      <c r="B73170" s="150"/>
    </row>
    <row r="73171" spans="2:2">
      <c r="B73171" s="150"/>
    </row>
    <row r="73172" spans="2:2">
      <c r="B73172" s="150"/>
    </row>
    <row r="73173" spans="2:2">
      <c r="B73173" s="150"/>
    </row>
    <row r="73174" spans="2:2">
      <c r="B73174" s="150"/>
    </row>
    <row r="73175" spans="2:2">
      <c r="B73175" s="150"/>
    </row>
    <row r="73176" spans="2:2">
      <c r="B73176" s="150"/>
    </row>
    <row r="73177" spans="2:2">
      <c r="B73177" s="150"/>
    </row>
    <row r="73178" spans="2:2">
      <c r="B73178" s="150"/>
    </row>
    <row r="73179" spans="2:2">
      <c r="B73179" s="150"/>
    </row>
    <row r="73180" spans="2:2">
      <c r="B73180" s="150"/>
    </row>
    <row r="73181" spans="2:2">
      <c r="B73181" s="150"/>
    </row>
    <row r="73182" spans="2:2">
      <c r="B73182" s="150"/>
    </row>
    <row r="73183" spans="2:2">
      <c r="B73183" s="150"/>
    </row>
    <row r="73184" spans="2:2">
      <c r="B73184" s="150"/>
    </row>
    <row r="73185" spans="2:2">
      <c r="B73185" s="150"/>
    </row>
    <row r="73186" spans="2:2">
      <c r="B73186" s="150"/>
    </row>
    <row r="73187" spans="2:2">
      <c r="B73187" s="150"/>
    </row>
    <row r="73188" spans="2:2">
      <c r="B73188" s="150"/>
    </row>
    <row r="73189" spans="2:2">
      <c r="B73189" s="150"/>
    </row>
    <row r="73190" spans="2:2">
      <c r="B73190" s="150"/>
    </row>
    <row r="73191" spans="2:2">
      <c r="B73191" s="150"/>
    </row>
    <row r="73192" spans="2:2">
      <c r="B73192" s="150"/>
    </row>
    <row r="73193" spans="2:2">
      <c r="B73193" s="150"/>
    </row>
    <row r="73194" spans="2:2">
      <c r="B73194" s="150"/>
    </row>
    <row r="73195" spans="2:2">
      <c r="B73195" s="150"/>
    </row>
    <row r="73196" spans="2:2">
      <c r="B73196" s="150"/>
    </row>
    <row r="73197" spans="2:2">
      <c r="B73197" s="150"/>
    </row>
    <row r="73198" spans="2:2">
      <c r="B73198" s="150"/>
    </row>
    <row r="73199" spans="2:2">
      <c r="B73199" s="150"/>
    </row>
    <row r="73200" spans="2:2">
      <c r="B73200" s="150"/>
    </row>
    <row r="73201" spans="2:2">
      <c r="B73201" s="150"/>
    </row>
    <row r="73202" spans="2:2">
      <c r="B73202" s="150"/>
    </row>
    <row r="73203" spans="2:2">
      <c r="B73203" s="150"/>
    </row>
    <row r="73204" spans="2:2">
      <c r="B73204" s="150"/>
    </row>
    <row r="73205" spans="2:2">
      <c r="B73205" s="150"/>
    </row>
    <row r="73206" spans="2:2">
      <c r="B73206" s="150"/>
    </row>
    <row r="73207" spans="2:2">
      <c r="B73207" s="150"/>
    </row>
    <row r="73208" spans="2:2">
      <c r="B73208" s="150"/>
    </row>
    <row r="73209" spans="2:2">
      <c r="B73209" s="150"/>
    </row>
    <row r="73210" spans="2:2">
      <c r="B73210" s="150"/>
    </row>
    <row r="73211" spans="2:2">
      <c r="B73211" s="150"/>
    </row>
    <row r="73212" spans="2:2">
      <c r="B73212" s="150"/>
    </row>
    <row r="73213" spans="2:2">
      <c r="B73213" s="150"/>
    </row>
    <row r="73214" spans="2:2">
      <c r="B73214" s="150"/>
    </row>
    <row r="73215" spans="2:2">
      <c r="B73215" s="150"/>
    </row>
    <row r="73216" spans="2:2">
      <c r="B73216" s="150"/>
    </row>
    <row r="73217" spans="2:2">
      <c r="B73217" s="150"/>
    </row>
    <row r="73218" spans="2:2">
      <c r="B73218" s="150"/>
    </row>
    <row r="73219" spans="2:2">
      <c r="B73219" s="150"/>
    </row>
    <row r="73220" spans="2:2">
      <c r="B73220" s="150"/>
    </row>
    <row r="73221" spans="2:2">
      <c r="B73221" s="150"/>
    </row>
    <row r="73222" spans="2:2">
      <c r="B73222" s="150"/>
    </row>
    <row r="73223" spans="2:2">
      <c r="B73223" s="150"/>
    </row>
    <row r="73224" spans="2:2">
      <c r="B73224" s="150"/>
    </row>
    <row r="73225" spans="2:2">
      <c r="B73225" s="150"/>
    </row>
    <row r="73226" spans="2:2">
      <c r="B73226" s="150"/>
    </row>
    <row r="73227" spans="2:2">
      <c r="B73227" s="150"/>
    </row>
    <row r="73228" spans="2:2">
      <c r="B73228" s="150"/>
    </row>
    <row r="73229" spans="2:2">
      <c r="B73229" s="150"/>
    </row>
    <row r="73230" spans="2:2">
      <c r="B73230" s="150"/>
    </row>
    <row r="73231" spans="2:2">
      <c r="B73231" s="150"/>
    </row>
    <row r="73232" spans="2:2">
      <c r="B73232" s="150"/>
    </row>
    <row r="73233" spans="2:2">
      <c r="B73233" s="150"/>
    </row>
    <row r="73234" spans="2:2">
      <c r="B73234" s="150"/>
    </row>
    <row r="73235" spans="2:2">
      <c r="B73235" s="150"/>
    </row>
    <row r="73236" spans="2:2">
      <c r="B73236" s="150"/>
    </row>
    <row r="73237" spans="2:2">
      <c r="B73237" s="150"/>
    </row>
    <row r="73238" spans="2:2">
      <c r="B73238" s="150"/>
    </row>
    <row r="73239" spans="2:2">
      <c r="B73239" s="150"/>
    </row>
    <row r="73240" spans="2:2">
      <c r="B73240" s="150"/>
    </row>
    <row r="73241" spans="2:2">
      <c r="B73241" s="150"/>
    </row>
    <row r="73242" spans="2:2">
      <c r="B73242" s="150"/>
    </row>
    <row r="73243" spans="2:2">
      <c r="B73243" s="150"/>
    </row>
    <row r="73244" spans="2:2">
      <c r="B73244" s="150"/>
    </row>
    <row r="73245" spans="2:2">
      <c r="B73245" s="150"/>
    </row>
    <row r="73246" spans="2:2">
      <c r="B73246" s="150"/>
    </row>
    <row r="73247" spans="2:2">
      <c r="B73247" s="150"/>
    </row>
    <row r="73248" spans="2:2">
      <c r="B73248" s="150"/>
    </row>
    <row r="73249" spans="2:2">
      <c r="B73249" s="150"/>
    </row>
    <row r="73250" spans="2:2">
      <c r="B73250" s="150"/>
    </row>
    <row r="73251" spans="2:2">
      <c r="B73251" s="150"/>
    </row>
    <row r="73252" spans="2:2">
      <c r="B73252" s="150"/>
    </row>
    <row r="73253" spans="2:2">
      <c r="B73253" s="150"/>
    </row>
    <row r="73254" spans="2:2">
      <c r="B73254" s="150"/>
    </row>
    <row r="73255" spans="2:2">
      <c r="B73255" s="150"/>
    </row>
    <row r="73256" spans="2:2">
      <c r="B73256" s="150"/>
    </row>
    <row r="73257" spans="2:2">
      <c r="B73257" s="150"/>
    </row>
    <row r="73258" spans="2:2">
      <c r="B73258" s="150"/>
    </row>
    <row r="73259" spans="2:2">
      <c r="B73259" s="150"/>
    </row>
    <row r="73260" spans="2:2">
      <c r="B73260" s="150"/>
    </row>
    <row r="73261" spans="2:2">
      <c r="B73261" s="150"/>
    </row>
    <row r="73262" spans="2:2">
      <c r="B73262" s="150"/>
    </row>
    <row r="73263" spans="2:2">
      <c r="B73263" s="150"/>
    </row>
    <row r="73264" spans="2:2">
      <c r="B73264" s="150"/>
    </row>
    <row r="73265" spans="2:2">
      <c r="B73265" s="150"/>
    </row>
    <row r="73266" spans="2:2">
      <c r="B73266" s="150"/>
    </row>
    <row r="73267" spans="2:2">
      <c r="B73267" s="150"/>
    </row>
    <row r="73268" spans="2:2">
      <c r="B73268" s="150"/>
    </row>
    <row r="73269" spans="2:2">
      <c r="B73269" s="150"/>
    </row>
    <row r="73270" spans="2:2">
      <c r="B73270" s="150"/>
    </row>
    <row r="73271" spans="2:2">
      <c r="B73271" s="150"/>
    </row>
    <row r="73272" spans="2:2">
      <c r="B73272" s="150"/>
    </row>
    <row r="73273" spans="2:2">
      <c r="B73273" s="150"/>
    </row>
    <row r="73274" spans="2:2">
      <c r="B73274" s="150"/>
    </row>
    <row r="73275" spans="2:2">
      <c r="B73275" s="150"/>
    </row>
    <row r="73276" spans="2:2">
      <c r="B73276" s="150"/>
    </row>
    <row r="73277" spans="2:2">
      <c r="B73277" s="150"/>
    </row>
    <row r="73278" spans="2:2">
      <c r="B73278" s="150"/>
    </row>
    <row r="73279" spans="2:2">
      <c r="B73279" s="150"/>
    </row>
    <row r="73280" spans="2:2">
      <c r="B73280" s="150"/>
    </row>
    <row r="73281" spans="2:2">
      <c r="B73281" s="150"/>
    </row>
    <row r="73282" spans="2:2">
      <c r="B73282" s="150"/>
    </row>
    <row r="73283" spans="2:2">
      <c r="B73283" s="150"/>
    </row>
    <row r="73284" spans="2:2">
      <c r="B73284" s="150"/>
    </row>
    <row r="73285" spans="2:2">
      <c r="B73285" s="150"/>
    </row>
    <row r="73286" spans="2:2">
      <c r="B73286" s="150"/>
    </row>
    <row r="73287" spans="2:2">
      <c r="B73287" s="150"/>
    </row>
    <row r="73288" spans="2:2">
      <c r="B73288" s="150"/>
    </row>
    <row r="73289" spans="2:2">
      <c r="B73289" s="150"/>
    </row>
    <row r="73290" spans="2:2">
      <c r="B73290" s="150"/>
    </row>
    <row r="73291" spans="2:2">
      <c r="B73291" s="150"/>
    </row>
    <row r="73292" spans="2:2">
      <c r="B73292" s="150"/>
    </row>
    <row r="73293" spans="2:2">
      <c r="B73293" s="150"/>
    </row>
    <row r="73294" spans="2:2">
      <c r="B73294" s="150"/>
    </row>
    <row r="73295" spans="2:2">
      <c r="B73295" s="150"/>
    </row>
    <row r="73296" spans="2:2">
      <c r="B73296" s="150"/>
    </row>
    <row r="73297" spans="2:2">
      <c r="B73297" s="150"/>
    </row>
    <row r="73298" spans="2:2">
      <c r="B73298" s="150"/>
    </row>
    <row r="73299" spans="2:2">
      <c r="B73299" s="150"/>
    </row>
    <row r="73300" spans="2:2">
      <c r="B73300" s="150"/>
    </row>
    <row r="73301" spans="2:2">
      <c r="B73301" s="150"/>
    </row>
    <row r="73302" spans="2:2">
      <c r="B73302" s="150"/>
    </row>
    <row r="73303" spans="2:2">
      <c r="B73303" s="150"/>
    </row>
    <row r="73304" spans="2:2">
      <c r="B73304" s="150"/>
    </row>
    <row r="73305" spans="2:2">
      <c r="B73305" s="150"/>
    </row>
    <row r="73306" spans="2:2">
      <c r="B73306" s="150"/>
    </row>
    <row r="73307" spans="2:2">
      <c r="B73307" s="150"/>
    </row>
    <row r="73308" spans="2:2">
      <c r="B73308" s="150"/>
    </row>
    <row r="73309" spans="2:2">
      <c r="B73309" s="150"/>
    </row>
    <row r="73310" spans="2:2">
      <c r="B73310" s="150"/>
    </row>
    <row r="73311" spans="2:2">
      <c r="B73311" s="150"/>
    </row>
    <row r="73312" spans="2:2">
      <c r="B73312" s="150"/>
    </row>
    <row r="73313" spans="2:2">
      <c r="B73313" s="150"/>
    </row>
    <row r="73314" spans="2:2">
      <c r="B73314" s="150"/>
    </row>
    <row r="73315" spans="2:2">
      <c r="B73315" s="150"/>
    </row>
    <row r="73316" spans="2:2">
      <c r="B73316" s="150"/>
    </row>
    <row r="73317" spans="2:2">
      <c r="B73317" s="150"/>
    </row>
    <row r="73318" spans="2:2">
      <c r="B73318" s="150"/>
    </row>
    <row r="73319" spans="2:2">
      <c r="B73319" s="150"/>
    </row>
    <row r="73320" spans="2:2">
      <c r="B73320" s="150"/>
    </row>
    <row r="73321" spans="2:2">
      <c r="B73321" s="150"/>
    </row>
    <row r="73322" spans="2:2">
      <c r="B73322" s="150"/>
    </row>
    <row r="73323" spans="2:2">
      <c r="B73323" s="150"/>
    </row>
    <row r="73324" spans="2:2">
      <c r="B73324" s="150"/>
    </row>
    <row r="73325" spans="2:2">
      <c r="B73325" s="150"/>
    </row>
    <row r="73326" spans="2:2">
      <c r="B73326" s="150"/>
    </row>
    <row r="73327" spans="2:2">
      <c r="B73327" s="150"/>
    </row>
    <row r="73328" spans="2:2">
      <c r="B73328" s="150"/>
    </row>
    <row r="73329" spans="2:2">
      <c r="B73329" s="150"/>
    </row>
    <row r="73330" spans="2:2">
      <c r="B73330" s="150"/>
    </row>
    <row r="73331" spans="2:2">
      <c r="B73331" s="150"/>
    </row>
    <row r="73332" spans="2:2">
      <c r="B73332" s="150"/>
    </row>
    <row r="73333" spans="2:2">
      <c r="B73333" s="150"/>
    </row>
    <row r="73334" spans="2:2">
      <c r="B73334" s="150"/>
    </row>
    <row r="73335" spans="2:2">
      <c r="B73335" s="150"/>
    </row>
    <row r="73336" spans="2:2">
      <c r="B73336" s="150"/>
    </row>
    <row r="73337" spans="2:2">
      <c r="B73337" s="150"/>
    </row>
    <row r="73338" spans="2:2">
      <c r="B73338" s="150"/>
    </row>
    <row r="73339" spans="2:2">
      <c r="B73339" s="150"/>
    </row>
    <row r="73340" spans="2:2">
      <c r="B73340" s="150"/>
    </row>
    <row r="73341" spans="2:2">
      <c r="B73341" s="150"/>
    </row>
    <row r="73342" spans="2:2">
      <c r="B73342" s="150"/>
    </row>
    <row r="73343" spans="2:2">
      <c r="B73343" s="150"/>
    </row>
    <row r="73344" spans="2:2">
      <c r="B73344" s="150"/>
    </row>
    <row r="73345" spans="2:2">
      <c r="B73345" s="150"/>
    </row>
    <row r="73346" spans="2:2">
      <c r="B73346" s="150"/>
    </row>
    <row r="73347" spans="2:2">
      <c r="B73347" s="150"/>
    </row>
    <row r="73348" spans="2:2">
      <c r="B73348" s="150"/>
    </row>
    <row r="73349" spans="2:2">
      <c r="B73349" s="150"/>
    </row>
    <row r="73350" spans="2:2">
      <c r="B73350" s="150"/>
    </row>
    <row r="73351" spans="2:2">
      <c r="B73351" s="150"/>
    </row>
    <row r="73352" spans="2:2">
      <c r="B73352" s="150"/>
    </row>
    <row r="73353" spans="2:2">
      <c r="B73353" s="150"/>
    </row>
    <row r="73354" spans="2:2">
      <c r="B73354" s="150"/>
    </row>
    <row r="73355" spans="2:2">
      <c r="B73355" s="150"/>
    </row>
    <row r="73356" spans="2:2">
      <c r="B73356" s="150"/>
    </row>
    <row r="73357" spans="2:2">
      <c r="B73357" s="150"/>
    </row>
    <row r="73358" spans="2:2">
      <c r="B73358" s="150"/>
    </row>
    <row r="73359" spans="2:2">
      <c r="B73359" s="150"/>
    </row>
    <row r="73360" spans="2:2">
      <c r="B73360" s="150"/>
    </row>
    <row r="73361" spans="2:2">
      <c r="B73361" s="150"/>
    </row>
    <row r="73362" spans="2:2">
      <c r="B73362" s="150"/>
    </row>
    <row r="73363" spans="2:2">
      <c r="B73363" s="150"/>
    </row>
    <row r="73364" spans="2:2">
      <c r="B73364" s="150"/>
    </row>
    <row r="73365" spans="2:2">
      <c r="B73365" s="150"/>
    </row>
    <row r="73366" spans="2:2">
      <c r="B73366" s="150"/>
    </row>
    <row r="73367" spans="2:2">
      <c r="B73367" s="150"/>
    </row>
    <row r="73368" spans="2:2">
      <c r="B73368" s="150"/>
    </row>
    <row r="73369" spans="2:2">
      <c r="B73369" s="150"/>
    </row>
    <row r="73370" spans="2:2">
      <c r="B73370" s="150"/>
    </row>
    <row r="73371" spans="2:2">
      <c r="B73371" s="150"/>
    </row>
    <row r="73372" spans="2:2">
      <c r="B73372" s="150"/>
    </row>
    <row r="73373" spans="2:2">
      <c r="B73373" s="150"/>
    </row>
    <row r="73374" spans="2:2">
      <c r="B73374" s="150"/>
    </row>
    <row r="73375" spans="2:2">
      <c r="B73375" s="150"/>
    </row>
    <row r="73376" spans="2:2">
      <c r="B73376" s="150"/>
    </row>
    <row r="73377" spans="2:2">
      <c r="B73377" s="150"/>
    </row>
    <row r="73378" spans="2:2">
      <c r="B73378" s="150"/>
    </row>
    <row r="73379" spans="2:2">
      <c r="B73379" s="150"/>
    </row>
    <row r="73380" spans="2:2">
      <c r="B73380" s="150"/>
    </row>
    <row r="73381" spans="2:2">
      <c r="B73381" s="150"/>
    </row>
    <row r="73382" spans="2:2">
      <c r="B73382" s="150"/>
    </row>
    <row r="73383" spans="2:2">
      <c r="B73383" s="150"/>
    </row>
    <row r="73384" spans="2:2">
      <c r="B73384" s="150"/>
    </row>
    <row r="73385" spans="2:2">
      <c r="B73385" s="150"/>
    </row>
    <row r="73386" spans="2:2">
      <c r="B73386" s="150"/>
    </row>
    <row r="73387" spans="2:2">
      <c r="B73387" s="150"/>
    </row>
    <row r="73388" spans="2:2">
      <c r="B73388" s="150"/>
    </row>
    <row r="73389" spans="2:2">
      <c r="B73389" s="150"/>
    </row>
    <row r="73390" spans="2:2">
      <c r="B73390" s="150"/>
    </row>
    <row r="73391" spans="2:2">
      <c r="B73391" s="150"/>
    </row>
    <row r="73392" spans="2:2">
      <c r="B73392" s="150"/>
    </row>
    <row r="73393" spans="2:2">
      <c r="B73393" s="150"/>
    </row>
    <row r="73394" spans="2:2">
      <c r="B73394" s="150"/>
    </row>
    <row r="73395" spans="2:2">
      <c r="B73395" s="150"/>
    </row>
    <row r="73396" spans="2:2">
      <c r="B73396" s="150"/>
    </row>
    <row r="73397" spans="2:2">
      <c r="B73397" s="150"/>
    </row>
    <row r="73398" spans="2:2">
      <c r="B73398" s="150"/>
    </row>
    <row r="73399" spans="2:2">
      <c r="B73399" s="150"/>
    </row>
    <row r="73400" spans="2:2">
      <c r="B73400" s="150"/>
    </row>
    <row r="73401" spans="2:2">
      <c r="B73401" s="150"/>
    </row>
    <row r="73402" spans="2:2">
      <c r="B73402" s="150"/>
    </row>
    <row r="73403" spans="2:2">
      <c r="B73403" s="150"/>
    </row>
    <row r="73404" spans="2:2">
      <c r="B73404" s="150"/>
    </row>
    <row r="73405" spans="2:2">
      <c r="B73405" s="150"/>
    </row>
    <row r="73406" spans="2:2">
      <c r="B73406" s="150"/>
    </row>
    <row r="73407" spans="2:2">
      <c r="B73407" s="150"/>
    </row>
    <row r="73408" spans="2:2">
      <c r="B73408" s="150"/>
    </row>
    <row r="73409" spans="2:2">
      <c r="B73409" s="150"/>
    </row>
    <row r="73410" spans="2:2">
      <c r="B73410" s="150"/>
    </row>
    <row r="73411" spans="2:2">
      <c r="B73411" s="150"/>
    </row>
    <row r="73412" spans="2:2">
      <c r="B73412" s="150"/>
    </row>
    <row r="73413" spans="2:2">
      <c r="B73413" s="150"/>
    </row>
    <row r="73414" spans="2:2">
      <c r="B73414" s="150"/>
    </row>
    <row r="73415" spans="2:2">
      <c r="B73415" s="150"/>
    </row>
    <row r="73416" spans="2:2">
      <c r="B73416" s="150"/>
    </row>
    <row r="73417" spans="2:2">
      <c r="B73417" s="150"/>
    </row>
    <row r="73418" spans="2:2">
      <c r="B73418" s="150"/>
    </row>
    <row r="73419" spans="2:2">
      <c r="B73419" s="150"/>
    </row>
    <row r="73420" spans="2:2">
      <c r="B73420" s="150"/>
    </row>
    <row r="73421" spans="2:2">
      <c r="B73421" s="150"/>
    </row>
    <row r="73422" spans="2:2">
      <c r="B73422" s="150"/>
    </row>
    <row r="73423" spans="2:2">
      <c r="B73423" s="150"/>
    </row>
    <row r="73424" spans="2:2">
      <c r="B73424" s="150"/>
    </row>
    <row r="73425" spans="2:2">
      <c r="B73425" s="150"/>
    </row>
    <row r="73426" spans="2:2">
      <c r="B73426" s="150"/>
    </row>
    <row r="73427" spans="2:2">
      <c r="B73427" s="150"/>
    </row>
    <row r="73428" spans="2:2">
      <c r="B73428" s="150"/>
    </row>
    <row r="73429" spans="2:2">
      <c r="B73429" s="150"/>
    </row>
    <row r="73430" spans="2:2">
      <c r="B73430" s="150"/>
    </row>
    <row r="73431" spans="2:2">
      <c r="B73431" s="150"/>
    </row>
    <row r="73432" spans="2:2">
      <c r="B73432" s="150"/>
    </row>
    <row r="73433" spans="2:2">
      <c r="B73433" s="150"/>
    </row>
    <row r="73434" spans="2:2">
      <c r="B73434" s="150"/>
    </row>
    <row r="73435" spans="2:2">
      <c r="B73435" s="150"/>
    </row>
    <row r="73436" spans="2:2">
      <c r="B73436" s="150"/>
    </row>
    <row r="73437" spans="2:2">
      <c r="B73437" s="150"/>
    </row>
    <row r="73438" spans="2:2">
      <c r="B73438" s="150"/>
    </row>
    <row r="73439" spans="2:2">
      <c r="B73439" s="150"/>
    </row>
    <row r="73440" spans="2:2">
      <c r="B73440" s="150"/>
    </row>
    <row r="73441" spans="2:2">
      <c r="B73441" s="150"/>
    </row>
    <row r="73442" spans="2:2">
      <c r="B73442" s="150"/>
    </row>
    <row r="73443" spans="2:2">
      <c r="B73443" s="150"/>
    </row>
    <row r="73444" spans="2:2">
      <c r="B73444" s="150"/>
    </row>
    <row r="73445" spans="2:2">
      <c r="B73445" s="150"/>
    </row>
    <row r="73446" spans="2:2">
      <c r="B73446" s="150"/>
    </row>
    <row r="73447" spans="2:2">
      <c r="B73447" s="150"/>
    </row>
    <row r="73448" spans="2:2">
      <c r="B73448" s="150"/>
    </row>
    <row r="73449" spans="2:2">
      <c r="B73449" s="150"/>
    </row>
    <row r="73450" spans="2:2">
      <c r="B73450" s="150"/>
    </row>
    <row r="73451" spans="2:2">
      <c r="B73451" s="150"/>
    </row>
    <row r="73452" spans="2:2">
      <c r="B73452" s="150"/>
    </row>
    <row r="73453" spans="2:2">
      <c r="B73453" s="150"/>
    </row>
    <row r="73454" spans="2:2">
      <c r="B73454" s="150"/>
    </row>
    <row r="73455" spans="2:2">
      <c r="B73455" s="150"/>
    </row>
    <row r="73456" spans="2:2">
      <c r="B73456" s="150"/>
    </row>
    <row r="73457" spans="2:2">
      <c r="B73457" s="150"/>
    </row>
    <row r="73458" spans="2:2">
      <c r="B73458" s="150"/>
    </row>
    <row r="73459" spans="2:2">
      <c r="B73459" s="150"/>
    </row>
    <row r="73460" spans="2:2">
      <c r="B73460" s="150"/>
    </row>
    <row r="73461" spans="2:2">
      <c r="B73461" s="150"/>
    </row>
    <row r="73462" spans="2:2">
      <c r="B73462" s="150"/>
    </row>
    <row r="73463" spans="2:2">
      <c r="B73463" s="150"/>
    </row>
    <row r="73464" spans="2:2">
      <c r="B73464" s="150"/>
    </row>
    <row r="73465" spans="2:2">
      <c r="B73465" s="150"/>
    </row>
    <row r="73466" spans="2:2">
      <c r="B73466" s="150"/>
    </row>
    <row r="73467" spans="2:2">
      <c r="B73467" s="150"/>
    </row>
    <row r="73468" spans="2:2">
      <c r="B73468" s="150"/>
    </row>
    <row r="73469" spans="2:2">
      <c r="B73469" s="150"/>
    </row>
    <row r="73470" spans="2:2">
      <c r="B73470" s="150"/>
    </row>
    <row r="73471" spans="2:2">
      <c r="B73471" s="150"/>
    </row>
    <row r="73472" spans="2:2">
      <c r="B73472" s="150"/>
    </row>
    <row r="73473" spans="2:2">
      <c r="B73473" s="150"/>
    </row>
    <row r="73474" spans="2:2">
      <c r="B73474" s="150"/>
    </row>
    <row r="73475" spans="2:2">
      <c r="B73475" s="150"/>
    </row>
    <row r="73476" spans="2:2">
      <c r="B73476" s="150"/>
    </row>
    <row r="73477" spans="2:2">
      <c r="B73477" s="150"/>
    </row>
    <row r="73478" spans="2:2">
      <c r="B73478" s="150"/>
    </row>
    <row r="73479" spans="2:2">
      <c r="B73479" s="150"/>
    </row>
    <row r="73480" spans="2:2">
      <c r="B73480" s="150"/>
    </row>
    <row r="73481" spans="2:2">
      <c r="B73481" s="150"/>
    </row>
    <row r="73482" spans="2:2">
      <c r="B73482" s="150"/>
    </row>
    <row r="73483" spans="2:2">
      <c r="B73483" s="150"/>
    </row>
    <row r="73484" spans="2:2">
      <c r="B73484" s="150"/>
    </row>
    <row r="73485" spans="2:2">
      <c r="B73485" s="150"/>
    </row>
    <row r="73486" spans="2:2">
      <c r="B73486" s="150"/>
    </row>
    <row r="73487" spans="2:2">
      <c r="B73487" s="150"/>
    </row>
    <row r="73488" spans="2:2">
      <c r="B73488" s="150"/>
    </row>
    <row r="73489" spans="2:2">
      <c r="B73489" s="150"/>
    </row>
    <row r="73490" spans="2:2">
      <c r="B73490" s="150"/>
    </row>
    <row r="73491" spans="2:2">
      <c r="B73491" s="150"/>
    </row>
    <row r="73492" spans="2:2">
      <c r="B73492" s="150"/>
    </row>
    <row r="73493" spans="2:2">
      <c r="B73493" s="150"/>
    </row>
    <row r="73494" spans="2:2">
      <c r="B73494" s="150"/>
    </row>
    <row r="73495" spans="2:2">
      <c r="B73495" s="150"/>
    </row>
    <row r="73496" spans="2:2">
      <c r="B73496" s="150"/>
    </row>
    <row r="73497" spans="2:2">
      <c r="B73497" s="150"/>
    </row>
    <row r="73498" spans="2:2">
      <c r="B73498" s="150"/>
    </row>
    <row r="73499" spans="2:2">
      <c r="B73499" s="150"/>
    </row>
    <row r="73500" spans="2:2">
      <c r="B73500" s="150"/>
    </row>
    <row r="73501" spans="2:2">
      <c r="B73501" s="150"/>
    </row>
    <row r="73502" spans="2:2">
      <c r="B73502" s="150"/>
    </row>
    <row r="73503" spans="2:2">
      <c r="B73503" s="150"/>
    </row>
    <row r="73504" spans="2:2">
      <c r="B73504" s="150"/>
    </row>
    <row r="73505" spans="2:2">
      <c r="B73505" s="150"/>
    </row>
    <row r="73506" spans="2:2">
      <c r="B73506" s="150"/>
    </row>
    <row r="73507" spans="2:2">
      <c r="B73507" s="150"/>
    </row>
    <row r="73508" spans="2:2">
      <c r="B73508" s="150"/>
    </row>
    <row r="73509" spans="2:2">
      <c r="B73509" s="150"/>
    </row>
    <row r="73510" spans="2:2">
      <c r="B73510" s="150"/>
    </row>
    <row r="73511" spans="2:2">
      <c r="B73511" s="150"/>
    </row>
    <row r="73512" spans="2:2">
      <c r="B73512" s="150"/>
    </row>
    <row r="73513" spans="2:2">
      <c r="B73513" s="150"/>
    </row>
    <row r="73514" spans="2:2">
      <c r="B73514" s="150"/>
    </row>
    <row r="73515" spans="2:2">
      <c r="B73515" s="150"/>
    </row>
    <row r="73516" spans="2:2">
      <c r="B73516" s="150"/>
    </row>
    <row r="73517" spans="2:2">
      <c r="B73517" s="150"/>
    </row>
    <row r="73518" spans="2:2">
      <c r="B73518" s="150"/>
    </row>
    <row r="73519" spans="2:2">
      <c r="B73519" s="150"/>
    </row>
    <row r="73520" spans="2:2">
      <c r="B73520" s="150"/>
    </row>
    <row r="73521" spans="2:2">
      <c r="B73521" s="150"/>
    </row>
    <row r="73522" spans="2:2">
      <c r="B73522" s="150"/>
    </row>
    <row r="73523" spans="2:2">
      <c r="B73523" s="150"/>
    </row>
    <row r="73524" spans="2:2">
      <c r="B73524" s="150"/>
    </row>
    <row r="73525" spans="2:2">
      <c r="B73525" s="150"/>
    </row>
    <row r="73526" spans="2:2">
      <c r="B73526" s="150"/>
    </row>
    <row r="73527" spans="2:2">
      <c r="B73527" s="150"/>
    </row>
    <row r="73528" spans="2:2">
      <c r="B73528" s="150"/>
    </row>
    <row r="73529" spans="2:2">
      <c r="B73529" s="150"/>
    </row>
    <row r="73530" spans="2:2">
      <c r="B73530" s="150"/>
    </row>
    <row r="73531" spans="2:2">
      <c r="B73531" s="150"/>
    </row>
    <row r="73532" spans="2:2">
      <c r="B73532" s="150"/>
    </row>
    <row r="73533" spans="2:2">
      <c r="B73533" s="150"/>
    </row>
    <row r="73534" spans="2:2">
      <c r="B73534" s="150"/>
    </row>
    <row r="73535" spans="2:2">
      <c r="B73535" s="150"/>
    </row>
    <row r="73536" spans="2:2">
      <c r="B73536" s="150"/>
    </row>
    <row r="73537" spans="2:2">
      <c r="B73537" s="150"/>
    </row>
    <row r="73538" spans="2:2">
      <c r="B73538" s="150"/>
    </row>
    <row r="73539" spans="2:2">
      <c r="B73539" s="150"/>
    </row>
    <row r="73540" spans="2:2">
      <c r="B73540" s="150"/>
    </row>
    <row r="73541" spans="2:2">
      <c r="B73541" s="150"/>
    </row>
    <row r="73542" spans="2:2">
      <c r="B73542" s="150"/>
    </row>
    <row r="73543" spans="2:2">
      <c r="B73543" s="150"/>
    </row>
    <row r="73544" spans="2:2">
      <c r="B73544" s="150"/>
    </row>
    <row r="73545" spans="2:2">
      <c r="B73545" s="150"/>
    </row>
    <row r="73546" spans="2:2">
      <c r="B73546" s="150"/>
    </row>
    <row r="73547" spans="2:2">
      <c r="B73547" s="150"/>
    </row>
    <row r="73548" spans="2:2">
      <c r="B73548" s="150"/>
    </row>
    <row r="73549" spans="2:2">
      <c r="B73549" s="150"/>
    </row>
    <row r="73550" spans="2:2">
      <c r="B73550" s="150"/>
    </row>
    <row r="73551" spans="2:2">
      <c r="B73551" s="150"/>
    </row>
    <row r="73552" spans="2:2">
      <c r="B73552" s="150"/>
    </row>
    <row r="73553" spans="2:2">
      <c r="B73553" s="150"/>
    </row>
    <row r="73554" spans="2:2">
      <c r="B73554" s="150"/>
    </row>
    <row r="73555" spans="2:2">
      <c r="B73555" s="150"/>
    </row>
    <row r="73556" spans="2:2">
      <c r="B73556" s="150"/>
    </row>
    <row r="73557" spans="2:2">
      <c r="B73557" s="150"/>
    </row>
    <row r="73558" spans="2:2">
      <c r="B73558" s="150"/>
    </row>
    <row r="73559" spans="2:2">
      <c r="B73559" s="150"/>
    </row>
    <row r="73560" spans="2:2">
      <c r="B73560" s="150"/>
    </row>
    <row r="73561" spans="2:2">
      <c r="B73561" s="150"/>
    </row>
    <row r="73562" spans="2:2">
      <c r="B73562" s="150"/>
    </row>
    <row r="73563" spans="2:2">
      <c r="B73563" s="150"/>
    </row>
    <row r="73564" spans="2:2">
      <c r="B73564" s="150"/>
    </row>
    <row r="73565" spans="2:2">
      <c r="B73565" s="150"/>
    </row>
    <row r="73566" spans="2:2">
      <c r="B73566" s="150"/>
    </row>
    <row r="73567" spans="2:2">
      <c r="B73567" s="150"/>
    </row>
    <row r="73568" spans="2:2">
      <c r="B73568" s="150"/>
    </row>
    <row r="73569" spans="2:2">
      <c r="B73569" s="150"/>
    </row>
    <row r="73570" spans="2:2">
      <c r="B73570" s="150"/>
    </row>
    <row r="73571" spans="2:2">
      <c r="B73571" s="150"/>
    </row>
    <row r="73572" spans="2:2">
      <c r="B73572" s="150"/>
    </row>
    <row r="73573" spans="2:2">
      <c r="B73573" s="150"/>
    </row>
    <row r="73574" spans="2:2">
      <c r="B73574" s="150"/>
    </row>
    <row r="73575" spans="2:2">
      <c r="B73575" s="150"/>
    </row>
    <row r="73576" spans="2:2">
      <c r="B73576" s="150"/>
    </row>
    <row r="73577" spans="2:2">
      <c r="B73577" s="150"/>
    </row>
    <row r="73578" spans="2:2">
      <c r="B73578" s="150"/>
    </row>
    <row r="73579" spans="2:2">
      <c r="B73579" s="150"/>
    </row>
    <row r="73580" spans="2:2">
      <c r="B73580" s="150"/>
    </row>
    <row r="73581" spans="2:2">
      <c r="B73581" s="150"/>
    </row>
    <row r="73582" spans="2:2">
      <c r="B73582" s="150"/>
    </row>
    <row r="73583" spans="2:2">
      <c r="B73583" s="150"/>
    </row>
    <row r="73584" spans="2:2">
      <c r="B73584" s="150"/>
    </row>
    <row r="73585" spans="2:2">
      <c r="B73585" s="150"/>
    </row>
    <row r="73586" spans="2:2">
      <c r="B73586" s="150"/>
    </row>
    <row r="73587" spans="2:2">
      <c r="B73587" s="150"/>
    </row>
    <row r="73588" spans="2:2">
      <c r="B73588" s="150"/>
    </row>
    <row r="73589" spans="2:2">
      <c r="B73589" s="150"/>
    </row>
    <row r="73590" spans="2:2">
      <c r="B73590" s="150"/>
    </row>
    <row r="73591" spans="2:2">
      <c r="B73591" s="150"/>
    </row>
    <row r="73592" spans="2:2">
      <c r="B73592" s="150"/>
    </row>
    <row r="73593" spans="2:2">
      <c r="B73593" s="150"/>
    </row>
    <row r="73594" spans="2:2">
      <c r="B73594" s="150"/>
    </row>
    <row r="73595" spans="2:2">
      <c r="B73595" s="150"/>
    </row>
    <row r="73596" spans="2:2">
      <c r="B73596" s="150"/>
    </row>
    <row r="73597" spans="2:2">
      <c r="B73597" s="150"/>
    </row>
    <row r="73598" spans="2:2">
      <c r="B73598" s="150"/>
    </row>
    <row r="73599" spans="2:2">
      <c r="B73599" s="150"/>
    </row>
    <row r="73600" spans="2:2">
      <c r="B73600" s="150"/>
    </row>
    <row r="73601" spans="2:2">
      <c r="B73601" s="150"/>
    </row>
    <row r="73602" spans="2:2">
      <c r="B73602" s="150"/>
    </row>
    <row r="73603" spans="2:2">
      <c r="B73603" s="150"/>
    </row>
    <row r="73604" spans="2:2">
      <c r="B73604" s="150"/>
    </row>
    <row r="73605" spans="2:2">
      <c r="B73605" s="150"/>
    </row>
    <row r="73606" spans="2:2">
      <c r="B73606" s="150"/>
    </row>
    <row r="73607" spans="2:2">
      <c r="B73607" s="150"/>
    </row>
    <row r="73608" spans="2:2">
      <c r="B73608" s="150"/>
    </row>
    <row r="73609" spans="2:2">
      <c r="B73609" s="150"/>
    </row>
    <row r="73610" spans="2:2">
      <c r="B73610" s="150"/>
    </row>
    <row r="73611" spans="2:2">
      <c r="B73611" s="150"/>
    </row>
    <row r="73612" spans="2:2">
      <c r="B73612" s="150"/>
    </row>
    <row r="73613" spans="2:2">
      <c r="B73613" s="150"/>
    </row>
    <row r="73614" spans="2:2">
      <c r="B73614" s="150"/>
    </row>
    <row r="73615" spans="2:2">
      <c r="B73615" s="150"/>
    </row>
    <row r="73616" spans="2:2">
      <c r="B73616" s="150"/>
    </row>
    <row r="73617" spans="2:2">
      <c r="B73617" s="150"/>
    </row>
    <row r="73618" spans="2:2">
      <c r="B73618" s="150"/>
    </row>
    <row r="73619" spans="2:2">
      <c r="B73619" s="150"/>
    </row>
    <row r="73620" spans="2:2">
      <c r="B73620" s="150"/>
    </row>
    <row r="73621" spans="2:2">
      <c r="B73621" s="150"/>
    </row>
    <row r="73622" spans="2:2">
      <c r="B73622" s="150"/>
    </row>
    <row r="73623" spans="2:2">
      <c r="B73623" s="150"/>
    </row>
    <row r="73624" spans="2:2">
      <c r="B73624" s="150"/>
    </row>
    <row r="73625" spans="2:2">
      <c r="B73625" s="150"/>
    </row>
    <row r="73626" spans="2:2">
      <c r="B73626" s="150"/>
    </row>
    <row r="73627" spans="2:2">
      <c r="B73627" s="150"/>
    </row>
    <row r="73628" spans="2:2">
      <c r="B73628" s="150"/>
    </row>
    <row r="73629" spans="2:2">
      <c r="B73629" s="150"/>
    </row>
    <row r="73630" spans="2:2">
      <c r="B73630" s="150"/>
    </row>
    <row r="73631" spans="2:2">
      <c r="B73631" s="150"/>
    </row>
    <row r="73632" spans="2:2">
      <c r="B73632" s="150"/>
    </row>
    <row r="73633" spans="2:2">
      <c r="B73633" s="150"/>
    </row>
    <row r="73634" spans="2:2">
      <c r="B73634" s="150"/>
    </row>
    <row r="73635" spans="2:2">
      <c r="B73635" s="150"/>
    </row>
    <row r="73636" spans="2:2">
      <c r="B73636" s="150"/>
    </row>
    <row r="73637" spans="2:2">
      <c r="B73637" s="150"/>
    </row>
    <row r="73638" spans="2:2">
      <c r="B73638" s="150"/>
    </row>
    <row r="73639" spans="2:2">
      <c r="B73639" s="150"/>
    </row>
    <row r="73640" spans="2:2">
      <c r="B73640" s="150"/>
    </row>
    <row r="73641" spans="2:2">
      <c r="B73641" s="150"/>
    </row>
    <row r="73642" spans="2:2">
      <c r="B73642" s="150"/>
    </row>
    <row r="73643" spans="2:2">
      <c r="B73643" s="150"/>
    </row>
    <row r="73644" spans="2:2">
      <c r="B73644" s="150"/>
    </row>
    <row r="73645" spans="2:2">
      <c r="B73645" s="150"/>
    </row>
    <row r="73646" spans="2:2">
      <c r="B73646" s="150"/>
    </row>
    <row r="73647" spans="2:2">
      <c r="B73647" s="150"/>
    </row>
    <row r="73648" spans="2:2">
      <c r="B73648" s="150"/>
    </row>
    <row r="73649" spans="2:2">
      <c r="B73649" s="150"/>
    </row>
    <row r="73650" spans="2:2">
      <c r="B73650" s="150"/>
    </row>
    <row r="73651" spans="2:2">
      <c r="B73651" s="150"/>
    </row>
    <row r="73652" spans="2:2">
      <c r="B73652" s="150"/>
    </row>
    <row r="73653" spans="2:2">
      <c r="B73653" s="150"/>
    </row>
    <row r="73654" spans="2:2">
      <c r="B73654" s="150"/>
    </row>
    <row r="73655" spans="2:2">
      <c r="B73655" s="150"/>
    </row>
    <row r="73656" spans="2:2">
      <c r="B73656" s="150"/>
    </row>
    <row r="73657" spans="2:2">
      <c r="B73657" s="150"/>
    </row>
    <row r="73658" spans="2:2">
      <c r="B73658" s="150"/>
    </row>
    <row r="73659" spans="2:2">
      <c r="B73659" s="150"/>
    </row>
    <row r="73660" spans="2:2">
      <c r="B73660" s="150"/>
    </row>
    <row r="73661" spans="2:2">
      <c r="B73661" s="150"/>
    </row>
    <row r="73662" spans="2:2">
      <c r="B73662" s="150"/>
    </row>
    <row r="73663" spans="2:2">
      <c r="B73663" s="150"/>
    </row>
    <row r="73664" spans="2:2">
      <c r="B73664" s="150"/>
    </row>
    <row r="73665" spans="2:2">
      <c r="B73665" s="150"/>
    </row>
    <row r="73666" spans="2:2">
      <c r="B73666" s="150"/>
    </row>
    <row r="73667" spans="2:2">
      <c r="B73667" s="150"/>
    </row>
    <row r="73668" spans="2:2">
      <c r="B73668" s="150"/>
    </row>
    <row r="73669" spans="2:2">
      <c r="B73669" s="150"/>
    </row>
    <row r="73670" spans="2:2">
      <c r="B73670" s="150"/>
    </row>
    <row r="73671" spans="2:2">
      <c r="B73671" s="150"/>
    </row>
    <row r="73672" spans="2:2">
      <c r="B73672" s="150"/>
    </row>
    <row r="73673" spans="2:2">
      <c r="B73673" s="150"/>
    </row>
    <row r="73674" spans="2:2">
      <c r="B73674" s="150"/>
    </row>
    <row r="73675" spans="2:2">
      <c r="B73675" s="150"/>
    </row>
    <row r="73676" spans="2:2">
      <c r="B73676" s="150"/>
    </row>
    <row r="73677" spans="2:2">
      <c r="B73677" s="150"/>
    </row>
    <row r="73678" spans="2:2">
      <c r="B73678" s="150"/>
    </row>
    <row r="73679" spans="2:2">
      <c r="B73679" s="150"/>
    </row>
    <row r="73680" spans="2:2">
      <c r="B73680" s="150"/>
    </row>
    <row r="73681" spans="2:2">
      <c r="B73681" s="150"/>
    </row>
    <row r="73682" spans="2:2">
      <c r="B73682" s="150"/>
    </row>
    <row r="73683" spans="2:2">
      <c r="B73683" s="150"/>
    </row>
    <row r="73684" spans="2:2">
      <c r="B73684" s="150"/>
    </row>
    <row r="73685" spans="2:2">
      <c r="B73685" s="150"/>
    </row>
    <row r="73686" spans="2:2">
      <c r="B73686" s="150"/>
    </row>
    <row r="73687" spans="2:2">
      <c r="B73687" s="150"/>
    </row>
    <row r="73688" spans="2:2">
      <c r="B73688" s="150"/>
    </row>
    <row r="73689" spans="2:2">
      <c r="B73689" s="150"/>
    </row>
    <row r="73690" spans="2:2">
      <c r="B73690" s="150"/>
    </row>
    <row r="73691" spans="2:2">
      <c r="B73691" s="150"/>
    </row>
    <row r="73692" spans="2:2">
      <c r="B73692" s="150"/>
    </row>
    <row r="73693" spans="2:2">
      <c r="B73693" s="150"/>
    </row>
    <row r="73694" spans="2:2">
      <c r="B73694" s="150"/>
    </row>
    <row r="73695" spans="2:2">
      <c r="B73695" s="150"/>
    </row>
    <row r="73696" spans="2:2">
      <c r="B73696" s="150"/>
    </row>
    <row r="73697" spans="2:2">
      <c r="B73697" s="150"/>
    </row>
    <row r="73698" spans="2:2">
      <c r="B73698" s="150"/>
    </row>
    <row r="73699" spans="2:2">
      <c r="B73699" s="150"/>
    </row>
    <row r="73700" spans="2:2">
      <c r="B73700" s="150"/>
    </row>
    <row r="73701" spans="2:2">
      <c r="B73701" s="150"/>
    </row>
    <row r="73702" spans="2:2">
      <c r="B73702" s="150"/>
    </row>
    <row r="73703" spans="2:2">
      <c r="B73703" s="150"/>
    </row>
    <row r="73704" spans="2:2">
      <c r="B73704" s="150"/>
    </row>
    <row r="73705" spans="2:2">
      <c r="B73705" s="150"/>
    </row>
    <row r="73706" spans="2:2">
      <c r="B73706" s="150"/>
    </row>
    <row r="73707" spans="2:2">
      <c r="B73707" s="150"/>
    </row>
    <row r="73708" spans="2:2">
      <c r="B73708" s="150"/>
    </row>
    <row r="73709" spans="2:2">
      <c r="B73709" s="150"/>
    </row>
    <row r="73710" spans="2:2">
      <c r="B73710" s="150"/>
    </row>
    <row r="73711" spans="2:2">
      <c r="B73711" s="150"/>
    </row>
    <row r="73712" spans="2:2">
      <c r="B73712" s="150"/>
    </row>
    <row r="73713" spans="2:2">
      <c r="B73713" s="150"/>
    </row>
    <row r="73714" spans="2:2">
      <c r="B73714" s="150"/>
    </row>
    <row r="73715" spans="2:2">
      <c r="B73715" s="150"/>
    </row>
    <row r="73716" spans="2:2">
      <c r="B73716" s="150"/>
    </row>
    <row r="73717" spans="2:2">
      <c r="B73717" s="150"/>
    </row>
    <row r="73718" spans="2:2">
      <c r="B73718" s="150"/>
    </row>
    <row r="73719" spans="2:2">
      <c r="B73719" s="150"/>
    </row>
    <row r="73720" spans="2:2">
      <c r="B73720" s="150"/>
    </row>
    <row r="73721" spans="2:2">
      <c r="B73721" s="150"/>
    </row>
    <row r="73722" spans="2:2">
      <c r="B73722" s="150"/>
    </row>
    <row r="73723" spans="2:2">
      <c r="B73723" s="150"/>
    </row>
    <row r="73724" spans="2:2">
      <c r="B73724" s="150"/>
    </row>
    <row r="73725" spans="2:2">
      <c r="B73725" s="150"/>
    </row>
    <row r="73726" spans="2:2">
      <c r="B73726" s="150"/>
    </row>
    <row r="73727" spans="2:2">
      <c r="B73727" s="150"/>
    </row>
    <row r="73728" spans="2:2">
      <c r="B73728" s="150"/>
    </row>
    <row r="73729" spans="2:2">
      <c r="B73729" s="150"/>
    </row>
    <row r="73730" spans="2:2">
      <c r="B73730" s="150"/>
    </row>
    <row r="73731" spans="2:2">
      <c r="B73731" s="150"/>
    </row>
    <row r="73732" spans="2:2">
      <c r="B73732" s="150"/>
    </row>
    <row r="73733" spans="2:2">
      <c r="B73733" s="150"/>
    </row>
    <row r="73734" spans="2:2">
      <c r="B73734" s="150"/>
    </row>
    <row r="73735" spans="2:2">
      <c r="B73735" s="150"/>
    </row>
    <row r="73736" spans="2:2">
      <c r="B73736" s="150"/>
    </row>
    <row r="73737" spans="2:2">
      <c r="B73737" s="150"/>
    </row>
    <row r="73738" spans="2:2">
      <c r="B73738" s="150"/>
    </row>
    <row r="73739" spans="2:2">
      <c r="B73739" s="150"/>
    </row>
    <row r="73740" spans="2:2">
      <c r="B73740" s="150"/>
    </row>
    <row r="73741" spans="2:2">
      <c r="B73741" s="150"/>
    </row>
    <row r="73742" spans="2:2">
      <c r="B73742" s="150"/>
    </row>
    <row r="73743" spans="2:2">
      <c r="B73743" s="150"/>
    </row>
    <row r="73744" spans="2:2">
      <c r="B73744" s="150"/>
    </row>
    <row r="73745" spans="2:2">
      <c r="B73745" s="150"/>
    </row>
    <row r="73746" spans="2:2">
      <c r="B73746" s="150"/>
    </row>
    <row r="73747" spans="2:2">
      <c r="B73747" s="150"/>
    </row>
    <row r="73748" spans="2:2">
      <c r="B73748" s="150"/>
    </row>
    <row r="73749" spans="2:2">
      <c r="B73749" s="150"/>
    </row>
    <row r="73750" spans="2:2">
      <c r="B73750" s="150"/>
    </row>
    <row r="73751" spans="2:2">
      <c r="B73751" s="150"/>
    </row>
    <row r="73752" spans="2:2">
      <c r="B73752" s="150"/>
    </row>
    <row r="73753" spans="2:2">
      <c r="B73753" s="150"/>
    </row>
    <row r="73754" spans="2:2">
      <c r="B73754" s="150"/>
    </row>
    <row r="73755" spans="2:2">
      <c r="B73755" s="150"/>
    </row>
    <row r="73756" spans="2:2">
      <c r="B73756" s="150"/>
    </row>
    <row r="73757" spans="2:2">
      <c r="B73757" s="150"/>
    </row>
    <row r="73758" spans="2:2">
      <c r="B73758" s="150"/>
    </row>
    <row r="73759" spans="2:2">
      <c r="B73759" s="150"/>
    </row>
    <row r="73760" spans="2:2">
      <c r="B73760" s="150"/>
    </row>
    <row r="73761" spans="2:2">
      <c r="B73761" s="150"/>
    </row>
    <row r="73762" spans="2:2">
      <c r="B73762" s="150"/>
    </row>
    <row r="73763" spans="2:2">
      <c r="B73763" s="150"/>
    </row>
    <row r="73764" spans="2:2">
      <c r="B73764" s="150"/>
    </row>
    <row r="73765" spans="2:2">
      <c r="B73765" s="150"/>
    </row>
    <row r="73766" spans="2:2">
      <c r="B73766" s="150"/>
    </row>
    <row r="73767" spans="2:2">
      <c r="B73767" s="150"/>
    </row>
    <row r="73768" spans="2:2">
      <c r="B73768" s="150"/>
    </row>
    <row r="73769" spans="2:2">
      <c r="B73769" s="150"/>
    </row>
    <row r="73770" spans="2:2">
      <c r="B73770" s="150"/>
    </row>
    <row r="73771" spans="2:2">
      <c r="B73771" s="150"/>
    </row>
    <row r="73772" spans="2:2">
      <c r="B73772" s="150"/>
    </row>
    <row r="73773" spans="2:2">
      <c r="B73773" s="150"/>
    </row>
    <row r="73774" spans="2:2">
      <c r="B73774" s="150"/>
    </row>
    <row r="73775" spans="2:2">
      <c r="B73775" s="150"/>
    </row>
    <row r="73776" spans="2:2">
      <c r="B73776" s="150"/>
    </row>
    <row r="73777" spans="2:2">
      <c r="B73777" s="150"/>
    </row>
    <row r="73778" spans="2:2">
      <c r="B73778" s="150"/>
    </row>
    <row r="73779" spans="2:2">
      <c r="B73779" s="150"/>
    </row>
    <row r="73780" spans="2:2">
      <c r="B73780" s="150"/>
    </row>
    <row r="73781" spans="2:2">
      <c r="B73781" s="150"/>
    </row>
    <row r="73782" spans="2:2">
      <c r="B73782" s="150"/>
    </row>
    <row r="73783" spans="2:2">
      <c r="B73783" s="150"/>
    </row>
    <row r="73784" spans="2:2">
      <c r="B73784" s="150"/>
    </row>
    <row r="73785" spans="2:2">
      <c r="B73785" s="150"/>
    </row>
    <row r="73786" spans="2:2">
      <c r="B73786" s="150"/>
    </row>
    <row r="73787" spans="2:2">
      <c r="B73787" s="150"/>
    </row>
    <row r="73788" spans="2:2">
      <c r="B73788" s="150"/>
    </row>
    <row r="73789" spans="2:2">
      <c r="B73789" s="150"/>
    </row>
    <row r="73790" spans="2:2">
      <c r="B73790" s="150"/>
    </row>
    <row r="73791" spans="2:2">
      <c r="B73791" s="150"/>
    </row>
    <row r="73792" spans="2:2">
      <c r="B73792" s="150"/>
    </row>
    <row r="73793" spans="2:2">
      <c r="B73793" s="150"/>
    </row>
    <row r="73794" spans="2:2">
      <c r="B73794" s="150"/>
    </row>
    <row r="73795" spans="2:2">
      <c r="B73795" s="150"/>
    </row>
    <row r="73796" spans="2:2">
      <c r="B73796" s="150"/>
    </row>
    <row r="73797" spans="2:2">
      <c r="B73797" s="150"/>
    </row>
    <row r="73798" spans="2:2">
      <c r="B73798" s="150"/>
    </row>
    <row r="73799" spans="2:2">
      <c r="B73799" s="150"/>
    </row>
    <row r="73800" spans="2:2">
      <c r="B73800" s="150"/>
    </row>
    <row r="73801" spans="2:2">
      <c r="B73801" s="150"/>
    </row>
    <row r="73802" spans="2:2">
      <c r="B73802" s="150"/>
    </row>
    <row r="73803" spans="2:2">
      <c r="B73803" s="150"/>
    </row>
    <row r="73804" spans="2:2">
      <c r="B73804" s="150"/>
    </row>
    <row r="73805" spans="2:2">
      <c r="B73805" s="150"/>
    </row>
    <row r="73806" spans="2:2">
      <c r="B73806" s="150"/>
    </row>
    <row r="73807" spans="2:2">
      <c r="B73807" s="150"/>
    </row>
    <row r="73808" spans="2:2">
      <c r="B73808" s="150"/>
    </row>
    <row r="73809" spans="2:2">
      <c r="B73809" s="150"/>
    </row>
    <row r="73810" spans="2:2">
      <c r="B73810" s="150"/>
    </row>
    <row r="73811" spans="2:2">
      <c r="B73811" s="150"/>
    </row>
    <row r="73812" spans="2:2">
      <c r="B73812" s="150"/>
    </row>
    <row r="73813" spans="2:2">
      <c r="B73813" s="150"/>
    </row>
    <row r="73814" spans="2:2">
      <c r="B73814" s="150"/>
    </row>
    <row r="73815" spans="2:2">
      <c r="B73815" s="150"/>
    </row>
    <row r="73816" spans="2:2">
      <c r="B73816" s="150"/>
    </row>
    <row r="73817" spans="2:2">
      <c r="B73817" s="150"/>
    </row>
    <row r="73818" spans="2:2">
      <c r="B73818" s="150"/>
    </row>
    <row r="73819" spans="2:2">
      <c r="B73819" s="150"/>
    </row>
    <row r="73820" spans="2:2">
      <c r="B73820" s="150"/>
    </row>
    <row r="73821" spans="2:2">
      <c r="B73821" s="150"/>
    </row>
    <row r="73822" spans="2:2">
      <c r="B73822" s="150"/>
    </row>
    <row r="73823" spans="2:2">
      <c r="B73823" s="150"/>
    </row>
    <row r="73824" spans="2:2">
      <c r="B73824" s="150"/>
    </row>
    <row r="73825" spans="2:2">
      <c r="B73825" s="150"/>
    </row>
    <row r="73826" spans="2:2">
      <c r="B73826" s="150"/>
    </row>
    <row r="73827" spans="2:2">
      <c r="B73827" s="150"/>
    </row>
    <row r="73828" spans="2:2">
      <c r="B73828" s="150"/>
    </row>
    <row r="73829" spans="2:2">
      <c r="B73829" s="150"/>
    </row>
    <row r="73830" spans="2:2">
      <c r="B73830" s="150"/>
    </row>
    <row r="73831" spans="2:2">
      <c r="B73831" s="150"/>
    </row>
    <row r="73832" spans="2:2">
      <c r="B73832" s="150"/>
    </row>
    <row r="73833" spans="2:2">
      <c r="B73833" s="150"/>
    </row>
    <row r="73834" spans="2:2">
      <c r="B73834" s="150"/>
    </row>
    <row r="73835" spans="2:2">
      <c r="B73835" s="150"/>
    </row>
    <row r="73836" spans="2:2">
      <c r="B73836" s="150"/>
    </row>
    <row r="73837" spans="2:2">
      <c r="B73837" s="150"/>
    </row>
    <row r="73838" spans="2:2">
      <c r="B73838" s="150"/>
    </row>
    <row r="73839" spans="2:2">
      <c r="B73839" s="150"/>
    </row>
    <row r="73840" spans="2:2">
      <c r="B73840" s="150"/>
    </row>
    <row r="73841" spans="2:2">
      <c r="B73841" s="150"/>
    </row>
    <row r="73842" spans="2:2">
      <c r="B73842" s="150"/>
    </row>
    <row r="73843" spans="2:2">
      <c r="B73843" s="150"/>
    </row>
    <row r="73844" spans="2:2">
      <c r="B73844" s="150"/>
    </row>
    <row r="73845" spans="2:2">
      <c r="B73845" s="150"/>
    </row>
    <row r="73846" spans="2:2">
      <c r="B73846" s="150"/>
    </row>
    <row r="73847" spans="2:2">
      <c r="B73847" s="150"/>
    </row>
    <row r="73848" spans="2:2">
      <c r="B73848" s="150"/>
    </row>
    <row r="73849" spans="2:2">
      <c r="B73849" s="150"/>
    </row>
    <row r="73850" spans="2:2">
      <c r="B73850" s="150"/>
    </row>
    <row r="73851" spans="2:2">
      <c r="B73851" s="150"/>
    </row>
    <row r="73852" spans="2:2">
      <c r="B73852" s="150"/>
    </row>
    <row r="73853" spans="2:2">
      <c r="B73853" s="150"/>
    </row>
    <row r="73854" spans="2:2">
      <c r="B73854" s="150"/>
    </row>
    <row r="73855" spans="2:2">
      <c r="B73855" s="150"/>
    </row>
    <row r="73856" spans="2:2">
      <c r="B73856" s="150"/>
    </row>
    <row r="73857" spans="2:2">
      <c r="B73857" s="150"/>
    </row>
    <row r="73858" spans="2:2">
      <c r="B73858" s="150"/>
    </row>
    <row r="73859" spans="2:2">
      <c r="B73859" s="150"/>
    </row>
    <row r="73860" spans="2:2">
      <c r="B73860" s="150"/>
    </row>
    <row r="73861" spans="2:2">
      <c r="B73861" s="150"/>
    </row>
    <row r="73862" spans="2:2">
      <c r="B73862" s="150"/>
    </row>
    <row r="73863" spans="2:2">
      <c r="B73863" s="150"/>
    </row>
    <row r="73864" spans="2:2">
      <c r="B73864" s="150"/>
    </row>
    <row r="73865" spans="2:2">
      <c r="B73865" s="150"/>
    </row>
    <row r="73866" spans="2:2">
      <c r="B73866" s="150"/>
    </row>
    <row r="73867" spans="2:2">
      <c r="B73867" s="150"/>
    </row>
    <row r="73868" spans="2:2">
      <c r="B73868" s="150"/>
    </row>
    <row r="73869" spans="2:2">
      <c r="B73869" s="150"/>
    </row>
    <row r="73870" spans="2:2">
      <c r="B73870" s="150"/>
    </row>
    <row r="73871" spans="2:2">
      <c r="B73871" s="150"/>
    </row>
    <row r="73872" spans="2:2">
      <c r="B73872" s="150"/>
    </row>
    <row r="73873" spans="2:2">
      <c r="B73873" s="150"/>
    </row>
    <row r="73874" spans="2:2">
      <c r="B73874" s="150"/>
    </row>
    <row r="73875" spans="2:2">
      <c r="B73875" s="150"/>
    </row>
    <row r="73876" spans="2:2">
      <c r="B73876" s="150"/>
    </row>
    <row r="73877" spans="2:2">
      <c r="B73877" s="150"/>
    </row>
    <row r="73878" spans="2:2">
      <c r="B73878" s="150"/>
    </row>
    <row r="73879" spans="2:2">
      <c r="B73879" s="150"/>
    </row>
    <row r="73880" spans="2:2">
      <c r="B73880" s="150"/>
    </row>
    <row r="73881" spans="2:2">
      <c r="B73881" s="150"/>
    </row>
    <row r="73882" spans="2:2">
      <c r="B73882" s="150"/>
    </row>
    <row r="73883" spans="2:2">
      <c r="B73883" s="150"/>
    </row>
    <row r="73884" spans="2:2">
      <c r="B73884" s="150"/>
    </row>
    <row r="73885" spans="2:2">
      <c r="B73885" s="150"/>
    </row>
    <row r="73886" spans="2:2">
      <c r="B73886" s="150"/>
    </row>
    <row r="73887" spans="2:2">
      <c r="B73887" s="150"/>
    </row>
    <row r="73888" spans="2:2">
      <c r="B73888" s="150"/>
    </row>
    <row r="73889" spans="2:2">
      <c r="B73889" s="150"/>
    </row>
    <row r="73890" spans="2:2">
      <c r="B73890" s="150"/>
    </row>
    <row r="73891" spans="2:2">
      <c r="B73891" s="150"/>
    </row>
    <row r="73892" spans="2:2">
      <c r="B73892" s="150"/>
    </row>
    <row r="73893" spans="2:2">
      <c r="B73893" s="150"/>
    </row>
    <row r="73894" spans="2:2">
      <c r="B73894" s="150"/>
    </row>
    <row r="73895" spans="2:2">
      <c r="B73895" s="150"/>
    </row>
    <row r="73896" spans="2:2">
      <c r="B73896" s="150"/>
    </row>
    <row r="73897" spans="2:2">
      <c r="B73897" s="150"/>
    </row>
    <row r="73898" spans="2:2">
      <c r="B73898" s="150"/>
    </row>
    <row r="73899" spans="2:2">
      <c r="B73899" s="150"/>
    </row>
    <row r="73900" spans="2:2">
      <c r="B73900" s="150"/>
    </row>
    <row r="73901" spans="2:2">
      <c r="B73901" s="150"/>
    </row>
    <row r="73902" spans="2:2">
      <c r="B73902" s="150"/>
    </row>
    <row r="73903" spans="2:2">
      <c r="B73903" s="150"/>
    </row>
    <row r="73904" spans="2:2">
      <c r="B73904" s="150"/>
    </row>
    <row r="73905" spans="2:2">
      <c r="B73905" s="150"/>
    </row>
    <row r="73906" spans="2:2">
      <c r="B73906" s="150"/>
    </row>
    <row r="73907" spans="2:2">
      <c r="B73907" s="150"/>
    </row>
    <row r="73908" spans="2:2">
      <c r="B73908" s="150"/>
    </row>
    <row r="73909" spans="2:2">
      <c r="B73909" s="150"/>
    </row>
    <row r="73910" spans="2:2">
      <c r="B73910" s="150"/>
    </row>
    <row r="73911" spans="2:2">
      <c r="B73911" s="150"/>
    </row>
    <row r="73912" spans="2:2">
      <c r="B73912" s="150"/>
    </row>
    <row r="73913" spans="2:2">
      <c r="B73913" s="150"/>
    </row>
    <row r="73914" spans="2:2">
      <c r="B73914" s="150"/>
    </row>
    <row r="73915" spans="2:2">
      <c r="B73915" s="150"/>
    </row>
    <row r="73916" spans="2:2">
      <c r="B73916" s="150"/>
    </row>
    <row r="73917" spans="2:2">
      <c r="B73917" s="150"/>
    </row>
    <row r="73918" spans="2:2">
      <c r="B73918" s="150"/>
    </row>
    <row r="73919" spans="2:2">
      <c r="B73919" s="150"/>
    </row>
    <row r="73920" spans="2:2">
      <c r="B73920" s="150"/>
    </row>
    <row r="73921" spans="2:2">
      <c r="B73921" s="150"/>
    </row>
    <row r="73922" spans="2:2">
      <c r="B73922" s="150"/>
    </row>
    <row r="73923" spans="2:2">
      <c r="B73923" s="150"/>
    </row>
    <row r="73924" spans="2:2">
      <c r="B73924" s="150"/>
    </row>
    <row r="73925" spans="2:2">
      <c r="B73925" s="150"/>
    </row>
    <row r="73926" spans="2:2">
      <c r="B73926" s="150"/>
    </row>
    <row r="73927" spans="2:2">
      <c r="B73927" s="150"/>
    </row>
    <row r="73928" spans="2:2">
      <c r="B73928" s="150"/>
    </row>
    <row r="73929" spans="2:2">
      <c r="B73929" s="150"/>
    </row>
    <row r="73930" spans="2:2">
      <c r="B73930" s="150"/>
    </row>
    <row r="73931" spans="2:2">
      <c r="B73931" s="150"/>
    </row>
    <row r="73932" spans="2:2">
      <c r="B73932" s="150"/>
    </row>
    <row r="73933" spans="2:2">
      <c r="B73933" s="150"/>
    </row>
    <row r="73934" spans="2:2">
      <c r="B73934" s="150"/>
    </row>
    <row r="73935" spans="2:2">
      <c r="B73935" s="150"/>
    </row>
    <row r="73936" spans="2:2">
      <c r="B73936" s="150"/>
    </row>
    <row r="73937" spans="2:2">
      <c r="B73937" s="150"/>
    </row>
    <row r="73938" spans="2:2">
      <c r="B73938" s="150"/>
    </row>
    <row r="73939" spans="2:2">
      <c r="B73939" s="150"/>
    </row>
    <row r="73940" spans="2:2">
      <c r="B73940" s="150"/>
    </row>
    <row r="73941" spans="2:2">
      <c r="B73941" s="150"/>
    </row>
    <row r="73942" spans="2:2">
      <c r="B73942" s="150"/>
    </row>
    <row r="73943" spans="2:2">
      <c r="B73943" s="150"/>
    </row>
    <row r="73944" spans="2:2">
      <c r="B73944" s="150"/>
    </row>
    <row r="73945" spans="2:2">
      <c r="B73945" s="150"/>
    </row>
    <row r="73946" spans="2:2">
      <c r="B73946" s="150"/>
    </row>
    <row r="73947" spans="2:2">
      <c r="B73947" s="150"/>
    </row>
    <row r="73948" spans="2:2">
      <c r="B73948" s="150"/>
    </row>
    <row r="73949" spans="2:2">
      <c r="B73949" s="150"/>
    </row>
    <row r="73950" spans="2:2">
      <c r="B73950" s="150"/>
    </row>
    <row r="73951" spans="2:2">
      <c r="B73951" s="150"/>
    </row>
    <row r="73952" spans="2:2">
      <c r="B73952" s="150"/>
    </row>
    <row r="73953" spans="2:2">
      <c r="B73953" s="150"/>
    </row>
    <row r="73954" spans="2:2">
      <c r="B73954" s="150"/>
    </row>
    <row r="73955" spans="2:2">
      <c r="B73955" s="150"/>
    </row>
    <row r="73956" spans="2:2">
      <c r="B73956" s="150"/>
    </row>
    <row r="73957" spans="2:2">
      <c r="B73957" s="150"/>
    </row>
    <row r="73958" spans="2:2">
      <c r="B73958" s="150"/>
    </row>
    <row r="73959" spans="2:2">
      <c r="B73959" s="150"/>
    </row>
    <row r="73960" spans="2:2">
      <c r="B73960" s="150"/>
    </row>
    <row r="73961" spans="2:2">
      <c r="B73961" s="150"/>
    </row>
    <row r="73962" spans="2:2">
      <c r="B73962" s="150"/>
    </row>
    <row r="73963" spans="2:2">
      <c r="B73963" s="150"/>
    </row>
    <row r="73964" spans="2:2">
      <c r="B73964" s="150"/>
    </row>
    <row r="73965" spans="2:2">
      <c r="B73965" s="150"/>
    </row>
    <row r="73966" spans="2:2">
      <c r="B73966" s="150"/>
    </row>
    <row r="73967" spans="2:2">
      <c r="B73967" s="150"/>
    </row>
    <row r="73968" spans="2:2">
      <c r="B73968" s="150"/>
    </row>
    <row r="73969" spans="2:2">
      <c r="B73969" s="150"/>
    </row>
    <row r="73970" spans="2:2">
      <c r="B73970" s="150"/>
    </row>
    <row r="73971" spans="2:2">
      <c r="B73971" s="150"/>
    </row>
    <row r="73972" spans="2:2">
      <c r="B73972" s="150"/>
    </row>
    <row r="73973" spans="2:2">
      <c r="B73973" s="150"/>
    </row>
    <row r="73974" spans="2:2">
      <c r="B73974" s="150"/>
    </row>
    <row r="73975" spans="2:2">
      <c r="B73975" s="150"/>
    </row>
    <row r="73976" spans="2:2">
      <c r="B73976" s="150"/>
    </row>
    <row r="73977" spans="2:2">
      <c r="B73977" s="150"/>
    </row>
    <row r="73978" spans="2:2">
      <c r="B73978" s="150"/>
    </row>
    <row r="73979" spans="2:2">
      <c r="B73979" s="150"/>
    </row>
    <row r="73980" spans="2:2">
      <c r="B73980" s="150"/>
    </row>
    <row r="73981" spans="2:2">
      <c r="B73981" s="150"/>
    </row>
    <row r="73982" spans="2:2">
      <c r="B73982" s="150"/>
    </row>
    <row r="73983" spans="2:2">
      <c r="B73983" s="150"/>
    </row>
    <row r="73984" spans="2:2">
      <c r="B73984" s="150"/>
    </row>
    <row r="73985" spans="2:2">
      <c r="B73985" s="150"/>
    </row>
    <row r="73986" spans="2:2">
      <c r="B73986" s="150"/>
    </row>
    <row r="73987" spans="2:2">
      <c r="B73987" s="150"/>
    </row>
    <row r="73988" spans="2:2">
      <c r="B73988" s="150"/>
    </row>
    <row r="73989" spans="2:2">
      <c r="B73989" s="150"/>
    </row>
    <row r="73990" spans="2:2">
      <c r="B73990" s="150"/>
    </row>
    <row r="73991" spans="2:2">
      <c r="B73991" s="150"/>
    </row>
    <row r="73992" spans="2:2">
      <c r="B73992" s="150"/>
    </row>
    <row r="73993" spans="2:2">
      <c r="B73993" s="150"/>
    </row>
    <row r="73994" spans="2:2">
      <c r="B73994" s="150"/>
    </row>
    <row r="73995" spans="2:2">
      <c r="B73995" s="150"/>
    </row>
    <row r="73996" spans="2:2">
      <c r="B73996" s="150"/>
    </row>
    <row r="73997" spans="2:2">
      <c r="B73997" s="150"/>
    </row>
    <row r="73998" spans="2:2">
      <c r="B73998" s="150"/>
    </row>
    <row r="73999" spans="2:2">
      <c r="B73999" s="150"/>
    </row>
    <row r="74000" spans="2:2">
      <c r="B74000" s="150"/>
    </row>
    <row r="74001" spans="2:2">
      <c r="B74001" s="150"/>
    </row>
    <row r="74002" spans="2:2">
      <c r="B74002" s="150"/>
    </row>
    <row r="74003" spans="2:2">
      <c r="B74003" s="150"/>
    </row>
    <row r="74004" spans="2:2">
      <c r="B74004" s="150"/>
    </row>
    <row r="74005" spans="2:2">
      <c r="B74005" s="150"/>
    </row>
    <row r="74006" spans="2:2">
      <c r="B74006" s="150"/>
    </row>
    <row r="74007" spans="2:2">
      <c r="B74007" s="150"/>
    </row>
    <row r="74008" spans="2:2">
      <c r="B74008" s="150"/>
    </row>
    <row r="74009" spans="2:2">
      <c r="B74009" s="150"/>
    </row>
    <row r="74010" spans="2:2">
      <c r="B74010" s="150"/>
    </row>
    <row r="74011" spans="2:2">
      <c r="B74011" s="150"/>
    </row>
    <row r="74012" spans="2:2">
      <c r="B74012" s="150"/>
    </row>
    <row r="74013" spans="2:2">
      <c r="B74013" s="150"/>
    </row>
    <row r="74014" spans="2:2">
      <c r="B74014" s="150"/>
    </row>
    <row r="74015" spans="2:2">
      <c r="B74015" s="150"/>
    </row>
    <row r="74016" spans="2:2">
      <c r="B74016" s="150"/>
    </row>
    <row r="74017" spans="2:2">
      <c r="B74017" s="150"/>
    </row>
    <row r="74018" spans="2:2">
      <c r="B74018" s="150"/>
    </row>
    <row r="74019" spans="2:2">
      <c r="B74019" s="150"/>
    </row>
    <row r="74020" spans="2:2">
      <c r="B74020" s="150"/>
    </row>
    <row r="74021" spans="2:2">
      <c r="B74021" s="150"/>
    </row>
    <row r="74022" spans="2:2">
      <c r="B74022" s="150"/>
    </row>
    <row r="74023" spans="2:2">
      <c r="B74023" s="150"/>
    </row>
    <row r="74024" spans="2:2">
      <c r="B74024" s="150"/>
    </row>
    <row r="74025" spans="2:2">
      <c r="B74025" s="150"/>
    </row>
    <row r="74026" spans="2:2">
      <c r="B74026" s="150"/>
    </row>
    <row r="74027" spans="2:2">
      <c r="B74027" s="150"/>
    </row>
    <row r="74028" spans="2:2">
      <c r="B74028" s="150"/>
    </row>
    <row r="74029" spans="2:2">
      <c r="B74029" s="150"/>
    </row>
    <row r="74030" spans="2:2">
      <c r="B74030" s="150"/>
    </row>
    <row r="74031" spans="2:2">
      <c r="B74031" s="150"/>
    </row>
    <row r="74032" spans="2:2">
      <c r="B74032" s="150"/>
    </row>
    <row r="74033" spans="2:2">
      <c r="B74033" s="150"/>
    </row>
    <row r="74034" spans="2:2">
      <c r="B74034" s="150"/>
    </row>
    <row r="74035" spans="2:2">
      <c r="B74035" s="150"/>
    </row>
    <row r="74036" spans="2:2">
      <c r="B74036" s="150"/>
    </row>
    <row r="74037" spans="2:2">
      <c r="B74037" s="150"/>
    </row>
    <row r="74038" spans="2:2">
      <c r="B74038" s="150"/>
    </row>
    <row r="74039" spans="2:2">
      <c r="B74039" s="150"/>
    </row>
    <row r="74040" spans="2:2">
      <c r="B74040" s="150"/>
    </row>
    <row r="74041" spans="2:2">
      <c r="B74041" s="150"/>
    </row>
    <row r="74042" spans="2:2">
      <c r="B74042" s="150"/>
    </row>
    <row r="74043" spans="2:2">
      <c r="B74043" s="150"/>
    </row>
    <row r="74044" spans="2:2">
      <c r="B74044" s="150"/>
    </row>
    <row r="74045" spans="2:2">
      <c r="B74045" s="150"/>
    </row>
    <row r="74046" spans="2:2">
      <c r="B74046" s="150"/>
    </row>
    <row r="74047" spans="2:2">
      <c r="B74047" s="150"/>
    </row>
    <row r="74048" spans="2:2">
      <c r="B74048" s="150"/>
    </row>
    <row r="74049" spans="2:2">
      <c r="B74049" s="150"/>
    </row>
    <row r="74050" spans="2:2">
      <c r="B74050" s="150"/>
    </row>
    <row r="74051" spans="2:2">
      <c r="B74051" s="150"/>
    </row>
    <row r="74052" spans="2:2">
      <c r="B74052" s="150"/>
    </row>
    <row r="74053" spans="2:2">
      <c r="B74053" s="150"/>
    </row>
    <row r="74054" spans="2:2">
      <c r="B74054" s="150"/>
    </row>
    <row r="74055" spans="2:2">
      <c r="B74055" s="150"/>
    </row>
    <row r="74056" spans="2:2">
      <c r="B74056" s="150"/>
    </row>
    <row r="74057" spans="2:2">
      <c r="B74057" s="150"/>
    </row>
    <row r="74058" spans="2:2">
      <c r="B74058" s="150"/>
    </row>
    <row r="74059" spans="2:2">
      <c r="B74059" s="150"/>
    </row>
    <row r="74060" spans="2:2">
      <c r="B74060" s="150"/>
    </row>
    <row r="74061" spans="2:2">
      <c r="B74061" s="150"/>
    </row>
    <row r="74062" spans="2:2">
      <c r="B74062" s="150"/>
    </row>
    <row r="74063" spans="2:2">
      <c r="B74063" s="150"/>
    </row>
    <row r="74064" spans="2:2">
      <c r="B74064" s="150"/>
    </row>
    <row r="74065" spans="2:2">
      <c r="B74065" s="150"/>
    </row>
    <row r="74066" spans="2:2">
      <c r="B74066" s="150"/>
    </row>
    <row r="74067" spans="2:2">
      <c r="B74067" s="150"/>
    </row>
    <row r="74068" spans="2:2">
      <c r="B74068" s="150"/>
    </row>
    <row r="74069" spans="2:2">
      <c r="B74069" s="150"/>
    </row>
    <row r="74070" spans="2:2">
      <c r="B74070" s="150"/>
    </row>
    <row r="74071" spans="2:2">
      <c r="B74071" s="150"/>
    </row>
    <row r="74072" spans="2:2">
      <c r="B74072" s="150"/>
    </row>
    <row r="74073" spans="2:2">
      <c r="B74073" s="150"/>
    </row>
    <row r="74074" spans="2:2">
      <c r="B74074" s="150"/>
    </row>
    <row r="74075" spans="2:2">
      <c r="B74075" s="150"/>
    </row>
    <row r="74076" spans="2:2">
      <c r="B74076" s="150"/>
    </row>
    <row r="74077" spans="2:2">
      <c r="B74077" s="150"/>
    </row>
    <row r="74078" spans="2:2">
      <c r="B74078" s="150"/>
    </row>
    <row r="74079" spans="2:2">
      <c r="B74079" s="150"/>
    </row>
    <row r="74080" spans="2:2">
      <c r="B74080" s="150"/>
    </row>
    <row r="74081" spans="2:2">
      <c r="B74081" s="150"/>
    </row>
    <row r="74082" spans="2:2">
      <c r="B74082" s="150"/>
    </row>
    <row r="74083" spans="2:2">
      <c r="B74083" s="150"/>
    </row>
    <row r="74084" spans="2:2">
      <c r="B74084" s="150"/>
    </row>
    <row r="74085" spans="2:2">
      <c r="B74085" s="150"/>
    </row>
    <row r="74086" spans="2:2">
      <c r="B74086" s="150"/>
    </row>
    <row r="74087" spans="2:2">
      <c r="B74087" s="150"/>
    </row>
    <row r="74088" spans="2:2">
      <c r="B74088" s="150"/>
    </row>
    <row r="74089" spans="2:2">
      <c r="B74089" s="150"/>
    </row>
    <row r="74090" spans="2:2">
      <c r="B74090" s="150"/>
    </row>
    <row r="74091" spans="2:2">
      <c r="B74091" s="150"/>
    </row>
    <row r="74092" spans="2:2">
      <c r="B74092" s="150"/>
    </row>
    <row r="74093" spans="2:2">
      <c r="B74093" s="150"/>
    </row>
    <row r="74094" spans="2:2">
      <c r="B74094" s="150"/>
    </row>
    <row r="74095" spans="2:2">
      <c r="B74095" s="150"/>
    </row>
    <row r="74096" spans="2:2">
      <c r="B74096" s="150"/>
    </row>
    <row r="74097" spans="2:2">
      <c r="B74097" s="150"/>
    </row>
    <row r="74098" spans="2:2">
      <c r="B74098" s="150"/>
    </row>
    <row r="74099" spans="2:2">
      <c r="B74099" s="150"/>
    </row>
    <row r="74100" spans="2:2">
      <c r="B74100" s="150"/>
    </row>
    <row r="74101" spans="2:2">
      <c r="B74101" s="150"/>
    </row>
    <row r="74102" spans="2:2">
      <c r="B74102" s="150"/>
    </row>
    <row r="74103" spans="2:2">
      <c r="B74103" s="150"/>
    </row>
    <row r="74104" spans="2:2">
      <c r="B74104" s="150"/>
    </row>
    <row r="74105" spans="2:2">
      <c r="B74105" s="150"/>
    </row>
    <row r="74106" spans="2:2">
      <c r="B74106" s="150"/>
    </row>
    <row r="74107" spans="2:2">
      <c r="B74107" s="150"/>
    </row>
    <row r="74108" spans="2:2">
      <c r="B74108" s="150"/>
    </row>
    <row r="74109" spans="2:2">
      <c r="B74109" s="150"/>
    </row>
    <row r="74110" spans="2:2">
      <c r="B74110" s="150"/>
    </row>
    <row r="74111" spans="2:2">
      <c r="B74111" s="150"/>
    </row>
    <row r="74112" spans="2:2">
      <c r="B74112" s="150"/>
    </row>
    <row r="74113" spans="2:2">
      <c r="B74113" s="150"/>
    </row>
    <row r="74114" spans="2:2">
      <c r="B74114" s="150"/>
    </row>
    <row r="74115" spans="2:2">
      <c r="B74115" s="150"/>
    </row>
    <row r="74116" spans="2:2">
      <c r="B74116" s="150"/>
    </row>
    <row r="74117" spans="2:2">
      <c r="B74117" s="150"/>
    </row>
    <row r="74118" spans="2:2">
      <c r="B74118" s="150"/>
    </row>
    <row r="74119" spans="2:2">
      <c r="B74119" s="150"/>
    </row>
    <row r="74120" spans="2:2">
      <c r="B74120" s="150"/>
    </row>
    <row r="74121" spans="2:2">
      <c r="B74121" s="150"/>
    </row>
    <row r="74122" spans="2:2">
      <c r="B74122" s="150"/>
    </row>
    <row r="74123" spans="2:2">
      <c r="B74123" s="150"/>
    </row>
    <row r="74124" spans="2:2">
      <c r="B74124" s="150"/>
    </row>
    <row r="74125" spans="2:2">
      <c r="B74125" s="150"/>
    </row>
    <row r="74126" spans="2:2">
      <c r="B74126" s="150"/>
    </row>
    <row r="74127" spans="2:2">
      <c r="B74127" s="150"/>
    </row>
    <row r="74128" spans="2:2">
      <c r="B74128" s="150"/>
    </row>
    <row r="74129" spans="2:2">
      <c r="B74129" s="150"/>
    </row>
    <row r="74130" spans="2:2">
      <c r="B74130" s="150"/>
    </row>
    <row r="74131" spans="2:2">
      <c r="B74131" s="150"/>
    </row>
    <row r="74132" spans="2:2">
      <c r="B74132" s="150"/>
    </row>
    <row r="74133" spans="2:2">
      <c r="B74133" s="150"/>
    </row>
    <row r="74134" spans="2:2">
      <c r="B74134" s="150"/>
    </row>
    <row r="74135" spans="2:2">
      <c r="B74135" s="150"/>
    </row>
    <row r="74136" spans="2:2">
      <c r="B74136" s="150"/>
    </row>
    <row r="74137" spans="2:2">
      <c r="B74137" s="150"/>
    </row>
    <row r="74138" spans="2:2">
      <c r="B74138" s="150"/>
    </row>
    <row r="74139" spans="2:2">
      <c r="B74139" s="150"/>
    </row>
    <row r="74140" spans="2:2">
      <c r="B74140" s="150"/>
    </row>
    <row r="74141" spans="2:2">
      <c r="B74141" s="150"/>
    </row>
    <row r="74142" spans="2:2">
      <c r="B74142" s="150"/>
    </row>
    <row r="74143" spans="2:2">
      <c r="B74143" s="150"/>
    </row>
    <row r="74144" spans="2:2">
      <c r="B74144" s="150"/>
    </row>
    <row r="74145" spans="2:2">
      <c r="B74145" s="150"/>
    </row>
    <row r="74146" spans="2:2">
      <c r="B74146" s="150"/>
    </row>
    <row r="74147" spans="2:2">
      <c r="B74147" s="150"/>
    </row>
    <row r="74148" spans="2:2">
      <c r="B74148" s="150"/>
    </row>
    <row r="74149" spans="2:2">
      <c r="B74149" s="150"/>
    </row>
    <row r="74150" spans="2:2">
      <c r="B74150" s="150"/>
    </row>
    <row r="74151" spans="2:2">
      <c r="B74151" s="150"/>
    </row>
    <row r="74152" spans="2:2">
      <c r="B74152" s="150"/>
    </row>
    <row r="74153" spans="2:2">
      <c r="B74153" s="150"/>
    </row>
    <row r="74154" spans="2:2">
      <c r="B74154" s="150"/>
    </row>
    <row r="74155" spans="2:2">
      <c r="B74155" s="150"/>
    </row>
    <row r="74156" spans="2:2">
      <c r="B74156" s="150"/>
    </row>
    <row r="74157" spans="2:2">
      <c r="B74157" s="150"/>
    </row>
    <row r="74158" spans="2:2">
      <c r="B74158" s="150"/>
    </row>
    <row r="74159" spans="2:2">
      <c r="B74159" s="150"/>
    </row>
    <row r="74160" spans="2:2">
      <c r="B74160" s="150"/>
    </row>
    <row r="74161" spans="2:2">
      <c r="B74161" s="150"/>
    </row>
    <row r="74162" spans="2:2">
      <c r="B74162" s="150"/>
    </row>
    <row r="74163" spans="2:2">
      <c r="B74163" s="150"/>
    </row>
    <row r="74164" spans="2:2">
      <c r="B74164" s="150"/>
    </row>
    <row r="74165" spans="2:2">
      <c r="B74165" s="150"/>
    </row>
    <row r="74166" spans="2:2">
      <c r="B74166" s="150"/>
    </row>
    <row r="74167" spans="2:2">
      <c r="B74167" s="150"/>
    </row>
    <row r="74168" spans="2:2">
      <c r="B74168" s="150"/>
    </row>
    <row r="74169" spans="2:2">
      <c r="B74169" s="150"/>
    </row>
    <row r="74170" spans="2:2">
      <c r="B74170" s="150"/>
    </row>
    <row r="74171" spans="2:2">
      <c r="B74171" s="150"/>
    </row>
    <row r="74172" spans="2:2">
      <c r="B74172" s="150"/>
    </row>
    <row r="74173" spans="2:2">
      <c r="B74173" s="150"/>
    </row>
    <row r="74174" spans="2:2">
      <c r="B74174" s="150"/>
    </row>
    <row r="74175" spans="2:2">
      <c r="B74175" s="150"/>
    </row>
    <row r="74176" spans="2:2">
      <c r="B74176" s="150"/>
    </row>
    <row r="74177" spans="2:2">
      <c r="B74177" s="150"/>
    </row>
    <row r="74178" spans="2:2">
      <c r="B74178" s="150"/>
    </row>
    <row r="74179" spans="2:2">
      <c r="B74179" s="150"/>
    </row>
    <row r="74180" spans="2:2">
      <c r="B74180" s="150"/>
    </row>
    <row r="74181" spans="2:2">
      <c r="B74181" s="150"/>
    </row>
    <row r="74182" spans="2:2">
      <c r="B74182" s="150"/>
    </row>
    <row r="74183" spans="2:2">
      <c r="B74183" s="150"/>
    </row>
    <row r="74184" spans="2:2">
      <c r="B74184" s="150"/>
    </row>
    <row r="74185" spans="2:2">
      <c r="B74185" s="150"/>
    </row>
    <row r="74186" spans="2:2">
      <c r="B74186" s="150"/>
    </row>
    <row r="74187" spans="2:2">
      <c r="B74187" s="150"/>
    </row>
    <row r="74188" spans="2:2">
      <c r="B74188" s="150"/>
    </row>
    <row r="74189" spans="2:2">
      <c r="B74189" s="150"/>
    </row>
    <row r="74190" spans="2:2">
      <c r="B74190" s="150"/>
    </row>
    <row r="74191" spans="2:2">
      <c r="B74191" s="150"/>
    </row>
    <row r="74192" spans="2:2">
      <c r="B74192" s="150"/>
    </row>
    <row r="74193" spans="2:2">
      <c r="B74193" s="150"/>
    </row>
    <row r="74194" spans="2:2">
      <c r="B74194" s="150"/>
    </row>
    <row r="74195" spans="2:2">
      <c r="B74195" s="150"/>
    </row>
    <row r="74196" spans="2:2">
      <c r="B74196" s="150"/>
    </row>
    <row r="74197" spans="2:2">
      <c r="B74197" s="150"/>
    </row>
    <row r="74198" spans="2:2">
      <c r="B74198" s="150"/>
    </row>
    <row r="74199" spans="2:2">
      <c r="B74199" s="150"/>
    </row>
    <row r="74200" spans="2:2">
      <c r="B74200" s="150"/>
    </row>
    <row r="74201" spans="2:2">
      <c r="B74201" s="150"/>
    </row>
    <row r="74202" spans="2:2">
      <c r="B74202" s="150"/>
    </row>
    <row r="74203" spans="2:2">
      <c r="B74203" s="150"/>
    </row>
    <row r="74204" spans="2:2">
      <c r="B74204" s="150"/>
    </row>
    <row r="74205" spans="2:2">
      <c r="B74205" s="150"/>
    </row>
    <row r="74206" spans="2:2">
      <c r="B74206" s="150"/>
    </row>
    <row r="74207" spans="2:2">
      <c r="B74207" s="150"/>
    </row>
    <row r="74208" spans="2:2">
      <c r="B74208" s="150"/>
    </row>
    <row r="74209" spans="2:2">
      <c r="B74209" s="150"/>
    </row>
    <row r="74210" spans="2:2">
      <c r="B74210" s="150"/>
    </row>
    <row r="74211" spans="2:2">
      <c r="B74211" s="150"/>
    </row>
    <row r="74212" spans="2:2">
      <c r="B74212" s="150"/>
    </row>
    <row r="74213" spans="2:2">
      <c r="B74213" s="150"/>
    </row>
    <row r="74214" spans="2:2">
      <c r="B74214" s="150"/>
    </row>
    <row r="74215" spans="2:2">
      <c r="B74215" s="150"/>
    </row>
    <row r="74216" spans="2:2">
      <c r="B74216" s="150"/>
    </row>
    <row r="74217" spans="2:2">
      <c r="B74217" s="150"/>
    </row>
    <row r="74218" spans="2:2">
      <c r="B74218" s="150"/>
    </row>
    <row r="74219" spans="2:2">
      <c r="B74219" s="150"/>
    </row>
    <row r="74220" spans="2:2">
      <c r="B74220" s="150"/>
    </row>
    <row r="74221" spans="2:2">
      <c r="B74221" s="150"/>
    </row>
    <row r="74222" spans="2:2">
      <c r="B74222" s="150"/>
    </row>
    <row r="74223" spans="2:2">
      <c r="B74223" s="150"/>
    </row>
    <row r="74224" spans="2:2">
      <c r="B74224" s="150"/>
    </row>
    <row r="74225" spans="2:2">
      <c r="B74225" s="150"/>
    </row>
    <row r="74226" spans="2:2">
      <c r="B74226" s="150"/>
    </row>
    <row r="74227" spans="2:2">
      <c r="B74227" s="150"/>
    </row>
    <row r="74228" spans="2:2">
      <c r="B74228" s="150"/>
    </row>
    <row r="74229" spans="2:2">
      <c r="B74229" s="150"/>
    </row>
    <row r="74230" spans="2:2">
      <c r="B74230" s="150"/>
    </row>
    <row r="74231" spans="2:2">
      <c r="B74231" s="150"/>
    </row>
    <row r="74232" spans="2:2">
      <c r="B74232" s="150"/>
    </row>
    <row r="74233" spans="2:2">
      <c r="B74233" s="150"/>
    </row>
    <row r="74234" spans="2:2">
      <c r="B74234" s="150"/>
    </row>
    <row r="74235" spans="2:2">
      <c r="B74235" s="150"/>
    </row>
    <row r="74236" spans="2:2">
      <c r="B74236" s="150"/>
    </row>
    <row r="74237" spans="2:2">
      <c r="B74237" s="150"/>
    </row>
    <row r="74238" spans="2:2">
      <c r="B74238" s="150"/>
    </row>
    <row r="74239" spans="2:2">
      <c r="B74239" s="150"/>
    </row>
    <row r="74240" spans="2:2">
      <c r="B74240" s="150"/>
    </row>
    <row r="74241" spans="2:2">
      <c r="B74241" s="150"/>
    </row>
    <row r="74242" spans="2:2">
      <c r="B74242" s="150"/>
    </row>
    <row r="74243" spans="2:2">
      <c r="B74243" s="150"/>
    </row>
    <row r="74244" spans="2:2">
      <c r="B74244" s="150"/>
    </row>
    <row r="74245" spans="2:2">
      <c r="B74245" s="150"/>
    </row>
    <row r="74246" spans="2:2">
      <c r="B74246" s="150"/>
    </row>
    <row r="74247" spans="2:2">
      <c r="B74247" s="150"/>
    </row>
    <row r="74248" spans="2:2">
      <c r="B74248" s="150"/>
    </row>
    <row r="74249" spans="2:2">
      <c r="B74249" s="150"/>
    </row>
    <row r="74250" spans="2:2">
      <c r="B74250" s="150"/>
    </row>
    <row r="74251" spans="2:2">
      <c r="B74251" s="150"/>
    </row>
    <row r="74252" spans="2:2">
      <c r="B74252" s="150"/>
    </row>
    <row r="74253" spans="2:2">
      <c r="B74253" s="150"/>
    </row>
    <row r="74254" spans="2:2">
      <c r="B74254" s="150"/>
    </row>
    <row r="74255" spans="2:2">
      <c r="B74255" s="150"/>
    </row>
    <row r="74256" spans="2:2">
      <c r="B74256" s="150"/>
    </row>
    <row r="74257" spans="2:2">
      <c r="B74257" s="150"/>
    </row>
    <row r="74258" spans="2:2">
      <c r="B74258" s="150"/>
    </row>
    <row r="74259" spans="2:2">
      <c r="B74259" s="150"/>
    </row>
    <row r="74260" spans="2:2">
      <c r="B74260" s="150"/>
    </row>
    <row r="74261" spans="2:2">
      <c r="B74261" s="150"/>
    </row>
    <row r="74262" spans="2:2">
      <c r="B74262" s="150"/>
    </row>
    <row r="74263" spans="2:2">
      <c r="B74263" s="150"/>
    </row>
    <row r="74264" spans="2:2">
      <c r="B74264" s="150"/>
    </row>
    <row r="74265" spans="2:2">
      <c r="B74265" s="150"/>
    </row>
    <row r="74266" spans="2:2">
      <c r="B74266" s="150"/>
    </row>
    <row r="74267" spans="2:2">
      <c r="B74267" s="150"/>
    </row>
    <row r="74268" spans="2:2">
      <c r="B74268" s="150"/>
    </row>
    <row r="74269" spans="2:2">
      <c r="B74269" s="150"/>
    </row>
    <row r="74270" spans="2:2">
      <c r="B74270" s="150"/>
    </row>
    <row r="74271" spans="2:2">
      <c r="B74271" s="150"/>
    </row>
    <row r="74272" spans="2:2">
      <c r="B74272" s="150"/>
    </row>
    <row r="74273" spans="2:2">
      <c r="B74273" s="150"/>
    </row>
    <row r="74274" spans="2:2">
      <c r="B74274" s="150"/>
    </row>
    <row r="74275" spans="2:2">
      <c r="B74275" s="150"/>
    </row>
    <row r="74276" spans="2:2">
      <c r="B74276" s="150"/>
    </row>
    <row r="74277" spans="2:2">
      <c r="B74277" s="150"/>
    </row>
    <row r="74278" spans="2:2">
      <c r="B74278" s="150"/>
    </row>
    <row r="74279" spans="2:2">
      <c r="B74279" s="150"/>
    </row>
    <row r="74280" spans="2:2">
      <c r="B74280" s="150"/>
    </row>
    <row r="74281" spans="2:2">
      <c r="B74281" s="150"/>
    </row>
    <row r="74282" spans="2:2">
      <c r="B74282" s="150"/>
    </row>
    <row r="74283" spans="2:2">
      <c r="B74283" s="150"/>
    </row>
    <row r="74284" spans="2:2">
      <c r="B74284" s="150"/>
    </row>
    <row r="74285" spans="2:2">
      <c r="B74285" s="150"/>
    </row>
    <row r="74286" spans="2:2">
      <c r="B74286" s="150"/>
    </row>
    <row r="74287" spans="2:2">
      <c r="B74287" s="150"/>
    </row>
    <row r="74288" spans="2:2">
      <c r="B74288" s="150"/>
    </row>
    <row r="74289" spans="2:2">
      <c r="B74289" s="150"/>
    </row>
    <row r="74290" spans="2:2">
      <c r="B74290" s="150"/>
    </row>
    <row r="74291" spans="2:2">
      <c r="B74291" s="150"/>
    </row>
    <row r="74292" spans="2:2">
      <c r="B74292" s="150"/>
    </row>
    <row r="74293" spans="2:2">
      <c r="B74293" s="150"/>
    </row>
    <row r="74294" spans="2:2">
      <c r="B74294" s="150"/>
    </row>
    <row r="74295" spans="2:2">
      <c r="B74295" s="150"/>
    </row>
    <row r="74296" spans="2:2">
      <c r="B74296" s="150"/>
    </row>
    <row r="74297" spans="2:2">
      <c r="B74297" s="150"/>
    </row>
    <row r="74298" spans="2:2">
      <c r="B74298" s="150"/>
    </row>
    <row r="74299" spans="2:2">
      <c r="B74299" s="150"/>
    </row>
    <row r="74300" spans="2:2">
      <c r="B74300" s="150"/>
    </row>
    <row r="74301" spans="2:2">
      <c r="B74301" s="150"/>
    </row>
    <row r="74302" spans="2:2">
      <c r="B74302" s="150"/>
    </row>
    <row r="74303" spans="2:2">
      <c r="B74303" s="150"/>
    </row>
    <row r="74304" spans="2:2">
      <c r="B74304" s="150"/>
    </row>
    <row r="74305" spans="2:2">
      <c r="B74305" s="150"/>
    </row>
    <row r="74306" spans="2:2">
      <c r="B74306" s="150"/>
    </row>
    <row r="74307" spans="2:2">
      <c r="B74307" s="150"/>
    </row>
    <row r="74308" spans="2:2">
      <c r="B74308" s="150"/>
    </row>
    <row r="74309" spans="2:2">
      <c r="B74309" s="150"/>
    </row>
    <row r="74310" spans="2:2">
      <c r="B74310" s="150"/>
    </row>
    <row r="74311" spans="2:2">
      <c r="B74311" s="150"/>
    </row>
    <row r="74312" spans="2:2">
      <c r="B74312" s="150"/>
    </row>
    <row r="74313" spans="2:2">
      <c r="B74313" s="150"/>
    </row>
    <row r="74314" spans="2:2">
      <c r="B74314" s="150"/>
    </row>
    <row r="74315" spans="2:2">
      <c r="B74315" s="150"/>
    </row>
    <row r="74316" spans="2:2">
      <c r="B74316" s="150"/>
    </row>
    <row r="74317" spans="2:2">
      <c r="B74317" s="150"/>
    </row>
    <row r="74318" spans="2:2">
      <c r="B74318" s="150"/>
    </row>
    <row r="74319" spans="2:2">
      <c r="B74319" s="150"/>
    </row>
    <row r="74320" spans="2:2">
      <c r="B74320" s="150"/>
    </row>
    <row r="74321" spans="2:2">
      <c r="B74321" s="150"/>
    </row>
    <row r="74322" spans="2:2">
      <c r="B74322" s="150"/>
    </row>
    <row r="74323" spans="2:2">
      <c r="B74323" s="150"/>
    </row>
    <row r="74324" spans="2:2">
      <c r="B74324" s="150"/>
    </row>
    <row r="74325" spans="2:2">
      <c r="B74325" s="150"/>
    </row>
    <row r="74326" spans="2:2">
      <c r="B74326" s="150"/>
    </row>
    <row r="74327" spans="2:2">
      <c r="B74327" s="150"/>
    </row>
    <row r="74328" spans="2:2">
      <c r="B74328" s="150"/>
    </row>
    <row r="74329" spans="2:2">
      <c r="B74329" s="150"/>
    </row>
    <row r="74330" spans="2:2">
      <c r="B74330" s="150"/>
    </row>
    <row r="74331" spans="2:2">
      <c r="B74331" s="150"/>
    </row>
    <row r="74332" spans="2:2">
      <c r="B74332" s="150"/>
    </row>
    <row r="74333" spans="2:2">
      <c r="B74333" s="150"/>
    </row>
    <row r="74334" spans="2:2">
      <c r="B74334" s="150"/>
    </row>
    <row r="74335" spans="2:2">
      <c r="B74335" s="150"/>
    </row>
    <row r="74336" spans="2:2">
      <c r="B74336" s="150"/>
    </row>
    <row r="74337" spans="2:2">
      <c r="B74337" s="150"/>
    </row>
    <row r="74338" spans="2:2">
      <c r="B74338" s="150"/>
    </row>
    <row r="74339" spans="2:2">
      <c r="B74339" s="150"/>
    </row>
    <row r="74340" spans="2:2">
      <c r="B74340" s="150"/>
    </row>
    <row r="74341" spans="2:2">
      <c r="B74341" s="150"/>
    </row>
    <row r="74342" spans="2:2">
      <c r="B74342" s="150"/>
    </row>
    <row r="74343" spans="2:2">
      <c r="B74343" s="150"/>
    </row>
    <row r="74344" spans="2:2">
      <c r="B74344" s="150"/>
    </row>
    <row r="74345" spans="2:2">
      <c r="B74345" s="150"/>
    </row>
    <row r="74346" spans="2:2">
      <c r="B74346" s="150"/>
    </row>
    <row r="74347" spans="2:2">
      <c r="B74347" s="150"/>
    </row>
    <row r="74348" spans="2:2">
      <c r="B74348" s="150"/>
    </row>
    <row r="74349" spans="2:2">
      <c r="B74349" s="150"/>
    </row>
    <row r="74350" spans="2:2">
      <c r="B74350" s="150"/>
    </row>
    <row r="74351" spans="2:2">
      <c r="B74351" s="150"/>
    </row>
    <row r="74352" spans="2:2">
      <c r="B74352" s="150"/>
    </row>
    <row r="74353" spans="2:2">
      <c r="B74353" s="150"/>
    </row>
    <row r="74354" spans="2:2">
      <c r="B74354" s="150"/>
    </row>
    <row r="74355" spans="2:2">
      <c r="B74355" s="150"/>
    </row>
    <row r="74356" spans="2:2">
      <c r="B74356" s="150"/>
    </row>
    <row r="74357" spans="2:2">
      <c r="B74357" s="150"/>
    </row>
    <row r="74358" spans="2:2">
      <c r="B74358" s="150"/>
    </row>
    <row r="74359" spans="2:2">
      <c r="B74359" s="150"/>
    </row>
    <row r="74360" spans="2:2">
      <c r="B74360" s="150"/>
    </row>
    <row r="74361" spans="2:2">
      <c r="B74361" s="150"/>
    </row>
    <row r="74362" spans="2:2">
      <c r="B74362" s="150"/>
    </row>
    <row r="74363" spans="2:2">
      <c r="B74363" s="150"/>
    </row>
    <row r="74364" spans="2:2">
      <c r="B74364" s="150"/>
    </row>
    <row r="74365" spans="2:2">
      <c r="B74365" s="150"/>
    </row>
    <row r="74366" spans="2:2">
      <c r="B74366" s="150"/>
    </row>
    <row r="74367" spans="2:2">
      <c r="B74367" s="150"/>
    </row>
    <row r="74368" spans="2:2">
      <c r="B74368" s="150"/>
    </row>
    <row r="74369" spans="2:2">
      <c r="B74369" s="150"/>
    </row>
    <row r="74370" spans="2:2">
      <c r="B74370" s="150"/>
    </row>
    <row r="74371" spans="2:2">
      <c r="B74371" s="150"/>
    </row>
    <row r="74372" spans="2:2">
      <c r="B74372" s="150"/>
    </row>
    <row r="74373" spans="2:2">
      <c r="B74373" s="150"/>
    </row>
    <row r="74374" spans="2:2">
      <c r="B74374" s="150"/>
    </row>
    <row r="74375" spans="2:2">
      <c r="B74375" s="150"/>
    </row>
    <row r="74376" spans="2:2">
      <c r="B74376" s="150"/>
    </row>
    <row r="74377" spans="2:2">
      <c r="B74377" s="150"/>
    </row>
    <row r="74378" spans="2:2">
      <c r="B74378" s="150"/>
    </row>
    <row r="74379" spans="2:2">
      <c r="B74379" s="150"/>
    </row>
    <row r="74380" spans="2:2">
      <c r="B74380" s="150"/>
    </row>
    <row r="74381" spans="2:2">
      <c r="B74381" s="150"/>
    </row>
    <row r="74382" spans="2:2">
      <c r="B74382" s="150"/>
    </row>
    <row r="74383" spans="2:2">
      <c r="B74383" s="150"/>
    </row>
    <row r="74384" spans="2:2">
      <c r="B74384" s="150"/>
    </row>
    <row r="74385" spans="2:2">
      <c r="B74385" s="150"/>
    </row>
    <row r="74386" spans="2:2">
      <c r="B74386" s="150"/>
    </row>
    <row r="74387" spans="2:2">
      <c r="B74387" s="150"/>
    </row>
    <row r="74388" spans="2:2">
      <c r="B74388" s="150"/>
    </row>
    <row r="74389" spans="2:2">
      <c r="B74389" s="150"/>
    </row>
    <row r="74390" spans="2:2">
      <c r="B74390" s="150"/>
    </row>
    <row r="74391" spans="2:2">
      <c r="B74391" s="150"/>
    </row>
    <row r="74392" spans="2:2">
      <c r="B74392" s="150"/>
    </row>
    <row r="74393" spans="2:2">
      <c r="B74393" s="150"/>
    </row>
    <row r="74394" spans="2:2">
      <c r="B74394" s="150"/>
    </row>
    <row r="74395" spans="2:2">
      <c r="B74395" s="150"/>
    </row>
    <row r="74396" spans="2:2">
      <c r="B74396" s="150"/>
    </row>
    <row r="74397" spans="2:2">
      <c r="B74397" s="150"/>
    </row>
    <row r="74398" spans="2:2">
      <c r="B74398" s="150"/>
    </row>
    <row r="74399" spans="2:2">
      <c r="B74399" s="150"/>
    </row>
    <row r="74400" spans="2:2">
      <c r="B74400" s="150"/>
    </row>
    <row r="74401" spans="2:2">
      <c r="B74401" s="150"/>
    </row>
    <row r="74402" spans="2:2">
      <c r="B74402" s="150"/>
    </row>
    <row r="74403" spans="2:2">
      <c r="B74403" s="150"/>
    </row>
    <row r="74404" spans="2:2">
      <c r="B74404" s="150"/>
    </row>
    <row r="74405" spans="2:2">
      <c r="B74405" s="150"/>
    </row>
    <row r="74406" spans="2:2">
      <c r="B74406" s="150"/>
    </row>
    <row r="74407" spans="2:2">
      <c r="B74407" s="150"/>
    </row>
    <row r="74408" spans="2:2">
      <c r="B74408" s="150"/>
    </row>
    <row r="74409" spans="2:2">
      <c r="B74409" s="150"/>
    </row>
    <row r="74410" spans="2:2">
      <c r="B74410" s="150"/>
    </row>
    <row r="74411" spans="2:2">
      <c r="B74411" s="150"/>
    </row>
    <row r="74412" spans="2:2">
      <c r="B74412" s="150"/>
    </row>
    <row r="74413" spans="2:2">
      <c r="B74413" s="150"/>
    </row>
    <row r="74414" spans="2:2">
      <c r="B74414" s="150"/>
    </row>
    <row r="74415" spans="2:2">
      <c r="B74415" s="150"/>
    </row>
    <row r="74416" spans="2:2">
      <c r="B74416" s="150"/>
    </row>
    <row r="74417" spans="2:2">
      <c r="B74417" s="150"/>
    </row>
    <row r="74418" spans="2:2">
      <c r="B74418" s="150"/>
    </row>
    <row r="74419" spans="2:2">
      <c r="B74419" s="150"/>
    </row>
    <row r="74420" spans="2:2">
      <c r="B74420" s="150"/>
    </row>
    <row r="74421" spans="2:2">
      <c r="B74421" s="150"/>
    </row>
    <row r="74422" spans="2:2">
      <c r="B74422" s="150"/>
    </row>
    <row r="74423" spans="2:2">
      <c r="B74423" s="150"/>
    </row>
    <row r="74424" spans="2:2">
      <c r="B74424" s="150"/>
    </row>
    <row r="74425" spans="2:2">
      <c r="B74425" s="150"/>
    </row>
    <row r="74426" spans="2:2">
      <c r="B74426" s="150"/>
    </row>
    <row r="74427" spans="2:2">
      <c r="B74427" s="150"/>
    </row>
    <row r="74428" spans="2:2">
      <c r="B74428" s="150"/>
    </row>
    <row r="74429" spans="2:2">
      <c r="B74429" s="150"/>
    </row>
    <row r="74430" spans="2:2">
      <c r="B74430" s="150"/>
    </row>
    <row r="74431" spans="2:2">
      <c r="B74431" s="150"/>
    </row>
    <row r="74432" spans="2:2">
      <c r="B74432" s="150"/>
    </row>
    <row r="74433" spans="2:2">
      <c r="B74433" s="150"/>
    </row>
    <row r="74434" spans="2:2">
      <c r="B74434" s="150"/>
    </row>
    <row r="74435" spans="2:2">
      <c r="B74435" s="150"/>
    </row>
    <row r="74436" spans="2:2">
      <c r="B74436" s="150"/>
    </row>
    <row r="74437" spans="2:2">
      <c r="B74437" s="150"/>
    </row>
    <row r="74438" spans="2:2">
      <c r="B74438" s="150"/>
    </row>
    <row r="74439" spans="2:2">
      <c r="B74439" s="150"/>
    </row>
    <row r="74440" spans="2:2">
      <c r="B74440" s="150"/>
    </row>
    <row r="74441" spans="2:2">
      <c r="B74441" s="150"/>
    </row>
    <row r="74442" spans="2:2">
      <c r="B74442" s="150"/>
    </row>
    <row r="74443" spans="2:2">
      <c r="B74443" s="150"/>
    </row>
    <row r="74444" spans="2:2">
      <c r="B74444" s="150"/>
    </row>
    <row r="74445" spans="2:2">
      <c r="B74445" s="150"/>
    </row>
    <row r="74446" spans="2:2">
      <c r="B74446" s="150"/>
    </row>
    <row r="74447" spans="2:2">
      <c r="B74447" s="150"/>
    </row>
    <row r="74448" spans="2:2">
      <c r="B74448" s="150"/>
    </row>
    <row r="74449" spans="2:2">
      <c r="B74449" s="150"/>
    </row>
    <row r="74450" spans="2:2">
      <c r="B74450" s="150"/>
    </row>
    <row r="74451" spans="2:2">
      <c r="B74451" s="150"/>
    </row>
    <row r="74452" spans="2:2">
      <c r="B74452" s="150"/>
    </row>
    <row r="74453" spans="2:2">
      <c r="B74453" s="150"/>
    </row>
    <row r="74454" spans="2:2">
      <c r="B74454" s="150"/>
    </row>
    <row r="74455" spans="2:2">
      <c r="B74455" s="150"/>
    </row>
    <row r="74456" spans="2:2">
      <c r="B74456" s="150"/>
    </row>
    <row r="74457" spans="2:2">
      <c r="B74457" s="150"/>
    </row>
    <row r="74458" spans="2:2">
      <c r="B74458" s="150"/>
    </row>
    <row r="74459" spans="2:2">
      <c r="B74459" s="150"/>
    </row>
    <row r="74460" spans="2:2">
      <c r="B74460" s="150"/>
    </row>
    <row r="74461" spans="2:2">
      <c r="B74461" s="150"/>
    </row>
    <row r="74462" spans="2:2">
      <c r="B74462" s="150"/>
    </row>
    <row r="74463" spans="2:2">
      <c r="B74463" s="150"/>
    </row>
    <row r="74464" spans="2:2">
      <c r="B74464" s="150"/>
    </row>
    <row r="74465" spans="2:2">
      <c r="B74465" s="150"/>
    </row>
    <row r="74466" spans="2:2">
      <c r="B74466" s="150"/>
    </row>
    <row r="74467" spans="2:2">
      <c r="B74467" s="150"/>
    </row>
    <row r="74468" spans="2:2">
      <c r="B74468" s="150"/>
    </row>
    <row r="74469" spans="2:2">
      <c r="B74469" s="150"/>
    </row>
    <row r="74470" spans="2:2">
      <c r="B74470" s="150"/>
    </row>
    <row r="74471" spans="2:2">
      <c r="B74471" s="150"/>
    </row>
    <row r="74472" spans="2:2">
      <c r="B74472" s="150"/>
    </row>
    <row r="74473" spans="2:2">
      <c r="B74473" s="150"/>
    </row>
    <row r="74474" spans="2:2">
      <c r="B74474" s="150"/>
    </row>
    <row r="74475" spans="2:2">
      <c r="B74475" s="150"/>
    </row>
    <row r="74476" spans="2:2">
      <c r="B74476" s="150"/>
    </row>
    <row r="74477" spans="2:2">
      <c r="B74477" s="150"/>
    </row>
    <row r="74478" spans="2:2">
      <c r="B74478" s="150"/>
    </row>
    <row r="74479" spans="2:2">
      <c r="B74479" s="150"/>
    </row>
    <row r="74480" spans="2:2">
      <c r="B74480" s="150"/>
    </row>
    <row r="74481" spans="2:2">
      <c r="B74481" s="150"/>
    </row>
    <row r="74482" spans="2:2">
      <c r="B74482" s="150"/>
    </row>
    <row r="74483" spans="2:2">
      <c r="B74483" s="150"/>
    </row>
    <row r="74484" spans="2:2">
      <c r="B74484" s="150"/>
    </row>
    <row r="74485" spans="2:2">
      <c r="B74485" s="150"/>
    </row>
    <row r="74486" spans="2:2">
      <c r="B74486" s="150"/>
    </row>
    <row r="74487" spans="2:2">
      <c r="B74487" s="150"/>
    </row>
    <row r="74488" spans="2:2">
      <c r="B74488" s="150"/>
    </row>
    <row r="74489" spans="2:2">
      <c r="B74489" s="150"/>
    </row>
    <row r="74490" spans="2:2">
      <c r="B74490" s="150"/>
    </row>
    <row r="74491" spans="2:2">
      <c r="B74491" s="150"/>
    </row>
    <row r="74492" spans="2:2">
      <c r="B74492" s="150"/>
    </row>
    <row r="74493" spans="2:2">
      <c r="B74493" s="150"/>
    </row>
    <row r="74494" spans="2:2">
      <c r="B74494" s="150"/>
    </row>
    <row r="74495" spans="2:2">
      <c r="B74495" s="150"/>
    </row>
    <row r="74496" spans="2:2">
      <c r="B74496" s="150"/>
    </row>
    <row r="74497" spans="2:2">
      <c r="B74497" s="150"/>
    </row>
    <row r="74498" spans="2:2">
      <c r="B74498" s="150"/>
    </row>
    <row r="74499" spans="2:2">
      <c r="B74499" s="150"/>
    </row>
    <row r="74500" spans="2:2">
      <c r="B74500" s="150"/>
    </row>
    <row r="74501" spans="2:2">
      <c r="B74501" s="150"/>
    </row>
    <row r="74502" spans="2:2">
      <c r="B74502" s="150"/>
    </row>
    <row r="74503" spans="2:2">
      <c r="B74503" s="150"/>
    </row>
    <row r="74504" spans="2:2">
      <c r="B74504" s="150"/>
    </row>
    <row r="74505" spans="2:2">
      <c r="B74505" s="150"/>
    </row>
    <row r="74506" spans="2:2">
      <c r="B74506" s="150"/>
    </row>
    <row r="74507" spans="2:2">
      <c r="B74507" s="150"/>
    </row>
    <row r="74508" spans="2:2">
      <c r="B74508" s="150"/>
    </row>
    <row r="74509" spans="2:2">
      <c r="B74509" s="150"/>
    </row>
    <row r="74510" spans="2:2">
      <c r="B74510" s="150"/>
    </row>
    <row r="74511" spans="2:2">
      <c r="B74511" s="150"/>
    </row>
    <row r="74512" spans="2:2">
      <c r="B74512" s="150"/>
    </row>
    <row r="74513" spans="2:2">
      <c r="B74513" s="150"/>
    </row>
    <row r="74514" spans="2:2">
      <c r="B74514" s="150"/>
    </row>
    <row r="74515" spans="2:2">
      <c r="B74515" s="150"/>
    </row>
    <row r="74516" spans="2:2">
      <c r="B74516" s="150"/>
    </row>
    <row r="74517" spans="2:2">
      <c r="B74517" s="150"/>
    </row>
    <row r="74518" spans="2:2">
      <c r="B74518" s="150"/>
    </row>
    <row r="74519" spans="2:2">
      <c r="B74519" s="150"/>
    </row>
    <row r="74520" spans="2:2">
      <c r="B74520" s="150"/>
    </row>
    <row r="74521" spans="2:2">
      <c r="B74521" s="150"/>
    </row>
    <row r="74522" spans="2:2">
      <c r="B74522" s="150"/>
    </row>
    <row r="74523" spans="2:2">
      <c r="B74523" s="150"/>
    </row>
    <row r="74524" spans="2:2">
      <c r="B74524" s="150"/>
    </row>
    <row r="74525" spans="2:2">
      <c r="B74525" s="150"/>
    </row>
    <row r="74526" spans="2:2">
      <c r="B74526" s="150"/>
    </row>
    <row r="74527" spans="2:2">
      <c r="B74527" s="150"/>
    </row>
    <row r="74528" spans="2:2">
      <c r="B74528" s="150"/>
    </row>
    <row r="74529" spans="2:2">
      <c r="B74529" s="150"/>
    </row>
    <row r="74530" spans="2:2">
      <c r="B74530" s="150"/>
    </row>
    <row r="74531" spans="2:2">
      <c r="B74531" s="150"/>
    </row>
    <row r="74532" spans="2:2">
      <c r="B74532" s="150"/>
    </row>
    <row r="74533" spans="2:2">
      <c r="B74533" s="150"/>
    </row>
    <row r="74534" spans="2:2">
      <c r="B74534" s="150"/>
    </row>
    <row r="74535" spans="2:2">
      <c r="B74535" s="150"/>
    </row>
    <row r="74536" spans="2:2">
      <c r="B74536" s="150"/>
    </row>
    <row r="74537" spans="2:2">
      <c r="B74537" s="150"/>
    </row>
    <row r="74538" spans="2:2">
      <c r="B74538" s="150"/>
    </row>
    <row r="74539" spans="2:2">
      <c r="B74539" s="150"/>
    </row>
    <row r="74540" spans="2:2">
      <c r="B74540" s="150"/>
    </row>
    <row r="74541" spans="2:2">
      <c r="B74541" s="150"/>
    </row>
    <row r="74542" spans="2:2">
      <c r="B74542" s="150"/>
    </row>
    <row r="74543" spans="2:2">
      <c r="B74543" s="150"/>
    </row>
    <row r="74544" spans="2:2">
      <c r="B74544" s="150"/>
    </row>
    <row r="74545" spans="2:2">
      <c r="B74545" s="150"/>
    </row>
    <row r="74546" spans="2:2">
      <c r="B74546" s="150"/>
    </row>
    <row r="74547" spans="2:2">
      <c r="B74547" s="150"/>
    </row>
    <row r="74548" spans="2:2">
      <c r="B74548" s="150"/>
    </row>
    <row r="74549" spans="2:2">
      <c r="B74549" s="150"/>
    </row>
    <row r="74550" spans="2:2">
      <c r="B74550" s="150"/>
    </row>
    <row r="74551" spans="2:2">
      <c r="B74551" s="150"/>
    </row>
    <row r="74552" spans="2:2">
      <c r="B74552" s="150"/>
    </row>
    <row r="74553" spans="2:2">
      <c r="B74553" s="150"/>
    </row>
    <row r="74554" spans="2:2">
      <c r="B74554" s="150"/>
    </row>
    <row r="74555" spans="2:2">
      <c r="B74555" s="150"/>
    </row>
    <row r="74556" spans="2:2">
      <c r="B74556" s="150"/>
    </row>
    <row r="74557" spans="2:2">
      <c r="B74557" s="150"/>
    </row>
    <row r="74558" spans="2:2">
      <c r="B74558" s="150"/>
    </row>
    <row r="74559" spans="2:2">
      <c r="B74559" s="150"/>
    </row>
    <row r="74560" spans="2:2">
      <c r="B74560" s="150"/>
    </row>
    <row r="74561" spans="2:2">
      <c r="B74561" s="150"/>
    </row>
    <row r="74562" spans="2:2">
      <c r="B74562" s="150"/>
    </row>
    <row r="74563" spans="2:2">
      <c r="B74563" s="150"/>
    </row>
    <row r="74564" spans="2:2">
      <c r="B74564" s="150"/>
    </row>
    <row r="74565" spans="2:2">
      <c r="B74565" s="150"/>
    </row>
    <row r="74566" spans="2:2">
      <c r="B74566" s="150"/>
    </row>
    <row r="74567" spans="2:2">
      <c r="B74567" s="150"/>
    </row>
    <row r="74568" spans="2:2">
      <c r="B74568" s="150"/>
    </row>
    <row r="74569" spans="2:2">
      <c r="B74569" s="150"/>
    </row>
    <row r="74570" spans="2:2">
      <c r="B74570" s="150"/>
    </row>
    <row r="74571" spans="2:2">
      <c r="B74571" s="150"/>
    </row>
    <row r="74572" spans="2:2">
      <c r="B74572" s="150"/>
    </row>
    <row r="74573" spans="2:2">
      <c r="B74573" s="150"/>
    </row>
    <row r="74574" spans="2:2">
      <c r="B74574" s="150"/>
    </row>
    <row r="74575" spans="2:2">
      <c r="B74575" s="150"/>
    </row>
    <row r="74576" spans="2:2">
      <c r="B74576" s="150"/>
    </row>
    <row r="74577" spans="2:2">
      <c r="B74577" s="150"/>
    </row>
    <row r="74578" spans="2:2">
      <c r="B74578" s="150"/>
    </row>
    <row r="74579" spans="2:2">
      <c r="B74579" s="150"/>
    </row>
    <row r="74580" spans="2:2">
      <c r="B74580" s="150"/>
    </row>
    <row r="74581" spans="2:2">
      <c r="B74581" s="150"/>
    </row>
    <row r="74582" spans="2:2">
      <c r="B74582" s="150"/>
    </row>
    <row r="74583" spans="2:2">
      <c r="B74583" s="150"/>
    </row>
    <row r="74584" spans="2:2">
      <c r="B74584" s="150"/>
    </row>
    <row r="74585" spans="2:2">
      <c r="B74585" s="150"/>
    </row>
    <row r="74586" spans="2:2">
      <c r="B74586" s="150"/>
    </row>
    <row r="74587" spans="2:2">
      <c r="B74587" s="150"/>
    </row>
    <row r="74588" spans="2:2">
      <c r="B74588" s="150"/>
    </row>
    <row r="74589" spans="2:2">
      <c r="B74589" s="150"/>
    </row>
    <row r="74590" spans="2:2">
      <c r="B74590" s="150"/>
    </row>
    <row r="74591" spans="2:2">
      <c r="B74591" s="150"/>
    </row>
    <row r="74592" spans="2:2">
      <c r="B74592" s="150"/>
    </row>
    <row r="74593" spans="2:2">
      <c r="B74593" s="150"/>
    </row>
    <row r="74594" spans="2:2">
      <c r="B74594" s="150"/>
    </row>
    <row r="74595" spans="2:2">
      <c r="B74595" s="150"/>
    </row>
    <row r="74596" spans="2:2">
      <c r="B74596" s="150"/>
    </row>
    <row r="74597" spans="2:2">
      <c r="B74597" s="150"/>
    </row>
    <row r="74598" spans="2:2">
      <c r="B74598" s="150"/>
    </row>
    <row r="74599" spans="2:2">
      <c r="B74599" s="150"/>
    </row>
    <row r="74600" spans="2:2">
      <c r="B74600" s="150"/>
    </row>
    <row r="74601" spans="2:2">
      <c r="B74601" s="150"/>
    </row>
    <row r="74602" spans="2:2">
      <c r="B74602" s="150"/>
    </row>
    <row r="74603" spans="2:2">
      <c r="B74603" s="150"/>
    </row>
    <row r="74604" spans="2:2">
      <c r="B74604" s="150"/>
    </row>
    <row r="74605" spans="2:2">
      <c r="B74605" s="150"/>
    </row>
    <row r="74606" spans="2:2">
      <c r="B74606" s="150"/>
    </row>
    <row r="74607" spans="2:2">
      <c r="B74607" s="150"/>
    </row>
    <row r="74608" spans="2:2">
      <c r="B74608" s="150"/>
    </row>
    <row r="74609" spans="2:2">
      <c r="B74609" s="150"/>
    </row>
    <row r="74610" spans="2:2">
      <c r="B74610" s="150"/>
    </row>
    <row r="74611" spans="2:2">
      <c r="B74611" s="150"/>
    </row>
    <row r="74612" spans="2:2">
      <c r="B74612" s="150"/>
    </row>
    <row r="74613" spans="2:2">
      <c r="B74613" s="150"/>
    </row>
    <row r="74614" spans="2:2">
      <c r="B74614" s="150"/>
    </row>
    <row r="74615" spans="2:2">
      <c r="B74615" s="150"/>
    </row>
    <row r="74616" spans="2:2">
      <c r="B74616" s="150"/>
    </row>
    <row r="74617" spans="2:2">
      <c r="B74617" s="150"/>
    </row>
    <row r="74618" spans="2:2">
      <c r="B74618" s="150"/>
    </row>
    <row r="74619" spans="2:2">
      <c r="B74619" s="150"/>
    </row>
    <row r="74620" spans="2:2">
      <c r="B74620" s="150"/>
    </row>
    <row r="74621" spans="2:2">
      <c r="B74621" s="150"/>
    </row>
    <row r="74622" spans="2:2">
      <c r="B74622" s="150"/>
    </row>
    <row r="74623" spans="2:2">
      <c r="B74623" s="150"/>
    </row>
    <row r="74624" spans="2:2">
      <c r="B74624" s="150"/>
    </row>
    <row r="74625" spans="2:2">
      <c r="B74625" s="150"/>
    </row>
    <row r="74626" spans="2:2">
      <c r="B74626" s="150"/>
    </row>
    <row r="74627" spans="2:2">
      <c r="B74627" s="150"/>
    </row>
    <row r="74628" spans="2:2">
      <c r="B74628" s="150"/>
    </row>
    <row r="74629" spans="2:2">
      <c r="B74629" s="150"/>
    </row>
    <row r="74630" spans="2:2">
      <c r="B74630" s="150"/>
    </row>
    <row r="74631" spans="2:2">
      <c r="B74631" s="150"/>
    </row>
    <row r="74632" spans="2:2">
      <c r="B74632" s="150"/>
    </row>
    <row r="74633" spans="2:2">
      <c r="B74633" s="150"/>
    </row>
    <row r="74634" spans="2:2">
      <c r="B74634" s="150"/>
    </row>
    <row r="74635" spans="2:2">
      <c r="B74635" s="150"/>
    </row>
    <row r="74636" spans="2:2">
      <c r="B74636" s="150"/>
    </row>
    <row r="74637" spans="2:2">
      <c r="B74637" s="150"/>
    </row>
    <row r="74638" spans="2:2">
      <c r="B74638" s="150"/>
    </row>
    <row r="74639" spans="2:2">
      <c r="B74639" s="150"/>
    </row>
    <row r="74640" spans="2:2">
      <c r="B74640" s="150"/>
    </row>
    <row r="74641" spans="2:2">
      <c r="B74641" s="150"/>
    </row>
    <row r="74642" spans="2:2">
      <c r="B74642" s="150"/>
    </row>
    <row r="74643" spans="2:2">
      <c r="B74643" s="150"/>
    </row>
    <row r="74644" spans="2:2">
      <c r="B74644" s="150"/>
    </row>
    <row r="74645" spans="2:2">
      <c r="B74645" s="150"/>
    </row>
    <row r="74646" spans="2:2">
      <c r="B74646" s="150"/>
    </row>
    <row r="74647" spans="2:2">
      <c r="B74647" s="150"/>
    </row>
    <row r="74648" spans="2:2">
      <c r="B74648" s="150"/>
    </row>
    <row r="74649" spans="2:2">
      <c r="B74649" s="150"/>
    </row>
    <row r="74650" spans="2:2">
      <c r="B74650" s="150"/>
    </row>
    <row r="74651" spans="2:2">
      <c r="B74651" s="150"/>
    </row>
    <row r="74652" spans="2:2">
      <c r="B74652" s="150"/>
    </row>
    <row r="74653" spans="2:2">
      <c r="B74653" s="150"/>
    </row>
    <row r="74654" spans="2:2">
      <c r="B74654" s="150"/>
    </row>
    <row r="74655" spans="2:2">
      <c r="B74655" s="150"/>
    </row>
    <row r="74656" spans="2:2">
      <c r="B74656" s="150"/>
    </row>
    <row r="74657" spans="2:2">
      <c r="B74657" s="150"/>
    </row>
    <row r="74658" spans="2:2">
      <c r="B74658" s="150"/>
    </row>
    <row r="74659" spans="2:2">
      <c r="B74659" s="150"/>
    </row>
    <row r="74660" spans="2:2">
      <c r="B74660" s="150"/>
    </row>
    <row r="74661" spans="2:2">
      <c r="B74661" s="150"/>
    </row>
    <row r="74662" spans="2:2">
      <c r="B74662" s="150"/>
    </row>
    <row r="74663" spans="2:2">
      <c r="B74663" s="150"/>
    </row>
    <row r="74664" spans="2:2">
      <c r="B74664" s="150"/>
    </row>
    <row r="74665" spans="2:2">
      <c r="B74665" s="150"/>
    </row>
    <row r="74666" spans="2:2">
      <c r="B74666" s="150"/>
    </row>
    <row r="74667" spans="2:2">
      <c r="B74667" s="150"/>
    </row>
    <row r="74668" spans="2:2">
      <c r="B74668" s="150"/>
    </row>
    <row r="74669" spans="2:2">
      <c r="B74669" s="150"/>
    </row>
    <row r="74670" spans="2:2">
      <c r="B74670" s="150"/>
    </row>
    <row r="74671" spans="2:2">
      <c r="B74671" s="150"/>
    </row>
    <row r="74672" spans="2:2">
      <c r="B74672" s="150"/>
    </row>
    <row r="74673" spans="2:2">
      <c r="B74673" s="150"/>
    </row>
    <row r="74674" spans="2:2">
      <c r="B74674" s="150"/>
    </row>
    <row r="74675" spans="2:2">
      <c r="B74675" s="150"/>
    </row>
    <row r="74676" spans="2:2">
      <c r="B74676" s="150"/>
    </row>
    <row r="74677" spans="2:2">
      <c r="B74677" s="150"/>
    </row>
    <row r="74678" spans="2:2">
      <c r="B74678" s="150"/>
    </row>
    <row r="74679" spans="2:2">
      <c r="B74679" s="150"/>
    </row>
    <row r="74680" spans="2:2">
      <c r="B74680" s="150"/>
    </row>
    <row r="74681" spans="2:2">
      <c r="B74681" s="150"/>
    </row>
    <row r="74682" spans="2:2">
      <c r="B74682" s="150"/>
    </row>
    <row r="74683" spans="2:2">
      <c r="B74683" s="150"/>
    </row>
    <row r="74684" spans="2:2">
      <c r="B74684" s="150"/>
    </row>
    <row r="74685" spans="2:2">
      <c r="B74685" s="150"/>
    </row>
    <row r="74686" spans="2:2">
      <c r="B74686" s="150"/>
    </row>
    <row r="74687" spans="2:2">
      <c r="B74687" s="150"/>
    </row>
    <row r="74688" spans="2:2">
      <c r="B74688" s="150"/>
    </row>
    <row r="74689" spans="2:2">
      <c r="B74689" s="150"/>
    </row>
    <row r="74690" spans="2:2">
      <c r="B74690" s="150"/>
    </row>
    <row r="74691" spans="2:2">
      <c r="B74691" s="150"/>
    </row>
    <row r="74692" spans="2:2">
      <c r="B74692" s="150"/>
    </row>
    <row r="74693" spans="2:2">
      <c r="B74693" s="150"/>
    </row>
    <row r="74694" spans="2:2">
      <c r="B74694" s="150"/>
    </row>
    <row r="74695" spans="2:2">
      <c r="B74695" s="150"/>
    </row>
    <row r="74696" spans="2:2">
      <c r="B74696" s="150"/>
    </row>
    <row r="74697" spans="2:2">
      <c r="B74697" s="150"/>
    </row>
    <row r="74698" spans="2:2">
      <c r="B74698" s="150"/>
    </row>
    <row r="74699" spans="2:2">
      <c r="B74699" s="150"/>
    </row>
    <row r="74700" spans="2:2">
      <c r="B74700" s="150"/>
    </row>
    <row r="74701" spans="2:2">
      <c r="B74701" s="150"/>
    </row>
    <row r="74702" spans="2:2">
      <c r="B74702" s="150"/>
    </row>
    <row r="74703" spans="2:2">
      <c r="B74703" s="150"/>
    </row>
    <row r="74704" spans="2:2">
      <c r="B74704" s="150"/>
    </row>
    <row r="74705" spans="2:2">
      <c r="B74705" s="150"/>
    </row>
    <row r="74706" spans="2:2">
      <c r="B74706" s="150"/>
    </row>
    <row r="74707" spans="2:2">
      <c r="B74707" s="150"/>
    </row>
    <row r="74708" spans="2:2">
      <c r="B74708" s="150"/>
    </row>
    <row r="74709" spans="2:2">
      <c r="B74709" s="150"/>
    </row>
    <row r="74710" spans="2:2">
      <c r="B74710" s="150"/>
    </row>
    <row r="74711" spans="2:2">
      <c r="B74711" s="150"/>
    </row>
    <row r="74712" spans="2:2">
      <c r="B74712" s="150"/>
    </row>
    <row r="74713" spans="2:2">
      <c r="B74713" s="150"/>
    </row>
    <row r="74714" spans="2:2">
      <c r="B74714" s="150"/>
    </row>
    <row r="74715" spans="2:2">
      <c r="B74715" s="150"/>
    </row>
    <row r="74716" spans="2:2">
      <c r="B74716" s="150"/>
    </row>
    <row r="74717" spans="2:2">
      <c r="B74717" s="150"/>
    </row>
    <row r="74718" spans="2:2">
      <c r="B74718" s="150"/>
    </row>
    <row r="74719" spans="2:2">
      <c r="B74719" s="150"/>
    </row>
    <row r="74720" spans="2:2">
      <c r="B74720" s="150"/>
    </row>
    <row r="74721" spans="2:2">
      <c r="B74721" s="150"/>
    </row>
    <row r="74722" spans="2:2">
      <c r="B74722" s="150"/>
    </row>
    <row r="74723" spans="2:2">
      <c r="B74723" s="150"/>
    </row>
    <row r="74724" spans="2:2">
      <c r="B74724" s="150"/>
    </row>
    <row r="74725" spans="2:2">
      <c r="B74725" s="150"/>
    </row>
    <row r="74726" spans="2:2">
      <c r="B74726" s="150"/>
    </row>
    <row r="74727" spans="2:2">
      <c r="B74727" s="150"/>
    </row>
    <row r="74728" spans="2:2">
      <c r="B74728" s="150"/>
    </row>
    <row r="74729" spans="2:2">
      <c r="B74729" s="150"/>
    </row>
    <row r="74730" spans="2:2">
      <c r="B74730" s="150"/>
    </row>
    <row r="74731" spans="2:2">
      <c r="B74731" s="150"/>
    </row>
    <row r="74732" spans="2:2">
      <c r="B74732" s="150"/>
    </row>
    <row r="74733" spans="2:2">
      <c r="B74733" s="150"/>
    </row>
    <row r="74734" spans="2:2">
      <c r="B74734" s="150"/>
    </row>
    <row r="74735" spans="2:2">
      <c r="B74735" s="150"/>
    </row>
    <row r="74736" spans="2:2">
      <c r="B74736" s="150"/>
    </row>
    <row r="74737" spans="2:2">
      <c r="B74737" s="150"/>
    </row>
    <row r="74738" spans="2:2">
      <c r="B74738" s="150"/>
    </row>
    <row r="74739" spans="2:2">
      <c r="B74739" s="150"/>
    </row>
    <row r="74740" spans="2:2">
      <c r="B74740" s="150"/>
    </row>
    <row r="74741" spans="2:2">
      <c r="B74741" s="150"/>
    </row>
    <row r="74742" spans="2:2">
      <c r="B74742" s="150"/>
    </row>
    <row r="74743" spans="2:2">
      <c r="B74743" s="150"/>
    </row>
    <row r="74744" spans="2:2">
      <c r="B74744" s="150"/>
    </row>
    <row r="74745" spans="2:2">
      <c r="B74745" s="150"/>
    </row>
    <row r="74746" spans="2:2">
      <c r="B74746" s="150"/>
    </row>
    <row r="74747" spans="2:2">
      <c r="B74747" s="150"/>
    </row>
    <row r="74748" spans="2:2">
      <c r="B74748" s="150"/>
    </row>
    <row r="74749" spans="2:2">
      <c r="B74749" s="150"/>
    </row>
    <row r="74750" spans="2:2">
      <c r="B74750" s="150"/>
    </row>
    <row r="74751" spans="2:2">
      <c r="B74751" s="150"/>
    </row>
    <row r="74752" spans="2:2">
      <c r="B74752" s="150"/>
    </row>
    <row r="74753" spans="2:2">
      <c r="B74753" s="150"/>
    </row>
    <row r="74754" spans="2:2">
      <c r="B74754" s="150"/>
    </row>
    <row r="74755" spans="2:2">
      <c r="B74755" s="150"/>
    </row>
    <row r="74756" spans="2:2">
      <c r="B74756" s="150"/>
    </row>
    <row r="74757" spans="2:2">
      <c r="B74757" s="150"/>
    </row>
    <row r="74758" spans="2:2">
      <c r="B74758" s="150"/>
    </row>
    <row r="74759" spans="2:2">
      <c r="B74759" s="150"/>
    </row>
    <row r="74760" spans="2:2">
      <c r="B74760" s="150"/>
    </row>
    <row r="74761" spans="2:2">
      <c r="B74761" s="150"/>
    </row>
    <row r="74762" spans="2:2">
      <c r="B74762" s="150"/>
    </row>
    <row r="74763" spans="2:2">
      <c r="B74763" s="150"/>
    </row>
    <row r="74764" spans="2:2">
      <c r="B74764" s="150"/>
    </row>
    <row r="74765" spans="2:2">
      <c r="B74765" s="150"/>
    </row>
    <row r="74766" spans="2:2">
      <c r="B74766" s="150"/>
    </row>
    <row r="74767" spans="2:2">
      <c r="B74767" s="150"/>
    </row>
    <row r="74768" spans="2:2">
      <c r="B74768" s="150"/>
    </row>
    <row r="74769" spans="2:2">
      <c r="B74769" s="150"/>
    </row>
    <row r="74770" spans="2:2">
      <c r="B74770" s="150"/>
    </row>
    <row r="74771" spans="2:2">
      <c r="B74771" s="150"/>
    </row>
    <row r="74772" spans="2:2">
      <c r="B74772" s="150"/>
    </row>
    <row r="74773" spans="2:2">
      <c r="B74773" s="150"/>
    </row>
    <row r="74774" spans="2:2">
      <c r="B74774" s="150"/>
    </row>
    <row r="74775" spans="2:2">
      <c r="B74775" s="150"/>
    </row>
    <row r="74776" spans="2:2">
      <c r="B74776" s="150"/>
    </row>
    <row r="74777" spans="2:2">
      <c r="B74777" s="150"/>
    </row>
    <row r="74778" spans="2:2">
      <c r="B74778" s="150"/>
    </row>
    <row r="74779" spans="2:2">
      <c r="B74779" s="150"/>
    </row>
    <row r="74780" spans="2:2">
      <c r="B74780" s="150"/>
    </row>
    <row r="74781" spans="2:2">
      <c r="B74781" s="150"/>
    </row>
    <row r="74782" spans="2:2">
      <c r="B74782" s="150"/>
    </row>
    <row r="74783" spans="2:2">
      <c r="B74783" s="150"/>
    </row>
    <row r="74784" spans="2:2">
      <c r="B74784" s="150"/>
    </row>
    <row r="74785" spans="2:2">
      <c r="B74785" s="150"/>
    </row>
    <row r="74786" spans="2:2">
      <c r="B74786" s="150"/>
    </row>
    <row r="74787" spans="2:2">
      <c r="B74787" s="150"/>
    </row>
    <row r="74788" spans="2:2">
      <c r="B74788" s="150"/>
    </row>
    <row r="74789" spans="2:2">
      <c r="B74789" s="150"/>
    </row>
    <row r="74790" spans="2:2">
      <c r="B74790" s="150"/>
    </row>
    <row r="74791" spans="2:2">
      <c r="B74791" s="150"/>
    </row>
    <row r="74792" spans="2:2">
      <c r="B74792" s="150"/>
    </row>
    <row r="74793" spans="2:2">
      <c r="B74793" s="150"/>
    </row>
    <row r="74794" spans="2:2">
      <c r="B74794" s="150"/>
    </row>
    <row r="74795" spans="2:2">
      <c r="B74795" s="150"/>
    </row>
    <row r="74796" spans="2:2">
      <c r="B74796" s="150"/>
    </row>
    <row r="74797" spans="2:2">
      <c r="B74797" s="150"/>
    </row>
    <row r="74798" spans="2:2">
      <c r="B74798" s="150"/>
    </row>
    <row r="74799" spans="2:2">
      <c r="B74799" s="150"/>
    </row>
    <row r="74800" spans="2:2">
      <c r="B74800" s="150"/>
    </row>
    <row r="74801" spans="2:2">
      <c r="B74801" s="150"/>
    </row>
    <row r="74802" spans="2:2">
      <c r="B74802" s="150"/>
    </row>
    <row r="74803" spans="2:2">
      <c r="B74803" s="150"/>
    </row>
    <row r="74804" spans="2:2">
      <c r="B74804" s="150"/>
    </row>
    <row r="74805" spans="2:2">
      <c r="B74805" s="150"/>
    </row>
    <row r="74806" spans="2:2">
      <c r="B74806" s="150"/>
    </row>
    <row r="74807" spans="2:2">
      <c r="B74807" s="150"/>
    </row>
    <row r="74808" spans="2:2">
      <c r="B74808" s="150"/>
    </row>
    <row r="74809" spans="2:2">
      <c r="B74809" s="150"/>
    </row>
    <row r="74810" spans="2:2">
      <c r="B74810" s="150"/>
    </row>
    <row r="74811" spans="2:2">
      <c r="B74811" s="150"/>
    </row>
    <row r="74812" spans="2:2">
      <c r="B74812" s="150"/>
    </row>
    <row r="74813" spans="2:2">
      <c r="B74813" s="150"/>
    </row>
    <row r="74814" spans="2:2">
      <c r="B74814" s="150"/>
    </row>
    <row r="74815" spans="2:2">
      <c r="B74815" s="150"/>
    </row>
    <row r="74816" spans="2:2">
      <c r="B74816" s="150"/>
    </row>
    <row r="74817" spans="2:2">
      <c r="B74817" s="150"/>
    </row>
    <row r="74818" spans="2:2">
      <c r="B74818" s="150"/>
    </row>
    <row r="74819" spans="2:2">
      <c r="B74819" s="150"/>
    </row>
    <row r="74820" spans="2:2">
      <c r="B74820" s="150"/>
    </row>
    <row r="74821" spans="2:2">
      <c r="B74821" s="150"/>
    </row>
    <row r="74822" spans="2:2">
      <c r="B74822" s="150"/>
    </row>
    <row r="74823" spans="2:2">
      <c r="B74823" s="150"/>
    </row>
    <row r="74824" spans="2:2">
      <c r="B74824" s="150"/>
    </row>
    <row r="74825" spans="2:2">
      <c r="B74825" s="150"/>
    </row>
    <row r="74826" spans="2:2">
      <c r="B74826" s="150"/>
    </row>
    <row r="74827" spans="2:2">
      <c r="B74827" s="150"/>
    </row>
    <row r="74828" spans="2:2">
      <c r="B74828" s="150"/>
    </row>
    <row r="74829" spans="2:2">
      <c r="B74829" s="150"/>
    </row>
    <row r="74830" spans="2:2">
      <c r="B74830" s="150"/>
    </row>
    <row r="74831" spans="2:2">
      <c r="B74831" s="150"/>
    </row>
    <row r="74832" spans="2:2">
      <c r="B74832" s="150"/>
    </row>
    <row r="74833" spans="2:2">
      <c r="B74833" s="150"/>
    </row>
    <row r="74834" spans="2:2">
      <c r="B74834" s="150"/>
    </row>
    <row r="74835" spans="2:2">
      <c r="B74835" s="150"/>
    </row>
    <row r="74836" spans="2:2">
      <c r="B74836" s="150"/>
    </row>
    <row r="74837" spans="2:2">
      <c r="B74837" s="150"/>
    </row>
    <row r="74838" spans="2:2">
      <c r="B74838" s="150"/>
    </row>
    <row r="74839" spans="2:2">
      <c r="B74839" s="150"/>
    </row>
    <row r="74840" spans="2:2">
      <c r="B74840" s="150"/>
    </row>
    <row r="74841" spans="2:2">
      <c r="B74841" s="150"/>
    </row>
    <row r="74842" spans="2:2">
      <c r="B74842" s="150"/>
    </row>
    <row r="74843" spans="2:2">
      <c r="B74843" s="150"/>
    </row>
    <row r="74844" spans="2:2">
      <c r="B74844" s="150"/>
    </row>
    <row r="74845" spans="2:2">
      <c r="B74845" s="150"/>
    </row>
    <row r="74846" spans="2:2">
      <c r="B74846" s="150"/>
    </row>
    <row r="74847" spans="2:2">
      <c r="B74847" s="150"/>
    </row>
    <row r="74848" spans="2:2">
      <c r="B74848" s="150"/>
    </row>
    <row r="74849" spans="2:2">
      <c r="B74849" s="150"/>
    </row>
    <row r="74850" spans="2:2">
      <c r="B74850" s="150"/>
    </row>
    <row r="74851" spans="2:2">
      <c r="B74851" s="150"/>
    </row>
    <row r="74852" spans="2:2">
      <c r="B74852" s="150"/>
    </row>
    <row r="74853" spans="2:2">
      <c r="B74853" s="150"/>
    </row>
    <row r="74854" spans="2:2">
      <c r="B74854" s="150"/>
    </row>
    <row r="74855" spans="2:2">
      <c r="B74855" s="150"/>
    </row>
    <row r="74856" spans="2:2">
      <c r="B74856" s="150"/>
    </row>
    <row r="74857" spans="2:2">
      <c r="B74857" s="150"/>
    </row>
    <row r="74858" spans="2:2">
      <c r="B74858" s="150"/>
    </row>
    <row r="74859" spans="2:2">
      <c r="B74859" s="150"/>
    </row>
    <row r="74860" spans="2:2">
      <c r="B74860" s="150"/>
    </row>
    <row r="74861" spans="2:2">
      <c r="B74861" s="150"/>
    </row>
    <row r="74862" spans="2:2">
      <c r="B74862" s="150"/>
    </row>
    <row r="74863" spans="2:2">
      <c r="B74863" s="150"/>
    </row>
    <row r="74864" spans="2:2">
      <c r="B74864" s="150"/>
    </row>
    <row r="74865" spans="2:2">
      <c r="B74865" s="150"/>
    </row>
    <row r="74866" spans="2:2">
      <c r="B74866" s="150"/>
    </row>
    <row r="74867" spans="2:2">
      <c r="B74867" s="150"/>
    </row>
    <row r="74868" spans="2:2">
      <c r="B74868" s="150"/>
    </row>
    <row r="74869" spans="2:2">
      <c r="B74869" s="150"/>
    </row>
    <row r="74870" spans="2:2">
      <c r="B74870" s="150"/>
    </row>
    <row r="74871" spans="2:2">
      <c r="B74871" s="150"/>
    </row>
    <row r="74872" spans="2:2">
      <c r="B74872" s="150"/>
    </row>
    <row r="74873" spans="2:2">
      <c r="B74873" s="150"/>
    </row>
    <row r="74874" spans="2:2">
      <c r="B74874" s="150"/>
    </row>
    <row r="74875" spans="2:2">
      <c r="B74875" s="150"/>
    </row>
    <row r="74876" spans="2:2">
      <c r="B74876" s="150"/>
    </row>
    <row r="74877" spans="2:2">
      <c r="B74877" s="150"/>
    </row>
    <row r="74878" spans="2:2">
      <c r="B74878" s="150"/>
    </row>
    <row r="74879" spans="2:2">
      <c r="B74879" s="150"/>
    </row>
    <row r="74880" spans="2:2">
      <c r="B74880" s="150"/>
    </row>
    <row r="74881" spans="2:2">
      <c r="B74881" s="150"/>
    </row>
    <row r="74882" spans="2:2">
      <c r="B74882" s="150"/>
    </row>
    <row r="74883" spans="2:2">
      <c r="B74883" s="150"/>
    </row>
    <row r="74884" spans="2:2">
      <c r="B74884" s="150"/>
    </row>
    <row r="74885" spans="2:2">
      <c r="B74885" s="150"/>
    </row>
    <row r="74886" spans="2:2">
      <c r="B74886" s="150"/>
    </row>
    <row r="74887" spans="2:2">
      <c r="B74887" s="150"/>
    </row>
    <row r="74888" spans="2:2">
      <c r="B74888" s="150"/>
    </row>
    <row r="74889" spans="2:2">
      <c r="B74889" s="150"/>
    </row>
    <row r="74890" spans="2:2">
      <c r="B74890" s="150"/>
    </row>
    <row r="74891" spans="2:2">
      <c r="B74891" s="150"/>
    </row>
    <row r="74892" spans="2:2">
      <c r="B74892" s="150"/>
    </row>
    <row r="74893" spans="2:2">
      <c r="B74893" s="150"/>
    </row>
    <row r="74894" spans="2:2">
      <c r="B74894" s="150"/>
    </row>
    <row r="74895" spans="2:2">
      <c r="B74895" s="150"/>
    </row>
    <row r="74896" spans="2:2">
      <c r="B74896" s="150"/>
    </row>
    <row r="74897" spans="2:2">
      <c r="B74897" s="150"/>
    </row>
    <row r="74898" spans="2:2">
      <c r="B74898" s="150"/>
    </row>
    <row r="74899" spans="2:2">
      <c r="B74899" s="150"/>
    </row>
    <row r="74900" spans="2:2">
      <c r="B74900" s="150"/>
    </row>
    <row r="74901" spans="2:2">
      <c r="B74901" s="150"/>
    </row>
    <row r="74902" spans="2:2">
      <c r="B74902" s="150"/>
    </row>
    <row r="74903" spans="2:2">
      <c r="B74903" s="150"/>
    </row>
    <row r="74904" spans="2:2">
      <c r="B74904" s="150"/>
    </row>
    <row r="74905" spans="2:2">
      <c r="B74905" s="150"/>
    </row>
    <row r="74906" spans="2:2">
      <c r="B74906" s="150"/>
    </row>
    <row r="74907" spans="2:2">
      <c r="B74907" s="150"/>
    </row>
    <row r="74908" spans="2:2">
      <c r="B74908" s="150"/>
    </row>
    <row r="74909" spans="2:2">
      <c r="B74909" s="150"/>
    </row>
    <row r="74910" spans="2:2">
      <c r="B74910" s="150"/>
    </row>
    <row r="74911" spans="2:2">
      <c r="B74911" s="150"/>
    </row>
    <row r="74912" spans="2:2">
      <c r="B74912" s="150"/>
    </row>
    <row r="74913" spans="2:2">
      <c r="B74913" s="150"/>
    </row>
    <row r="74914" spans="2:2">
      <c r="B74914" s="150"/>
    </row>
    <row r="74915" spans="2:2">
      <c r="B74915" s="150"/>
    </row>
    <row r="74916" spans="2:2">
      <c r="B74916" s="150"/>
    </row>
    <row r="74917" spans="2:2">
      <c r="B74917" s="150"/>
    </row>
    <row r="74918" spans="2:2">
      <c r="B74918" s="150"/>
    </row>
    <row r="74919" spans="2:2">
      <c r="B74919" s="150"/>
    </row>
    <row r="74920" spans="2:2">
      <c r="B74920" s="150"/>
    </row>
    <row r="74921" spans="2:2">
      <c r="B74921" s="150"/>
    </row>
    <row r="74922" spans="2:2">
      <c r="B74922" s="150"/>
    </row>
    <row r="74923" spans="2:2">
      <c r="B74923" s="150"/>
    </row>
    <row r="74924" spans="2:2">
      <c r="B74924" s="150"/>
    </row>
    <row r="74925" spans="2:2">
      <c r="B74925" s="150"/>
    </row>
    <row r="74926" spans="2:2">
      <c r="B74926" s="150"/>
    </row>
    <row r="74927" spans="2:2">
      <c r="B74927" s="150"/>
    </row>
    <row r="74928" spans="2:2">
      <c r="B74928" s="150"/>
    </row>
    <row r="74929" spans="2:2">
      <c r="B74929" s="150"/>
    </row>
    <row r="74930" spans="2:2">
      <c r="B74930" s="150"/>
    </row>
    <row r="74931" spans="2:2">
      <c r="B74931" s="150"/>
    </row>
    <row r="74932" spans="2:2">
      <c r="B74932" s="150"/>
    </row>
    <row r="74933" spans="2:2">
      <c r="B74933" s="150"/>
    </row>
    <row r="74934" spans="2:2">
      <c r="B74934" s="150"/>
    </row>
    <row r="74935" spans="2:2">
      <c r="B74935" s="150"/>
    </row>
    <row r="74936" spans="2:2">
      <c r="B74936" s="150"/>
    </row>
    <row r="74937" spans="2:2">
      <c r="B74937" s="150"/>
    </row>
    <row r="74938" spans="2:2">
      <c r="B74938" s="150"/>
    </row>
    <row r="74939" spans="2:2">
      <c r="B74939" s="150"/>
    </row>
    <row r="74940" spans="2:2">
      <c r="B74940" s="150"/>
    </row>
    <row r="74941" spans="2:2">
      <c r="B74941" s="150"/>
    </row>
    <row r="74942" spans="2:2">
      <c r="B74942" s="150"/>
    </row>
    <row r="74943" spans="2:2">
      <c r="B74943" s="150"/>
    </row>
    <row r="74944" spans="2:2">
      <c r="B74944" s="150"/>
    </row>
    <row r="74945" spans="2:2">
      <c r="B74945" s="150"/>
    </row>
    <row r="74946" spans="2:2">
      <c r="B74946" s="150"/>
    </row>
    <row r="74947" spans="2:2">
      <c r="B74947" s="150"/>
    </row>
    <row r="74948" spans="2:2">
      <c r="B74948" s="150"/>
    </row>
    <row r="74949" spans="2:2">
      <c r="B74949" s="150"/>
    </row>
    <row r="74950" spans="2:2">
      <c r="B74950" s="150"/>
    </row>
    <row r="74951" spans="2:2">
      <c r="B74951" s="150"/>
    </row>
    <row r="74952" spans="2:2">
      <c r="B74952" s="150"/>
    </row>
    <row r="74953" spans="2:2">
      <c r="B74953" s="150"/>
    </row>
    <row r="74954" spans="2:2">
      <c r="B74954" s="150"/>
    </row>
    <row r="74955" spans="2:2">
      <c r="B74955" s="150"/>
    </row>
    <row r="74956" spans="2:2">
      <c r="B74956" s="150"/>
    </row>
    <row r="74957" spans="2:2">
      <c r="B74957" s="150"/>
    </row>
    <row r="74958" spans="2:2">
      <c r="B74958" s="150"/>
    </row>
    <row r="74959" spans="2:2">
      <c r="B74959" s="150"/>
    </row>
    <row r="74960" spans="2:2">
      <c r="B74960" s="150"/>
    </row>
    <row r="74961" spans="2:2">
      <c r="B74961" s="150"/>
    </row>
    <row r="74962" spans="2:2">
      <c r="B74962" s="150"/>
    </row>
    <row r="74963" spans="2:2">
      <c r="B74963" s="150"/>
    </row>
    <row r="74964" spans="2:2">
      <c r="B74964" s="150"/>
    </row>
    <row r="74965" spans="2:2">
      <c r="B74965" s="150"/>
    </row>
    <row r="74966" spans="2:2">
      <c r="B74966" s="150"/>
    </row>
    <row r="74967" spans="2:2">
      <c r="B74967" s="150"/>
    </row>
    <row r="74968" spans="2:2">
      <c r="B74968" s="150"/>
    </row>
    <row r="74969" spans="2:2">
      <c r="B74969" s="150"/>
    </row>
    <row r="74970" spans="2:2">
      <c r="B74970" s="150"/>
    </row>
    <row r="74971" spans="2:2">
      <c r="B74971" s="150"/>
    </row>
    <row r="74972" spans="2:2">
      <c r="B74972" s="150"/>
    </row>
    <row r="74973" spans="2:2">
      <c r="B74973" s="150"/>
    </row>
    <row r="74974" spans="2:2">
      <c r="B74974" s="150"/>
    </row>
    <row r="74975" spans="2:2">
      <c r="B74975" s="150"/>
    </row>
    <row r="74976" spans="2:2">
      <c r="B74976" s="150"/>
    </row>
    <row r="74977" spans="2:2">
      <c r="B74977" s="150"/>
    </row>
    <row r="74978" spans="2:2">
      <c r="B74978" s="150"/>
    </row>
    <row r="74979" spans="2:2">
      <c r="B74979" s="150"/>
    </row>
    <row r="74980" spans="2:2">
      <c r="B74980" s="150"/>
    </row>
    <row r="74981" spans="2:2">
      <c r="B74981" s="150"/>
    </row>
    <row r="74982" spans="2:2">
      <c r="B74982" s="150"/>
    </row>
    <row r="74983" spans="2:2">
      <c r="B74983" s="150"/>
    </row>
    <row r="74984" spans="2:2">
      <c r="B74984" s="150"/>
    </row>
    <row r="74985" spans="2:2">
      <c r="B74985" s="150"/>
    </row>
    <row r="74986" spans="2:2">
      <c r="B74986" s="150"/>
    </row>
    <row r="74987" spans="2:2">
      <c r="B74987" s="150"/>
    </row>
    <row r="74988" spans="2:2">
      <c r="B74988" s="150"/>
    </row>
    <row r="74989" spans="2:2">
      <c r="B74989" s="150"/>
    </row>
    <row r="74990" spans="2:2">
      <c r="B74990" s="150"/>
    </row>
    <row r="74991" spans="2:2">
      <c r="B74991" s="150"/>
    </row>
    <row r="74992" spans="2:2">
      <c r="B74992" s="150"/>
    </row>
    <row r="74993" spans="2:2">
      <c r="B74993" s="150"/>
    </row>
    <row r="74994" spans="2:2">
      <c r="B74994" s="150"/>
    </row>
    <row r="74995" spans="2:2">
      <c r="B74995" s="150"/>
    </row>
    <row r="74996" spans="2:2">
      <c r="B74996" s="150"/>
    </row>
    <row r="74997" spans="2:2">
      <c r="B74997" s="150"/>
    </row>
    <row r="74998" spans="2:2">
      <c r="B74998" s="150"/>
    </row>
    <row r="74999" spans="2:2">
      <c r="B74999" s="150"/>
    </row>
    <row r="75000" spans="2:2">
      <c r="B75000" s="150"/>
    </row>
    <row r="75001" spans="2:2">
      <c r="B75001" s="150"/>
    </row>
    <row r="75002" spans="2:2">
      <c r="B75002" s="150"/>
    </row>
    <row r="75003" spans="2:2">
      <c r="B75003" s="150"/>
    </row>
    <row r="75004" spans="2:2">
      <c r="B75004" s="150"/>
    </row>
    <row r="75005" spans="2:2">
      <c r="B75005" s="150"/>
    </row>
    <row r="75006" spans="2:2">
      <c r="B75006" s="150"/>
    </row>
    <row r="75007" spans="2:2">
      <c r="B75007" s="150"/>
    </row>
    <row r="75008" spans="2:2">
      <c r="B75008" s="150"/>
    </row>
    <row r="75009" spans="2:2">
      <c r="B75009" s="150"/>
    </row>
    <row r="75010" spans="2:2">
      <c r="B75010" s="150"/>
    </row>
    <row r="75011" spans="2:2">
      <c r="B75011" s="150"/>
    </row>
    <row r="75012" spans="2:2">
      <c r="B75012" s="150"/>
    </row>
    <row r="75013" spans="2:2">
      <c r="B75013" s="150"/>
    </row>
    <row r="75014" spans="2:2">
      <c r="B75014" s="150"/>
    </row>
    <row r="75015" spans="2:2">
      <c r="B75015" s="150"/>
    </row>
    <row r="75016" spans="2:2">
      <c r="B75016" s="150"/>
    </row>
    <row r="75017" spans="2:2">
      <c r="B75017" s="150"/>
    </row>
    <row r="75018" spans="2:2">
      <c r="B75018" s="150"/>
    </row>
    <row r="75019" spans="2:2">
      <c r="B75019" s="150"/>
    </row>
    <row r="75020" spans="2:2">
      <c r="B75020" s="150"/>
    </row>
    <row r="75021" spans="2:2">
      <c r="B75021" s="150"/>
    </row>
    <row r="75022" spans="2:2">
      <c r="B75022" s="150"/>
    </row>
    <row r="75023" spans="2:2">
      <c r="B75023" s="150"/>
    </row>
    <row r="75024" spans="2:2">
      <c r="B75024" s="150"/>
    </row>
    <row r="75025" spans="2:2">
      <c r="B75025" s="150"/>
    </row>
    <row r="75026" spans="2:2">
      <c r="B75026" s="150"/>
    </row>
    <row r="75027" spans="2:2">
      <c r="B75027" s="150"/>
    </row>
    <row r="75028" spans="2:2">
      <c r="B75028" s="150"/>
    </row>
    <row r="75029" spans="2:2">
      <c r="B75029" s="150"/>
    </row>
    <row r="75030" spans="2:2">
      <c r="B75030" s="150"/>
    </row>
    <row r="75031" spans="2:2">
      <c r="B75031" s="150"/>
    </row>
    <row r="75032" spans="2:2">
      <c r="B75032" s="150"/>
    </row>
    <row r="75033" spans="2:2">
      <c r="B75033" s="150"/>
    </row>
    <row r="75034" spans="2:2">
      <c r="B75034" s="150"/>
    </row>
    <row r="75035" spans="2:2">
      <c r="B75035" s="150"/>
    </row>
    <row r="75036" spans="2:2">
      <c r="B75036" s="150"/>
    </row>
    <row r="75037" spans="2:2">
      <c r="B75037" s="150"/>
    </row>
    <row r="75038" spans="2:2">
      <c r="B75038" s="150"/>
    </row>
    <row r="75039" spans="2:2">
      <c r="B75039" s="150"/>
    </row>
    <row r="75040" spans="2:2">
      <c r="B75040" s="150"/>
    </row>
    <row r="75041" spans="2:2">
      <c r="B75041" s="150"/>
    </row>
    <row r="75042" spans="2:2">
      <c r="B75042" s="150"/>
    </row>
    <row r="75043" spans="2:2">
      <c r="B75043" s="150"/>
    </row>
    <row r="75044" spans="2:2">
      <c r="B75044" s="150"/>
    </row>
    <row r="75045" spans="2:2">
      <c r="B75045" s="150"/>
    </row>
    <row r="75046" spans="2:2">
      <c r="B75046" s="150"/>
    </row>
    <row r="75047" spans="2:2">
      <c r="B75047" s="150"/>
    </row>
    <row r="75048" spans="2:2">
      <c r="B75048" s="150"/>
    </row>
    <row r="75049" spans="2:2">
      <c r="B75049" s="150"/>
    </row>
    <row r="75050" spans="2:2">
      <c r="B75050" s="150"/>
    </row>
    <row r="75051" spans="2:2">
      <c r="B75051" s="150"/>
    </row>
    <row r="75052" spans="2:2">
      <c r="B75052" s="150"/>
    </row>
    <row r="75053" spans="2:2">
      <c r="B75053" s="150"/>
    </row>
    <row r="75054" spans="2:2">
      <c r="B75054" s="150"/>
    </row>
    <row r="75055" spans="2:2">
      <c r="B75055" s="150"/>
    </row>
    <row r="75056" spans="2:2">
      <c r="B75056" s="150"/>
    </row>
    <row r="75057" spans="2:2">
      <c r="B75057" s="150"/>
    </row>
    <row r="75058" spans="2:2">
      <c r="B75058" s="150"/>
    </row>
    <row r="75059" spans="2:2">
      <c r="B75059" s="150"/>
    </row>
    <row r="75060" spans="2:2">
      <c r="B75060" s="150"/>
    </row>
    <row r="75061" spans="2:2">
      <c r="B75061" s="150"/>
    </row>
    <row r="75062" spans="2:2">
      <c r="B75062" s="150"/>
    </row>
    <row r="75063" spans="2:2">
      <c r="B75063" s="150"/>
    </row>
    <row r="75064" spans="2:2">
      <c r="B75064" s="150"/>
    </row>
    <row r="75065" spans="2:2">
      <c r="B75065" s="150"/>
    </row>
    <row r="75066" spans="2:2">
      <c r="B75066" s="150"/>
    </row>
    <row r="75067" spans="2:2">
      <c r="B75067" s="150"/>
    </row>
    <row r="75068" spans="2:2">
      <c r="B75068" s="150"/>
    </row>
    <row r="75069" spans="2:2">
      <c r="B75069" s="150"/>
    </row>
    <row r="75070" spans="2:2">
      <c r="B75070" s="150"/>
    </row>
    <row r="75071" spans="2:2">
      <c r="B75071" s="150"/>
    </row>
    <row r="75072" spans="2:2">
      <c r="B75072" s="150"/>
    </row>
    <row r="75073" spans="2:2">
      <c r="B75073" s="150"/>
    </row>
    <row r="75074" spans="2:2">
      <c r="B75074" s="150"/>
    </row>
    <row r="75075" spans="2:2">
      <c r="B75075" s="150"/>
    </row>
    <row r="75076" spans="2:2">
      <c r="B75076" s="150"/>
    </row>
    <row r="75077" spans="2:2">
      <c r="B75077" s="150"/>
    </row>
    <row r="75078" spans="2:2">
      <c r="B75078" s="150"/>
    </row>
    <row r="75079" spans="2:2">
      <c r="B75079" s="150"/>
    </row>
    <row r="75080" spans="2:2">
      <c r="B75080" s="150"/>
    </row>
    <row r="75081" spans="2:2">
      <c r="B75081" s="150"/>
    </row>
    <row r="75082" spans="2:2">
      <c r="B75082" s="150"/>
    </row>
    <row r="75083" spans="2:2">
      <c r="B75083" s="150"/>
    </row>
    <row r="75084" spans="2:2">
      <c r="B75084" s="150"/>
    </row>
    <row r="75085" spans="2:2">
      <c r="B75085" s="150"/>
    </row>
    <row r="75086" spans="2:2">
      <c r="B75086" s="150"/>
    </row>
    <row r="75087" spans="2:2">
      <c r="B75087" s="150"/>
    </row>
    <row r="75088" spans="2:2">
      <c r="B75088" s="150"/>
    </row>
    <row r="75089" spans="2:2">
      <c r="B75089" s="150"/>
    </row>
    <row r="75090" spans="2:2">
      <c r="B75090" s="150"/>
    </row>
    <row r="75091" spans="2:2">
      <c r="B75091" s="150"/>
    </row>
    <row r="75092" spans="2:2">
      <c r="B75092" s="150"/>
    </row>
    <row r="75093" spans="2:2">
      <c r="B75093" s="150"/>
    </row>
    <row r="75094" spans="2:2">
      <c r="B75094" s="150"/>
    </row>
    <row r="75095" spans="2:2">
      <c r="B75095" s="150"/>
    </row>
    <row r="75096" spans="2:2">
      <c r="B75096" s="150"/>
    </row>
    <row r="75097" spans="2:2">
      <c r="B75097" s="150"/>
    </row>
    <row r="75098" spans="2:2">
      <c r="B75098" s="150"/>
    </row>
    <row r="75099" spans="2:2">
      <c r="B75099" s="150"/>
    </row>
    <row r="75100" spans="2:2">
      <c r="B75100" s="150"/>
    </row>
    <row r="75101" spans="2:2">
      <c r="B75101" s="150"/>
    </row>
    <row r="75102" spans="2:2">
      <c r="B75102" s="150"/>
    </row>
    <row r="75103" spans="2:2">
      <c r="B75103" s="150"/>
    </row>
    <row r="75104" spans="2:2">
      <c r="B75104" s="150"/>
    </row>
    <row r="75105" spans="2:2">
      <c r="B75105" s="150"/>
    </row>
    <row r="75106" spans="2:2">
      <c r="B75106" s="150"/>
    </row>
    <row r="75107" spans="2:2">
      <c r="B75107" s="150"/>
    </row>
    <row r="75108" spans="2:2">
      <c r="B75108" s="150"/>
    </row>
    <row r="75109" spans="2:2">
      <c r="B75109" s="150"/>
    </row>
    <row r="75110" spans="2:2">
      <c r="B75110" s="150"/>
    </row>
    <row r="75111" spans="2:2">
      <c r="B75111" s="150"/>
    </row>
    <row r="75112" spans="2:2">
      <c r="B75112" s="150"/>
    </row>
    <row r="75113" spans="2:2">
      <c r="B75113" s="150"/>
    </row>
    <row r="75114" spans="2:2">
      <c r="B75114" s="150"/>
    </row>
    <row r="75115" spans="2:2">
      <c r="B75115" s="150"/>
    </row>
    <row r="75116" spans="2:2">
      <c r="B75116" s="150"/>
    </row>
    <row r="75117" spans="2:2">
      <c r="B75117" s="150"/>
    </row>
    <row r="75118" spans="2:2">
      <c r="B75118" s="150"/>
    </row>
    <row r="75119" spans="2:2">
      <c r="B75119" s="150"/>
    </row>
    <row r="75120" spans="2:2">
      <c r="B75120" s="150"/>
    </row>
    <row r="75121" spans="2:2">
      <c r="B75121" s="150"/>
    </row>
    <row r="75122" spans="2:2">
      <c r="B75122" s="150"/>
    </row>
    <row r="75123" spans="2:2">
      <c r="B75123" s="150"/>
    </row>
    <row r="75124" spans="2:2">
      <c r="B75124" s="150"/>
    </row>
    <row r="75125" spans="2:2">
      <c r="B75125" s="150"/>
    </row>
    <row r="75126" spans="2:2">
      <c r="B75126" s="150"/>
    </row>
    <row r="75127" spans="2:2">
      <c r="B75127" s="150"/>
    </row>
    <row r="75128" spans="2:2">
      <c r="B75128" s="150"/>
    </row>
    <row r="75129" spans="2:2">
      <c r="B75129" s="150"/>
    </row>
    <row r="75130" spans="2:2">
      <c r="B75130" s="150"/>
    </row>
    <row r="75131" spans="2:2">
      <c r="B75131" s="150"/>
    </row>
    <row r="75132" spans="2:2">
      <c r="B75132" s="150"/>
    </row>
    <row r="75133" spans="2:2">
      <c r="B75133" s="150"/>
    </row>
    <row r="75134" spans="2:2">
      <c r="B75134" s="150"/>
    </row>
    <row r="75135" spans="2:2">
      <c r="B75135" s="150"/>
    </row>
    <row r="75136" spans="2:2">
      <c r="B75136" s="150"/>
    </row>
    <row r="75137" spans="2:2">
      <c r="B75137" s="150"/>
    </row>
    <row r="75138" spans="2:2">
      <c r="B75138" s="150"/>
    </row>
    <row r="75139" spans="2:2">
      <c r="B75139" s="150"/>
    </row>
    <row r="75140" spans="2:2">
      <c r="B75140" s="150"/>
    </row>
    <row r="75141" spans="2:2">
      <c r="B75141" s="150"/>
    </row>
    <row r="75142" spans="2:2">
      <c r="B75142" s="150"/>
    </row>
    <row r="75143" spans="2:2">
      <c r="B75143" s="150"/>
    </row>
    <row r="75144" spans="2:2">
      <c r="B75144" s="150"/>
    </row>
    <row r="75145" spans="2:2">
      <c r="B75145" s="150"/>
    </row>
    <row r="75146" spans="2:2">
      <c r="B75146" s="150"/>
    </row>
    <row r="75147" spans="2:2">
      <c r="B75147" s="150"/>
    </row>
    <row r="75148" spans="2:2">
      <c r="B75148" s="150"/>
    </row>
    <row r="75149" spans="2:2">
      <c r="B75149" s="150"/>
    </row>
    <row r="75150" spans="2:2">
      <c r="B75150" s="150"/>
    </row>
    <row r="75151" spans="2:2">
      <c r="B75151" s="150"/>
    </row>
    <row r="75152" spans="2:2">
      <c r="B75152" s="150"/>
    </row>
    <row r="75153" spans="2:2">
      <c r="B75153" s="150"/>
    </row>
    <row r="75154" spans="2:2">
      <c r="B75154" s="150"/>
    </row>
    <row r="75155" spans="2:2">
      <c r="B75155" s="150"/>
    </row>
    <row r="75156" spans="2:2">
      <c r="B75156" s="150"/>
    </row>
    <row r="75157" spans="2:2">
      <c r="B75157" s="150"/>
    </row>
    <row r="75158" spans="2:2">
      <c r="B75158" s="150"/>
    </row>
    <row r="75159" spans="2:2">
      <c r="B75159" s="150"/>
    </row>
    <row r="75160" spans="2:2">
      <c r="B75160" s="150"/>
    </row>
    <row r="75161" spans="2:2">
      <c r="B75161" s="150"/>
    </row>
    <row r="75162" spans="2:2">
      <c r="B75162" s="150"/>
    </row>
    <row r="75163" spans="2:2">
      <c r="B75163" s="150"/>
    </row>
    <row r="75164" spans="2:2">
      <c r="B75164" s="150"/>
    </row>
    <row r="75165" spans="2:2">
      <c r="B75165" s="150"/>
    </row>
    <row r="75166" spans="2:2">
      <c r="B75166" s="150"/>
    </row>
    <row r="75167" spans="2:2">
      <c r="B75167" s="150"/>
    </row>
    <row r="75168" spans="2:2">
      <c r="B75168" s="150"/>
    </row>
    <row r="75169" spans="2:2">
      <c r="B75169" s="150"/>
    </row>
    <row r="75170" spans="2:2">
      <c r="B75170" s="150"/>
    </row>
    <row r="75171" spans="2:2">
      <c r="B75171" s="150"/>
    </row>
    <row r="75172" spans="2:2">
      <c r="B75172" s="150"/>
    </row>
    <row r="75173" spans="2:2">
      <c r="B75173" s="150"/>
    </row>
    <row r="75174" spans="2:2">
      <c r="B75174" s="150"/>
    </row>
    <row r="75175" spans="2:2">
      <c r="B75175" s="150"/>
    </row>
    <row r="75176" spans="2:2">
      <c r="B75176" s="150"/>
    </row>
    <row r="75177" spans="2:2">
      <c r="B75177" s="150"/>
    </row>
    <row r="75178" spans="2:2">
      <c r="B75178" s="150"/>
    </row>
    <row r="75179" spans="2:2">
      <c r="B75179" s="150"/>
    </row>
    <row r="75180" spans="2:2">
      <c r="B75180" s="150"/>
    </row>
    <row r="75181" spans="2:2">
      <c r="B75181" s="150"/>
    </row>
    <row r="75182" spans="2:2">
      <c r="B75182" s="150"/>
    </row>
    <row r="75183" spans="2:2">
      <c r="B75183" s="150"/>
    </row>
    <row r="75184" spans="2:2">
      <c r="B75184" s="150"/>
    </row>
    <row r="75185" spans="2:2">
      <c r="B75185" s="150"/>
    </row>
    <row r="75186" spans="2:2">
      <c r="B75186" s="150"/>
    </row>
    <row r="75187" spans="2:2">
      <c r="B75187" s="150"/>
    </row>
    <row r="75188" spans="2:2">
      <c r="B75188" s="150"/>
    </row>
    <row r="75189" spans="2:2">
      <c r="B75189" s="150"/>
    </row>
    <row r="75190" spans="2:2">
      <c r="B75190" s="150"/>
    </row>
    <row r="75191" spans="2:2">
      <c r="B75191" s="150"/>
    </row>
    <row r="75192" spans="2:2">
      <c r="B75192" s="150"/>
    </row>
    <row r="75193" spans="2:2">
      <c r="B75193" s="150"/>
    </row>
    <row r="75194" spans="2:2">
      <c r="B75194" s="150"/>
    </row>
    <row r="75195" spans="2:2">
      <c r="B75195" s="150"/>
    </row>
    <row r="75196" spans="2:2">
      <c r="B75196" s="150"/>
    </row>
    <row r="75197" spans="2:2">
      <c r="B75197" s="150"/>
    </row>
    <row r="75198" spans="2:2">
      <c r="B75198" s="150"/>
    </row>
    <row r="75199" spans="2:2">
      <c r="B75199" s="150"/>
    </row>
    <row r="75200" spans="2:2">
      <c r="B75200" s="150"/>
    </row>
    <row r="75201" spans="2:2">
      <c r="B75201" s="150"/>
    </row>
    <row r="75202" spans="2:2">
      <c r="B75202" s="150"/>
    </row>
    <row r="75203" spans="2:2">
      <c r="B75203" s="150"/>
    </row>
    <row r="75204" spans="2:2">
      <c r="B75204" s="150"/>
    </row>
    <row r="75205" spans="2:2">
      <c r="B75205" s="150"/>
    </row>
    <row r="75206" spans="2:2">
      <c r="B75206" s="150"/>
    </row>
    <row r="75207" spans="2:2">
      <c r="B75207" s="150"/>
    </row>
    <row r="75208" spans="2:2">
      <c r="B75208" s="150"/>
    </row>
    <row r="75209" spans="2:2">
      <c r="B75209" s="150"/>
    </row>
    <row r="75210" spans="2:2">
      <c r="B75210" s="150"/>
    </row>
    <row r="75211" spans="2:2">
      <c r="B75211" s="150"/>
    </row>
    <row r="75212" spans="2:2">
      <c r="B75212" s="150"/>
    </row>
    <row r="75213" spans="2:2">
      <c r="B75213" s="150"/>
    </row>
    <row r="75214" spans="2:2">
      <c r="B75214" s="150"/>
    </row>
    <row r="75215" spans="2:2">
      <c r="B75215" s="150"/>
    </row>
    <row r="75216" spans="2:2">
      <c r="B75216" s="150"/>
    </row>
    <row r="75217" spans="2:2">
      <c r="B75217" s="150"/>
    </row>
    <row r="75218" spans="2:2">
      <c r="B75218" s="150"/>
    </row>
    <row r="75219" spans="2:2">
      <c r="B75219" s="150"/>
    </row>
    <row r="75220" spans="2:2">
      <c r="B75220" s="150"/>
    </row>
    <row r="75221" spans="2:2">
      <c r="B75221" s="150"/>
    </row>
    <row r="75222" spans="2:2">
      <c r="B75222" s="150"/>
    </row>
    <row r="75223" spans="2:2">
      <c r="B75223" s="150"/>
    </row>
    <row r="75224" spans="2:2">
      <c r="B75224" s="150"/>
    </row>
    <row r="75225" spans="2:2">
      <c r="B75225" s="150"/>
    </row>
    <row r="75226" spans="2:2">
      <c r="B75226" s="150"/>
    </row>
    <row r="75227" spans="2:2">
      <c r="B75227" s="150"/>
    </row>
    <row r="75228" spans="2:2">
      <c r="B75228" s="150"/>
    </row>
    <row r="75229" spans="2:2">
      <c r="B75229" s="150"/>
    </row>
    <row r="75230" spans="2:2">
      <c r="B75230" s="150"/>
    </row>
    <row r="75231" spans="2:2">
      <c r="B75231" s="150"/>
    </row>
    <row r="75232" spans="2:2">
      <c r="B75232" s="150"/>
    </row>
    <row r="75233" spans="2:2">
      <c r="B75233" s="150"/>
    </row>
    <row r="75234" spans="2:2">
      <c r="B75234" s="150"/>
    </row>
    <row r="75235" spans="2:2">
      <c r="B75235" s="150"/>
    </row>
    <row r="75236" spans="2:2">
      <c r="B75236" s="150"/>
    </row>
    <row r="75237" spans="2:2">
      <c r="B75237" s="150"/>
    </row>
    <row r="75238" spans="2:2">
      <c r="B75238" s="150"/>
    </row>
    <row r="75239" spans="2:2">
      <c r="B75239" s="150"/>
    </row>
    <row r="75240" spans="2:2">
      <c r="B75240" s="150"/>
    </row>
    <row r="75241" spans="2:2">
      <c r="B75241" s="150"/>
    </row>
    <row r="75242" spans="2:2">
      <c r="B75242" s="150"/>
    </row>
    <row r="75243" spans="2:2">
      <c r="B75243" s="150"/>
    </row>
    <row r="75244" spans="2:2">
      <c r="B75244" s="150"/>
    </row>
    <row r="75245" spans="2:2">
      <c r="B75245" s="150"/>
    </row>
    <row r="75246" spans="2:2">
      <c r="B75246" s="150"/>
    </row>
    <row r="75247" spans="2:2">
      <c r="B75247" s="150"/>
    </row>
    <row r="75248" spans="2:2">
      <c r="B75248" s="150"/>
    </row>
    <row r="75249" spans="2:2">
      <c r="B75249" s="150"/>
    </row>
    <row r="75250" spans="2:2">
      <c r="B75250" s="150"/>
    </row>
    <row r="75251" spans="2:2">
      <c r="B75251" s="150"/>
    </row>
    <row r="75252" spans="2:2">
      <c r="B75252" s="150"/>
    </row>
    <row r="75253" spans="2:2">
      <c r="B75253" s="150"/>
    </row>
    <row r="75254" spans="2:2">
      <c r="B75254" s="150"/>
    </row>
    <row r="75255" spans="2:2">
      <c r="B75255" s="150"/>
    </row>
    <row r="75256" spans="2:2">
      <c r="B75256" s="150"/>
    </row>
    <row r="75257" spans="2:2">
      <c r="B75257" s="150"/>
    </row>
    <row r="75258" spans="2:2">
      <c r="B75258" s="150"/>
    </row>
    <row r="75259" spans="2:2">
      <c r="B75259" s="150"/>
    </row>
    <row r="75260" spans="2:2">
      <c r="B75260" s="150"/>
    </row>
    <row r="75261" spans="2:2">
      <c r="B75261" s="150"/>
    </row>
    <row r="75262" spans="2:2">
      <c r="B75262" s="150"/>
    </row>
    <row r="75263" spans="2:2">
      <c r="B75263" s="150"/>
    </row>
    <row r="75264" spans="2:2">
      <c r="B75264" s="150"/>
    </row>
    <row r="75265" spans="2:2">
      <c r="B75265" s="150"/>
    </row>
    <row r="75266" spans="2:2">
      <c r="B75266" s="150"/>
    </row>
    <row r="75267" spans="2:2">
      <c r="B75267" s="150"/>
    </row>
    <row r="75268" spans="2:2">
      <c r="B75268" s="150"/>
    </row>
    <row r="75269" spans="2:2">
      <c r="B75269" s="150"/>
    </row>
    <row r="75270" spans="2:2">
      <c r="B75270" s="150"/>
    </row>
    <row r="75271" spans="2:2">
      <c r="B75271" s="150"/>
    </row>
    <row r="75272" spans="2:2">
      <c r="B75272" s="150"/>
    </row>
    <row r="75273" spans="2:2">
      <c r="B75273" s="150"/>
    </row>
    <row r="75274" spans="2:2">
      <c r="B75274" s="150"/>
    </row>
    <row r="75275" spans="2:2">
      <c r="B75275" s="150"/>
    </row>
    <row r="75276" spans="2:2">
      <c r="B75276" s="150"/>
    </row>
    <row r="75277" spans="2:2">
      <c r="B75277" s="150"/>
    </row>
    <row r="75278" spans="2:2">
      <c r="B75278" s="150"/>
    </row>
    <row r="75279" spans="2:2">
      <c r="B75279" s="150"/>
    </row>
    <row r="75280" spans="2:2">
      <c r="B75280" s="150"/>
    </row>
    <row r="75281" spans="2:2">
      <c r="B75281" s="150"/>
    </row>
    <row r="75282" spans="2:2">
      <c r="B75282" s="150"/>
    </row>
    <row r="75283" spans="2:2">
      <c r="B75283" s="150"/>
    </row>
    <row r="75284" spans="2:2">
      <c r="B75284" s="150"/>
    </row>
    <row r="75285" spans="2:2">
      <c r="B75285" s="150"/>
    </row>
    <row r="75286" spans="2:2">
      <c r="B75286" s="150"/>
    </row>
    <row r="75287" spans="2:2">
      <c r="B75287" s="150"/>
    </row>
    <row r="75288" spans="2:2">
      <c r="B75288" s="150"/>
    </row>
    <row r="75289" spans="2:2">
      <c r="B75289" s="150"/>
    </row>
    <row r="75290" spans="2:2">
      <c r="B75290" s="150"/>
    </row>
    <row r="75291" spans="2:2">
      <c r="B75291" s="150"/>
    </row>
    <row r="75292" spans="2:2">
      <c r="B75292" s="150"/>
    </row>
    <row r="75293" spans="2:2">
      <c r="B75293" s="150"/>
    </row>
    <row r="75294" spans="2:2">
      <c r="B75294" s="150"/>
    </row>
    <row r="75295" spans="2:2">
      <c r="B75295" s="150"/>
    </row>
    <row r="75296" spans="2:2">
      <c r="B75296" s="150"/>
    </row>
    <row r="75297" spans="2:2">
      <c r="B75297" s="150"/>
    </row>
    <row r="75298" spans="2:2">
      <c r="B75298" s="150"/>
    </row>
    <row r="75299" spans="2:2">
      <c r="B75299" s="150"/>
    </row>
    <row r="75300" spans="2:2">
      <c r="B75300" s="150"/>
    </row>
    <row r="75301" spans="2:2">
      <c r="B75301" s="150"/>
    </row>
    <row r="75302" spans="2:2">
      <c r="B75302" s="150"/>
    </row>
    <row r="75303" spans="2:2">
      <c r="B75303" s="150"/>
    </row>
    <row r="75304" spans="2:2">
      <c r="B75304" s="150"/>
    </row>
    <row r="75305" spans="2:2">
      <c r="B75305" s="150"/>
    </row>
    <row r="75306" spans="2:2">
      <c r="B75306" s="150"/>
    </row>
    <row r="75307" spans="2:2">
      <c r="B75307" s="150"/>
    </row>
    <row r="75308" spans="2:2">
      <c r="B75308" s="150"/>
    </row>
    <row r="75309" spans="2:2">
      <c r="B75309" s="150"/>
    </row>
    <row r="75310" spans="2:2">
      <c r="B75310" s="150"/>
    </row>
    <row r="75311" spans="2:2">
      <c r="B75311" s="150"/>
    </row>
    <row r="75312" spans="2:2">
      <c r="B75312" s="150"/>
    </row>
    <row r="75313" spans="2:2">
      <c r="B75313" s="150"/>
    </row>
    <row r="75314" spans="2:2">
      <c r="B75314" s="150"/>
    </row>
    <row r="75315" spans="2:2">
      <c r="B75315" s="150"/>
    </row>
    <row r="75316" spans="2:2">
      <c r="B75316" s="150"/>
    </row>
    <row r="75317" spans="2:2">
      <c r="B75317" s="150"/>
    </row>
    <row r="75318" spans="2:2">
      <c r="B75318" s="150"/>
    </row>
    <row r="75319" spans="2:2">
      <c r="B75319" s="150"/>
    </row>
    <row r="75320" spans="2:2">
      <c r="B75320" s="150"/>
    </row>
    <row r="75321" spans="2:2">
      <c r="B75321" s="150"/>
    </row>
    <row r="75322" spans="2:2">
      <c r="B75322" s="150"/>
    </row>
    <row r="75323" spans="2:2">
      <c r="B75323" s="150"/>
    </row>
    <row r="75324" spans="2:2">
      <c r="B75324" s="150"/>
    </row>
    <row r="75325" spans="2:2">
      <c r="B75325" s="150"/>
    </row>
    <row r="75326" spans="2:2">
      <c r="B75326" s="150"/>
    </row>
    <row r="75327" spans="2:2">
      <c r="B75327" s="150"/>
    </row>
    <row r="75328" spans="2:2">
      <c r="B75328" s="150"/>
    </row>
    <row r="75329" spans="2:2">
      <c r="B75329" s="150"/>
    </row>
    <row r="75330" spans="2:2">
      <c r="B75330" s="150"/>
    </row>
    <row r="75331" spans="2:2">
      <c r="B75331" s="150"/>
    </row>
    <row r="75332" spans="2:2">
      <c r="B75332" s="150"/>
    </row>
    <row r="75333" spans="2:2">
      <c r="B75333" s="150"/>
    </row>
    <row r="75334" spans="2:2">
      <c r="B75334" s="150"/>
    </row>
    <row r="75335" spans="2:2">
      <c r="B75335" s="150"/>
    </row>
    <row r="75336" spans="2:2">
      <c r="B75336" s="150"/>
    </row>
    <row r="75337" spans="2:2">
      <c r="B75337" s="150"/>
    </row>
    <row r="75338" spans="2:2">
      <c r="B75338" s="150"/>
    </row>
    <row r="75339" spans="2:2">
      <c r="B75339" s="150"/>
    </row>
    <row r="75340" spans="2:2">
      <c r="B75340" s="150"/>
    </row>
    <row r="75341" spans="2:2">
      <c r="B75341" s="150"/>
    </row>
    <row r="75342" spans="2:2">
      <c r="B75342" s="150"/>
    </row>
    <row r="75343" spans="2:2">
      <c r="B75343" s="150"/>
    </row>
    <row r="75344" spans="2:2">
      <c r="B75344" s="150"/>
    </row>
    <row r="75345" spans="2:2">
      <c r="B75345" s="150"/>
    </row>
    <row r="75346" spans="2:2">
      <c r="B75346" s="150"/>
    </row>
    <row r="75347" spans="2:2">
      <c r="B75347" s="150"/>
    </row>
    <row r="75348" spans="2:2">
      <c r="B75348" s="150"/>
    </row>
    <row r="75349" spans="2:2">
      <c r="B75349" s="150"/>
    </row>
    <row r="75350" spans="2:2">
      <c r="B75350" s="150"/>
    </row>
    <row r="75351" spans="2:2">
      <c r="B75351" s="150"/>
    </row>
    <row r="75352" spans="2:2">
      <c r="B75352" s="150"/>
    </row>
    <row r="75353" spans="2:2">
      <c r="B75353" s="150"/>
    </row>
    <row r="75354" spans="2:2">
      <c r="B75354" s="150"/>
    </row>
    <row r="75355" spans="2:2">
      <c r="B75355" s="150"/>
    </row>
    <row r="75356" spans="2:2">
      <c r="B75356" s="150"/>
    </row>
    <row r="75357" spans="2:2">
      <c r="B75357" s="150"/>
    </row>
    <row r="75358" spans="2:2">
      <c r="B75358" s="150"/>
    </row>
    <row r="75359" spans="2:2">
      <c r="B75359" s="150"/>
    </row>
    <row r="75360" spans="2:2">
      <c r="B75360" s="150"/>
    </row>
    <row r="75361" spans="2:2">
      <c r="B75361" s="150"/>
    </row>
    <row r="75362" spans="2:2">
      <c r="B75362" s="150"/>
    </row>
    <row r="75363" spans="2:2">
      <c r="B75363" s="150"/>
    </row>
    <row r="75364" spans="2:2">
      <c r="B75364" s="150"/>
    </row>
    <row r="75365" spans="2:2">
      <c r="B75365" s="150"/>
    </row>
    <row r="75366" spans="2:2">
      <c r="B75366" s="150"/>
    </row>
    <row r="75367" spans="2:2">
      <c r="B75367" s="150"/>
    </row>
    <row r="75368" spans="2:2">
      <c r="B75368" s="150"/>
    </row>
    <row r="75369" spans="2:2">
      <c r="B75369" s="150"/>
    </row>
    <row r="75370" spans="2:2">
      <c r="B75370" s="150"/>
    </row>
    <row r="75371" spans="2:2">
      <c r="B75371" s="150"/>
    </row>
    <row r="75372" spans="2:2">
      <c r="B75372" s="150"/>
    </row>
    <row r="75373" spans="2:2">
      <c r="B75373" s="150"/>
    </row>
    <row r="75374" spans="2:2">
      <c r="B75374" s="150"/>
    </row>
    <row r="75375" spans="2:2">
      <c r="B75375" s="150"/>
    </row>
    <row r="75376" spans="2:2">
      <c r="B75376" s="150"/>
    </row>
    <row r="75377" spans="2:2">
      <c r="B75377" s="150"/>
    </row>
    <row r="75378" spans="2:2">
      <c r="B75378" s="150"/>
    </row>
    <row r="75379" spans="2:2">
      <c r="B75379" s="150"/>
    </row>
    <row r="75380" spans="2:2">
      <c r="B75380" s="150"/>
    </row>
    <row r="75381" spans="2:2">
      <c r="B75381" s="150"/>
    </row>
    <row r="75382" spans="2:2">
      <c r="B75382" s="150"/>
    </row>
    <row r="75383" spans="2:2">
      <c r="B75383" s="150"/>
    </row>
    <row r="75384" spans="2:2">
      <c r="B75384" s="150"/>
    </row>
    <row r="75385" spans="2:2">
      <c r="B75385" s="150"/>
    </row>
    <row r="75386" spans="2:2">
      <c r="B75386" s="150"/>
    </row>
    <row r="75387" spans="2:2">
      <c r="B75387" s="150"/>
    </row>
    <row r="75388" spans="2:2">
      <c r="B75388" s="150"/>
    </row>
    <row r="75389" spans="2:2">
      <c r="B75389" s="150"/>
    </row>
    <row r="75390" spans="2:2">
      <c r="B75390" s="150"/>
    </row>
    <row r="75391" spans="2:2">
      <c r="B75391" s="150"/>
    </row>
    <row r="75392" spans="2:2">
      <c r="B75392" s="150"/>
    </row>
    <row r="75393" spans="2:2">
      <c r="B75393" s="150"/>
    </row>
    <row r="75394" spans="2:2">
      <c r="B75394" s="150"/>
    </row>
    <row r="75395" spans="2:2">
      <c r="B75395" s="150"/>
    </row>
    <row r="75396" spans="2:2">
      <c r="B75396" s="150"/>
    </row>
    <row r="75397" spans="2:2">
      <c r="B75397" s="150"/>
    </row>
    <row r="75398" spans="2:2">
      <c r="B75398" s="150"/>
    </row>
    <row r="75399" spans="2:2">
      <c r="B75399" s="150"/>
    </row>
    <row r="75400" spans="2:2">
      <c r="B75400" s="150"/>
    </row>
    <row r="75401" spans="2:2">
      <c r="B75401" s="150"/>
    </row>
    <row r="75402" spans="2:2">
      <c r="B75402" s="150"/>
    </row>
    <row r="75403" spans="2:2">
      <c r="B75403" s="150"/>
    </row>
    <row r="75404" spans="2:2">
      <c r="B75404" s="150"/>
    </row>
    <row r="75405" spans="2:2">
      <c r="B75405" s="150"/>
    </row>
    <row r="75406" spans="2:2">
      <c r="B75406" s="150"/>
    </row>
    <row r="75407" spans="2:2">
      <c r="B75407" s="150"/>
    </row>
    <row r="75408" spans="2:2">
      <c r="B75408" s="150"/>
    </row>
    <row r="75409" spans="2:2">
      <c r="B75409" s="150"/>
    </row>
    <row r="75410" spans="2:2">
      <c r="B75410" s="150"/>
    </row>
    <row r="75411" spans="2:2">
      <c r="B75411" s="150"/>
    </row>
    <row r="75412" spans="2:2">
      <c r="B75412" s="150"/>
    </row>
    <row r="75413" spans="2:2">
      <c r="B75413" s="150"/>
    </row>
    <row r="75414" spans="2:2">
      <c r="B75414" s="150"/>
    </row>
    <row r="75415" spans="2:2">
      <c r="B75415" s="150"/>
    </row>
    <row r="75416" spans="2:2">
      <c r="B75416" s="150"/>
    </row>
    <row r="75417" spans="2:2">
      <c r="B75417" s="150"/>
    </row>
    <row r="75418" spans="2:2">
      <c r="B75418" s="150"/>
    </row>
    <row r="75419" spans="2:2">
      <c r="B75419" s="150"/>
    </row>
    <row r="75420" spans="2:2">
      <c r="B75420" s="150"/>
    </row>
    <row r="75421" spans="2:2">
      <c r="B75421" s="150"/>
    </row>
    <row r="75422" spans="2:2">
      <c r="B75422" s="150"/>
    </row>
    <row r="75423" spans="2:2">
      <c r="B75423" s="150"/>
    </row>
    <row r="75424" spans="2:2">
      <c r="B75424" s="150"/>
    </row>
    <row r="75425" spans="2:2">
      <c r="B75425" s="150"/>
    </row>
    <row r="75426" spans="2:2">
      <c r="B75426" s="150"/>
    </row>
    <row r="75427" spans="2:2">
      <c r="B75427" s="150"/>
    </row>
    <row r="75428" spans="2:2">
      <c r="B75428" s="150"/>
    </row>
    <row r="75429" spans="2:2">
      <c r="B75429" s="150"/>
    </row>
    <row r="75430" spans="2:2">
      <c r="B75430" s="150"/>
    </row>
    <row r="75431" spans="2:2">
      <c r="B75431" s="150"/>
    </row>
    <row r="75432" spans="2:2">
      <c r="B75432" s="150"/>
    </row>
    <row r="75433" spans="2:2">
      <c r="B75433" s="150"/>
    </row>
    <row r="75434" spans="2:2">
      <c r="B75434" s="150"/>
    </row>
    <row r="75435" spans="2:2">
      <c r="B75435" s="150"/>
    </row>
    <row r="75436" spans="2:2">
      <c r="B75436" s="150"/>
    </row>
    <row r="75437" spans="2:2">
      <c r="B75437" s="150"/>
    </row>
    <row r="75438" spans="2:2">
      <c r="B75438" s="150"/>
    </row>
    <row r="75439" spans="2:2">
      <c r="B75439" s="150"/>
    </row>
    <row r="75440" spans="2:2">
      <c r="B75440" s="150"/>
    </row>
    <row r="75441" spans="2:2">
      <c r="B75441" s="150"/>
    </row>
    <row r="75442" spans="2:2">
      <c r="B75442" s="150"/>
    </row>
    <row r="75443" spans="2:2">
      <c r="B75443" s="150"/>
    </row>
    <row r="75444" spans="2:2">
      <c r="B75444" s="150"/>
    </row>
    <row r="75445" spans="2:2">
      <c r="B75445" s="150"/>
    </row>
    <row r="75446" spans="2:2">
      <c r="B75446" s="150"/>
    </row>
    <row r="75447" spans="2:2">
      <c r="B75447" s="150"/>
    </row>
    <row r="75448" spans="2:2">
      <c r="B75448" s="150"/>
    </row>
    <row r="75449" spans="2:2">
      <c r="B75449" s="150"/>
    </row>
    <row r="75450" spans="2:2">
      <c r="B75450" s="150"/>
    </row>
    <row r="75451" spans="2:2">
      <c r="B75451" s="150"/>
    </row>
    <row r="75452" spans="2:2">
      <c r="B75452" s="150"/>
    </row>
    <row r="75453" spans="2:2">
      <c r="B75453" s="150"/>
    </row>
    <row r="75454" spans="2:2">
      <c r="B75454" s="150"/>
    </row>
    <row r="75455" spans="2:2">
      <c r="B75455" s="150"/>
    </row>
    <row r="75456" spans="2:2">
      <c r="B75456" s="150"/>
    </row>
    <row r="75457" spans="2:2">
      <c r="B75457" s="150"/>
    </row>
    <row r="75458" spans="2:2">
      <c r="B75458" s="150"/>
    </row>
    <row r="75459" spans="2:2">
      <c r="B75459" s="150"/>
    </row>
    <row r="75460" spans="2:2">
      <c r="B75460" s="150"/>
    </row>
    <row r="75461" spans="2:2">
      <c r="B75461" s="150"/>
    </row>
    <row r="75462" spans="2:2">
      <c r="B75462" s="150"/>
    </row>
    <row r="75463" spans="2:2">
      <c r="B75463" s="150"/>
    </row>
    <row r="75464" spans="2:2">
      <c r="B75464" s="150"/>
    </row>
    <row r="75465" spans="2:2">
      <c r="B75465" s="150"/>
    </row>
    <row r="75466" spans="2:2">
      <c r="B75466" s="150"/>
    </row>
    <row r="75467" spans="2:2">
      <c r="B75467" s="150"/>
    </row>
    <row r="75468" spans="2:2">
      <c r="B75468" s="150"/>
    </row>
    <row r="75469" spans="2:2">
      <c r="B75469" s="150"/>
    </row>
    <row r="75470" spans="2:2">
      <c r="B75470" s="150"/>
    </row>
    <row r="75471" spans="2:2">
      <c r="B75471" s="150"/>
    </row>
    <row r="75472" spans="2:2">
      <c r="B75472" s="150"/>
    </row>
    <row r="75473" spans="2:2">
      <c r="B75473" s="150"/>
    </row>
    <row r="75474" spans="2:2">
      <c r="B75474" s="150"/>
    </row>
    <row r="75475" spans="2:2">
      <c r="B75475" s="150"/>
    </row>
    <row r="75476" spans="2:2">
      <c r="B75476" s="150"/>
    </row>
    <row r="75477" spans="2:2">
      <c r="B75477" s="150"/>
    </row>
    <row r="75478" spans="2:2">
      <c r="B75478" s="150"/>
    </row>
    <row r="75479" spans="2:2">
      <c r="B75479" s="150"/>
    </row>
    <row r="75480" spans="2:2">
      <c r="B75480" s="150"/>
    </row>
    <row r="75481" spans="2:2">
      <c r="B75481" s="150"/>
    </row>
    <row r="75482" spans="2:2">
      <c r="B75482" s="150"/>
    </row>
    <row r="75483" spans="2:2">
      <c r="B75483" s="150"/>
    </row>
    <row r="75484" spans="2:2">
      <c r="B75484" s="150"/>
    </row>
    <row r="75485" spans="2:2">
      <c r="B75485" s="150"/>
    </row>
    <row r="75486" spans="2:2">
      <c r="B75486" s="150"/>
    </row>
    <row r="75487" spans="2:2">
      <c r="B75487" s="150"/>
    </row>
    <row r="75488" spans="2:2">
      <c r="B75488" s="150"/>
    </row>
    <row r="75489" spans="2:2">
      <c r="B75489" s="150"/>
    </row>
    <row r="75490" spans="2:2">
      <c r="B75490" s="150"/>
    </row>
    <row r="75491" spans="2:2">
      <c r="B75491" s="150"/>
    </row>
    <row r="75492" spans="2:2">
      <c r="B75492" s="150"/>
    </row>
    <row r="75493" spans="2:2">
      <c r="B75493" s="150"/>
    </row>
    <row r="75494" spans="2:2">
      <c r="B75494" s="150"/>
    </row>
    <row r="75495" spans="2:2">
      <c r="B75495" s="150"/>
    </row>
    <row r="75496" spans="2:2">
      <c r="B75496" s="150"/>
    </row>
    <row r="75497" spans="2:2">
      <c r="B75497" s="150"/>
    </row>
    <row r="75498" spans="2:2">
      <c r="B75498" s="150"/>
    </row>
    <row r="75499" spans="2:2">
      <c r="B75499" s="150"/>
    </row>
    <row r="75500" spans="2:2">
      <c r="B75500" s="150"/>
    </row>
    <row r="75501" spans="2:2">
      <c r="B75501" s="150"/>
    </row>
    <row r="75502" spans="2:2">
      <c r="B75502" s="150"/>
    </row>
    <row r="75503" spans="2:2">
      <c r="B75503" s="150"/>
    </row>
    <row r="75504" spans="2:2">
      <c r="B75504" s="150"/>
    </row>
    <row r="75505" spans="2:2">
      <c r="B75505" s="150"/>
    </row>
    <row r="75506" spans="2:2">
      <c r="B75506" s="150"/>
    </row>
    <row r="75507" spans="2:2">
      <c r="B75507" s="150"/>
    </row>
    <row r="75508" spans="2:2">
      <c r="B75508" s="150"/>
    </row>
    <row r="75509" spans="2:2">
      <c r="B75509" s="150"/>
    </row>
    <row r="75510" spans="2:2">
      <c r="B75510" s="150"/>
    </row>
    <row r="75511" spans="2:2">
      <c r="B75511" s="150"/>
    </row>
    <row r="75512" spans="2:2">
      <c r="B75512" s="150"/>
    </row>
    <row r="75513" spans="2:2">
      <c r="B75513" s="150"/>
    </row>
    <row r="75514" spans="2:2">
      <c r="B75514" s="150"/>
    </row>
    <row r="75515" spans="2:2">
      <c r="B75515" s="150"/>
    </row>
    <row r="75516" spans="2:2">
      <c r="B75516" s="150"/>
    </row>
    <row r="75517" spans="2:2">
      <c r="B75517" s="150"/>
    </row>
    <row r="75518" spans="2:2">
      <c r="B75518" s="150"/>
    </row>
    <row r="75519" spans="2:2">
      <c r="B75519" s="150"/>
    </row>
    <row r="75520" spans="2:2">
      <c r="B75520" s="150"/>
    </row>
    <row r="75521" spans="2:2">
      <c r="B75521" s="150"/>
    </row>
    <row r="75522" spans="2:2">
      <c r="B75522" s="150"/>
    </row>
    <row r="75523" spans="2:2">
      <c r="B75523" s="150"/>
    </row>
    <row r="75524" spans="2:2">
      <c r="B75524" s="150"/>
    </row>
    <row r="75525" spans="2:2">
      <c r="B75525" s="150"/>
    </row>
    <row r="75526" spans="2:2">
      <c r="B75526" s="150"/>
    </row>
    <row r="75527" spans="2:2">
      <c r="B75527" s="150"/>
    </row>
    <row r="75528" spans="2:2">
      <c r="B75528" s="150"/>
    </row>
    <row r="75529" spans="2:2">
      <c r="B75529" s="150"/>
    </row>
    <row r="75530" spans="2:2">
      <c r="B75530" s="150"/>
    </row>
    <row r="75531" spans="2:2">
      <c r="B75531" s="150"/>
    </row>
    <row r="75532" spans="2:2">
      <c r="B75532" s="150"/>
    </row>
    <row r="75533" spans="2:2">
      <c r="B75533" s="150"/>
    </row>
    <row r="75534" spans="2:2">
      <c r="B75534" s="150"/>
    </row>
    <row r="75535" spans="2:2">
      <c r="B75535" s="150"/>
    </row>
    <row r="75536" spans="2:2">
      <c r="B75536" s="150"/>
    </row>
    <row r="75537" spans="2:2">
      <c r="B75537" s="150"/>
    </row>
    <row r="75538" spans="2:2">
      <c r="B75538" s="150"/>
    </row>
    <row r="75539" spans="2:2">
      <c r="B75539" s="150"/>
    </row>
    <row r="75540" spans="2:2">
      <c r="B75540" s="150"/>
    </row>
    <row r="75541" spans="2:2">
      <c r="B75541" s="150"/>
    </row>
    <row r="75542" spans="2:2">
      <c r="B75542" s="150"/>
    </row>
    <row r="75543" spans="2:2">
      <c r="B75543" s="150"/>
    </row>
    <row r="75544" spans="2:2">
      <c r="B75544" s="150"/>
    </row>
    <row r="75545" spans="2:2">
      <c r="B75545" s="150"/>
    </row>
    <row r="75546" spans="2:2">
      <c r="B75546" s="150"/>
    </row>
    <row r="75547" spans="2:2">
      <c r="B75547" s="150"/>
    </row>
    <row r="75548" spans="2:2">
      <c r="B75548" s="150"/>
    </row>
    <row r="75549" spans="2:2">
      <c r="B75549" s="150"/>
    </row>
    <row r="75550" spans="2:2">
      <c r="B75550" s="150"/>
    </row>
    <row r="75551" spans="2:2">
      <c r="B75551" s="150"/>
    </row>
    <row r="75552" spans="2:2">
      <c r="B75552" s="150"/>
    </row>
    <row r="75553" spans="2:2">
      <c r="B75553" s="150"/>
    </row>
    <row r="75554" spans="2:2">
      <c r="B75554" s="150"/>
    </row>
    <row r="75555" spans="2:2">
      <c r="B75555" s="150"/>
    </row>
    <row r="75556" spans="2:2">
      <c r="B75556" s="150"/>
    </row>
    <row r="75557" spans="2:2">
      <c r="B75557" s="150"/>
    </row>
    <row r="75558" spans="2:2">
      <c r="B75558" s="150"/>
    </row>
    <row r="75559" spans="2:2">
      <c r="B75559" s="150"/>
    </row>
    <row r="75560" spans="2:2">
      <c r="B75560" s="150"/>
    </row>
    <row r="75561" spans="2:2">
      <c r="B75561" s="150"/>
    </row>
    <row r="75562" spans="2:2">
      <c r="B75562" s="150"/>
    </row>
    <row r="75563" spans="2:2">
      <c r="B75563" s="150"/>
    </row>
    <row r="75564" spans="2:2">
      <c r="B75564" s="150"/>
    </row>
    <row r="75565" spans="2:2">
      <c r="B75565" s="150"/>
    </row>
    <row r="75566" spans="2:2">
      <c r="B75566" s="150"/>
    </row>
    <row r="75567" spans="2:2">
      <c r="B75567" s="150"/>
    </row>
    <row r="75568" spans="2:2">
      <c r="B75568" s="150"/>
    </row>
    <row r="75569" spans="2:2">
      <c r="B75569" s="150"/>
    </row>
    <row r="75570" spans="2:2">
      <c r="B75570" s="150"/>
    </row>
    <row r="75571" spans="2:2">
      <c r="B75571" s="150"/>
    </row>
    <row r="75572" spans="2:2">
      <c r="B75572" s="150"/>
    </row>
    <row r="75573" spans="2:2">
      <c r="B75573" s="150"/>
    </row>
    <row r="75574" spans="2:2">
      <c r="B75574" s="150"/>
    </row>
    <row r="75575" spans="2:2">
      <c r="B75575" s="150"/>
    </row>
    <row r="75576" spans="2:2">
      <c r="B75576" s="150"/>
    </row>
    <row r="75577" spans="2:2">
      <c r="B75577" s="150"/>
    </row>
    <row r="75578" spans="2:2">
      <c r="B75578" s="150"/>
    </row>
    <row r="75579" spans="2:2">
      <c r="B75579" s="150"/>
    </row>
    <row r="75580" spans="2:2">
      <c r="B75580" s="150"/>
    </row>
    <row r="75581" spans="2:2">
      <c r="B75581" s="150"/>
    </row>
    <row r="75582" spans="2:2">
      <c r="B75582" s="150"/>
    </row>
    <row r="75583" spans="2:2">
      <c r="B75583" s="150"/>
    </row>
    <row r="75584" spans="2:2">
      <c r="B75584" s="150"/>
    </row>
    <row r="75585" spans="2:2">
      <c r="B75585" s="150"/>
    </row>
    <row r="75586" spans="2:2">
      <c r="B75586" s="150"/>
    </row>
    <row r="75587" spans="2:2">
      <c r="B75587" s="150"/>
    </row>
    <row r="75588" spans="2:2">
      <c r="B75588" s="150"/>
    </row>
    <row r="75589" spans="2:2">
      <c r="B75589" s="150"/>
    </row>
    <row r="75590" spans="2:2">
      <c r="B75590" s="150"/>
    </row>
    <row r="75591" spans="2:2">
      <c r="B75591" s="150"/>
    </row>
    <row r="75592" spans="2:2">
      <c r="B75592" s="150"/>
    </row>
    <row r="75593" spans="2:2">
      <c r="B75593" s="150"/>
    </row>
    <row r="75594" spans="2:2">
      <c r="B75594" s="150"/>
    </row>
    <row r="75595" spans="2:2">
      <c r="B75595" s="150"/>
    </row>
    <row r="75596" spans="2:2">
      <c r="B75596" s="150"/>
    </row>
    <row r="75597" spans="2:2">
      <c r="B75597" s="150"/>
    </row>
    <row r="75598" spans="2:2">
      <c r="B75598" s="150"/>
    </row>
    <row r="75599" spans="2:2">
      <c r="B75599" s="150"/>
    </row>
    <row r="75600" spans="2:2">
      <c r="B75600" s="150"/>
    </row>
    <row r="75601" spans="2:2">
      <c r="B75601" s="150"/>
    </row>
    <row r="75602" spans="2:2">
      <c r="B75602" s="150"/>
    </row>
    <row r="75603" spans="2:2">
      <c r="B75603" s="150"/>
    </row>
    <row r="75604" spans="2:2">
      <c r="B75604" s="150"/>
    </row>
    <row r="75605" spans="2:2">
      <c r="B75605" s="150"/>
    </row>
    <row r="75606" spans="2:2">
      <c r="B75606" s="150"/>
    </row>
    <row r="75607" spans="2:2">
      <c r="B75607" s="150"/>
    </row>
    <row r="75608" spans="2:2">
      <c r="B75608" s="150"/>
    </row>
    <row r="75609" spans="2:2">
      <c r="B75609" s="150"/>
    </row>
    <row r="75610" spans="2:2">
      <c r="B75610" s="150"/>
    </row>
    <row r="75611" spans="2:2">
      <c r="B75611" s="150"/>
    </row>
    <row r="75612" spans="2:2">
      <c r="B75612" s="150"/>
    </row>
    <row r="75613" spans="2:2">
      <c r="B75613" s="150"/>
    </row>
    <row r="75614" spans="2:2">
      <c r="B75614" s="150"/>
    </row>
    <row r="75615" spans="2:2">
      <c r="B75615" s="150"/>
    </row>
    <row r="75616" spans="2:2">
      <c r="B75616" s="150"/>
    </row>
    <row r="75617" spans="2:2">
      <c r="B75617" s="150"/>
    </row>
    <row r="75618" spans="2:2">
      <c r="B75618" s="150"/>
    </row>
    <row r="75619" spans="2:2">
      <c r="B75619" s="150"/>
    </row>
    <row r="75620" spans="2:2">
      <c r="B75620" s="150"/>
    </row>
    <row r="75621" spans="2:2">
      <c r="B75621" s="150"/>
    </row>
    <row r="75622" spans="2:2">
      <c r="B75622" s="150"/>
    </row>
    <row r="75623" spans="2:2">
      <c r="B75623" s="150"/>
    </row>
    <row r="75624" spans="2:2">
      <c r="B75624" s="150"/>
    </row>
    <row r="75625" spans="2:2">
      <c r="B75625" s="150"/>
    </row>
    <row r="75626" spans="2:2">
      <c r="B75626" s="150"/>
    </row>
    <row r="75627" spans="2:2">
      <c r="B75627" s="150"/>
    </row>
    <row r="75628" spans="2:2">
      <c r="B75628" s="150"/>
    </row>
    <row r="75629" spans="2:2">
      <c r="B75629" s="150"/>
    </row>
    <row r="75630" spans="2:2">
      <c r="B75630" s="150"/>
    </row>
    <row r="75631" spans="2:2">
      <c r="B75631" s="150"/>
    </row>
    <row r="75632" spans="2:2">
      <c r="B75632" s="150"/>
    </row>
    <row r="75633" spans="2:2">
      <c r="B75633" s="150"/>
    </row>
    <row r="75634" spans="2:2">
      <c r="B75634" s="150"/>
    </row>
    <row r="75635" spans="2:2">
      <c r="B75635" s="150"/>
    </row>
    <row r="75636" spans="2:2">
      <c r="B75636" s="150"/>
    </row>
    <row r="75637" spans="2:2">
      <c r="B75637" s="150"/>
    </row>
    <row r="75638" spans="2:2">
      <c r="B75638" s="150"/>
    </row>
    <row r="75639" spans="2:2">
      <c r="B75639" s="150"/>
    </row>
    <row r="75640" spans="2:2">
      <c r="B75640" s="150"/>
    </row>
    <row r="75641" spans="2:2">
      <c r="B75641" s="150"/>
    </row>
    <row r="75642" spans="2:2">
      <c r="B75642" s="150"/>
    </row>
    <row r="75643" spans="2:2">
      <c r="B75643" s="150"/>
    </row>
    <row r="75644" spans="2:2">
      <c r="B75644" s="150"/>
    </row>
    <row r="75645" spans="2:2">
      <c r="B75645" s="150"/>
    </row>
    <row r="75646" spans="2:2">
      <c r="B75646" s="150"/>
    </row>
    <row r="75647" spans="2:2">
      <c r="B75647" s="150"/>
    </row>
    <row r="75648" spans="2:2">
      <c r="B75648" s="150"/>
    </row>
    <row r="75649" spans="2:2">
      <c r="B75649" s="150"/>
    </row>
    <row r="75650" spans="2:2">
      <c r="B75650" s="150"/>
    </row>
    <row r="75651" spans="2:2">
      <c r="B75651" s="150"/>
    </row>
    <row r="75652" spans="2:2">
      <c r="B75652" s="150"/>
    </row>
    <row r="75653" spans="2:2">
      <c r="B75653" s="150"/>
    </row>
    <row r="75654" spans="2:2">
      <c r="B75654" s="150"/>
    </row>
    <row r="75655" spans="2:2">
      <c r="B75655" s="150"/>
    </row>
    <row r="75656" spans="2:2">
      <c r="B75656" s="150"/>
    </row>
    <row r="75657" spans="2:2">
      <c r="B75657" s="150"/>
    </row>
    <row r="75658" spans="2:2">
      <c r="B75658" s="150"/>
    </row>
    <row r="75659" spans="2:2">
      <c r="B75659" s="150"/>
    </row>
    <row r="75660" spans="2:2">
      <c r="B75660" s="150"/>
    </row>
    <row r="75661" spans="2:2">
      <c r="B75661" s="150"/>
    </row>
    <row r="75662" spans="2:2">
      <c r="B75662" s="150"/>
    </row>
    <row r="75663" spans="2:2">
      <c r="B75663" s="150"/>
    </row>
    <row r="75664" spans="2:2">
      <c r="B75664" s="150"/>
    </row>
    <row r="75665" spans="2:2">
      <c r="B75665" s="150"/>
    </row>
    <row r="75666" spans="2:2">
      <c r="B75666" s="150"/>
    </row>
    <row r="75667" spans="2:2">
      <c r="B75667" s="150"/>
    </row>
    <row r="75668" spans="2:2">
      <c r="B75668" s="150"/>
    </row>
    <row r="75669" spans="2:2">
      <c r="B75669" s="150"/>
    </row>
    <row r="75670" spans="2:2">
      <c r="B75670" s="150"/>
    </row>
    <row r="75671" spans="2:2">
      <c r="B75671" s="150"/>
    </row>
    <row r="75672" spans="2:2">
      <c r="B75672" s="150"/>
    </row>
    <row r="75673" spans="2:2">
      <c r="B75673" s="150"/>
    </row>
    <row r="75674" spans="2:2">
      <c r="B75674" s="150"/>
    </row>
    <row r="75675" spans="2:2">
      <c r="B75675" s="150"/>
    </row>
    <row r="75676" spans="2:2">
      <c r="B75676" s="150"/>
    </row>
    <row r="75677" spans="2:2">
      <c r="B75677" s="150"/>
    </row>
    <row r="75678" spans="2:2">
      <c r="B75678" s="150"/>
    </row>
    <row r="75679" spans="2:2">
      <c r="B75679" s="150"/>
    </row>
    <row r="75680" spans="2:2">
      <c r="B75680" s="150"/>
    </row>
    <row r="75681" spans="2:2">
      <c r="B75681" s="150"/>
    </row>
    <row r="75682" spans="2:2">
      <c r="B75682" s="150"/>
    </row>
    <row r="75683" spans="2:2">
      <c r="B75683" s="150"/>
    </row>
    <row r="75684" spans="2:2">
      <c r="B75684" s="150"/>
    </row>
    <row r="75685" spans="2:2">
      <c r="B75685" s="150"/>
    </row>
    <row r="75686" spans="2:2">
      <c r="B75686" s="150"/>
    </row>
    <row r="75687" spans="2:2">
      <c r="B75687" s="150"/>
    </row>
    <row r="75688" spans="2:2">
      <c r="B75688" s="150"/>
    </row>
    <row r="75689" spans="2:2">
      <c r="B75689" s="150"/>
    </row>
    <row r="75690" spans="2:2">
      <c r="B75690" s="150"/>
    </row>
    <row r="75691" spans="2:2">
      <c r="B75691" s="150"/>
    </row>
    <row r="75692" spans="2:2">
      <c r="B75692" s="150"/>
    </row>
    <row r="75693" spans="2:2">
      <c r="B75693" s="150"/>
    </row>
    <row r="75694" spans="2:2">
      <c r="B75694" s="150"/>
    </row>
    <row r="75695" spans="2:2">
      <c r="B75695" s="150"/>
    </row>
    <row r="75696" spans="2:2">
      <c r="B75696" s="150"/>
    </row>
    <row r="75697" spans="2:2">
      <c r="B75697" s="150"/>
    </row>
    <row r="75698" spans="2:2">
      <c r="B75698" s="150"/>
    </row>
    <row r="75699" spans="2:2">
      <c r="B75699" s="150"/>
    </row>
    <row r="75700" spans="2:2">
      <c r="B75700" s="150"/>
    </row>
    <row r="75701" spans="2:2">
      <c r="B75701" s="150"/>
    </row>
    <row r="75702" spans="2:2">
      <c r="B75702" s="150"/>
    </row>
    <row r="75703" spans="2:2">
      <c r="B75703" s="150"/>
    </row>
    <row r="75704" spans="2:2">
      <c r="B75704" s="150"/>
    </row>
    <row r="75705" spans="2:2">
      <c r="B75705" s="150"/>
    </row>
    <row r="75706" spans="2:2">
      <c r="B75706" s="150"/>
    </row>
    <row r="75707" spans="2:2">
      <c r="B75707" s="150"/>
    </row>
    <row r="75708" spans="2:2">
      <c r="B75708" s="150"/>
    </row>
    <row r="75709" spans="2:2">
      <c r="B75709" s="150"/>
    </row>
    <row r="75710" spans="2:2">
      <c r="B75710" s="150"/>
    </row>
    <row r="75711" spans="2:2">
      <c r="B75711" s="150"/>
    </row>
    <row r="75712" spans="2:2">
      <c r="B75712" s="150"/>
    </row>
    <row r="75713" spans="2:2">
      <c r="B75713" s="150"/>
    </row>
    <row r="75714" spans="2:2">
      <c r="B75714" s="150"/>
    </row>
    <row r="75715" spans="2:2">
      <c r="B75715" s="150"/>
    </row>
    <row r="75716" spans="2:2">
      <c r="B75716" s="150"/>
    </row>
    <row r="75717" spans="2:2">
      <c r="B75717" s="150"/>
    </row>
    <row r="75718" spans="2:2">
      <c r="B75718" s="150"/>
    </row>
    <row r="75719" spans="2:2">
      <c r="B75719" s="150"/>
    </row>
    <row r="75720" spans="2:2">
      <c r="B75720" s="150"/>
    </row>
    <row r="75721" spans="2:2">
      <c r="B75721" s="150"/>
    </row>
    <row r="75722" spans="2:2">
      <c r="B75722" s="150"/>
    </row>
    <row r="75723" spans="2:2">
      <c r="B75723" s="150"/>
    </row>
    <row r="75724" spans="2:2">
      <c r="B75724" s="150"/>
    </row>
    <row r="75725" spans="2:2">
      <c r="B75725" s="150"/>
    </row>
    <row r="75726" spans="2:2">
      <c r="B75726" s="150"/>
    </row>
    <row r="75727" spans="2:2">
      <c r="B75727" s="150"/>
    </row>
    <row r="75728" spans="2:2">
      <c r="B75728" s="150"/>
    </row>
    <row r="75729" spans="2:2">
      <c r="B75729" s="150"/>
    </row>
    <row r="75730" spans="2:2">
      <c r="B75730" s="150"/>
    </row>
    <row r="75731" spans="2:2">
      <c r="B75731" s="150"/>
    </row>
    <row r="75732" spans="2:2">
      <c r="B75732" s="150"/>
    </row>
    <row r="75733" spans="2:2">
      <c r="B75733" s="150"/>
    </row>
    <row r="75734" spans="2:2">
      <c r="B75734" s="150"/>
    </row>
    <row r="75735" spans="2:2">
      <c r="B75735" s="150"/>
    </row>
    <row r="75736" spans="2:2">
      <c r="B75736" s="150"/>
    </row>
    <row r="75737" spans="2:2">
      <c r="B75737" s="150"/>
    </row>
    <row r="75738" spans="2:2">
      <c r="B75738" s="150"/>
    </row>
    <row r="75739" spans="2:2">
      <c r="B75739" s="150"/>
    </row>
    <row r="75740" spans="2:2">
      <c r="B75740" s="150"/>
    </row>
    <row r="75741" spans="2:2">
      <c r="B75741" s="150"/>
    </row>
    <row r="75742" spans="2:2">
      <c r="B75742" s="150"/>
    </row>
    <row r="75743" spans="2:2">
      <c r="B75743" s="150"/>
    </row>
    <row r="75744" spans="2:2">
      <c r="B75744" s="150"/>
    </row>
    <row r="75745" spans="2:2">
      <c r="B75745" s="150"/>
    </row>
    <row r="75746" spans="2:2">
      <c r="B75746" s="150"/>
    </row>
    <row r="75747" spans="2:2">
      <c r="B75747" s="150"/>
    </row>
    <row r="75748" spans="2:2">
      <c r="B75748" s="150"/>
    </row>
    <row r="75749" spans="2:2">
      <c r="B75749" s="150"/>
    </row>
    <row r="75750" spans="2:2">
      <c r="B75750" s="150"/>
    </row>
    <row r="75751" spans="2:2">
      <c r="B75751" s="150"/>
    </row>
    <row r="75752" spans="2:2">
      <c r="B75752" s="150"/>
    </row>
    <row r="75753" spans="2:2">
      <c r="B75753" s="150"/>
    </row>
    <row r="75754" spans="2:2">
      <c r="B75754" s="150"/>
    </row>
    <row r="75755" spans="2:2">
      <c r="B75755" s="150"/>
    </row>
    <row r="75756" spans="2:2">
      <c r="B75756" s="150"/>
    </row>
    <row r="75757" spans="2:2">
      <c r="B75757" s="150"/>
    </row>
    <row r="75758" spans="2:2">
      <c r="B75758" s="150"/>
    </row>
    <row r="75759" spans="2:2">
      <c r="B75759" s="150"/>
    </row>
    <row r="75760" spans="2:2">
      <c r="B75760" s="150"/>
    </row>
    <row r="75761" spans="2:2">
      <c r="B75761" s="150"/>
    </row>
    <row r="75762" spans="2:2">
      <c r="B75762" s="150"/>
    </row>
    <row r="75763" spans="2:2">
      <c r="B75763" s="150"/>
    </row>
    <row r="75764" spans="2:2">
      <c r="B75764" s="150"/>
    </row>
    <row r="75765" spans="2:2">
      <c r="B75765" s="150"/>
    </row>
    <row r="75766" spans="2:2">
      <c r="B75766" s="150"/>
    </row>
    <row r="75767" spans="2:2">
      <c r="B75767" s="150"/>
    </row>
    <row r="75768" spans="2:2">
      <c r="B75768" s="150"/>
    </row>
    <row r="75769" spans="2:2">
      <c r="B75769" s="150"/>
    </row>
    <row r="75770" spans="2:2">
      <c r="B75770" s="150"/>
    </row>
    <row r="75771" spans="2:2">
      <c r="B75771" s="150"/>
    </row>
    <row r="75772" spans="2:2">
      <c r="B75772" s="150"/>
    </row>
    <row r="75773" spans="2:2">
      <c r="B75773" s="150"/>
    </row>
    <row r="75774" spans="2:2">
      <c r="B75774" s="150"/>
    </row>
    <row r="75775" spans="2:2">
      <c r="B75775" s="150"/>
    </row>
    <row r="75776" spans="2:2">
      <c r="B75776" s="150"/>
    </row>
    <row r="75777" spans="2:2">
      <c r="B75777" s="150"/>
    </row>
    <row r="75778" spans="2:2">
      <c r="B75778" s="150"/>
    </row>
    <row r="75779" spans="2:2">
      <c r="B75779" s="150"/>
    </row>
    <row r="75780" spans="2:2">
      <c r="B75780" s="150"/>
    </row>
    <row r="75781" spans="2:2">
      <c r="B75781" s="150"/>
    </row>
    <row r="75782" spans="2:2">
      <c r="B75782" s="150"/>
    </row>
    <row r="75783" spans="2:2">
      <c r="B75783" s="150"/>
    </row>
    <row r="75784" spans="2:2">
      <c r="B75784" s="150"/>
    </row>
    <row r="75785" spans="2:2">
      <c r="B75785" s="150"/>
    </row>
    <row r="75786" spans="2:2">
      <c r="B75786" s="150"/>
    </row>
    <row r="75787" spans="2:2">
      <c r="B75787" s="150"/>
    </row>
    <row r="75788" spans="2:2">
      <c r="B75788" s="150"/>
    </row>
    <row r="75789" spans="2:2">
      <c r="B75789" s="150"/>
    </row>
    <row r="75790" spans="2:2">
      <c r="B75790" s="150"/>
    </row>
    <row r="75791" spans="2:2">
      <c r="B75791" s="150"/>
    </row>
    <row r="75792" spans="2:2">
      <c r="B75792" s="150"/>
    </row>
    <row r="75793" spans="2:2">
      <c r="B75793" s="150"/>
    </row>
    <row r="75794" spans="2:2">
      <c r="B75794" s="150"/>
    </row>
    <row r="75795" spans="2:2">
      <c r="B75795" s="150"/>
    </row>
    <row r="75796" spans="2:2">
      <c r="B75796" s="150"/>
    </row>
    <row r="75797" spans="2:2">
      <c r="B75797" s="150"/>
    </row>
    <row r="75798" spans="2:2">
      <c r="B75798" s="150"/>
    </row>
    <row r="75799" spans="2:2">
      <c r="B75799" s="150"/>
    </row>
    <row r="75800" spans="2:2">
      <c r="B75800" s="150"/>
    </row>
    <row r="75801" spans="2:2">
      <c r="B75801" s="150"/>
    </row>
    <row r="75802" spans="2:2">
      <c r="B75802" s="150"/>
    </row>
    <row r="75803" spans="2:2">
      <c r="B75803" s="150"/>
    </row>
    <row r="75804" spans="2:2">
      <c r="B75804" s="150"/>
    </row>
    <row r="75805" spans="2:2">
      <c r="B75805" s="150"/>
    </row>
    <row r="75806" spans="2:2">
      <c r="B75806" s="150"/>
    </row>
    <row r="75807" spans="2:2">
      <c r="B75807" s="150"/>
    </row>
    <row r="75808" spans="2:2">
      <c r="B75808" s="150"/>
    </row>
    <row r="75809" spans="2:2">
      <c r="B75809" s="150"/>
    </row>
    <row r="75810" spans="2:2">
      <c r="B75810" s="150"/>
    </row>
    <row r="75811" spans="2:2">
      <c r="B75811" s="150"/>
    </row>
    <row r="75812" spans="2:2">
      <c r="B75812" s="150"/>
    </row>
    <row r="75813" spans="2:2">
      <c r="B75813" s="150"/>
    </row>
    <row r="75814" spans="2:2">
      <c r="B75814" s="150"/>
    </row>
    <row r="75815" spans="2:2">
      <c r="B75815" s="150"/>
    </row>
    <row r="75816" spans="2:2">
      <c r="B75816" s="150"/>
    </row>
    <row r="75817" spans="2:2">
      <c r="B75817" s="150"/>
    </row>
    <row r="75818" spans="2:2">
      <c r="B75818" s="150"/>
    </row>
    <row r="75819" spans="2:2">
      <c r="B75819" s="150"/>
    </row>
    <row r="75820" spans="2:2">
      <c r="B75820" s="150"/>
    </row>
    <row r="75821" spans="2:2">
      <c r="B75821" s="150"/>
    </row>
    <row r="75822" spans="2:2">
      <c r="B75822" s="150"/>
    </row>
    <row r="75823" spans="2:2">
      <c r="B75823" s="150"/>
    </row>
    <row r="75824" spans="2:2">
      <c r="B75824" s="150"/>
    </row>
    <row r="75825" spans="2:2">
      <c r="B75825" s="150"/>
    </row>
    <row r="75826" spans="2:2">
      <c r="B75826" s="150"/>
    </row>
    <row r="75827" spans="2:2">
      <c r="B75827" s="150"/>
    </row>
    <row r="75828" spans="2:2">
      <c r="B75828" s="150"/>
    </row>
    <row r="75829" spans="2:2">
      <c r="B75829" s="150"/>
    </row>
    <row r="75830" spans="2:2">
      <c r="B75830" s="150"/>
    </row>
    <row r="75831" spans="2:2">
      <c r="B75831" s="150"/>
    </row>
    <row r="75832" spans="2:2">
      <c r="B75832" s="150"/>
    </row>
    <row r="75833" spans="2:2">
      <c r="B75833" s="150"/>
    </row>
    <row r="75834" spans="2:2">
      <c r="B75834" s="150"/>
    </row>
    <row r="75835" spans="2:2">
      <c r="B75835" s="150"/>
    </row>
    <row r="75836" spans="2:2">
      <c r="B75836" s="150"/>
    </row>
    <row r="75837" spans="2:2">
      <c r="B75837" s="150"/>
    </row>
    <row r="75838" spans="2:2">
      <c r="B75838" s="150"/>
    </row>
    <row r="75839" spans="2:2">
      <c r="B75839" s="150"/>
    </row>
    <row r="75840" spans="2:2">
      <c r="B75840" s="150"/>
    </row>
    <row r="75841" spans="2:2">
      <c r="B75841" s="150"/>
    </row>
    <row r="75842" spans="2:2">
      <c r="B75842" s="150"/>
    </row>
    <row r="75843" spans="2:2">
      <c r="B75843" s="150"/>
    </row>
    <row r="75844" spans="2:2">
      <c r="B75844" s="150"/>
    </row>
    <row r="75845" spans="2:2">
      <c r="B75845" s="150"/>
    </row>
    <row r="75846" spans="2:2">
      <c r="B75846" s="150"/>
    </row>
    <row r="75847" spans="2:2">
      <c r="B75847" s="150"/>
    </row>
    <row r="75848" spans="2:2">
      <c r="B75848" s="150"/>
    </row>
    <row r="75849" spans="2:2">
      <c r="B75849" s="150"/>
    </row>
    <row r="75850" spans="2:2">
      <c r="B75850" s="150"/>
    </row>
    <row r="75851" spans="2:2">
      <c r="B75851" s="150"/>
    </row>
    <row r="75852" spans="2:2">
      <c r="B75852" s="150"/>
    </row>
    <row r="75853" spans="2:2">
      <c r="B75853" s="150"/>
    </row>
    <row r="75854" spans="2:2">
      <c r="B75854" s="150"/>
    </row>
    <row r="75855" spans="2:2">
      <c r="B75855" s="150"/>
    </row>
    <row r="75856" spans="2:2">
      <c r="B75856" s="150"/>
    </row>
    <row r="75857" spans="2:2">
      <c r="B75857" s="150"/>
    </row>
    <row r="75858" spans="2:2">
      <c r="B75858" s="150"/>
    </row>
    <row r="75859" spans="2:2">
      <c r="B75859" s="150"/>
    </row>
    <row r="75860" spans="2:2">
      <c r="B75860" s="150"/>
    </row>
    <row r="75861" spans="2:2">
      <c r="B75861" s="150"/>
    </row>
    <row r="75862" spans="2:2">
      <c r="B75862" s="150"/>
    </row>
    <row r="75863" spans="2:2">
      <c r="B75863" s="150"/>
    </row>
    <row r="75864" spans="2:2">
      <c r="B75864" s="150"/>
    </row>
    <row r="75865" spans="2:2">
      <c r="B75865" s="150"/>
    </row>
    <row r="75866" spans="2:2">
      <c r="B75866" s="150"/>
    </row>
    <row r="75867" spans="2:2">
      <c r="B75867" s="150"/>
    </row>
    <row r="75868" spans="2:2">
      <c r="B75868" s="150"/>
    </row>
    <row r="75869" spans="2:2">
      <c r="B75869" s="150"/>
    </row>
    <row r="75870" spans="2:2">
      <c r="B75870" s="150"/>
    </row>
    <row r="75871" spans="2:2">
      <c r="B75871" s="150"/>
    </row>
    <row r="75872" spans="2:2">
      <c r="B75872" s="150"/>
    </row>
    <row r="75873" spans="2:2">
      <c r="B75873" s="150"/>
    </row>
    <row r="75874" spans="2:2">
      <c r="B75874" s="150"/>
    </row>
    <row r="75875" spans="2:2">
      <c r="B75875" s="150"/>
    </row>
    <row r="75876" spans="2:2">
      <c r="B75876" s="150"/>
    </row>
    <row r="75877" spans="2:2">
      <c r="B75877" s="150"/>
    </row>
    <row r="75878" spans="2:2">
      <c r="B75878" s="150"/>
    </row>
    <row r="75879" spans="2:2">
      <c r="B75879" s="150"/>
    </row>
    <row r="75880" spans="2:2">
      <c r="B75880" s="150"/>
    </row>
    <row r="75881" spans="2:2">
      <c r="B75881" s="150"/>
    </row>
    <row r="75882" spans="2:2">
      <c r="B75882" s="150"/>
    </row>
    <row r="75883" spans="2:2">
      <c r="B75883" s="150"/>
    </row>
    <row r="75884" spans="2:2">
      <c r="B75884" s="150"/>
    </row>
    <row r="75885" spans="2:2">
      <c r="B75885" s="150"/>
    </row>
    <row r="75886" spans="2:2">
      <c r="B75886" s="150"/>
    </row>
    <row r="75887" spans="2:2">
      <c r="B75887" s="150"/>
    </row>
    <row r="75888" spans="2:2">
      <c r="B75888" s="150"/>
    </row>
    <row r="75889" spans="2:2">
      <c r="B75889" s="150"/>
    </row>
    <row r="75890" spans="2:2">
      <c r="B75890" s="150"/>
    </row>
    <row r="75891" spans="2:2">
      <c r="B75891" s="150"/>
    </row>
    <row r="75892" spans="2:2">
      <c r="B75892" s="150"/>
    </row>
    <row r="75893" spans="2:2">
      <c r="B75893" s="150"/>
    </row>
    <row r="75894" spans="2:2">
      <c r="B75894" s="150"/>
    </row>
    <row r="75895" spans="2:2">
      <c r="B75895" s="150"/>
    </row>
    <row r="75896" spans="2:2">
      <c r="B75896" s="150"/>
    </row>
    <row r="75897" spans="2:2">
      <c r="B75897" s="150"/>
    </row>
    <row r="75898" spans="2:2">
      <c r="B75898" s="150"/>
    </row>
    <row r="75899" spans="2:2">
      <c r="B75899" s="150"/>
    </row>
    <row r="75900" spans="2:2">
      <c r="B75900" s="150"/>
    </row>
    <row r="75901" spans="2:2">
      <c r="B75901" s="150"/>
    </row>
    <row r="75902" spans="2:2">
      <c r="B75902" s="150"/>
    </row>
    <row r="75903" spans="2:2">
      <c r="B75903" s="150"/>
    </row>
    <row r="75904" spans="2:2">
      <c r="B75904" s="150"/>
    </row>
    <row r="75905" spans="2:2">
      <c r="B75905" s="150"/>
    </row>
    <row r="75906" spans="2:2">
      <c r="B75906" s="150"/>
    </row>
    <row r="75907" spans="2:2">
      <c r="B75907" s="150"/>
    </row>
    <row r="75908" spans="2:2">
      <c r="B75908" s="150"/>
    </row>
    <row r="75909" spans="2:2">
      <c r="B75909" s="150"/>
    </row>
    <row r="75910" spans="2:2">
      <c r="B75910" s="150"/>
    </row>
    <row r="75911" spans="2:2">
      <c r="B75911" s="150"/>
    </row>
    <row r="75912" spans="2:2">
      <c r="B75912" s="150"/>
    </row>
    <row r="75913" spans="2:2">
      <c r="B75913" s="150"/>
    </row>
    <row r="75914" spans="2:2">
      <c r="B75914" s="150"/>
    </row>
    <row r="75915" spans="2:2">
      <c r="B75915" s="150"/>
    </row>
    <row r="75916" spans="2:2">
      <c r="B75916" s="150"/>
    </row>
    <row r="75917" spans="2:2">
      <c r="B75917" s="150"/>
    </row>
    <row r="75918" spans="2:2">
      <c r="B75918" s="150"/>
    </row>
    <row r="75919" spans="2:2">
      <c r="B75919" s="150"/>
    </row>
    <row r="75920" spans="2:2">
      <c r="B75920" s="150"/>
    </row>
    <row r="75921" spans="2:2">
      <c r="B75921" s="150"/>
    </row>
    <row r="75922" spans="2:2">
      <c r="B75922" s="150"/>
    </row>
    <row r="75923" spans="2:2">
      <c r="B75923" s="150"/>
    </row>
    <row r="75924" spans="2:2">
      <c r="B75924" s="150"/>
    </row>
    <row r="75925" spans="2:2">
      <c r="B75925" s="150"/>
    </row>
    <row r="75926" spans="2:2">
      <c r="B75926" s="150"/>
    </row>
    <row r="75927" spans="2:2">
      <c r="B75927" s="150"/>
    </row>
    <row r="75928" spans="2:2">
      <c r="B75928" s="150"/>
    </row>
    <row r="75929" spans="2:2">
      <c r="B75929" s="150"/>
    </row>
    <row r="75930" spans="2:2">
      <c r="B75930" s="150"/>
    </row>
    <row r="75931" spans="2:2">
      <c r="B75931" s="150"/>
    </row>
    <row r="75932" spans="2:2">
      <c r="B75932" s="150"/>
    </row>
    <row r="75933" spans="2:2">
      <c r="B75933" s="150"/>
    </row>
    <row r="75934" spans="2:2">
      <c r="B75934" s="150"/>
    </row>
    <row r="75935" spans="2:2">
      <c r="B75935" s="150"/>
    </row>
    <row r="75936" spans="2:2">
      <c r="B75936" s="150"/>
    </row>
    <row r="75937" spans="2:2">
      <c r="B75937" s="150"/>
    </row>
    <row r="75938" spans="2:2">
      <c r="B75938" s="150"/>
    </row>
    <row r="75939" spans="2:2">
      <c r="B75939" s="150"/>
    </row>
    <row r="75940" spans="2:2">
      <c r="B75940" s="150"/>
    </row>
    <row r="75941" spans="2:2">
      <c r="B75941" s="150"/>
    </row>
    <row r="75942" spans="2:2">
      <c r="B75942" s="150"/>
    </row>
    <row r="75943" spans="2:2">
      <c r="B75943" s="150"/>
    </row>
    <row r="75944" spans="2:2">
      <c r="B75944" s="150"/>
    </row>
    <row r="75945" spans="2:2">
      <c r="B75945" s="150"/>
    </row>
    <row r="75946" spans="2:2">
      <c r="B75946" s="150"/>
    </row>
    <row r="75947" spans="2:2">
      <c r="B75947" s="150"/>
    </row>
    <row r="75948" spans="2:2">
      <c r="B75948" s="150"/>
    </row>
    <row r="75949" spans="2:2">
      <c r="B75949" s="150"/>
    </row>
    <row r="75950" spans="2:2">
      <c r="B75950" s="150"/>
    </row>
    <row r="75951" spans="2:2">
      <c r="B75951" s="150"/>
    </row>
    <row r="75952" spans="2:2">
      <c r="B75952" s="150"/>
    </row>
    <row r="75953" spans="2:2">
      <c r="B75953" s="150"/>
    </row>
    <row r="75954" spans="2:2">
      <c r="B75954" s="150"/>
    </row>
    <row r="75955" spans="2:2">
      <c r="B75955" s="150"/>
    </row>
    <row r="75956" spans="2:2">
      <c r="B75956" s="150"/>
    </row>
    <row r="75957" spans="2:2">
      <c r="B75957" s="150"/>
    </row>
    <row r="75958" spans="2:2">
      <c r="B75958" s="150"/>
    </row>
    <row r="75959" spans="2:2">
      <c r="B75959" s="150"/>
    </row>
    <row r="75960" spans="2:2">
      <c r="B75960" s="150"/>
    </row>
    <row r="75961" spans="2:2">
      <c r="B75961" s="150"/>
    </row>
    <row r="75962" spans="2:2">
      <c r="B75962" s="150"/>
    </row>
    <row r="75963" spans="2:2">
      <c r="B75963" s="150"/>
    </row>
    <row r="75964" spans="2:2">
      <c r="B75964" s="150"/>
    </row>
    <row r="75965" spans="2:2">
      <c r="B75965" s="150"/>
    </row>
    <row r="75966" spans="2:2">
      <c r="B75966" s="150"/>
    </row>
    <row r="75967" spans="2:2">
      <c r="B75967" s="150"/>
    </row>
    <row r="75968" spans="2:2">
      <c r="B75968" s="150"/>
    </row>
    <row r="75969" spans="2:2">
      <c r="B75969" s="150"/>
    </row>
    <row r="75970" spans="2:2">
      <c r="B75970" s="150"/>
    </row>
    <row r="75971" spans="2:2">
      <c r="B75971" s="150"/>
    </row>
    <row r="75972" spans="2:2">
      <c r="B75972" s="150"/>
    </row>
    <row r="75973" spans="2:2">
      <c r="B75973" s="150"/>
    </row>
    <row r="75974" spans="2:2">
      <c r="B75974" s="150"/>
    </row>
    <row r="75975" spans="2:2">
      <c r="B75975" s="150"/>
    </row>
    <row r="75976" spans="2:2">
      <c r="B75976" s="150"/>
    </row>
    <row r="75977" spans="2:2">
      <c r="B75977" s="150"/>
    </row>
    <row r="75978" spans="2:2">
      <c r="B75978" s="150"/>
    </row>
    <row r="75979" spans="2:2">
      <c r="B75979" s="150"/>
    </row>
    <row r="75980" spans="2:2">
      <c r="B75980" s="150"/>
    </row>
    <row r="75981" spans="2:2">
      <c r="B75981" s="150"/>
    </row>
    <row r="75982" spans="2:2">
      <c r="B75982" s="150"/>
    </row>
    <row r="75983" spans="2:2">
      <c r="B75983" s="150"/>
    </row>
    <row r="75984" spans="2:2">
      <c r="B75984" s="150"/>
    </row>
    <row r="75985" spans="2:2">
      <c r="B75985" s="150"/>
    </row>
    <row r="75986" spans="2:2">
      <c r="B75986" s="150"/>
    </row>
    <row r="75987" spans="2:2">
      <c r="B75987" s="150"/>
    </row>
    <row r="75988" spans="2:2">
      <c r="B75988" s="150"/>
    </row>
    <row r="75989" spans="2:2">
      <c r="B75989" s="150"/>
    </row>
    <row r="75990" spans="2:2">
      <c r="B75990" s="150"/>
    </row>
    <row r="75991" spans="2:2">
      <c r="B75991" s="150"/>
    </row>
    <row r="75992" spans="2:2">
      <c r="B75992" s="150"/>
    </row>
    <row r="75993" spans="2:2">
      <c r="B75993" s="150"/>
    </row>
    <row r="75994" spans="2:2">
      <c r="B75994" s="150"/>
    </row>
    <row r="75995" spans="2:2">
      <c r="B75995" s="150"/>
    </row>
    <row r="75996" spans="2:2">
      <c r="B75996" s="150"/>
    </row>
    <row r="75997" spans="2:2">
      <c r="B75997" s="150"/>
    </row>
    <row r="75998" spans="2:2">
      <c r="B75998" s="150"/>
    </row>
    <row r="75999" spans="2:2">
      <c r="B75999" s="150"/>
    </row>
    <row r="76000" spans="2:2">
      <c r="B76000" s="150"/>
    </row>
    <row r="76001" spans="2:2">
      <c r="B76001" s="150"/>
    </row>
    <row r="76002" spans="2:2">
      <c r="B76002" s="150"/>
    </row>
    <row r="76003" spans="2:2">
      <c r="B76003" s="150"/>
    </row>
    <row r="76004" spans="2:2">
      <c r="B76004" s="150"/>
    </row>
    <row r="76005" spans="2:2">
      <c r="B76005" s="150"/>
    </row>
    <row r="76006" spans="2:2">
      <c r="B76006" s="150"/>
    </row>
    <row r="76007" spans="2:2">
      <c r="B76007" s="150"/>
    </row>
    <row r="76008" spans="2:2">
      <c r="B76008" s="150"/>
    </row>
    <row r="76009" spans="2:2">
      <c r="B76009" s="150"/>
    </row>
    <row r="76010" spans="2:2">
      <c r="B76010" s="150"/>
    </row>
    <row r="76011" spans="2:2">
      <c r="B76011" s="150"/>
    </row>
    <row r="76012" spans="2:2">
      <c r="B76012" s="150"/>
    </row>
    <row r="76013" spans="2:2">
      <c r="B76013" s="150"/>
    </row>
    <row r="76014" spans="2:2">
      <c r="B76014" s="150"/>
    </row>
    <row r="76015" spans="2:2">
      <c r="B76015" s="150"/>
    </row>
    <row r="76016" spans="2:2">
      <c r="B76016" s="150"/>
    </row>
    <row r="76017" spans="2:2">
      <c r="B76017" s="150"/>
    </row>
    <row r="76018" spans="2:2">
      <c r="B76018" s="150"/>
    </row>
    <row r="76019" spans="2:2">
      <c r="B76019" s="150"/>
    </row>
    <row r="76020" spans="2:2">
      <c r="B76020" s="150"/>
    </row>
    <row r="76021" spans="2:2">
      <c r="B76021" s="150"/>
    </row>
    <row r="76022" spans="2:2">
      <c r="B76022" s="150"/>
    </row>
    <row r="76023" spans="2:2">
      <c r="B76023" s="150"/>
    </row>
    <row r="76024" spans="2:2">
      <c r="B76024" s="150"/>
    </row>
    <row r="76025" spans="2:2">
      <c r="B76025" s="150"/>
    </row>
    <row r="76026" spans="2:2">
      <c r="B76026" s="150"/>
    </row>
    <row r="76027" spans="2:2">
      <c r="B76027" s="150"/>
    </row>
    <row r="76028" spans="2:2">
      <c r="B76028" s="150"/>
    </row>
    <row r="76029" spans="2:2">
      <c r="B76029" s="150"/>
    </row>
    <row r="76030" spans="2:2">
      <c r="B76030" s="150"/>
    </row>
    <row r="76031" spans="2:2">
      <c r="B76031" s="150"/>
    </row>
    <row r="76032" spans="2:2">
      <c r="B76032" s="150"/>
    </row>
    <row r="76033" spans="2:2">
      <c r="B76033" s="150"/>
    </row>
    <row r="76034" spans="2:2">
      <c r="B76034" s="150"/>
    </row>
    <row r="76035" spans="2:2">
      <c r="B76035" s="150"/>
    </row>
    <row r="76036" spans="2:2">
      <c r="B76036" s="150"/>
    </row>
    <row r="76037" spans="2:2">
      <c r="B76037" s="150"/>
    </row>
    <row r="76038" spans="2:2">
      <c r="B76038" s="150"/>
    </row>
    <row r="76039" spans="2:2">
      <c r="B76039" s="150"/>
    </row>
    <row r="76040" spans="2:2">
      <c r="B76040" s="150"/>
    </row>
    <row r="76041" spans="2:2">
      <c r="B76041" s="150"/>
    </row>
    <row r="76042" spans="2:2">
      <c r="B76042" s="150"/>
    </row>
    <row r="76043" spans="2:2">
      <c r="B76043" s="150"/>
    </row>
    <row r="76044" spans="2:2">
      <c r="B76044" s="150"/>
    </row>
    <row r="76045" spans="2:2">
      <c r="B76045" s="150"/>
    </row>
    <row r="76046" spans="2:2">
      <c r="B76046" s="150"/>
    </row>
    <row r="76047" spans="2:2">
      <c r="B76047" s="150"/>
    </row>
    <row r="76048" spans="2:2">
      <c r="B76048" s="150"/>
    </row>
    <row r="76049" spans="2:2">
      <c r="B76049" s="150"/>
    </row>
    <row r="76050" spans="2:2">
      <c r="B76050" s="150"/>
    </row>
    <row r="76051" spans="2:2">
      <c r="B76051" s="150"/>
    </row>
    <row r="76052" spans="2:2">
      <c r="B76052" s="150"/>
    </row>
    <row r="76053" spans="2:2">
      <c r="B76053" s="150"/>
    </row>
    <row r="76054" spans="2:2">
      <c r="B76054" s="150"/>
    </row>
    <row r="76055" spans="2:2">
      <c r="B76055" s="150"/>
    </row>
    <row r="76056" spans="2:2">
      <c r="B76056" s="150"/>
    </row>
    <row r="76057" spans="2:2">
      <c r="B76057" s="150"/>
    </row>
    <row r="76058" spans="2:2">
      <c r="B76058" s="150"/>
    </row>
    <row r="76059" spans="2:2">
      <c r="B76059" s="150"/>
    </row>
    <row r="76060" spans="2:2">
      <c r="B76060" s="150"/>
    </row>
    <row r="76061" spans="2:2">
      <c r="B76061" s="150"/>
    </row>
    <row r="76062" spans="2:2">
      <c r="B76062" s="150"/>
    </row>
    <row r="76063" spans="2:2">
      <c r="B76063" s="150"/>
    </row>
    <row r="76064" spans="2:2">
      <c r="B76064" s="150"/>
    </row>
    <row r="76065" spans="2:2">
      <c r="B76065" s="150"/>
    </row>
    <row r="76066" spans="2:2">
      <c r="B76066" s="150"/>
    </row>
    <row r="76067" spans="2:2">
      <c r="B76067" s="150"/>
    </row>
    <row r="76068" spans="2:2">
      <c r="B76068" s="150"/>
    </row>
    <row r="76069" spans="2:2">
      <c r="B76069" s="150"/>
    </row>
    <row r="76070" spans="2:2">
      <c r="B76070" s="150"/>
    </row>
    <row r="76071" spans="2:2">
      <c r="B76071" s="150"/>
    </row>
    <row r="76072" spans="2:2">
      <c r="B76072" s="150"/>
    </row>
    <row r="76073" spans="2:2">
      <c r="B76073" s="150"/>
    </row>
    <row r="76074" spans="2:2">
      <c r="B76074" s="150"/>
    </row>
    <row r="76075" spans="2:2">
      <c r="B76075" s="150"/>
    </row>
    <row r="76076" spans="2:2">
      <c r="B76076" s="150"/>
    </row>
    <row r="76077" spans="2:2">
      <c r="B76077" s="150"/>
    </row>
    <row r="76078" spans="2:2">
      <c r="B76078" s="150"/>
    </row>
    <row r="76079" spans="2:2">
      <c r="B76079" s="150"/>
    </row>
    <row r="76080" spans="2:2">
      <c r="B76080" s="150"/>
    </row>
    <row r="76081" spans="2:2">
      <c r="B76081" s="150"/>
    </row>
    <row r="76082" spans="2:2">
      <c r="B76082" s="150"/>
    </row>
    <row r="76083" spans="2:2">
      <c r="B76083" s="150"/>
    </row>
    <row r="76084" spans="2:2">
      <c r="B76084" s="150"/>
    </row>
    <row r="76085" spans="2:2">
      <c r="B76085" s="150"/>
    </row>
    <row r="76086" spans="2:2">
      <c r="B76086" s="150"/>
    </row>
    <row r="76087" spans="2:2">
      <c r="B76087" s="150"/>
    </row>
    <row r="76088" spans="2:2">
      <c r="B76088" s="150"/>
    </row>
    <row r="76089" spans="2:2">
      <c r="B76089" s="150"/>
    </row>
    <row r="76090" spans="2:2">
      <c r="B76090" s="150"/>
    </row>
    <row r="76091" spans="2:2">
      <c r="B76091" s="150"/>
    </row>
    <row r="76092" spans="2:2">
      <c r="B76092" s="150"/>
    </row>
    <row r="76093" spans="2:2">
      <c r="B76093" s="150"/>
    </row>
    <row r="76094" spans="2:2">
      <c r="B76094" s="150"/>
    </row>
    <row r="76095" spans="2:2">
      <c r="B76095" s="150"/>
    </row>
    <row r="76096" spans="2:2">
      <c r="B76096" s="150"/>
    </row>
    <row r="76097" spans="2:2">
      <c r="B76097" s="150"/>
    </row>
    <row r="76098" spans="2:2">
      <c r="B76098" s="150"/>
    </row>
    <row r="76099" spans="2:2">
      <c r="B76099" s="150"/>
    </row>
    <row r="76100" spans="2:2">
      <c r="B76100" s="150"/>
    </row>
    <row r="76101" spans="2:2">
      <c r="B76101" s="150"/>
    </row>
    <row r="76102" spans="2:2">
      <c r="B76102" s="150"/>
    </row>
    <row r="76103" spans="2:2">
      <c r="B76103" s="150"/>
    </row>
    <row r="76104" spans="2:2">
      <c r="B76104" s="150"/>
    </row>
    <row r="76105" spans="2:2">
      <c r="B76105" s="150"/>
    </row>
    <row r="76106" spans="2:2">
      <c r="B76106" s="150"/>
    </row>
    <row r="76107" spans="2:2">
      <c r="B76107" s="150"/>
    </row>
    <row r="76108" spans="2:2">
      <c r="B76108" s="150"/>
    </row>
    <row r="76109" spans="2:2">
      <c r="B76109" s="150"/>
    </row>
    <row r="76110" spans="2:2">
      <c r="B76110" s="150"/>
    </row>
    <row r="76111" spans="2:2">
      <c r="B76111" s="150"/>
    </row>
    <row r="76112" spans="2:2">
      <c r="B76112" s="150"/>
    </row>
    <row r="76113" spans="2:2">
      <c r="B76113" s="150"/>
    </row>
    <row r="76114" spans="2:2">
      <c r="B76114" s="150"/>
    </row>
    <row r="76115" spans="2:2">
      <c r="B76115" s="150"/>
    </row>
    <row r="76116" spans="2:2">
      <c r="B76116" s="150"/>
    </row>
    <row r="76117" spans="2:2">
      <c r="B76117" s="150"/>
    </row>
    <row r="76118" spans="2:2">
      <c r="B76118" s="150"/>
    </row>
    <row r="76119" spans="2:2">
      <c r="B76119" s="150"/>
    </row>
    <row r="76120" spans="2:2">
      <c r="B76120" s="150"/>
    </row>
    <row r="76121" spans="2:2">
      <c r="B76121" s="150"/>
    </row>
    <row r="76122" spans="2:2">
      <c r="B76122" s="150"/>
    </row>
    <row r="76123" spans="2:2">
      <c r="B76123" s="150"/>
    </row>
    <row r="76124" spans="2:2">
      <c r="B76124" s="150"/>
    </row>
    <row r="76125" spans="2:2">
      <c r="B76125" s="150"/>
    </row>
    <row r="76126" spans="2:2">
      <c r="B76126" s="150"/>
    </row>
    <row r="76127" spans="2:2">
      <c r="B76127" s="150"/>
    </row>
    <row r="76128" spans="2:2">
      <c r="B76128" s="150"/>
    </row>
    <row r="76129" spans="2:2">
      <c r="B76129" s="150"/>
    </row>
    <row r="76130" spans="2:2">
      <c r="B76130" s="150"/>
    </row>
    <row r="76131" spans="2:2">
      <c r="B76131" s="150"/>
    </row>
    <row r="76132" spans="2:2">
      <c r="B76132" s="150"/>
    </row>
    <row r="76133" spans="2:2">
      <c r="B76133" s="150"/>
    </row>
    <row r="76134" spans="2:2">
      <c r="B76134" s="150"/>
    </row>
    <row r="76135" spans="2:2">
      <c r="B76135" s="150"/>
    </row>
    <row r="76136" spans="2:2">
      <c r="B76136" s="150"/>
    </row>
    <row r="76137" spans="2:2">
      <c r="B76137" s="150"/>
    </row>
    <row r="76138" spans="2:2">
      <c r="B76138" s="150"/>
    </row>
    <row r="76139" spans="2:2">
      <c r="B76139" s="150"/>
    </row>
    <row r="76140" spans="2:2">
      <c r="B76140" s="150"/>
    </row>
    <row r="76141" spans="2:2">
      <c r="B76141" s="150"/>
    </row>
    <row r="76142" spans="2:2">
      <c r="B76142" s="150"/>
    </row>
    <row r="76143" spans="2:2">
      <c r="B76143" s="150"/>
    </row>
    <row r="76144" spans="2:2">
      <c r="B76144" s="150"/>
    </row>
    <row r="76145" spans="2:2">
      <c r="B76145" s="150"/>
    </row>
    <row r="76146" spans="2:2">
      <c r="B76146" s="150"/>
    </row>
    <row r="76147" spans="2:2">
      <c r="B76147" s="150"/>
    </row>
    <row r="76148" spans="2:2">
      <c r="B76148" s="150"/>
    </row>
    <row r="76149" spans="2:2">
      <c r="B76149" s="150"/>
    </row>
    <row r="76150" spans="2:2">
      <c r="B76150" s="150"/>
    </row>
    <row r="76151" spans="2:2">
      <c r="B76151" s="150"/>
    </row>
    <row r="76152" spans="2:2">
      <c r="B76152" s="150"/>
    </row>
    <row r="76153" spans="2:2">
      <c r="B76153" s="150"/>
    </row>
    <row r="76154" spans="2:2">
      <c r="B76154" s="150"/>
    </row>
    <row r="76155" spans="2:2">
      <c r="B76155" s="150"/>
    </row>
    <row r="76156" spans="2:2">
      <c r="B76156" s="150"/>
    </row>
    <row r="76157" spans="2:2">
      <c r="B76157" s="150"/>
    </row>
    <row r="76158" spans="2:2">
      <c r="B76158" s="150"/>
    </row>
    <row r="76159" spans="2:2">
      <c r="B76159" s="150"/>
    </row>
    <row r="76160" spans="2:2">
      <c r="B76160" s="150"/>
    </row>
    <row r="76161" spans="2:2">
      <c r="B76161" s="150"/>
    </row>
    <row r="76162" spans="2:2">
      <c r="B76162" s="150"/>
    </row>
    <row r="76163" spans="2:2">
      <c r="B76163" s="150"/>
    </row>
    <row r="76164" spans="2:2">
      <c r="B76164" s="150"/>
    </row>
    <row r="76165" spans="2:2">
      <c r="B76165" s="150"/>
    </row>
    <row r="76166" spans="2:2">
      <c r="B76166" s="150"/>
    </row>
    <row r="76167" spans="2:2">
      <c r="B76167" s="150"/>
    </row>
    <row r="76168" spans="2:2">
      <c r="B76168" s="150"/>
    </row>
    <row r="76169" spans="2:2">
      <c r="B76169" s="150"/>
    </row>
    <row r="76170" spans="2:2">
      <c r="B76170" s="150"/>
    </row>
    <row r="76171" spans="2:2">
      <c r="B76171" s="150"/>
    </row>
    <row r="76172" spans="2:2">
      <c r="B76172" s="150"/>
    </row>
    <row r="76173" spans="2:2">
      <c r="B76173" s="150"/>
    </row>
    <row r="76174" spans="2:2">
      <c r="B76174" s="150"/>
    </row>
    <row r="76175" spans="2:2">
      <c r="B76175" s="150"/>
    </row>
    <row r="76176" spans="2:2">
      <c r="B76176" s="150"/>
    </row>
    <row r="76177" spans="2:2">
      <c r="B76177" s="150"/>
    </row>
    <row r="76178" spans="2:2">
      <c r="B76178" s="150"/>
    </row>
    <row r="76179" spans="2:2">
      <c r="B76179" s="150"/>
    </row>
    <row r="76180" spans="2:2">
      <c r="B76180" s="150"/>
    </row>
    <row r="76181" spans="2:2">
      <c r="B76181" s="150"/>
    </row>
    <row r="76182" spans="2:2">
      <c r="B76182" s="150"/>
    </row>
    <row r="76183" spans="2:2">
      <c r="B76183" s="150"/>
    </row>
    <row r="76184" spans="2:2">
      <c r="B76184" s="150"/>
    </row>
    <row r="76185" spans="2:2">
      <c r="B76185" s="150"/>
    </row>
    <row r="76186" spans="2:2">
      <c r="B76186" s="150"/>
    </row>
    <row r="76187" spans="2:2">
      <c r="B76187" s="150"/>
    </row>
    <row r="76188" spans="2:2">
      <c r="B76188" s="150"/>
    </row>
    <row r="76189" spans="2:2">
      <c r="B76189" s="150"/>
    </row>
    <row r="76190" spans="2:2">
      <c r="B76190" s="150"/>
    </row>
    <row r="76191" spans="2:2">
      <c r="B76191" s="150"/>
    </row>
    <row r="76192" spans="2:2">
      <c r="B76192" s="150"/>
    </row>
    <row r="76193" spans="2:2">
      <c r="B76193" s="150"/>
    </row>
    <row r="76194" spans="2:2">
      <c r="B76194" s="150"/>
    </row>
    <row r="76195" spans="2:2">
      <c r="B76195" s="150"/>
    </row>
    <row r="76196" spans="2:2">
      <c r="B76196" s="150"/>
    </row>
    <row r="76197" spans="2:2">
      <c r="B76197" s="150"/>
    </row>
    <row r="76198" spans="2:2">
      <c r="B76198" s="150"/>
    </row>
    <row r="76199" spans="2:2">
      <c r="B76199" s="150"/>
    </row>
    <row r="76200" spans="2:2">
      <c r="B76200" s="150"/>
    </row>
    <row r="76201" spans="2:2">
      <c r="B76201" s="150"/>
    </row>
    <row r="76202" spans="2:2">
      <c r="B76202" s="150"/>
    </row>
    <row r="76203" spans="2:2">
      <c r="B76203" s="150"/>
    </row>
    <row r="76204" spans="2:2">
      <c r="B76204" s="150"/>
    </row>
    <row r="76205" spans="2:2">
      <c r="B76205" s="150"/>
    </row>
    <row r="76206" spans="2:2">
      <c r="B76206" s="150"/>
    </row>
    <row r="76207" spans="2:2">
      <c r="B76207" s="150"/>
    </row>
    <row r="76208" spans="2:2">
      <c r="B76208" s="150"/>
    </row>
    <row r="76209" spans="2:2">
      <c r="B76209" s="150"/>
    </row>
    <row r="76210" spans="2:2">
      <c r="B76210" s="150"/>
    </row>
    <row r="76211" spans="2:2">
      <c r="B76211" s="150"/>
    </row>
    <row r="76212" spans="2:2">
      <c r="B76212" s="150"/>
    </row>
    <row r="76213" spans="2:2">
      <c r="B76213" s="150"/>
    </row>
    <row r="76214" spans="2:2">
      <c r="B76214" s="150"/>
    </row>
    <row r="76215" spans="2:2">
      <c r="B76215" s="150"/>
    </row>
    <row r="76216" spans="2:2">
      <c r="B76216" s="150"/>
    </row>
    <row r="76217" spans="2:2">
      <c r="B76217" s="150"/>
    </row>
    <row r="76218" spans="2:2">
      <c r="B76218" s="150"/>
    </row>
    <row r="76219" spans="2:2">
      <c r="B76219" s="150"/>
    </row>
    <row r="76220" spans="2:2">
      <c r="B76220" s="150"/>
    </row>
    <row r="76221" spans="2:2">
      <c r="B76221" s="150"/>
    </row>
    <row r="76222" spans="2:2">
      <c r="B76222" s="150"/>
    </row>
    <row r="76223" spans="2:2">
      <c r="B76223" s="150"/>
    </row>
    <row r="76224" spans="2:2">
      <c r="B76224" s="150"/>
    </row>
    <row r="76225" spans="2:2">
      <c r="B76225" s="150"/>
    </row>
    <row r="76226" spans="2:2">
      <c r="B76226" s="150"/>
    </row>
    <row r="76227" spans="2:2">
      <c r="B76227" s="150"/>
    </row>
    <row r="76228" spans="2:2">
      <c r="B76228" s="150"/>
    </row>
    <row r="76229" spans="2:2">
      <c r="B76229" s="150"/>
    </row>
    <row r="76230" spans="2:2">
      <c r="B76230" s="150"/>
    </row>
    <row r="76231" spans="2:2">
      <c r="B76231" s="150"/>
    </row>
    <row r="76232" spans="2:2">
      <c r="B76232" s="150"/>
    </row>
    <row r="76233" spans="2:2">
      <c r="B76233" s="150"/>
    </row>
    <row r="76234" spans="2:2">
      <c r="B76234" s="150"/>
    </row>
    <row r="76235" spans="2:2">
      <c r="B76235" s="150"/>
    </row>
    <row r="76236" spans="2:2">
      <c r="B76236" s="150"/>
    </row>
    <row r="76237" spans="2:2">
      <c r="B76237" s="150"/>
    </row>
    <row r="76238" spans="2:2">
      <c r="B76238" s="150"/>
    </row>
    <row r="76239" spans="2:2">
      <c r="B76239" s="150"/>
    </row>
    <row r="76240" spans="2:2">
      <c r="B76240" s="150"/>
    </row>
    <row r="76241" spans="2:2">
      <c r="B76241" s="150"/>
    </row>
    <row r="76242" spans="2:2">
      <c r="B76242" s="150"/>
    </row>
    <row r="76243" spans="2:2">
      <c r="B76243" s="150"/>
    </row>
    <row r="76244" spans="2:2">
      <c r="B76244" s="150"/>
    </row>
    <row r="76245" spans="2:2">
      <c r="B76245" s="150"/>
    </row>
    <row r="76246" spans="2:2">
      <c r="B76246" s="150"/>
    </row>
    <row r="76247" spans="2:2">
      <c r="B76247" s="150"/>
    </row>
    <row r="76248" spans="2:2">
      <c r="B76248" s="150"/>
    </row>
    <row r="76249" spans="2:2">
      <c r="B76249" s="150"/>
    </row>
    <row r="76250" spans="2:2">
      <c r="B76250" s="150"/>
    </row>
    <row r="76251" spans="2:2">
      <c r="B76251" s="150"/>
    </row>
    <row r="76252" spans="2:2">
      <c r="B76252" s="150"/>
    </row>
    <row r="76253" spans="2:2">
      <c r="B76253" s="150"/>
    </row>
    <row r="76254" spans="2:2">
      <c r="B76254" s="150"/>
    </row>
    <row r="76255" spans="2:2">
      <c r="B76255" s="150"/>
    </row>
    <row r="76256" spans="2:2">
      <c r="B76256" s="150"/>
    </row>
    <row r="76257" spans="2:2">
      <c r="B76257" s="150"/>
    </row>
    <row r="76258" spans="2:2">
      <c r="B76258" s="150"/>
    </row>
    <row r="76259" spans="2:2">
      <c r="B76259" s="150"/>
    </row>
    <row r="76260" spans="2:2">
      <c r="B76260" s="150"/>
    </row>
    <row r="76261" spans="2:2">
      <c r="B76261" s="150"/>
    </row>
    <row r="76262" spans="2:2">
      <c r="B76262" s="150"/>
    </row>
    <row r="76263" spans="2:2">
      <c r="B76263" s="150"/>
    </row>
    <row r="76264" spans="2:2">
      <c r="B76264" s="150"/>
    </row>
    <row r="76265" spans="2:2">
      <c r="B76265" s="150"/>
    </row>
    <row r="76266" spans="2:2">
      <c r="B76266" s="150"/>
    </row>
    <row r="76267" spans="2:2">
      <c r="B76267" s="150"/>
    </row>
    <row r="76268" spans="2:2">
      <c r="B76268" s="150"/>
    </row>
    <row r="76269" spans="2:2">
      <c r="B76269" s="150"/>
    </row>
    <row r="76270" spans="2:2">
      <c r="B76270" s="150"/>
    </row>
    <row r="76271" spans="2:2">
      <c r="B76271" s="150"/>
    </row>
    <row r="76272" spans="2:2">
      <c r="B76272" s="150"/>
    </row>
    <row r="76273" spans="2:2">
      <c r="B76273" s="150"/>
    </row>
    <row r="76274" spans="2:2">
      <c r="B76274" s="150"/>
    </row>
    <row r="76275" spans="2:2">
      <c r="B76275" s="150"/>
    </row>
    <row r="76276" spans="2:2">
      <c r="B76276" s="150"/>
    </row>
    <row r="76277" spans="2:2">
      <c r="B76277" s="150"/>
    </row>
    <row r="76278" spans="2:2">
      <c r="B76278" s="150"/>
    </row>
    <row r="76279" spans="2:2">
      <c r="B76279" s="150"/>
    </row>
    <row r="76280" spans="2:2">
      <c r="B76280" s="150"/>
    </row>
    <row r="76281" spans="2:2">
      <c r="B76281" s="150"/>
    </row>
    <row r="76282" spans="2:2">
      <c r="B76282" s="150"/>
    </row>
    <row r="76283" spans="2:2">
      <c r="B76283" s="150"/>
    </row>
    <row r="76284" spans="2:2">
      <c r="B76284" s="150"/>
    </row>
    <row r="76285" spans="2:2">
      <c r="B76285" s="150"/>
    </row>
    <row r="76286" spans="2:2">
      <c r="B76286" s="150"/>
    </row>
    <row r="76287" spans="2:2">
      <c r="B76287" s="150"/>
    </row>
    <row r="76288" spans="2:2">
      <c r="B76288" s="150"/>
    </row>
    <row r="76289" spans="2:2">
      <c r="B76289" s="150"/>
    </row>
    <row r="76290" spans="2:2">
      <c r="B76290" s="150"/>
    </row>
    <row r="76291" spans="2:2">
      <c r="B76291" s="150"/>
    </row>
    <row r="76292" spans="2:2">
      <c r="B76292" s="150"/>
    </row>
    <row r="76293" spans="2:2">
      <c r="B76293" s="150"/>
    </row>
    <row r="76294" spans="2:2">
      <c r="B76294" s="150"/>
    </row>
    <row r="76295" spans="2:2">
      <c r="B76295" s="150"/>
    </row>
    <row r="76296" spans="2:2">
      <c r="B76296" s="150"/>
    </row>
    <row r="76297" spans="2:2">
      <c r="B76297" s="150"/>
    </row>
    <row r="76298" spans="2:2">
      <c r="B76298" s="150"/>
    </row>
    <row r="76299" spans="2:2">
      <c r="B76299" s="150"/>
    </row>
    <row r="76300" spans="2:2">
      <c r="B76300" s="150"/>
    </row>
    <row r="76301" spans="2:2">
      <c r="B76301" s="150"/>
    </row>
    <row r="76302" spans="2:2">
      <c r="B76302" s="150"/>
    </row>
    <row r="76303" spans="2:2">
      <c r="B76303" s="150"/>
    </row>
    <row r="76304" spans="2:2">
      <c r="B76304" s="150"/>
    </row>
    <row r="76305" spans="2:2">
      <c r="B76305" s="150"/>
    </row>
    <row r="76306" spans="2:2">
      <c r="B76306" s="150"/>
    </row>
    <row r="76307" spans="2:2">
      <c r="B76307" s="150"/>
    </row>
    <row r="76308" spans="2:2">
      <c r="B76308" s="150"/>
    </row>
    <row r="76309" spans="2:2">
      <c r="B76309" s="150"/>
    </row>
    <row r="76310" spans="2:2">
      <c r="B76310" s="150"/>
    </row>
    <row r="76311" spans="2:2">
      <c r="B76311" s="150"/>
    </row>
    <row r="76312" spans="2:2">
      <c r="B76312" s="150"/>
    </row>
    <row r="76313" spans="2:2">
      <c r="B76313" s="150"/>
    </row>
    <row r="76314" spans="2:2">
      <c r="B76314" s="150"/>
    </row>
    <row r="76315" spans="2:2">
      <c r="B76315" s="150"/>
    </row>
    <row r="76316" spans="2:2">
      <c r="B76316" s="150"/>
    </row>
    <row r="76317" spans="2:2">
      <c r="B76317" s="150"/>
    </row>
    <row r="76318" spans="2:2">
      <c r="B76318" s="150"/>
    </row>
    <row r="76319" spans="2:2">
      <c r="B76319" s="150"/>
    </row>
    <row r="76320" spans="2:2">
      <c r="B76320" s="150"/>
    </row>
    <row r="76321" spans="2:2">
      <c r="B76321" s="150"/>
    </row>
    <row r="76322" spans="2:2">
      <c r="B76322" s="150"/>
    </row>
    <row r="76323" spans="2:2">
      <c r="B76323" s="150"/>
    </row>
    <row r="76324" spans="2:2">
      <c r="B76324" s="150"/>
    </row>
    <row r="76325" spans="2:2">
      <c r="B76325" s="150"/>
    </row>
    <row r="76326" spans="2:2">
      <c r="B76326" s="150"/>
    </row>
    <row r="76327" spans="2:2">
      <c r="B76327" s="150"/>
    </row>
    <row r="76328" spans="2:2">
      <c r="B76328" s="150"/>
    </row>
    <row r="76329" spans="2:2">
      <c r="B76329" s="150"/>
    </row>
    <row r="76330" spans="2:2">
      <c r="B76330" s="150"/>
    </row>
    <row r="76331" spans="2:2">
      <c r="B76331" s="150"/>
    </row>
    <row r="76332" spans="2:2">
      <c r="B76332" s="150"/>
    </row>
    <row r="76333" spans="2:2">
      <c r="B76333" s="150"/>
    </row>
    <row r="76334" spans="2:2">
      <c r="B76334" s="150"/>
    </row>
    <row r="76335" spans="2:2">
      <c r="B76335" s="150"/>
    </row>
    <row r="76336" spans="2:2">
      <c r="B76336" s="150"/>
    </row>
    <row r="76337" spans="2:2">
      <c r="B76337" s="150"/>
    </row>
    <row r="76338" spans="2:2">
      <c r="B76338" s="150"/>
    </row>
    <row r="76339" spans="2:2">
      <c r="B76339" s="150"/>
    </row>
    <row r="76340" spans="2:2">
      <c r="B76340" s="150"/>
    </row>
    <row r="76341" spans="2:2">
      <c r="B76341" s="150"/>
    </row>
    <row r="76342" spans="2:2">
      <c r="B76342" s="150"/>
    </row>
    <row r="76343" spans="2:2">
      <c r="B76343" s="150"/>
    </row>
    <row r="76344" spans="2:2">
      <c r="B76344" s="150"/>
    </row>
    <row r="76345" spans="2:2">
      <c r="B76345" s="150"/>
    </row>
    <row r="76346" spans="2:2">
      <c r="B76346" s="150"/>
    </row>
    <row r="76347" spans="2:2">
      <c r="B76347" s="150"/>
    </row>
    <row r="76348" spans="2:2">
      <c r="B76348" s="150"/>
    </row>
    <row r="76349" spans="2:2">
      <c r="B76349" s="150"/>
    </row>
    <row r="76350" spans="2:2">
      <c r="B76350" s="150"/>
    </row>
    <row r="76351" spans="2:2">
      <c r="B76351" s="150"/>
    </row>
    <row r="76352" spans="2:2">
      <c r="B76352" s="150"/>
    </row>
    <row r="76353" spans="2:2">
      <c r="B76353" s="150"/>
    </row>
    <row r="76354" spans="2:2">
      <c r="B76354" s="150"/>
    </row>
    <row r="76355" spans="2:2">
      <c r="B76355" s="150"/>
    </row>
    <row r="76356" spans="2:2">
      <c r="B76356" s="150"/>
    </row>
    <row r="76357" spans="2:2">
      <c r="B76357" s="150"/>
    </row>
    <row r="76358" spans="2:2">
      <c r="B76358" s="150"/>
    </row>
    <row r="76359" spans="2:2">
      <c r="B76359" s="150"/>
    </row>
    <row r="76360" spans="2:2">
      <c r="B76360" s="150"/>
    </row>
    <row r="76361" spans="2:2">
      <c r="B76361" s="150"/>
    </row>
    <row r="76362" spans="2:2">
      <c r="B76362" s="150"/>
    </row>
    <row r="76363" spans="2:2">
      <c r="B76363" s="150"/>
    </row>
    <row r="76364" spans="2:2">
      <c r="B76364" s="150"/>
    </row>
    <row r="76365" spans="2:2">
      <c r="B76365" s="150"/>
    </row>
    <row r="76366" spans="2:2">
      <c r="B76366" s="150"/>
    </row>
    <row r="76367" spans="2:2">
      <c r="B76367" s="150"/>
    </row>
    <row r="76368" spans="2:2">
      <c r="B76368" s="150"/>
    </row>
    <row r="76369" spans="2:2">
      <c r="B76369" s="150"/>
    </row>
    <row r="76370" spans="2:2">
      <c r="B76370" s="150"/>
    </row>
    <row r="76371" spans="2:2">
      <c r="B76371" s="150"/>
    </row>
    <row r="76372" spans="2:2">
      <c r="B76372" s="150"/>
    </row>
    <row r="76373" spans="2:2">
      <c r="B76373" s="150"/>
    </row>
    <row r="76374" spans="2:2">
      <c r="B76374" s="150"/>
    </row>
    <row r="76375" spans="2:2">
      <c r="B76375" s="150"/>
    </row>
    <row r="76376" spans="2:2">
      <c r="B76376" s="150"/>
    </row>
    <row r="76377" spans="2:2">
      <c r="B76377" s="150"/>
    </row>
    <row r="76378" spans="2:2">
      <c r="B76378" s="150"/>
    </row>
    <row r="76379" spans="2:2">
      <c r="B76379" s="150"/>
    </row>
    <row r="76380" spans="2:2">
      <c r="B76380" s="150"/>
    </row>
    <row r="76381" spans="2:2">
      <c r="B76381" s="150"/>
    </row>
    <row r="76382" spans="2:2">
      <c r="B76382" s="150"/>
    </row>
    <row r="76383" spans="2:2">
      <c r="B76383" s="150"/>
    </row>
    <row r="76384" spans="2:2">
      <c r="B76384" s="150"/>
    </row>
    <row r="76385" spans="2:2">
      <c r="B76385" s="150"/>
    </row>
    <row r="76386" spans="2:2">
      <c r="B76386" s="150"/>
    </row>
    <row r="76387" spans="2:2">
      <c r="B76387" s="150"/>
    </row>
    <row r="76388" spans="2:2">
      <c r="B76388" s="150"/>
    </row>
    <row r="76389" spans="2:2">
      <c r="B76389" s="150"/>
    </row>
    <row r="76390" spans="2:2">
      <c r="B76390" s="150"/>
    </row>
    <row r="76391" spans="2:2">
      <c r="B76391" s="150"/>
    </row>
    <row r="76392" spans="2:2">
      <c r="B76392" s="150"/>
    </row>
    <row r="76393" spans="2:2">
      <c r="B76393" s="150"/>
    </row>
    <row r="76394" spans="2:2">
      <c r="B76394" s="150"/>
    </row>
    <row r="76395" spans="2:2">
      <c r="B76395" s="150"/>
    </row>
    <row r="76396" spans="2:2">
      <c r="B76396" s="150"/>
    </row>
    <row r="76397" spans="2:2">
      <c r="B76397" s="150"/>
    </row>
    <row r="76398" spans="2:2">
      <c r="B76398" s="150"/>
    </row>
    <row r="76399" spans="2:2">
      <c r="B76399" s="150"/>
    </row>
    <row r="76400" spans="2:2">
      <c r="B76400" s="150"/>
    </row>
    <row r="76401" spans="2:2">
      <c r="B76401" s="150"/>
    </row>
    <row r="76402" spans="2:2">
      <c r="B76402" s="150"/>
    </row>
    <row r="76403" spans="2:2">
      <c r="B76403" s="150"/>
    </row>
    <row r="76404" spans="2:2">
      <c r="B76404" s="150"/>
    </row>
    <row r="76405" spans="2:2">
      <c r="B76405" s="150"/>
    </row>
    <row r="76406" spans="2:2">
      <c r="B76406" s="150"/>
    </row>
    <row r="76407" spans="2:2">
      <c r="B76407" s="150"/>
    </row>
    <row r="76408" spans="2:2">
      <c r="B76408" s="150"/>
    </row>
    <row r="76409" spans="2:2">
      <c r="B76409" s="150"/>
    </row>
    <row r="76410" spans="2:2">
      <c r="B76410" s="150"/>
    </row>
    <row r="76411" spans="2:2">
      <c r="B76411" s="150"/>
    </row>
    <row r="76412" spans="2:2">
      <c r="B76412" s="150"/>
    </row>
    <row r="76413" spans="2:2">
      <c r="B76413" s="150"/>
    </row>
    <row r="76414" spans="2:2">
      <c r="B76414" s="150"/>
    </row>
    <row r="76415" spans="2:2">
      <c r="B76415" s="150"/>
    </row>
    <row r="76416" spans="2:2">
      <c r="B76416" s="150"/>
    </row>
    <row r="76417" spans="2:2">
      <c r="B76417" s="150"/>
    </row>
    <row r="76418" spans="2:2">
      <c r="B76418" s="150"/>
    </row>
    <row r="76419" spans="2:2">
      <c r="B76419" s="150"/>
    </row>
    <row r="76420" spans="2:2">
      <c r="B76420" s="150"/>
    </row>
    <row r="76421" spans="2:2">
      <c r="B76421" s="150"/>
    </row>
    <row r="76422" spans="2:2">
      <c r="B76422" s="150"/>
    </row>
    <row r="76423" spans="2:2">
      <c r="B76423" s="150"/>
    </row>
    <row r="76424" spans="2:2">
      <c r="B76424" s="150"/>
    </row>
    <row r="76425" spans="2:2">
      <c r="B76425" s="150"/>
    </row>
    <row r="76426" spans="2:2">
      <c r="B76426" s="150"/>
    </row>
    <row r="76427" spans="2:2">
      <c r="B76427" s="150"/>
    </row>
    <row r="76428" spans="2:2">
      <c r="B76428" s="150"/>
    </row>
    <row r="76429" spans="2:2">
      <c r="B76429" s="150"/>
    </row>
    <row r="76430" spans="2:2">
      <c r="B76430" s="150"/>
    </row>
    <row r="76431" spans="2:2">
      <c r="B76431" s="150"/>
    </row>
    <row r="76432" spans="2:2">
      <c r="B76432" s="150"/>
    </row>
    <row r="76433" spans="2:2">
      <c r="B76433" s="150"/>
    </row>
    <row r="76434" spans="2:2">
      <c r="B76434" s="150"/>
    </row>
    <row r="76435" spans="2:2">
      <c r="B76435" s="150"/>
    </row>
    <row r="76436" spans="2:2">
      <c r="B76436" s="150"/>
    </row>
    <row r="76437" spans="2:2">
      <c r="B76437" s="150"/>
    </row>
    <row r="76438" spans="2:2">
      <c r="B76438" s="150"/>
    </row>
    <row r="76439" spans="2:2">
      <c r="B76439" s="150"/>
    </row>
    <row r="76440" spans="2:2">
      <c r="B76440" s="150"/>
    </row>
    <row r="76441" spans="2:2">
      <c r="B76441" s="150"/>
    </row>
    <row r="76442" spans="2:2">
      <c r="B76442" s="150"/>
    </row>
    <row r="76443" spans="2:2">
      <c r="B76443" s="150"/>
    </row>
    <row r="76444" spans="2:2">
      <c r="B76444" s="150"/>
    </row>
    <row r="76445" spans="2:2">
      <c r="B76445" s="150"/>
    </row>
    <row r="76446" spans="2:2">
      <c r="B76446" s="150"/>
    </row>
    <row r="76447" spans="2:2">
      <c r="B76447" s="150"/>
    </row>
    <row r="76448" spans="2:2">
      <c r="B76448" s="150"/>
    </row>
    <row r="76449" spans="2:2">
      <c r="B76449" s="150"/>
    </row>
    <row r="76450" spans="2:2">
      <c r="B76450" s="150"/>
    </row>
    <row r="76451" spans="2:2">
      <c r="B76451" s="150"/>
    </row>
    <row r="76452" spans="2:2">
      <c r="B76452" s="150"/>
    </row>
    <row r="76453" spans="2:2">
      <c r="B76453" s="150"/>
    </row>
    <row r="76454" spans="2:2">
      <c r="B76454" s="150"/>
    </row>
    <row r="76455" spans="2:2">
      <c r="B76455" s="150"/>
    </row>
    <row r="76456" spans="2:2">
      <c r="B76456" s="150"/>
    </row>
    <row r="76457" spans="2:2">
      <c r="B76457" s="150"/>
    </row>
    <row r="76458" spans="2:2">
      <c r="B76458" s="150"/>
    </row>
    <row r="76459" spans="2:2">
      <c r="B76459" s="150"/>
    </row>
    <row r="76460" spans="2:2">
      <c r="B76460" s="150"/>
    </row>
    <row r="76461" spans="2:2">
      <c r="B76461" s="150"/>
    </row>
    <row r="76462" spans="2:2">
      <c r="B76462" s="150"/>
    </row>
    <row r="76463" spans="2:2">
      <c r="B76463" s="150"/>
    </row>
    <row r="76464" spans="2:2">
      <c r="B76464" s="150"/>
    </row>
    <row r="76465" spans="2:2">
      <c r="B76465" s="150"/>
    </row>
    <row r="76466" spans="2:2">
      <c r="B76466" s="150"/>
    </row>
    <row r="76467" spans="2:2">
      <c r="B76467" s="150"/>
    </row>
    <row r="76468" spans="2:2">
      <c r="B76468" s="150"/>
    </row>
    <row r="76469" spans="2:2">
      <c r="B76469" s="150"/>
    </row>
    <row r="76470" spans="2:2">
      <c r="B76470" s="150"/>
    </row>
    <row r="76471" spans="2:2">
      <c r="B76471" s="150"/>
    </row>
    <row r="76472" spans="2:2">
      <c r="B76472" s="150"/>
    </row>
    <row r="76473" spans="2:2">
      <c r="B76473" s="150"/>
    </row>
    <row r="76474" spans="2:2">
      <c r="B76474" s="150"/>
    </row>
    <row r="76475" spans="2:2">
      <c r="B76475" s="150"/>
    </row>
    <row r="76476" spans="2:2">
      <c r="B76476" s="150"/>
    </row>
    <row r="76477" spans="2:2">
      <c r="B76477" s="150"/>
    </row>
    <row r="76478" spans="2:2">
      <c r="B76478" s="150"/>
    </row>
    <row r="76479" spans="2:2">
      <c r="B76479" s="150"/>
    </row>
    <row r="76480" spans="2:2">
      <c r="B76480" s="150"/>
    </row>
    <row r="76481" spans="2:2">
      <c r="B76481" s="150"/>
    </row>
    <row r="76482" spans="2:2">
      <c r="B76482" s="150"/>
    </row>
    <row r="76483" spans="2:2">
      <c r="B76483" s="150"/>
    </row>
    <row r="76484" spans="2:2">
      <c r="B76484" s="150"/>
    </row>
    <row r="76485" spans="2:2">
      <c r="B76485" s="150"/>
    </row>
    <row r="76486" spans="2:2">
      <c r="B76486" s="150"/>
    </row>
    <row r="76487" spans="2:2">
      <c r="B76487" s="150"/>
    </row>
    <row r="76488" spans="2:2">
      <c r="B76488" s="150"/>
    </row>
    <row r="76489" spans="2:2">
      <c r="B76489" s="150"/>
    </row>
    <row r="76490" spans="2:2">
      <c r="B76490" s="150"/>
    </row>
    <row r="76491" spans="2:2">
      <c r="B76491" s="150"/>
    </row>
    <row r="76492" spans="2:2">
      <c r="B76492" s="150"/>
    </row>
    <row r="76493" spans="2:2">
      <c r="B76493" s="150"/>
    </row>
    <row r="76494" spans="2:2">
      <c r="B76494" s="150"/>
    </row>
    <row r="76495" spans="2:2">
      <c r="B76495" s="150"/>
    </row>
    <row r="76496" spans="2:2">
      <c r="B76496" s="150"/>
    </row>
    <row r="76497" spans="2:2">
      <c r="B76497" s="150"/>
    </row>
    <row r="76498" spans="2:2">
      <c r="B76498" s="150"/>
    </row>
    <row r="76499" spans="2:2">
      <c r="B76499" s="150"/>
    </row>
    <row r="76500" spans="2:2">
      <c r="B76500" s="150"/>
    </row>
    <row r="76501" spans="2:2">
      <c r="B76501" s="150"/>
    </row>
    <row r="76502" spans="2:2">
      <c r="B76502" s="150"/>
    </row>
    <row r="76503" spans="2:2">
      <c r="B76503" s="150"/>
    </row>
    <row r="76504" spans="2:2">
      <c r="B76504" s="150"/>
    </row>
    <row r="76505" spans="2:2">
      <c r="B76505" s="150"/>
    </row>
    <row r="76506" spans="2:2">
      <c r="B76506" s="150"/>
    </row>
    <row r="76507" spans="2:2">
      <c r="B76507" s="150"/>
    </row>
    <row r="76508" spans="2:2">
      <c r="B76508" s="150"/>
    </row>
    <row r="76509" spans="2:2">
      <c r="B76509" s="150"/>
    </row>
    <row r="76510" spans="2:2">
      <c r="B76510" s="150"/>
    </row>
    <row r="76511" spans="2:2">
      <c r="B76511" s="150"/>
    </row>
    <row r="76512" spans="2:2">
      <c r="B76512" s="150"/>
    </row>
    <row r="76513" spans="2:2">
      <c r="B76513" s="150"/>
    </row>
    <row r="76514" spans="2:2">
      <c r="B76514" s="150"/>
    </row>
    <row r="76515" spans="2:2">
      <c r="B76515" s="150"/>
    </row>
    <row r="76516" spans="2:2">
      <c r="B76516" s="150"/>
    </row>
    <row r="76517" spans="2:2">
      <c r="B76517" s="150"/>
    </row>
    <row r="76518" spans="2:2">
      <c r="B76518" s="150"/>
    </row>
    <row r="76519" spans="2:2">
      <c r="B76519" s="150"/>
    </row>
    <row r="76520" spans="2:2">
      <c r="B76520" s="150"/>
    </row>
    <row r="76521" spans="2:2">
      <c r="B76521" s="150"/>
    </row>
    <row r="76522" spans="2:2">
      <c r="B76522" s="150"/>
    </row>
    <row r="76523" spans="2:2">
      <c r="B76523" s="150"/>
    </row>
    <row r="76524" spans="2:2">
      <c r="B76524" s="150"/>
    </row>
    <row r="76525" spans="2:2">
      <c r="B76525" s="150"/>
    </row>
    <row r="76526" spans="2:2">
      <c r="B76526" s="150"/>
    </row>
    <row r="76527" spans="2:2">
      <c r="B76527" s="150"/>
    </row>
    <row r="76528" spans="2:2">
      <c r="B76528" s="150"/>
    </row>
    <row r="76529" spans="2:2">
      <c r="B76529" s="150"/>
    </row>
    <row r="76530" spans="2:2">
      <c r="B76530" s="150"/>
    </row>
    <row r="76531" spans="2:2">
      <c r="B76531" s="150"/>
    </row>
    <row r="76532" spans="2:2">
      <c r="B76532" s="150"/>
    </row>
    <row r="76533" spans="2:2">
      <c r="B76533" s="150"/>
    </row>
    <row r="76534" spans="2:2">
      <c r="B76534" s="150"/>
    </row>
    <row r="76535" spans="2:2">
      <c r="B76535" s="150"/>
    </row>
    <row r="76536" spans="2:2">
      <c r="B76536" s="150"/>
    </row>
    <row r="76537" spans="2:2">
      <c r="B76537" s="150"/>
    </row>
    <row r="76538" spans="2:2">
      <c r="B76538" s="150"/>
    </row>
    <row r="76539" spans="2:2">
      <c r="B76539" s="150"/>
    </row>
    <row r="76540" spans="2:2">
      <c r="B76540" s="150"/>
    </row>
    <row r="76541" spans="2:2">
      <c r="B76541" s="150"/>
    </row>
    <row r="76542" spans="2:2">
      <c r="B76542" s="150"/>
    </row>
    <row r="76543" spans="2:2">
      <c r="B76543" s="150"/>
    </row>
    <row r="76544" spans="2:2">
      <c r="B76544" s="150"/>
    </row>
    <row r="76545" spans="2:2">
      <c r="B76545" s="150"/>
    </row>
    <row r="76546" spans="2:2">
      <c r="B76546" s="150"/>
    </row>
    <row r="76547" spans="2:2">
      <c r="B76547" s="150"/>
    </row>
    <row r="76548" spans="2:2">
      <c r="B76548" s="150"/>
    </row>
    <row r="76549" spans="2:2">
      <c r="B76549" s="150"/>
    </row>
    <row r="76550" spans="2:2">
      <c r="B76550" s="150"/>
    </row>
    <row r="76551" spans="2:2">
      <c r="B76551" s="150"/>
    </row>
    <row r="76552" spans="2:2">
      <c r="B76552" s="150"/>
    </row>
    <row r="76553" spans="2:2">
      <c r="B76553" s="150"/>
    </row>
    <row r="76554" spans="2:2">
      <c r="B76554" s="150"/>
    </row>
    <row r="76555" spans="2:2">
      <c r="B76555" s="150"/>
    </row>
    <row r="76556" spans="2:2">
      <c r="B76556" s="150"/>
    </row>
    <row r="76557" spans="2:2">
      <c r="B76557" s="150"/>
    </row>
    <row r="76558" spans="2:2">
      <c r="B76558" s="150"/>
    </row>
    <row r="76559" spans="2:2">
      <c r="B76559" s="150"/>
    </row>
    <row r="76560" spans="2:2">
      <c r="B76560" s="150"/>
    </row>
    <row r="76561" spans="2:2">
      <c r="B76561" s="150"/>
    </row>
    <row r="76562" spans="2:2">
      <c r="B76562" s="150"/>
    </row>
    <row r="76563" spans="2:2">
      <c r="B76563" s="150"/>
    </row>
    <row r="76564" spans="2:2">
      <c r="B76564" s="150"/>
    </row>
    <row r="76565" spans="2:2">
      <c r="B76565" s="150"/>
    </row>
    <row r="76566" spans="2:2">
      <c r="B76566" s="150"/>
    </row>
    <row r="76567" spans="2:2">
      <c r="B76567" s="150"/>
    </row>
    <row r="76568" spans="2:2">
      <c r="B76568" s="150"/>
    </row>
    <row r="76569" spans="2:2">
      <c r="B76569" s="150"/>
    </row>
    <row r="76570" spans="2:2">
      <c r="B76570" s="150"/>
    </row>
    <row r="76571" spans="2:2">
      <c r="B76571" s="150"/>
    </row>
    <row r="76572" spans="2:2">
      <c r="B76572" s="150"/>
    </row>
    <row r="76573" spans="2:2">
      <c r="B76573" s="150"/>
    </row>
    <row r="76574" spans="2:2">
      <c r="B76574" s="150"/>
    </row>
    <row r="76575" spans="2:2">
      <c r="B76575" s="150"/>
    </row>
    <row r="76576" spans="2:2">
      <c r="B76576" s="150"/>
    </row>
    <row r="76577" spans="2:2">
      <c r="B76577" s="150"/>
    </row>
    <row r="76578" spans="2:2">
      <c r="B76578" s="150"/>
    </row>
    <row r="76579" spans="2:2">
      <c r="B76579" s="150"/>
    </row>
    <row r="76580" spans="2:2">
      <c r="B76580" s="150"/>
    </row>
    <row r="76581" spans="2:2">
      <c r="B76581" s="150"/>
    </row>
    <row r="76582" spans="2:2">
      <c r="B76582" s="150"/>
    </row>
    <row r="76583" spans="2:2">
      <c r="B76583" s="150"/>
    </row>
    <row r="76584" spans="2:2">
      <c r="B76584" s="150"/>
    </row>
    <row r="76585" spans="2:2">
      <c r="B76585" s="150"/>
    </row>
    <row r="76586" spans="2:2">
      <c r="B76586" s="150"/>
    </row>
    <row r="76587" spans="2:2">
      <c r="B76587" s="150"/>
    </row>
    <row r="76588" spans="2:2">
      <c r="B76588" s="150"/>
    </row>
    <row r="76589" spans="2:2">
      <c r="B76589" s="150"/>
    </row>
    <row r="76590" spans="2:2">
      <c r="B76590" s="150"/>
    </row>
    <row r="76591" spans="2:2">
      <c r="B76591" s="150"/>
    </row>
    <row r="76592" spans="2:2">
      <c r="B76592" s="150"/>
    </row>
    <row r="76593" spans="2:2">
      <c r="B76593" s="150"/>
    </row>
    <row r="76594" spans="2:2">
      <c r="B76594" s="150"/>
    </row>
    <row r="76595" spans="2:2">
      <c r="B76595" s="150"/>
    </row>
    <row r="76596" spans="2:2">
      <c r="B76596" s="150"/>
    </row>
    <row r="76597" spans="2:2">
      <c r="B76597" s="150"/>
    </row>
    <row r="76598" spans="2:2">
      <c r="B76598" s="150"/>
    </row>
    <row r="76599" spans="2:2">
      <c r="B76599" s="150"/>
    </row>
    <row r="76600" spans="2:2">
      <c r="B76600" s="150"/>
    </row>
    <row r="76601" spans="2:2">
      <c r="B76601" s="150"/>
    </row>
    <row r="76602" spans="2:2">
      <c r="B76602" s="150"/>
    </row>
    <row r="76603" spans="2:2">
      <c r="B76603" s="150"/>
    </row>
    <row r="76604" spans="2:2">
      <c r="B76604" s="150"/>
    </row>
    <row r="76605" spans="2:2">
      <c r="B76605" s="150"/>
    </row>
    <row r="76606" spans="2:2">
      <c r="B76606" s="150"/>
    </row>
    <row r="76607" spans="2:2">
      <c r="B76607" s="150"/>
    </row>
    <row r="76608" spans="2:2">
      <c r="B76608" s="150"/>
    </row>
    <row r="76609" spans="2:2">
      <c r="B76609" s="150"/>
    </row>
    <row r="76610" spans="2:2">
      <c r="B76610" s="150"/>
    </row>
    <row r="76611" spans="2:2">
      <c r="B76611" s="150"/>
    </row>
    <row r="76612" spans="2:2">
      <c r="B76612" s="150"/>
    </row>
    <row r="76613" spans="2:2">
      <c r="B76613" s="150"/>
    </row>
    <row r="76614" spans="2:2">
      <c r="B76614" s="150"/>
    </row>
    <row r="76615" spans="2:2">
      <c r="B76615" s="150"/>
    </row>
    <row r="76616" spans="2:2">
      <c r="B76616" s="150"/>
    </row>
    <row r="76617" spans="2:2">
      <c r="B76617" s="150"/>
    </row>
    <row r="76618" spans="2:2">
      <c r="B76618" s="150"/>
    </row>
    <row r="76619" spans="2:2">
      <c r="B76619" s="150"/>
    </row>
    <row r="76620" spans="2:2">
      <c r="B76620" s="150"/>
    </row>
    <row r="76621" spans="2:2">
      <c r="B76621" s="150"/>
    </row>
    <row r="76622" spans="2:2">
      <c r="B76622" s="150"/>
    </row>
    <row r="76623" spans="2:2">
      <c r="B76623" s="150"/>
    </row>
    <row r="76624" spans="2:2">
      <c r="B76624" s="150"/>
    </row>
    <row r="76625" spans="2:2">
      <c r="B76625" s="150"/>
    </row>
    <row r="76626" spans="2:2">
      <c r="B76626" s="150"/>
    </row>
    <row r="76627" spans="2:2">
      <c r="B76627" s="150"/>
    </row>
    <row r="76628" spans="2:2">
      <c r="B76628" s="150"/>
    </row>
    <row r="76629" spans="2:2">
      <c r="B76629" s="150"/>
    </row>
    <row r="76630" spans="2:2">
      <c r="B76630" s="150"/>
    </row>
    <row r="76631" spans="2:2">
      <c r="B76631" s="150"/>
    </row>
    <row r="76632" spans="2:2">
      <c r="B76632" s="150"/>
    </row>
    <row r="76633" spans="2:2">
      <c r="B76633" s="150"/>
    </row>
    <row r="76634" spans="2:2">
      <c r="B76634" s="150"/>
    </row>
    <row r="76635" spans="2:2">
      <c r="B76635" s="150"/>
    </row>
    <row r="76636" spans="2:2">
      <c r="B76636" s="150"/>
    </row>
    <row r="76637" spans="2:2">
      <c r="B76637" s="150"/>
    </row>
    <row r="76638" spans="2:2">
      <c r="B76638" s="150"/>
    </row>
    <row r="76639" spans="2:2">
      <c r="B76639" s="150"/>
    </row>
    <row r="76640" spans="2:2">
      <c r="B76640" s="150"/>
    </row>
    <row r="76641" spans="2:2">
      <c r="B76641" s="150"/>
    </row>
    <row r="76642" spans="2:2">
      <c r="B76642" s="150"/>
    </row>
    <row r="76643" spans="2:2">
      <c r="B76643" s="150"/>
    </row>
    <row r="76644" spans="2:2">
      <c r="B76644" s="150"/>
    </row>
    <row r="76645" spans="2:2">
      <c r="B76645" s="150"/>
    </row>
    <row r="76646" spans="2:2">
      <c r="B76646" s="150"/>
    </row>
    <row r="76647" spans="2:2">
      <c r="B76647" s="150"/>
    </row>
    <row r="76648" spans="2:2">
      <c r="B76648" s="150"/>
    </row>
    <row r="76649" spans="2:2">
      <c r="B76649" s="150"/>
    </row>
    <row r="76650" spans="2:2">
      <c r="B76650" s="150"/>
    </row>
    <row r="76651" spans="2:2">
      <c r="B76651" s="150"/>
    </row>
    <row r="76652" spans="2:2">
      <c r="B76652" s="150"/>
    </row>
    <row r="76653" spans="2:2">
      <c r="B76653" s="150"/>
    </row>
    <row r="76654" spans="2:2">
      <c r="B76654" s="150"/>
    </row>
    <row r="76655" spans="2:2">
      <c r="B76655" s="150"/>
    </row>
    <row r="76656" spans="2:2">
      <c r="B76656" s="150"/>
    </row>
    <row r="76657" spans="2:2">
      <c r="B76657" s="150"/>
    </row>
    <row r="76658" spans="2:2">
      <c r="B76658" s="150"/>
    </row>
    <row r="76659" spans="2:2">
      <c r="B76659" s="150"/>
    </row>
    <row r="76660" spans="2:2">
      <c r="B76660" s="150"/>
    </row>
    <row r="76661" spans="2:2">
      <c r="B76661" s="150"/>
    </row>
    <row r="76662" spans="2:2">
      <c r="B76662" s="150"/>
    </row>
    <row r="76663" spans="2:2">
      <c r="B76663" s="150"/>
    </row>
    <row r="76664" spans="2:2">
      <c r="B76664" s="150"/>
    </row>
    <row r="76665" spans="2:2">
      <c r="B76665" s="150"/>
    </row>
    <row r="76666" spans="2:2">
      <c r="B76666" s="150"/>
    </row>
    <row r="76667" spans="2:2">
      <c r="B76667" s="150"/>
    </row>
    <row r="76668" spans="2:2">
      <c r="B76668" s="150"/>
    </row>
    <row r="76669" spans="2:2">
      <c r="B76669" s="150"/>
    </row>
    <row r="76670" spans="2:2">
      <c r="B76670" s="150"/>
    </row>
    <row r="76671" spans="2:2">
      <c r="B76671" s="150"/>
    </row>
    <row r="76672" spans="2:2">
      <c r="B76672" s="150"/>
    </row>
    <row r="76673" spans="2:2">
      <c r="B76673" s="150"/>
    </row>
    <row r="76674" spans="2:2">
      <c r="B76674" s="150"/>
    </row>
    <row r="76675" spans="2:2">
      <c r="B76675" s="150"/>
    </row>
    <row r="76676" spans="2:2">
      <c r="B76676" s="150"/>
    </row>
    <row r="76677" spans="2:2">
      <c r="B76677" s="150"/>
    </row>
    <row r="76678" spans="2:2">
      <c r="B76678" s="150"/>
    </row>
    <row r="76679" spans="2:2">
      <c r="B76679" s="150"/>
    </row>
    <row r="76680" spans="2:2">
      <c r="B76680" s="150"/>
    </row>
    <row r="76681" spans="2:2">
      <c r="B76681" s="150"/>
    </row>
    <row r="76682" spans="2:2">
      <c r="B76682" s="150"/>
    </row>
    <row r="76683" spans="2:2">
      <c r="B76683" s="150"/>
    </row>
    <row r="76684" spans="2:2">
      <c r="B76684" s="150"/>
    </row>
    <row r="76685" spans="2:2">
      <c r="B76685" s="150"/>
    </row>
    <row r="76686" spans="2:2">
      <c r="B76686" s="150"/>
    </row>
    <row r="76687" spans="2:2">
      <c r="B76687" s="150"/>
    </row>
    <row r="76688" spans="2:2">
      <c r="B76688" s="150"/>
    </row>
    <row r="76689" spans="2:2">
      <c r="B76689" s="150"/>
    </row>
    <row r="76690" spans="2:2">
      <c r="B76690" s="150"/>
    </row>
    <row r="76691" spans="2:2">
      <c r="B76691" s="150"/>
    </row>
    <row r="76692" spans="2:2">
      <c r="B76692" s="150"/>
    </row>
    <row r="76693" spans="2:2">
      <c r="B76693" s="150"/>
    </row>
    <row r="76694" spans="2:2">
      <c r="B76694" s="150"/>
    </row>
    <row r="76695" spans="2:2">
      <c r="B76695" s="150"/>
    </row>
    <row r="76696" spans="2:2">
      <c r="B76696" s="150"/>
    </row>
    <row r="76697" spans="2:2">
      <c r="B76697" s="150"/>
    </row>
    <row r="76698" spans="2:2">
      <c r="B76698" s="150"/>
    </row>
    <row r="76699" spans="2:2">
      <c r="B76699" s="150"/>
    </row>
    <row r="76700" spans="2:2">
      <c r="B76700" s="150"/>
    </row>
    <row r="76701" spans="2:2">
      <c r="B76701" s="150"/>
    </row>
    <row r="76702" spans="2:2">
      <c r="B76702" s="150"/>
    </row>
    <row r="76703" spans="2:2">
      <c r="B76703" s="150"/>
    </row>
    <row r="76704" spans="2:2">
      <c r="B76704" s="150"/>
    </row>
    <row r="76705" spans="2:2">
      <c r="B76705" s="150"/>
    </row>
    <row r="76706" spans="2:2">
      <c r="B76706" s="150"/>
    </row>
    <row r="76707" spans="2:2">
      <c r="B76707" s="150"/>
    </row>
    <row r="76708" spans="2:2">
      <c r="B76708" s="150"/>
    </row>
    <row r="76709" spans="2:2">
      <c r="B76709" s="150"/>
    </row>
    <row r="76710" spans="2:2">
      <c r="B76710" s="150"/>
    </row>
    <row r="76711" spans="2:2">
      <c r="B76711" s="150"/>
    </row>
    <row r="76712" spans="2:2">
      <c r="B76712" s="150"/>
    </row>
    <row r="76713" spans="2:2">
      <c r="B76713" s="150"/>
    </row>
    <row r="76714" spans="2:2">
      <c r="B76714" s="150"/>
    </row>
    <row r="76715" spans="2:2">
      <c r="B76715" s="150"/>
    </row>
    <row r="76716" spans="2:2">
      <c r="B76716" s="150"/>
    </row>
    <row r="76717" spans="2:2">
      <c r="B76717" s="150"/>
    </row>
    <row r="76718" spans="2:2">
      <c r="B76718" s="150"/>
    </row>
    <row r="76719" spans="2:2">
      <c r="B76719" s="150"/>
    </row>
    <row r="76720" spans="2:2">
      <c r="B76720" s="150"/>
    </row>
    <row r="76721" spans="2:2">
      <c r="B76721" s="150"/>
    </row>
    <row r="76722" spans="2:2">
      <c r="B76722" s="150"/>
    </row>
    <row r="76723" spans="2:2">
      <c r="B76723" s="150"/>
    </row>
    <row r="76724" spans="2:2">
      <c r="B76724" s="150"/>
    </row>
    <row r="76725" spans="2:2">
      <c r="B76725" s="150"/>
    </row>
    <row r="76726" spans="2:2">
      <c r="B76726" s="150"/>
    </row>
    <row r="76727" spans="2:2">
      <c r="B76727" s="150"/>
    </row>
    <row r="76728" spans="2:2">
      <c r="B76728" s="150"/>
    </row>
    <row r="76729" spans="2:2">
      <c r="B76729" s="150"/>
    </row>
    <row r="76730" spans="2:2">
      <c r="B76730" s="150"/>
    </row>
    <row r="76731" spans="2:2">
      <c r="B76731" s="150"/>
    </row>
    <row r="76732" spans="2:2">
      <c r="B76732" s="150"/>
    </row>
    <row r="76733" spans="2:2">
      <c r="B76733" s="150"/>
    </row>
    <row r="76734" spans="2:2">
      <c r="B76734" s="150"/>
    </row>
    <row r="76735" spans="2:2">
      <c r="B76735" s="150"/>
    </row>
    <row r="76736" spans="2:2">
      <c r="B76736" s="150"/>
    </row>
    <row r="76737" spans="2:2">
      <c r="B76737" s="150"/>
    </row>
    <row r="76738" spans="2:2">
      <c r="B76738" s="150"/>
    </row>
    <row r="76739" spans="2:2">
      <c r="B76739" s="150"/>
    </row>
    <row r="76740" spans="2:2">
      <c r="B76740" s="150"/>
    </row>
    <row r="76741" spans="2:2">
      <c r="B76741" s="150"/>
    </row>
    <row r="76742" spans="2:2">
      <c r="B76742" s="150"/>
    </row>
    <row r="76743" spans="2:2">
      <c r="B76743" s="150"/>
    </row>
    <row r="76744" spans="2:2">
      <c r="B76744" s="150"/>
    </row>
    <row r="76745" spans="2:2">
      <c r="B76745" s="150"/>
    </row>
    <row r="76746" spans="2:2">
      <c r="B76746" s="150"/>
    </row>
    <row r="76747" spans="2:2">
      <c r="B76747" s="150"/>
    </row>
    <row r="76748" spans="2:2">
      <c r="B76748" s="150"/>
    </row>
    <row r="76749" spans="2:2">
      <c r="B76749" s="150"/>
    </row>
    <row r="76750" spans="2:2">
      <c r="B76750" s="150"/>
    </row>
    <row r="76751" spans="2:2">
      <c r="B76751" s="150"/>
    </row>
    <row r="76752" spans="2:2">
      <c r="B76752" s="150"/>
    </row>
    <row r="76753" spans="2:2">
      <c r="B76753" s="150"/>
    </row>
    <row r="76754" spans="2:2">
      <c r="B76754" s="150"/>
    </row>
    <row r="76755" spans="2:2">
      <c r="B76755" s="150"/>
    </row>
    <row r="76756" spans="2:2">
      <c r="B76756" s="150"/>
    </row>
    <row r="76757" spans="2:2">
      <c r="B76757" s="150"/>
    </row>
    <row r="76758" spans="2:2">
      <c r="B76758" s="150"/>
    </row>
    <row r="76759" spans="2:2">
      <c r="B76759" s="150"/>
    </row>
    <row r="76760" spans="2:2">
      <c r="B76760" s="150"/>
    </row>
    <row r="76761" spans="2:2">
      <c r="B76761" s="150"/>
    </row>
    <row r="76762" spans="2:2">
      <c r="B76762" s="150"/>
    </row>
    <row r="76763" spans="2:2">
      <c r="B76763" s="150"/>
    </row>
    <row r="76764" spans="2:2">
      <c r="B76764" s="150"/>
    </row>
    <row r="76765" spans="2:2">
      <c r="B76765" s="150"/>
    </row>
    <row r="76766" spans="2:2">
      <c r="B76766" s="150"/>
    </row>
    <row r="76767" spans="2:2">
      <c r="B76767" s="150"/>
    </row>
    <row r="76768" spans="2:2">
      <c r="B76768" s="150"/>
    </row>
    <row r="76769" spans="2:2">
      <c r="B76769" s="150"/>
    </row>
    <row r="76770" spans="2:2">
      <c r="B76770" s="150"/>
    </row>
    <row r="76771" spans="2:2">
      <c r="B76771" s="150"/>
    </row>
    <row r="76772" spans="2:2">
      <c r="B76772" s="150"/>
    </row>
    <row r="76773" spans="2:2">
      <c r="B76773" s="150"/>
    </row>
    <row r="76774" spans="2:2">
      <c r="B76774" s="150"/>
    </row>
    <row r="76775" spans="2:2">
      <c r="B76775" s="150"/>
    </row>
    <row r="76776" spans="2:2">
      <c r="B76776" s="150"/>
    </row>
    <row r="76777" spans="2:2">
      <c r="B76777" s="150"/>
    </row>
    <row r="76778" spans="2:2">
      <c r="B76778" s="150"/>
    </row>
    <row r="76779" spans="2:2">
      <c r="B76779" s="150"/>
    </row>
    <row r="76780" spans="2:2">
      <c r="B76780" s="150"/>
    </row>
    <row r="76781" spans="2:2">
      <c r="B76781" s="150"/>
    </row>
    <row r="76782" spans="2:2">
      <c r="B76782" s="150"/>
    </row>
    <row r="76783" spans="2:2">
      <c r="B76783" s="150"/>
    </row>
    <row r="76784" spans="2:2">
      <c r="B76784" s="150"/>
    </row>
    <row r="76785" spans="2:2">
      <c r="B76785" s="150"/>
    </row>
    <row r="76786" spans="2:2">
      <c r="B76786" s="150"/>
    </row>
    <row r="76787" spans="2:2">
      <c r="B76787" s="150"/>
    </row>
    <row r="76788" spans="2:2">
      <c r="B76788" s="150"/>
    </row>
    <row r="76789" spans="2:2">
      <c r="B76789" s="150"/>
    </row>
    <row r="76790" spans="2:2">
      <c r="B76790" s="150"/>
    </row>
    <row r="76791" spans="2:2">
      <c r="B76791" s="150"/>
    </row>
    <row r="76792" spans="2:2">
      <c r="B76792" s="150"/>
    </row>
    <row r="76793" spans="2:2">
      <c r="B76793" s="150"/>
    </row>
    <row r="76794" spans="2:2">
      <c r="B76794" s="150"/>
    </row>
    <row r="76795" spans="2:2">
      <c r="B76795" s="150"/>
    </row>
    <row r="76796" spans="2:2">
      <c r="B76796" s="150"/>
    </row>
    <row r="76797" spans="2:2">
      <c r="B76797" s="150"/>
    </row>
    <row r="76798" spans="2:2">
      <c r="B76798" s="150"/>
    </row>
    <row r="76799" spans="2:2">
      <c r="B76799" s="150"/>
    </row>
    <row r="76800" spans="2:2">
      <c r="B76800" s="150"/>
    </row>
    <row r="76801" spans="2:2">
      <c r="B76801" s="150"/>
    </row>
    <row r="76802" spans="2:2">
      <c r="B76802" s="150"/>
    </row>
    <row r="76803" spans="2:2">
      <c r="B76803" s="150"/>
    </row>
    <row r="76804" spans="2:2">
      <c r="B76804" s="150"/>
    </row>
    <row r="76805" spans="2:2">
      <c r="B76805" s="150"/>
    </row>
    <row r="76806" spans="2:2">
      <c r="B76806" s="150"/>
    </row>
    <row r="76807" spans="2:2">
      <c r="B76807" s="150"/>
    </row>
    <row r="76808" spans="2:2">
      <c r="B76808" s="150"/>
    </row>
    <row r="76809" spans="2:2">
      <c r="B76809" s="150"/>
    </row>
    <row r="76810" spans="2:2">
      <c r="B76810" s="150"/>
    </row>
    <row r="76811" spans="2:2">
      <c r="B76811" s="150"/>
    </row>
    <row r="76812" spans="2:2">
      <c r="B76812" s="150"/>
    </row>
    <row r="76813" spans="2:2">
      <c r="B76813" s="150"/>
    </row>
    <row r="76814" spans="2:2">
      <c r="B76814" s="150"/>
    </row>
    <row r="76815" spans="2:2">
      <c r="B76815" s="150"/>
    </row>
    <row r="76816" spans="2:2">
      <c r="B76816" s="150"/>
    </row>
    <row r="76817" spans="2:2">
      <c r="B76817" s="150"/>
    </row>
    <row r="76818" spans="2:2">
      <c r="B76818" s="150"/>
    </row>
    <row r="76819" spans="2:2">
      <c r="B76819" s="150"/>
    </row>
    <row r="76820" spans="2:2">
      <c r="B76820" s="150"/>
    </row>
    <row r="76821" spans="2:2">
      <c r="B76821" s="150"/>
    </row>
    <row r="76822" spans="2:2">
      <c r="B76822" s="150"/>
    </row>
    <row r="76823" spans="2:2">
      <c r="B76823" s="150"/>
    </row>
    <row r="76824" spans="2:2">
      <c r="B76824" s="150"/>
    </row>
    <row r="76825" spans="2:2">
      <c r="B76825" s="150"/>
    </row>
    <row r="76826" spans="2:2">
      <c r="B76826" s="150"/>
    </row>
    <row r="76827" spans="2:2">
      <c r="B76827" s="150"/>
    </row>
    <row r="76828" spans="2:2">
      <c r="B76828" s="150"/>
    </row>
    <row r="76829" spans="2:2">
      <c r="B76829" s="150"/>
    </row>
    <row r="76830" spans="2:2">
      <c r="B76830" s="150"/>
    </row>
    <row r="76831" spans="2:2">
      <c r="B76831" s="150"/>
    </row>
    <row r="76832" spans="2:2">
      <c r="B76832" s="150"/>
    </row>
    <row r="76833" spans="2:2">
      <c r="B76833" s="150"/>
    </row>
    <row r="76834" spans="2:2">
      <c r="B76834" s="150"/>
    </row>
    <row r="76835" spans="2:2">
      <c r="B76835" s="150"/>
    </row>
    <row r="76836" spans="2:2">
      <c r="B76836" s="150"/>
    </row>
    <row r="76837" spans="2:2">
      <c r="B76837" s="150"/>
    </row>
    <row r="76838" spans="2:2">
      <c r="B76838" s="150"/>
    </row>
    <row r="76839" spans="2:2">
      <c r="B76839" s="150"/>
    </row>
    <row r="76840" spans="2:2">
      <c r="B76840" s="150"/>
    </row>
    <row r="76841" spans="2:2">
      <c r="B76841" s="150"/>
    </row>
    <row r="76842" spans="2:2">
      <c r="B76842" s="150"/>
    </row>
    <row r="76843" spans="2:2">
      <c r="B76843" s="150"/>
    </row>
    <row r="76844" spans="2:2">
      <c r="B76844" s="150"/>
    </row>
    <row r="76845" spans="2:2">
      <c r="B76845" s="150"/>
    </row>
    <row r="76846" spans="2:2">
      <c r="B76846" s="150"/>
    </row>
    <row r="76847" spans="2:2">
      <c r="B76847" s="150"/>
    </row>
    <row r="76848" spans="2:2">
      <c r="B76848" s="150"/>
    </row>
    <row r="76849" spans="2:2">
      <c r="B76849" s="150"/>
    </row>
    <row r="76850" spans="2:2">
      <c r="B76850" s="150"/>
    </row>
    <row r="76851" spans="2:2">
      <c r="B76851" s="150"/>
    </row>
    <row r="76852" spans="2:2">
      <c r="B76852" s="150"/>
    </row>
    <row r="76853" spans="2:2">
      <c r="B76853" s="150"/>
    </row>
    <row r="76854" spans="2:2">
      <c r="B76854" s="150"/>
    </row>
    <row r="76855" spans="2:2">
      <c r="B76855" s="150"/>
    </row>
    <row r="76856" spans="2:2">
      <c r="B76856" s="150"/>
    </row>
    <row r="76857" spans="2:2">
      <c r="B76857" s="150"/>
    </row>
    <row r="76858" spans="2:2">
      <c r="B76858" s="150"/>
    </row>
    <row r="76859" spans="2:2">
      <c r="B76859" s="150"/>
    </row>
    <row r="76860" spans="2:2">
      <c r="B76860" s="150"/>
    </row>
    <row r="76861" spans="2:2">
      <c r="B76861" s="150"/>
    </row>
    <row r="76862" spans="2:2">
      <c r="B76862" s="150"/>
    </row>
    <row r="76863" spans="2:2">
      <c r="B76863" s="150"/>
    </row>
    <row r="76864" spans="2:2">
      <c r="B76864" s="150"/>
    </row>
    <row r="76865" spans="2:2">
      <c r="B76865" s="150"/>
    </row>
    <row r="76866" spans="2:2">
      <c r="B76866" s="150"/>
    </row>
    <row r="76867" spans="2:2">
      <c r="B76867" s="150"/>
    </row>
    <row r="76868" spans="2:2">
      <c r="B76868" s="150"/>
    </row>
    <row r="76869" spans="2:2">
      <c r="B76869" s="150"/>
    </row>
    <row r="76870" spans="2:2">
      <c r="B76870" s="150"/>
    </row>
    <row r="76871" spans="2:2">
      <c r="B76871" s="150"/>
    </row>
    <row r="76872" spans="2:2">
      <c r="B76872" s="150"/>
    </row>
    <row r="76873" spans="2:2">
      <c r="B76873" s="150"/>
    </row>
    <row r="76874" spans="2:2">
      <c r="B76874" s="150"/>
    </row>
    <row r="76875" spans="2:2">
      <c r="B76875" s="150"/>
    </row>
    <row r="76876" spans="2:2">
      <c r="B76876" s="150"/>
    </row>
    <row r="76877" spans="2:2">
      <c r="B76877" s="150"/>
    </row>
    <row r="76878" spans="2:2">
      <c r="B76878" s="150"/>
    </row>
    <row r="76879" spans="2:2">
      <c r="B76879" s="150"/>
    </row>
    <row r="76880" spans="2:2">
      <c r="B76880" s="150"/>
    </row>
    <row r="76881" spans="2:2">
      <c r="B76881" s="150"/>
    </row>
    <row r="76882" spans="2:2">
      <c r="B76882" s="150"/>
    </row>
    <row r="76883" spans="2:2">
      <c r="B76883" s="150"/>
    </row>
    <row r="76884" spans="2:2">
      <c r="B76884" s="150"/>
    </row>
    <row r="76885" spans="2:2">
      <c r="B76885" s="150"/>
    </row>
    <row r="76886" spans="2:2">
      <c r="B76886" s="150"/>
    </row>
    <row r="76887" spans="2:2">
      <c r="B76887" s="150"/>
    </row>
    <row r="76888" spans="2:2">
      <c r="B76888" s="150"/>
    </row>
    <row r="76889" spans="2:2">
      <c r="B76889" s="150"/>
    </row>
    <row r="76890" spans="2:2">
      <c r="B76890" s="150"/>
    </row>
    <row r="76891" spans="2:2">
      <c r="B76891" s="150"/>
    </row>
    <row r="76892" spans="2:2">
      <c r="B76892" s="150"/>
    </row>
    <row r="76893" spans="2:2">
      <c r="B76893" s="150"/>
    </row>
    <row r="76894" spans="2:2">
      <c r="B76894" s="150"/>
    </row>
    <row r="76895" spans="2:2">
      <c r="B76895" s="150"/>
    </row>
    <row r="76896" spans="2:2">
      <c r="B76896" s="150"/>
    </row>
    <row r="76897" spans="2:2">
      <c r="B76897" s="150"/>
    </row>
    <row r="76898" spans="2:2">
      <c r="B76898" s="150"/>
    </row>
    <row r="76899" spans="2:2">
      <c r="B76899" s="150"/>
    </row>
    <row r="76900" spans="2:2">
      <c r="B76900" s="150"/>
    </row>
    <row r="76901" spans="2:2">
      <c r="B76901" s="150"/>
    </row>
    <row r="76902" spans="2:2">
      <c r="B76902" s="150"/>
    </row>
    <row r="76903" spans="2:2">
      <c r="B76903" s="150"/>
    </row>
    <row r="76904" spans="2:2">
      <c r="B76904" s="150"/>
    </row>
    <row r="76905" spans="2:2">
      <c r="B76905" s="150"/>
    </row>
    <row r="76906" spans="2:2">
      <c r="B76906" s="150"/>
    </row>
    <row r="76907" spans="2:2">
      <c r="B76907" s="150"/>
    </row>
    <row r="76908" spans="2:2">
      <c r="B76908" s="150"/>
    </row>
    <row r="76909" spans="2:2">
      <c r="B76909" s="150"/>
    </row>
    <row r="76910" spans="2:2">
      <c r="B76910" s="150"/>
    </row>
    <row r="76911" spans="2:2">
      <c r="B76911" s="150"/>
    </row>
    <row r="76912" spans="2:2">
      <c r="B76912" s="150"/>
    </row>
    <row r="76913" spans="2:2">
      <c r="B76913" s="150"/>
    </row>
    <row r="76914" spans="2:2">
      <c r="B76914" s="150"/>
    </row>
    <row r="76915" spans="2:2">
      <c r="B76915" s="150"/>
    </row>
    <row r="76916" spans="2:2">
      <c r="B76916" s="150"/>
    </row>
    <row r="76917" spans="2:2">
      <c r="B76917" s="150"/>
    </row>
    <row r="76918" spans="2:2">
      <c r="B76918" s="150"/>
    </row>
    <row r="76919" spans="2:2">
      <c r="B76919" s="150"/>
    </row>
    <row r="76920" spans="2:2">
      <c r="B76920" s="150"/>
    </row>
    <row r="76921" spans="2:2">
      <c r="B76921" s="150"/>
    </row>
    <row r="76922" spans="2:2">
      <c r="B76922" s="150"/>
    </row>
    <row r="76923" spans="2:2">
      <c r="B76923" s="150"/>
    </row>
    <row r="76924" spans="2:2">
      <c r="B76924" s="150"/>
    </row>
    <row r="76925" spans="2:2">
      <c r="B76925" s="150"/>
    </row>
    <row r="76926" spans="2:2">
      <c r="B76926" s="150"/>
    </row>
    <row r="76927" spans="2:2">
      <c r="B76927" s="150"/>
    </row>
    <row r="76928" spans="2:2">
      <c r="B76928" s="150"/>
    </row>
    <row r="76929" spans="2:2">
      <c r="B76929" s="150"/>
    </row>
    <row r="76930" spans="2:2">
      <c r="B76930" s="150"/>
    </row>
    <row r="76931" spans="2:2">
      <c r="B76931" s="150"/>
    </row>
    <row r="76932" spans="2:2">
      <c r="B76932" s="150"/>
    </row>
    <row r="76933" spans="2:2">
      <c r="B76933" s="150"/>
    </row>
    <row r="76934" spans="2:2">
      <c r="B76934" s="150"/>
    </row>
    <row r="76935" spans="2:2">
      <c r="B76935" s="150"/>
    </row>
    <row r="76936" spans="2:2">
      <c r="B76936" s="150"/>
    </row>
    <row r="76937" spans="2:2">
      <c r="B76937" s="150"/>
    </row>
    <row r="76938" spans="2:2">
      <c r="B76938" s="150"/>
    </row>
    <row r="76939" spans="2:2">
      <c r="B76939" s="150"/>
    </row>
    <row r="76940" spans="2:2">
      <c r="B76940" s="150"/>
    </row>
    <row r="76941" spans="2:2">
      <c r="B76941" s="150"/>
    </row>
    <row r="76942" spans="2:2">
      <c r="B76942" s="150"/>
    </row>
    <row r="76943" spans="2:2">
      <c r="B76943" s="150"/>
    </row>
    <row r="76944" spans="2:2">
      <c r="B76944" s="150"/>
    </row>
    <row r="76945" spans="2:2">
      <c r="B76945" s="150"/>
    </row>
    <row r="76946" spans="2:2">
      <c r="B76946" s="150"/>
    </row>
    <row r="76947" spans="2:2">
      <c r="B76947" s="150"/>
    </row>
    <row r="76948" spans="2:2">
      <c r="B76948" s="150"/>
    </row>
    <row r="76949" spans="2:2">
      <c r="B76949" s="150"/>
    </row>
    <row r="76950" spans="2:2">
      <c r="B76950" s="150"/>
    </row>
    <row r="76951" spans="2:2">
      <c r="B76951" s="150"/>
    </row>
    <row r="76952" spans="2:2">
      <c r="B76952" s="150"/>
    </row>
    <row r="76953" spans="2:2">
      <c r="B76953" s="150"/>
    </row>
    <row r="76954" spans="2:2">
      <c r="B76954" s="150"/>
    </row>
    <row r="76955" spans="2:2">
      <c r="B76955" s="150"/>
    </row>
    <row r="76956" spans="2:2">
      <c r="B76956" s="150"/>
    </row>
    <row r="76957" spans="2:2">
      <c r="B76957" s="150"/>
    </row>
    <row r="76958" spans="2:2">
      <c r="B76958" s="150"/>
    </row>
    <row r="76959" spans="2:2">
      <c r="B76959" s="150"/>
    </row>
    <row r="76960" spans="2:2">
      <c r="B76960" s="150"/>
    </row>
    <row r="76961" spans="2:2">
      <c r="B76961" s="150"/>
    </row>
    <row r="76962" spans="2:2">
      <c r="B76962" s="150"/>
    </row>
    <row r="76963" spans="2:2">
      <c r="B76963" s="150"/>
    </row>
    <row r="76964" spans="2:2">
      <c r="B76964" s="150"/>
    </row>
    <row r="76965" spans="2:2">
      <c r="B76965" s="150"/>
    </row>
    <row r="76966" spans="2:2">
      <c r="B76966" s="150"/>
    </row>
    <row r="76967" spans="2:2">
      <c r="B76967" s="150"/>
    </row>
    <row r="76968" spans="2:2">
      <c r="B76968" s="150"/>
    </row>
    <row r="76969" spans="2:2">
      <c r="B76969" s="150"/>
    </row>
    <row r="76970" spans="2:2">
      <c r="B76970" s="150"/>
    </row>
    <row r="76971" spans="2:2">
      <c r="B76971" s="150"/>
    </row>
    <row r="76972" spans="2:2">
      <c r="B76972" s="150"/>
    </row>
    <row r="76973" spans="2:2">
      <c r="B76973" s="150"/>
    </row>
    <row r="76974" spans="2:2">
      <c r="B76974" s="150"/>
    </row>
    <row r="76975" spans="2:2">
      <c r="B76975" s="150"/>
    </row>
    <row r="76976" spans="2:2">
      <c r="B76976" s="150"/>
    </row>
    <row r="76977" spans="2:2">
      <c r="B76977" s="150"/>
    </row>
    <row r="76978" spans="2:2">
      <c r="B76978" s="150"/>
    </row>
    <row r="76979" spans="2:2">
      <c r="B76979" s="150"/>
    </row>
    <row r="76980" spans="2:2">
      <c r="B76980" s="150"/>
    </row>
    <row r="76981" spans="2:2">
      <c r="B76981" s="150"/>
    </row>
    <row r="76982" spans="2:2">
      <c r="B76982" s="150"/>
    </row>
    <row r="76983" spans="2:2">
      <c r="B76983" s="150"/>
    </row>
    <row r="76984" spans="2:2">
      <c r="B76984" s="150"/>
    </row>
    <row r="76985" spans="2:2">
      <c r="B76985" s="150"/>
    </row>
    <row r="76986" spans="2:2">
      <c r="B76986" s="150"/>
    </row>
    <row r="76987" spans="2:2">
      <c r="B76987" s="150"/>
    </row>
    <row r="76988" spans="2:2">
      <c r="B76988" s="150"/>
    </row>
    <row r="76989" spans="2:2">
      <c r="B76989" s="150"/>
    </row>
    <row r="76990" spans="2:2">
      <c r="B76990" s="150"/>
    </row>
    <row r="76991" spans="2:2">
      <c r="B76991" s="150"/>
    </row>
    <row r="76992" spans="2:2">
      <c r="B76992" s="150"/>
    </row>
    <row r="76993" spans="2:2">
      <c r="B76993" s="150"/>
    </row>
    <row r="76994" spans="2:2">
      <c r="B76994" s="150"/>
    </row>
    <row r="76995" spans="2:2">
      <c r="B76995" s="150"/>
    </row>
    <row r="76996" spans="2:2">
      <c r="B76996" s="150"/>
    </row>
    <row r="76997" spans="2:2">
      <c r="B76997" s="150"/>
    </row>
    <row r="76998" spans="2:2">
      <c r="B76998" s="150"/>
    </row>
    <row r="76999" spans="2:2">
      <c r="B76999" s="150"/>
    </row>
    <row r="77000" spans="2:2">
      <c r="B77000" s="150"/>
    </row>
    <row r="77001" spans="2:2">
      <c r="B77001" s="150"/>
    </row>
    <row r="77002" spans="2:2">
      <c r="B77002" s="150"/>
    </row>
    <row r="77003" spans="2:2">
      <c r="B77003" s="150"/>
    </row>
    <row r="77004" spans="2:2">
      <c r="B77004" s="150"/>
    </row>
    <row r="77005" spans="2:2">
      <c r="B77005" s="150"/>
    </row>
    <row r="77006" spans="2:2">
      <c r="B77006" s="150"/>
    </row>
    <row r="77007" spans="2:2">
      <c r="B77007" s="150"/>
    </row>
    <row r="77008" spans="2:2">
      <c r="B77008" s="150"/>
    </row>
    <row r="77009" spans="2:2">
      <c r="B77009" s="150"/>
    </row>
    <row r="77010" spans="2:2">
      <c r="B77010" s="150"/>
    </row>
    <row r="77011" spans="2:2">
      <c r="B77011" s="150"/>
    </row>
    <row r="77012" spans="2:2">
      <c r="B77012" s="150"/>
    </row>
    <row r="77013" spans="2:2">
      <c r="B77013" s="150"/>
    </row>
    <row r="77014" spans="2:2">
      <c r="B77014" s="150"/>
    </row>
    <row r="77015" spans="2:2">
      <c r="B77015" s="150"/>
    </row>
    <row r="77016" spans="2:2">
      <c r="B77016" s="150"/>
    </row>
    <row r="77017" spans="2:2">
      <c r="B77017" s="150"/>
    </row>
    <row r="77018" spans="2:2">
      <c r="B77018" s="150"/>
    </row>
    <row r="77019" spans="2:2">
      <c r="B77019" s="150"/>
    </row>
    <row r="77020" spans="2:2">
      <c r="B77020" s="150"/>
    </row>
    <row r="77021" spans="2:2">
      <c r="B77021" s="150"/>
    </row>
    <row r="77022" spans="2:2">
      <c r="B77022" s="150"/>
    </row>
    <row r="77023" spans="2:2">
      <c r="B77023" s="150"/>
    </row>
    <row r="77024" spans="2:2">
      <c r="B77024" s="150"/>
    </row>
    <row r="77025" spans="2:2">
      <c r="B77025" s="150"/>
    </row>
    <row r="77026" spans="2:2">
      <c r="B77026" s="150"/>
    </row>
    <row r="77027" spans="2:2">
      <c r="B77027" s="150"/>
    </row>
    <row r="77028" spans="2:2">
      <c r="B77028" s="150"/>
    </row>
    <row r="77029" spans="2:2">
      <c r="B77029" s="150"/>
    </row>
    <row r="77030" spans="2:2">
      <c r="B77030" s="150"/>
    </row>
    <row r="77031" spans="2:2">
      <c r="B77031" s="150"/>
    </row>
    <row r="77032" spans="2:2">
      <c r="B77032" s="150"/>
    </row>
    <row r="77033" spans="2:2">
      <c r="B77033" s="150"/>
    </row>
    <row r="77034" spans="2:2">
      <c r="B77034" s="150"/>
    </row>
    <row r="77035" spans="2:2">
      <c r="B77035" s="150"/>
    </row>
    <row r="77036" spans="2:2">
      <c r="B77036" s="150"/>
    </row>
    <row r="77037" spans="2:2">
      <c r="B77037" s="150"/>
    </row>
    <row r="77038" spans="2:2">
      <c r="B77038" s="150"/>
    </row>
    <row r="77039" spans="2:2">
      <c r="B77039" s="150"/>
    </row>
    <row r="77040" spans="2:2">
      <c r="B77040" s="150"/>
    </row>
    <row r="77041" spans="2:2">
      <c r="B77041" s="150"/>
    </row>
    <row r="77042" spans="2:2">
      <c r="B77042" s="150"/>
    </row>
    <row r="77043" spans="2:2">
      <c r="B77043" s="150"/>
    </row>
    <row r="77044" spans="2:2">
      <c r="B77044" s="150"/>
    </row>
    <row r="77045" spans="2:2">
      <c r="B77045" s="150"/>
    </row>
    <row r="77046" spans="2:2">
      <c r="B77046" s="150"/>
    </row>
    <row r="77047" spans="2:2">
      <c r="B77047" s="150"/>
    </row>
    <row r="77048" spans="2:2">
      <c r="B77048" s="150"/>
    </row>
    <row r="77049" spans="2:2">
      <c r="B77049" s="150"/>
    </row>
    <row r="77050" spans="2:2">
      <c r="B77050" s="150"/>
    </row>
    <row r="77051" spans="2:2">
      <c r="B77051" s="150"/>
    </row>
    <row r="77052" spans="2:2">
      <c r="B77052" s="150"/>
    </row>
    <row r="77053" spans="2:2">
      <c r="B77053" s="150"/>
    </row>
    <row r="77054" spans="2:2">
      <c r="B77054" s="150"/>
    </row>
    <row r="77055" spans="2:2">
      <c r="B77055" s="150"/>
    </row>
    <row r="77056" spans="2:2">
      <c r="B77056" s="150"/>
    </row>
    <row r="77057" spans="2:2">
      <c r="B77057" s="150"/>
    </row>
    <row r="77058" spans="2:2">
      <c r="B77058" s="150"/>
    </row>
    <row r="77059" spans="2:2">
      <c r="B77059" s="150"/>
    </row>
    <row r="77060" spans="2:2">
      <c r="B77060" s="150"/>
    </row>
    <row r="77061" spans="2:2">
      <c r="B77061" s="150"/>
    </row>
    <row r="77062" spans="2:2">
      <c r="B77062" s="150"/>
    </row>
    <row r="77063" spans="2:2">
      <c r="B77063" s="150"/>
    </row>
    <row r="77064" spans="2:2">
      <c r="B77064" s="150"/>
    </row>
    <row r="77065" spans="2:2">
      <c r="B77065" s="150"/>
    </row>
    <row r="77066" spans="2:2">
      <c r="B77066" s="150"/>
    </row>
    <row r="77067" spans="2:2">
      <c r="B77067" s="150"/>
    </row>
    <row r="77068" spans="2:2">
      <c r="B77068" s="150"/>
    </row>
    <row r="77069" spans="2:2">
      <c r="B77069" s="150"/>
    </row>
    <row r="77070" spans="2:2">
      <c r="B77070" s="150"/>
    </row>
    <row r="77071" spans="2:2">
      <c r="B77071" s="150"/>
    </row>
    <row r="77072" spans="2:2">
      <c r="B77072" s="150"/>
    </row>
    <row r="77073" spans="2:2">
      <c r="B77073" s="150"/>
    </row>
    <row r="77074" spans="2:2">
      <c r="B77074" s="150"/>
    </row>
    <row r="77075" spans="2:2">
      <c r="B77075" s="150"/>
    </row>
    <row r="77076" spans="2:2">
      <c r="B77076" s="150"/>
    </row>
    <row r="77077" spans="2:2">
      <c r="B77077" s="150"/>
    </row>
    <row r="77078" spans="2:2">
      <c r="B77078" s="150"/>
    </row>
    <row r="77079" spans="2:2">
      <c r="B77079" s="150"/>
    </row>
    <row r="77080" spans="2:2">
      <c r="B77080" s="150"/>
    </row>
    <row r="77081" spans="2:2">
      <c r="B77081" s="150"/>
    </row>
    <row r="77082" spans="2:2">
      <c r="B77082" s="150"/>
    </row>
    <row r="77083" spans="2:2">
      <c r="B77083" s="150"/>
    </row>
    <row r="77084" spans="2:2">
      <c r="B77084" s="150"/>
    </row>
    <row r="77085" spans="2:2">
      <c r="B77085" s="150"/>
    </row>
    <row r="77086" spans="2:2">
      <c r="B77086" s="150"/>
    </row>
    <row r="77087" spans="2:2">
      <c r="B77087" s="150"/>
    </row>
    <row r="77088" spans="2:2">
      <c r="B77088" s="150"/>
    </row>
    <row r="77089" spans="2:2">
      <c r="B77089" s="150"/>
    </row>
    <row r="77090" spans="2:2">
      <c r="B77090" s="150"/>
    </row>
    <row r="77091" spans="2:2">
      <c r="B77091" s="150"/>
    </row>
    <row r="77092" spans="2:2">
      <c r="B77092" s="150"/>
    </row>
    <row r="77093" spans="2:2">
      <c r="B77093" s="150"/>
    </row>
    <row r="77094" spans="2:2">
      <c r="B77094" s="150"/>
    </row>
    <row r="77095" spans="2:2">
      <c r="B77095" s="150"/>
    </row>
    <row r="77096" spans="2:2">
      <c r="B77096" s="150"/>
    </row>
    <row r="77097" spans="2:2">
      <c r="B77097" s="150"/>
    </row>
    <row r="77098" spans="2:2">
      <c r="B77098" s="150"/>
    </row>
    <row r="77099" spans="2:2">
      <c r="B77099" s="150"/>
    </row>
    <row r="77100" spans="2:2">
      <c r="B77100" s="150"/>
    </row>
    <row r="77101" spans="2:2">
      <c r="B77101" s="150"/>
    </row>
    <row r="77102" spans="2:2">
      <c r="B77102" s="150"/>
    </row>
    <row r="77103" spans="2:2">
      <c r="B77103" s="150"/>
    </row>
    <row r="77104" spans="2:2">
      <c r="B77104" s="150"/>
    </row>
    <row r="77105" spans="2:2">
      <c r="B77105" s="150"/>
    </row>
    <row r="77106" spans="2:2">
      <c r="B77106" s="150"/>
    </row>
    <row r="77107" spans="2:2">
      <c r="B77107" s="150"/>
    </row>
    <row r="77108" spans="2:2">
      <c r="B77108" s="150"/>
    </row>
    <row r="77109" spans="2:2">
      <c r="B77109" s="150"/>
    </row>
    <row r="77110" spans="2:2">
      <c r="B77110" s="150"/>
    </row>
    <row r="77111" spans="2:2">
      <c r="B77111" s="150"/>
    </row>
    <row r="77112" spans="2:2">
      <c r="B77112" s="150"/>
    </row>
    <row r="77113" spans="2:2">
      <c r="B77113" s="150"/>
    </row>
    <row r="77114" spans="2:2">
      <c r="B77114" s="150"/>
    </row>
    <row r="77115" spans="2:2">
      <c r="B77115" s="150"/>
    </row>
    <row r="77116" spans="2:2">
      <c r="B77116" s="150"/>
    </row>
    <row r="77117" spans="2:2">
      <c r="B77117" s="150"/>
    </row>
    <row r="77118" spans="2:2">
      <c r="B77118" s="150"/>
    </row>
    <row r="77119" spans="2:2">
      <c r="B77119" s="150"/>
    </row>
    <row r="77120" spans="2:2">
      <c r="B77120" s="150"/>
    </row>
    <row r="77121" spans="2:2">
      <c r="B77121" s="150"/>
    </row>
    <row r="77122" spans="2:2">
      <c r="B77122" s="150"/>
    </row>
    <row r="77123" spans="2:2">
      <c r="B77123" s="150"/>
    </row>
    <row r="77124" spans="2:2">
      <c r="B77124" s="150"/>
    </row>
    <row r="77125" spans="2:2">
      <c r="B77125" s="150"/>
    </row>
    <row r="77126" spans="2:2">
      <c r="B77126" s="150"/>
    </row>
    <row r="77127" spans="2:2">
      <c r="B77127" s="150"/>
    </row>
    <row r="77128" spans="2:2">
      <c r="B77128" s="150"/>
    </row>
    <row r="77129" spans="2:2">
      <c r="B77129" s="150"/>
    </row>
    <row r="77130" spans="2:2">
      <c r="B77130" s="150"/>
    </row>
    <row r="77131" spans="2:2">
      <c r="B77131" s="150"/>
    </row>
    <row r="77132" spans="2:2">
      <c r="B77132" s="150"/>
    </row>
    <row r="77133" spans="2:2">
      <c r="B77133" s="150"/>
    </row>
    <row r="77134" spans="2:2">
      <c r="B77134" s="150"/>
    </row>
    <row r="77135" spans="2:2">
      <c r="B77135" s="150"/>
    </row>
    <row r="77136" spans="2:2">
      <c r="B77136" s="150"/>
    </row>
    <row r="77137" spans="2:2">
      <c r="B77137" s="150"/>
    </row>
    <row r="77138" spans="2:2">
      <c r="B77138" s="150"/>
    </row>
    <row r="77139" spans="2:2">
      <c r="B77139" s="150"/>
    </row>
    <row r="77140" spans="2:2">
      <c r="B77140" s="150"/>
    </row>
    <row r="77141" spans="2:2">
      <c r="B77141" s="150"/>
    </row>
    <row r="77142" spans="2:2">
      <c r="B77142" s="150"/>
    </row>
    <row r="77143" spans="2:2">
      <c r="B77143" s="150"/>
    </row>
    <row r="77144" spans="2:2">
      <c r="B77144" s="150"/>
    </row>
    <row r="77145" spans="2:2">
      <c r="B77145" s="150"/>
    </row>
    <row r="77146" spans="2:2">
      <c r="B77146" s="150"/>
    </row>
    <row r="77147" spans="2:2">
      <c r="B77147" s="150"/>
    </row>
    <row r="77148" spans="2:2">
      <c r="B77148" s="150"/>
    </row>
    <row r="77149" spans="2:2">
      <c r="B77149" s="150"/>
    </row>
    <row r="77150" spans="2:2">
      <c r="B77150" s="150"/>
    </row>
    <row r="77151" spans="2:2">
      <c r="B77151" s="150"/>
    </row>
    <row r="77152" spans="2:2">
      <c r="B77152" s="150"/>
    </row>
    <row r="77153" spans="2:2">
      <c r="B77153" s="150"/>
    </row>
    <row r="77154" spans="2:2">
      <c r="B77154" s="150"/>
    </row>
    <row r="77155" spans="2:2">
      <c r="B77155" s="150"/>
    </row>
    <row r="77156" spans="2:2">
      <c r="B77156" s="150"/>
    </row>
    <row r="77157" spans="2:2">
      <c r="B77157" s="150"/>
    </row>
    <row r="77158" spans="2:2">
      <c r="B77158" s="150"/>
    </row>
    <row r="77159" spans="2:2">
      <c r="B77159" s="150"/>
    </row>
    <row r="77160" spans="2:2">
      <c r="B77160" s="150"/>
    </row>
    <row r="77161" spans="2:2">
      <c r="B77161" s="150"/>
    </row>
    <row r="77162" spans="2:2">
      <c r="B77162" s="150"/>
    </row>
    <row r="77163" spans="2:2">
      <c r="B77163" s="150"/>
    </row>
    <row r="77164" spans="2:2">
      <c r="B77164" s="150"/>
    </row>
    <row r="77165" spans="2:2">
      <c r="B77165" s="150"/>
    </row>
    <row r="77166" spans="2:2">
      <c r="B77166" s="150"/>
    </row>
    <row r="77167" spans="2:2">
      <c r="B77167" s="150"/>
    </row>
    <row r="77168" spans="2:2">
      <c r="B77168" s="150"/>
    </row>
    <row r="77169" spans="2:2">
      <c r="B77169" s="150"/>
    </row>
    <row r="77170" spans="2:2">
      <c r="B77170" s="150"/>
    </row>
    <row r="77171" spans="2:2">
      <c r="B77171" s="150"/>
    </row>
    <row r="77172" spans="2:2">
      <c r="B77172" s="150"/>
    </row>
    <row r="77173" spans="2:2">
      <c r="B77173" s="150"/>
    </row>
    <row r="77174" spans="2:2">
      <c r="B77174" s="150"/>
    </row>
    <row r="77175" spans="2:2">
      <c r="B77175" s="150"/>
    </row>
    <row r="77176" spans="2:2">
      <c r="B77176" s="150"/>
    </row>
    <row r="77177" spans="2:2">
      <c r="B77177" s="150"/>
    </row>
    <row r="77178" spans="2:2">
      <c r="B77178" s="150"/>
    </row>
    <row r="77179" spans="2:2">
      <c r="B77179" s="150"/>
    </row>
    <row r="77180" spans="2:2">
      <c r="B77180" s="150"/>
    </row>
    <row r="77181" spans="2:2">
      <c r="B77181" s="150"/>
    </row>
    <row r="77182" spans="2:2">
      <c r="B77182" s="150"/>
    </row>
    <row r="77183" spans="2:2">
      <c r="B77183" s="150"/>
    </row>
    <row r="77184" spans="2:2">
      <c r="B77184" s="150"/>
    </row>
    <row r="77185" spans="2:2">
      <c r="B77185" s="150"/>
    </row>
    <row r="77186" spans="2:2">
      <c r="B77186" s="150"/>
    </row>
    <row r="77187" spans="2:2">
      <c r="B77187" s="150"/>
    </row>
    <row r="77188" spans="2:2">
      <c r="B77188" s="150"/>
    </row>
    <row r="77189" spans="2:2">
      <c r="B77189" s="150"/>
    </row>
    <row r="77190" spans="2:2">
      <c r="B77190" s="150"/>
    </row>
    <row r="77191" spans="2:2">
      <c r="B77191" s="150"/>
    </row>
    <row r="77192" spans="2:2">
      <c r="B77192" s="150"/>
    </row>
    <row r="77193" spans="2:2">
      <c r="B77193" s="150"/>
    </row>
    <row r="77194" spans="2:2">
      <c r="B77194" s="150"/>
    </row>
    <row r="77195" spans="2:2">
      <c r="B77195" s="150"/>
    </row>
    <row r="77196" spans="2:2">
      <c r="B77196" s="150"/>
    </row>
    <row r="77197" spans="2:2">
      <c r="B77197" s="150"/>
    </row>
    <row r="77198" spans="2:2">
      <c r="B77198" s="150"/>
    </row>
    <row r="77199" spans="2:2">
      <c r="B77199" s="150"/>
    </row>
    <row r="77200" spans="2:2">
      <c r="B77200" s="150"/>
    </row>
    <row r="77201" spans="2:2">
      <c r="B77201" s="150"/>
    </row>
    <row r="77202" spans="2:2">
      <c r="B77202" s="150"/>
    </row>
    <row r="77203" spans="2:2">
      <c r="B77203" s="150"/>
    </row>
    <row r="77204" spans="2:2">
      <c r="B77204" s="150"/>
    </row>
    <row r="77205" spans="2:2">
      <c r="B77205" s="150"/>
    </row>
    <row r="77206" spans="2:2">
      <c r="B77206" s="150"/>
    </row>
    <row r="77207" spans="2:2">
      <c r="B77207" s="150"/>
    </row>
    <row r="77208" spans="2:2">
      <c r="B77208" s="150"/>
    </row>
    <row r="77209" spans="2:2">
      <c r="B77209" s="150"/>
    </row>
    <row r="77210" spans="2:2">
      <c r="B77210" s="150"/>
    </row>
    <row r="77211" spans="2:2">
      <c r="B77211" s="150"/>
    </row>
    <row r="77212" spans="2:2">
      <c r="B77212" s="150"/>
    </row>
    <row r="77213" spans="2:2">
      <c r="B77213" s="150"/>
    </row>
    <row r="77214" spans="2:2">
      <c r="B77214" s="150"/>
    </row>
    <row r="77215" spans="2:2">
      <c r="B77215" s="150"/>
    </row>
    <row r="77216" spans="2:2">
      <c r="B77216" s="150"/>
    </row>
    <row r="77217" spans="2:2">
      <c r="B77217" s="150"/>
    </row>
    <row r="77218" spans="2:2">
      <c r="B77218" s="150"/>
    </row>
    <row r="77219" spans="2:2">
      <c r="B77219" s="150"/>
    </row>
    <row r="77220" spans="2:2">
      <c r="B77220" s="150"/>
    </row>
    <row r="77221" spans="2:2">
      <c r="B77221" s="150"/>
    </row>
    <row r="77222" spans="2:2">
      <c r="B77222" s="150"/>
    </row>
    <row r="77223" spans="2:2">
      <c r="B77223" s="150"/>
    </row>
    <row r="77224" spans="2:2">
      <c r="B77224" s="150"/>
    </row>
    <row r="77225" spans="2:2">
      <c r="B77225" s="150"/>
    </row>
    <row r="77226" spans="2:2">
      <c r="B77226" s="150"/>
    </row>
    <row r="77227" spans="2:2">
      <c r="B77227" s="150"/>
    </row>
    <row r="77228" spans="2:2">
      <c r="B77228" s="150"/>
    </row>
    <row r="77229" spans="2:2">
      <c r="B77229" s="150"/>
    </row>
    <row r="77230" spans="2:2">
      <c r="B77230" s="150"/>
    </row>
    <row r="77231" spans="2:2">
      <c r="B77231" s="150"/>
    </row>
    <row r="77232" spans="2:2">
      <c r="B77232" s="150"/>
    </row>
    <row r="77233" spans="2:2">
      <c r="B77233" s="150"/>
    </row>
    <row r="77234" spans="2:2">
      <c r="B77234" s="150"/>
    </row>
    <row r="77235" spans="2:2">
      <c r="B77235" s="150"/>
    </row>
    <row r="77236" spans="2:2">
      <c r="B77236" s="150"/>
    </row>
    <row r="77237" spans="2:2">
      <c r="B77237" s="150"/>
    </row>
    <row r="77238" spans="2:2">
      <c r="B77238" s="150"/>
    </row>
    <row r="77239" spans="2:2">
      <c r="B77239" s="150"/>
    </row>
    <row r="77240" spans="2:2">
      <c r="B77240" s="150"/>
    </row>
    <row r="77241" spans="2:2">
      <c r="B77241" s="150"/>
    </row>
    <row r="77242" spans="2:2">
      <c r="B77242" s="150"/>
    </row>
    <row r="77243" spans="2:2">
      <c r="B77243" s="150"/>
    </row>
    <row r="77244" spans="2:2">
      <c r="B77244" s="150"/>
    </row>
    <row r="77245" spans="2:2">
      <c r="B77245" s="150"/>
    </row>
    <row r="77246" spans="2:2">
      <c r="B77246" s="150"/>
    </row>
    <row r="77247" spans="2:2">
      <c r="B77247" s="150"/>
    </row>
    <row r="77248" spans="2:2">
      <c r="B77248" s="150"/>
    </row>
    <row r="77249" spans="2:2">
      <c r="B77249" s="150"/>
    </row>
    <row r="77250" spans="2:2">
      <c r="B77250" s="150"/>
    </row>
    <row r="77251" spans="2:2">
      <c r="B77251" s="150"/>
    </row>
    <row r="77252" spans="2:2">
      <c r="B77252" s="150"/>
    </row>
    <row r="77253" spans="2:2">
      <c r="B77253" s="150"/>
    </row>
    <row r="77254" spans="2:2">
      <c r="B77254" s="150"/>
    </row>
    <row r="77255" spans="2:2">
      <c r="B77255" s="150"/>
    </row>
    <row r="77256" spans="2:2">
      <c r="B77256" s="150"/>
    </row>
    <row r="77257" spans="2:2">
      <c r="B77257" s="150"/>
    </row>
    <row r="77258" spans="2:2">
      <c r="B77258" s="150"/>
    </row>
    <row r="77259" spans="2:2">
      <c r="B77259" s="150"/>
    </row>
    <row r="77260" spans="2:2">
      <c r="B77260" s="150"/>
    </row>
    <row r="77261" spans="2:2">
      <c r="B77261" s="150"/>
    </row>
    <row r="77262" spans="2:2">
      <c r="B77262" s="150"/>
    </row>
    <row r="77263" spans="2:2">
      <c r="B77263" s="150"/>
    </row>
    <row r="77264" spans="2:2">
      <c r="B77264" s="150"/>
    </row>
    <row r="77265" spans="2:2">
      <c r="B77265" s="150"/>
    </row>
    <row r="77266" spans="2:2">
      <c r="B77266" s="150"/>
    </row>
    <row r="77267" spans="2:2">
      <c r="B77267" s="150"/>
    </row>
    <row r="77268" spans="2:2">
      <c r="B77268" s="150"/>
    </row>
    <row r="77269" spans="2:2">
      <c r="B77269" s="150"/>
    </row>
    <row r="77270" spans="2:2">
      <c r="B77270" s="150"/>
    </row>
    <row r="77271" spans="2:2">
      <c r="B77271" s="150"/>
    </row>
    <row r="77272" spans="2:2">
      <c r="B77272" s="150"/>
    </row>
    <row r="77273" spans="2:2">
      <c r="B77273" s="150"/>
    </row>
    <row r="77274" spans="2:2">
      <c r="B77274" s="150"/>
    </row>
    <row r="77275" spans="2:2">
      <c r="B77275" s="150"/>
    </row>
    <row r="77276" spans="2:2">
      <c r="B77276" s="150"/>
    </row>
    <row r="77277" spans="2:2">
      <c r="B77277" s="150"/>
    </row>
    <row r="77278" spans="2:2">
      <c r="B77278" s="150"/>
    </row>
    <row r="77279" spans="2:2">
      <c r="B77279" s="150"/>
    </row>
    <row r="77280" spans="2:2">
      <c r="B77280" s="150"/>
    </row>
    <row r="77281" spans="2:2">
      <c r="B77281" s="150"/>
    </row>
    <row r="77282" spans="2:2">
      <c r="B77282" s="150"/>
    </row>
    <row r="77283" spans="2:2">
      <c r="B77283" s="150"/>
    </row>
    <row r="77284" spans="2:2">
      <c r="B77284" s="150"/>
    </row>
    <row r="77285" spans="2:2">
      <c r="B77285" s="150"/>
    </row>
    <row r="77286" spans="2:2">
      <c r="B77286" s="150"/>
    </row>
    <row r="77287" spans="2:2">
      <c r="B77287" s="150"/>
    </row>
    <row r="77288" spans="2:2">
      <c r="B77288" s="150"/>
    </row>
    <row r="77289" spans="2:2">
      <c r="B77289" s="150"/>
    </row>
    <row r="77290" spans="2:2">
      <c r="B77290" s="150"/>
    </row>
    <row r="77291" spans="2:2">
      <c r="B77291" s="150"/>
    </row>
    <row r="77292" spans="2:2">
      <c r="B77292" s="150"/>
    </row>
    <row r="77293" spans="2:2">
      <c r="B77293" s="150"/>
    </row>
    <row r="77294" spans="2:2">
      <c r="B77294" s="150"/>
    </row>
    <row r="77295" spans="2:2">
      <c r="B77295" s="150"/>
    </row>
    <row r="77296" spans="2:2">
      <c r="B77296" s="150"/>
    </row>
    <row r="77297" spans="2:2">
      <c r="B77297" s="150"/>
    </row>
    <row r="77298" spans="2:2">
      <c r="B77298" s="150"/>
    </row>
    <row r="77299" spans="2:2">
      <c r="B77299" s="150"/>
    </row>
    <row r="77300" spans="2:2">
      <c r="B77300" s="150"/>
    </row>
    <row r="77301" spans="2:2">
      <c r="B77301" s="150"/>
    </row>
    <row r="77302" spans="2:2">
      <c r="B77302" s="150"/>
    </row>
    <row r="77303" spans="2:2">
      <c r="B77303" s="150"/>
    </row>
    <row r="77304" spans="2:2">
      <c r="B77304" s="150"/>
    </row>
    <row r="77305" spans="2:2">
      <c r="B77305" s="150"/>
    </row>
    <row r="77306" spans="2:2">
      <c r="B77306" s="150"/>
    </row>
    <row r="77307" spans="2:2">
      <c r="B77307" s="150"/>
    </row>
    <row r="77308" spans="2:2">
      <c r="B77308" s="150"/>
    </row>
    <row r="77309" spans="2:2">
      <c r="B77309" s="150"/>
    </row>
    <row r="77310" spans="2:2">
      <c r="B77310" s="150"/>
    </row>
    <row r="77311" spans="2:2">
      <c r="B77311" s="150"/>
    </row>
    <row r="77312" spans="2:2">
      <c r="B77312" s="150"/>
    </row>
    <row r="77313" spans="2:2">
      <c r="B77313" s="150"/>
    </row>
    <row r="77314" spans="2:2">
      <c r="B77314" s="150"/>
    </row>
    <row r="77315" spans="2:2">
      <c r="B77315" s="150"/>
    </row>
    <row r="77316" spans="2:2">
      <c r="B77316" s="150"/>
    </row>
    <row r="77317" spans="2:2">
      <c r="B77317" s="150"/>
    </row>
    <row r="77318" spans="2:2">
      <c r="B77318" s="150"/>
    </row>
    <row r="77319" spans="2:2">
      <c r="B77319" s="150"/>
    </row>
    <row r="77320" spans="2:2">
      <c r="B77320" s="150"/>
    </row>
    <row r="77321" spans="2:2">
      <c r="B77321" s="150"/>
    </row>
    <row r="77322" spans="2:2">
      <c r="B77322" s="150"/>
    </row>
    <row r="77323" spans="2:2">
      <c r="B77323" s="150"/>
    </row>
    <row r="77324" spans="2:2">
      <c r="B77324" s="150"/>
    </row>
    <row r="77325" spans="2:2">
      <c r="B77325" s="150"/>
    </row>
    <row r="77326" spans="2:2">
      <c r="B77326" s="150"/>
    </row>
    <row r="77327" spans="2:2">
      <c r="B77327" s="150"/>
    </row>
    <row r="77328" spans="2:2">
      <c r="B77328" s="150"/>
    </row>
    <row r="77329" spans="2:2">
      <c r="B77329" s="150"/>
    </row>
    <row r="77330" spans="2:2">
      <c r="B77330" s="150"/>
    </row>
    <row r="77331" spans="2:2">
      <c r="B77331" s="150"/>
    </row>
    <row r="77332" spans="2:2">
      <c r="B77332" s="150"/>
    </row>
    <row r="77333" spans="2:2">
      <c r="B77333" s="150"/>
    </row>
    <row r="77334" spans="2:2">
      <c r="B77334" s="150"/>
    </row>
    <row r="77335" spans="2:2">
      <c r="B77335" s="150"/>
    </row>
    <row r="77336" spans="2:2">
      <c r="B77336" s="150"/>
    </row>
    <row r="77337" spans="2:2">
      <c r="B77337" s="150"/>
    </row>
    <row r="77338" spans="2:2">
      <c r="B77338" s="150"/>
    </row>
    <row r="77339" spans="2:2">
      <c r="B77339" s="150"/>
    </row>
    <row r="77340" spans="2:2">
      <c r="B77340" s="150"/>
    </row>
    <row r="77341" spans="2:2">
      <c r="B77341" s="150"/>
    </row>
    <row r="77342" spans="2:2">
      <c r="B77342" s="150"/>
    </row>
    <row r="77343" spans="2:2">
      <c r="B77343" s="150"/>
    </row>
    <row r="77344" spans="2:2">
      <c r="B77344" s="150"/>
    </row>
    <row r="77345" spans="2:2">
      <c r="B77345" s="150"/>
    </row>
    <row r="77346" spans="2:2">
      <c r="B77346" s="150"/>
    </row>
    <row r="77347" spans="2:2">
      <c r="B77347" s="150"/>
    </row>
    <row r="77348" spans="2:2">
      <c r="B77348" s="150"/>
    </row>
    <row r="77349" spans="2:2">
      <c r="B77349" s="150"/>
    </row>
    <row r="77350" spans="2:2">
      <c r="B77350" s="150"/>
    </row>
    <row r="77351" spans="2:2">
      <c r="B77351" s="150"/>
    </row>
    <row r="77352" spans="2:2">
      <c r="B77352" s="150"/>
    </row>
    <row r="77353" spans="2:2">
      <c r="B77353" s="150"/>
    </row>
    <row r="77354" spans="2:2">
      <c r="B77354" s="150"/>
    </row>
    <row r="77355" spans="2:2">
      <c r="B77355" s="150"/>
    </row>
    <row r="77356" spans="2:2">
      <c r="B77356" s="150"/>
    </row>
    <row r="77357" spans="2:2">
      <c r="B77357" s="150"/>
    </row>
    <row r="77358" spans="2:2">
      <c r="B77358" s="150"/>
    </row>
    <row r="77359" spans="2:2">
      <c r="B77359" s="150"/>
    </row>
    <row r="77360" spans="2:2">
      <c r="B77360" s="150"/>
    </row>
    <row r="77361" spans="2:2">
      <c r="B77361" s="150"/>
    </row>
    <row r="77362" spans="2:2">
      <c r="B77362" s="150"/>
    </row>
    <row r="77363" spans="2:2">
      <c r="B77363" s="150"/>
    </row>
    <row r="77364" spans="2:2">
      <c r="B77364" s="150"/>
    </row>
    <row r="77365" spans="2:2">
      <c r="B77365" s="150"/>
    </row>
    <row r="77366" spans="2:2">
      <c r="B77366" s="150"/>
    </row>
    <row r="77367" spans="2:2">
      <c r="B77367" s="150"/>
    </row>
    <row r="77368" spans="2:2">
      <c r="B77368" s="150"/>
    </row>
    <row r="77369" spans="2:2">
      <c r="B77369" s="150"/>
    </row>
    <row r="77370" spans="2:2">
      <c r="B77370" s="150"/>
    </row>
    <row r="77371" spans="2:2">
      <c r="B77371" s="150"/>
    </row>
    <row r="77372" spans="2:2">
      <c r="B77372" s="150"/>
    </row>
    <row r="77373" spans="2:2">
      <c r="B77373" s="150"/>
    </row>
    <row r="77374" spans="2:2">
      <c r="B77374" s="150"/>
    </row>
    <row r="77375" spans="2:2">
      <c r="B77375" s="150"/>
    </row>
    <row r="77376" spans="2:2">
      <c r="B77376" s="150"/>
    </row>
    <row r="77377" spans="2:2">
      <c r="B77377" s="150"/>
    </row>
    <row r="77378" spans="2:2">
      <c r="B77378" s="150"/>
    </row>
    <row r="77379" spans="2:2">
      <c r="B77379" s="150"/>
    </row>
    <row r="77380" spans="2:2">
      <c r="B77380" s="150"/>
    </row>
    <row r="77381" spans="2:2">
      <c r="B77381" s="150"/>
    </row>
    <row r="77382" spans="2:2">
      <c r="B77382" s="150"/>
    </row>
    <row r="77383" spans="2:2">
      <c r="B77383" s="150"/>
    </row>
    <row r="77384" spans="2:2">
      <c r="B77384" s="150"/>
    </row>
    <row r="77385" spans="2:2">
      <c r="B77385" s="150"/>
    </row>
    <row r="77386" spans="2:2">
      <c r="B77386" s="150"/>
    </row>
    <row r="77387" spans="2:2">
      <c r="B77387" s="150"/>
    </row>
    <row r="77388" spans="2:2">
      <c r="B77388" s="150"/>
    </row>
    <row r="77389" spans="2:2">
      <c r="B77389" s="150"/>
    </row>
    <row r="77390" spans="2:2">
      <c r="B77390" s="150"/>
    </row>
    <row r="77391" spans="2:2">
      <c r="B77391" s="150"/>
    </row>
    <row r="77392" spans="2:2">
      <c r="B77392" s="150"/>
    </row>
    <row r="77393" spans="2:2">
      <c r="B77393" s="150"/>
    </row>
    <row r="77394" spans="2:2">
      <c r="B77394" s="150"/>
    </row>
    <row r="77395" spans="2:2">
      <c r="B77395" s="150"/>
    </row>
    <row r="77396" spans="2:2">
      <c r="B77396" s="150"/>
    </row>
    <row r="77397" spans="2:2">
      <c r="B77397" s="150"/>
    </row>
    <row r="77398" spans="2:2">
      <c r="B77398" s="150"/>
    </row>
    <row r="77399" spans="2:2">
      <c r="B77399" s="150"/>
    </row>
    <row r="77400" spans="2:2">
      <c r="B77400" s="150"/>
    </row>
    <row r="77401" spans="2:2">
      <c r="B77401" s="150"/>
    </row>
    <row r="77402" spans="2:2">
      <c r="B77402" s="150"/>
    </row>
    <row r="77403" spans="2:2">
      <c r="B77403" s="150"/>
    </row>
    <row r="77404" spans="2:2">
      <c r="B77404" s="150"/>
    </row>
    <row r="77405" spans="2:2">
      <c r="B77405" s="150"/>
    </row>
    <row r="77406" spans="2:2">
      <c r="B77406" s="150"/>
    </row>
    <row r="77407" spans="2:2">
      <c r="B77407" s="150"/>
    </row>
    <row r="77408" spans="2:2">
      <c r="B77408" s="150"/>
    </row>
    <row r="77409" spans="2:2">
      <c r="B77409" s="150"/>
    </row>
    <row r="77410" spans="2:2">
      <c r="B77410" s="150"/>
    </row>
    <row r="77411" spans="2:2">
      <c r="B77411" s="150"/>
    </row>
    <row r="77412" spans="2:2">
      <c r="B77412" s="150"/>
    </row>
    <row r="77413" spans="2:2">
      <c r="B77413" s="150"/>
    </row>
    <row r="77414" spans="2:2">
      <c r="B77414" s="150"/>
    </row>
    <row r="77415" spans="2:2">
      <c r="B77415" s="150"/>
    </row>
    <row r="77416" spans="2:2">
      <c r="B77416" s="150"/>
    </row>
    <row r="77417" spans="2:2">
      <c r="B77417" s="150"/>
    </row>
    <row r="77418" spans="2:2">
      <c r="B77418" s="150"/>
    </row>
    <row r="77419" spans="2:2">
      <c r="B77419" s="150"/>
    </row>
    <row r="77420" spans="2:2">
      <c r="B77420" s="150"/>
    </row>
    <row r="77421" spans="2:2">
      <c r="B77421" s="150"/>
    </row>
    <row r="77422" spans="2:2">
      <c r="B77422" s="150"/>
    </row>
    <row r="77423" spans="2:2">
      <c r="B77423" s="150"/>
    </row>
    <row r="77424" spans="2:2">
      <c r="B77424" s="150"/>
    </row>
    <row r="77425" spans="2:2">
      <c r="B77425" s="150"/>
    </row>
    <row r="77426" spans="2:2">
      <c r="B77426" s="150"/>
    </row>
    <row r="77427" spans="2:2">
      <c r="B77427" s="150"/>
    </row>
    <row r="77428" spans="2:2">
      <c r="B77428" s="150"/>
    </row>
    <row r="77429" spans="2:2">
      <c r="B77429" s="150"/>
    </row>
    <row r="77430" spans="2:2">
      <c r="B77430" s="150"/>
    </row>
    <row r="77431" spans="2:2">
      <c r="B77431" s="150"/>
    </row>
    <row r="77432" spans="2:2">
      <c r="B77432" s="150"/>
    </row>
    <row r="77433" spans="2:2">
      <c r="B77433" s="150"/>
    </row>
    <row r="77434" spans="2:2">
      <c r="B77434" s="150"/>
    </row>
    <row r="77435" spans="2:2">
      <c r="B77435" s="150"/>
    </row>
    <row r="77436" spans="2:2">
      <c r="B77436" s="150"/>
    </row>
    <row r="77437" spans="2:2">
      <c r="B77437" s="150"/>
    </row>
    <row r="77438" spans="2:2">
      <c r="B77438" s="150"/>
    </row>
    <row r="77439" spans="2:2">
      <c r="B77439" s="150"/>
    </row>
    <row r="77440" spans="2:2">
      <c r="B77440" s="150"/>
    </row>
    <row r="77441" spans="2:2">
      <c r="B77441" s="150"/>
    </row>
    <row r="77442" spans="2:2">
      <c r="B77442" s="150"/>
    </row>
    <row r="77443" spans="2:2">
      <c r="B77443" s="150"/>
    </row>
    <row r="77444" spans="2:2">
      <c r="B77444" s="150"/>
    </row>
    <row r="77445" spans="2:2">
      <c r="B77445" s="150"/>
    </row>
    <row r="77446" spans="2:2">
      <c r="B77446" s="150"/>
    </row>
    <row r="77447" spans="2:2">
      <c r="B77447" s="150"/>
    </row>
    <row r="77448" spans="2:2">
      <c r="B77448" s="150"/>
    </row>
    <row r="77449" spans="2:2">
      <c r="B77449" s="150"/>
    </row>
    <row r="77450" spans="2:2">
      <c r="B77450" s="150"/>
    </row>
    <row r="77451" spans="2:2">
      <c r="B77451" s="150"/>
    </row>
    <row r="77452" spans="2:2">
      <c r="B77452" s="150"/>
    </row>
    <row r="77453" spans="2:2">
      <c r="B77453" s="150"/>
    </row>
    <row r="77454" spans="2:2">
      <c r="B77454" s="150"/>
    </row>
    <row r="77455" spans="2:2">
      <c r="B77455" s="150"/>
    </row>
    <row r="77456" spans="2:2">
      <c r="B77456" s="150"/>
    </row>
    <row r="77457" spans="2:2">
      <c r="B77457" s="150"/>
    </row>
    <row r="77458" spans="2:2">
      <c r="B77458" s="150"/>
    </row>
    <row r="77459" spans="2:2">
      <c r="B77459" s="150"/>
    </row>
    <row r="77460" spans="2:2">
      <c r="B77460" s="150"/>
    </row>
    <row r="77461" spans="2:2">
      <c r="B77461" s="150"/>
    </row>
    <row r="77462" spans="2:2">
      <c r="B77462" s="150"/>
    </row>
    <row r="77463" spans="2:2">
      <c r="B77463" s="150"/>
    </row>
    <row r="77464" spans="2:2">
      <c r="B77464" s="150"/>
    </row>
    <row r="77465" spans="2:2">
      <c r="B77465" s="150"/>
    </row>
    <row r="77466" spans="2:2">
      <c r="B77466" s="150"/>
    </row>
    <row r="77467" spans="2:2">
      <c r="B77467" s="150"/>
    </row>
    <row r="77468" spans="2:2">
      <c r="B77468" s="150"/>
    </row>
    <row r="77469" spans="2:2">
      <c r="B77469" s="150"/>
    </row>
    <row r="77470" spans="2:2">
      <c r="B77470" s="150"/>
    </row>
    <row r="77471" spans="2:2">
      <c r="B77471" s="150"/>
    </row>
    <row r="77472" spans="2:2">
      <c r="B77472" s="150"/>
    </row>
    <row r="77473" spans="2:2">
      <c r="B77473" s="150"/>
    </row>
    <row r="77474" spans="2:2">
      <c r="B77474" s="150"/>
    </row>
    <row r="77475" spans="2:2">
      <c r="B77475" s="150"/>
    </row>
    <row r="77476" spans="2:2">
      <c r="B77476" s="150"/>
    </row>
    <row r="77477" spans="2:2">
      <c r="B77477" s="150"/>
    </row>
    <row r="77478" spans="2:2">
      <c r="B77478" s="150"/>
    </row>
    <row r="77479" spans="2:2">
      <c r="B77479" s="150"/>
    </row>
    <row r="77480" spans="2:2">
      <c r="B77480" s="150"/>
    </row>
    <row r="77481" spans="2:2">
      <c r="B77481" s="150"/>
    </row>
    <row r="77482" spans="2:2">
      <c r="B77482" s="150"/>
    </row>
    <row r="77483" spans="2:2">
      <c r="B77483" s="150"/>
    </row>
    <row r="77484" spans="2:2">
      <c r="B77484" s="150"/>
    </row>
    <row r="77485" spans="2:2">
      <c r="B77485" s="150"/>
    </row>
    <row r="77486" spans="2:2">
      <c r="B77486" s="150"/>
    </row>
    <row r="77487" spans="2:2">
      <c r="B77487" s="150"/>
    </row>
    <row r="77488" spans="2:2">
      <c r="B77488" s="150"/>
    </row>
    <row r="77489" spans="2:2">
      <c r="B77489" s="150"/>
    </row>
    <row r="77490" spans="2:2">
      <c r="B77490" s="150"/>
    </row>
    <row r="77491" spans="2:2">
      <c r="B77491" s="150"/>
    </row>
    <row r="77492" spans="2:2">
      <c r="B77492" s="150"/>
    </row>
    <row r="77493" spans="2:2">
      <c r="B77493" s="150"/>
    </row>
    <row r="77494" spans="2:2">
      <c r="B77494" s="150"/>
    </row>
    <row r="77495" spans="2:2">
      <c r="B77495" s="150"/>
    </row>
    <row r="77496" spans="2:2">
      <c r="B77496" s="150"/>
    </row>
    <row r="77497" spans="2:2">
      <c r="B77497" s="150"/>
    </row>
    <row r="77498" spans="2:2">
      <c r="B77498" s="150"/>
    </row>
    <row r="77499" spans="2:2">
      <c r="B77499" s="150"/>
    </row>
    <row r="77500" spans="2:2">
      <c r="B77500" s="150"/>
    </row>
    <row r="77501" spans="2:2">
      <c r="B77501" s="150"/>
    </row>
    <row r="77502" spans="2:2">
      <c r="B77502" s="150"/>
    </row>
    <row r="77503" spans="2:2">
      <c r="B77503" s="150"/>
    </row>
    <row r="77504" spans="2:2">
      <c r="B77504" s="150"/>
    </row>
    <row r="77505" spans="2:2">
      <c r="B77505" s="150"/>
    </row>
    <row r="77506" spans="2:2">
      <c r="B77506" s="150"/>
    </row>
    <row r="77507" spans="2:2">
      <c r="B77507" s="150"/>
    </row>
    <row r="77508" spans="2:2">
      <c r="B77508" s="150"/>
    </row>
    <row r="77509" spans="2:2">
      <c r="B77509" s="150"/>
    </row>
    <row r="77510" spans="2:2">
      <c r="B77510" s="150"/>
    </row>
    <row r="77511" spans="2:2">
      <c r="B77511" s="150"/>
    </row>
    <row r="77512" spans="2:2">
      <c r="B77512" s="150"/>
    </row>
    <row r="77513" spans="2:2">
      <c r="B77513" s="150"/>
    </row>
    <row r="77514" spans="2:2">
      <c r="B77514" s="150"/>
    </row>
    <row r="77515" spans="2:2">
      <c r="B77515" s="150"/>
    </row>
    <row r="77516" spans="2:2">
      <c r="B77516" s="150"/>
    </row>
    <row r="77517" spans="2:2">
      <c r="B77517" s="150"/>
    </row>
    <row r="77518" spans="2:2">
      <c r="B77518" s="150"/>
    </row>
    <row r="77519" spans="2:2">
      <c r="B77519" s="150"/>
    </row>
    <row r="77520" spans="2:2">
      <c r="B77520" s="150"/>
    </row>
    <row r="77521" spans="2:2">
      <c r="B77521" s="150"/>
    </row>
    <row r="77522" spans="2:2">
      <c r="B77522" s="150"/>
    </row>
    <row r="77523" spans="2:2">
      <c r="B77523" s="150"/>
    </row>
    <row r="77524" spans="2:2">
      <c r="B77524" s="150"/>
    </row>
    <row r="77525" spans="2:2">
      <c r="B77525" s="150"/>
    </row>
    <row r="77526" spans="2:2">
      <c r="B77526" s="150"/>
    </row>
    <row r="77527" spans="2:2">
      <c r="B77527" s="150"/>
    </row>
    <row r="77528" spans="2:2">
      <c r="B77528" s="150"/>
    </row>
    <row r="77529" spans="2:2">
      <c r="B77529" s="150"/>
    </row>
    <row r="77530" spans="2:2">
      <c r="B77530" s="150"/>
    </row>
    <row r="77531" spans="2:2">
      <c r="B77531" s="150"/>
    </row>
    <row r="77532" spans="2:2">
      <c r="B77532" s="150"/>
    </row>
    <row r="77533" spans="2:2">
      <c r="B77533" s="150"/>
    </row>
    <row r="77534" spans="2:2">
      <c r="B77534" s="150"/>
    </row>
    <row r="77535" spans="2:2">
      <c r="B77535" s="150"/>
    </row>
    <row r="77536" spans="2:2">
      <c r="B77536" s="150"/>
    </row>
    <row r="77537" spans="2:2">
      <c r="B77537" s="150"/>
    </row>
    <row r="77538" spans="2:2">
      <c r="B77538" s="150"/>
    </row>
    <row r="77539" spans="2:2">
      <c r="B77539" s="150"/>
    </row>
    <row r="77540" spans="2:2">
      <c r="B77540" s="150"/>
    </row>
    <row r="77541" spans="2:2">
      <c r="B77541" s="150"/>
    </row>
    <row r="77542" spans="2:2">
      <c r="B77542" s="150"/>
    </row>
    <row r="77543" spans="2:2">
      <c r="B77543" s="150"/>
    </row>
    <row r="77544" spans="2:2">
      <c r="B77544" s="150"/>
    </row>
    <row r="77545" spans="2:2">
      <c r="B77545" s="150"/>
    </row>
    <row r="77546" spans="2:2">
      <c r="B77546" s="150"/>
    </row>
    <row r="77547" spans="2:2">
      <c r="B77547" s="150"/>
    </row>
    <row r="77548" spans="2:2">
      <c r="B77548" s="150"/>
    </row>
    <row r="77549" spans="2:2">
      <c r="B77549" s="150"/>
    </row>
    <row r="77550" spans="2:2">
      <c r="B77550" s="150"/>
    </row>
    <row r="77551" spans="2:2">
      <c r="B77551" s="150"/>
    </row>
    <row r="77552" spans="2:2">
      <c r="B77552" s="150"/>
    </row>
    <row r="77553" spans="2:2">
      <c r="B77553" s="150"/>
    </row>
    <row r="77554" spans="2:2">
      <c r="B77554" s="150"/>
    </row>
    <row r="77555" spans="2:2">
      <c r="B77555" s="150"/>
    </row>
    <row r="77556" spans="2:2">
      <c r="B77556" s="150"/>
    </row>
    <row r="77557" spans="2:2">
      <c r="B77557" s="150"/>
    </row>
    <row r="77558" spans="2:2">
      <c r="B77558" s="150"/>
    </row>
    <row r="77559" spans="2:2">
      <c r="B77559" s="150"/>
    </row>
    <row r="77560" spans="2:2">
      <c r="B77560" s="150"/>
    </row>
    <row r="77561" spans="2:2">
      <c r="B77561" s="150"/>
    </row>
    <row r="77562" spans="2:2">
      <c r="B77562" s="150"/>
    </row>
    <row r="77563" spans="2:2">
      <c r="B77563" s="150"/>
    </row>
    <row r="77564" spans="2:2">
      <c r="B77564" s="150"/>
    </row>
    <row r="77565" spans="2:2">
      <c r="B77565" s="150"/>
    </row>
    <row r="77566" spans="2:2">
      <c r="B77566" s="150"/>
    </row>
    <row r="77567" spans="2:2">
      <c r="B77567" s="150"/>
    </row>
    <row r="77568" spans="2:2">
      <c r="B77568" s="150"/>
    </row>
    <row r="77569" spans="2:2">
      <c r="B77569" s="150"/>
    </row>
    <row r="77570" spans="2:2">
      <c r="B77570" s="150"/>
    </row>
    <row r="77571" spans="2:2">
      <c r="B77571" s="150"/>
    </row>
    <row r="77572" spans="2:2">
      <c r="B77572" s="150"/>
    </row>
    <row r="77573" spans="2:2">
      <c r="B77573" s="150"/>
    </row>
    <row r="77574" spans="2:2">
      <c r="B77574" s="150"/>
    </row>
    <row r="77575" spans="2:2">
      <c r="B77575" s="150"/>
    </row>
    <row r="77576" spans="2:2">
      <c r="B77576" s="150"/>
    </row>
    <row r="77577" spans="2:2">
      <c r="B77577" s="150"/>
    </row>
    <row r="77578" spans="2:2">
      <c r="B77578" s="150"/>
    </row>
    <row r="77579" spans="2:2">
      <c r="B77579" s="150"/>
    </row>
    <row r="77580" spans="2:2">
      <c r="B77580" s="150"/>
    </row>
    <row r="77581" spans="2:2">
      <c r="B77581" s="150"/>
    </row>
    <row r="77582" spans="2:2">
      <c r="B77582" s="150"/>
    </row>
    <row r="77583" spans="2:2">
      <c r="B77583" s="150"/>
    </row>
    <row r="77584" spans="2:2">
      <c r="B77584" s="150"/>
    </row>
    <row r="77585" spans="2:2">
      <c r="B77585" s="150"/>
    </row>
    <row r="77586" spans="2:2">
      <c r="B77586" s="150"/>
    </row>
    <row r="77587" spans="2:2">
      <c r="B77587" s="150"/>
    </row>
    <row r="77588" spans="2:2">
      <c r="B77588" s="150"/>
    </row>
    <row r="77589" spans="2:2">
      <c r="B77589" s="150"/>
    </row>
    <row r="77590" spans="2:2">
      <c r="B77590" s="150"/>
    </row>
    <row r="77591" spans="2:2">
      <c r="B77591" s="150"/>
    </row>
    <row r="77592" spans="2:2">
      <c r="B77592" s="150"/>
    </row>
    <row r="77593" spans="2:2">
      <c r="B77593" s="150"/>
    </row>
    <row r="77594" spans="2:2">
      <c r="B77594" s="150"/>
    </row>
    <row r="77595" spans="2:2">
      <c r="B77595" s="150"/>
    </row>
    <row r="77596" spans="2:2">
      <c r="B77596" s="150"/>
    </row>
    <row r="77597" spans="2:2">
      <c r="B77597" s="150"/>
    </row>
    <row r="77598" spans="2:2">
      <c r="B77598" s="150"/>
    </row>
    <row r="77599" spans="2:2">
      <c r="B77599" s="150"/>
    </row>
    <row r="77600" spans="2:2">
      <c r="B77600" s="150"/>
    </row>
    <row r="77601" spans="2:2">
      <c r="B77601" s="150"/>
    </row>
    <row r="77602" spans="2:2">
      <c r="B77602" s="150"/>
    </row>
    <row r="77603" spans="2:2">
      <c r="B77603" s="150"/>
    </row>
    <row r="77604" spans="2:2">
      <c r="B77604" s="150"/>
    </row>
    <row r="77605" spans="2:2">
      <c r="B77605" s="150"/>
    </row>
    <row r="77606" spans="2:2">
      <c r="B77606" s="150"/>
    </row>
    <row r="77607" spans="2:2">
      <c r="B77607" s="150"/>
    </row>
    <row r="77608" spans="2:2">
      <c r="B77608" s="150"/>
    </row>
    <row r="77609" spans="2:2">
      <c r="B77609" s="150"/>
    </row>
    <row r="77610" spans="2:2">
      <c r="B77610" s="150"/>
    </row>
    <row r="77611" spans="2:2">
      <c r="B77611" s="150"/>
    </row>
    <row r="77612" spans="2:2">
      <c r="B77612" s="150"/>
    </row>
    <row r="77613" spans="2:2">
      <c r="B77613" s="150"/>
    </row>
    <row r="77614" spans="2:2">
      <c r="B77614" s="150"/>
    </row>
    <row r="77615" spans="2:2">
      <c r="B77615" s="150"/>
    </row>
    <row r="77616" spans="2:2">
      <c r="B77616" s="150"/>
    </row>
    <row r="77617" spans="2:2">
      <c r="B77617" s="150"/>
    </row>
    <row r="77618" spans="2:2">
      <c r="B77618" s="150"/>
    </row>
    <row r="77619" spans="2:2">
      <c r="B77619" s="150"/>
    </row>
    <row r="77620" spans="2:2">
      <c r="B77620" s="150"/>
    </row>
    <row r="77621" spans="2:2">
      <c r="B77621" s="150"/>
    </row>
    <row r="77622" spans="2:2">
      <c r="B77622" s="150"/>
    </row>
    <row r="77623" spans="2:2">
      <c r="B77623" s="150"/>
    </row>
    <row r="77624" spans="2:2">
      <c r="B77624" s="150"/>
    </row>
    <row r="77625" spans="2:2">
      <c r="B77625" s="150"/>
    </row>
    <row r="77626" spans="2:2">
      <c r="B77626" s="150"/>
    </row>
    <row r="77627" spans="2:2">
      <c r="B77627" s="150"/>
    </row>
    <row r="77628" spans="2:2">
      <c r="B77628" s="150"/>
    </row>
    <row r="77629" spans="2:2">
      <c r="B77629" s="150"/>
    </row>
    <row r="77630" spans="2:2">
      <c r="B77630" s="150"/>
    </row>
    <row r="77631" spans="2:2">
      <c r="B77631" s="150"/>
    </row>
    <row r="77632" spans="2:2">
      <c r="B77632" s="150"/>
    </row>
    <row r="77633" spans="2:2">
      <c r="B77633" s="150"/>
    </row>
    <row r="77634" spans="2:2">
      <c r="B77634" s="150"/>
    </row>
    <row r="77635" spans="2:2">
      <c r="B77635" s="150"/>
    </row>
    <row r="77636" spans="2:2">
      <c r="B77636" s="150"/>
    </row>
    <row r="77637" spans="2:2">
      <c r="B77637" s="150"/>
    </row>
    <row r="77638" spans="2:2">
      <c r="B77638" s="150"/>
    </row>
    <row r="77639" spans="2:2">
      <c r="B77639" s="150"/>
    </row>
    <row r="77640" spans="2:2">
      <c r="B77640" s="150"/>
    </row>
    <row r="77641" spans="2:2">
      <c r="B77641" s="150"/>
    </row>
    <row r="77642" spans="2:2">
      <c r="B77642" s="150"/>
    </row>
    <row r="77643" spans="2:2">
      <c r="B77643" s="150"/>
    </row>
    <row r="77644" spans="2:2">
      <c r="B77644" s="150"/>
    </row>
    <row r="77645" spans="2:2">
      <c r="B77645" s="150"/>
    </row>
    <row r="77646" spans="2:2">
      <c r="B77646" s="150"/>
    </row>
    <row r="77647" spans="2:2">
      <c r="B77647" s="150"/>
    </row>
    <row r="77648" spans="2:2">
      <c r="B77648" s="150"/>
    </row>
    <row r="77649" spans="2:2">
      <c r="B77649" s="150"/>
    </row>
    <row r="77650" spans="2:2">
      <c r="B77650" s="150"/>
    </row>
    <row r="77651" spans="2:2">
      <c r="B77651" s="150"/>
    </row>
    <row r="77652" spans="2:2">
      <c r="B77652" s="150"/>
    </row>
    <row r="77653" spans="2:2">
      <c r="B77653" s="150"/>
    </row>
    <row r="77654" spans="2:2">
      <c r="B77654" s="150"/>
    </row>
    <row r="77655" spans="2:2">
      <c r="B77655" s="150"/>
    </row>
    <row r="77656" spans="2:2">
      <c r="B77656" s="150"/>
    </row>
    <row r="77657" spans="2:2">
      <c r="B77657" s="150"/>
    </row>
    <row r="77658" spans="2:2">
      <c r="B77658" s="150"/>
    </row>
    <row r="77659" spans="2:2">
      <c r="B77659" s="150"/>
    </row>
    <row r="77660" spans="2:2">
      <c r="B77660" s="150"/>
    </row>
    <row r="77661" spans="2:2">
      <c r="B77661" s="150"/>
    </row>
    <row r="77662" spans="2:2">
      <c r="B77662" s="150"/>
    </row>
    <row r="77663" spans="2:2">
      <c r="B77663" s="150"/>
    </row>
    <row r="77664" spans="2:2">
      <c r="B77664" s="150"/>
    </row>
    <row r="77665" spans="2:2">
      <c r="B77665" s="150"/>
    </row>
    <row r="77666" spans="2:2">
      <c r="B77666" s="150"/>
    </row>
    <row r="77667" spans="2:2">
      <c r="B77667" s="150"/>
    </row>
    <row r="77668" spans="2:2">
      <c r="B77668" s="150"/>
    </row>
    <row r="77669" spans="2:2">
      <c r="B77669" s="150"/>
    </row>
    <row r="77670" spans="2:2">
      <c r="B77670" s="150"/>
    </row>
    <row r="77671" spans="2:2">
      <c r="B77671" s="150"/>
    </row>
    <row r="77672" spans="2:2">
      <c r="B77672" s="150"/>
    </row>
    <row r="77673" spans="2:2">
      <c r="B77673" s="150"/>
    </row>
    <row r="77674" spans="2:2">
      <c r="B77674" s="150"/>
    </row>
    <row r="77675" spans="2:2">
      <c r="B77675" s="150"/>
    </row>
    <row r="77676" spans="2:2">
      <c r="B77676" s="150"/>
    </row>
    <row r="77677" spans="2:2">
      <c r="B77677" s="150"/>
    </row>
    <row r="77678" spans="2:2">
      <c r="B77678" s="150"/>
    </row>
    <row r="77679" spans="2:2">
      <c r="B77679" s="150"/>
    </row>
    <row r="77680" spans="2:2">
      <c r="B77680" s="150"/>
    </row>
    <row r="77681" spans="2:2">
      <c r="B77681" s="150"/>
    </row>
    <row r="77682" spans="2:2">
      <c r="B77682" s="150"/>
    </row>
    <row r="77683" spans="2:2">
      <c r="B77683" s="150"/>
    </row>
    <row r="77684" spans="2:2">
      <c r="B77684" s="150"/>
    </row>
    <row r="77685" spans="2:2">
      <c r="B77685" s="150"/>
    </row>
    <row r="77686" spans="2:2">
      <c r="B77686" s="150"/>
    </row>
    <row r="77687" spans="2:2">
      <c r="B77687" s="150"/>
    </row>
    <row r="77688" spans="2:2">
      <c r="B77688" s="150"/>
    </row>
    <row r="77689" spans="2:2">
      <c r="B77689" s="150"/>
    </row>
    <row r="77690" spans="2:2">
      <c r="B77690" s="150"/>
    </row>
    <row r="77691" spans="2:2">
      <c r="B77691" s="150"/>
    </row>
    <row r="77692" spans="2:2">
      <c r="B77692" s="150"/>
    </row>
    <row r="77693" spans="2:2">
      <c r="B77693" s="150"/>
    </row>
    <row r="77694" spans="2:2">
      <c r="B77694" s="150"/>
    </row>
    <row r="77695" spans="2:2">
      <c r="B77695" s="150"/>
    </row>
    <row r="77696" spans="2:2">
      <c r="B77696" s="150"/>
    </row>
    <row r="77697" spans="2:2">
      <c r="B77697" s="150"/>
    </row>
    <row r="77698" spans="2:2">
      <c r="B77698" s="150"/>
    </row>
    <row r="77699" spans="2:2">
      <c r="B77699" s="150"/>
    </row>
    <row r="77700" spans="2:2">
      <c r="B77700" s="150"/>
    </row>
    <row r="77701" spans="2:2">
      <c r="B77701" s="150"/>
    </row>
    <row r="77702" spans="2:2">
      <c r="B77702" s="150"/>
    </row>
    <row r="77703" spans="2:2">
      <c r="B77703" s="150"/>
    </row>
    <row r="77704" spans="2:2">
      <c r="B77704" s="150"/>
    </row>
    <row r="77705" spans="2:2">
      <c r="B77705" s="150"/>
    </row>
    <row r="77706" spans="2:2">
      <c r="B77706" s="150"/>
    </row>
    <row r="77707" spans="2:2">
      <c r="B77707" s="150"/>
    </row>
    <row r="77708" spans="2:2">
      <c r="B77708" s="150"/>
    </row>
    <row r="77709" spans="2:2">
      <c r="B77709" s="150"/>
    </row>
    <row r="77710" spans="2:2">
      <c r="B77710" s="150"/>
    </row>
    <row r="77711" spans="2:2">
      <c r="B77711" s="150"/>
    </row>
    <row r="77712" spans="2:2">
      <c r="B77712" s="150"/>
    </row>
    <row r="77713" spans="2:2">
      <c r="B77713" s="150"/>
    </row>
    <row r="77714" spans="2:2">
      <c r="B77714" s="150"/>
    </row>
    <row r="77715" spans="2:2">
      <c r="B77715" s="150"/>
    </row>
    <row r="77716" spans="2:2">
      <c r="B77716" s="150"/>
    </row>
    <row r="77717" spans="2:2">
      <c r="B77717" s="150"/>
    </row>
    <row r="77718" spans="2:2">
      <c r="B77718" s="150"/>
    </row>
    <row r="77719" spans="2:2">
      <c r="B77719" s="150"/>
    </row>
    <row r="77720" spans="2:2">
      <c r="B77720" s="150"/>
    </row>
    <row r="77721" spans="2:2">
      <c r="B77721" s="150"/>
    </row>
    <row r="77722" spans="2:2">
      <c r="B77722" s="150"/>
    </row>
    <row r="77723" spans="2:2">
      <c r="B77723" s="150"/>
    </row>
    <row r="77724" spans="2:2">
      <c r="B77724" s="150"/>
    </row>
    <row r="77725" spans="2:2">
      <c r="B77725" s="150"/>
    </row>
    <row r="77726" spans="2:2">
      <c r="B77726" s="150"/>
    </row>
    <row r="77727" spans="2:2">
      <c r="B77727" s="150"/>
    </row>
    <row r="77728" spans="2:2">
      <c r="B77728" s="150"/>
    </row>
    <row r="77729" spans="2:2">
      <c r="B77729" s="150"/>
    </row>
    <row r="77730" spans="2:2">
      <c r="B77730" s="150"/>
    </row>
    <row r="77731" spans="2:2">
      <c r="B77731" s="150"/>
    </row>
    <row r="77732" spans="2:2">
      <c r="B77732" s="150"/>
    </row>
    <row r="77733" spans="2:2">
      <c r="B77733" s="150"/>
    </row>
    <row r="77734" spans="2:2">
      <c r="B77734" s="150"/>
    </row>
    <row r="77735" spans="2:2">
      <c r="B77735" s="150"/>
    </row>
    <row r="77736" spans="2:2">
      <c r="B77736" s="150"/>
    </row>
    <row r="77737" spans="2:2">
      <c r="B77737" s="150"/>
    </row>
    <row r="77738" spans="2:2">
      <c r="B77738" s="150"/>
    </row>
    <row r="77739" spans="2:2">
      <c r="B77739" s="150"/>
    </row>
    <row r="77740" spans="2:2">
      <c r="B77740" s="150"/>
    </row>
    <row r="77741" spans="2:2">
      <c r="B77741" s="150"/>
    </row>
    <row r="77742" spans="2:2">
      <c r="B77742" s="150"/>
    </row>
    <row r="77743" spans="2:2">
      <c r="B77743" s="150"/>
    </row>
    <row r="77744" spans="2:2">
      <c r="B77744" s="150"/>
    </row>
    <row r="77745" spans="2:2">
      <c r="B77745" s="150"/>
    </row>
    <row r="77746" spans="2:2">
      <c r="B77746" s="150"/>
    </row>
    <row r="77747" spans="2:2">
      <c r="B77747" s="150"/>
    </row>
    <row r="77748" spans="2:2">
      <c r="B77748" s="150"/>
    </row>
    <row r="77749" spans="2:2">
      <c r="B77749" s="150"/>
    </row>
    <row r="77750" spans="2:2">
      <c r="B77750" s="150"/>
    </row>
    <row r="77751" spans="2:2">
      <c r="B77751" s="150"/>
    </row>
    <row r="77752" spans="2:2">
      <c r="B77752" s="150"/>
    </row>
    <row r="77753" spans="2:2">
      <c r="B77753" s="150"/>
    </row>
    <row r="77754" spans="2:2">
      <c r="B77754" s="150"/>
    </row>
    <row r="77755" spans="2:2">
      <c r="B77755" s="150"/>
    </row>
    <row r="77756" spans="2:2">
      <c r="B77756" s="150"/>
    </row>
    <row r="77757" spans="2:2">
      <c r="B77757" s="150"/>
    </row>
    <row r="77758" spans="2:2">
      <c r="B77758" s="150"/>
    </row>
    <row r="77759" spans="2:2">
      <c r="B77759" s="150"/>
    </row>
    <row r="77760" spans="2:2">
      <c r="B77760" s="150"/>
    </row>
    <row r="77761" spans="2:2">
      <c r="B77761" s="150"/>
    </row>
    <row r="77762" spans="2:2">
      <c r="B77762" s="150"/>
    </row>
    <row r="77763" spans="2:2">
      <c r="B77763" s="150"/>
    </row>
    <row r="77764" spans="2:2">
      <c r="B77764" s="150"/>
    </row>
    <row r="77765" spans="2:2">
      <c r="B77765" s="150"/>
    </row>
    <row r="77766" spans="2:2">
      <c r="B77766" s="150"/>
    </row>
    <row r="77767" spans="2:2">
      <c r="B77767" s="150"/>
    </row>
    <row r="77768" spans="2:2">
      <c r="B77768" s="150"/>
    </row>
    <row r="77769" spans="2:2">
      <c r="B77769" s="150"/>
    </row>
    <row r="77770" spans="2:2">
      <c r="B77770" s="150"/>
    </row>
    <row r="77771" spans="2:2">
      <c r="B77771" s="150"/>
    </row>
    <row r="77772" spans="2:2">
      <c r="B77772" s="150"/>
    </row>
    <row r="77773" spans="2:2">
      <c r="B77773" s="150"/>
    </row>
    <row r="77774" spans="2:2">
      <c r="B77774" s="150"/>
    </row>
    <row r="77775" spans="2:2">
      <c r="B77775" s="150"/>
    </row>
    <row r="77776" spans="2:2">
      <c r="B77776" s="150"/>
    </row>
    <row r="77777" spans="2:2">
      <c r="B77777" s="150"/>
    </row>
    <row r="77778" spans="2:2">
      <c r="B77778" s="150"/>
    </row>
    <row r="77779" spans="2:2">
      <c r="B77779" s="150"/>
    </row>
    <row r="77780" spans="2:2">
      <c r="B77780" s="150"/>
    </row>
    <row r="77781" spans="2:2">
      <c r="B77781" s="150"/>
    </row>
    <row r="77782" spans="2:2">
      <c r="B77782" s="150"/>
    </row>
    <row r="77783" spans="2:2">
      <c r="B77783" s="150"/>
    </row>
    <row r="77784" spans="2:2">
      <c r="B77784" s="150"/>
    </row>
    <row r="77785" spans="2:2">
      <c r="B77785" s="150"/>
    </row>
    <row r="77786" spans="2:2">
      <c r="B77786" s="150"/>
    </row>
    <row r="77787" spans="2:2">
      <c r="B77787" s="150"/>
    </row>
    <row r="77788" spans="2:2">
      <c r="B77788" s="150"/>
    </row>
    <row r="77789" spans="2:2">
      <c r="B77789" s="150"/>
    </row>
    <row r="77790" spans="2:2">
      <c r="B77790" s="150"/>
    </row>
    <row r="77791" spans="2:2">
      <c r="B77791" s="150"/>
    </row>
    <row r="77792" spans="2:2">
      <c r="B77792" s="150"/>
    </row>
    <row r="77793" spans="2:2">
      <c r="B77793" s="150"/>
    </row>
    <row r="77794" spans="2:2">
      <c r="B77794" s="150"/>
    </row>
    <row r="77795" spans="2:2">
      <c r="B77795" s="150"/>
    </row>
    <row r="77796" spans="2:2">
      <c r="B77796" s="150"/>
    </row>
    <row r="77797" spans="2:2">
      <c r="B77797" s="150"/>
    </row>
    <row r="77798" spans="2:2">
      <c r="B77798" s="150"/>
    </row>
    <row r="77799" spans="2:2">
      <c r="B77799" s="150"/>
    </row>
    <row r="77800" spans="2:2">
      <c r="B77800" s="150"/>
    </row>
    <row r="77801" spans="2:2">
      <c r="B77801" s="150"/>
    </row>
    <row r="77802" spans="2:2">
      <c r="B77802" s="150"/>
    </row>
    <row r="77803" spans="2:2">
      <c r="B77803" s="150"/>
    </row>
    <row r="77804" spans="2:2">
      <c r="B77804" s="150"/>
    </row>
    <row r="77805" spans="2:2">
      <c r="B77805" s="150"/>
    </row>
    <row r="77806" spans="2:2">
      <c r="B77806" s="150"/>
    </row>
    <row r="77807" spans="2:2">
      <c r="B77807" s="150"/>
    </row>
    <row r="77808" spans="2:2">
      <c r="B77808" s="150"/>
    </row>
    <row r="77809" spans="2:2">
      <c r="B77809" s="150"/>
    </row>
    <row r="77810" spans="2:2">
      <c r="B77810" s="150"/>
    </row>
    <row r="77811" spans="2:2">
      <c r="B77811" s="150"/>
    </row>
    <row r="77812" spans="2:2">
      <c r="B77812" s="150"/>
    </row>
    <row r="77813" spans="2:2">
      <c r="B77813" s="150"/>
    </row>
    <row r="77814" spans="2:2">
      <c r="B77814" s="150"/>
    </row>
    <row r="77815" spans="2:2">
      <c r="B77815" s="150"/>
    </row>
    <row r="77816" spans="2:2">
      <c r="B77816" s="150"/>
    </row>
    <row r="77817" spans="2:2">
      <c r="B77817" s="150"/>
    </row>
    <row r="77818" spans="2:2">
      <c r="B77818" s="150"/>
    </row>
    <row r="77819" spans="2:2">
      <c r="B77819" s="150"/>
    </row>
    <row r="77820" spans="2:2">
      <c r="B77820" s="150"/>
    </row>
    <row r="77821" spans="2:2">
      <c r="B77821" s="150"/>
    </row>
    <row r="77822" spans="2:2">
      <c r="B77822" s="150"/>
    </row>
    <row r="77823" spans="2:2">
      <c r="B77823" s="150"/>
    </row>
    <row r="77824" spans="2:2">
      <c r="B77824" s="150"/>
    </row>
    <row r="77825" spans="2:2">
      <c r="B77825" s="150"/>
    </row>
    <row r="77826" spans="2:2">
      <c r="B77826" s="150"/>
    </row>
    <row r="77827" spans="2:2">
      <c r="B77827" s="150"/>
    </row>
    <row r="77828" spans="2:2">
      <c r="B77828" s="150"/>
    </row>
    <row r="77829" spans="2:2">
      <c r="B77829" s="150"/>
    </row>
    <row r="77830" spans="2:2">
      <c r="B77830" s="150"/>
    </row>
    <row r="77831" spans="2:2">
      <c r="B77831" s="150"/>
    </row>
    <row r="77832" spans="2:2">
      <c r="B77832" s="150"/>
    </row>
    <row r="77833" spans="2:2">
      <c r="B77833" s="150"/>
    </row>
    <row r="77834" spans="2:2">
      <c r="B77834" s="150"/>
    </row>
    <row r="77835" spans="2:2">
      <c r="B77835" s="150"/>
    </row>
    <row r="77836" spans="2:2">
      <c r="B77836" s="150"/>
    </row>
    <row r="77837" spans="2:2">
      <c r="B77837" s="150"/>
    </row>
    <row r="77838" spans="2:2">
      <c r="B77838" s="150"/>
    </row>
    <row r="77839" spans="2:2">
      <c r="B77839" s="150"/>
    </row>
    <row r="77840" spans="2:2">
      <c r="B77840" s="150"/>
    </row>
    <row r="77841" spans="2:2">
      <c r="B77841" s="150"/>
    </row>
    <row r="77842" spans="2:2">
      <c r="B77842" s="150"/>
    </row>
    <row r="77843" spans="2:2">
      <c r="B77843" s="150"/>
    </row>
    <row r="77844" spans="2:2">
      <c r="B77844" s="150"/>
    </row>
    <row r="77845" spans="2:2">
      <c r="B77845" s="150"/>
    </row>
    <row r="77846" spans="2:2">
      <c r="B77846" s="150"/>
    </row>
    <row r="77847" spans="2:2">
      <c r="B77847" s="150"/>
    </row>
    <row r="77848" spans="2:2">
      <c r="B77848" s="150"/>
    </row>
    <row r="77849" spans="2:2">
      <c r="B77849" s="150"/>
    </row>
    <row r="77850" spans="2:2">
      <c r="B77850" s="150"/>
    </row>
    <row r="77851" spans="2:2">
      <c r="B77851" s="150"/>
    </row>
    <row r="77852" spans="2:2">
      <c r="B77852" s="150"/>
    </row>
    <row r="77853" spans="2:2">
      <c r="B77853" s="150"/>
    </row>
    <row r="77854" spans="2:2">
      <c r="B77854" s="150"/>
    </row>
    <row r="77855" spans="2:2">
      <c r="B77855" s="150"/>
    </row>
    <row r="77856" spans="2:2">
      <c r="B77856" s="150"/>
    </row>
    <row r="77857" spans="2:2">
      <c r="B77857" s="150"/>
    </row>
    <row r="77858" spans="2:2">
      <c r="B77858" s="150"/>
    </row>
    <row r="77859" spans="2:2">
      <c r="B77859" s="150"/>
    </row>
    <row r="77860" spans="2:2">
      <c r="B77860" s="150"/>
    </row>
    <row r="77861" spans="2:2">
      <c r="B77861" s="150"/>
    </row>
    <row r="77862" spans="2:2">
      <c r="B77862" s="150"/>
    </row>
    <row r="77863" spans="2:2">
      <c r="B77863" s="150"/>
    </row>
    <row r="77864" spans="2:2">
      <c r="B77864" s="150"/>
    </row>
    <row r="77865" spans="2:2">
      <c r="B77865" s="150"/>
    </row>
    <row r="77866" spans="2:2">
      <c r="B77866" s="150"/>
    </row>
    <row r="77867" spans="2:2">
      <c r="B77867" s="150"/>
    </row>
    <row r="77868" spans="2:2">
      <c r="B77868" s="150"/>
    </row>
    <row r="77869" spans="2:2">
      <c r="B77869" s="150"/>
    </row>
    <row r="77870" spans="2:2">
      <c r="B77870" s="150"/>
    </row>
    <row r="77871" spans="2:2">
      <c r="B77871" s="150"/>
    </row>
    <row r="77872" spans="2:2">
      <c r="B77872" s="150"/>
    </row>
    <row r="77873" spans="2:2">
      <c r="B77873" s="150"/>
    </row>
    <row r="77874" spans="2:2">
      <c r="B77874" s="150"/>
    </row>
    <row r="77875" spans="2:2">
      <c r="B77875" s="150"/>
    </row>
    <row r="77876" spans="2:2">
      <c r="B77876" s="150"/>
    </row>
    <row r="77877" spans="2:2">
      <c r="B77877" s="150"/>
    </row>
    <row r="77878" spans="2:2">
      <c r="B77878" s="150"/>
    </row>
    <row r="77879" spans="2:2">
      <c r="B77879" s="150"/>
    </row>
    <row r="77880" spans="2:2">
      <c r="B77880" s="150"/>
    </row>
    <row r="77881" spans="2:2">
      <c r="B77881" s="150"/>
    </row>
    <row r="77882" spans="2:2">
      <c r="B77882" s="150"/>
    </row>
    <row r="77883" spans="2:2">
      <c r="B77883" s="150"/>
    </row>
    <row r="77884" spans="2:2">
      <c r="B77884" s="150"/>
    </row>
    <row r="77885" spans="2:2">
      <c r="B77885" s="150"/>
    </row>
    <row r="77886" spans="2:2">
      <c r="B77886" s="150"/>
    </row>
    <row r="77887" spans="2:2">
      <c r="B77887" s="150"/>
    </row>
    <row r="77888" spans="2:2">
      <c r="B77888" s="150"/>
    </row>
    <row r="77889" spans="2:2">
      <c r="B77889" s="150"/>
    </row>
    <row r="77890" spans="2:2">
      <c r="B77890" s="150"/>
    </row>
    <row r="77891" spans="2:2">
      <c r="B77891" s="150"/>
    </row>
    <row r="77892" spans="2:2">
      <c r="B77892" s="150"/>
    </row>
    <row r="77893" spans="2:2">
      <c r="B77893" s="150"/>
    </row>
    <row r="77894" spans="2:2">
      <c r="B77894" s="150"/>
    </row>
    <row r="77895" spans="2:2">
      <c r="B77895" s="150"/>
    </row>
    <row r="77896" spans="2:2">
      <c r="B77896" s="150"/>
    </row>
    <row r="77897" spans="2:2">
      <c r="B77897" s="150"/>
    </row>
    <row r="77898" spans="2:2">
      <c r="B77898" s="150"/>
    </row>
    <row r="77899" spans="2:2">
      <c r="B77899" s="150"/>
    </row>
    <row r="77900" spans="2:2">
      <c r="B77900" s="150"/>
    </row>
    <row r="77901" spans="2:2">
      <c r="B77901" s="150"/>
    </row>
    <row r="77902" spans="2:2">
      <c r="B77902" s="150"/>
    </row>
    <row r="77903" spans="2:2">
      <c r="B77903" s="150"/>
    </row>
    <row r="77904" spans="2:2">
      <c r="B77904" s="150"/>
    </row>
    <row r="77905" spans="2:2">
      <c r="B77905" s="150"/>
    </row>
    <row r="77906" spans="2:2">
      <c r="B77906" s="150"/>
    </row>
    <row r="77907" spans="2:2">
      <c r="B77907" s="150"/>
    </row>
    <row r="77908" spans="2:2">
      <c r="B77908" s="150"/>
    </row>
    <row r="77909" spans="2:2">
      <c r="B77909" s="150"/>
    </row>
    <row r="77910" spans="2:2">
      <c r="B77910" s="150"/>
    </row>
    <row r="77911" spans="2:2">
      <c r="B77911" s="150"/>
    </row>
    <row r="77912" spans="2:2">
      <c r="B77912" s="150"/>
    </row>
    <row r="77913" spans="2:2">
      <c r="B77913" s="150"/>
    </row>
    <row r="77914" spans="2:2">
      <c r="B77914" s="150"/>
    </row>
    <row r="77915" spans="2:2">
      <c r="B77915" s="150"/>
    </row>
    <row r="77916" spans="2:2">
      <c r="B77916" s="150"/>
    </row>
    <row r="77917" spans="2:2">
      <c r="B77917" s="150"/>
    </row>
    <row r="77918" spans="2:2">
      <c r="B77918" s="150"/>
    </row>
    <row r="77919" spans="2:2">
      <c r="B77919" s="150"/>
    </row>
    <row r="77920" spans="2:2">
      <c r="B77920" s="150"/>
    </row>
    <row r="77921" spans="2:2">
      <c r="B77921" s="150"/>
    </row>
    <row r="77922" spans="2:2">
      <c r="B77922" s="150"/>
    </row>
    <row r="77923" spans="2:2">
      <c r="B77923" s="150"/>
    </row>
    <row r="77924" spans="2:2">
      <c r="B77924" s="150"/>
    </row>
    <row r="77925" spans="2:2">
      <c r="B77925" s="150"/>
    </row>
    <row r="77926" spans="2:2">
      <c r="B77926" s="150"/>
    </row>
    <row r="77927" spans="2:2">
      <c r="B77927" s="150"/>
    </row>
    <row r="77928" spans="2:2">
      <c r="B77928" s="150"/>
    </row>
    <row r="77929" spans="2:2">
      <c r="B77929" s="150"/>
    </row>
    <row r="77930" spans="2:2">
      <c r="B77930" s="150"/>
    </row>
    <row r="77931" spans="2:2">
      <c r="B77931" s="150"/>
    </row>
    <row r="77932" spans="2:2">
      <c r="B77932" s="150"/>
    </row>
    <row r="77933" spans="2:2">
      <c r="B77933" s="150"/>
    </row>
    <row r="77934" spans="2:2">
      <c r="B77934" s="150"/>
    </row>
    <row r="77935" spans="2:2">
      <c r="B77935" s="150"/>
    </row>
    <row r="77936" spans="2:2">
      <c r="B77936" s="150"/>
    </row>
    <row r="77937" spans="2:2">
      <c r="B77937" s="150"/>
    </row>
    <row r="77938" spans="2:2">
      <c r="B77938" s="150"/>
    </row>
    <row r="77939" spans="2:2">
      <c r="B77939" s="150"/>
    </row>
    <row r="77940" spans="2:2">
      <c r="B77940" s="150"/>
    </row>
    <row r="77941" spans="2:2">
      <c r="B77941" s="150"/>
    </row>
    <row r="77942" spans="2:2">
      <c r="B77942" s="150"/>
    </row>
    <row r="77943" spans="2:2">
      <c r="B77943" s="150"/>
    </row>
    <row r="77944" spans="2:2">
      <c r="B77944" s="150"/>
    </row>
    <row r="77945" spans="2:2">
      <c r="B77945" s="150"/>
    </row>
    <row r="77946" spans="2:2">
      <c r="B77946" s="150"/>
    </row>
    <row r="77947" spans="2:2">
      <c r="B77947" s="150"/>
    </row>
    <row r="77948" spans="2:2">
      <c r="B77948" s="150"/>
    </row>
    <row r="77949" spans="2:2">
      <c r="B77949" s="150"/>
    </row>
    <row r="77950" spans="2:2">
      <c r="B77950" s="150"/>
    </row>
    <row r="77951" spans="2:2">
      <c r="B77951" s="150"/>
    </row>
    <row r="77952" spans="2:2">
      <c r="B77952" s="150"/>
    </row>
    <row r="77953" spans="2:2">
      <c r="B77953" s="150"/>
    </row>
    <row r="77954" spans="2:2">
      <c r="B77954" s="150"/>
    </row>
    <row r="77955" spans="2:2">
      <c r="B77955" s="150"/>
    </row>
    <row r="77956" spans="2:2">
      <c r="B77956" s="150"/>
    </row>
    <row r="77957" spans="2:2">
      <c r="B77957" s="150"/>
    </row>
    <row r="77958" spans="2:2">
      <c r="B77958" s="150"/>
    </row>
    <row r="77959" spans="2:2">
      <c r="B77959" s="150"/>
    </row>
    <row r="77960" spans="2:2">
      <c r="B77960" s="150"/>
    </row>
    <row r="77961" spans="2:2">
      <c r="B77961" s="150"/>
    </row>
    <row r="77962" spans="2:2">
      <c r="B77962" s="150"/>
    </row>
    <row r="77963" spans="2:2">
      <c r="B77963" s="150"/>
    </row>
    <row r="77964" spans="2:2">
      <c r="B77964" s="150"/>
    </row>
    <row r="77965" spans="2:2">
      <c r="B77965" s="150"/>
    </row>
    <row r="77966" spans="2:2">
      <c r="B77966" s="150"/>
    </row>
    <row r="77967" spans="2:2">
      <c r="B77967" s="150"/>
    </row>
    <row r="77968" spans="2:2">
      <c r="B77968" s="150"/>
    </row>
    <row r="77969" spans="2:2">
      <c r="B77969" s="150"/>
    </row>
    <row r="77970" spans="2:2">
      <c r="B77970" s="150"/>
    </row>
    <row r="77971" spans="2:2">
      <c r="B77971" s="150"/>
    </row>
    <row r="77972" spans="2:2">
      <c r="B77972" s="150"/>
    </row>
    <row r="77973" spans="2:2">
      <c r="B77973" s="150"/>
    </row>
    <row r="77974" spans="2:2">
      <c r="B77974" s="150"/>
    </row>
    <row r="77975" spans="2:2">
      <c r="B77975" s="150"/>
    </row>
    <row r="77976" spans="2:2">
      <c r="B77976" s="150"/>
    </row>
    <row r="77977" spans="2:2">
      <c r="B77977" s="150"/>
    </row>
    <row r="77978" spans="2:2">
      <c r="B77978" s="150"/>
    </row>
    <row r="77979" spans="2:2">
      <c r="B77979" s="150"/>
    </row>
    <row r="77980" spans="2:2">
      <c r="B77980" s="150"/>
    </row>
    <row r="77981" spans="2:2">
      <c r="B77981" s="150"/>
    </row>
    <row r="77982" spans="2:2">
      <c r="B77982" s="150"/>
    </row>
    <row r="77983" spans="2:2">
      <c r="B77983" s="150"/>
    </row>
    <row r="77984" spans="2:2">
      <c r="B77984" s="150"/>
    </row>
    <row r="77985" spans="2:2">
      <c r="B77985" s="150"/>
    </row>
    <row r="77986" spans="2:2">
      <c r="B77986" s="150"/>
    </row>
    <row r="77987" spans="2:2">
      <c r="B77987" s="150"/>
    </row>
    <row r="77988" spans="2:2">
      <c r="B77988" s="150"/>
    </row>
    <row r="77989" spans="2:2">
      <c r="B77989" s="150"/>
    </row>
    <row r="77990" spans="2:2">
      <c r="B77990" s="150"/>
    </row>
    <row r="77991" spans="2:2">
      <c r="B77991" s="150"/>
    </row>
    <row r="77992" spans="2:2">
      <c r="B77992" s="150"/>
    </row>
    <row r="77993" spans="2:2">
      <c r="B77993" s="150"/>
    </row>
    <row r="77994" spans="2:2">
      <c r="B77994" s="150"/>
    </row>
    <row r="77995" spans="2:2">
      <c r="B77995" s="150"/>
    </row>
    <row r="77996" spans="2:2">
      <c r="B77996" s="150"/>
    </row>
    <row r="77997" spans="2:2">
      <c r="B77997" s="150"/>
    </row>
    <row r="77998" spans="2:2">
      <c r="B77998" s="150"/>
    </row>
    <row r="77999" spans="2:2">
      <c r="B77999" s="150"/>
    </row>
    <row r="78000" spans="2:2">
      <c r="B78000" s="150"/>
    </row>
    <row r="78001" spans="2:2">
      <c r="B78001" s="150"/>
    </row>
    <row r="78002" spans="2:2">
      <c r="B78002" s="150"/>
    </row>
    <row r="78003" spans="2:2">
      <c r="B78003" s="150"/>
    </row>
    <row r="78004" spans="2:2">
      <c r="B78004" s="150"/>
    </row>
    <row r="78005" spans="2:2">
      <c r="B78005" s="150"/>
    </row>
    <row r="78006" spans="2:2">
      <c r="B78006" s="150"/>
    </row>
    <row r="78007" spans="2:2">
      <c r="B78007" s="150"/>
    </row>
    <row r="78008" spans="2:2">
      <c r="B78008" s="150"/>
    </row>
    <row r="78009" spans="2:2">
      <c r="B78009" s="150"/>
    </row>
    <row r="78010" spans="2:2">
      <c r="B78010" s="150"/>
    </row>
    <row r="78011" spans="2:2">
      <c r="B78011" s="150"/>
    </row>
    <row r="78012" spans="2:2">
      <c r="B78012" s="150"/>
    </row>
    <row r="78013" spans="2:2">
      <c r="B78013" s="150"/>
    </row>
    <row r="78014" spans="2:2">
      <c r="B78014" s="150"/>
    </row>
    <row r="78015" spans="2:2">
      <c r="B78015" s="150"/>
    </row>
    <row r="78016" spans="2:2">
      <c r="B78016" s="150"/>
    </row>
    <row r="78017" spans="2:2">
      <c r="B78017" s="150"/>
    </row>
    <row r="78018" spans="2:2">
      <c r="B78018" s="150"/>
    </row>
    <row r="78019" spans="2:2">
      <c r="B78019" s="150"/>
    </row>
    <row r="78020" spans="2:2">
      <c r="B78020" s="150"/>
    </row>
    <row r="78021" spans="2:2">
      <c r="B78021" s="150"/>
    </row>
    <row r="78022" spans="2:2">
      <c r="B78022" s="150"/>
    </row>
    <row r="78023" spans="2:2">
      <c r="B78023" s="150"/>
    </row>
    <row r="78024" spans="2:2">
      <c r="B78024" s="150"/>
    </row>
    <row r="78025" spans="2:2">
      <c r="B78025" s="150"/>
    </row>
    <row r="78026" spans="2:2">
      <c r="B78026" s="150"/>
    </row>
    <row r="78027" spans="2:2">
      <c r="B78027" s="150"/>
    </row>
    <row r="78028" spans="2:2">
      <c r="B78028" s="150"/>
    </row>
    <row r="78029" spans="2:2">
      <c r="B78029" s="150"/>
    </row>
    <row r="78030" spans="2:2">
      <c r="B78030" s="150"/>
    </row>
    <row r="78031" spans="2:2">
      <c r="B78031" s="150"/>
    </row>
    <row r="78032" spans="2:2">
      <c r="B78032" s="150"/>
    </row>
    <row r="78033" spans="2:2">
      <c r="B78033" s="150"/>
    </row>
    <row r="78034" spans="2:2">
      <c r="B78034" s="150"/>
    </row>
    <row r="78035" spans="2:2">
      <c r="B78035" s="150"/>
    </row>
    <row r="78036" spans="2:2">
      <c r="B78036" s="150"/>
    </row>
    <row r="78037" spans="2:2">
      <c r="B78037" s="150"/>
    </row>
    <row r="78038" spans="2:2">
      <c r="B78038" s="150"/>
    </row>
    <row r="78039" spans="2:2">
      <c r="B78039" s="150"/>
    </row>
    <row r="78040" spans="2:2">
      <c r="B78040" s="150"/>
    </row>
    <row r="78041" spans="2:2">
      <c r="B78041" s="150"/>
    </row>
    <row r="78042" spans="2:2">
      <c r="B78042" s="150"/>
    </row>
    <row r="78043" spans="2:2">
      <c r="B78043" s="150"/>
    </row>
    <row r="78044" spans="2:2">
      <c r="B78044" s="150"/>
    </row>
    <row r="78045" spans="2:2">
      <c r="B78045" s="150"/>
    </row>
    <row r="78046" spans="2:2">
      <c r="B78046" s="150"/>
    </row>
    <row r="78047" spans="2:2">
      <c r="B78047" s="150"/>
    </row>
    <row r="78048" spans="2:2">
      <c r="B78048" s="150"/>
    </row>
    <row r="78049" spans="2:2">
      <c r="B78049" s="150"/>
    </row>
    <row r="78050" spans="2:2">
      <c r="B78050" s="150"/>
    </row>
    <row r="78051" spans="2:2">
      <c r="B78051" s="150"/>
    </row>
    <row r="78052" spans="2:2">
      <c r="B78052" s="150"/>
    </row>
    <row r="78053" spans="2:2">
      <c r="B78053" s="150"/>
    </row>
    <row r="78054" spans="2:2">
      <c r="B78054" s="150"/>
    </row>
    <row r="78055" spans="2:2">
      <c r="B78055" s="150"/>
    </row>
    <row r="78056" spans="2:2">
      <c r="B78056" s="150"/>
    </row>
    <row r="78057" spans="2:2">
      <c r="B78057" s="150"/>
    </row>
    <row r="78058" spans="2:2">
      <c r="B78058" s="150"/>
    </row>
    <row r="78059" spans="2:2">
      <c r="B78059" s="150"/>
    </row>
    <row r="78060" spans="2:2">
      <c r="B78060" s="150"/>
    </row>
    <row r="78061" spans="2:2">
      <c r="B78061" s="150"/>
    </row>
    <row r="78062" spans="2:2">
      <c r="B78062" s="150"/>
    </row>
    <row r="78063" spans="2:2">
      <c r="B78063" s="150"/>
    </row>
    <row r="78064" spans="2:2">
      <c r="B78064" s="150"/>
    </row>
    <row r="78065" spans="2:2">
      <c r="B78065" s="150"/>
    </row>
    <row r="78066" spans="2:2">
      <c r="B78066" s="150"/>
    </row>
    <row r="78067" spans="2:2">
      <c r="B78067" s="150"/>
    </row>
    <row r="78068" spans="2:2">
      <c r="B78068" s="150"/>
    </row>
    <row r="78069" spans="2:2">
      <c r="B78069" s="150"/>
    </row>
    <row r="78070" spans="2:2">
      <c r="B78070" s="150"/>
    </row>
    <row r="78071" spans="2:2">
      <c r="B78071" s="150"/>
    </row>
    <row r="78072" spans="2:2">
      <c r="B78072" s="150"/>
    </row>
    <row r="78073" spans="2:2">
      <c r="B78073" s="150"/>
    </row>
    <row r="78074" spans="2:2">
      <c r="B78074" s="150"/>
    </row>
    <row r="78075" spans="2:2">
      <c r="B78075" s="150"/>
    </row>
    <row r="78076" spans="2:2">
      <c r="B78076" s="150"/>
    </row>
    <row r="78077" spans="2:2">
      <c r="B78077" s="150"/>
    </row>
    <row r="78078" spans="2:2">
      <c r="B78078" s="150"/>
    </row>
    <row r="78079" spans="2:2">
      <c r="B78079" s="150"/>
    </row>
    <row r="78080" spans="2:2">
      <c r="B78080" s="150"/>
    </row>
    <row r="78081" spans="2:2">
      <c r="B78081" s="150"/>
    </row>
    <row r="78082" spans="2:2">
      <c r="B78082" s="150"/>
    </row>
    <row r="78083" spans="2:2">
      <c r="B78083" s="150"/>
    </row>
    <row r="78084" spans="2:2">
      <c r="B78084" s="150"/>
    </row>
    <row r="78085" spans="2:2">
      <c r="B78085" s="150"/>
    </row>
    <row r="78086" spans="2:2">
      <c r="B78086" s="150"/>
    </row>
    <row r="78087" spans="2:2">
      <c r="B78087" s="150"/>
    </row>
    <row r="78088" spans="2:2">
      <c r="B78088" s="150"/>
    </row>
    <row r="78089" spans="2:2">
      <c r="B78089" s="150"/>
    </row>
    <row r="78090" spans="2:2">
      <c r="B78090" s="150"/>
    </row>
    <row r="78091" spans="2:2">
      <c r="B78091" s="150"/>
    </row>
    <row r="78092" spans="2:2">
      <c r="B78092" s="150"/>
    </row>
    <row r="78093" spans="2:2">
      <c r="B78093" s="150"/>
    </row>
    <row r="78094" spans="2:2">
      <c r="B78094" s="150"/>
    </row>
    <row r="78095" spans="2:2">
      <c r="B78095" s="150"/>
    </row>
    <row r="78096" spans="2:2">
      <c r="B78096" s="150"/>
    </row>
    <row r="78097" spans="2:2">
      <c r="B78097" s="150"/>
    </row>
    <row r="78098" spans="2:2">
      <c r="B78098" s="150"/>
    </row>
    <row r="78099" spans="2:2">
      <c r="B78099" s="150"/>
    </row>
    <row r="78100" spans="2:2">
      <c r="B78100" s="150"/>
    </row>
    <row r="78101" spans="2:2">
      <c r="B78101" s="150"/>
    </row>
    <row r="78102" spans="2:2">
      <c r="B78102" s="150"/>
    </row>
    <row r="78103" spans="2:2">
      <c r="B78103" s="150"/>
    </row>
    <row r="78104" spans="2:2">
      <c r="B78104" s="150"/>
    </row>
    <row r="78105" spans="2:2">
      <c r="B78105" s="150"/>
    </row>
    <row r="78106" spans="2:2">
      <c r="B78106" s="150"/>
    </row>
    <row r="78107" spans="2:2">
      <c r="B78107" s="150"/>
    </row>
    <row r="78108" spans="2:2">
      <c r="B78108" s="150"/>
    </row>
    <row r="78109" spans="2:2">
      <c r="B78109" s="150"/>
    </row>
    <row r="78110" spans="2:2">
      <c r="B78110" s="150"/>
    </row>
    <row r="78111" spans="2:2">
      <c r="B78111" s="150"/>
    </row>
    <row r="78112" spans="2:2">
      <c r="B78112" s="150"/>
    </row>
    <row r="78113" spans="2:2">
      <c r="B78113" s="150"/>
    </row>
    <row r="78114" spans="2:2">
      <c r="B78114" s="150"/>
    </row>
    <row r="78115" spans="2:2">
      <c r="B78115" s="150"/>
    </row>
    <row r="78116" spans="2:2">
      <c r="B78116" s="150"/>
    </row>
    <row r="78117" spans="2:2">
      <c r="B78117" s="150"/>
    </row>
    <row r="78118" spans="2:2">
      <c r="B78118" s="150"/>
    </row>
    <row r="78119" spans="2:2">
      <c r="B78119" s="150"/>
    </row>
    <row r="78120" spans="2:2">
      <c r="B78120" s="150"/>
    </row>
    <row r="78121" spans="2:2">
      <c r="B78121" s="150"/>
    </row>
    <row r="78122" spans="2:2">
      <c r="B78122" s="150"/>
    </row>
    <row r="78123" spans="2:2">
      <c r="B78123" s="150"/>
    </row>
    <row r="78124" spans="2:2">
      <c r="B78124" s="150"/>
    </row>
    <row r="78125" spans="2:2">
      <c r="B78125" s="150"/>
    </row>
    <row r="78126" spans="2:2">
      <c r="B78126" s="150"/>
    </row>
    <row r="78127" spans="2:2">
      <c r="B78127" s="150"/>
    </row>
    <row r="78128" spans="2:2">
      <c r="B78128" s="150"/>
    </row>
    <row r="78129" spans="2:2">
      <c r="B78129" s="150"/>
    </row>
    <row r="78130" spans="2:2">
      <c r="B78130" s="150"/>
    </row>
    <row r="78131" spans="2:2">
      <c r="B78131" s="150"/>
    </row>
    <row r="78132" spans="2:2">
      <c r="B78132" s="150"/>
    </row>
    <row r="78133" spans="2:2">
      <c r="B78133" s="150"/>
    </row>
    <row r="78134" spans="2:2">
      <c r="B78134" s="150"/>
    </row>
    <row r="78135" spans="2:2">
      <c r="B78135" s="150"/>
    </row>
    <row r="78136" spans="2:2">
      <c r="B78136" s="150"/>
    </row>
    <row r="78137" spans="2:2">
      <c r="B78137" s="150"/>
    </row>
    <row r="78138" spans="2:2">
      <c r="B78138" s="150"/>
    </row>
    <row r="78139" spans="2:2">
      <c r="B78139" s="150"/>
    </row>
    <row r="78140" spans="2:2">
      <c r="B78140" s="150"/>
    </row>
    <row r="78141" spans="2:2">
      <c r="B78141" s="150"/>
    </row>
    <row r="78142" spans="2:2">
      <c r="B78142" s="150"/>
    </row>
    <row r="78143" spans="2:2">
      <c r="B78143" s="150"/>
    </row>
    <row r="78144" spans="2:2">
      <c r="B78144" s="150"/>
    </row>
    <row r="78145" spans="2:2">
      <c r="B78145" s="150"/>
    </row>
    <row r="78146" spans="2:2">
      <c r="B78146" s="150"/>
    </row>
    <row r="78147" spans="2:2">
      <c r="B78147" s="150"/>
    </row>
    <row r="78148" spans="2:2">
      <c r="B78148" s="150"/>
    </row>
    <row r="78149" spans="2:2">
      <c r="B78149" s="150"/>
    </row>
    <row r="78150" spans="2:2">
      <c r="B78150" s="150"/>
    </row>
    <row r="78151" spans="2:2">
      <c r="B78151" s="150"/>
    </row>
    <row r="78152" spans="2:2">
      <c r="B78152" s="150"/>
    </row>
    <row r="78153" spans="2:2">
      <c r="B78153" s="150"/>
    </row>
    <row r="78154" spans="2:2">
      <c r="B78154" s="150"/>
    </row>
    <row r="78155" spans="2:2">
      <c r="B78155" s="150"/>
    </row>
    <row r="78156" spans="2:2">
      <c r="B78156" s="150"/>
    </row>
    <row r="78157" spans="2:2">
      <c r="B78157" s="150"/>
    </row>
    <row r="78158" spans="2:2">
      <c r="B78158" s="150"/>
    </row>
    <row r="78159" spans="2:2">
      <c r="B78159" s="150"/>
    </row>
    <row r="78160" spans="2:2">
      <c r="B78160" s="150"/>
    </row>
    <row r="78161" spans="2:2">
      <c r="B78161" s="150"/>
    </row>
    <row r="78162" spans="2:2">
      <c r="B78162" s="150"/>
    </row>
    <row r="78163" spans="2:2">
      <c r="B78163" s="150"/>
    </row>
    <row r="78164" spans="2:2">
      <c r="B78164" s="150"/>
    </row>
    <row r="78165" spans="2:2">
      <c r="B78165" s="150"/>
    </row>
    <row r="78166" spans="2:2">
      <c r="B78166" s="150"/>
    </row>
    <row r="78167" spans="2:2">
      <c r="B78167" s="150"/>
    </row>
    <row r="78168" spans="2:2">
      <c r="B78168" s="150"/>
    </row>
    <row r="78169" spans="2:2">
      <c r="B78169" s="150"/>
    </row>
    <row r="78170" spans="2:2">
      <c r="B78170" s="150"/>
    </row>
    <row r="78171" spans="2:2">
      <c r="B78171" s="150"/>
    </row>
    <row r="78172" spans="2:2">
      <c r="B78172" s="150"/>
    </row>
    <row r="78173" spans="2:2">
      <c r="B78173" s="150"/>
    </row>
    <row r="78174" spans="2:2">
      <c r="B78174" s="150"/>
    </row>
    <row r="78175" spans="2:2">
      <c r="B78175" s="150"/>
    </row>
    <row r="78176" spans="2:2">
      <c r="B78176" s="150"/>
    </row>
    <row r="78177" spans="2:2">
      <c r="B78177" s="150"/>
    </row>
    <row r="78178" spans="2:2">
      <c r="B78178" s="150"/>
    </row>
    <row r="78179" spans="2:2">
      <c r="B78179" s="150"/>
    </row>
    <row r="78180" spans="2:2">
      <c r="B78180" s="150"/>
    </row>
    <row r="78181" spans="2:2">
      <c r="B78181" s="150"/>
    </row>
    <row r="78182" spans="2:2">
      <c r="B78182" s="150"/>
    </row>
    <row r="78183" spans="2:2">
      <c r="B78183" s="150"/>
    </row>
    <row r="78184" spans="2:2">
      <c r="B78184" s="150"/>
    </row>
    <row r="78185" spans="2:2">
      <c r="B78185" s="150"/>
    </row>
    <row r="78186" spans="2:2">
      <c r="B78186" s="150"/>
    </row>
    <row r="78187" spans="2:2">
      <c r="B78187" s="150"/>
    </row>
    <row r="78188" spans="2:2">
      <c r="B78188" s="150"/>
    </row>
    <row r="78189" spans="2:2">
      <c r="B78189" s="150"/>
    </row>
    <row r="78190" spans="2:2">
      <c r="B78190" s="150"/>
    </row>
    <row r="78191" spans="2:2">
      <c r="B78191" s="150"/>
    </row>
    <row r="78192" spans="2:2">
      <c r="B78192" s="150"/>
    </row>
    <row r="78193" spans="2:2">
      <c r="B78193" s="150"/>
    </row>
    <row r="78194" spans="2:2">
      <c r="B78194" s="150"/>
    </row>
    <row r="78195" spans="2:2">
      <c r="B78195" s="150"/>
    </row>
    <row r="78196" spans="2:2">
      <c r="B78196" s="150"/>
    </row>
    <row r="78197" spans="2:2">
      <c r="B78197" s="150"/>
    </row>
    <row r="78198" spans="2:2">
      <c r="B78198" s="150"/>
    </row>
    <row r="78199" spans="2:2">
      <c r="B78199" s="150"/>
    </row>
    <row r="78200" spans="2:2">
      <c r="B78200" s="150"/>
    </row>
    <row r="78201" spans="2:2">
      <c r="B78201" s="150"/>
    </row>
    <row r="78202" spans="2:2">
      <c r="B78202" s="150"/>
    </row>
    <row r="78203" spans="2:2">
      <c r="B78203" s="150"/>
    </row>
    <row r="78204" spans="2:2">
      <c r="B78204" s="150"/>
    </row>
    <row r="78205" spans="2:2">
      <c r="B78205" s="150"/>
    </row>
    <row r="78206" spans="2:2">
      <c r="B78206" s="150"/>
    </row>
    <row r="78207" spans="2:2">
      <c r="B78207" s="150"/>
    </row>
    <row r="78208" spans="2:2">
      <c r="B78208" s="150"/>
    </row>
    <row r="78209" spans="2:2">
      <c r="B78209" s="150"/>
    </row>
    <row r="78210" spans="2:2">
      <c r="B78210" s="150"/>
    </row>
    <row r="78211" spans="2:2">
      <c r="B78211" s="150"/>
    </row>
    <row r="78212" spans="2:2">
      <c r="B78212" s="150"/>
    </row>
    <row r="78213" spans="2:2">
      <c r="B78213" s="150"/>
    </row>
    <row r="78214" spans="2:2">
      <c r="B78214" s="150"/>
    </row>
    <row r="78215" spans="2:2">
      <c r="B78215" s="150"/>
    </row>
    <row r="78216" spans="2:2">
      <c r="B78216" s="150"/>
    </row>
    <row r="78217" spans="2:2">
      <c r="B78217" s="150"/>
    </row>
    <row r="78218" spans="2:2">
      <c r="B78218" s="150"/>
    </row>
    <row r="78219" spans="2:2">
      <c r="B78219" s="150"/>
    </row>
    <row r="78220" spans="2:2">
      <c r="B78220" s="150"/>
    </row>
    <row r="78221" spans="2:2">
      <c r="B78221" s="150"/>
    </row>
    <row r="78222" spans="2:2">
      <c r="B78222" s="150"/>
    </row>
    <row r="78223" spans="2:2">
      <c r="B78223" s="150"/>
    </row>
    <row r="78224" spans="2:2">
      <c r="B78224" s="150"/>
    </row>
    <row r="78225" spans="2:2">
      <c r="B78225" s="150"/>
    </row>
    <row r="78226" spans="2:2">
      <c r="B78226" s="150"/>
    </row>
    <row r="78227" spans="2:2">
      <c r="B78227" s="150"/>
    </row>
    <row r="78228" spans="2:2">
      <c r="B78228" s="150"/>
    </row>
    <row r="78229" spans="2:2">
      <c r="B78229" s="150"/>
    </row>
    <row r="78230" spans="2:2">
      <c r="B78230" s="150"/>
    </row>
    <row r="78231" spans="2:2">
      <c r="B78231" s="150"/>
    </row>
    <row r="78232" spans="2:2">
      <c r="B78232" s="150"/>
    </row>
    <row r="78233" spans="2:2">
      <c r="B78233" s="150"/>
    </row>
    <row r="78234" spans="2:2">
      <c r="B78234" s="150"/>
    </row>
    <row r="78235" spans="2:2">
      <c r="B78235" s="150"/>
    </row>
    <row r="78236" spans="2:2">
      <c r="B78236" s="150"/>
    </row>
    <row r="78237" spans="2:2">
      <c r="B78237" s="150"/>
    </row>
    <row r="78238" spans="2:2">
      <c r="B78238" s="150"/>
    </row>
    <row r="78239" spans="2:2">
      <c r="B78239" s="150"/>
    </row>
    <row r="78240" spans="2:2">
      <c r="B78240" s="150"/>
    </row>
    <row r="78241" spans="2:2">
      <c r="B78241" s="150"/>
    </row>
    <row r="78242" spans="2:2">
      <c r="B78242" s="150"/>
    </row>
    <row r="78243" spans="2:2">
      <c r="B78243" s="150"/>
    </row>
    <row r="78244" spans="2:2">
      <c r="B78244" s="150"/>
    </row>
    <row r="78245" spans="2:2">
      <c r="B78245" s="150"/>
    </row>
    <row r="78246" spans="2:2">
      <c r="B78246" s="150"/>
    </row>
    <row r="78247" spans="2:2">
      <c r="B78247" s="150"/>
    </row>
    <row r="78248" spans="2:2">
      <c r="B78248" s="150"/>
    </row>
    <row r="78249" spans="2:2">
      <c r="B78249" s="150"/>
    </row>
    <row r="78250" spans="2:2">
      <c r="B78250" s="150"/>
    </row>
    <row r="78251" spans="2:2">
      <c r="B78251" s="150"/>
    </row>
    <row r="78252" spans="2:2">
      <c r="B78252" s="150"/>
    </row>
    <row r="78253" spans="2:2">
      <c r="B78253" s="150"/>
    </row>
    <row r="78254" spans="2:2">
      <c r="B78254" s="150"/>
    </row>
    <row r="78255" spans="2:2">
      <c r="B78255" s="150"/>
    </row>
    <row r="78256" spans="2:2">
      <c r="B78256" s="150"/>
    </row>
    <row r="78257" spans="2:2">
      <c r="B78257" s="150"/>
    </row>
    <row r="78258" spans="2:2">
      <c r="B78258" s="150"/>
    </row>
    <row r="78259" spans="2:2">
      <c r="B78259" s="150"/>
    </row>
    <row r="78260" spans="2:2">
      <c r="B78260" s="150"/>
    </row>
    <row r="78261" spans="2:2">
      <c r="B78261" s="150"/>
    </row>
    <row r="78262" spans="2:2">
      <c r="B78262" s="150"/>
    </row>
    <row r="78263" spans="2:2">
      <c r="B78263" s="150"/>
    </row>
    <row r="78264" spans="2:2">
      <c r="B78264" s="150"/>
    </row>
    <row r="78265" spans="2:2">
      <c r="B78265" s="150"/>
    </row>
    <row r="78266" spans="2:2">
      <c r="B78266" s="150"/>
    </row>
    <row r="78267" spans="2:2">
      <c r="B78267" s="150"/>
    </row>
    <row r="78268" spans="2:2">
      <c r="B78268" s="150"/>
    </row>
    <row r="78269" spans="2:2">
      <c r="B78269" s="150"/>
    </row>
    <row r="78270" spans="2:2">
      <c r="B78270" s="150"/>
    </row>
    <row r="78271" spans="2:2">
      <c r="B78271" s="150"/>
    </row>
    <row r="78272" spans="2:2">
      <c r="B78272" s="150"/>
    </row>
    <row r="78273" spans="2:2">
      <c r="B78273" s="150"/>
    </row>
    <row r="78274" spans="2:2">
      <c r="B78274" s="150"/>
    </row>
    <row r="78275" spans="2:2">
      <c r="B78275" s="150"/>
    </row>
    <row r="78276" spans="2:2">
      <c r="B78276" s="150"/>
    </row>
    <row r="78277" spans="2:2">
      <c r="B78277" s="150"/>
    </row>
    <row r="78278" spans="2:2">
      <c r="B78278" s="150"/>
    </row>
    <row r="78279" spans="2:2">
      <c r="B78279" s="150"/>
    </row>
    <row r="78280" spans="2:2">
      <c r="B78280" s="150"/>
    </row>
    <row r="78281" spans="2:2">
      <c r="B78281" s="150"/>
    </row>
    <row r="78282" spans="2:2">
      <c r="B78282" s="150"/>
    </row>
    <row r="78283" spans="2:2">
      <c r="B78283" s="150"/>
    </row>
    <row r="78284" spans="2:2">
      <c r="B78284" s="150"/>
    </row>
    <row r="78285" spans="2:2">
      <c r="B78285" s="150"/>
    </row>
    <row r="78286" spans="2:2">
      <c r="B78286" s="150"/>
    </row>
    <row r="78287" spans="2:2">
      <c r="B78287" s="150"/>
    </row>
    <row r="78288" spans="2:2">
      <c r="B78288" s="150"/>
    </row>
    <row r="78289" spans="2:2">
      <c r="B78289" s="150"/>
    </row>
    <row r="78290" spans="2:2">
      <c r="B78290" s="150"/>
    </row>
    <row r="78291" spans="2:2">
      <c r="B78291" s="150"/>
    </row>
    <row r="78292" spans="2:2">
      <c r="B78292" s="150"/>
    </row>
    <row r="78293" spans="2:2">
      <c r="B78293" s="150"/>
    </row>
    <row r="78294" spans="2:2">
      <c r="B78294" s="150"/>
    </row>
    <row r="78295" spans="2:2">
      <c r="B78295" s="150"/>
    </row>
    <row r="78296" spans="2:2">
      <c r="B78296" s="150"/>
    </row>
    <row r="78297" spans="2:2">
      <c r="B78297" s="150"/>
    </row>
    <row r="78298" spans="2:2">
      <c r="B78298" s="150"/>
    </row>
    <row r="78299" spans="2:2">
      <c r="B78299" s="150"/>
    </row>
    <row r="78300" spans="2:2">
      <c r="B78300" s="150"/>
    </row>
    <row r="78301" spans="2:2">
      <c r="B78301" s="150"/>
    </row>
    <row r="78302" spans="2:2">
      <c r="B78302" s="150"/>
    </row>
    <row r="78303" spans="2:2">
      <c r="B78303" s="150"/>
    </row>
    <row r="78304" spans="2:2">
      <c r="B78304" s="150"/>
    </row>
    <row r="78305" spans="2:2">
      <c r="B78305" s="150"/>
    </row>
    <row r="78306" spans="2:2">
      <c r="B78306" s="150"/>
    </row>
    <row r="78307" spans="2:2">
      <c r="B78307" s="150"/>
    </row>
    <row r="78308" spans="2:2">
      <c r="B78308" s="150"/>
    </row>
    <row r="78309" spans="2:2">
      <c r="B78309" s="150"/>
    </row>
    <row r="78310" spans="2:2">
      <c r="B78310" s="150"/>
    </row>
    <row r="78311" spans="2:2">
      <c r="B78311" s="150"/>
    </row>
    <row r="78312" spans="2:2">
      <c r="B78312" s="150"/>
    </row>
    <row r="78313" spans="2:2">
      <c r="B78313" s="150"/>
    </row>
    <row r="78314" spans="2:2">
      <c r="B78314" s="150"/>
    </row>
    <row r="78315" spans="2:2">
      <c r="B78315" s="150"/>
    </row>
    <row r="78316" spans="2:2">
      <c r="B78316" s="150"/>
    </row>
    <row r="78317" spans="2:2">
      <c r="B78317" s="150"/>
    </row>
    <row r="78318" spans="2:2">
      <c r="B78318" s="150"/>
    </row>
    <row r="78319" spans="2:2">
      <c r="B78319" s="150"/>
    </row>
    <row r="78320" spans="2:2">
      <c r="B78320" s="150"/>
    </row>
    <row r="78321" spans="2:2">
      <c r="B78321" s="150"/>
    </row>
    <row r="78322" spans="2:2">
      <c r="B78322" s="150"/>
    </row>
    <row r="78323" spans="2:2">
      <c r="B78323" s="150"/>
    </row>
    <row r="78324" spans="2:2">
      <c r="B78324" s="150"/>
    </row>
    <row r="78325" spans="2:2">
      <c r="B78325" s="150"/>
    </row>
    <row r="78326" spans="2:2">
      <c r="B78326" s="150"/>
    </row>
    <row r="78327" spans="2:2">
      <c r="B78327" s="150"/>
    </row>
    <row r="78328" spans="2:2">
      <c r="B78328" s="150"/>
    </row>
    <row r="78329" spans="2:2">
      <c r="B78329" s="150"/>
    </row>
    <row r="78330" spans="2:2">
      <c r="B78330" s="150"/>
    </row>
    <row r="78331" spans="2:2">
      <c r="B78331" s="150"/>
    </row>
    <row r="78332" spans="2:2">
      <c r="B78332" s="150"/>
    </row>
    <row r="78333" spans="2:2">
      <c r="B78333" s="150"/>
    </row>
    <row r="78334" spans="2:2">
      <c r="B78334" s="150"/>
    </row>
    <row r="78335" spans="2:2">
      <c r="B78335" s="150"/>
    </row>
    <row r="78336" spans="2:2">
      <c r="B78336" s="150"/>
    </row>
    <row r="78337" spans="2:2">
      <c r="B78337" s="150"/>
    </row>
    <row r="78338" spans="2:2">
      <c r="B78338" s="150"/>
    </row>
    <row r="78339" spans="2:2">
      <c r="B78339" s="150"/>
    </row>
    <row r="78340" spans="2:2">
      <c r="B78340" s="150"/>
    </row>
    <row r="78341" spans="2:2">
      <c r="B78341" s="150"/>
    </row>
    <row r="78342" spans="2:2">
      <c r="B78342" s="150"/>
    </row>
    <row r="78343" spans="2:2">
      <c r="B78343" s="150"/>
    </row>
    <row r="78344" spans="2:2">
      <c r="B78344" s="150"/>
    </row>
    <row r="78345" spans="2:2">
      <c r="B78345" s="150"/>
    </row>
    <row r="78346" spans="2:2">
      <c r="B78346" s="150"/>
    </row>
    <row r="78347" spans="2:2">
      <c r="B78347" s="150"/>
    </row>
    <row r="78348" spans="2:2">
      <c r="B78348" s="150"/>
    </row>
    <row r="78349" spans="2:2">
      <c r="B78349" s="150"/>
    </row>
    <row r="78350" spans="2:2">
      <c r="B78350" s="150"/>
    </row>
    <row r="78351" spans="2:2">
      <c r="B78351" s="150"/>
    </row>
    <row r="78352" spans="2:2">
      <c r="B78352" s="150"/>
    </row>
    <row r="78353" spans="2:2">
      <c r="B78353" s="150"/>
    </row>
    <row r="78354" spans="2:2">
      <c r="B78354" s="150"/>
    </row>
    <row r="78355" spans="2:2">
      <c r="B78355" s="150"/>
    </row>
    <row r="78356" spans="2:2">
      <c r="B78356" s="150"/>
    </row>
    <row r="78357" spans="2:2">
      <c r="B78357" s="150"/>
    </row>
    <row r="78358" spans="2:2">
      <c r="B78358" s="150"/>
    </row>
    <row r="78359" spans="2:2">
      <c r="B78359" s="150"/>
    </row>
    <row r="78360" spans="2:2">
      <c r="B78360" s="150"/>
    </row>
    <row r="78361" spans="2:2">
      <c r="B78361" s="150"/>
    </row>
    <row r="78362" spans="2:2">
      <c r="B78362" s="150"/>
    </row>
    <row r="78363" spans="2:2">
      <c r="B78363" s="150"/>
    </row>
    <row r="78364" spans="2:2">
      <c r="B78364" s="150"/>
    </row>
    <row r="78365" spans="2:2">
      <c r="B78365" s="150"/>
    </row>
    <row r="78366" spans="2:2">
      <c r="B78366" s="150"/>
    </row>
    <row r="78367" spans="2:2">
      <c r="B78367" s="150"/>
    </row>
    <row r="78368" spans="2:2">
      <c r="B78368" s="150"/>
    </row>
    <row r="78369" spans="2:2">
      <c r="B78369" s="150"/>
    </row>
    <row r="78370" spans="2:2">
      <c r="B78370" s="150"/>
    </row>
    <row r="78371" spans="2:2">
      <c r="B78371" s="150"/>
    </row>
    <row r="78372" spans="2:2">
      <c r="B78372" s="150"/>
    </row>
    <row r="78373" spans="2:2">
      <c r="B78373" s="150"/>
    </row>
    <row r="78374" spans="2:2">
      <c r="B78374" s="150"/>
    </row>
    <row r="78375" spans="2:2">
      <c r="B78375" s="150"/>
    </row>
    <row r="78376" spans="2:2">
      <c r="B78376" s="150"/>
    </row>
    <row r="78377" spans="2:2">
      <c r="B78377" s="150"/>
    </row>
    <row r="78378" spans="2:2">
      <c r="B78378" s="150"/>
    </row>
    <row r="78379" spans="2:2">
      <c r="B78379" s="150"/>
    </row>
    <row r="78380" spans="2:2">
      <c r="B78380" s="150"/>
    </row>
    <row r="78381" spans="2:2">
      <c r="B78381" s="150"/>
    </row>
    <row r="78382" spans="2:2">
      <c r="B78382" s="150"/>
    </row>
    <row r="78383" spans="2:2">
      <c r="B78383" s="150"/>
    </row>
    <row r="78384" spans="2:2">
      <c r="B78384" s="150"/>
    </row>
    <row r="78385" spans="2:2">
      <c r="B78385" s="150"/>
    </row>
    <row r="78386" spans="2:2">
      <c r="B78386" s="150"/>
    </row>
    <row r="78387" spans="2:2">
      <c r="B78387" s="150"/>
    </row>
    <row r="78388" spans="2:2">
      <c r="B78388" s="150"/>
    </row>
    <row r="78389" spans="2:2">
      <c r="B78389" s="150"/>
    </row>
    <row r="78390" spans="2:2">
      <c r="B78390" s="150"/>
    </row>
    <row r="78391" spans="2:2">
      <c r="B78391" s="150"/>
    </row>
    <row r="78392" spans="2:2">
      <c r="B78392" s="150"/>
    </row>
    <row r="78393" spans="2:2">
      <c r="B78393" s="150"/>
    </row>
    <row r="78394" spans="2:2">
      <c r="B78394" s="150"/>
    </row>
    <row r="78395" spans="2:2">
      <c r="B78395" s="150"/>
    </row>
    <row r="78396" spans="2:2">
      <c r="B78396" s="150"/>
    </row>
    <row r="78397" spans="2:2">
      <c r="B78397" s="150"/>
    </row>
    <row r="78398" spans="2:2">
      <c r="B78398" s="150"/>
    </row>
    <row r="78399" spans="2:2">
      <c r="B78399" s="150"/>
    </row>
    <row r="78400" spans="2:2">
      <c r="B78400" s="150"/>
    </row>
    <row r="78401" spans="2:2">
      <c r="B78401" s="150"/>
    </row>
    <row r="78402" spans="2:2">
      <c r="B78402" s="150"/>
    </row>
    <row r="78403" spans="2:2">
      <c r="B78403" s="150"/>
    </row>
    <row r="78404" spans="2:2">
      <c r="B78404" s="150"/>
    </row>
    <row r="78405" spans="2:2">
      <c r="B78405" s="150"/>
    </row>
    <row r="78406" spans="2:2">
      <c r="B78406" s="150"/>
    </row>
    <row r="78407" spans="2:2">
      <c r="B78407" s="150"/>
    </row>
    <row r="78408" spans="2:2">
      <c r="B78408" s="150"/>
    </row>
    <row r="78409" spans="2:2">
      <c r="B78409" s="150"/>
    </row>
    <row r="78410" spans="2:2">
      <c r="B78410" s="150"/>
    </row>
    <row r="78411" spans="2:2">
      <c r="B78411" s="150"/>
    </row>
    <row r="78412" spans="2:2">
      <c r="B78412" s="150"/>
    </row>
    <row r="78413" spans="2:2">
      <c r="B78413" s="150"/>
    </row>
    <row r="78414" spans="2:2">
      <c r="B78414" s="150"/>
    </row>
    <row r="78415" spans="2:2">
      <c r="B78415" s="150"/>
    </row>
    <row r="78416" spans="2:2">
      <c r="B78416" s="150"/>
    </row>
    <row r="78417" spans="2:2">
      <c r="B78417" s="150"/>
    </row>
    <row r="78418" spans="2:2">
      <c r="B78418" s="150"/>
    </row>
    <row r="78419" spans="2:2">
      <c r="B78419" s="150"/>
    </row>
    <row r="78420" spans="2:2">
      <c r="B78420" s="150"/>
    </row>
    <row r="78421" spans="2:2">
      <c r="B78421" s="150"/>
    </row>
    <row r="78422" spans="2:2">
      <c r="B78422" s="150"/>
    </row>
    <row r="78423" spans="2:2">
      <c r="B78423" s="150"/>
    </row>
    <row r="78424" spans="2:2">
      <c r="B78424" s="150"/>
    </row>
    <row r="78425" spans="2:2">
      <c r="B78425" s="150"/>
    </row>
    <row r="78426" spans="2:2">
      <c r="B78426" s="150"/>
    </row>
    <row r="78427" spans="2:2">
      <c r="B78427" s="150"/>
    </row>
    <row r="78428" spans="2:2">
      <c r="B78428" s="150"/>
    </row>
    <row r="78429" spans="2:2">
      <c r="B78429" s="150"/>
    </row>
    <row r="78430" spans="2:2">
      <c r="B78430" s="150"/>
    </row>
    <row r="78431" spans="2:2">
      <c r="B78431" s="150"/>
    </row>
    <row r="78432" spans="2:2">
      <c r="B78432" s="150"/>
    </row>
    <row r="78433" spans="2:2">
      <c r="B78433" s="150"/>
    </row>
    <row r="78434" spans="2:2">
      <c r="B78434" s="150"/>
    </row>
    <row r="78435" spans="2:2">
      <c r="B78435" s="150"/>
    </row>
    <row r="78436" spans="2:2">
      <c r="B78436" s="150"/>
    </row>
    <row r="78437" spans="2:2">
      <c r="B78437" s="150"/>
    </row>
    <row r="78438" spans="2:2">
      <c r="B78438" s="150"/>
    </row>
    <row r="78439" spans="2:2">
      <c r="B78439" s="150"/>
    </row>
    <row r="78440" spans="2:2">
      <c r="B78440" s="150"/>
    </row>
    <row r="78441" spans="2:2">
      <c r="B78441" s="150"/>
    </row>
    <row r="78442" spans="2:2">
      <c r="B78442" s="150"/>
    </row>
    <row r="78443" spans="2:2">
      <c r="B78443" s="150"/>
    </row>
    <row r="78444" spans="2:2">
      <c r="B78444" s="150"/>
    </row>
    <row r="78445" spans="2:2">
      <c r="B78445" s="150"/>
    </row>
    <row r="78446" spans="2:2">
      <c r="B78446" s="150"/>
    </row>
    <row r="78447" spans="2:2">
      <c r="B78447" s="150"/>
    </row>
    <row r="78448" spans="2:2">
      <c r="B78448" s="150"/>
    </row>
    <row r="78449" spans="2:2">
      <c r="B78449" s="150"/>
    </row>
    <row r="78450" spans="2:2">
      <c r="B78450" s="150"/>
    </row>
    <row r="78451" spans="2:2">
      <c r="B78451" s="150"/>
    </row>
    <row r="78452" spans="2:2">
      <c r="B78452" s="150"/>
    </row>
    <row r="78453" spans="2:2">
      <c r="B78453" s="150"/>
    </row>
    <row r="78454" spans="2:2">
      <c r="B78454" s="150"/>
    </row>
    <row r="78455" spans="2:2">
      <c r="B78455" s="150"/>
    </row>
    <row r="78456" spans="2:2">
      <c r="B78456" s="150"/>
    </row>
    <row r="78457" spans="2:2">
      <c r="B78457" s="150"/>
    </row>
    <row r="78458" spans="2:2">
      <c r="B78458" s="150"/>
    </row>
    <row r="78459" spans="2:2">
      <c r="B78459" s="150"/>
    </row>
    <row r="78460" spans="2:2">
      <c r="B78460" s="150"/>
    </row>
    <row r="78461" spans="2:2">
      <c r="B78461" s="150"/>
    </row>
    <row r="78462" spans="2:2">
      <c r="B78462" s="150"/>
    </row>
    <row r="78463" spans="2:2">
      <c r="B78463" s="150"/>
    </row>
    <row r="78464" spans="2:2">
      <c r="B78464" s="150"/>
    </row>
    <row r="78465" spans="2:2">
      <c r="B78465" s="150"/>
    </row>
    <row r="78466" spans="2:2">
      <c r="B78466" s="150"/>
    </row>
    <row r="78467" spans="2:2">
      <c r="B78467" s="150"/>
    </row>
    <row r="78468" spans="2:2">
      <c r="B78468" s="150"/>
    </row>
    <row r="78469" spans="2:2">
      <c r="B78469" s="150"/>
    </row>
    <row r="78470" spans="2:2">
      <c r="B78470" s="150"/>
    </row>
    <row r="78471" spans="2:2">
      <c r="B78471" s="150"/>
    </row>
    <row r="78472" spans="2:2">
      <c r="B78472" s="150"/>
    </row>
    <row r="78473" spans="2:2">
      <c r="B78473" s="150"/>
    </row>
    <row r="78474" spans="2:2">
      <c r="B78474" s="150"/>
    </row>
    <row r="78475" spans="2:2">
      <c r="B78475" s="150"/>
    </row>
    <row r="78476" spans="2:2">
      <c r="B78476" s="150"/>
    </row>
    <row r="78477" spans="2:2">
      <c r="B78477" s="150"/>
    </row>
    <row r="78478" spans="2:2">
      <c r="B78478" s="150"/>
    </row>
    <row r="78479" spans="2:2">
      <c r="B78479" s="150"/>
    </row>
    <row r="78480" spans="2:2">
      <c r="B78480" s="150"/>
    </row>
    <row r="78481" spans="2:2">
      <c r="B78481" s="150"/>
    </row>
    <row r="78482" spans="2:2">
      <c r="B78482" s="150"/>
    </row>
    <row r="78483" spans="2:2">
      <c r="B78483" s="150"/>
    </row>
    <row r="78484" spans="2:2">
      <c r="B78484" s="150"/>
    </row>
    <row r="78485" spans="2:2">
      <c r="B78485" s="150"/>
    </row>
    <row r="78486" spans="2:2">
      <c r="B78486" s="150"/>
    </row>
    <row r="78487" spans="2:2">
      <c r="B78487" s="150"/>
    </row>
    <row r="78488" spans="2:2">
      <c r="B78488" s="150"/>
    </row>
    <row r="78489" spans="2:2">
      <c r="B78489" s="150"/>
    </row>
    <row r="78490" spans="2:2">
      <c r="B78490" s="150"/>
    </row>
    <row r="78491" spans="2:2">
      <c r="B78491" s="150"/>
    </row>
    <row r="78492" spans="2:2">
      <c r="B78492" s="150"/>
    </row>
    <row r="78493" spans="2:2">
      <c r="B78493" s="150"/>
    </row>
    <row r="78494" spans="2:2">
      <c r="B78494" s="150"/>
    </row>
    <row r="78495" spans="2:2">
      <c r="B78495" s="150"/>
    </row>
    <row r="78496" spans="2:2">
      <c r="B78496" s="150"/>
    </row>
    <row r="78497" spans="2:2">
      <c r="B78497" s="150"/>
    </row>
    <row r="78498" spans="2:2">
      <c r="B78498" s="150"/>
    </row>
    <row r="78499" spans="2:2">
      <c r="B78499" s="150"/>
    </row>
    <row r="78500" spans="2:2">
      <c r="B78500" s="150"/>
    </row>
    <row r="78501" spans="2:2">
      <c r="B78501" s="150"/>
    </row>
    <row r="78502" spans="2:2">
      <c r="B78502" s="150"/>
    </row>
    <row r="78503" spans="2:2">
      <c r="B78503" s="150"/>
    </row>
    <row r="78504" spans="2:2">
      <c r="B78504" s="150"/>
    </row>
    <row r="78505" spans="2:2">
      <c r="B78505" s="150"/>
    </row>
    <row r="78506" spans="2:2">
      <c r="B78506" s="150"/>
    </row>
    <row r="78507" spans="2:2">
      <c r="B78507" s="150"/>
    </row>
    <row r="78508" spans="2:2">
      <c r="B78508" s="150"/>
    </row>
    <row r="78509" spans="2:2">
      <c r="B78509" s="150"/>
    </row>
    <row r="78510" spans="2:2">
      <c r="B78510" s="150"/>
    </row>
    <row r="78511" spans="2:2">
      <c r="B78511" s="150"/>
    </row>
    <row r="78512" spans="2:2">
      <c r="B78512" s="150"/>
    </row>
    <row r="78513" spans="2:2">
      <c r="B78513" s="150"/>
    </row>
    <row r="78514" spans="2:2">
      <c r="B78514" s="150"/>
    </row>
    <row r="78515" spans="2:2">
      <c r="B78515" s="150"/>
    </row>
    <row r="78516" spans="2:2">
      <c r="B78516" s="150"/>
    </row>
    <row r="78517" spans="2:2">
      <c r="B78517" s="150"/>
    </row>
    <row r="78518" spans="2:2">
      <c r="B78518" s="150"/>
    </row>
    <row r="78519" spans="2:2">
      <c r="B78519" s="150"/>
    </row>
    <row r="78520" spans="2:2">
      <c r="B78520" s="150"/>
    </row>
    <row r="78521" spans="2:2">
      <c r="B78521" s="150"/>
    </row>
    <row r="78522" spans="2:2">
      <c r="B78522" s="150"/>
    </row>
    <row r="78523" spans="2:2">
      <c r="B78523" s="150"/>
    </row>
    <row r="78524" spans="2:2">
      <c r="B78524" s="150"/>
    </row>
    <row r="78525" spans="2:2">
      <c r="B78525" s="150"/>
    </row>
    <row r="78526" spans="2:2">
      <c r="B78526" s="150"/>
    </row>
    <row r="78527" spans="2:2">
      <c r="B78527" s="150"/>
    </row>
    <row r="78528" spans="2:2">
      <c r="B78528" s="150"/>
    </row>
    <row r="78529" spans="2:2">
      <c r="B78529" s="150"/>
    </row>
    <row r="78530" spans="2:2">
      <c r="B78530" s="150"/>
    </row>
    <row r="78531" spans="2:2">
      <c r="B78531" s="150"/>
    </row>
    <row r="78532" spans="2:2">
      <c r="B78532" s="150"/>
    </row>
    <row r="78533" spans="2:2">
      <c r="B78533" s="150"/>
    </row>
    <row r="78534" spans="2:2">
      <c r="B78534" s="150"/>
    </row>
    <row r="78535" spans="2:2">
      <c r="B78535" s="150"/>
    </row>
    <row r="78536" spans="2:2">
      <c r="B78536" s="150"/>
    </row>
    <row r="78537" spans="2:2">
      <c r="B78537" s="150"/>
    </row>
    <row r="78538" spans="2:2">
      <c r="B78538" s="150"/>
    </row>
    <row r="78539" spans="2:2">
      <c r="B78539" s="150"/>
    </row>
    <row r="78540" spans="2:2">
      <c r="B78540" s="150"/>
    </row>
    <row r="78541" spans="2:2">
      <c r="B78541" s="150"/>
    </row>
    <row r="78542" spans="2:2">
      <c r="B78542" s="150"/>
    </row>
    <row r="78543" spans="2:2">
      <c r="B78543" s="150"/>
    </row>
    <row r="78544" spans="2:2">
      <c r="B78544" s="150"/>
    </row>
    <row r="78545" spans="2:2">
      <c r="B78545" s="150"/>
    </row>
    <row r="78546" spans="2:2">
      <c r="B78546" s="150"/>
    </row>
    <row r="78547" spans="2:2">
      <c r="B78547" s="150"/>
    </row>
    <row r="78548" spans="2:2">
      <c r="B78548" s="150"/>
    </row>
    <row r="78549" spans="2:2">
      <c r="B78549" s="150"/>
    </row>
    <row r="78550" spans="2:2">
      <c r="B78550" s="150"/>
    </row>
    <row r="78551" spans="2:2">
      <c r="B78551" s="150"/>
    </row>
    <row r="78552" spans="2:2">
      <c r="B78552" s="150"/>
    </row>
    <row r="78553" spans="2:2">
      <c r="B78553" s="150"/>
    </row>
    <row r="78554" spans="2:2">
      <c r="B78554" s="150"/>
    </row>
    <row r="78555" spans="2:2">
      <c r="B78555" s="150"/>
    </row>
    <row r="78556" spans="2:2">
      <c r="B78556" s="150"/>
    </row>
    <row r="78557" spans="2:2">
      <c r="B78557" s="150"/>
    </row>
    <row r="78558" spans="2:2">
      <c r="B78558" s="150"/>
    </row>
    <row r="78559" spans="2:2">
      <c r="B78559" s="150"/>
    </row>
    <row r="78560" spans="2:2">
      <c r="B78560" s="150"/>
    </row>
    <row r="78561" spans="2:2">
      <c r="B78561" s="150"/>
    </row>
    <row r="78562" spans="2:2">
      <c r="B78562" s="150"/>
    </row>
    <row r="78563" spans="2:2">
      <c r="B78563" s="150"/>
    </row>
    <row r="78564" spans="2:2">
      <c r="B78564" s="150"/>
    </row>
    <row r="78565" spans="2:2">
      <c r="B78565" s="150"/>
    </row>
    <row r="78566" spans="2:2">
      <c r="B78566" s="150"/>
    </row>
    <row r="78567" spans="2:2">
      <c r="B78567" s="150"/>
    </row>
    <row r="78568" spans="2:2">
      <c r="B78568" s="150"/>
    </row>
    <row r="78569" spans="2:2">
      <c r="B78569" s="150"/>
    </row>
    <row r="78570" spans="2:2">
      <c r="B78570" s="150"/>
    </row>
    <row r="78571" spans="2:2">
      <c r="B78571" s="150"/>
    </row>
    <row r="78572" spans="2:2">
      <c r="B78572" s="150"/>
    </row>
    <row r="78573" spans="2:2">
      <c r="B78573" s="150"/>
    </row>
    <row r="78574" spans="2:2">
      <c r="B78574" s="150"/>
    </row>
    <row r="78575" spans="2:2">
      <c r="B78575" s="150"/>
    </row>
    <row r="78576" spans="2:2">
      <c r="B78576" s="150"/>
    </row>
    <row r="78577" spans="2:2">
      <c r="B78577" s="150"/>
    </row>
    <row r="78578" spans="2:2">
      <c r="B78578" s="150"/>
    </row>
    <row r="78579" spans="2:2">
      <c r="B78579" s="150"/>
    </row>
    <row r="78580" spans="2:2">
      <c r="B78580" s="150"/>
    </row>
    <row r="78581" spans="2:2">
      <c r="B78581" s="150"/>
    </row>
    <row r="78582" spans="2:2">
      <c r="B78582" s="150"/>
    </row>
    <row r="78583" spans="2:2">
      <c r="B78583" s="150"/>
    </row>
    <row r="78584" spans="2:2">
      <c r="B78584" s="150"/>
    </row>
    <row r="78585" spans="2:2">
      <c r="B78585" s="150"/>
    </row>
    <row r="78586" spans="2:2">
      <c r="B78586" s="150"/>
    </row>
    <row r="78587" spans="2:2">
      <c r="B78587" s="150"/>
    </row>
    <row r="78588" spans="2:2">
      <c r="B78588" s="150"/>
    </row>
    <row r="78589" spans="2:2">
      <c r="B78589" s="150"/>
    </row>
    <row r="78590" spans="2:2">
      <c r="B78590" s="150"/>
    </row>
    <row r="78591" spans="2:2">
      <c r="B78591" s="150"/>
    </row>
    <row r="78592" spans="2:2">
      <c r="B78592" s="150"/>
    </row>
    <row r="78593" spans="2:2">
      <c r="B78593" s="150"/>
    </row>
    <row r="78594" spans="2:2">
      <c r="B78594" s="150"/>
    </row>
    <row r="78595" spans="2:2">
      <c r="B78595" s="150"/>
    </row>
    <row r="78596" spans="2:2">
      <c r="B78596" s="150"/>
    </row>
    <row r="78597" spans="2:2">
      <c r="B78597" s="150"/>
    </row>
    <row r="78598" spans="2:2">
      <c r="B78598" s="150"/>
    </row>
    <row r="78599" spans="2:2">
      <c r="B78599" s="150"/>
    </row>
    <row r="78600" spans="2:2">
      <c r="B78600" s="150"/>
    </row>
    <row r="78601" spans="2:2">
      <c r="B78601" s="150"/>
    </row>
    <row r="78602" spans="2:2">
      <c r="B78602" s="150"/>
    </row>
    <row r="78603" spans="2:2">
      <c r="B78603" s="150"/>
    </row>
    <row r="78604" spans="2:2">
      <c r="B78604" s="150"/>
    </row>
    <row r="78605" spans="2:2">
      <c r="B78605" s="150"/>
    </row>
    <row r="78606" spans="2:2">
      <c r="B78606" s="150"/>
    </row>
    <row r="78607" spans="2:2">
      <c r="B78607" s="150"/>
    </row>
    <row r="78608" spans="2:2">
      <c r="B78608" s="150"/>
    </row>
    <row r="78609" spans="2:2">
      <c r="B78609" s="150"/>
    </row>
    <row r="78610" spans="2:2">
      <c r="B78610" s="150"/>
    </row>
    <row r="78611" spans="2:2">
      <c r="B78611" s="150"/>
    </row>
    <row r="78612" spans="2:2">
      <c r="B78612" s="150"/>
    </row>
    <row r="78613" spans="2:2">
      <c r="B78613" s="150"/>
    </row>
    <row r="78614" spans="2:2">
      <c r="B78614" s="150"/>
    </row>
    <row r="78615" spans="2:2">
      <c r="B78615" s="150"/>
    </row>
    <row r="78616" spans="2:2">
      <c r="B78616" s="150"/>
    </row>
    <row r="78617" spans="2:2">
      <c r="B78617" s="150"/>
    </row>
    <row r="78618" spans="2:2">
      <c r="B78618" s="150"/>
    </row>
    <row r="78619" spans="2:2">
      <c r="B78619" s="150"/>
    </row>
    <row r="78620" spans="2:2">
      <c r="B78620" s="150"/>
    </row>
    <row r="78621" spans="2:2">
      <c r="B78621" s="150"/>
    </row>
    <row r="78622" spans="2:2">
      <c r="B78622" s="150"/>
    </row>
    <row r="78623" spans="2:2">
      <c r="B78623" s="150"/>
    </row>
    <row r="78624" spans="2:2">
      <c r="B78624" s="150"/>
    </row>
    <row r="78625" spans="2:2">
      <c r="B78625" s="150"/>
    </row>
    <row r="78626" spans="2:2">
      <c r="B78626" s="150"/>
    </row>
    <row r="78627" spans="2:2">
      <c r="B78627" s="150"/>
    </row>
    <row r="78628" spans="2:2">
      <c r="B78628" s="150"/>
    </row>
    <row r="78629" spans="2:2">
      <c r="B78629" s="150"/>
    </row>
    <row r="78630" spans="2:2">
      <c r="B78630" s="150"/>
    </row>
    <row r="78631" spans="2:2">
      <c r="B78631" s="150"/>
    </row>
    <row r="78632" spans="2:2">
      <c r="B78632" s="150"/>
    </row>
    <row r="78633" spans="2:2">
      <c r="B78633" s="150"/>
    </row>
    <row r="78634" spans="2:2">
      <c r="B78634" s="150"/>
    </row>
    <row r="78635" spans="2:2">
      <c r="B78635" s="150"/>
    </row>
    <row r="78636" spans="2:2">
      <c r="B78636" s="150"/>
    </row>
    <row r="78637" spans="2:2">
      <c r="B78637" s="150"/>
    </row>
    <row r="78638" spans="2:2">
      <c r="B78638" s="150"/>
    </row>
    <row r="78639" spans="2:2">
      <c r="B78639" s="150"/>
    </row>
    <row r="78640" spans="2:2">
      <c r="B78640" s="150"/>
    </row>
    <row r="78641" spans="2:2">
      <c r="B78641" s="150"/>
    </row>
    <row r="78642" spans="2:2">
      <c r="B78642" s="150"/>
    </row>
    <row r="78643" spans="2:2">
      <c r="B78643" s="150"/>
    </row>
    <row r="78644" spans="2:2">
      <c r="B78644" s="150"/>
    </row>
    <row r="78645" spans="2:2">
      <c r="B78645" s="150"/>
    </row>
    <row r="78646" spans="2:2">
      <c r="B78646" s="150"/>
    </row>
    <row r="78647" spans="2:2">
      <c r="B78647" s="150"/>
    </row>
    <row r="78648" spans="2:2">
      <c r="B78648" s="150"/>
    </row>
    <row r="78649" spans="2:2">
      <c r="B78649" s="150"/>
    </row>
    <row r="78650" spans="2:2">
      <c r="B78650" s="150"/>
    </row>
    <row r="78651" spans="2:2">
      <c r="B78651" s="150"/>
    </row>
    <row r="78652" spans="2:2">
      <c r="B78652" s="150"/>
    </row>
    <row r="78653" spans="2:2">
      <c r="B78653" s="150"/>
    </row>
    <row r="78654" spans="2:2">
      <c r="B78654" s="150"/>
    </row>
    <row r="78655" spans="2:2">
      <c r="B78655" s="150"/>
    </row>
    <row r="78656" spans="2:2">
      <c r="B78656" s="150"/>
    </row>
    <row r="78657" spans="2:2">
      <c r="B78657" s="150"/>
    </row>
    <row r="78658" spans="2:2">
      <c r="B78658" s="150"/>
    </row>
    <row r="78659" spans="2:2">
      <c r="B78659" s="150"/>
    </row>
    <row r="78660" spans="2:2">
      <c r="B78660" s="150"/>
    </row>
    <row r="78661" spans="2:2">
      <c r="B78661" s="150"/>
    </row>
    <row r="78662" spans="2:2">
      <c r="B78662" s="150"/>
    </row>
    <row r="78663" spans="2:2">
      <c r="B78663" s="150"/>
    </row>
    <row r="78664" spans="2:2">
      <c r="B78664" s="150"/>
    </row>
    <row r="78665" spans="2:2">
      <c r="B78665" s="150"/>
    </row>
    <row r="78666" spans="2:2">
      <c r="B78666" s="150"/>
    </row>
    <row r="78667" spans="2:2">
      <c r="B78667" s="150"/>
    </row>
    <row r="78668" spans="2:2">
      <c r="B78668" s="150"/>
    </row>
    <row r="78669" spans="2:2">
      <c r="B78669" s="150"/>
    </row>
    <row r="78670" spans="2:2">
      <c r="B78670" s="150"/>
    </row>
    <row r="78671" spans="2:2">
      <c r="B78671" s="150"/>
    </row>
    <row r="78672" spans="2:2">
      <c r="B78672" s="150"/>
    </row>
    <row r="78673" spans="2:2">
      <c r="B78673" s="150"/>
    </row>
    <row r="78674" spans="2:2">
      <c r="B78674" s="150"/>
    </row>
    <row r="78675" spans="2:2">
      <c r="B78675" s="150"/>
    </row>
    <row r="78676" spans="2:2">
      <c r="B78676" s="150"/>
    </row>
    <row r="78677" spans="2:2">
      <c r="B78677" s="150"/>
    </row>
    <row r="78678" spans="2:2">
      <c r="B78678" s="150"/>
    </row>
    <row r="78679" spans="2:2">
      <c r="B78679" s="150"/>
    </row>
    <row r="78680" spans="2:2">
      <c r="B78680" s="150"/>
    </row>
    <row r="78681" spans="2:2">
      <c r="B78681" s="150"/>
    </row>
    <row r="78682" spans="2:2">
      <c r="B78682" s="150"/>
    </row>
    <row r="78683" spans="2:2">
      <c r="B78683" s="150"/>
    </row>
    <row r="78684" spans="2:2">
      <c r="B78684" s="150"/>
    </row>
    <row r="78685" spans="2:2">
      <c r="B78685" s="150"/>
    </row>
    <row r="78686" spans="2:2">
      <c r="B78686" s="150"/>
    </row>
    <row r="78687" spans="2:2">
      <c r="B78687" s="150"/>
    </row>
    <row r="78688" spans="2:2">
      <c r="B78688" s="150"/>
    </row>
    <row r="78689" spans="2:2">
      <c r="B78689" s="150"/>
    </row>
    <row r="78690" spans="2:2">
      <c r="B78690" s="150"/>
    </row>
    <row r="78691" spans="2:2">
      <c r="B78691" s="150"/>
    </row>
    <row r="78692" spans="2:2">
      <c r="B78692" s="150"/>
    </row>
    <row r="78693" spans="2:2">
      <c r="B78693" s="150"/>
    </row>
    <row r="78694" spans="2:2">
      <c r="B78694" s="150"/>
    </row>
    <row r="78695" spans="2:2">
      <c r="B78695" s="150"/>
    </row>
    <row r="78696" spans="2:2">
      <c r="B78696" s="150"/>
    </row>
    <row r="78697" spans="2:2">
      <c r="B78697" s="150"/>
    </row>
    <row r="78698" spans="2:2">
      <c r="B78698" s="150"/>
    </row>
    <row r="78699" spans="2:2">
      <c r="B78699" s="150"/>
    </row>
    <row r="78700" spans="2:2">
      <c r="B78700" s="150"/>
    </row>
    <row r="78701" spans="2:2">
      <c r="B78701" s="150"/>
    </row>
    <row r="78702" spans="2:2">
      <c r="B78702" s="150"/>
    </row>
    <row r="78703" spans="2:2">
      <c r="B78703" s="150"/>
    </row>
    <row r="78704" spans="2:2">
      <c r="B78704" s="150"/>
    </row>
    <row r="78705" spans="2:2">
      <c r="B78705" s="150"/>
    </row>
    <row r="78706" spans="2:2">
      <c r="B78706" s="150"/>
    </row>
    <row r="78707" spans="2:2">
      <c r="B78707" s="150"/>
    </row>
    <row r="78708" spans="2:2">
      <c r="B78708" s="150"/>
    </row>
    <row r="78709" spans="2:2">
      <c r="B78709" s="150"/>
    </row>
    <row r="78710" spans="2:2">
      <c r="B78710" s="150"/>
    </row>
    <row r="78711" spans="2:2">
      <c r="B78711" s="150"/>
    </row>
    <row r="78712" spans="2:2">
      <c r="B78712" s="150"/>
    </row>
    <row r="78713" spans="2:2">
      <c r="B78713" s="150"/>
    </row>
    <row r="78714" spans="2:2">
      <c r="B78714" s="150"/>
    </row>
    <row r="78715" spans="2:2">
      <c r="B78715" s="150"/>
    </row>
    <row r="78716" spans="2:2">
      <c r="B78716" s="150"/>
    </row>
    <row r="78717" spans="2:2">
      <c r="B78717" s="150"/>
    </row>
    <row r="78718" spans="2:2">
      <c r="B78718" s="150"/>
    </row>
    <row r="78719" spans="2:2">
      <c r="B78719" s="150"/>
    </row>
    <row r="78720" spans="2:2">
      <c r="B78720" s="150"/>
    </row>
    <row r="78721" spans="2:2">
      <c r="B78721" s="150"/>
    </row>
    <row r="78722" spans="2:2">
      <c r="B78722" s="150"/>
    </row>
    <row r="78723" spans="2:2">
      <c r="B78723" s="150"/>
    </row>
    <row r="78724" spans="2:2">
      <c r="B78724" s="150"/>
    </row>
    <row r="78725" spans="2:2">
      <c r="B78725" s="150"/>
    </row>
    <row r="78726" spans="2:2">
      <c r="B78726" s="150"/>
    </row>
    <row r="78727" spans="2:2">
      <c r="B78727" s="150"/>
    </row>
    <row r="78728" spans="2:2">
      <c r="B78728" s="150"/>
    </row>
    <row r="78729" spans="2:2">
      <c r="B78729" s="150"/>
    </row>
    <row r="78730" spans="2:2">
      <c r="B78730" s="150"/>
    </row>
    <row r="78731" spans="2:2">
      <c r="B78731" s="150"/>
    </row>
    <row r="78732" spans="2:2">
      <c r="B78732" s="150"/>
    </row>
    <row r="78733" spans="2:2">
      <c r="B78733" s="150"/>
    </row>
    <row r="78734" spans="2:2">
      <c r="B78734" s="150"/>
    </row>
    <row r="78735" spans="2:2">
      <c r="B78735" s="150"/>
    </row>
    <row r="78736" spans="2:2">
      <c r="B78736" s="150"/>
    </row>
    <row r="78737" spans="2:2">
      <c r="B78737" s="150"/>
    </row>
    <row r="78738" spans="2:2">
      <c r="B78738" s="150"/>
    </row>
    <row r="78739" spans="2:2">
      <c r="B78739" s="150"/>
    </row>
    <row r="78740" spans="2:2">
      <c r="B78740" s="150"/>
    </row>
    <row r="78741" spans="2:2">
      <c r="B78741" s="150"/>
    </row>
    <row r="78742" spans="2:2">
      <c r="B78742" s="150"/>
    </row>
    <row r="78743" spans="2:2">
      <c r="B78743" s="150"/>
    </row>
    <row r="78744" spans="2:2">
      <c r="B78744" s="150"/>
    </row>
    <row r="78745" spans="2:2">
      <c r="B78745" s="150"/>
    </row>
    <row r="78746" spans="2:2">
      <c r="B78746" s="150"/>
    </row>
    <row r="78747" spans="2:2">
      <c r="B78747" s="150"/>
    </row>
    <row r="78748" spans="2:2">
      <c r="B78748" s="150"/>
    </row>
    <row r="78749" spans="2:2">
      <c r="B78749" s="150"/>
    </row>
    <row r="78750" spans="2:2">
      <c r="B78750" s="150"/>
    </row>
    <row r="78751" spans="2:2">
      <c r="B78751" s="150"/>
    </row>
    <row r="78752" spans="2:2">
      <c r="B78752" s="150"/>
    </row>
    <row r="78753" spans="2:2">
      <c r="B78753" s="150"/>
    </row>
    <row r="78754" spans="2:2">
      <c r="B78754" s="150"/>
    </row>
    <row r="78755" spans="2:2">
      <c r="B78755" s="150"/>
    </row>
    <row r="78756" spans="2:2">
      <c r="B78756" s="150"/>
    </row>
    <row r="78757" spans="2:2">
      <c r="B78757" s="150"/>
    </row>
    <row r="78758" spans="2:2">
      <c r="B78758" s="150"/>
    </row>
    <row r="78759" spans="2:2">
      <c r="B78759" s="150"/>
    </row>
    <row r="78760" spans="2:2">
      <c r="B78760" s="150"/>
    </row>
    <row r="78761" spans="2:2">
      <c r="B78761" s="150"/>
    </row>
    <row r="78762" spans="2:2">
      <c r="B78762" s="150"/>
    </row>
    <row r="78763" spans="2:2">
      <c r="B78763" s="150"/>
    </row>
    <row r="78764" spans="2:2">
      <c r="B78764" s="150"/>
    </row>
    <row r="78765" spans="2:2">
      <c r="B78765" s="150"/>
    </row>
    <row r="78766" spans="2:2">
      <c r="B78766" s="150"/>
    </row>
    <row r="78767" spans="2:2">
      <c r="B78767" s="150"/>
    </row>
    <row r="78768" spans="2:2">
      <c r="B78768" s="150"/>
    </row>
    <row r="78769" spans="2:2">
      <c r="B78769" s="150"/>
    </row>
    <row r="78770" spans="2:2">
      <c r="B78770" s="150"/>
    </row>
    <row r="78771" spans="2:2">
      <c r="B78771" s="150"/>
    </row>
    <row r="78772" spans="2:2">
      <c r="B78772" s="150"/>
    </row>
    <row r="78773" spans="2:2">
      <c r="B78773" s="150"/>
    </row>
    <row r="78774" spans="2:2">
      <c r="B78774" s="150"/>
    </row>
    <row r="78775" spans="2:2">
      <c r="B78775" s="150"/>
    </row>
    <row r="78776" spans="2:2">
      <c r="B78776" s="150"/>
    </row>
    <row r="78777" spans="2:2">
      <c r="B78777" s="150"/>
    </row>
    <row r="78778" spans="2:2">
      <c r="B78778" s="150"/>
    </row>
    <row r="78779" spans="2:2">
      <c r="B78779" s="150"/>
    </row>
    <row r="78780" spans="2:2">
      <c r="B78780" s="150"/>
    </row>
    <row r="78781" spans="2:2">
      <c r="B78781" s="150"/>
    </row>
    <row r="78782" spans="2:2">
      <c r="B78782" s="150"/>
    </row>
    <row r="78783" spans="2:2">
      <c r="B78783" s="150"/>
    </row>
    <row r="78784" spans="2:2">
      <c r="B78784" s="150"/>
    </row>
    <row r="78785" spans="2:2">
      <c r="B78785" s="150"/>
    </row>
    <row r="78786" spans="2:2">
      <c r="B78786" s="150"/>
    </row>
    <row r="78787" spans="2:2">
      <c r="B78787" s="150"/>
    </row>
    <row r="78788" spans="2:2">
      <c r="B78788" s="150"/>
    </row>
    <row r="78789" spans="2:2">
      <c r="B78789" s="150"/>
    </row>
    <row r="78790" spans="2:2">
      <c r="B78790" s="150"/>
    </row>
    <row r="78791" spans="2:2">
      <c r="B78791" s="150"/>
    </row>
    <row r="78792" spans="2:2">
      <c r="B78792" s="150"/>
    </row>
    <row r="78793" spans="2:2">
      <c r="B78793" s="150"/>
    </row>
    <row r="78794" spans="2:2">
      <c r="B78794" s="150"/>
    </row>
    <row r="78795" spans="2:2">
      <c r="B78795" s="150"/>
    </row>
    <row r="78796" spans="2:2">
      <c r="B78796" s="150"/>
    </row>
    <row r="78797" spans="2:2">
      <c r="B78797" s="150"/>
    </row>
    <row r="78798" spans="2:2">
      <c r="B78798" s="150"/>
    </row>
    <row r="78799" spans="2:2">
      <c r="B78799" s="150"/>
    </row>
    <row r="78800" spans="2:2">
      <c r="B78800" s="150"/>
    </row>
    <row r="78801" spans="2:2">
      <c r="B78801" s="150"/>
    </row>
    <row r="78802" spans="2:2">
      <c r="B78802" s="150"/>
    </row>
    <row r="78803" spans="2:2">
      <c r="B78803" s="150"/>
    </row>
    <row r="78804" spans="2:2">
      <c r="B78804" s="150"/>
    </row>
    <row r="78805" spans="2:2">
      <c r="B78805" s="150"/>
    </row>
    <row r="78806" spans="2:2">
      <c r="B78806" s="150"/>
    </row>
    <row r="78807" spans="2:2">
      <c r="B78807" s="150"/>
    </row>
    <row r="78808" spans="2:2">
      <c r="B78808" s="150"/>
    </row>
    <row r="78809" spans="2:2">
      <c r="B78809" s="150"/>
    </row>
    <row r="78810" spans="2:2">
      <c r="B78810" s="150"/>
    </row>
    <row r="78811" spans="2:2">
      <c r="B78811" s="150"/>
    </row>
    <row r="78812" spans="2:2">
      <c r="B78812" s="150"/>
    </row>
    <row r="78813" spans="2:2">
      <c r="B78813" s="150"/>
    </row>
    <row r="78814" spans="2:2">
      <c r="B78814" s="150"/>
    </row>
    <row r="78815" spans="2:2">
      <c r="B78815" s="150"/>
    </row>
    <row r="78816" spans="2:2">
      <c r="B78816" s="150"/>
    </row>
    <row r="78817" spans="2:2">
      <c r="B78817" s="150"/>
    </row>
    <row r="78818" spans="2:2">
      <c r="B78818" s="150"/>
    </row>
    <row r="78819" spans="2:2">
      <c r="B78819" s="150"/>
    </row>
    <row r="78820" spans="2:2">
      <c r="B78820" s="150"/>
    </row>
    <row r="78821" spans="2:2">
      <c r="B78821" s="150"/>
    </row>
    <row r="78822" spans="2:2">
      <c r="B78822" s="150"/>
    </row>
    <row r="78823" spans="2:2">
      <c r="B78823" s="150"/>
    </row>
    <row r="78824" spans="2:2">
      <c r="B78824" s="150"/>
    </row>
    <row r="78825" spans="2:2">
      <c r="B78825" s="150"/>
    </row>
    <row r="78826" spans="2:2">
      <c r="B78826" s="150"/>
    </row>
    <row r="78827" spans="2:2">
      <c r="B78827" s="150"/>
    </row>
    <row r="78828" spans="2:2">
      <c r="B78828" s="150"/>
    </row>
    <row r="78829" spans="2:2">
      <c r="B78829" s="150"/>
    </row>
    <row r="78830" spans="2:2">
      <c r="B78830" s="150"/>
    </row>
    <row r="78831" spans="2:2">
      <c r="B78831" s="150"/>
    </row>
    <row r="78832" spans="2:2">
      <c r="B78832" s="150"/>
    </row>
    <row r="78833" spans="2:2">
      <c r="B78833" s="150"/>
    </row>
    <row r="78834" spans="2:2">
      <c r="B78834" s="150"/>
    </row>
    <row r="78835" spans="2:2">
      <c r="B78835" s="150"/>
    </row>
    <row r="78836" spans="2:2">
      <c r="B78836" s="150"/>
    </row>
    <row r="78837" spans="2:2">
      <c r="B78837" s="150"/>
    </row>
    <row r="78838" spans="2:2">
      <c r="B78838" s="150"/>
    </row>
    <row r="78839" spans="2:2">
      <c r="B78839" s="150"/>
    </row>
    <row r="78840" spans="2:2">
      <c r="B78840" s="150"/>
    </row>
    <row r="78841" spans="2:2">
      <c r="B78841" s="150"/>
    </row>
    <row r="78842" spans="2:2">
      <c r="B78842" s="150"/>
    </row>
    <row r="78843" spans="2:2">
      <c r="B78843" s="150"/>
    </row>
    <row r="78844" spans="2:2">
      <c r="B78844" s="150"/>
    </row>
    <row r="78845" spans="2:2">
      <c r="B78845" s="150"/>
    </row>
    <row r="78846" spans="2:2">
      <c r="B78846" s="150"/>
    </row>
    <row r="78847" spans="2:2">
      <c r="B78847" s="150"/>
    </row>
    <row r="78848" spans="2:2">
      <c r="B78848" s="150"/>
    </row>
    <row r="78849" spans="2:2">
      <c r="B78849" s="150"/>
    </row>
    <row r="78850" spans="2:2">
      <c r="B78850" s="150"/>
    </row>
    <row r="78851" spans="2:2">
      <c r="B78851" s="150"/>
    </row>
    <row r="78852" spans="2:2">
      <c r="B78852" s="150"/>
    </row>
    <row r="78853" spans="2:2">
      <c r="B78853" s="150"/>
    </row>
    <row r="78854" spans="2:2">
      <c r="B78854" s="150"/>
    </row>
    <row r="78855" spans="2:2">
      <c r="B78855" s="150"/>
    </row>
    <row r="78856" spans="2:2">
      <c r="B78856" s="150"/>
    </row>
    <row r="78857" spans="2:2">
      <c r="B78857" s="150"/>
    </row>
    <row r="78858" spans="2:2">
      <c r="B78858" s="150"/>
    </row>
    <row r="78859" spans="2:2">
      <c r="B78859" s="150"/>
    </row>
    <row r="78860" spans="2:2">
      <c r="B78860" s="150"/>
    </row>
    <row r="78861" spans="2:2">
      <c r="B78861" s="150"/>
    </row>
    <row r="78862" spans="2:2">
      <c r="B78862" s="150"/>
    </row>
    <row r="78863" spans="2:2">
      <c r="B78863" s="150"/>
    </row>
    <row r="78864" spans="2:2">
      <c r="B78864" s="150"/>
    </row>
    <row r="78865" spans="2:2">
      <c r="B78865" s="150"/>
    </row>
    <row r="78866" spans="2:2">
      <c r="B78866" s="150"/>
    </row>
    <row r="78867" spans="2:2">
      <c r="B78867" s="150"/>
    </row>
    <row r="78868" spans="2:2">
      <c r="B78868" s="150"/>
    </row>
    <row r="78869" spans="2:2">
      <c r="B78869" s="150"/>
    </row>
    <row r="78870" spans="2:2">
      <c r="B78870" s="150"/>
    </row>
    <row r="78871" spans="2:2">
      <c r="B78871" s="150"/>
    </row>
    <row r="78872" spans="2:2">
      <c r="B78872" s="150"/>
    </row>
    <row r="78873" spans="2:2">
      <c r="B78873" s="150"/>
    </row>
    <row r="78874" spans="2:2">
      <c r="B78874" s="150"/>
    </row>
    <row r="78875" spans="2:2">
      <c r="B78875" s="150"/>
    </row>
    <row r="78876" spans="2:2">
      <c r="B78876" s="150"/>
    </row>
    <row r="78877" spans="2:2">
      <c r="B78877" s="150"/>
    </row>
    <row r="78878" spans="2:2">
      <c r="B78878" s="150"/>
    </row>
    <row r="78879" spans="2:2">
      <c r="B78879" s="150"/>
    </row>
    <row r="78880" spans="2:2">
      <c r="B78880" s="150"/>
    </row>
    <row r="78881" spans="2:2">
      <c r="B78881" s="150"/>
    </row>
    <row r="78882" spans="2:2">
      <c r="B78882" s="150"/>
    </row>
    <row r="78883" spans="2:2">
      <c r="B78883" s="150"/>
    </row>
    <row r="78884" spans="2:2">
      <c r="B78884" s="150"/>
    </row>
    <row r="78885" spans="2:2">
      <c r="B78885" s="150"/>
    </row>
    <row r="78886" spans="2:2">
      <c r="B78886" s="150"/>
    </row>
    <row r="78887" spans="2:2">
      <c r="B78887" s="150"/>
    </row>
    <row r="78888" spans="2:2">
      <c r="B78888" s="150"/>
    </row>
    <row r="78889" spans="2:2">
      <c r="B78889" s="150"/>
    </row>
    <row r="78890" spans="2:2">
      <c r="B78890" s="150"/>
    </row>
    <row r="78891" spans="2:2">
      <c r="B78891" s="150"/>
    </row>
    <row r="78892" spans="2:2">
      <c r="B78892" s="150"/>
    </row>
    <row r="78893" spans="2:2">
      <c r="B78893" s="150"/>
    </row>
    <row r="78894" spans="2:2">
      <c r="B78894" s="150"/>
    </row>
    <row r="78895" spans="2:2">
      <c r="B78895" s="150"/>
    </row>
    <row r="78896" spans="2:2">
      <c r="B78896" s="150"/>
    </row>
    <row r="78897" spans="2:2">
      <c r="B78897" s="150"/>
    </row>
    <row r="78898" spans="2:2">
      <c r="B78898" s="150"/>
    </row>
    <row r="78899" spans="2:2">
      <c r="B78899" s="150"/>
    </row>
    <row r="78900" spans="2:2">
      <c r="B78900" s="150"/>
    </row>
    <row r="78901" spans="2:2">
      <c r="B78901" s="150"/>
    </row>
    <row r="78902" spans="2:2">
      <c r="B78902" s="150"/>
    </row>
    <row r="78903" spans="2:2">
      <c r="B78903" s="150"/>
    </row>
    <row r="78904" spans="2:2">
      <c r="B78904" s="150"/>
    </row>
    <row r="78905" spans="2:2">
      <c r="B78905" s="150"/>
    </row>
    <row r="78906" spans="2:2">
      <c r="B78906" s="150"/>
    </row>
    <row r="78907" spans="2:2">
      <c r="B78907" s="150"/>
    </row>
    <row r="78908" spans="2:2">
      <c r="B78908" s="150"/>
    </row>
    <row r="78909" spans="2:2">
      <c r="B78909" s="150"/>
    </row>
    <row r="78910" spans="2:2">
      <c r="B78910" s="150"/>
    </row>
    <row r="78911" spans="2:2">
      <c r="B78911" s="150"/>
    </row>
    <row r="78912" spans="2:2">
      <c r="B78912" s="150"/>
    </row>
    <row r="78913" spans="2:2">
      <c r="B78913" s="150"/>
    </row>
    <row r="78914" spans="2:2">
      <c r="B78914" s="150"/>
    </row>
    <row r="78915" spans="2:2">
      <c r="B78915" s="150"/>
    </row>
    <row r="78916" spans="2:2">
      <c r="B78916" s="150"/>
    </row>
    <row r="78917" spans="2:2">
      <c r="B78917" s="150"/>
    </row>
    <row r="78918" spans="2:2">
      <c r="B78918" s="150"/>
    </row>
    <row r="78919" spans="2:2">
      <c r="B78919" s="150"/>
    </row>
    <row r="78920" spans="2:2">
      <c r="B78920" s="150"/>
    </row>
    <row r="78921" spans="2:2">
      <c r="B78921" s="150"/>
    </row>
    <row r="78922" spans="2:2">
      <c r="B78922" s="150"/>
    </row>
    <row r="78923" spans="2:2">
      <c r="B78923" s="150"/>
    </row>
    <row r="78924" spans="2:2">
      <c r="B78924" s="150"/>
    </row>
    <row r="78925" spans="2:2">
      <c r="B78925" s="150"/>
    </row>
    <row r="78926" spans="2:2">
      <c r="B78926" s="150"/>
    </row>
    <row r="78927" spans="2:2">
      <c r="B78927" s="150"/>
    </row>
    <row r="78928" spans="2:2">
      <c r="B78928" s="150"/>
    </row>
    <row r="78929" spans="2:2">
      <c r="B78929" s="150"/>
    </row>
    <row r="78930" spans="2:2">
      <c r="B78930" s="150"/>
    </row>
    <row r="78931" spans="2:2">
      <c r="B78931" s="150"/>
    </row>
    <row r="78932" spans="2:2">
      <c r="B78932" s="150"/>
    </row>
    <row r="78933" spans="2:2">
      <c r="B78933" s="150"/>
    </row>
    <row r="78934" spans="2:2">
      <c r="B78934" s="150"/>
    </row>
    <row r="78935" spans="2:2">
      <c r="B78935" s="150"/>
    </row>
    <row r="78936" spans="2:2">
      <c r="B78936" s="150"/>
    </row>
    <row r="78937" spans="2:2">
      <c r="B78937" s="150"/>
    </row>
    <row r="78938" spans="2:2">
      <c r="B78938" s="150"/>
    </row>
    <row r="78939" spans="2:2">
      <c r="B78939" s="150"/>
    </row>
    <row r="78940" spans="2:2">
      <c r="B78940" s="150"/>
    </row>
    <row r="78941" spans="2:2">
      <c r="B78941" s="150"/>
    </row>
    <row r="78942" spans="2:2">
      <c r="B78942" s="150"/>
    </row>
    <row r="78943" spans="2:2">
      <c r="B78943" s="150"/>
    </row>
    <row r="78944" spans="2:2">
      <c r="B78944" s="150"/>
    </row>
    <row r="78945" spans="2:2">
      <c r="B78945" s="150"/>
    </row>
    <row r="78946" spans="2:2">
      <c r="B78946" s="150"/>
    </row>
    <row r="78947" spans="2:2">
      <c r="B78947" s="150"/>
    </row>
    <row r="78948" spans="2:2">
      <c r="B78948" s="150"/>
    </row>
    <row r="78949" spans="2:2">
      <c r="B78949" s="150"/>
    </row>
    <row r="78950" spans="2:2">
      <c r="B78950" s="150"/>
    </row>
    <row r="78951" spans="2:2">
      <c r="B78951" s="150"/>
    </row>
    <row r="78952" spans="2:2">
      <c r="B78952" s="150"/>
    </row>
    <row r="78953" spans="2:2">
      <c r="B78953" s="150"/>
    </row>
    <row r="78954" spans="2:2">
      <c r="B78954" s="150"/>
    </row>
    <row r="78955" spans="2:2">
      <c r="B78955" s="150"/>
    </row>
    <row r="78956" spans="2:2">
      <c r="B78956" s="150"/>
    </row>
    <row r="78957" spans="2:2">
      <c r="B78957" s="150"/>
    </row>
    <row r="78958" spans="2:2">
      <c r="B78958" s="150"/>
    </row>
    <row r="78959" spans="2:2">
      <c r="B78959" s="150"/>
    </row>
    <row r="78960" spans="2:2">
      <c r="B78960" s="150"/>
    </row>
    <row r="78961" spans="2:2">
      <c r="B78961" s="150"/>
    </row>
    <row r="78962" spans="2:2">
      <c r="B78962" s="150"/>
    </row>
    <row r="78963" spans="2:2">
      <c r="B78963" s="150"/>
    </row>
    <row r="78964" spans="2:2">
      <c r="B78964" s="150"/>
    </row>
    <row r="78965" spans="2:2">
      <c r="B78965" s="150"/>
    </row>
    <row r="78966" spans="2:2">
      <c r="B78966" s="150"/>
    </row>
    <row r="78967" spans="2:2">
      <c r="B78967" s="150"/>
    </row>
    <row r="78968" spans="2:2">
      <c r="B78968" s="150"/>
    </row>
    <row r="78969" spans="2:2">
      <c r="B78969" s="150"/>
    </row>
    <row r="78970" spans="2:2">
      <c r="B78970" s="150"/>
    </row>
    <row r="78971" spans="2:2">
      <c r="B78971" s="150"/>
    </row>
    <row r="78972" spans="2:2">
      <c r="B78972" s="150"/>
    </row>
    <row r="78973" spans="2:2">
      <c r="B78973" s="150"/>
    </row>
    <row r="78974" spans="2:2">
      <c r="B78974" s="150"/>
    </row>
    <row r="78975" spans="2:2">
      <c r="B78975" s="150"/>
    </row>
    <row r="78976" spans="2:2">
      <c r="B78976" s="150"/>
    </row>
    <row r="78977" spans="2:2">
      <c r="B78977" s="150"/>
    </row>
    <row r="78978" spans="2:2">
      <c r="B78978" s="150"/>
    </row>
    <row r="78979" spans="2:2">
      <c r="B78979" s="150"/>
    </row>
    <row r="78980" spans="2:2">
      <c r="B78980" s="150"/>
    </row>
    <row r="78981" spans="2:2">
      <c r="B78981" s="150"/>
    </row>
    <row r="78982" spans="2:2">
      <c r="B78982" s="150"/>
    </row>
    <row r="78983" spans="2:2">
      <c r="B78983" s="150"/>
    </row>
    <row r="78984" spans="2:2">
      <c r="B78984" s="150"/>
    </row>
    <row r="78985" spans="2:2">
      <c r="B78985" s="150"/>
    </row>
    <row r="78986" spans="2:2">
      <c r="B78986" s="150"/>
    </row>
    <row r="78987" spans="2:2">
      <c r="B78987" s="150"/>
    </row>
    <row r="78988" spans="2:2">
      <c r="B78988" s="150"/>
    </row>
    <row r="78989" spans="2:2">
      <c r="B78989" s="150"/>
    </row>
    <row r="78990" spans="2:2">
      <c r="B78990" s="150"/>
    </row>
    <row r="78991" spans="2:2">
      <c r="B78991" s="150"/>
    </row>
    <row r="78992" spans="2:2">
      <c r="B78992" s="150"/>
    </row>
    <row r="78993" spans="2:2">
      <c r="B78993" s="150"/>
    </row>
    <row r="78994" spans="2:2">
      <c r="B78994" s="150"/>
    </row>
    <row r="78995" spans="2:2">
      <c r="B78995" s="150"/>
    </row>
    <row r="78996" spans="2:2">
      <c r="B78996" s="150"/>
    </row>
    <row r="78997" spans="2:2">
      <c r="B78997" s="150"/>
    </row>
    <row r="78998" spans="2:2">
      <c r="B78998" s="150"/>
    </row>
    <row r="78999" spans="2:2">
      <c r="B78999" s="150"/>
    </row>
    <row r="79000" spans="2:2">
      <c r="B79000" s="150"/>
    </row>
    <row r="79001" spans="2:2">
      <c r="B79001" s="150"/>
    </row>
    <row r="79002" spans="2:2">
      <c r="B79002" s="150"/>
    </row>
    <row r="79003" spans="2:2">
      <c r="B79003" s="150"/>
    </row>
    <row r="79004" spans="2:2">
      <c r="B79004" s="150"/>
    </row>
    <row r="79005" spans="2:2">
      <c r="B79005" s="150"/>
    </row>
    <row r="79006" spans="2:2">
      <c r="B79006" s="150"/>
    </row>
    <row r="79007" spans="2:2">
      <c r="B79007" s="150"/>
    </row>
    <row r="79008" spans="2:2">
      <c r="B79008" s="150"/>
    </row>
    <row r="79009" spans="2:2">
      <c r="B79009" s="150"/>
    </row>
    <row r="79010" spans="2:2">
      <c r="B79010" s="150"/>
    </row>
    <row r="79011" spans="2:2">
      <c r="B79011" s="150"/>
    </row>
    <row r="79012" spans="2:2">
      <c r="B79012" s="150"/>
    </row>
    <row r="79013" spans="2:2">
      <c r="B79013" s="150"/>
    </row>
    <row r="79014" spans="2:2">
      <c r="B79014" s="150"/>
    </row>
    <row r="79015" spans="2:2">
      <c r="B79015" s="150"/>
    </row>
    <row r="79016" spans="2:2">
      <c r="B79016" s="150"/>
    </row>
    <row r="79017" spans="2:2">
      <c r="B79017" s="150"/>
    </row>
    <row r="79018" spans="2:2">
      <c r="B79018" s="150"/>
    </row>
    <row r="79019" spans="2:2">
      <c r="B79019" s="150"/>
    </row>
    <row r="79020" spans="2:2">
      <c r="B79020" s="150"/>
    </row>
    <row r="79021" spans="2:2">
      <c r="B79021" s="150"/>
    </row>
    <row r="79022" spans="2:2">
      <c r="B79022" s="150"/>
    </row>
    <row r="79023" spans="2:2">
      <c r="B79023" s="150"/>
    </row>
    <row r="79024" spans="2:2">
      <c r="B79024" s="150"/>
    </row>
    <row r="79025" spans="2:2">
      <c r="B79025" s="150"/>
    </row>
    <row r="79026" spans="2:2">
      <c r="B79026" s="150"/>
    </row>
    <row r="79027" spans="2:2">
      <c r="B79027" s="150"/>
    </row>
    <row r="79028" spans="2:2">
      <c r="B79028" s="150"/>
    </row>
    <row r="79029" spans="2:2">
      <c r="B79029" s="150"/>
    </row>
    <row r="79030" spans="2:2">
      <c r="B79030" s="150"/>
    </row>
    <row r="79031" spans="2:2">
      <c r="B79031" s="150"/>
    </row>
    <row r="79032" spans="2:2">
      <c r="B79032" s="150"/>
    </row>
    <row r="79033" spans="2:2">
      <c r="B79033" s="150"/>
    </row>
    <row r="79034" spans="2:2">
      <c r="B79034" s="150"/>
    </row>
    <row r="79035" spans="2:2">
      <c r="B79035" s="150"/>
    </row>
    <row r="79036" spans="2:2">
      <c r="B79036" s="150"/>
    </row>
    <row r="79037" spans="2:2">
      <c r="B79037" s="150"/>
    </row>
    <row r="79038" spans="2:2">
      <c r="B79038" s="150"/>
    </row>
    <row r="79039" spans="2:2">
      <c r="B79039" s="150"/>
    </row>
    <row r="79040" spans="2:2">
      <c r="B79040" s="150"/>
    </row>
    <row r="79041" spans="2:2">
      <c r="B79041" s="150"/>
    </row>
    <row r="79042" spans="2:2">
      <c r="B79042" s="150"/>
    </row>
    <row r="79043" spans="2:2">
      <c r="B79043" s="150"/>
    </row>
    <row r="79044" spans="2:2">
      <c r="B79044" s="150"/>
    </row>
    <row r="79045" spans="2:2">
      <c r="B79045" s="150"/>
    </row>
    <row r="79046" spans="2:2">
      <c r="B79046" s="150"/>
    </row>
    <row r="79047" spans="2:2">
      <c r="B79047" s="150"/>
    </row>
    <row r="79048" spans="2:2">
      <c r="B79048" s="150"/>
    </row>
    <row r="79049" spans="2:2">
      <c r="B79049" s="150"/>
    </row>
    <row r="79050" spans="2:2">
      <c r="B79050" s="150"/>
    </row>
    <row r="79051" spans="2:2">
      <c r="B79051" s="150"/>
    </row>
    <row r="79052" spans="2:2">
      <c r="B79052" s="150"/>
    </row>
    <row r="79053" spans="2:2">
      <c r="B79053" s="150"/>
    </row>
    <row r="79054" spans="2:2">
      <c r="B79054" s="150"/>
    </row>
    <row r="79055" spans="2:2">
      <c r="B79055" s="150"/>
    </row>
    <row r="79056" spans="2:2">
      <c r="B79056" s="150"/>
    </row>
    <row r="79057" spans="2:2">
      <c r="B79057" s="150"/>
    </row>
    <row r="79058" spans="2:2">
      <c r="B79058" s="150"/>
    </row>
    <row r="79059" spans="2:2">
      <c r="B79059" s="150"/>
    </row>
    <row r="79060" spans="2:2">
      <c r="B79060" s="150"/>
    </row>
    <row r="79061" spans="2:2">
      <c r="B79061" s="150"/>
    </row>
    <row r="79062" spans="2:2">
      <c r="B79062" s="150"/>
    </row>
    <row r="79063" spans="2:2">
      <c r="B79063" s="150"/>
    </row>
    <row r="79064" spans="2:2">
      <c r="B79064" s="150"/>
    </row>
    <row r="79065" spans="2:2">
      <c r="B79065" s="150"/>
    </row>
    <row r="79066" spans="2:2">
      <c r="B79066" s="150"/>
    </row>
    <row r="79067" spans="2:2">
      <c r="B79067" s="150"/>
    </row>
    <row r="79068" spans="2:2">
      <c r="B79068" s="150"/>
    </row>
    <row r="79069" spans="2:2">
      <c r="B79069" s="150"/>
    </row>
    <row r="79070" spans="2:2">
      <c r="B79070" s="150"/>
    </row>
    <row r="79071" spans="2:2">
      <c r="B79071" s="150"/>
    </row>
    <row r="79072" spans="2:2">
      <c r="B79072" s="150"/>
    </row>
    <row r="79073" spans="2:2">
      <c r="B79073" s="150"/>
    </row>
    <row r="79074" spans="2:2">
      <c r="B79074" s="150"/>
    </row>
    <row r="79075" spans="2:2">
      <c r="B79075" s="150"/>
    </row>
    <row r="79076" spans="2:2">
      <c r="B79076" s="150"/>
    </row>
    <row r="79077" spans="2:2">
      <c r="B79077" s="150"/>
    </row>
    <row r="79078" spans="2:2">
      <c r="B79078" s="150"/>
    </row>
    <row r="79079" spans="2:2">
      <c r="B79079" s="150"/>
    </row>
    <row r="79080" spans="2:2">
      <c r="B79080" s="150"/>
    </row>
    <row r="79081" spans="2:2">
      <c r="B79081" s="150"/>
    </row>
    <row r="79082" spans="2:2">
      <c r="B79082" s="150"/>
    </row>
    <row r="79083" spans="2:2">
      <c r="B79083" s="150"/>
    </row>
    <row r="79084" spans="2:2">
      <c r="B79084" s="150"/>
    </row>
    <row r="79085" spans="2:2">
      <c r="B79085" s="150"/>
    </row>
    <row r="79086" spans="2:2">
      <c r="B79086" s="150"/>
    </row>
    <row r="79087" spans="2:2">
      <c r="B79087" s="150"/>
    </row>
    <row r="79088" spans="2:2">
      <c r="B79088" s="150"/>
    </row>
    <row r="79089" spans="2:2">
      <c r="B79089" s="150"/>
    </row>
    <row r="79090" spans="2:2">
      <c r="B79090" s="150"/>
    </row>
    <row r="79091" spans="2:2">
      <c r="B79091" s="150"/>
    </row>
    <row r="79092" spans="2:2">
      <c r="B79092" s="150"/>
    </row>
    <row r="79093" spans="2:2">
      <c r="B79093" s="150"/>
    </row>
    <row r="79094" spans="2:2">
      <c r="B79094" s="150"/>
    </row>
    <row r="79095" spans="2:2">
      <c r="B79095" s="150"/>
    </row>
    <row r="79096" spans="2:2">
      <c r="B79096" s="150"/>
    </row>
    <row r="79097" spans="2:2">
      <c r="B79097" s="150"/>
    </row>
    <row r="79098" spans="2:2">
      <c r="B79098" s="150"/>
    </row>
    <row r="79099" spans="2:2">
      <c r="B79099" s="150"/>
    </row>
    <row r="79100" spans="2:2">
      <c r="B79100" s="150"/>
    </row>
    <row r="79101" spans="2:2">
      <c r="B79101" s="150"/>
    </row>
    <row r="79102" spans="2:2">
      <c r="B79102" s="150"/>
    </row>
    <row r="79103" spans="2:2">
      <c r="B79103" s="150"/>
    </row>
    <row r="79104" spans="2:2">
      <c r="B79104" s="150"/>
    </row>
    <row r="79105" spans="2:2">
      <c r="B79105" s="150"/>
    </row>
    <row r="79106" spans="2:2">
      <c r="B79106" s="150"/>
    </row>
    <row r="79107" spans="2:2">
      <c r="B79107" s="150"/>
    </row>
    <row r="79108" spans="2:2">
      <c r="B79108" s="150"/>
    </row>
    <row r="79109" spans="2:2">
      <c r="B79109" s="150"/>
    </row>
    <row r="79110" spans="2:2">
      <c r="B79110" s="150"/>
    </row>
    <row r="79111" spans="2:2">
      <c r="B79111" s="150"/>
    </row>
    <row r="79112" spans="2:2">
      <c r="B79112" s="150"/>
    </row>
    <row r="79113" spans="2:2">
      <c r="B79113" s="150"/>
    </row>
    <row r="79114" spans="2:2">
      <c r="B79114" s="150"/>
    </row>
    <row r="79115" spans="2:2">
      <c r="B79115" s="150"/>
    </row>
    <row r="79116" spans="2:2">
      <c r="B79116" s="150"/>
    </row>
    <row r="79117" spans="2:2">
      <c r="B79117" s="150"/>
    </row>
    <row r="79118" spans="2:2">
      <c r="B79118" s="150"/>
    </row>
    <row r="79119" spans="2:2">
      <c r="B79119" s="150"/>
    </row>
    <row r="79120" spans="2:2">
      <c r="B79120" s="150"/>
    </row>
    <row r="79121" spans="2:2">
      <c r="B79121" s="150"/>
    </row>
    <row r="79122" spans="2:2">
      <c r="B79122" s="150"/>
    </row>
    <row r="79123" spans="2:2">
      <c r="B79123" s="150"/>
    </row>
    <row r="79124" spans="2:2">
      <c r="B79124" s="150"/>
    </row>
    <row r="79125" spans="2:2">
      <c r="B79125" s="150"/>
    </row>
    <row r="79126" spans="2:2">
      <c r="B79126" s="150"/>
    </row>
    <row r="79127" spans="2:2">
      <c r="B79127" s="150"/>
    </row>
    <row r="79128" spans="2:2">
      <c r="B79128" s="150"/>
    </row>
    <row r="79129" spans="2:2">
      <c r="B79129" s="150"/>
    </row>
    <row r="79130" spans="2:2">
      <c r="B79130" s="150"/>
    </row>
    <row r="79131" spans="2:2">
      <c r="B79131" s="150"/>
    </row>
    <row r="79132" spans="2:2">
      <c r="B79132" s="150"/>
    </row>
    <row r="79133" spans="2:2">
      <c r="B79133" s="150"/>
    </row>
    <row r="79134" spans="2:2">
      <c r="B79134" s="150"/>
    </row>
    <row r="79135" spans="2:2">
      <c r="B79135" s="150"/>
    </row>
    <row r="79136" spans="2:2">
      <c r="B79136" s="150"/>
    </row>
    <row r="79137" spans="2:2">
      <c r="B79137" s="150"/>
    </row>
    <row r="79138" spans="2:2">
      <c r="B79138" s="150"/>
    </row>
    <row r="79139" spans="2:2">
      <c r="B79139" s="150"/>
    </row>
    <row r="79140" spans="2:2">
      <c r="B79140" s="150"/>
    </row>
    <row r="79141" spans="2:2">
      <c r="B79141" s="150"/>
    </row>
    <row r="79142" spans="2:2">
      <c r="B79142" s="150"/>
    </row>
    <row r="79143" spans="2:2">
      <c r="B79143" s="150"/>
    </row>
    <row r="79144" spans="2:2">
      <c r="B79144" s="150"/>
    </row>
    <row r="79145" spans="2:2">
      <c r="B79145" s="150"/>
    </row>
    <row r="79146" spans="2:2">
      <c r="B79146" s="150"/>
    </row>
    <row r="79147" spans="2:2">
      <c r="B79147" s="150"/>
    </row>
    <row r="79148" spans="2:2">
      <c r="B79148" s="150"/>
    </row>
    <row r="79149" spans="2:2">
      <c r="B79149" s="150"/>
    </row>
    <row r="79150" spans="2:2">
      <c r="B79150" s="150"/>
    </row>
    <row r="79151" spans="2:2">
      <c r="B79151" s="150"/>
    </row>
    <row r="79152" spans="2:2">
      <c r="B79152" s="150"/>
    </row>
    <row r="79153" spans="2:2">
      <c r="B79153" s="150"/>
    </row>
    <row r="79154" spans="2:2">
      <c r="B79154" s="150"/>
    </row>
    <row r="79155" spans="2:2">
      <c r="B79155" s="150"/>
    </row>
    <row r="79156" spans="2:2">
      <c r="B79156" s="150"/>
    </row>
    <row r="79157" spans="2:2">
      <c r="B79157" s="150"/>
    </row>
    <row r="79158" spans="2:2">
      <c r="B79158" s="150"/>
    </row>
    <row r="79159" spans="2:2">
      <c r="B79159" s="150"/>
    </row>
    <row r="79160" spans="2:2">
      <c r="B79160" s="150"/>
    </row>
    <row r="79161" spans="2:2">
      <c r="B79161" s="150"/>
    </row>
    <row r="79162" spans="2:2">
      <c r="B79162" s="150"/>
    </row>
    <row r="79163" spans="2:2">
      <c r="B79163" s="150"/>
    </row>
    <row r="79164" spans="2:2">
      <c r="B79164" s="150"/>
    </row>
    <row r="79165" spans="2:2">
      <c r="B79165" s="150"/>
    </row>
    <row r="79166" spans="2:2">
      <c r="B79166" s="150"/>
    </row>
    <row r="79167" spans="2:2">
      <c r="B79167" s="150"/>
    </row>
    <row r="79168" spans="2:2">
      <c r="B79168" s="150"/>
    </row>
    <row r="79169" spans="2:2">
      <c r="B79169" s="150"/>
    </row>
    <row r="79170" spans="2:2">
      <c r="B79170" s="150"/>
    </row>
    <row r="79171" spans="2:2">
      <c r="B79171" s="150"/>
    </row>
    <row r="79172" spans="2:2">
      <c r="B79172" s="150"/>
    </row>
    <row r="79173" spans="2:2">
      <c r="B79173" s="150"/>
    </row>
    <row r="79174" spans="2:2">
      <c r="B79174" s="150"/>
    </row>
    <row r="79175" spans="2:2">
      <c r="B79175" s="150"/>
    </row>
    <row r="79176" spans="2:2">
      <c r="B79176" s="150"/>
    </row>
    <row r="79177" spans="2:2">
      <c r="B79177" s="150"/>
    </row>
    <row r="79178" spans="2:2">
      <c r="B79178" s="150"/>
    </row>
    <row r="79179" spans="2:2">
      <c r="B79179" s="150"/>
    </row>
    <row r="79180" spans="2:2">
      <c r="B79180" s="150"/>
    </row>
    <row r="79181" spans="2:2">
      <c r="B79181" s="150"/>
    </row>
    <row r="79182" spans="2:2">
      <c r="B79182" s="150"/>
    </row>
    <row r="79183" spans="2:2">
      <c r="B79183" s="150"/>
    </row>
    <row r="79184" spans="2:2">
      <c r="B79184" s="150"/>
    </row>
    <row r="79185" spans="2:2">
      <c r="B79185" s="150"/>
    </row>
    <row r="79186" spans="2:2">
      <c r="B79186" s="150"/>
    </row>
    <row r="79187" spans="2:2">
      <c r="B79187" s="150"/>
    </row>
    <row r="79188" spans="2:2">
      <c r="B79188" s="150"/>
    </row>
    <row r="79189" spans="2:2">
      <c r="B79189" s="150"/>
    </row>
    <row r="79190" spans="2:2">
      <c r="B79190" s="150"/>
    </row>
    <row r="79191" spans="2:2">
      <c r="B79191" s="150"/>
    </row>
    <row r="79192" spans="2:2">
      <c r="B79192" s="150"/>
    </row>
    <row r="79193" spans="2:2">
      <c r="B79193" s="150"/>
    </row>
    <row r="79194" spans="2:2">
      <c r="B79194" s="150"/>
    </row>
    <row r="79195" spans="2:2">
      <c r="B79195" s="150"/>
    </row>
    <row r="79196" spans="2:2">
      <c r="B79196" s="150"/>
    </row>
    <row r="79197" spans="2:2">
      <c r="B79197" s="150"/>
    </row>
    <row r="79198" spans="2:2">
      <c r="B79198" s="150"/>
    </row>
    <row r="79199" spans="2:2">
      <c r="B79199" s="150"/>
    </row>
    <row r="79200" spans="2:2">
      <c r="B79200" s="150"/>
    </row>
    <row r="79201" spans="2:2">
      <c r="B79201" s="150"/>
    </row>
    <row r="79202" spans="2:2">
      <c r="B79202" s="150"/>
    </row>
    <row r="79203" spans="2:2">
      <c r="B79203" s="150"/>
    </row>
    <row r="79204" spans="2:2">
      <c r="B79204" s="150"/>
    </row>
    <row r="79205" spans="2:2">
      <c r="B79205" s="150"/>
    </row>
    <row r="79206" spans="2:2">
      <c r="B79206" s="150"/>
    </row>
    <row r="79207" spans="2:2">
      <c r="B79207" s="150"/>
    </row>
    <row r="79208" spans="2:2">
      <c r="B79208" s="150"/>
    </row>
    <row r="79209" spans="2:2">
      <c r="B79209" s="150"/>
    </row>
    <row r="79210" spans="2:2">
      <c r="B79210" s="150"/>
    </row>
    <row r="79211" spans="2:2">
      <c r="B79211" s="150"/>
    </row>
    <row r="79212" spans="2:2">
      <c r="B79212" s="150"/>
    </row>
    <row r="79213" spans="2:2">
      <c r="B79213" s="150"/>
    </row>
    <row r="79214" spans="2:2">
      <c r="B79214" s="150"/>
    </row>
    <row r="79215" spans="2:2">
      <c r="B79215" s="150"/>
    </row>
    <row r="79216" spans="2:2">
      <c r="B79216" s="150"/>
    </row>
    <row r="79217" spans="2:2">
      <c r="B79217" s="150"/>
    </row>
    <row r="79218" spans="2:2">
      <c r="B79218" s="150"/>
    </row>
    <row r="79219" spans="2:2">
      <c r="B79219" s="150"/>
    </row>
    <row r="79220" spans="2:2">
      <c r="B79220" s="150"/>
    </row>
    <row r="79221" spans="2:2">
      <c r="B79221" s="150"/>
    </row>
    <row r="79222" spans="2:2">
      <c r="B79222" s="150"/>
    </row>
    <row r="79223" spans="2:2">
      <c r="B79223" s="150"/>
    </row>
    <row r="79224" spans="2:2">
      <c r="B79224" s="150"/>
    </row>
    <row r="79225" spans="2:2">
      <c r="B79225" s="150"/>
    </row>
    <row r="79226" spans="2:2">
      <c r="B79226" s="150"/>
    </row>
    <row r="79227" spans="2:2">
      <c r="B79227" s="150"/>
    </row>
    <row r="79228" spans="2:2">
      <c r="B79228" s="150"/>
    </row>
    <row r="79229" spans="2:2">
      <c r="B79229" s="150"/>
    </row>
    <row r="79230" spans="2:2">
      <c r="B79230" s="150"/>
    </row>
    <row r="79231" spans="2:2">
      <c r="B79231" s="150"/>
    </row>
    <row r="79232" spans="2:2">
      <c r="B79232" s="150"/>
    </row>
    <row r="79233" spans="2:2">
      <c r="B79233" s="150"/>
    </row>
    <row r="79234" spans="2:2">
      <c r="B79234" s="150"/>
    </row>
    <row r="79235" spans="2:2">
      <c r="B79235" s="150"/>
    </row>
    <row r="79236" spans="2:2">
      <c r="B79236" s="150"/>
    </row>
    <row r="79237" spans="2:2">
      <c r="B79237" s="150"/>
    </row>
    <row r="79238" spans="2:2">
      <c r="B79238" s="150"/>
    </row>
    <row r="79239" spans="2:2">
      <c r="B79239" s="150"/>
    </row>
    <row r="79240" spans="2:2">
      <c r="B79240" s="150"/>
    </row>
    <row r="79241" spans="2:2">
      <c r="B79241" s="150"/>
    </row>
    <row r="79242" spans="2:2">
      <c r="B79242" s="150"/>
    </row>
    <row r="79243" spans="2:2">
      <c r="B79243" s="150"/>
    </row>
    <row r="79244" spans="2:2">
      <c r="B79244" s="150"/>
    </row>
    <row r="79245" spans="2:2">
      <c r="B79245" s="150"/>
    </row>
    <row r="79246" spans="2:2">
      <c r="B79246" s="150"/>
    </row>
    <row r="79247" spans="2:2">
      <c r="B79247" s="150"/>
    </row>
    <row r="79248" spans="2:2">
      <c r="B79248" s="150"/>
    </row>
    <row r="79249" spans="2:2">
      <c r="B79249" s="150"/>
    </row>
    <row r="79250" spans="2:2">
      <c r="B79250" s="150"/>
    </row>
    <row r="79251" spans="2:2">
      <c r="B79251" s="150"/>
    </row>
    <row r="79252" spans="2:2">
      <c r="B79252" s="150"/>
    </row>
    <row r="79253" spans="2:2">
      <c r="B79253" s="150"/>
    </row>
    <row r="79254" spans="2:2">
      <c r="B79254" s="150"/>
    </row>
    <row r="79255" spans="2:2">
      <c r="B79255" s="150"/>
    </row>
    <row r="79256" spans="2:2">
      <c r="B79256" s="150"/>
    </row>
    <row r="79257" spans="2:2">
      <c r="B79257" s="150"/>
    </row>
    <row r="79258" spans="2:2">
      <c r="B79258" s="150"/>
    </row>
    <row r="79259" spans="2:2">
      <c r="B79259" s="150"/>
    </row>
    <row r="79260" spans="2:2">
      <c r="B79260" s="150"/>
    </row>
    <row r="79261" spans="2:2">
      <c r="B79261" s="150"/>
    </row>
    <row r="79262" spans="2:2">
      <c r="B79262" s="150"/>
    </row>
    <row r="79263" spans="2:2">
      <c r="B79263" s="150"/>
    </row>
    <row r="79264" spans="2:2">
      <c r="B79264" s="150"/>
    </row>
    <row r="79265" spans="2:2">
      <c r="B79265" s="150"/>
    </row>
    <row r="79266" spans="2:2">
      <c r="B79266" s="150"/>
    </row>
    <row r="79267" spans="2:2">
      <c r="B79267" s="150"/>
    </row>
    <row r="79268" spans="2:2">
      <c r="B79268" s="150"/>
    </row>
    <row r="79269" spans="2:2">
      <c r="B79269" s="150"/>
    </row>
    <row r="79270" spans="2:2">
      <c r="B79270" s="150"/>
    </row>
    <row r="79271" spans="2:2">
      <c r="B79271" s="150"/>
    </row>
    <row r="79272" spans="2:2">
      <c r="B79272" s="150"/>
    </row>
    <row r="79273" spans="2:2">
      <c r="B79273" s="150"/>
    </row>
    <row r="79274" spans="2:2">
      <c r="B79274" s="150"/>
    </row>
    <row r="79275" spans="2:2">
      <c r="B79275" s="150"/>
    </row>
    <row r="79276" spans="2:2">
      <c r="B79276" s="150"/>
    </row>
    <row r="79277" spans="2:2">
      <c r="B79277" s="150"/>
    </row>
    <row r="79278" spans="2:2">
      <c r="B79278" s="150"/>
    </row>
    <row r="79279" spans="2:2">
      <c r="B79279" s="150"/>
    </row>
    <row r="79280" spans="2:2">
      <c r="B79280" s="150"/>
    </row>
    <row r="79281" spans="2:2">
      <c r="B79281" s="150"/>
    </row>
    <row r="79282" spans="2:2">
      <c r="B79282" s="150"/>
    </row>
    <row r="79283" spans="2:2">
      <c r="B79283" s="150"/>
    </row>
    <row r="79284" spans="2:2">
      <c r="B79284" s="150"/>
    </row>
    <row r="79285" spans="2:2">
      <c r="B79285" s="150"/>
    </row>
    <row r="79286" spans="2:2">
      <c r="B79286" s="150"/>
    </row>
    <row r="79287" spans="2:2">
      <c r="B79287" s="150"/>
    </row>
    <row r="79288" spans="2:2">
      <c r="B79288" s="150"/>
    </row>
    <row r="79289" spans="2:2">
      <c r="B79289" s="150"/>
    </row>
    <row r="79290" spans="2:2">
      <c r="B79290" s="150"/>
    </row>
    <row r="79291" spans="2:2">
      <c r="B79291" s="150"/>
    </row>
    <row r="79292" spans="2:2">
      <c r="B79292" s="150"/>
    </row>
    <row r="79293" spans="2:2">
      <c r="B79293" s="150"/>
    </row>
    <row r="79294" spans="2:2">
      <c r="B79294" s="150"/>
    </row>
    <row r="79295" spans="2:2">
      <c r="B79295" s="150"/>
    </row>
    <row r="79296" spans="2:2">
      <c r="B79296" s="150"/>
    </row>
    <row r="79297" spans="2:2">
      <c r="B79297" s="150"/>
    </row>
    <row r="79298" spans="2:2">
      <c r="B79298" s="150"/>
    </row>
    <row r="79299" spans="2:2">
      <c r="B79299" s="150"/>
    </row>
    <row r="79300" spans="2:2">
      <c r="B79300" s="150"/>
    </row>
    <row r="79301" spans="2:2">
      <c r="B79301" s="150"/>
    </row>
    <row r="79302" spans="2:2">
      <c r="B79302" s="150"/>
    </row>
    <row r="79303" spans="2:2">
      <c r="B79303" s="150"/>
    </row>
    <row r="79304" spans="2:2">
      <c r="B79304" s="150"/>
    </row>
    <row r="79305" spans="2:2">
      <c r="B79305" s="150"/>
    </row>
    <row r="79306" spans="2:2">
      <c r="B79306" s="150"/>
    </row>
    <row r="79307" spans="2:2">
      <c r="B79307" s="150"/>
    </row>
    <row r="79308" spans="2:2">
      <c r="B79308" s="150"/>
    </row>
    <row r="79309" spans="2:2">
      <c r="B79309" s="150"/>
    </row>
    <row r="79310" spans="2:2">
      <c r="B79310" s="150"/>
    </row>
    <row r="79311" spans="2:2">
      <c r="B79311" s="150"/>
    </row>
    <row r="79312" spans="2:2">
      <c r="B79312" s="150"/>
    </row>
    <row r="79313" spans="2:2">
      <c r="B79313" s="150"/>
    </row>
    <row r="79314" spans="2:2">
      <c r="B79314" s="150"/>
    </row>
    <row r="79315" spans="2:2">
      <c r="B79315" s="150"/>
    </row>
    <row r="79316" spans="2:2">
      <c r="B79316" s="150"/>
    </row>
    <row r="79317" spans="2:2">
      <c r="B79317" s="150"/>
    </row>
    <row r="79318" spans="2:2">
      <c r="B79318" s="150"/>
    </row>
    <row r="79319" spans="2:2">
      <c r="B79319" s="150"/>
    </row>
    <row r="79320" spans="2:2">
      <c r="B79320" s="150"/>
    </row>
    <row r="79321" spans="2:2">
      <c r="B79321" s="150"/>
    </row>
    <row r="79322" spans="2:2">
      <c r="B79322" s="150"/>
    </row>
    <row r="79323" spans="2:2">
      <c r="B79323" s="150"/>
    </row>
    <row r="79324" spans="2:2">
      <c r="B79324" s="150"/>
    </row>
    <row r="79325" spans="2:2">
      <c r="B79325" s="150"/>
    </row>
    <row r="79326" spans="2:2">
      <c r="B79326" s="150"/>
    </row>
    <row r="79327" spans="2:2">
      <c r="B79327" s="150"/>
    </row>
    <row r="79328" spans="2:2">
      <c r="B79328" s="150"/>
    </row>
    <row r="79329" spans="2:2">
      <c r="B79329" s="150"/>
    </row>
    <row r="79330" spans="2:2">
      <c r="B79330" s="150"/>
    </row>
    <row r="79331" spans="2:2">
      <c r="B79331" s="150"/>
    </row>
    <row r="79332" spans="2:2">
      <c r="B79332" s="150"/>
    </row>
    <row r="79333" spans="2:2">
      <c r="B79333" s="150"/>
    </row>
    <row r="79334" spans="2:2">
      <c r="B79334" s="150"/>
    </row>
    <row r="79335" spans="2:2">
      <c r="B79335" s="150"/>
    </row>
    <row r="79336" spans="2:2">
      <c r="B79336" s="150"/>
    </row>
    <row r="79337" spans="2:2">
      <c r="B79337" s="150"/>
    </row>
    <row r="79338" spans="2:2">
      <c r="B79338" s="150"/>
    </row>
    <row r="79339" spans="2:2">
      <c r="B79339" s="150"/>
    </row>
    <row r="79340" spans="2:2">
      <c r="B79340" s="150"/>
    </row>
    <row r="79341" spans="2:2">
      <c r="B79341" s="150"/>
    </row>
    <row r="79342" spans="2:2">
      <c r="B79342" s="150"/>
    </row>
    <row r="79343" spans="2:2">
      <c r="B79343" s="150"/>
    </row>
    <row r="79344" spans="2:2">
      <c r="B79344" s="150"/>
    </row>
    <row r="79345" spans="2:2">
      <c r="B79345" s="150"/>
    </row>
    <row r="79346" spans="2:2">
      <c r="B79346" s="150"/>
    </row>
    <row r="79347" spans="2:2">
      <c r="B79347" s="150"/>
    </row>
    <row r="79348" spans="2:2">
      <c r="B79348" s="150"/>
    </row>
    <row r="79349" spans="2:2">
      <c r="B79349" s="150"/>
    </row>
    <row r="79350" spans="2:2">
      <c r="B79350" s="150"/>
    </row>
    <row r="79351" spans="2:2">
      <c r="B79351" s="150"/>
    </row>
    <row r="79352" spans="2:2">
      <c r="B79352" s="150"/>
    </row>
    <row r="79353" spans="2:2">
      <c r="B79353" s="150"/>
    </row>
    <row r="79354" spans="2:2">
      <c r="B79354" s="150"/>
    </row>
    <row r="79355" spans="2:2">
      <c r="B79355" s="150"/>
    </row>
    <row r="79356" spans="2:2">
      <c r="B79356" s="150"/>
    </row>
    <row r="79357" spans="2:2">
      <c r="B79357" s="150"/>
    </row>
    <row r="79358" spans="2:2">
      <c r="B79358" s="150"/>
    </row>
    <row r="79359" spans="2:2">
      <c r="B79359" s="150"/>
    </row>
    <row r="79360" spans="2:2">
      <c r="B79360" s="150"/>
    </row>
    <row r="79361" spans="2:2">
      <c r="B79361" s="150"/>
    </row>
    <row r="79362" spans="2:2">
      <c r="B79362" s="150"/>
    </row>
    <row r="79363" spans="2:2">
      <c r="B79363" s="150"/>
    </row>
    <row r="79364" spans="2:2">
      <c r="B79364" s="150"/>
    </row>
    <row r="79365" spans="2:2">
      <c r="B79365" s="150"/>
    </row>
    <row r="79366" spans="2:2">
      <c r="B79366" s="150"/>
    </row>
    <row r="79367" spans="2:2">
      <c r="B79367" s="150"/>
    </row>
    <row r="79368" spans="2:2">
      <c r="B79368" s="150"/>
    </row>
    <row r="79369" spans="2:2">
      <c r="B79369" s="150"/>
    </row>
    <row r="79370" spans="2:2">
      <c r="B79370" s="150"/>
    </row>
    <row r="79371" spans="2:2">
      <c r="B79371" s="150"/>
    </row>
    <row r="79372" spans="2:2">
      <c r="B79372" s="150"/>
    </row>
    <row r="79373" spans="2:2">
      <c r="B79373" s="150"/>
    </row>
    <row r="79374" spans="2:2">
      <c r="B79374" s="150"/>
    </row>
    <row r="79375" spans="2:2">
      <c r="B79375" s="150"/>
    </row>
    <row r="79376" spans="2:2">
      <c r="B79376" s="150"/>
    </row>
    <row r="79377" spans="2:2">
      <c r="B79377" s="150"/>
    </row>
    <row r="79378" spans="2:2">
      <c r="B79378" s="150"/>
    </row>
    <row r="79379" spans="2:2">
      <c r="B79379" s="150"/>
    </row>
    <row r="79380" spans="2:2">
      <c r="B79380" s="150"/>
    </row>
    <row r="79381" spans="2:2">
      <c r="B79381" s="150"/>
    </row>
    <row r="79382" spans="2:2">
      <c r="B79382" s="150"/>
    </row>
    <row r="79383" spans="2:2">
      <c r="B79383" s="150"/>
    </row>
    <row r="79384" spans="2:2">
      <c r="B79384" s="150"/>
    </row>
    <row r="79385" spans="2:2">
      <c r="B79385" s="150"/>
    </row>
    <row r="79386" spans="2:2">
      <c r="B79386" s="150"/>
    </row>
    <row r="79387" spans="2:2">
      <c r="B79387" s="150"/>
    </row>
    <row r="79388" spans="2:2">
      <c r="B79388" s="150"/>
    </row>
    <row r="79389" spans="2:2">
      <c r="B79389" s="150"/>
    </row>
    <row r="79390" spans="2:2">
      <c r="B79390" s="150"/>
    </row>
    <row r="79391" spans="2:2">
      <c r="B79391" s="150"/>
    </row>
    <row r="79392" spans="2:2">
      <c r="B79392" s="150"/>
    </row>
    <row r="79393" spans="2:2">
      <c r="B79393" s="150"/>
    </row>
    <row r="79394" spans="2:2">
      <c r="B79394" s="150"/>
    </row>
    <row r="79395" spans="2:2">
      <c r="B79395" s="150"/>
    </row>
    <row r="79396" spans="2:2">
      <c r="B79396" s="150"/>
    </row>
    <row r="79397" spans="2:2">
      <c r="B79397" s="150"/>
    </row>
    <row r="79398" spans="2:2">
      <c r="B79398" s="150"/>
    </row>
    <row r="79399" spans="2:2">
      <c r="B79399" s="150"/>
    </row>
    <row r="79400" spans="2:2">
      <c r="B79400" s="150"/>
    </row>
    <row r="79401" spans="2:2">
      <c r="B79401" s="150"/>
    </row>
    <row r="79402" spans="2:2">
      <c r="B79402" s="150"/>
    </row>
    <row r="79403" spans="2:2">
      <c r="B79403" s="150"/>
    </row>
    <row r="79404" spans="2:2">
      <c r="B79404" s="150"/>
    </row>
    <row r="79405" spans="2:2">
      <c r="B79405" s="150"/>
    </row>
    <row r="79406" spans="2:2">
      <c r="B79406" s="150"/>
    </row>
    <row r="79407" spans="2:2">
      <c r="B79407" s="150"/>
    </row>
    <row r="79408" spans="2:2">
      <c r="B79408" s="150"/>
    </row>
    <row r="79409" spans="2:2">
      <c r="B79409" s="150"/>
    </row>
    <row r="79410" spans="2:2">
      <c r="B79410" s="150"/>
    </row>
    <row r="79411" spans="2:2">
      <c r="B79411" s="150"/>
    </row>
    <row r="79412" spans="2:2">
      <c r="B79412" s="150"/>
    </row>
    <row r="79413" spans="2:2">
      <c r="B79413" s="150"/>
    </row>
    <row r="79414" spans="2:2">
      <c r="B79414" s="150"/>
    </row>
    <row r="79415" spans="2:2">
      <c r="B79415" s="150"/>
    </row>
    <row r="79416" spans="2:2">
      <c r="B79416" s="150"/>
    </row>
    <row r="79417" spans="2:2">
      <c r="B79417" s="150"/>
    </row>
    <row r="79418" spans="2:2">
      <c r="B79418" s="150"/>
    </row>
    <row r="79419" spans="2:2">
      <c r="B79419" s="150"/>
    </row>
    <row r="79420" spans="2:2">
      <c r="B79420" s="150"/>
    </row>
    <row r="79421" spans="2:2">
      <c r="B79421" s="150"/>
    </row>
    <row r="79422" spans="2:2">
      <c r="B79422" s="150"/>
    </row>
    <row r="79423" spans="2:2">
      <c r="B79423" s="150"/>
    </row>
    <row r="79424" spans="2:2">
      <c r="B79424" s="150"/>
    </row>
    <row r="79425" spans="2:2">
      <c r="B79425" s="150"/>
    </row>
    <row r="79426" spans="2:2">
      <c r="B79426" s="150"/>
    </row>
    <row r="79427" spans="2:2">
      <c r="B79427" s="150"/>
    </row>
    <row r="79428" spans="2:2">
      <c r="B79428" s="150"/>
    </row>
    <row r="79429" spans="2:2">
      <c r="B79429" s="150"/>
    </row>
    <row r="79430" spans="2:2">
      <c r="B79430" s="150"/>
    </row>
    <row r="79431" spans="2:2">
      <c r="B79431" s="150"/>
    </row>
    <row r="79432" spans="2:2">
      <c r="B79432" s="150"/>
    </row>
    <row r="79433" spans="2:2">
      <c r="B79433" s="150"/>
    </row>
    <row r="79434" spans="2:2">
      <c r="B79434" s="150"/>
    </row>
    <row r="79435" spans="2:2">
      <c r="B79435" s="150"/>
    </row>
    <row r="79436" spans="2:2">
      <c r="B79436" s="150"/>
    </row>
    <row r="79437" spans="2:2">
      <c r="B79437" s="150"/>
    </row>
    <row r="79438" spans="2:2">
      <c r="B79438" s="150"/>
    </row>
    <row r="79439" spans="2:2">
      <c r="B79439" s="150"/>
    </row>
    <row r="79440" spans="2:2">
      <c r="B79440" s="150"/>
    </row>
    <row r="79441" spans="2:2">
      <c r="B79441" s="150"/>
    </row>
    <row r="79442" spans="2:2">
      <c r="B79442" s="150"/>
    </row>
    <row r="79443" spans="2:2">
      <c r="B79443" s="150"/>
    </row>
    <row r="79444" spans="2:2">
      <c r="B79444" s="150"/>
    </row>
    <row r="79445" spans="2:2">
      <c r="B79445" s="150"/>
    </row>
    <row r="79446" spans="2:2">
      <c r="B79446" s="150"/>
    </row>
    <row r="79447" spans="2:2">
      <c r="B79447" s="150"/>
    </row>
    <row r="79448" spans="2:2">
      <c r="B79448" s="150"/>
    </row>
    <row r="79449" spans="2:2">
      <c r="B79449" s="150"/>
    </row>
    <row r="79450" spans="2:2">
      <c r="B79450" s="150"/>
    </row>
    <row r="79451" spans="2:2">
      <c r="B79451" s="150"/>
    </row>
    <row r="79452" spans="2:2">
      <c r="B79452" s="150"/>
    </row>
    <row r="79453" spans="2:2">
      <c r="B79453" s="150"/>
    </row>
    <row r="79454" spans="2:2">
      <c r="B79454" s="150"/>
    </row>
    <row r="79455" spans="2:2">
      <c r="B79455" s="150"/>
    </row>
    <row r="79456" spans="2:2">
      <c r="B79456" s="150"/>
    </row>
    <row r="79457" spans="2:2">
      <c r="B79457" s="150"/>
    </row>
    <row r="79458" spans="2:2">
      <c r="B79458" s="150"/>
    </row>
    <row r="79459" spans="2:2">
      <c r="B79459" s="150"/>
    </row>
    <row r="79460" spans="2:2">
      <c r="B79460" s="150"/>
    </row>
    <row r="79461" spans="2:2">
      <c r="B79461" s="150"/>
    </row>
    <row r="79462" spans="2:2">
      <c r="B79462" s="150"/>
    </row>
    <row r="79463" spans="2:2">
      <c r="B79463" s="150"/>
    </row>
    <row r="79464" spans="2:2">
      <c r="B79464" s="150"/>
    </row>
    <row r="79465" spans="2:2">
      <c r="B79465" s="150"/>
    </row>
    <row r="79466" spans="2:2">
      <c r="B79466" s="150"/>
    </row>
    <row r="79467" spans="2:2">
      <c r="B79467" s="150"/>
    </row>
    <row r="79468" spans="2:2">
      <c r="B79468" s="150"/>
    </row>
    <row r="79469" spans="2:2">
      <c r="B79469" s="150"/>
    </row>
    <row r="79470" spans="2:2">
      <c r="B79470" s="150"/>
    </row>
    <row r="79471" spans="2:2">
      <c r="B79471" s="150"/>
    </row>
    <row r="79472" spans="2:2">
      <c r="B79472" s="150"/>
    </row>
    <row r="79473" spans="2:2">
      <c r="B79473" s="150"/>
    </row>
    <row r="79474" spans="2:2">
      <c r="B79474" s="150"/>
    </row>
    <row r="79475" spans="2:2">
      <c r="B79475" s="150"/>
    </row>
    <row r="79476" spans="2:2">
      <c r="B79476" s="150"/>
    </row>
    <row r="79477" spans="2:2">
      <c r="B79477" s="150"/>
    </row>
    <row r="79478" spans="2:2">
      <c r="B79478" s="150"/>
    </row>
    <row r="79479" spans="2:2">
      <c r="B79479" s="150"/>
    </row>
    <row r="79480" spans="2:2">
      <c r="B79480" s="150"/>
    </row>
    <row r="79481" spans="2:2">
      <c r="B79481" s="150"/>
    </row>
    <row r="79482" spans="2:2">
      <c r="B79482" s="150"/>
    </row>
    <row r="79483" spans="2:2">
      <c r="B79483" s="150"/>
    </row>
    <row r="79484" spans="2:2">
      <c r="B79484" s="150"/>
    </row>
    <row r="79485" spans="2:2">
      <c r="B79485" s="150"/>
    </row>
    <row r="79486" spans="2:2">
      <c r="B79486" s="150"/>
    </row>
    <row r="79487" spans="2:2">
      <c r="B79487" s="150"/>
    </row>
    <row r="79488" spans="2:2">
      <c r="B79488" s="150"/>
    </row>
    <row r="79489" spans="2:2">
      <c r="B79489" s="150"/>
    </row>
    <row r="79490" spans="2:2">
      <c r="B79490" s="150"/>
    </row>
    <row r="79491" spans="2:2">
      <c r="B79491" s="150"/>
    </row>
    <row r="79492" spans="2:2">
      <c r="B79492" s="150"/>
    </row>
    <row r="79493" spans="2:2">
      <c r="B79493" s="150"/>
    </row>
    <row r="79494" spans="2:2">
      <c r="B79494" s="150"/>
    </row>
    <row r="79495" spans="2:2">
      <c r="B79495" s="150"/>
    </row>
    <row r="79496" spans="2:2">
      <c r="B79496" s="150"/>
    </row>
    <row r="79497" spans="2:2">
      <c r="B79497" s="150"/>
    </row>
    <row r="79498" spans="2:2">
      <c r="B79498" s="150"/>
    </row>
    <row r="79499" spans="2:2">
      <c r="B79499" s="150"/>
    </row>
    <row r="79500" spans="2:2">
      <c r="B79500" s="150"/>
    </row>
    <row r="79501" spans="2:2">
      <c r="B79501" s="150"/>
    </row>
    <row r="79502" spans="2:2">
      <c r="B79502" s="150"/>
    </row>
    <row r="79503" spans="2:2">
      <c r="B79503" s="150"/>
    </row>
    <row r="79504" spans="2:2">
      <c r="B79504" s="150"/>
    </row>
    <row r="79505" spans="2:2">
      <c r="B79505" s="150"/>
    </row>
    <row r="79506" spans="2:2">
      <c r="B79506" s="150"/>
    </row>
    <row r="79507" spans="2:2">
      <c r="B79507" s="150"/>
    </row>
    <row r="79508" spans="2:2">
      <c r="B79508" s="150"/>
    </row>
    <row r="79509" spans="2:2">
      <c r="B79509" s="150"/>
    </row>
    <row r="79510" spans="2:2">
      <c r="B79510" s="150"/>
    </row>
    <row r="79511" spans="2:2">
      <c r="B79511" s="150"/>
    </row>
    <row r="79512" spans="2:2">
      <c r="B79512" s="150"/>
    </row>
    <row r="79513" spans="2:2">
      <c r="B79513" s="150"/>
    </row>
    <row r="79514" spans="2:2">
      <c r="B79514" s="150"/>
    </row>
    <row r="79515" spans="2:2">
      <c r="B79515" s="150"/>
    </row>
    <row r="79516" spans="2:2">
      <c r="B79516" s="150"/>
    </row>
    <row r="79517" spans="2:2">
      <c r="B79517" s="150"/>
    </row>
    <row r="79518" spans="2:2">
      <c r="B79518" s="150"/>
    </row>
    <row r="79519" spans="2:2">
      <c r="B79519" s="150"/>
    </row>
    <row r="79520" spans="2:2">
      <c r="B79520" s="150"/>
    </row>
    <row r="79521" spans="2:2">
      <c r="B79521" s="150"/>
    </row>
    <row r="79522" spans="2:2">
      <c r="B79522" s="150"/>
    </row>
    <row r="79523" spans="2:2">
      <c r="B79523" s="150"/>
    </row>
    <row r="79524" spans="2:2">
      <c r="B79524" s="150"/>
    </row>
    <row r="79525" spans="2:2">
      <c r="B79525" s="150"/>
    </row>
    <row r="79526" spans="2:2">
      <c r="B79526" s="150"/>
    </row>
    <row r="79527" spans="2:2">
      <c r="B79527" s="150"/>
    </row>
    <row r="79528" spans="2:2">
      <c r="B79528" s="150"/>
    </row>
    <row r="79529" spans="2:2">
      <c r="B79529" s="150"/>
    </row>
    <row r="79530" spans="2:2">
      <c r="B79530" s="150"/>
    </row>
    <row r="79531" spans="2:2">
      <c r="B79531" s="150"/>
    </row>
    <row r="79532" spans="2:2">
      <c r="B79532" s="150"/>
    </row>
    <row r="79533" spans="2:2">
      <c r="B79533" s="150"/>
    </row>
    <row r="79534" spans="2:2">
      <c r="B79534" s="150"/>
    </row>
    <row r="79535" spans="2:2">
      <c r="B79535" s="150"/>
    </row>
    <row r="79536" spans="2:2">
      <c r="B79536" s="150"/>
    </row>
    <row r="79537" spans="2:2">
      <c r="B79537" s="150"/>
    </row>
    <row r="79538" spans="2:2">
      <c r="B79538" s="150"/>
    </row>
    <row r="79539" spans="2:2">
      <c r="B79539" s="150"/>
    </row>
    <row r="79540" spans="2:2">
      <c r="B79540" s="150"/>
    </row>
    <row r="79541" spans="2:2">
      <c r="B79541" s="150"/>
    </row>
    <row r="79542" spans="2:2">
      <c r="B79542" s="150"/>
    </row>
    <row r="79543" spans="2:2">
      <c r="B79543" s="150"/>
    </row>
    <row r="79544" spans="2:2">
      <c r="B79544" s="150"/>
    </row>
    <row r="79545" spans="2:2">
      <c r="B79545" s="150"/>
    </row>
    <row r="79546" spans="2:2">
      <c r="B79546" s="150"/>
    </row>
    <row r="79547" spans="2:2">
      <c r="B79547" s="150"/>
    </row>
    <row r="79548" spans="2:2">
      <c r="B79548" s="150"/>
    </row>
    <row r="79549" spans="2:2">
      <c r="B79549" s="150"/>
    </row>
    <row r="79550" spans="2:2">
      <c r="B79550" s="150"/>
    </row>
    <row r="79551" spans="2:2">
      <c r="B79551" s="150"/>
    </row>
    <row r="79552" spans="2:2">
      <c r="B79552" s="150"/>
    </row>
    <row r="79553" spans="2:2">
      <c r="B79553" s="150"/>
    </row>
    <row r="79554" spans="2:2">
      <c r="B79554" s="150"/>
    </row>
    <row r="79555" spans="2:2">
      <c r="B79555" s="150"/>
    </row>
    <row r="79556" spans="2:2">
      <c r="B79556" s="150"/>
    </row>
    <row r="79557" spans="2:2">
      <c r="B79557" s="150"/>
    </row>
    <row r="79558" spans="2:2">
      <c r="B79558" s="150"/>
    </row>
    <row r="79559" spans="2:2">
      <c r="B79559" s="150"/>
    </row>
    <row r="79560" spans="2:2">
      <c r="B79560" s="150"/>
    </row>
    <row r="79561" spans="2:2">
      <c r="B79561" s="150"/>
    </row>
    <row r="79562" spans="2:2">
      <c r="B79562" s="150"/>
    </row>
    <row r="79563" spans="2:2">
      <c r="B79563" s="150"/>
    </row>
    <row r="79564" spans="2:2">
      <c r="B79564" s="150"/>
    </row>
    <row r="79565" spans="2:2">
      <c r="B79565" s="150"/>
    </row>
    <row r="79566" spans="2:2">
      <c r="B79566" s="150"/>
    </row>
    <row r="79567" spans="2:2">
      <c r="B79567" s="150"/>
    </row>
    <row r="79568" spans="2:2">
      <c r="B79568" s="150"/>
    </row>
    <row r="79569" spans="2:2">
      <c r="B79569" s="150"/>
    </row>
    <row r="79570" spans="2:2">
      <c r="B79570" s="150"/>
    </row>
    <row r="79571" spans="2:2">
      <c r="B79571" s="150"/>
    </row>
    <row r="79572" spans="2:2">
      <c r="B79572" s="150"/>
    </row>
    <row r="79573" spans="2:2">
      <c r="B79573" s="150"/>
    </row>
    <row r="79574" spans="2:2">
      <c r="B79574" s="150"/>
    </row>
    <row r="79575" spans="2:2">
      <c r="B79575" s="150"/>
    </row>
    <row r="79576" spans="2:2">
      <c r="B79576" s="150"/>
    </row>
    <row r="79577" spans="2:2">
      <c r="B79577" s="150"/>
    </row>
    <row r="79578" spans="2:2">
      <c r="B79578" s="150"/>
    </row>
    <row r="79579" spans="2:2">
      <c r="B79579" s="150"/>
    </row>
    <row r="79580" spans="2:2">
      <c r="B79580" s="150"/>
    </row>
    <row r="79581" spans="2:2">
      <c r="B79581" s="150"/>
    </row>
    <row r="79582" spans="2:2">
      <c r="B79582" s="150"/>
    </row>
    <row r="79583" spans="2:2">
      <c r="B79583" s="150"/>
    </row>
    <row r="79584" spans="2:2">
      <c r="B79584" s="150"/>
    </row>
    <row r="79585" spans="2:2">
      <c r="B79585" s="150"/>
    </row>
    <row r="79586" spans="2:2">
      <c r="B79586" s="150"/>
    </row>
    <row r="79587" spans="2:2">
      <c r="B79587" s="150"/>
    </row>
    <row r="79588" spans="2:2">
      <c r="B79588" s="150"/>
    </row>
    <row r="79589" spans="2:2">
      <c r="B79589" s="150"/>
    </row>
    <row r="79590" spans="2:2">
      <c r="B79590" s="150"/>
    </row>
    <row r="79591" spans="2:2">
      <c r="B79591" s="150"/>
    </row>
    <row r="79592" spans="2:2">
      <c r="B79592" s="150"/>
    </row>
    <row r="79593" spans="2:2">
      <c r="B79593" s="150"/>
    </row>
    <row r="79594" spans="2:2">
      <c r="B79594" s="150"/>
    </row>
    <row r="79595" spans="2:2">
      <c r="B79595" s="150"/>
    </row>
    <row r="79596" spans="2:2">
      <c r="B79596" s="150"/>
    </row>
    <row r="79597" spans="2:2">
      <c r="B79597" s="150"/>
    </row>
    <row r="79598" spans="2:2">
      <c r="B79598" s="150"/>
    </row>
    <row r="79599" spans="2:2">
      <c r="B79599" s="150"/>
    </row>
    <row r="79600" spans="2:2">
      <c r="B79600" s="150"/>
    </row>
    <row r="79601" spans="2:2">
      <c r="B79601" s="150"/>
    </row>
    <row r="79602" spans="2:2">
      <c r="B79602" s="150"/>
    </row>
    <row r="79603" spans="2:2">
      <c r="B79603" s="150"/>
    </row>
    <row r="79604" spans="2:2">
      <c r="B79604" s="150"/>
    </row>
    <row r="79605" spans="2:2">
      <c r="B79605" s="150"/>
    </row>
    <row r="79606" spans="2:2">
      <c r="B79606" s="150"/>
    </row>
    <row r="79607" spans="2:2">
      <c r="B79607" s="150"/>
    </row>
    <row r="79608" spans="2:2">
      <c r="B79608" s="150"/>
    </row>
    <row r="79609" spans="2:2">
      <c r="B79609" s="150"/>
    </row>
    <row r="79610" spans="2:2">
      <c r="B79610" s="150"/>
    </row>
    <row r="79611" spans="2:2">
      <c r="B79611" s="150"/>
    </row>
    <row r="79612" spans="2:2">
      <c r="B79612" s="150"/>
    </row>
    <row r="79613" spans="2:2">
      <c r="B79613" s="150"/>
    </row>
    <row r="79614" spans="2:2">
      <c r="B79614" s="150"/>
    </row>
    <row r="79615" spans="2:2">
      <c r="B79615" s="150"/>
    </row>
    <row r="79616" spans="2:2">
      <c r="B79616" s="150"/>
    </row>
    <row r="79617" spans="2:2">
      <c r="B79617" s="150"/>
    </row>
    <row r="79618" spans="2:2">
      <c r="B79618" s="150"/>
    </row>
    <row r="79619" spans="2:2">
      <c r="B79619" s="150"/>
    </row>
    <row r="79620" spans="2:2">
      <c r="B79620" s="150"/>
    </row>
    <row r="79621" spans="2:2">
      <c r="B79621" s="150"/>
    </row>
    <row r="79622" spans="2:2">
      <c r="B79622" s="150"/>
    </row>
    <row r="79623" spans="2:2">
      <c r="B79623" s="150"/>
    </row>
    <row r="79624" spans="2:2">
      <c r="B79624" s="150"/>
    </row>
    <row r="79625" spans="2:2">
      <c r="B79625" s="150"/>
    </row>
    <row r="79626" spans="2:2">
      <c r="B79626" s="150"/>
    </row>
    <row r="79627" spans="2:2">
      <c r="B79627" s="150"/>
    </row>
    <row r="79628" spans="2:2">
      <c r="B79628" s="150"/>
    </row>
    <row r="79629" spans="2:2">
      <c r="B79629" s="150"/>
    </row>
    <row r="79630" spans="2:2">
      <c r="B79630" s="150"/>
    </row>
    <row r="79631" spans="2:2">
      <c r="B79631" s="150"/>
    </row>
    <row r="79632" spans="2:2">
      <c r="B79632" s="150"/>
    </row>
    <row r="79633" spans="2:2">
      <c r="B79633" s="150"/>
    </row>
    <row r="79634" spans="2:2">
      <c r="B79634" s="150"/>
    </row>
    <row r="79635" spans="2:2">
      <c r="B79635" s="150"/>
    </row>
    <row r="79636" spans="2:2">
      <c r="B79636" s="150"/>
    </row>
    <row r="79637" spans="2:2">
      <c r="B79637" s="150"/>
    </row>
    <row r="79638" spans="2:2">
      <c r="B79638" s="150"/>
    </row>
    <row r="79639" spans="2:2">
      <c r="B79639" s="150"/>
    </row>
    <row r="79640" spans="2:2">
      <c r="B79640" s="150"/>
    </row>
    <row r="79641" spans="2:2">
      <c r="B79641" s="150"/>
    </row>
    <row r="79642" spans="2:2">
      <c r="B79642" s="150"/>
    </row>
    <row r="79643" spans="2:2">
      <c r="B79643" s="150"/>
    </row>
    <row r="79644" spans="2:2">
      <c r="B79644" s="150"/>
    </row>
    <row r="79645" spans="2:2">
      <c r="B79645" s="150"/>
    </row>
    <row r="79646" spans="2:2">
      <c r="B79646" s="150"/>
    </row>
    <row r="79647" spans="2:2">
      <c r="B79647" s="150"/>
    </row>
    <row r="79648" spans="2:2">
      <c r="B79648" s="150"/>
    </row>
    <row r="79649" spans="2:2">
      <c r="B79649" s="150"/>
    </row>
    <row r="79650" spans="2:2">
      <c r="B79650" s="150"/>
    </row>
    <row r="79651" spans="2:2">
      <c r="B79651" s="150"/>
    </row>
    <row r="79652" spans="2:2">
      <c r="B79652" s="150"/>
    </row>
    <row r="79653" spans="2:2">
      <c r="B79653" s="150"/>
    </row>
    <row r="79654" spans="2:2">
      <c r="B79654" s="150"/>
    </row>
    <row r="79655" spans="2:2">
      <c r="B79655" s="150"/>
    </row>
    <row r="79656" spans="2:2">
      <c r="B79656" s="150"/>
    </row>
    <row r="79657" spans="2:2">
      <c r="B79657" s="150"/>
    </row>
    <row r="79658" spans="2:2">
      <c r="B79658" s="150"/>
    </row>
    <row r="79659" spans="2:2">
      <c r="B79659" s="150"/>
    </row>
    <row r="79660" spans="2:2">
      <c r="B79660" s="150"/>
    </row>
    <row r="79661" spans="2:2">
      <c r="B79661" s="150"/>
    </row>
    <row r="79662" spans="2:2">
      <c r="B79662" s="150"/>
    </row>
    <row r="79663" spans="2:2">
      <c r="B79663" s="150"/>
    </row>
    <row r="79664" spans="2:2">
      <c r="B79664" s="150"/>
    </row>
    <row r="79665" spans="2:2">
      <c r="B79665" s="150"/>
    </row>
    <row r="79666" spans="2:2">
      <c r="B79666" s="150"/>
    </row>
    <row r="79667" spans="2:2">
      <c r="B79667" s="150"/>
    </row>
    <row r="79668" spans="2:2">
      <c r="B79668" s="150"/>
    </row>
    <row r="79669" spans="2:2">
      <c r="B79669" s="150"/>
    </row>
    <row r="79670" spans="2:2">
      <c r="B79670" s="150"/>
    </row>
    <row r="79671" spans="2:2">
      <c r="B79671" s="150"/>
    </row>
    <row r="79672" spans="2:2">
      <c r="B79672" s="150"/>
    </row>
    <row r="79673" spans="2:2">
      <c r="B79673" s="150"/>
    </row>
    <row r="79674" spans="2:2">
      <c r="B79674" s="150"/>
    </row>
    <row r="79675" spans="2:2">
      <c r="B79675" s="150"/>
    </row>
    <row r="79676" spans="2:2">
      <c r="B79676" s="150"/>
    </row>
    <row r="79677" spans="2:2">
      <c r="B79677" s="150"/>
    </row>
    <row r="79678" spans="2:2">
      <c r="B79678" s="150"/>
    </row>
    <row r="79679" spans="2:2">
      <c r="B79679" s="150"/>
    </row>
    <row r="79680" spans="2:2">
      <c r="B79680" s="150"/>
    </row>
    <row r="79681" spans="2:2">
      <c r="B79681" s="150"/>
    </row>
    <row r="79682" spans="2:2">
      <c r="B79682" s="150"/>
    </row>
    <row r="79683" spans="2:2">
      <c r="B79683" s="150"/>
    </row>
    <row r="79684" spans="2:2">
      <c r="B79684" s="150"/>
    </row>
    <row r="79685" spans="2:2">
      <c r="B79685" s="150"/>
    </row>
    <row r="79686" spans="2:2">
      <c r="B79686" s="150"/>
    </row>
    <row r="79687" spans="2:2">
      <c r="B79687" s="150"/>
    </row>
    <row r="79688" spans="2:2">
      <c r="B79688" s="150"/>
    </row>
    <row r="79689" spans="2:2">
      <c r="B79689" s="150"/>
    </row>
    <row r="79690" spans="2:2">
      <c r="B79690" s="150"/>
    </row>
    <row r="79691" spans="2:2">
      <c r="B79691" s="150"/>
    </row>
    <row r="79692" spans="2:2">
      <c r="B79692" s="150"/>
    </row>
    <row r="79693" spans="2:2">
      <c r="B79693" s="150"/>
    </row>
    <row r="79694" spans="2:2">
      <c r="B79694" s="150"/>
    </row>
    <row r="79695" spans="2:2">
      <c r="B79695" s="150"/>
    </row>
    <row r="79696" spans="2:2">
      <c r="B79696" s="150"/>
    </row>
    <row r="79697" spans="2:2">
      <c r="B79697" s="150"/>
    </row>
    <row r="79698" spans="2:2">
      <c r="B79698" s="150"/>
    </row>
    <row r="79699" spans="2:2">
      <c r="B79699" s="150"/>
    </row>
    <row r="79700" spans="2:2">
      <c r="B79700" s="150"/>
    </row>
    <row r="79701" spans="2:2">
      <c r="B79701" s="150"/>
    </row>
    <row r="79702" spans="2:2">
      <c r="B79702" s="150"/>
    </row>
    <row r="79703" spans="2:2">
      <c r="B79703" s="150"/>
    </row>
    <row r="79704" spans="2:2">
      <c r="B79704" s="150"/>
    </row>
    <row r="79705" spans="2:2">
      <c r="B79705" s="150"/>
    </row>
    <row r="79706" spans="2:2">
      <c r="B79706" s="150"/>
    </row>
    <row r="79707" spans="2:2">
      <c r="B79707" s="150"/>
    </row>
    <row r="79708" spans="2:2">
      <c r="B79708" s="150"/>
    </row>
    <row r="79709" spans="2:2">
      <c r="B79709" s="150"/>
    </row>
    <row r="79710" spans="2:2">
      <c r="B79710" s="150"/>
    </row>
    <row r="79711" spans="2:2">
      <c r="B79711" s="150"/>
    </row>
    <row r="79712" spans="2:2">
      <c r="B79712" s="150"/>
    </row>
    <row r="79713" spans="2:2">
      <c r="B79713" s="150"/>
    </row>
    <row r="79714" spans="2:2">
      <c r="B79714" s="150"/>
    </row>
    <row r="79715" spans="2:2">
      <c r="B79715" s="150"/>
    </row>
    <row r="79716" spans="2:2">
      <c r="B79716" s="150"/>
    </row>
    <row r="79717" spans="2:2">
      <c r="B79717" s="150"/>
    </row>
    <row r="79718" spans="2:2">
      <c r="B79718" s="150"/>
    </row>
    <row r="79719" spans="2:2">
      <c r="B79719" s="150"/>
    </row>
    <row r="79720" spans="2:2">
      <c r="B79720" s="150"/>
    </row>
    <row r="79721" spans="2:2">
      <c r="B79721" s="150"/>
    </row>
    <row r="79722" spans="2:2">
      <c r="B79722" s="150"/>
    </row>
    <row r="79723" spans="2:2">
      <c r="B79723" s="150"/>
    </row>
    <row r="79724" spans="2:2">
      <c r="B79724" s="150"/>
    </row>
    <row r="79725" spans="2:2">
      <c r="B79725" s="150"/>
    </row>
    <row r="79726" spans="2:2">
      <c r="B79726" s="150"/>
    </row>
    <row r="79727" spans="2:2">
      <c r="B79727" s="150"/>
    </row>
    <row r="79728" spans="2:2">
      <c r="B79728" s="150"/>
    </row>
    <row r="79729" spans="2:2">
      <c r="B79729" s="150"/>
    </row>
    <row r="79730" spans="2:2">
      <c r="B79730" s="150"/>
    </row>
    <row r="79731" spans="2:2">
      <c r="B79731" s="150"/>
    </row>
    <row r="79732" spans="2:2">
      <c r="B79732" s="150"/>
    </row>
    <row r="79733" spans="2:2">
      <c r="B79733" s="150"/>
    </row>
    <row r="79734" spans="2:2">
      <c r="B79734" s="150"/>
    </row>
    <row r="79735" spans="2:2">
      <c r="B79735" s="150"/>
    </row>
    <row r="79736" spans="2:2">
      <c r="B79736" s="150"/>
    </row>
    <row r="79737" spans="2:2">
      <c r="B79737" s="150"/>
    </row>
    <row r="79738" spans="2:2">
      <c r="B79738" s="150"/>
    </row>
    <row r="79739" spans="2:2">
      <c r="B79739" s="150"/>
    </row>
    <row r="79740" spans="2:2">
      <c r="B79740" s="150"/>
    </row>
    <row r="79741" spans="2:2">
      <c r="B79741" s="150"/>
    </row>
    <row r="79742" spans="2:2">
      <c r="B79742" s="150"/>
    </row>
    <row r="79743" spans="2:2">
      <c r="B79743" s="150"/>
    </row>
    <row r="79744" spans="2:2">
      <c r="B79744" s="150"/>
    </row>
    <row r="79745" spans="2:2">
      <c r="B79745" s="150"/>
    </row>
    <row r="79746" spans="2:2">
      <c r="B79746" s="150"/>
    </row>
    <row r="79747" spans="2:2">
      <c r="B79747" s="150"/>
    </row>
    <row r="79748" spans="2:2">
      <c r="B79748" s="150"/>
    </row>
    <row r="79749" spans="2:2">
      <c r="B79749" s="150"/>
    </row>
    <row r="79750" spans="2:2">
      <c r="B79750" s="150"/>
    </row>
    <row r="79751" spans="2:2">
      <c r="B79751" s="150"/>
    </row>
    <row r="79752" spans="2:2">
      <c r="B79752" s="150"/>
    </row>
    <row r="79753" spans="2:2">
      <c r="B79753" s="150"/>
    </row>
    <row r="79754" spans="2:2">
      <c r="B79754" s="150"/>
    </row>
    <row r="79755" spans="2:2">
      <c r="B79755" s="150"/>
    </row>
    <row r="79756" spans="2:2">
      <c r="B79756" s="150"/>
    </row>
    <row r="79757" spans="2:2">
      <c r="B79757" s="150"/>
    </row>
    <row r="79758" spans="2:2">
      <c r="B79758" s="150"/>
    </row>
    <row r="79759" spans="2:2">
      <c r="B79759" s="150"/>
    </row>
    <row r="79760" spans="2:2">
      <c r="B79760" s="150"/>
    </row>
    <row r="79761" spans="2:2">
      <c r="B79761" s="150"/>
    </row>
    <row r="79762" spans="2:2">
      <c r="B79762" s="150"/>
    </row>
    <row r="79763" spans="2:2">
      <c r="B79763" s="150"/>
    </row>
    <row r="79764" spans="2:2">
      <c r="B79764" s="150"/>
    </row>
    <row r="79765" spans="2:2">
      <c r="B79765" s="150"/>
    </row>
    <row r="79766" spans="2:2">
      <c r="B79766" s="150"/>
    </row>
    <row r="79767" spans="2:2">
      <c r="B79767" s="150"/>
    </row>
    <row r="79768" spans="2:2">
      <c r="B79768" s="150"/>
    </row>
    <row r="79769" spans="2:2">
      <c r="B79769" s="150"/>
    </row>
    <row r="79770" spans="2:2">
      <c r="B79770" s="150"/>
    </row>
    <row r="79771" spans="2:2">
      <c r="B79771" s="150"/>
    </row>
    <row r="79772" spans="2:2">
      <c r="B79772" s="150"/>
    </row>
    <row r="79773" spans="2:2">
      <c r="B79773" s="150"/>
    </row>
    <row r="79774" spans="2:2">
      <c r="B79774" s="150"/>
    </row>
    <row r="79775" spans="2:2">
      <c r="B79775" s="150"/>
    </row>
    <row r="79776" spans="2:2">
      <c r="B79776" s="150"/>
    </row>
    <row r="79777" spans="2:2">
      <c r="B79777" s="150"/>
    </row>
    <row r="79778" spans="2:2">
      <c r="B79778" s="150"/>
    </row>
    <row r="79779" spans="2:2">
      <c r="B79779" s="150"/>
    </row>
    <row r="79780" spans="2:2">
      <c r="B79780" s="150"/>
    </row>
    <row r="79781" spans="2:2">
      <c r="B79781" s="150"/>
    </row>
    <row r="79782" spans="2:2">
      <c r="B79782" s="150"/>
    </row>
    <row r="79783" spans="2:2">
      <c r="B79783" s="150"/>
    </row>
    <row r="79784" spans="2:2">
      <c r="B79784" s="150"/>
    </row>
    <row r="79785" spans="2:2">
      <c r="B79785" s="150"/>
    </row>
    <row r="79786" spans="2:2">
      <c r="B79786" s="150"/>
    </row>
    <row r="79787" spans="2:2">
      <c r="B79787" s="150"/>
    </row>
    <row r="79788" spans="2:2">
      <c r="B79788" s="150"/>
    </row>
    <row r="79789" spans="2:2">
      <c r="B79789" s="150"/>
    </row>
    <row r="79790" spans="2:2">
      <c r="B79790" s="150"/>
    </row>
    <row r="79791" spans="2:2">
      <c r="B79791" s="150"/>
    </row>
    <row r="79792" spans="2:2">
      <c r="B79792" s="150"/>
    </row>
    <row r="79793" spans="2:2">
      <c r="B79793" s="150"/>
    </row>
    <row r="79794" spans="2:2">
      <c r="B79794" s="150"/>
    </row>
    <row r="79795" spans="2:2">
      <c r="B79795" s="150"/>
    </row>
    <row r="79796" spans="2:2">
      <c r="B79796" s="150"/>
    </row>
    <row r="79797" spans="2:2">
      <c r="B79797" s="150"/>
    </row>
    <row r="79798" spans="2:2">
      <c r="B79798" s="150"/>
    </row>
    <row r="79799" spans="2:2">
      <c r="B79799" s="150"/>
    </row>
    <row r="79800" spans="2:2">
      <c r="B79800" s="150"/>
    </row>
    <row r="79801" spans="2:2">
      <c r="B79801" s="150"/>
    </row>
    <row r="79802" spans="2:2">
      <c r="B79802" s="150"/>
    </row>
    <row r="79803" spans="2:2">
      <c r="B79803" s="150"/>
    </row>
    <row r="79804" spans="2:2">
      <c r="B79804" s="150"/>
    </row>
    <row r="79805" spans="2:2">
      <c r="B79805" s="150"/>
    </row>
    <row r="79806" spans="2:2">
      <c r="B79806" s="150"/>
    </row>
    <row r="79807" spans="2:2">
      <c r="B79807" s="150"/>
    </row>
    <row r="79808" spans="2:2">
      <c r="B79808" s="150"/>
    </row>
    <row r="79809" spans="2:2">
      <c r="B79809" s="150"/>
    </row>
    <row r="79810" spans="2:2">
      <c r="B79810" s="150"/>
    </row>
    <row r="79811" spans="2:2">
      <c r="B79811" s="150"/>
    </row>
    <row r="79812" spans="2:2">
      <c r="B79812" s="150"/>
    </row>
    <row r="79813" spans="2:2">
      <c r="B79813" s="150"/>
    </row>
    <row r="79814" spans="2:2">
      <c r="B79814" s="150"/>
    </row>
    <row r="79815" spans="2:2">
      <c r="B79815" s="150"/>
    </row>
    <row r="79816" spans="2:2">
      <c r="B79816" s="150"/>
    </row>
    <row r="79817" spans="2:2">
      <c r="B79817" s="150"/>
    </row>
    <row r="79818" spans="2:2">
      <c r="B79818" s="150"/>
    </row>
    <row r="79819" spans="2:2">
      <c r="B79819" s="150"/>
    </row>
    <row r="79820" spans="2:2">
      <c r="B79820" s="150"/>
    </row>
    <row r="79821" spans="2:2">
      <c r="B79821" s="150"/>
    </row>
    <row r="79822" spans="2:2">
      <c r="B79822" s="150"/>
    </row>
    <row r="79823" spans="2:2">
      <c r="B79823" s="150"/>
    </row>
    <row r="79824" spans="2:2">
      <c r="B79824" s="150"/>
    </row>
    <row r="79825" spans="2:2">
      <c r="B79825" s="150"/>
    </row>
    <row r="79826" spans="2:2">
      <c r="B79826" s="150"/>
    </row>
    <row r="79827" spans="2:2">
      <c r="B79827" s="150"/>
    </row>
    <row r="79828" spans="2:2">
      <c r="B79828" s="150"/>
    </row>
    <row r="79829" spans="2:2">
      <c r="B79829" s="150"/>
    </row>
    <row r="79830" spans="2:2">
      <c r="B79830" s="150"/>
    </row>
    <row r="79831" spans="2:2">
      <c r="B79831" s="150"/>
    </row>
    <row r="79832" spans="2:2">
      <c r="B79832" s="150"/>
    </row>
    <row r="79833" spans="2:2">
      <c r="B79833" s="150"/>
    </row>
    <row r="79834" spans="2:2">
      <c r="B79834" s="150"/>
    </row>
    <row r="79835" spans="2:2">
      <c r="B79835" s="150"/>
    </row>
    <row r="79836" spans="2:2">
      <c r="B79836" s="150"/>
    </row>
    <row r="79837" spans="2:2">
      <c r="B79837" s="150"/>
    </row>
    <row r="79838" spans="2:2">
      <c r="B79838" s="150"/>
    </row>
    <row r="79839" spans="2:2">
      <c r="B79839" s="150"/>
    </row>
    <row r="79840" spans="2:2">
      <c r="B79840" s="150"/>
    </row>
    <row r="79841" spans="2:2">
      <c r="B79841" s="150"/>
    </row>
    <row r="79842" spans="2:2">
      <c r="B79842" s="150"/>
    </row>
    <row r="79843" spans="2:2">
      <c r="B79843" s="150"/>
    </row>
    <row r="79844" spans="2:2">
      <c r="B79844" s="150"/>
    </row>
    <row r="79845" spans="2:2">
      <c r="B79845" s="150"/>
    </row>
    <row r="79846" spans="2:2">
      <c r="B79846" s="150"/>
    </row>
    <row r="79847" spans="2:2">
      <c r="B79847" s="150"/>
    </row>
    <row r="79848" spans="2:2">
      <c r="B79848" s="150"/>
    </row>
    <row r="79849" spans="2:2">
      <c r="B79849" s="150"/>
    </row>
    <row r="79850" spans="2:2">
      <c r="B79850" s="150"/>
    </row>
    <row r="79851" spans="2:2">
      <c r="B79851" s="150"/>
    </row>
    <row r="79852" spans="2:2">
      <c r="B79852" s="150"/>
    </row>
    <row r="79853" spans="2:2">
      <c r="B79853" s="150"/>
    </row>
    <row r="79854" spans="2:2">
      <c r="B79854" s="150"/>
    </row>
    <row r="79855" spans="2:2">
      <c r="B79855" s="150"/>
    </row>
    <row r="79856" spans="2:2">
      <c r="B79856" s="150"/>
    </row>
    <row r="79857" spans="2:2">
      <c r="B79857" s="150"/>
    </row>
    <row r="79858" spans="2:2">
      <c r="B79858" s="150"/>
    </row>
    <row r="79859" spans="2:2">
      <c r="B79859" s="150"/>
    </row>
    <row r="79860" spans="2:2">
      <c r="B79860" s="150"/>
    </row>
    <row r="79861" spans="2:2">
      <c r="B79861" s="150"/>
    </row>
    <row r="79862" spans="2:2">
      <c r="B79862" s="150"/>
    </row>
    <row r="79863" spans="2:2">
      <c r="B79863" s="150"/>
    </row>
    <row r="79864" spans="2:2">
      <c r="B79864" s="150"/>
    </row>
    <row r="79865" spans="2:2">
      <c r="B79865" s="150"/>
    </row>
    <row r="79866" spans="2:2">
      <c r="B79866" s="150"/>
    </row>
    <row r="79867" spans="2:2">
      <c r="B79867" s="150"/>
    </row>
    <row r="79868" spans="2:2">
      <c r="B79868" s="150"/>
    </row>
    <row r="79869" spans="2:2">
      <c r="B79869" s="150"/>
    </row>
    <row r="79870" spans="2:2">
      <c r="B79870" s="150"/>
    </row>
    <row r="79871" spans="2:2">
      <c r="B79871" s="150"/>
    </row>
    <row r="79872" spans="2:2">
      <c r="B79872" s="150"/>
    </row>
    <row r="79873" spans="2:2">
      <c r="B79873" s="150"/>
    </row>
    <row r="79874" spans="2:2">
      <c r="B79874" s="150"/>
    </row>
    <row r="79875" spans="2:2">
      <c r="B79875" s="150"/>
    </row>
    <row r="79876" spans="2:2">
      <c r="B79876" s="150"/>
    </row>
    <row r="79877" spans="2:2">
      <c r="B79877" s="150"/>
    </row>
    <row r="79878" spans="2:2">
      <c r="B79878" s="150"/>
    </row>
    <row r="79879" spans="2:2">
      <c r="B79879" s="150"/>
    </row>
    <row r="79880" spans="2:2">
      <c r="B79880" s="150"/>
    </row>
    <row r="79881" spans="2:2">
      <c r="B79881" s="150"/>
    </row>
    <row r="79882" spans="2:2">
      <c r="B79882" s="150"/>
    </row>
    <row r="79883" spans="2:2">
      <c r="B79883" s="150"/>
    </row>
    <row r="79884" spans="2:2">
      <c r="B79884" s="150"/>
    </row>
    <row r="79885" spans="2:2">
      <c r="B79885" s="150"/>
    </row>
    <row r="79886" spans="2:2">
      <c r="B79886" s="150"/>
    </row>
    <row r="79887" spans="2:2">
      <c r="B79887" s="150"/>
    </row>
    <row r="79888" spans="2:2">
      <c r="B79888" s="150"/>
    </row>
    <row r="79889" spans="2:2">
      <c r="B79889" s="150"/>
    </row>
    <row r="79890" spans="2:2">
      <c r="B79890" s="150"/>
    </row>
    <row r="79891" spans="2:2">
      <c r="B79891" s="150"/>
    </row>
    <row r="79892" spans="2:2">
      <c r="B79892" s="150"/>
    </row>
    <row r="79893" spans="2:2">
      <c r="B79893" s="150"/>
    </row>
    <row r="79894" spans="2:2">
      <c r="B79894" s="150"/>
    </row>
    <row r="79895" spans="2:2">
      <c r="B79895" s="150"/>
    </row>
    <row r="79896" spans="2:2">
      <c r="B79896" s="150"/>
    </row>
    <row r="79897" spans="2:2">
      <c r="B79897" s="150"/>
    </row>
    <row r="79898" spans="2:2">
      <c r="B79898" s="150"/>
    </row>
    <row r="79899" spans="2:2">
      <c r="B79899" s="150"/>
    </row>
    <row r="79900" spans="2:2">
      <c r="B79900" s="150"/>
    </row>
    <row r="79901" spans="2:2">
      <c r="B79901" s="150"/>
    </row>
    <row r="79902" spans="2:2">
      <c r="B79902" s="150"/>
    </row>
    <row r="79903" spans="2:2">
      <c r="B79903" s="150"/>
    </row>
    <row r="79904" spans="2:2">
      <c r="B79904" s="150"/>
    </row>
    <row r="79905" spans="2:2">
      <c r="B79905" s="150"/>
    </row>
    <row r="79906" spans="2:2">
      <c r="B79906" s="150"/>
    </row>
    <row r="79907" spans="2:2">
      <c r="B79907" s="150"/>
    </row>
    <row r="79908" spans="2:2">
      <c r="B79908" s="150"/>
    </row>
    <row r="79909" spans="2:2">
      <c r="B79909" s="150"/>
    </row>
    <row r="79910" spans="2:2">
      <c r="B79910" s="150"/>
    </row>
    <row r="79911" spans="2:2">
      <c r="B79911" s="150"/>
    </row>
    <row r="79912" spans="2:2">
      <c r="B79912" s="150"/>
    </row>
    <row r="79913" spans="2:2">
      <c r="B79913" s="150"/>
    </row>
    <row r="79914" spans="2:2">
      <c r="B79914" s="150"/>
    </row>
    <row r="79915" spans="2:2">
      <c r="B79915" s="150"/>
    </row>
    <row r="79916" spans="2:2">
      <c r="B79916" s="150"/>
    </row>
    <row r="79917" spans="2:2">
      <c r="B79917" s="150"/>
    </row>
    <row r="79918" spans="2:2">
      <c r="B79918" s="150"/>
    </row>
    <row r="79919" spans="2:2">
      <c r="B79919" s="150"/>
    </row>
    <row r="79920" spans="2:2">
      <c r="B79920" s="150"/>
    </row>
    <row r="79921" spans="2:2">
      <c r="B79921" s="150"/>
    </row>
    <row r="79922" spans="2:2">
      <c r="B79922" s="150"/>
    </row>
    <row r="79923" spans="2:2">
      <c r="B79923" s="150"/>
    </row>
    <row r="79924" spans="2:2">
      <c r="B79924" s="150"/>
    </row>
    <row r="79925" spans="2:2">
      <c r="B79925" s="150"/>
    </row>
    <row r="79926" spans="2:2">
      <c r="B79926" s="150"/>
    </row>
    <row r="79927" spans="2:2">
      <c r="B79927" s="150"/>
    </row>
    <row r="79928" spans="2:2">
      <c r="B79928" s="150"/>
    </row>
    <row r="79929" spans="2:2">
      <c r="B79929" s="150"/>
    </row>
    <row r="79930" spans="2:2">
      <c r="B79930" s="150"/>
    </row>
    <row r="79931" spans="2:2">
      <c r="B79931" s="150"/>
    </row>
    <row r="79932" spans="2:2">
      <c r="B79932" s="150"/>
    </row>
    <row r="79933" spans="2:2">
      <c r="B79933" s="150"/>
    </row>
    <row r="79934" spans="2:2">
      <c r="B79934" s="150"/>
    </row>
    <row r="79935" spans="2:2">
      <c r="B79935" s="150"/>
    </row>
    <row r="79936" spans="2:2">
      <c r="B79936" s="150"/>
    </row>
    <row r="79937" spans="2:2">
      <c r="B79937" s="150"/>
    </row>
    <row r="79938" spans="2:2">
      <c r="B79938" s="150"/>
    </row>
    <row r="79939" spans="2:2">
      <c r="B79939" s="150"/>
    </row>
    <row r="79940" spans="2:2">
      <c r="B79940" s="150"/>
    </row>
    <row r="79941" spans="2:2">
      <c r="B79941" s="150"/>
    </row>
    <row r="79942" spans="2:2">
      <c r="B79942" s="150"/>
    </row>
    <row r="79943" spans="2:2">
      <c r="B79943" s="150"/>
    </row>
    <row r="79944" spans="2:2">
      <c r="B79944" s="150"/>
    </row>
    <row r="79945" spans="2:2">
      <c r="B79945" s="150"/>
    </row>
    <row r="79946" spans="2:2">
      <c r="B79946" s="150"/>
    </row>
    <row r="79947" spans="2:2">
      <c r="B79947" s="150"/>
    </row>
    <row r="79948" spans="2:2">
      <c r="B79948" s="150"/>
    </row>
    <row r="79949" spans="2:2">
      <c r="B79949" s="150"/>
    </row>
    <row r="79950" spans="2:2">
      <c r="B79950" s="150"/>
    </row>
    <row r="79951" spans="2:2">
      <c r="B79951" s="150"/>
    </row>
    <row r="79952" spans="2:2">
      <c r="B79952" s="150"/>
    </row>
    <row r="79953" spans="2:2">
      <c r="B79953" s="150"/>
    </row>
    <row r="79954" spans="2:2">
      <c r="B79954" s="150"/>
    </row>
    <row r="79955" spans="2:2">
      <c r="B79955" s="150"/>
    </row>
    <row r="79956" spans="2:2">
      <c r="B79956" s="150"/>
    </row>
    <row r="79957" spans="2:2">
      <c r="B79957" s="150"/>
    </row>
    <row r="79958" spans="2:2">
      <c r="B79958" s="150"/>
    </row>
    <row r="79959" spans="2:2">
      <c r="B79959" s="150"/>
    </row>
    <row r="79960" spans="2:2">
      <c r="B79960" s="150"/>
    </row>
    <row r="79961" spans="2:2">
      <c r="B79961" s="150"/>
    </row>
    <row r="79962" spans="2:2">
      <c r="B79962" s="150"/>
    </row>
    <row r="79963" spans="2:2">
      <c r="B79963" s="150"/>
    </row>
    <row r="79964" spans="2:2">
      <c r="B79964" s="150"/>
    </row>
    <row r="79965" spans="2:2">
      <c r="B79965" s="150"/>
    </row>
    <row r="79966" spans="2:2">
      <c r="B79966" s="150"/>
    </row>
    <row r="79967" spans="2:2">
      <c r="B79967" s="150"/>
    </row>
    <row r="79968" spans="2:2">
      <c r="B79968" s="150"/>
    </row>
    <row r="79969" spans="2:2">
      <c r="B79969" s="150"/>
    </row>
    <row r="79970" spans="2:2">
      <c r="B79970" s="150"/>
    </row>
    <row r="79971" spans="2:2">
      <c r="B79971" s="150"/>
    </row>
    <row r="79972" spans="2:2">
      <c r="B79972" s="150"/>
    </row>
    <row r="79973" spans="2:2">
      <c r="B79973" s="150"/>
    </row>
    <row r="79974" spans="2:2">
      <c r="B79974" s="150"/>
    </row>
    <row r="79975" spans="2:2">
      <c r="B79975" s="150"/>
    </row>
    <row r="79976" spans="2:2">
      <c r="B79976" s="150"/>
    </row>
    <row r="79977" spans="2:2">
      <c r="B79977" s="150"/>
    </row>
    <row r="79978" spans="2:2">
      <c r="B79978" s="150"/>
    </row>
    <row r="79979" spans="2:2">
      <c r="B79979" s="150"/>
    </row>
    <row r="79980" spans="2:2">
      <c r="B79980" s="150"/>
    </row>
    <row r="79981" spans="2:2">
      <c r="B79981" s="150"/>
    </row>
    <row r="79982" spans="2:2">
      <c r="B79982" s="150"/>
    </row>
    <row r="79983" spans="2:2">
      <c r="B79983" s="150"/>
    </row>
    <row r="79984" spans="2:2">
      <c r="B79984" s="150"/>
    </row>
    <row r="79985" spans="2:2">
      <c r="B79985" s="150"/>
    </row>
    <row r="79986" spans="2:2">
      <c r="B79986" s="150"/>
    </row>
    <row r="79987" spans="2:2">
      <c r="B79987" s="150"/>
    </row>
    <row r="79988" spans="2:2">
      <c r="B79988" s="150"/>
    </row>
    <row r="79989" spans="2:2">
      <c r="B79989" s="150"/>
    </row>
    <row r="79990" spans="2:2">
      <c r="B79990" s="150"/>
    </row>
    <row r="79991" spans="2:2">
      <c r="B79991" s="150"/>
    </row>
    <row r="79992" spans="2:2">
      <c r="B79992" s="150"/>
    </row>
    <row r="79993" spans="2:2">
      <c r="B79993" s="150"/>
    </row>
    <row r="79994" spans="2:2">
      <c r="B79994" s="150"/>
    </row>
    <row r="79995" spans="2:2">
      <c r="B79995" s="150"/>
    </row>
    <row r="79996" spans="2:2">
      <c r="B79996" s="150"/>
    </row>
    <row r="79997" spans="2:2">
      <c r="B79997" s="150"/>
    </row>
    <row r="79998" spans="2:2">
      <c r="B79998" s="150"/>
    </row>
    <row r="79999" spans="2:2">
      <c r="B79999" s="150"/>
    </row>
    <row r="80000" spans="2:2">
      <c r="B80000" s="150"/>
    </row>
    <row r="80001" spans="2:2">
      <c r="B80001" s="150"/>
    </row>
    <row r="80002" spans="2:2">
      <c r="B80002" s="150"/>
    </row>
    <row r="80003" spans="2:2">
      <c r="B80003" s="150"/>
    </row>
    <row r="80004" spans="2:2">
      <c r="B80004" s="150"/>
    </row>
    <row r="80005" spans="2:2">
      <c r="B80005" s="150"/>
    </row>
    <row r="80006" spans="2:2">
      <c r="B80006" s="150"/>
    </row>
    <row r="80007" spans="2:2">
      <c r="B80007" s="150"/>
    </row>
    <row r="80008" spans="2:2">
      <c r="B80008" s="150"/>
    </row>
    <row r="80009" spans="2:2">
      <c r="B80009" s="150"/>
    </row>
    <row r="80010" spans="2:2">
      <c r="B80010" s="150"/>
    </row>
    <row r="80011" spans="2:2">
      <c r="B80011" s="150"/>
    </row>
    <row r="80012" spans="2:2">
      <c r="B80012" s="150"/>
    </row>
    <row r="80013" spans="2:2">
      <c r="B80013" s="150"/>
    </row>
    <row r="80014" spans="2:2">
      <c r="B80014" s="150"/>
    </row>
    <row r="80015" spans="2:2">
      <c r="B80015" s="150"/>
    </row>
    <row r="80016" spans="2:2">
      <c r="B80016" s="150"/>
    </row>
    <row r="80017" spans="2:2">
      <c r="B80017" s="150"/>
    </row>
    <row r="80018" spans="2:2">
      <c r="B80018" s="150"/>
    </row>
    <row r="80019" spans="2:2">
      <c r="B80019" s="150"/>
    </row>
    <row r="80020" spans="2:2">
      <c r="B80020" s="150"/>
    </row>
    <row r="80021" spans="2:2">
      <c r="B80021" s="150"/>
    </row>
    <row r="80022" spans="2:2">
      <c r="B80022" s="150"/>
    </row>
    <row r="80023" spans="2:2">
      <c r="B80023" s="150"/>
    </row>
    <row r="80024" spans="2:2">
      <c r="B80024" s="150"/>
    </row>
    <row r="80025" spans="2:2">
      <c r="B80025" s="150"/>
    </row>
    <row r="80026" spans="2:2">
      <c r="B80026" s="150"/>
    </row>
    <row r="80027" spans="2:2">
      <c r="B80027" s="150"/>
    </row>
    <row r="80028" spans="2:2">
      <c r="B80028" s="150"/>
    </row>
    <row r="80029" spans="2:2">
      <c r="B80029" s="150"/>
    </row>
    <row r="80030" spans="2:2">
      <c r="B80030" s="150"/>
    </row>
    <row r="80031" spans="2:2">
      <c r="B80031" s="150"/>
    </row>
    <row r="80032" spans="2:2">
      <c r="B80032" s="150"/>
    </row>
    <row r="80033" spans="2:2">
      <c r="B80033" s="150"/>
    </row>
    <row r="80034" spans="2:2">
      <c r="B80034" s="150"/>
    </row>
    <row r="80035" spans="2:2">
      <c r="B80035" s="150"/>
    </row>
    <row r="80036" spans="2:2">
      <c r="B80036" s="150"/>
    </row>
    <row r="80037" spans="2:2">
      <c r="B80037" s="150"/>
    </row>
    <row r="80038" spans="2:2">
      <c r="B80038" s="150"/>
    </row>
    <row r="80039" spans="2:2">
      <c r="B80039" s="150"/>
    </row>
    <row r="80040" spans="2:2">
      <c r="B80040" s="150"/>
    </row>
    <row r="80041" spans="2:2">
      <c r="B80041" s="150"/>
    </row>
    <row r="80042" spans="2:2">
      <c r="B80042" s="150"/>
    </row>
    <row r="80043" spans="2:2">
      <c r="B80043" s="150"/>
    </row>
    <row r="80044" spans="2:2">
      <c r="B80044" s="150"/>
    </row>
    <row r="80045" spans="2:2">
      <c r="B80045" s="150"/>
    </row>
    <row r="80046" spans="2:2">
      <c r="B80046" s="150"/>
    </row>
    <row r="80047" spans="2:2">
      <c r="B80047" s="150"/>
    </row>
    <row r="80048" spans="2:2">
      <c r="B80048" s="150"/>
    </row>
    <row r="80049" spans="2:2">
      <c r="B80049" s="150"/>
    </row>
    <row r="80050" spans="2:2">
      <c r="B80050" s="150"/>
    </row>
    <row r="80051" spans="2:2">
      <c r="B80051" s="150"/>
    </row>
    <row r="80052" spans="2:2">
      <c r="B80052" s="150"/>
    </row>
    <row r="80053" spans="2:2">
      <c r="B80053" s="150"/>
    </row>
    <row r="80054" spans="2:2">
      <c r="B80054" s="150"/>
    </row>
    <row r="80055" spans="2:2">
      <c r="B80055" s="150"/>
    </row>
    <row r="80056" spans="2:2">
      <c r="B80056" s="150"/>
    </row>
    <row r="80057" spans="2:2">
      <c r="B80057" s="150"/>
    </row>
    <row r="80058" spans="2:2">
      <c r="B80058" s="150"/>
    </row>
    <row r="80059" spans="2:2">
      <c r="B80059" s="150"/>
    </row>
    <row r="80060" spans="2:2">
      <c r="B80060" s="150"/>
    </row>
    <row r="80061" spans="2:2">
      <c r="B80061" s="150"/>
    </row>
    <row r="80062" spans="2:2">
      <c r="B80062" s="150"/>
    </row>
    <row r="80063" spans="2:2">
      <c r="B80063" s="150"/>
    </row>
    <row r="80064" spans="2:2">
      <c r="B80064" s="150"/>
    </row>
    <row r="80065" spans="2:2">
      <c r="B80065" s="150"/>
    </row>
    <row r="80066" spans="2:2">
      <c r="B80066" s="150"/>
    </row>
    <row r="80067" spans="2:2">
      <c r="B80067" s="150"/>
    </row>
    <row r="80068" spans="2:2">
      <c r="B80068" s="150"/>
    </row>
    <row r="80069" spans="2:2">
      <c r="B80069" s="150"/>
    </row>
    <row r="80070" spans="2:2">
      <c r="B80070" s="150"/>
    </row>
    <row r="80071" spans="2:2">
      <c r="B80071" s="150"/>
    </row>
    <row r="80072" spans="2:2">
      <c r="B80072" s="150"/>
    </row>
    <row r="80073" spans="2:2">
      <c r="B80073" s="150"/>
    </row>
    <row r="80074" spans="2:2">
      <c r="B80074" s="150"/>
    </row>
    <row r="80075" spans="2:2">
      <c r="B80075" s="150"/>
    </row>
    <row r="80076" spans="2:2">
      <c r="B80076" s="150"/>
    </row>
    <row r="80077" spans="2:2">
      <c r="B80077" s="150"/>
    </row>
    <row r="80078" spans="2:2">
      <c r="B80078" s="150"/>
    </row>
    <row r="80079" spans="2:2">
      <c r="B80079" s="150"/>
    </row>
    <row r="80080" spans="2:2">
      <c r="B80080" s="150"/>
    </row>
    <row r="80081" spans="2:2">
      <c r="B80081" s="150"/>
    </row>
    <row r="80082" spans="2:2">
      <c r="B80082" s="150"/>
    </row>
    <row r="80083" spans="2:2">
      <c r="B80083" s="150"/>
    </row>
    <row r="80084" spans="2:2">
      <c r="B80084" s="150"/>
    </row>
    <row r="80085" spans="2:2">
      <c r="B80085" s="150"/>
    </row>
    <row r="80086" spans="2:2">
      <c r="B80086" s="150"/>
    </row>
    <row r="80087" spans="2:2">
      <c r="B80087" s="150"/>
    </row>
    <row r="80088" spans="2:2">
      <c r="B80088" s="150"/>
    </row>
    <row r="80089" spans="2:2">
      <c r="B80089" s="150"/>
    </row>
    <row r="80090" spans="2:2">
      <c r="B80090" s="150"/>
    </row>
    <row r="80091" spans="2:2">
      <c r="B80091" s="150"/>
    </row>
    <row r="80092" spans="2:2">
      <c r="B80092" s="150"/>
    </row>
    <row r="80093" spans="2:2">
      <c r="B80093" s="150"/>
    </row>
    <row r="80094" spans="2:2">
      <c r="B80094" s="150"/>
    </row>
    <row r="80095" spans="2:2">
      <c r="B80095" s="150"/>
    </row>
    <row r="80096" spans="2:2">
      <c r="B80096" s="150"/>
    </row>
    <row r="80097" spans="2:2">
      <c r="B80097" s="150"/>
    </row>
    <row r="80098" spans="2:2">
      <c r="B80098" s="150"/>
    </row>
    <row r="80099" spans="2:2">
      <c r="B80099" s="150"/>
    </row>
    <row r="80100" spans="2:2">
      <c r="B80100" s="150"/>
    </row>
    <row r="80101" spans="2:2">
      <c r="B80101" s="150"/>
    </row>
    <row r="80102" spans="2:2">
      <c r="B80102" s="150"/>
    </row>
    <row r="80103" spans="2:2">
      <c r="B80103" s="150"/>
    </row>
    <row r="80104" spans="2:2">
      <c r="B80104" s="150"/>
    </row>
    <row r="80105" spans="2:2">
      <c r="B80105" s="150"/>
    </row>
    <row r="80106" spans="2:2">
      <c r="B80106" s="150"/>
    </row>
    <row r="80107" spans="2:2">
      <c r="B80107" s="150"/>
    </row>
    <row r="80108" spans="2:2">
      <c r="B80108" s="150"/>
    </row>
    <row r="80109" spans="2:2">
      <c r="B80109" s="150"/>
    </row>
    <row r="80110" spans="2:2">
      <c r="B80110" s="150"/>
    </row>
    <row r="80111" spans="2:2">
      <c r="B80111" s="150"/>
    </row>
    <row r="80112" spans="2:2">
      <c r="B80112" s="150"/>
    </row>
    <row r="80113" spans="2:2">
      <c r="B80113" s="150"/>
    </row>
    <row r="80114" spans="2:2">
      <c r="B80114" s="150"/>
    </row>
    <row r="80115" spans="2:2">
      <c r="B80115" s="150"/>
    </row>
    <row r="80116" spans="2:2">
      <c r="B80116" s="150"/>
    </row>
    <row r="80117" spans="2:2">
      <c r="B80117" s="150"/>
    </row>
    <row r="80118" spans="2:2">
      <c r="B80118" s="150"/>
    </row>
    <row r="80119" spans="2:2">
      <c r="B80119" s="150"/>
    </row>
    <row r="80120" spans="2:2">
      <c r="B80120" s="150"/>
    </row>
    <row r="80121" spans="2:2">
      <c r="B80121" s="150"/>
    </row>
    <row r="80122" spans="2:2">
      <c r="B80122" s="150"/>
    </row>
    <row r="80123" spans="2:2">
      <c r="B80123" s="150"/>
    </row>
    <row r="80124" spans="2:2">
      <c r="B80124" s="150"/>
    </row>
    <row r="80125" spans="2:2">
      <c r="B80125" s="150"/>
    </row>
    <row r="80126" spans="2:2">
      <c r="B80126" s="150"/>
    </row>
    <row r="80127" spans="2:2">
      <c r="B80127" s="150"/>
    </row>
    <row r="80128" spans="2:2">
      <c r="B80128" s="150"/>
    </row>
    <row r="80129" spans="2:2">
      <c r="B80129" s="150"/>
    </row>
    <row r="80130" spans="2:2">
      <c r="B80130" s="150"/>
    </row>
    <row r="80131" spans="2:2">
      <c r="B80131" s="150"/>
    </row>
    <row r="80132" spans="2:2">
      <c r="B80132" s="150"/>
    </row>
    <row r="80133" spans="2:2">
      <c r="B80133" s="150"/>
    </row>
    <row r="80134" spans="2:2">
      <c r="B80134" s="150"/>
    </row>
    <row r="80135" spans="2:2">
      <c r="B80135" s="150"/>
    </row>
    <row r="80136" spans="2:2">
      <c r="B80136" s="150"/>
    </row>
    <row r="80137" spans="2:2">
      <c r="B80137" s="150"/>
    </row>
    <row r="80138" spans="2:2">
      <c r="B80138" s="150"/>
    </row>
    <row r="80139" spans="2:2">
      <c r="B80139" s="150"/>
    </row>
    <row r="80140" spans="2:2">
      <c r="B80140" s="150"/>
    </row>
    <row r="80141" spans="2:2">
      <c r="B80141" s="150"/>
    </row>
    <row r="80142" spans="2:2">
      <c r="B80142" s="150"/>
    </row>
    <row r="80143" spans="2:2">
      <c r="B80143" s="150"/>
    </row>
    <row r="80144" spans="2:2">
      <c r="B80144" s="150"/>
    </row>
    <row r="80145" spans="2:2">
      <c r="B80145" s="150"/>
    </row>
    <row r="80146" spans="2:2">
      <c r="B80146" s="150"/>
    </row>
    <row r="80147" spans="2:2">
      <c r="B80147" s="150"/>
    </row>
    <row r="80148" spans="2:2">
      <c r="B80148" s="150"/>
    </row>
    <row r="80149" spans="2:2">
      <c r="B80149" s="150"/>
    </row>
    <row r="80150" spans="2:2">
      <c r="B80150" s="150"/>
    </row>
    <row r="80151" spans="2:2">
      <c r="B80151" s="150"/>
    </row>
    <row r="80152" spans="2:2">
      <c r="B80152" s="150"/>
    </row>
    <row r="80153" spans="2:2">
      <c r="B80153" s="150"/>
    </row>
    <row r="80154" spans="2:2">
      <c r="B80154" s="150"/>
    </row>
    <row r="80155" spans="2:2">
      <c r="B80155" s="150"/>
    </row>
    <row r="80156" spans="2:2">
      <c r="B80156" s="150"/>
    </row>
    <row r="80157" spans="2:2">
      <c r="B80157" s="150"/>
    </row>
    <row r="80158" spans="2:2">
      <c r="B80158" s="150"/>
    </row>
    <row r="80159" spans="2:2">
      <c r="B80159" s="150"/>
    </row>
    <row r="80160" spans="2:2">
      <c r="B80160" s="150"/>
    </row>
    <row r="80161" spans="2:2">
      <c r="B80161" s="150"/>
    </row>
    <row r="80162" spans="2:2">
      <c r="B80162" s="150"/>
    </row>
    <row r="80163" spans="2:2">
      <c r="B80163" s="150"/>
    </row>
    <row r="80164" spans="2:2">
      <c r="B80164" s="150"/>
    </row>
    <row r="80165" spans="2:2">
      <c r="B80165" s="150"/>
    </row>
    <row r="80166" spans="2:2">
      <c r="B80166" s="150"/>
    </row>
    <row r="80167" spans="2:2">
      <c r="B80167" s="150"/>
    </row>
    <row r="80168" spans="2:2">
      <c r="B80168" s="150"/>
    </row>
    <row r="80169" spans="2:2">
      <c r="B80169" s="150"/>
    </row>
    <row r="80170" spans="2:2">
      <c r="B80170" s="150"/>
    </row>
    <row r="80171" spans="2:2">
      <c r="B80171" s="150"/>
    </row>
    <row r="80172" spans="2:2">
      <c r="B80172" s="150"/>
    </row>
    <row r="80173" spans="2:2">
      <c r="B80173" s="150"/>
    </row>
    <row r="80174" spans="2:2">
      <c r="B80174" s="150"/>
    </row>
    <row r="80175" spans="2:2">
      <c r="B80175" s="150"/>
    </row>
    <row r="80176" spans="2:2">
      <c r="B80176" s="150"/>
    </row>
    <row r="80177" spans="2:2">
      <c r="B80177" s="150"/>
    </row>
    <row r="80178" spans="2:2">
      <c r="B80178" s="150"/>
    </row>
    <row r="80179" spans="2:2">
      <c r="B80179" s="150"/>
    </row>
    <row r="80180" spans="2:2">
      <c r="B80180" s="150"/>
    </row>
    <row r="80181" spans="2:2">
      <c r="B80181" s="150"/>
    </row>
    <row r="80182" spans="2:2">
      <c r="B80182" s="150"/>
    </row>
    <row r="80183" spans="2:2">
      <c r="B80183" s="150"/>
    </row>
    <row r="80184" spans="2:2">
      <c r="B80184" s="150"/>
    </row>
    <row r="80185" spans="2:2">
      <c r="B80185" s="150"/>
    </row>
    <row r="80186" spans="2:2">
      <c r="B80186" s="150"/>
    </row>
    <row r="80187" spans="2:2">
      <c r="B80187" s="150"/>
    </row>
    <row r="80188" spans="2:2">
      <c r="B80188" s="150"/>
    </row>
    <row r="80189" spans="2:2">
      <c r="B80189" s="150"/>
    </row>
    <row r="80190" spans="2:2">
      <c r="B80190" s="150"/>
    </row>
    <row r="80191" spans="2:2">
      <c r="B80191" s="150"/>
    </row>
    <row r="80192" spans="2:2">
      <c r="B80192" s="150"/>
    </row>
    <row r="80193" spans="2:2">
      <c r="B80193" s="150"/>
    </row>
    <row r="80194" spans="2:2">
      <c r="B80194" s="150"/>
    </row>
    <row r="80195" spans="2:2">
      <c r="B80195" s="150"/>
    </row>
    <row r="80196" spans="2:2">
      <c r="B80196" s="150"/>
    </row>
    <row r="80197" spans="2:2">
      <c r="B80197" s="150"/>
    </row>
    <row r="80198" spans="2:2">
      <c r="B80198" s="150"/>
    </row>
    <row r="80199" spans="2:2">
      <c r="B80199" s="150"/>
    </row>
    <row r="80200" spans="2:2">
      <c r="B80200" s="150"/>
    </row>
    <row r="80201" spans="2:2">
      <c r="B80201" s="150"/>
    </row>
    <row r="80202" spans="2:2">
      <c r="B80202" s="150"/>
    </row>
    <row r="80203" spans="2:2">
      <c r="B80203" s="150"/>
    </row>
    <row r="80204" spans="2:2">
      <c r="B80204" s="150"/>
    </row>
    <row r="80205" spans="2:2">
      <c r="B80205" s="150"/>
    </row>
    <row r="80206" spans="2:2">
      <c r="B80206" s="150"/>
    </row>
    <row r="80207" spans="2:2">
      <c r="B80207" s="150"/>
    </row>
    <row r="80208" spans="2:2">
      <c r="B80208" s="150"/>
    </row>
    <row r="80209" spans="2:2">
      <c r="B80209" s="150"/>
    </row>
    <row r="80210" spans="2:2">
      <c r="B80210" s="150"/>
    </row>
    <row r="80211" spans="2:2">
      <c r="B80211" s="150"/>
    </row>
    <row r="80212" spans="2:2">
      <c r="B80212" s="150"/>
    </row>
    <row r="80213" spans="2:2">
      <c r="B80213" s="150"/>
    </row>
    <row r="80214" spans="2:2">
      <c r="B80214" s="150"/>
    </row>
    <row r="80215" spans="2:2">
      <c r="B80215" s="150"/>
    </row>
    <row r="80216" spans="2:2">
      <c r="B80216" s="150"/>
    </row>
    <row r="80217" spans="2:2">
      <c r="B80217" s="150"/>
    </row>
    <row r="80218" spans="2:2">
      <c r="B80218" s="150"/>
    </row>
    <row r="80219" spans="2:2">
      <c r="B80219" s="150"/>
    </row>
    <row r="80220" spans="2:2">
      <c r="B80220" s="150"/>
    </row>
    <row r="80221" spans="2:2">
      <c r="B80221" s="150"/>
    </row>
    <row r="80222" spans="2:2">
      <c r="B80222" s="150"/>
    </row>
    <row r="80223" spans="2:2">
      <c r="B80223" s="150"/>
    </row>
    <row r="80224" spans="2:2">
      <c r="B80224" s="150"/>
    </row>
    <row r="80225" spans="2:2">
      <c r="B80225" s="150"/>
    </row>
    <row r="80226" spans="2:2">
      <c r="B80226" s="150"/>
    </row>
    <row r="80227" spans="2:2">
      <c r="B80227" s="150"/>
    </row>
    <row r="80228" spans="2:2">
      <c r="B80228" s="150"/>
    </row>
    <row r="80229" spans="2:2">
      <c r="B80229" s="150"/>
    </row>
    <row r="80230" spans="2:2">
      <c r="B80230" s="150"/>
    </row>
    <row r="80231" spans="2:2">
      <c r="B80231" s="150"/>
    </row>
    <row r="80232" spans="2:2">
      <c r="B80232" s="150"/>
    </row>
    <row r="80233" spans="2:2">
      <c r="B80233" s="150"/>
    </row>
    <row r="80234" spans="2:2">
      <c r="B80234" s="150"/>
    </row>
    <row r="80235" spans="2:2">
      <c r="B80235" s="150"/>
    </row>
    <row r="80236" spans="2:2">
      <c r="B80236" s="150"/>
    </row>
    <row r="80237" spans="2:2">
      <c r="B80237" s="150"/>
    </row>
    <row r="80238" spans="2:2">
      <c r="B80238" s="150"/>
    </row>
    <row r="80239" spans="2:2">
      <c r="B80239" s="150"/>
    </row>
    <row r="80240" spans="2:2">
      <c r="B80240" s="150"/>
    </row>
    <row r="80241" spans="2:2">
      <c r="B80241" s="150"/>
    </row>
    <row r="80242" spans="2:2">
      <c r="B80242" s="150"/>
    </row>
    <row r="80243" spans="2:2">
      <c r="B80243" s="150"/>
    </row>
    <row r="80244" spans="2:2">
      <c r="B80244" s="150"/>
    </row>
    <row r="80245" spans="2:2">
      <c r="B80245" s="150"/>
    </row>
    <row r="80246" spans="2:2">
      <c r="B80246" s="150"/>
    </row>
    <row r="80247" spans="2:2">
      <c r="B80247" s="150"/>
    </row>
    <row r="80248" spans="2:2">
      <c r="B80248" s="150"/>
    </row>
    <row r="80249" spans="2:2">
      <c r="B80249" s="150"/>
    </row>
    <row r="80250" spans="2:2">
      <c r="B80250" s="150"/>
    </row>
    <row r="80251" spans="2:2">
      <c r="B80251" s="150"/>
    </row>
    <row r="80252" spans="2:2">
      <c r="B80252" s="150"/>
    </row>
    <row r="80253" spans="2:2">
      <c r="B80253" s="150"/>
    </row>
    <row r="80254" spans="2:2">
      <c r="B80254" s="150"/>
    </row>
    <row r="80255" spans="2:2">
      <c r="B80255" s="150"/>
    </row>
    <row r="80256" spans="2:2">
      <c r="B80256" s="150"/>
    </row>
    <row r="80257" spans="2:2">
      <c r="B80257" s="150"/>
    </row>
    <row r="80258" spans="2:2">
      <c r="B80258" s="150"/>
    </row>
    <row r="80259" spans="2:2">
      <c r="B80259" s="150"/>
    </row>
    <row r="80260" spans="2:2">
      <c r="B80260" s="150"/>
    </row>
    <row r="80261" spans="2:2">
      <c r="B80261" s="150"/>
    </row>
    <row r="80262" spans="2:2">
      <c r="B80262" s="150"/>
    </row>
    <row r="80263" spans="2:2">
      <c r="B80263" s="150"/>
    </row>
    <row r="80264" spans="2:2">
      <c r="B80264" s="150"/>
    </row>
    <row r="80265" spans="2:2">
      <c r="B80265" s="150"/>
    </row>
    <row r="80266" spans="2:2">
      <c r="B80266" s="150"/>
    </row>
    <row r="80267" spans="2:2">
      <c r="B80267" s="150"/>
    </row>
    <row r="80268" spans="2:2">
      <c r="B80268" s="150"/>
    </row>
    <row r="80269" spans="2:2">
      <c r="B80269" s="150"/>
    </row>
    <row r="80270" spans="2:2">
      <c r="B80270" s="150"/>
    </row>
    <row r="80271" spans="2:2">
      <c r="B80271" s="150"/>
    </row>
    <row r="80272" spans="2:2">
      <c r="B80272" s="150"/>
    </row>
    <row r="80273" spans="2:2">
      <c r="B80273" s="150"/>
    </row>
    <row r="80274" spans="2:2">
      <c r="B80274" s="150"/>
    </row>
    <row r="80275" spans="2:2">
      <c r="B80275" s="150"/>
    </row>
    <row r="80276" spans="2:2">
      <c r="B80276" s="150"/>
    </row>
    <row r="80277" spans="2:2">
      <c r="B80277" s="150"/>
    </row>
    <row r="80278" spans="2:2">
      <c r="B80278" s="150"/>
    </row>
    <row r="80279" spans="2:2">
      <c r="B80279" s="150"/>
    </row>
    <row r="80280" spans="2:2">
      <c r="B80280" s="150"/>
    </row>
    <row r="80281" spans="2:2">
      <c r="B80281" s="150"/>
    </row>
    <row r="80282" spans="2:2">
      <c r="B80282" s="150"/>
    </row>
    <row r="80283" spans="2:2">
      <c r="B80283" s="150"/>
    </row>
    <row r="80284" spans="2:2">
      <c r="B80284" s="150"/>
    </row>
    <row r="80285" spans="2:2">
      <c r="B80285" s="150"/>
    </row>
    <row r="80286" spans="2:2">
      <c r="B80286" s="150"/>
    </row>
    <row r="80287" spans="2:2">
      <c r="B80287" s="150"/>
    </row>
    <row r="80288" spans="2:2">
      <c r="B80288" s="150"/>
    </row>
    <row r="80289" spans="2:2">
      <c r="B80289" s="150"/>
    </row>
    <row r="80290" spans="2:2">
      <c r="B80290" s="150"/>
    </row>
    <row r="80291" spans="2:2">
      <c r="B80291" s="150"/>
    </row>
    <row r="80292" spans="2:2">
      <c r="B80292" s="150"/>
    </row>
    <row r="80293" spans="2:2">
      <c r="B80293" s="150"/>
    </row>
    <row r="80294" spans="2:2">
      <c r="B80294" s="150"/>
    </row>
    <row r="80295" spans="2:2">
      <c r="B80295" s="150"/>
    </row>
    <row r="80296" spans="2:2">
      <c r="B80296" s="150"/>
    </row>
    <row r="80297" spans="2:2">
      <c r="B80297" s="150"/>
    </row>
    <row r="80298" spans="2:2">
      <c r="B80298" s="150"/>
    </row>
    <row r="80299" spans="2:2">
      <c r="B80299" s="150"/>
    </row>
    <row r="80300" spans="2:2">
      <c r="B80300" s="150"/>
    </row>
    <row r="80301" spans="2:2">
      <c r="B80301" s="150"/>
    </row>
    <row r="80302" spans="2:2">
      <c r="B80302" s="150"/>
    </row>
    <row r="80303" spans="2:2">
      <c r="B80303" s="150"/>
    </row>
    <row r="80304" spans="2:2">
      <c r="B80304" s="150"/>
    </row>
    <row r="80305" spans="2:2">
      <c r="B80305" s="150"/>
    </row>
    <row r="80306" spans="2:2">
      <c r="B80306" s="150"/>
    </row>
    <row r="80307" spans="2:2">
      <c r="B80307" s="150"/>
    </row>
    <row r="80308" spans="2:2">
      <c r="B80308" s="150"/>
    </row>
    <row r="80309" spans="2:2">
      <c r="B80309" s="150"/>
    </row>
    <row r="80310" spans="2:2">
      <c r="B80310" s="150"/>
    </row>
    <row r="80311" spans="2:2">
      <c r="B80311" s="150"/>
    </row>
    <row r="80312" spans="2:2">
      <c r="B80312" s="150"/>
    </row>
    <row r="80313" spans="2:2">
      <c r="B80313" s="150"/>
    </row>
    <row r="80314" spans="2:2">
      <c r="B80314" s="150"/>
    </row>
    <row r="80315" spans="2:2">
      <c r="B80315" s="150"/>
    </row>
    <row r="80316" spans="2:2">
      <c r="B80316" s="150"/>
    </row>
    <row r="80317" spans="2:2">
      <c r="B80317" s="150"/>
    </row>
    <row r="80318" spans="2:2">
      <c r="B80318" s="150"/>
    </row>
    <row r="80319" spans="2:2">
      <c r="B80319" s="150"/>
    </row>
    <row r="80320" spans="2:2">
      <c r="B80320" s="150"/>
    </row>
    <row r="80321" spans="2:2">
      <c r="B80321" s="150"/>
    </row>
    <row r="80322" spans="2:2">
      <c r="B80322" s="150"/>
    </row>
    <row r="80323" spans="2:2">
      <c r="B80323" s="150"/>
    </row>
    <row r="80324" spans="2:2">
      <c r="B80324" s="150"/>
    </row>
    <row r="80325" spans="2:2">
      <c r="B80325" s="150"/>
    </row>
    <row r="80326" spans="2:2">
      <c r="B80326" s="150"/>
    </row>
    <row r="80327" spans="2:2">
      <c r="B80327" s="150"/>
    </row>
    <row r="80328" spans="2:2">
      <c r="B80328" s="150"/>
    </row>
    <row r="80329" spans="2:2">
      <c r="B80329" s="150"/>
    </row>
    <row r="80330" spans="2:2">
      <c r="B80330" s="150"/>
    </row>
    <row r="80331" spans="2:2">
      <c r="B80331" s="150"/>
    </row>
    <row r="80332" spans="2:2">
      <c r="B80332" s="150"/>
    </row>
    <row r="80333" spans="2:2">
      <c r="B80333" s="150"/>
    </row>
    <row r="80334" spans="2:2">
      <c r="B80334" s="150"/>
    </row>
    <row r="80335" spans="2:2">
      <c r="B80335" s="150"/>
    </row>
    <row r="80336" spans="2:2">
      <c r="B80336" s="150"/>
    </row>
    <row r="80337" spans="2:2">
      <c r="B80337" s="150"/>
    </row>
    <row r="80338" spans="2:2">
      <c r="B80338" s="150"/>
    </row>
    <row r="80339" spans="2:2">
      <c r="B80339" s="150"/>
    </row>
    <row r="80340" spans="2:2">
      <c r="B80340" s="150"/>
    </row>
    <row r="80341" spans="2:2">
      <c r="B80341" s="150"/>
    </row>
    <row r="80342" spans="2:2">
      <c r="B80342" s="150"/>
    </row>
    <row r="80343" spans="2:2">
      <c r="B80343" s="150"/>
    </row>
    <row r="80344" spans="2:2">
      <c r="B80344" s="150"/>
    </row>
    <row r="80345" spans="2:2">
      <c r="B80345" s="150"/>
    </row>
    <row r="80346" spans="2:2">
      <c r="B80346" s="150"/>
    </row>
    <row r="80347" spans="2:2">
      <c r="B80347" s="150"/>
    </row>
    <row r="80348" spans="2:2">
      <c r="B80348" s="150"/>
    </row>
    <row r="80349" spans="2:2">
      <c r="B80349" s="150"/>
    </row>
    <row r="80350" spans="2:2">
      <c r="B80350" s="150"/>
    </row>
    <row r="80351" spans="2:2">
      <c r="B80351" s="150"/>
    </row>
    <row r="80352" spans="2:2">
      <c r="B80352" s="150"/>
    </row>
    <row r="80353" spans="2:2">
      <c r="B80353" s="150"/>
    </row>
    <row r="80354" spans="2:2">
      <c r="B80354" s="150"/>
    </row>
    <row r="80355" spans="2:2">
      <c r="B80355" s="150"/>
    </row>
    <row r="80356" spans="2:2">
      <c r="B80356" s="150"/>
    </row>
    <row r="80357" spans="2:2">
      <c r="B80357" s="150"/>
    </row>
    <row r="80358" spans="2:2">
      <c r="B80358" s="150"/>
    </row>
    <row r="80359" spans="2:2">
      <c r="B80359" s="150"/>
    </row>
    <row r="80360" spans="2:2">
      <c r="B80360" s="150"/>
    </row>
    <row r="80361" spans="2:2">
      <c r="B80361" s="150"/>
    </row>
    <row r="80362" spans="2:2">
      <c r="B80362" s="150"/>
    </row>
    <row r="80363" spans="2:2">
      <c r="B80363" s="150"/>
    </row>
    <row r="80364" spans="2:2">
      <c r="B80364" s="150"/>
    </row>
    <row r="80365" spans="2:2">
      <c r="B80365" s="150"/>
    </row>
    <row r="80366" spans="2:2">
      <c r="B80366" s="150"/>
    </row>
    <row r="80367" spans="2:2">
      <c r="B80367" s="150"/>
    </row>
    <row r="80368" spans="2:2">
      <c r="B80368" s="150"/>
    </row>
    <row r="80369" spans="2:2">
      <c r="B80369" s="150"/>
    </row>
    <row r="80370" spans="2:2">
      <c r="B80370" s="150"/>
    </row>
    <row r="80371" spans="2:2">
      <c r="B80371" s="150"/>
    </row>
    <row r="80372" spans="2:2">
      <c r="B80372" s="150"/>
    </row>
    <row r="80373" spans="2:2">
      <c r="B80373" s="150"/>
    </row>
    <row r="80374" spans="2:2">
      <c r="B80374" s="150"/>
    </row>
    <row r="80375" spans="2:2">
      <c r="B80375" s="150"/>
    </row>
    <row r="80376" spans="2:2">
      <c r="B80376" s="150"/>
    </row>
    <row r="80377" spans="2:2">
      <c r="B80377" s="150"/>
    </row>
    <row r="80378" spans="2:2">
      <c r="B80378" s="150"/>
    </row>
    <row r="80379" spans="2:2">
      <c r="B80379" s="150"/>
    </row>
    <row r="80380" spans="2:2">
      <c r="B80380" s="150"/>
    </row>
    <row r="80381" spans="2:2">
      <c r="B80381" s="150"/>
    </row>
    <row r="80382" spans="2:2">
      <c r="B80382" s="150"/>
    </row>
    <row r="80383" spans="2:2">
      <c r="B80383" s="150"/>
    </row>
    <row r="80384" spans="2:2">
      <c r="B80384" s="150"/>
    </row>
    <row r="80385" spans="2:2">
      <c r="B80385" s="150"/>
    </row>
    <row r="80386" spans="2:2">
      <c r="B80386" s="150"/>
    </row>
    <row r="80387" spans="2:2">
      <c r="B80387" s="150"/>
    </row>
    <row r="80388" spans="2:2">
      <c r="B80388" s="150"/>
    </row>
    <row r="80389" spans="2:2">
      <c r="B80389" s="150"/>
    </row>
    <row r="80390" spans="2:2">
      <c r="B80390" s="150"/>
    </row>
    <row r="80391" spans="2:2">
      <c r="B80391" s="150"/>
    </row>
    <row r="80392" spans="2:2">
      <c r="B80392" s="150"/>
    </row>
    <row r="80393" spans="2:2">
      <c r="B80393" s="150"/>
    </row>
    <row r="80394" spans="2:2">
      <c r="B80394" s="150"/>
    </row>
    <row r="80395" spans="2:2">
      <c r="B80395" s="150"/>
    </row>
    <row r="80396" spans="2:2">
      <c r="B80396" s="150"/>
    </row>
    <row r="80397" spans="2:2">
      <c r="B80397" s="150"/>
    </row>
    <row r="80398" spans="2:2">
      <c r="B80398" s="150"/>
    </row>
    <row r="80399" spans="2:2">
      <c r="B80399" s="150"/>
    </row>
    <row r="80400" spans="2:2">
      <c r="B80400" s="150"/>
    </row>
    <row r="80401" spans="2:2">
      <c r="B80401" s="150"/>
    </row>
    <row r="80402" spans="2:2">
      <c r="B80402" s="150"/>
    </row>
    <row r="80403" spans="2:2">
      <c r="B80403" s="150"/>
    </row>
    <row r="80404" spans="2:2">
      <c r="B80404" s="150"/>
    </row>
    <row r="80405" spans="2:2">
      <c r="B80405" s="150"/>
    </row>
    <row r="80406" spans="2:2">
      <c r="B80406" s="150"/>
    </row>
    <row r="80407" spans="2:2">
      <c r="B80407" s="150"/>
    </row>
    <row r="80408" spans="2:2">
      <c r="B80408" s="150"/>
    </row>
    <row r="80409" spans="2:2">
      <c r="B80409" s="150"/>
    </row>
    <row r="80410" spans="2:2">
      <c r="B80410" s="150"/>
    </row>
    <row r="80411" spans="2:2">
      <c r="B80411" s="150"/>
    </row>
    <row r="80412" spans="2:2">
      <c r="B80412" s="150"/>
    </row>
    <row r="80413" spans="2:2">
      <c r="B80413" s="150"/>
    </row>
    <row r="80414" spans="2:2">
      <c r="B80414" s="150"/>
    </row>
    <row r="80415" spans="2:2">
      <c r="B80415" s="150"/>
    </row>
    <row r="80416" spans="2:2">
      <c r="B80416" s="150"/>
    </row>
    <row r="80417" spans="2:2">
      <c r="B80417" s="150"/>
    </row>
    <row r="80418" spans="2:2">
      <c r="B80418" s="150"/>
    </row>
    <row r="80419" spans="2:2">
      <c r="B80419" s="150"/>
    </row>
    <row r="80420" spans="2:2">
      <c r="B80420" s="150"/>
    </row>
    <row r="80421" spans="2:2">
      <c r="B80421" s="150"/>
    </row>
    <row r="80422" spans="2:2">
      <c r="B80422" s="150"/>
    </row>
    <row r="80423" spans="2:2">
      <c r="B80423" s="150"/>
    </row>
    <row r="80424" spans="2:2">
      <c r="B80424" s="150"/>
    </row>
    <row r="80425" spans="2:2">
      <c r="B80425" s="150"/>
    </row>
    <row r="80426" spans="2:2">
      <c r="B80426" s="150"/>
    </row>
    <row r="80427" spans="2:2">
      <c r="B80427" s="150"/>
    </row>
    <row r="80428" spans="2:2">
      <c r="B80428" s="150"/>
    </row>
    <row r="80429" spans="2:2">
      <c r="B80429" s="150"/>
    </row>
    <row r="80430" spans="2:2">
      <c r="B80430" s="150"/>
    </row>
    <row r="80431" spans="2:2">
      <c r="B80431" s="150"/>
    </row>
    <row r="80432" spans="2:2">
      <c r="B80432" s="150"/>
    </row>
    <row r="80433" spans="2:2">
      <c r="B80433" s="150"/>
    </row>
    <row r="80434" spans="2:2">
      <c r="B80434" s="150"/>
    </row>
    <row r="80435" spans="2:2">
      <c r="B80435" s="150"/>
    </row>
    <row r="80436" spans="2:2">
      <c r="B80436" s="150"/>
    </row>
    <row r="80437" spans="2:2">
      <c r="B80437" s="150"/>
    </row>
    <row r="80438" spans="2:2">
      <c r="B80438" s="150"/>
    </row>
    <row r="80439" spans="2:2">
      <c r="B80439" s="150"/>
    </row>
    <row r="80440" spans="2:2">
      <c r="B80440" s="150"/>
    </row>
    <row r="80441" spans="2:2">
      <c r="B80441" s="150"/>
    </row>
    <row r="80442" spans="2:2">
      <c r="B80442" s="150"/>
    </row>
    <row r="80443" spans="2:2">
      <c r="B80443" s="150"/>
    </row>
    <row r="80444" spans="2:2">
      <c r="B80444" s="150"/>
    </row>
    <row r="80445" spans="2:2">
      <c r="B80445" s="150"/>
    </row>
    <row r="80446" spans="2:2">
      <c r="B80446" s="150"/>
    </row>
    <row r="80447" spans="2:2">
      <c r="B80447" s="150"/>
    </row>
    <row r="80448" spans="2:2">
      <c r="B80448" s="150"/>
    </row>
    <row r="80449" spans="2:2">
      <c r="B80449" s="150"/>
    </row>
    <row r="80450" spans="2:2">
      <c r="B80450" s="150"/>
    </row>
    <row r="80451" spans="2:2">
      <c r="B80451" s="150"/>
    </row>
    <row r="80452" spans="2:2">
      <c r="B80452" s="150"/>
    </row>
    <row r="80453" spans="2:2">
      <c r="B80453" s="150"/>
    </row>
    <row r="80454" spans="2:2">
      <c r="B80454" s="150"/>
    </row>
    <row r="80455" spans="2:2">
      <c r="B80455" s="150"/>
    </row>
    <row r="80456" spans="2:2">
      <c r="B80456" s="150"/>
    </row>
    <row r="80457" spans="2:2">
      <c r="B80457" s="150"/>
    </row>
    <row r="80458" spans="2:2">
      <c r="B80458" s="150"/>
    </row>
    <row r="80459" spans="2:2">
      <c r="B80459" s="150"/>
    </row>
    <row r="80460" spans="2:2">
      <c r="B80460" s="150"/>
    </row>
    <row r="80461" spans="2:2">
      <c r="B80461" s="150"/>
    </row>
    <row r="80462" spans="2:2">
      <c r="B80462" s="150"/>
    </row>
    <row r="80463" spans="2:2">
      <c r="B80463" s="150"/>
    </row>
    <row r="80464" spans="2:2">
      <c r="B80464" s="150"/>
    </row>
    <row r="80465" spans="2:2">
      <c r="B80465" s="150"/>
    </row>
    <row r="80466" spans="2:2">
      <c r="B80466" s="150"/>
    </row>
    <row r="80467" spans="2:2">
      <c r="B80467" s="150"/>
    </row>
    <row r="80468" spans="2:2">
      <c r="B80468" s="150"/>
    </row>
    <row r="80469" spans="2:2">
      <c r="B80469" s="150"/>
    </row>
    <row r="80470" spans="2:2">
      <c r="B80470" s="150"/>
    </row>
    <row r="80471" spans="2:2">
      <c r="B80471" s="150"/>
    </row>
    <row r="80472" spans="2:2">
      <c r="B80472" s="150"/>
    </row>
    <row r="80473" spans="2:2">
      <c r="B80473" s="150"/>
    </row>
    <row r="80474" spans="2:2">
      <c r="B80474" s="150"/>
    </row>
    <row r="80475" spans="2:2">
      <c r="B80475" s="150"/>
    </row>
    <row r="80476" spans="2:2">
      <c r="B80476" s="150"/>
    </row>
    <row r="80477" spans="2:2">
      <c r="B80477" s="150"/>
    </row>
    <row r="80478" spans="2:2">
      <c r="B80478" s="150"/>
    </row>
    <row r="80479" spans="2:2">
      <c r="B80479" s="150"/>
    </row>
    <row r="80480" spans="2:2">
      <c r="B80480" s="150"/>
    </row>
    <row r="80481" spans="2:2">
      <c r="B80481" s="150"/>
    </row>
    <row r="80482" spans="2:2">
      <c r="B80482" s="150"/>
    </row>
    <row r="80483" spans="2:2">
      <c r="B80483" s="150"/>
    </row>
    <row r="80484" spans="2:2">
      <c r="B80484" s="150"/>
    </row>
    <row r="80485" spans="2:2">
      <c r="B80485" s="150"/>
    </row>
    <row r="80486" spans="2:2">
      <c r="B80486" s="150"/>
    </row>
    <row r="80487" spans="2:2">
      <c r="B80487" s="150"/>
    </row>
    <row r="80488" spans="2:2">
      <c r="B80488" s="150"/>
    </row>
    <row r="80489" spans="2:2">
      <c r="B80489" s="150"/>
    </row>
    <row r="80490" spans="2:2">
      <c r="B80490" s="150"/>
    </row>
    <row r="80491" spans="2:2">
      <c r="B80491" s="150"/>
    </row>
    <row r="80492" spans="2:2">
      <c r="B80492" s="150"/>
    </row>
    <row r="80493" spans="2:2">
      <c r="B80493" s="150"/>
    </row>
    <row r="80494" spans="2:2">
      <c r="B80494" s="150"/>
    </row>
    <row r="80495" spans="2:2">
      <c r="B80495" s="150"/>
    </row>
    <row r="80496" spans="2:2">
      <c r="B80496" s="150"/>
    </row>
    <row r="80497" spans="2:2">
      <c r="B80497" s="150"/>
    </row>
    <row r="80498" spans="2:2">
      <c r="B80498" s="150"/>
    </row>
    <row r="80499" spans="2:2">
      <c r="B80499" s="150"/>
    </row>
    <row r="80500" spans="2:2">
      <c r="B80500" s="150"/>
    </row>
    <row r="80501" spans="2:2">
      <c r="B80501" s="150"/>
    </row>
    <row r="80502" spans="2:2">
      <c r="B80502" s="150"/>
    </row>
    <row r="80503" spans="2:2">
      <c r="B80503" s="150"/>
    </row>
    <row r="80504" spans="2:2">
      <c r="B80504" s="150"/>
    </row>
    <row r="80505" spans="2:2">
      <c r="B80505" s="150"/>
    </row>
    <row r="80506" spans="2:2">
      <c r="B80506" s="150"/>
    </row>
    <row r="80507" spans="2:2">
      <c r="B80507" s="150"/>
    </row>
    <row r="80508" spans="2:2">
      <c r="B80508" s="150"/>
    </row>
    <row r="80509" spans="2:2">
      <c r="B80509" s="150"/>
    </row>
    <row r="80510" spans="2:2">
      <c r="B80510" s="150"/>
    </row>
    <row r="80511" spans="2:2">
      <c r="B80511" s="150"/>
    </row>
    <row r="80512" spans="2:2">
      <c r="B80512" s="150"/>
    </row>
    <row r="80513" spans="2:2">
      <c r="B80513" s="150"/>
    </row>
    <row r="80514" spans="2:2">
      <c r="B80514" s="150"/>
    </row>
    <row r="80515" spans="2:2">
      <c r="B80515" s="150"/>
    </row>
    <row r="80516" spans="2:2">
      <c r="B80516" s="150"/>
    </row>
    <row r="80517" spans="2:2">
      <c r="B80517" s="150"/>
    </row>
    <row r="80518" spans="2:2">
      <c r="B80518" s="150"/>
    </row>
    <row r="80519" spans="2:2">
      <c r="B80519" s="150"/>
    </row>
    <row r="80520" spans="2:2">
      <c r="B80520" s="150"/>
    </row>
    <row r="80521" spans="2:2">
      <c r="B80521" s="150"/>
    </row>
    <row r="80522" spans="2:2">
      <c r="B80522" s="150"/>
    </row>
    <row r="80523" spans="2:2">
      <c r="B80523" s="150"/>
    </row>
    <row r="80524" spans="2:2">
      <c r="B80524" s="150"/>
    </row>
    <row r="80525" spans="2:2">
      <c r="B80525" s="150"/>
    </row>
    <row r="80526" spans="2:2">
      <c r="B80526" s="150"/>
    </row>
    <row r="80527" spans="2:2">
      <c r="B80527" s="150"/>
    </row>
    <row r="80528" spans="2:2">
      <c r="B80528" s="150"/>
    </row>
    <row r="80529" spans="2:2">
      <c r="B80529" s="150"/>
    </row>
    <row r="80530" spans="2:2">
      <c r="B80530" s="150"/>
    </row>
    <row r="80531" spans="2:2">
      <c r="B80531" s="150"/>
    </row>
    <row r="80532" spans="2:2">
      <c r="B80532" s="150"/>
    </row>
    <row r="80533" spans="2:2">
      <c r="B80533" s="150"/>
    </row>
    <row r="80534" spans="2:2">
      <c r="B80534" s="150"/>
    </row>
    <row r="80535" spans="2:2">
      <c r="B80535" s="150"/>
    </row>
    <row r="80536" spans="2:2">
      <c r="B80536" s="150"/>
    </row>
    <row r="80537" spans="2:2">
      <c r="B80537" s="150"/>
    </row>
    <row r="80538" spans="2:2">
      <c r="B80538" s="150"/>
    </row>
    <row r="80539" spans="2:2">
      <c r="B80539" s="150"/>
    </row>
    <row r="80540" spans="2:2">
      <c r="B80540" s="150"/>
    </row>
    <row r="80541" spans="2:2">
      <c r="B80541" s="150"/>
    </row>
    <row r="80542" spans="2:2">
      <c r="B80542" s="150"/>
    </row>
    <row r="80543" spans="2:2">
      <c r="B80543" s="150"/>
    </row>
    <row r="80544" spans="2:2">
      <c r="B80544" s="150"/>
    </row>
    <row r="80545" spans="2:2">
      <c r="B80545" s="150"/>
    </row>
    <row r="80546" spans="2:2">
      <c r="B80546" s="150"/>
    </row>
    <row r="80547" spans="2:2">
      <c r="B80547" s="150"/>
    </row>
    <row r="80548" spans="2:2">
      <c r="B80548" s="150"/>
    </row>
    <row r="80549" spans="2:2">
      <c r="B80549" s="150"/>
    </row>
    <row r="80550" spans="2:2">
      <c r="B80550" s="150"/>
    </row>
    <row r="80551" spans="2:2">
      <c r="B80551" s="150"/>
    </row>
    <row r="80552" spans="2:2">
      <c r="B80552" s="150"/>
    </row>
    <row r="80553" spans="2:2">
      <c r="B80553" s="150"/>
    </row>
    <row r="80554" spans="2:2">
      <c r="B80554" s="150"/>
    </row>
    <row r="80555" spans="2:2">
      <c r="B80555" s="150"/>
    </row>
    <row r="80556" spans="2:2">
      <c r="B80556" s="150"/>
    </row>
    <row r="80557" spans="2:2">
      <c r="B80557" s="150"/>
    </row>
    <row r="80558" spans="2:2">
      <c r="B80558" s="150"/>
    </row>
    <row r="80559" spans="2:2">
      <c r="B80559" s="150"/>
    </row>
    <row r="80560" spans="2:2">
      <c r="B80560" s="150"/>
    </row>
    <row r="80561" spans="2:2">
      <c r="B80561" s="150"/>
    </row>
    <row r="80562" spans="2:2">
      <c r="B80562" s="150"/>
    </row>
    <row r="80563" spans="2:2">
      <c r="B80563" s="150"/>
    </row>
    <row r="80564" spans="2:2">
      <c r="B80564" s="150"/>
    </row>
    <row r="80565" spans="2:2">
      <c r="B80565" s="150"/>
    </row>
    <row r="80566" spans="2:2">
      <c r="B80566" s="150"/>
    </row>
    <row r="80567" spans="2:2">
      <c r="B80567" s="150"/>
    </row>
    <row r="80568" spans="2:2">
      <c r="B80568" s="150"/>
    </row>
    <row r="80569" spans="2:2">
      <c r="B80569" s="150"/>
    </row>
    <row r="80570" spans="2:2">
      <c r="B80570" s="150"/>
    </row>
    <row r="80571" spans="2:2">
      <c r="B80571" s="150"/>
    </row>
    <row r="80572" spans="2:2">
      <c r="B80572" s="150"/>
    </row>
    <row r="80573" spans="2:2">
      <c r="B80573" s="150"/>
    </row>
    <row r="80574" spans="2:2">
      <c r="B80574" s="150"/>
    </row>
    <row r="80575" spans="2:2">
      <c r="B80575" s="150"/>
    </row>
    <row r="80576" spans="2:2">
      <c r="B80576" s="150"/>
    </row>
    <row r="80577" spans="2:2">
      <c r="B80577" s="150"/>
    </row>
    <row r="80578" spans="2:2">
      <c r="B80578" s="150"/>
    </row>
    <row r="80579" spans="2:2">
      <c r="B80579" s="150"/>
    </row>
    <row r="80580" spans="2:2">
      <c r="B80580" s="150"/>
    </row>
    <row r="80581" spans="2:2">
      <c r="B80581" s="150"/>
    </row>
    <row r="80582" spans="2:2">
      <c r="B80582" s="150"/>
    </row>
    <row r="80583" spans="2:2">
      <c r="B80583" s="150"/>
    </row>
    <row r="80584" spans="2:2">
      <c r="B80584" s="150"/>
    </row>
    <row r="80585" spans="2:2">
      <c r="B80585" s="150"/>
    </row>
    <row r="80586" spans="2:2">
      <c r="B80586" s="150"/>
    </row>
    <row r="80587" spans="2:2">
      <c r="B80587" s="150"/>
    </row>
    <row r="80588" spans="2:2">
      <c r="B80588" s="150"/>
    </row>
    <row r="80589" spans="2:2">
      <c r="B80589" s="150"/>
    </row>
    <row r="80590" spans="2:2">
      <c r="B80590" s="150"/>
    </row>
    <row r="80591" spans="2:2">
      <c r="B80591" s="150"/>
    </row>
    <row r="80592" spans="2:2">
      <c r="B80592" s="150"/>
    </row>
    <row r="80593" spans="2:2">
      <c r="B80593" s="150"/>
    </row>
    <row r="80594" spans="2:2">
      <c r="B80594" s="150"/>
    </row>
    <row r="80595" spans="2:2">
      <c r="B80595" s="150"/>
    </row>
    <row r="80596" spans="2:2">
      <c r="B80596" s="150"/>
    </row>
    <row r="80597" spans="2:2">
      <c r="B80597" s="150"/>
    </row>
    <row r="80598" spans="2:2">
      <c r="B80598" s="150"/>
    </row>
    <row r="80599" spans="2:2">
      <c r="B80599" s="150"/>
    </row>
    <row r="80600" spans="2:2">
      <c r="B80600" s="150"/>
    </row>
    <row r="80601" spans="2:2">
      <c r="B80601" s="150"/>
    </row>
    <row r="80602" spans="2:2">
      <c r="B80602" s="150"/>
    </row>
    <row r="80603" spans="2:2">
      <c r="B80603" s="150"/>
    </row>
    <row r="80604" spans="2:2">
      <c r="B80604" s="150"/>
    </row>
    <row r="80605" spans="2:2">
      <c r="B80605" s="150"/>
    </row>
    <row r="80606" spans="2:2">
      <c r="B80606" s="150"/>
    </row>
    <row r="80607" spans="2:2">
      <c r="B80607" s="150"/>
    </row>
    <row r="80608" spans="2:2">
      <c r="B80608" s="150"/>
    </row>
    <row r="80609" spans="2:2">
      <c r="B80609" s="150"/>
    </row>
    <row r="80610" spans="2:2">
      <c r="B80610" s="150"/>
    </row>
    <row r="80611" spans="2:2">
      <c r="B80611" s="150"/>
    </row>
    <row r="80612" spans="2:2">
      <c r="B80612" s="150"/>
    </row>
    <row r="80613" spans="2:2">
      <c r="B80613" s="150"/>
    </row>
    <row r="80614" spans="2:2">
      <c r="B80614" s="150"/>
    </row>
    <row r="80615" spans="2:2">
      <c r="B80615" s="150"/>
    </row>
    <row r="80616" spans="2:2">
      <c r="B80616" s="150"/>
    </row>
    <row r="80617" spans="2:2">
      <c r="B80617" s="150"/>
    </row>
    <row r="80618" spans="2:2">
      <c r="B80618" s="150"/>
    </row>
    <row r="80619" spans="2:2">
      <c r="B80619" s="150"/>
    </row>
    <row r="80620" spans="2:2">
      <c r="B80620" s="150"/>
    </row>
    <row r="80621" spans="2:2">
      <c r="B80621" s="150"/>
    </row>
    <row r="80622" spans="2:2">
      <c r="B80622" s="150"/>
    </row>
    <row r="80623" spans="2:2">
      <c r="B80623" s="150"/>
    </row>
    <row r="80624" spans="2:2">
      <c r="B80624" s="150"/>
    </row>
    <row r="80625" spans="2:2">
      <c r="B80625" s="150"/>
    </row>
    <row r="80626" spans="2:2">
      <c r="B80626" s="150"/>
    </row>
    <row r="80627" spans="2:2">
      <c r="B80627" s="150"/>
    </row>
    <row r="80628" spans="2:2">
      <c r="B80628" s="150"/>
    </row>
    <row r="80629" spans="2:2">
      <c r="B80629" s="150"/>
    </row>
    <row r="80630" spans="2:2">
      <c r="B80630" s="150"/>
    </row>
    <row r="80631" spans="2:2">
      <c r="B80631" s="150"/>
    </row>
    <row r="80632" spans="2:2">
      <c r="B80632" s="150"/>
    </row>
    <row r="80633" spans="2:2">
      <c r="B80633" s="150"/>
    </row>
    <row r="80634" spans="2:2">
      <c r="B80634" s="150"/>
    </row>
    <row r="80635" spans="2:2">
      <c r="B80635" s="150"/>
    </row>
    <row r="80636" spans="2:2">
      <c r="B80636" s="150"/>
    </row>
    <row r="80637" spans="2:2">
      <c r="B80637" s="150"/>
    </row>
    <row r="80638" spans="2:2">
      <c r="B80638" s="150"/>
    </row>
    <row r="80639" spans="2:2">
      <c r="B80639" s="150"/>
    </row>
    <row r="80640" spans="2:2">
      <c r="B80640" s="150"/>
    </row>
    <row r="80641" spans="2:2">
      <c r="B80641" s="150"/>
    </row>
    <row r="80642" spans="2:2">
      <c r="B80642" s="150"/>
    </row>
    <row r="80643" spans="2:2">
      <c r="B80643" s="150"/>
    </row>
    <row r="80644" spans="2:2">
      <c r="B80644" s="150"/>
    </row>
    <row r="80645" spans="2:2">
      <c r="B80645" s="150"/>
    </row>
    <row r="80646" spans="2:2">
      <c r="B80646" s="150"/>
    </row>
    <row r="80647" spans="2:2">
      <c r="B80647" s="150"/>
    </row>
    <row r="80648" spans="2:2">
      <c r="B80648" s="150"/>
    </row>
    <row r="80649" spans="2:2">
      <c r="B80649" s="150"/>
    </row>
    <row r="80650" spans="2:2">
      <c r="B80650" s="150"/>
    </row>
    <row r="80651" spans="2:2">
      <c r="B80651" s="150"/>
    </row>
    <row r="80652" spans="2:2">
      <c r="B80652" s="150"/>
    </row>
    <row r="80653" spans="2:2">
      <c r="B80653" s="150"/>
    </row>
    <row r="80654" spans="2:2">
      <c r="B80654" s="150"/>
    </row>
    <row r="80655" spans="2:2">
      <c r="B80655" s="150"/>
    </row>
    <row r="80656" spans="2:2">
      <c r="B80656" s="150"/>
    </row>
    <row r="80657" spans="2:2">
      <c r="B80657" s="150"/>
    </row>
    <row r="80658" spans="2:2">
      <c r="B80658" s="150"/>
    </row>
    <row r="80659" spans="2:2">
      <c r="B80659" s="150"/>
    </row>
    <row r="80660" spans="2:2">
      <c r="B80660" s="150"/>
    </row>
    <row r="80661" spans="2:2">
      <c r="B80661" s="150"/>
    </row>
    <row r="80662" spans="2:2">
      <c r="B80662" s="150"/>
    </row>
    <row r="80663" spans="2:2">
      <c r="B80663" s="150"/>
    </row>
    <row r="80664" spans="2:2">
      <c r="B80664" s="150"/>
    </row>
    <row r="80665" spans="2:2">
      <c r="B80665" s="150"/>
    </row>
    <row r="80666" spans="2:2">
      <c r="B80666" s="150"/>
    </row>
    <row r="80667" spans="2:2">
      <c r="B80667" s="150"/>
    </row>
    <row r="80668" spans="2:2">
      <c r="B80668" s="150"/>
    </row>
    <row r="80669" spans="2:2">
      <c r="B80669" s="150"/>
    </row>
    <row r="80670" spans="2:2">
      <c r="B80670" s="150"/>
    </row>
    <row r="80671" spans="2:2">
      <c r="B80671" s="150"/>
    </row>
    <row r="80672" spans="2:2">
      <c r="B80672" s="150"/>
    </row>
    <row r="80673" spans="2:2">
      <c r="B80673" s="150"/>
    </row>
    <row r="80674" spans="2:2">
      <c r="B80674" s="150"/>
    </row>
    <row r="80675" spans="2:2">
      <c r="B80675" s="150"/>
    </row>
    <row r="80676" spans="2:2">
      <c r="B80676" s="150"/>
    </row>
    <row r="80677" spans="2:2">
      <c r="B80677" s="150"/>
    </row>
    <row r="80678" spans="2:2">
      <c r="B80678" s="150"/>
    </row>
    <row r="80679" spans="2:2">
      <c r="B80679" s="150"/>
    </row>
    <row r="80680" spans="2:2">
      <c r="B80680" s="150"/>
    </row>
    <row r="80681" spans="2:2">
      <c r="B80681" s="150"/>
    </row>
    <row r="80682" spans="2:2">
      <c r="B80682" s="150"/>
    </row>
    <row r="80683" spans="2:2">
      <c r="B80683" s="150"/>
    </row>
    <row r="80684" spans="2:2">
      <c r="B80684" s="150"/>
    </row>
    <row r="80685" spans="2:2">
      <c r="B80685" s="150"/>
    </row>
    <row r="80686" spans="2:2">
      <c r="B80686" s="150"/>
    </row>
    <row r="80687" spans="2:2">
      <c r="B80687" s="150"/>
    </row>
    <row r="80688" spans="2:2">
      <c r="B80688" s="150"/>
    </row>
    <row r="80689" spans="2:2">
      <c r="B80689" s="150"/>
    </row>
    <row r="80690" spans="2:2">
      <c r="B80690" s="150"/>
    </row>
    <row r="80691" spans="2:2">
      <c r="B80691" s="150"/>
    </row>
    <row r="80692" spans="2:2">
      <c r="B80692" s="150"/>
    </row>
    <row r="80693" spans="2:2">
      <c r="B80693" s="150"/>
    </row>
    <row r="80694" spans="2:2">
      <c r="B80694" s="150"/>
    </row>
    <row r="80695" spans="2:2">
      <c r="B80695" s="150"/>
    </row>
    <row r="80696" spans="2:2">
      <c r="B80696" s="150"/>
    </row>
    <row r="80697" spans="2:2">
      <c r="B80697" s="150"/>
    </row>
    <row r="80698" spans="2:2">
      <c r="B80698" s="150"/>
    </row>
    <row r="80699" spans="2:2">
      <c r="B80699" s="150"/>
    </row>
    <row r="80700" spans="2:2">
      <c r="B80700" s="150"/>
    </row>
    <row r="80701" spans="2:2">
      <c r="B80701" s="150"/>
    </row>
    <row r="80702" spans="2:2">
      <c r="B80702" s="150"/>
    </row>
    <row r="80703" spans="2:2">
      <c r="B80703" s="150"/>
    </row>
    <row r="80704" spans="2:2">
      <c r="B80704" s="150"/>
    </row>
    <row r="80705" spans="2:2">
      <c r="B80705" s="150"/>
    </row>
    <row r="80706" spans="2:2">
      <c r="B80706" s="150"/>
    </row>
    <row r="80707" spans="2:2">
      <c r="B80707" s="150"/>
    </row>
    <row r="80708" spans="2:2">
      <c r="B80708" s="150"/>
    </row>
    <row r="80709" spans="2:2">
      <c r="B80709" s="150"/>
    </row>
    <row r="80710" spans="2:2">
      <c r="B80710" s="150"/>
    </row>
    <row r="80711" spans="2:2">
      <c r="B80711" s="150"/>
    </row>
    <row r="80712" spans="2:2">
      <c r="B80712" s="150"/>
    </row>
    <row r="80713" spans="2:2">
      <c r="B80713" s="150"/>
    </row>
    <row r="80714" spans="2:2">
      <c r="B80714" s="150"/>
    </row>
    <row r="80715" spans="2:2">
      <c r="B80715" s="150"/>
    </row>
    <row r="80716" spans="2:2">
      <c r="B80716" s="150"/>
    </row>
    <row r="80717" spans="2:2">
      <c r="B80717" s="150"/>
    </row>
    <row r="80718" spans="2:2">
      <c r="B80718" s="150"/>
    </row>
    <row r="80719" spans="2:2">
      <c r="B80719" s="150"/>
    </row>
    <row r="80720" spans="2:2">
      <c r="B80720" s="150"/>
    </row>
    <row r="80721" spans="2:2">
      <c r="B80721" s="150"/>
    </row>
    <row r="80722" spans="2:2">
      <c r="B80722" s="150"/>
    </row>
    <row r="80723" spans="2:2">
      <c r="B80723" s="150"/>
    </row>
    <row r="80724" spans="2:2">
      <c r="B80724" s="150"/>
    </row>
    <row r="80725" spans="2:2">
      <c r="B80725" s="150"/>
    </row>
    <row r="80726" spans="2:2">
      <c r="B80726" s="150"/>
    </row>
    <row r="80727" spans="2:2">
      <c r="B80727" s="150"/>
    </row>
    <row r="80728" spans="2:2">
      <c r="B80728" s="150"/>
    </row>
    <row r="80729" spans="2:2">
      <c r="B80729" s="150"/>
    </row>
    <row r="80730" spans="2:2">
      <c r="B80730" s="150"/>
    </row>
    <row r="80731" spans="2:2">
      <c r="B80731" s="150"/>
    </row>
    <row r="80732" spans="2:2">
      <c r="B80732" s="150"/>
    </row>
    <row r="80733" spans="2:2">
      <c r="B80733" s="150"/>
    </row>
    <row r="80734" spans="2:2">
      <c r="B80734" s="150"/>
    </row>
    <row r="80735" spans="2:2">
      <c r="B80735" s="150"/>
    </row>
    <row r="80736" spans="2:2">
      <c r="B80736" s="150"/>
    </row>
    <row r="80737" spans="2:2">
      <c r="B80737" s="150"/>
    </row>
    <row r="80738" spans="2:2">
      <c r="B80738" s="150"/>
    </row>
    <row r="80739" spans="2:2">
      <c r="B80739" s="150"/>
    </row>
    <row r="80740" spans="2:2">
      <c r="B80740" s="150"/>
    </row>
    <row r="80741" spans="2:2">
      <c r="B80741" s="150"/>
    </row>
    <row r="80742" spans="2:2">
      <c r="B80742" s="150"/>
    </row>
    <row r="80743" spans="2:2">
      <c r="B80743" s="150"/>
    </row>
    <row r="80744" spans="2:2">
      <c r="B80744" s="150"/>
    </row>
    <row r="80745" spans="2:2">
      <c r="B80745" s="150"/>
    </row>
    <row r="80746" spans="2:2">
      <c r="B80746" s="150"/>
    </row>
    <row r="80747" spans="2:2">
      <c r="B80747" s="150"/>
    </row>
    <row r="80748" spans="2:2">
      <c r="B80748" s="150"/>
    </row>
    <row r="80749" spans="2:2">
      <c r="B80749" s="150"/>
    </row>
    <row r="80750" spans="2:2">
      <c r="B80750" s="150"/>
    </row>
    <row r="80751" spans="2:2">
      <c r="B80751" s="150"/>
    </row>
    <row r="80752" spans="2:2">
      <c r="B80752" s="150"/>
    </row>
    <row r="80753" spans="2:2">
      <c r="B80753" s="150"/>
    </row>
    <row r="80754" spans="2:2">
      <c r="B80754" s="150"/>
    </row>
    <row r="80755" spans="2:2">
      <c r="B80755" s="150"/>
    </row>
    <row r="80756" spans="2:2">
      <c r="B80756" s="150"/>
    </row>
    <row r="80757" spans="2:2">
      <c r="B80757" s="150"/>
    </row>
    <row r="80758" spans="2:2">
      <c r="B80758" s="150"/>
    </row>
    <row r="80759" spans="2:2">
      <c r="B80759" s="150"/>
    </row>
    <row r="80760" spans="2:2">
      <c r="B80760" s="150"/>
    </row>
    <row r="80761" spans="2:2">
      <c r="B80761" s="150"/>
    </row>
    <row r="80762" spans="2:2">
      <c r="B80762" s="150"/>
    </row>
    <row r="80763" spans="2:2">
      <c r="B80763" s="150"/>
    </row>
    <row r="80764" spans="2:2">
      <c r="B80764" s="150"/>
    </row>
    <row r="80765" spans="2:2">
      <c r="B80765" s="150"/>
    </row>
    <row r="80766" spans="2:2">
      <c r="B80766" s="150"/>
    </row>
    <row r="80767" spans="2:2">
      <c r="B80767" s="150"/>
    </row>
    <row r="80768" spans="2:2">
      <c r="B80768" s="150"/>
    </row>
    <row r="80769" spans="2:2">
      <c r="B80769" s="150"/>
    </row>
    <row r="80770" spans="2:2">
      <c r="B80770" s="150"/>
    </row>
    <row r="80771" spans="2:2">
      <c r="B80771" s="150"/>
    </row>
    <row r="80772" spans="2:2">
      <c r="B80772" s="150"/>
    </row>
    <row r="80773" spans="2:2">
      <c r="B80773" s="150"/>
    </row>
    <row r="80774" spans="2:2">
      <c r="B80774" s="150"/>
    </row>
    <row r="80775" spans="2:2">
      <c r="B80775" s="150"/>
    </row>
    <row r="80776" spans="2:2">
      <c r="B80776" s="150"/>
    </row>
    <row r="80777" spans="2:2">
      <c r="B80777" s="150"/>
    </row>
    <row r="80778" spans="2:2">
      <c r="B80778" s="150"/>
    </row>
    <row r="80779" spans="2:2">
      <c r="B80779" s="150"/>
    </row>
    <row r="80780" spans="2:2">
      <c r="B80780" s="150"/>
    </row>
    <row r="80781" spans="2:2">
      <c r="B80781" s="150"/>
    </row>
    <row r="80782" spans="2:2">
      <c r="B80782" s="150"/>
    </row>
    <row r="80783" spans="2:2">
      <c r="B80783" s="150"/>
    </row>
    <row r="80784" spans="2:2">
      <c r="B80784" s="150"/>
    </row>
    <row r="80785" spans="2:2">
      <c r="B80785" s="150"/>
    </row>
    <row r="80786" spans="2:2">
      <c r="B80786" s="150"/>
    </row>
    <row r="80787" spans="2:2">
      <c r="B80787" s="150"/>
    </row>
    <row r="80788" spans="2:2">
      <c r="B80788" s="150"/>
    </row>
    <row r="80789" spans="2:2">
      <c r="B80789" s="150"/>
    </row>
    <row r="80790" spans="2:2">
      <c r="B80790" s="150"/>
    </row>
    <row r="80791" spans="2:2">
      <c r="B80791" s="150"/>
    </row>
    <row r="80792" spans="2:2">
      <c r="B80792" s="150"/>
    </row>
    <row r="80793" spans="2:2">
      <c r="B80793" s="150"/>
    </row>
    <row r="80794" spans="2:2">
      <c r="B80794" s="150"/>
    </row>
    <row r="80795" spans="2:2">
      <c r="B80795" s="150"/>
    </row>
    <row r="80796" spans="2:2">
      <c r="B80796" s="150"/>
    </row>
    <row r="80797" spans="2:2">
      <c r="B80797" s="150"/>
    </row>
    <row r="80798" spans="2:2">
      <c r="B80798" s="150"/>
    </row>
    <row r="80799" spans="2:2">
      <c r="B80799" s="150"/>
    </row>
    <row r="80800" spans="2:2">
      <c r="B80800" s="150"/>
    </row>
    <row r="80801" spans="2:2">
      <c r="B80801" s="150"/>
    </row>
    <row r="80802" spans="2:2">
      <c r="B80802" s="150"/>
    </row>
    <row r="80803" spans="2:2">
      <c r="B80803" s="150"/>
    </row>
    <row r="80804" spans="2:2">
      <c r="B80804" s="150"/>
    </row>
    <row r="80805" spans="2:2">
      <c r="B80805" s="150"/>
    </row>
    <row r="80806" spans="2:2">
      <c r="B80806" s="150"/>
    </row>
    <row r="80807" spans="2:2">
      <c r="B80807" s="150"/>
    </row>
    <row r="80808" spans="2:2">
      <c r="B80808" s="150"/>
    </row>
    <row r="80809" spans="2:2">
      <c r="B80809" s="150"/>
    </row>
    <row r="80810" spans="2:2">
      <c r="B80810" s="150"/>
    </row>
    <row r="80811" spans="2:2">
      <c r="B80811" s="150"/>
    </row>
    <row r="80812" spans="2:2">
      <c r="B80812" s="150"/>
    </row>
    <row r="80813" spans="2:2">
      <c r="B80813" s="150"/>
    </row>
    <row r="80814" spans="2:2">
      <c r="B80814" s="150"/>
    </row>
    <row r="80815" spans="2:2">
      <c r="B80815" s="150"/>
    </row>
    <row r="80816" spans="2:2">
      <c r="B80816" s="150"/>
    </row>
    <row r="80817" spans="2:2">
      <c r="B80817" s="150"/>
    </row>
    <row r="80818" spans="2:2">
      <c r="B80818" s="150"/>
    </row>
    <row r="80819" spans="2:2">
      <c r="B80819" s="150"/>
    </row>
    <row r="80820" spans="2:2">
      <c r="B80820" s="150"/>
    </row>
    <row r="80821" spans="2:2">
      <c r="B80821" s="150"/>
    </row>
    <row r="80822" spans="2:2">
      <c r="B80822" s="150"/>
    </row>
    <row r="80823" spans="2:2">
      <c r="B80823" s="150"/>
    </row>
    <row r="80824" spans="2:2">
      <c r="B80824" s="150"/>
    </row>
    <row r="80825" spans="2:2">
      <c r="B80825" s="150"/>
    </row>
    <row r="80826" spans="2:2">
      <c r="B80826" s="150"/>
    </row>
    <row r="80827" spans="2:2">
      <c r="B80827" s="150"/>
    </row>
    <row r="80828" spans="2:2">
      <c r="B80828" s="150"/>
    </row>
    <row r="80829" spans="2:2">
      <c r="B80829" s="150"/>
    </row>
    <row r="80830" spans="2:2">
      <c r="B80830" s="150"/>
    </row>
    <row r="80831" spans="2:2">
      <c r="B80831" s="150"/>
    </row>
    <row r="80832" spans="2:2">
      <c r="B80832" s="150"/>
    </row>
    <row r="80833" spans="2:2">
      <c r="B80833" s="150"/>
    </row>
    <row r="80834" spans="2:2">
      <c r="B80834" s="150"/>
    </row>
    <row r="80835" spans="2:2">
      <c r="B80835" s="150"/>
    </row>
    <row r="80836" spans="2:2">
      <c r="B80836" s="150"/>
    </row>
    <row r="80837" spans="2:2">
      <c r="B80837" s="150"/>
    </row>
    <row r="80838" spans="2:2">
      <c r="B80838" s="150"/>
    </row>
    <row r="80839" spans="2:2">
      <c r="B80839" s="150"/>
    </row>
    <row r="80840" spans="2:2">
      <c r="B80840" s="150"/>
    </row>
    <row r="80841" spans="2:2">
      <c r="B80841" s="150"/>
    </row>
    <row r="80842" spans="2:2">
      <c r="B80842" s="150"/>
    </row>
    <row r="80843" spans="2:2">
      <c r="B80843" s="150"/>
    </row>
    <row r="80844" spans="2:2">
      <c r="B80844" s="150"/>
    </row>
    <row r="80845" spans="2:2">
      <c r="B80845" s="150"/>
    </row>
    <row r="80846" spans="2:2">
      <c r="B80846" s="150"/>
    </row>
    <row r="80847" spans="2:2">
      <c r="B80847" s="150"/>
    </row>
    <row r="80848" spans="2:2">
      <c r="B80848" s="150"/>
    </row>
    <row r="80849" spans="2:2">
      <c r="B80849" s="150"/>
    </row>
    <row r="80850" spans="2:2">
      <c r="B80850" s="150"/>
    </row>
    <row r="80851" spans="2:2">
      <c r="B80851" s="150"/>
    </row>
    <row r="80852" spans="2:2">
      <c r="B80852" s="150"/>
    </row>
    <row r="80853" spans="2:2">
      <c r="B80853" s="150"/>
    </row>
    <row r="80854" spans="2:2">
      <c r="B80854" s="150"/>
    </row>
    <row r="80855" spans="2:2">
      <c r="B80855" s="150"/>
    </row>
    <row r="80856" spans="2:2">
      <c r="B80856" s="150"/>
    </row>
    <row r="80857" spans="2:2">
      <c r="B80857" s="150"/>
    </row>
    <row r="80858" spans="2:2">
      <c r="B80858" s="150"/>
    </row>
    <row r="80859" spans="2:2">
      <c r="B80859" s="150"/>
    </row>
    <row r="80860" spans="2:2">
      <c r="B80860" s="150"/>
    </row>
    <row r="80861" spans="2:2">
      <c r="B80861" s="150"/>
    </row>
    <row r="80862" spans="2:2">
      <c r="B80862" s="150"/>
    </row>
    <row r="80863" spans="2:2">
      <c r="B80863" s="150"/>
    </row>
    <row r="80864" spans="2:2">
      <c r="B80864" s="150"/>
    </row>
    <row r="80865" spans="2:2">
      <c r="B80865" s="150"/>
    </row>
    <row r="80866" spans="2:2">
      <c r="B80866" s="150"/>
    </row>
    <row r="80867" spans="2:2">
      <c r="B80867" s="150"/>
    </row>
    <row r="80868" spans="2:2">
      <c r="B80868" s="150"/>
    </row>
    <row r="80869" spans="2:2">
      <c r="B80869" s="150"/>
    </row>
    <row r="80870" spans="2:2">
      <c r="B80870" s="150"/>
    </row>
    <row r="80871" spans="2:2">
      <c r="B80871" s="150"/>
    </row>
    <row r="80872" spans="2:2">
      <c r="B80872" s="150"/>
    </row>
    <row r="80873" spans="2:2">
      <c r="B80873" s="150"/>
    </row>
    <row r="80874" spans="2:2">
      <c r="B80874" s="150"/>
    </row>
    <row r="80875" spans="2:2">
      <c r="B80875" s="150"/>
    </row>
    <row r="80876" spans="2:2">
      <c r="B80876" s="150"/>
    </row>
    <row r="80877" spans="2:2">
      <c r="B80877" s="150"/>
    </row>
    <row r="80878" spans="2:2">
      <c r="B80878" s="150"/>
    </row>
    <row r="80879" spans="2:2">
      <c r="B80879" s="150"/>
    </row>
    <row r="80880" spans="2:2">
      <c r="B80880" s="150"/>
    </row>
    <row r="80881" spans="2:2">
      <c r="B80881" s="150"/>
    </row>
    <row r="80882" spans="2:2">
      <c r="B80882" s="150"/>
    </row>
    <row r="80883" spans="2:2">
      <c r="B80883" s="150"/>
    </row>
    <row r="80884" spans="2:2">
      <c r="B80884" s="150"/>
    </row>
    <row r="80885" spans="2:2">
      <c r="B80885" s="150"/>
    </row>
    <row r="80886" spans="2:2">
      <c r="B80886" s="150"/>
    </row>
    <row r="80887" spans="2:2">
      <c r="B80887" s="150"/>
    </row>
    <row r="80888" spans="2:2">
      <c r="B80888" s="150"/>
    </row>
    <row r="80889" spans="2:2">
      <c r="B80889" s="150"/>
    </row>
    <row r="80890" spans="2:2">
      <c r="B80890" s="150"/>
    </row>
    <row r="80891" spans="2:2">
      <c r="B80891" s="150"/>
    </row>
    <row r="80892" spans="2:2">
      <c r="B80892" s="150"/>
    </row>
    <row r="80893" spans="2:2">
      <c r="B80893" s="150"/>
    </row>
    <row r="80894" spans="2:2">
      <c r="B80894" s="150"/>
    </row>
    <row r="80895" spans="2:2">
      <c r="B80895" s="150"/>
    </row>
    <row r="80896" spans="2:2">
      <c r="B80896" s="150"/>
    </row>
    <row r="80897" spans="2:2">
      <c r="B80897" s="150"/>
    </row>
    <row r="80898" spans="2:2">
      <c r="B80898" s="150"/>
    </row>
    <row r="80899" spans="2:2">
      <c r="B80899" s="150"/>
    </row>
    <row r="80900" spans="2:2">
      <c r="B80900" s="150"/>
    </row>
    <row r="80901" spans="2:2">
      <c r="B80901" s="150"/>
    </row>
    <row r="80902" spans="2:2">
      <c r="B80902" s="150"/>
    </row>
    <row r="80903" spans="2:2">
      <c r="B80903" s="150"/>
    </row>
    <row r="80904" spans="2:2">
      <c r="B80904" s="150"/>
    </row>
    <row r="80905" spans="2:2">
      <c r="B80905" s="150"/>
    </row>
    <row r="80906" spans="2:2">
      <c r="B80906" s="150"/>
    </row>
    <row r="80907" spans="2:2">
      <c r="B80907" s="150"/>
    </row>
    <row r="80908" spans="2:2">
      <c r="B80908" s="150"/>
    </row>
    <row r="80909" spans="2:2">
      <c r="B80909" s="150"/>
    </row>
    <row r="80910" spans="2:2">
      <c r="B80910" s="150"/>
    </row>
    <row r="80911" spans="2:2">
      <c r="B80911" s="150"/>
    </row>
    <row r="80912" spans="2:2">
      <c r="B80912" s="150"/>
    </row>
    <row r="80913" spans="2:2">
      <c r="B80913" s="150"/>
    </row>
    <row r="80914" spans="2:2">
      <c r="B80914" s="150"/>
    </row>
    <row r="80915" spans="2:2">
      <c r="B80915" s="150"/>
    </row>
    <row r="80916" spans="2:2">
      <c r="B80916" s="150"/>
    </row>
    <row r="80917" spans="2:2">
      <c r="B80917" s="150"/>
    </row>
    <row r="80918" spans="2:2">
      <c r="B80918" s="150"/>
    </row>
    <row r="80919" spans="2:2">
      <c r="B80919" s="150"/>
    </row>
    <row r="80920" spans="2:2">
      <c r="B80920" s="150"/>
    </row>
    <row r="80921" spans="2:2">
      <c r="B80921" s="150"/>
    </row>
    <row r="80922" spans="2:2">
      <c r="B80922" s="150"/>
    </row>
    <row r="80923" spans="2:2">
      <c r="B80923" s="150"/>
    </row>
    <row r="80924" spans="2:2">
      <c r="B80924" s="150"/>
    </row>
    <row r="80925" spans="2:2">
      <c r="B80925" s="150"/>
    </row>
    <row r="80926" spans="2:2">
      <c r="B80926" s="150"/>
    </row>
    <row r="80927" spans="2:2">
      <c r="B80927" s="150"/>
    </row>
    <row r="80928" spans="2:2">
      <c r="B80928" s="150"/>
    </row>
    <row r="80929" spans="2:2">
      <c r="B80929" s="150"/>
    </row>
    <row r="80930" spans="2:2">
      <c r="B80930" s="150"/>
    </row>
    <row r="80931" spans="2:2">
      <c r="B80931" s="150"/>
    </row>
    <row r="80932" spans="2:2">
      <c r="B80932" s="150"/>
    </row>
    <row r="80933" spans="2:2">
      <c r="B80933" s="150"/>
    </row>
    <row r="80934" spans="2:2">
      <c r="B80934" s="150"/>
    </row>
    <row r="80935" spans="2:2">
      <c r="B80935" s="150"/>
    </row>
    <row r="80936" spans="2:2">
      <c r="B80936" s="150"/>
    </row>
    <row r="80937" spans="2:2">
      <c r="B80937" s="150"/>
    </row>
    <row r="80938" spans="2:2">
      <c r="B80938" s="150"/>
    </row>
    <row r="80939" spans="2:2">
      <c r="B80939" s="150"/>
    </row>
    <row r="80940" spans="2:2">
      <c r="B80940" s="150"/>
    </row>
    <row r="80941" spans="2:2">
      <c r="B80941" s="150"/>
    </row>
    <row r="80942" spans="2:2">
      <c r="B80942" s="150"/>
    </row>
    <row r="80943" spans="2:2">
      <c r="B80943" s="150"/>
    </row>
    <row r="80944" spans="2:2">
      <c r="B80944" s="150"/>
    </row>
    <row r="80945" spans="2:2">
      <c r="B80945" s="150"/>
    </row>
    <row r="80946" spans="2:2">
      <c r="B80946" s="150"/>
    </row>
    <row r="80947" spans="2:2">
      <c r="B80947" s="150"/>
    </row>
    <row r="80948" spans="2:2">
      <c r="B80948" s="150"/>
    </row>
    <row r="80949" spans="2:2">
      <c r="B80949" s="150"/>
    </row>
    <row r="80950" spans="2:2">
      <c r="B80950" s="150"/>
    </row>
    <row r="80951" spans="2:2">
      <c r="B80951" s="150"/>
    </row>
    <row r="80952" spans="2:2">
      <c r="B80952" s="150"/>
    </row>
    <row r="80953" spans="2:2">
      <c r="B80953" s="150"/>
    </row>
    <row r="80954" spans="2:2">
      <c r="B80954" s="150"/>
    </row>
    <row r="80955" spans="2:2">
      <c r="B80955" s="150"/>
    </row>
    <row r="80956" spans="2:2">
      <c r="B80956" s="150"/>
    </row>
    <row r="80957" spans="2:2">
      <c r="B80957" s="150"/>
    </row>
    <row r="80958" spans="2:2">
      <c r="B80958" s="150"/>
    </row>
    <row r="80959" spans="2:2">
      <c r="B80959" s="150"/>
    </row>
    <row r="80960" spans="2:2">
      <c r="B80960" s="150"/>
    </row>
    <row r="80961" spans="2:2">
      <c r="B80961" s="150"/>
    </row>
    <row r="80962" spans="2:2">
      <c r="B80962" s="150"/>
    </row>
    <row r="80963" spans="2:2">
      <c r="B80963" s="150"/>
    </row>
    <row r="80964" spans="2:2">
      <c r="B80964" s="150"/>
    </row>
    <row r="80965" spans="2:2">
      <c r="B80965" s="150"/>
    </row>
    <row r="80966" spans="2:2">
      <c r="B80966" s="150"/>
    </row>
    <row r="80967" spans="2:2">
      <c r="B80967" s="150"/>
    </row>
    <row r="80968" spans="2:2">
      <c r="B80968" s="150"/>
    </row>
    <row r="80969" spans="2:2">
      <c r="B80969" s="150"/>
    </row>
    <row r="80970" spans="2:2">
      <c r="B80970" s="150"/>
    </row>
    <row r="80971" spans="2:2">
      <c r="B80971" s="150"/>
    </row>
    <row r="80972" spans="2:2">
      <c r="B80972" s="150"/>
    </row>
    <row r="80973" spans="2:2">
      <c r="B80973" s="150"/>
    </row>
    <row r="80974" spans="2:2">
      <c r="B80974" s="150"/>
    </row>
    <row r="80975" spans="2:2">
      <c r="B80975" s="150"/>
    </row>
    <row r="80976" spans="2:2">
      <c r="B80976" s="150"/>
    </row>
    <row r="80977" spans="2:2">
      <c r="B80977" s="150"/>
    </row>
    <row r="80978" spans="2:2">
      <c r="B80978" s="150"/>
    </row>
    <row r="80979" spans="2:2">
      <c r="B80979" s="150"/>
    </row>
    <row r="80980" spans="2:2">
      <c r="B80980" s="150"/>
    </row>
    <row r="80981" spans="2:2">
      <c r="B80981" s="150"/>
    </row>
    <row r="80982" spans="2:2">
      <c r="B80982" s="150"/>
    </row>
    <row r="80983" spans="2:2">
      <c r="B80983" s="150"/>
    </row>
    <row r="80984" spans="2:2">
      <c r="B80984" s="150"/>
    </row>
    <row r="80985" spans="2:2">
      <c r="B80985" s="150"/>
    </row>
    <row r="80986" spans="2:2">
      <c r="B80986" s="150"/>
    </row>
    <row r="80987" spans="2:2">
      <c r="B80987" s="150"/>
    </row>
    <row r="80988" spans="2:2">
      <c r="B80988" s="150"/>
    </row>
    <row r="80989" spans="2:2">
      <c r="B80989" s="150"/>
    </row>
    <row r="80990" spans="2:2">
      <c r="B80990" s="150"/>
    </row>
    <row r="80991" spans="2:2">
      <c r="B80991" s="150"/>
    </row>
    <row r="80992" spans="2:2">
      <c r="B80992" s="150"/>
    </row>
    <row r="80993" spans="2:2">
      <c r="B80993" s="150"/>
    </row>
    <row r="80994" spans="2:2">
      <c r="B80994" s="150"/>
    </row>
    <row r="80995" spans="2:2">
      <c r="B80995" s="150"/>
    </row>
    <row r="80996" spans="2:2">
      <c r="B80996" s="150"/>
    </row>
    <row r="80997" spans="2:2">
      <c r="B80997" s="150"/>
    </row>
    <row r="80998" spans="2:2">
      <c r="B80998" s="150"/>
    </row>
    <row r="80999" spans="2:2">
      <c r="B80999" s="150"/>
    </row>
    <row r="81000" spans="2:2">
      <c r="B81000" s="150"/>
    </row>
    <row r="81001" spans="2:2">
      <c r="B81001" s="150"/>
    </row>
    <row r="81002" spans="2:2">
      <c r="B81002" s="150"/>
    </row>
    <row r="81003" spans="2:2">
      <c r="B81003" s="150"/>
    </row>
    <row r="81004" spans="2:2">
      <c r="B81004" s="150"/>
    </row>
    <row r="81005" spans="2:2">
      <c r="B81005" s="150"/>
    </row>
    <row r="81006" spans="2:2">
      <c r="B81006" s="150"/>
    </row>
    <row r="81007" spans="2:2">
      <c r="B81007" s="150"/>
    </row>
    <row r="81008" spans="2:2">
      <c r="B81008" s="150"/>
    </row>
    <row r="81009" spans="2:2">
      <c r="B81009" s="150"/>
    </row>
    <row r="81010" spans="2:2">
      <c r="B81010" s="150"/>
    </row>
    <row r="81011" spans="2:2">
      <c r="B81011" s="150"/>
    </row>
    <row r="81012" spans="2:2">
      <c r="B81012" s="150"/>
    </row>
    <row r="81013" spans="2:2">
      <c r="B81013" s="150"/>
    </row>
    <row r="81014" spans="2:2">
      <c r="B81014" s="150"/>
    </row>
    <row r="81015" spans="2:2">
      <c r="B81015" s="150"/>
    </row>
    <row r="81016" spans="2:2">
      <c r="B81016" s="150"/>
    </row>
    <row r="81017" spans="2:2">
      <c r="B81017" s="150"/>
    </row>
    <row r="81018" spans="2:2">
      <c r="B81018" s="150"/>
    </row>
    <row r="81019" spans="2:2">
      <c r="B81019" s="150"/>
    </row>
    <row r="81020" spans="2:2">
      <c r="B81020" s="150"/>
    </row>
    <row r="81021" spans="2:2">
      <c r="B81021" s="150"/>
    </row>
    <row r="81022" spans="2:2">
      <c r="B81022" s="150"/>
    </row>
    <row r="81023" spans="2:2">
      <c r="B81023" s="150"/>
    </row>
    <row r="81024" spans="2:2">
      <c r="B81024" s="150"/>
    </row>
    <row r="81025" spans="2:2">
      <c r="B81025" s="150"/>
    </row>
    <row r="81026" spans="2:2">
      <c r="B81026" s="150"/>
    </row>
    <row r="81027" spans="2:2">
      <c r="B81027" s="150"/>
    </row>
    <row r="81028" spans="2:2">
      <c r="B81028" s="150"/>
    </row>
    <row r="81029" spans="2:2">
      <c r="B81029" s="150"/>
    </row>
    <row r="81030" spans="2:2">
      <c r="B81030" s="150"/>
    </row>
    <row r="81031" spans="2:2">
      <c r="B81031" s="150"/>
    </row>
    <row r="81032" spans="2:2">
      <c r="B81032" s="150"/>
    </row>
    <row r="81033" spans="2:2">
      <c r="B81033" s="150"/>
    </row>
    <row r="81034" spans="2:2">
      <c r="B81034" s="150"/>
    </row>
    <row r="81035" spans="2:2">
      <c r="B81035" s="150"/>
    </row>
    <row r="81036" spans="2:2">
      <c r="B81036" s="150"/>
    </row>
    <row r="81037" spans="2:2">
      <c r="B81037" s="150"/>
    </row>
    <row r="81038" spans="2:2">
      <c r="B81038" s="150"/>
    </row>
    <row r="81039" spans="2:2">
      <c r="B81039" s="150"/>
    </row>
    <row r="81040" spans="2:2">
      <c r="B81040" s="150"/>
    </row>
    <row r="81041" spans="2:2">
      <c r="B81041" s="150"/>
    </row>
    <row r="81042" spans="2:2">
      <c r="B81042" s="150"/>
    </row>
    <row r="81043" spans="2:2">
      <c r="B81043" s="150"/>
    </row>
    <row r="81044" spans="2:2">
      <c r="B81044" s="150"/>
    </row>
    <row r="81045" spans="2:2">
      <c r="B81045" s="150"/>
    </row>
    <row r="81046" spans="2:2">
      <c r="B81046" s="150"/>
    </row>
    <row r="81047" spans="2:2">
      <c r="B81047" s="150"/>
    </row>
    <row r="81048" spans="2:2">
      <c r="B81048" s="150"/>
    </row>
    <row r="81049" spans="2:2">
      <c r="B81049" s="150"/>
    </row>
    <row r="81050" spans="2:2">
      <c r="B81050" s="150"/>
    </row>
    <row r="81051" spans="2:2">
      <c r="B81051" s="150"/>
    </row>
    <row r="81052" spans="2:2">
      <c r="B81052" s="150"/>
    </row>
    <row r="81053" spans="2:2">
      <c r="B81053" s="150"/>
    </row>
    <row r="81054" spans="2:2">
      <c r="B81054" s="150"/>
    </row>
    <row r="81055" spans="2:2">
      <c r="B81055" s="150"/>
    </row>
    <row r="81056" spans="2:2">
      <c r="B81056" s="150"/>
    </row>
    <row r="81057" spans="2:2">
      <c r="B81057" s="150"/>
    </row>
    <row r="81058" spans="2:2">
      <c r="B81058" s="150"/>
    </row>
    <row r="81059" spans="2:2">
      <c r="B81059" s="150"/>
    </row>
    <row r="81060" spans="2:2">
      <c r="B81060" s="150"/>
    </row>
    <row r="81061" spans="2:2">
      <c r="B81061" s="150"/>
    </row>
    <row r="81062" spans="2:2">
      <c r="B81062" s="150"/>
    </row>
    <row r="81063" spans="2:2">
      <c r="B81063" s="150"/>
    </row>
    <row r="81064" spans="2:2">
      <c r="B81064" s="150"/>
    </row>
    <row r="81065" spans="2:2">
      <c r="B81065" s="150"/>
    </row>
    <row r="81066" spans="2:2">
      <c r="B81066" s="150"/>
    </row>
    <row r="81067" spans="2:2">
      <c r="B81067" s="150"/>
    </row>
    <row r="81068" spans="2:2">
      <c r="B81068" s="150"/>
    </row>
    <row r="81069" spans="2:2">
      <c r="B81069" s="150"/>
    </row>
    <row r="81070" spans="2:2">
      <c r="B81070" s="150"/>
    </row>
    <row r="81071" spans="2:2">
      <c r="B81071" s="150"/>
    </row>
    <row r="81072" spans="2:2">
      <c r="B81072" s="150"/>
    </row>
    <row r="81073" spans="2:2">
      <c r="B81073" s="150"/>
    </row>
    <row r="81074" spans="2:2">
      <c r="B81074" s="150"/>
    </row>
    <row r="81075" spans="2:2">
      <c r="B81075" s="150"/>
    </row>
    <row r="81076" spans="2:2">
      <c r="B81076" s="150"/>
    </row>
    <row r="81077" spans="2:2">
      <c r="B81077" s="150"/>
    </row>
    <row r="81078" spans="2:2">
      <c r="B81078" s="150"/>
    </row>
    <row r="81079" spans="2:2">
      <c r="B81079" s="150"/>
    </row>
    <row r="81080" spans="2:2">
      <c r="B81080" s="150"/>
    </row>
    <row r="81081" spans="2:2">
      <c r="B81081" s="150"/>
    </row>
    <row r="81082" spans="2:2">
      <c r="B81082" s="150"/>
    </row>
    <row r="81083" spans="2:2">
      <c r="B81083" s="150"/>
    </row>
    <row r="81084" spans="2:2">
      <c r="B81084" s="150"/>
    </row>
    <row r="81085" spans="2:2">
      <c r="B81085" s="150"/>
    </row>
    <row r="81086" spans="2:2">
      <c r="B81086" s="150"/>
    </row>
    <row r="81087" spans="2:2">
      <c r="B81087" s="150"/>
    </row>
    <row r="81088" spans="2:2">
      <c r="B81088" s="150"/>
    </row>
    <row r="81089" spans="2:2">
      <c r="B81089" s="150"/>
    </row>
    <row r="81090" spans="2:2">
      <c r="B81090" s="150"/>
    </row>
    <row r="81091" spans="2:2">
      <c r="B81091" s="150"/>
    </row>
    <row r="81092" spans="2:2">
      <c r="B81092" s="150"/>
    </row>
    <row r="81093" spans="2:2">
      <c r="B81093" s="150"/>
    </row>
    <row r="81094" spans="2:2">
      <c r="B81094" s="150"/>
    </row>
    <row r="81095" spans="2:2">
      <c r="B81095" s="150"/>
    </row>
    <row r="81096" spans="2:2">
      <c r="B81096" s="150"/>
    </row>
    <row r="81097" spans="2:2">
      <c r="B81097" s="150"/>
    </row>
    <row r="81098" spans="2:2">
      <c r="B81098" s="150"/>
    </row>
    <row r="81099" spans="2:2">
      <c r="B81099" s="150"/>
    </row>
    <row r="81100" spans="2:2">
      <c r="B81100" s="150"/>
    </row>
    <row r="81101" spans="2:2">
      <c r="B81101" s="150"/>
    </row>
    <row r="81102" spans="2:2">
      <c r="B81102" s="150"/>
    </row>
    <row r="81103" spans="2:2">
      <c r="B81103" s="150"/>
    </row>
    <row r="81104" spans="2:2">
      <c r="B81104" s="150"/>
    </row>
    <row r="81105" spans="2:2">
      <c r="B81105" s="150"/>
    </row>
    <row r="81106" spans="2:2">
      <c r="B81106" s="150"/>
    </row>
    <row r="81107" spans="2:2">
      <c r="B81107" s="150"/>
    </row>
    <row r="81108" spans="2:2">
      <c r="B81108" s="150"/>
    </row>
    <row r="81109" spans="2:2">
      <c r="B81109" s="150"/>
    </row>
    <row r="81110" spans="2:2">
      <c r="B81110" s="150"/>
    </row>
    <row r="81111" spans="2:2">
      <c r="B81111" s="150"/>
    </row>
    <row r="81112" spans="2:2">
      <c r="B81112" s="150"/>
    </row>
    <row r="81113" spans="2:2">
      <c r="B81113" s="150"/>
    </row>
    <row r="81114" spans="2:2">
      <c r="B81114" s="150"/>
    </row>
    <row r="81115" spans="2:2">
      <c r="B81115" s="150"/>
    </row>
    <row r="81116" spans="2:2">
      <c r="B81116" s="150"/>
    </row>
    <row r="81117" spans="2:2">
      <c r="B81117" s="150"/>
    </row>
    <row r="81118" spans="2:2">
      <c r="B81118" s="150"/>
    </row>
    <row r="81119" spans="2:2">
      <c r="B81119" s="150"/>
    </row>
    <row r="81120" spans="2:2">
      <c r="B81120" s="150"/>
    </row>
    <row r="81121" spans="2:2">
      <c r="B81121" s="150"/>
    </row>
    <row r="81122" spans="2:2">
      <c r="B81122" s="150"/>
    </row>
    <row r="81123" spans="2:2">
      <c r="B81123" s="150"/>
    </row>
    <row r="81124" spans="2:2">
      <c r="B81124" s="150"/>
    </row>
    <row r="81125" spans="2:2">
      <c r="B81125" s="150"/>
    </row>
    <row r="81126" spans="2:2">
      <c r="B81126" s="150"/>
    </row>
    <row r="81127" spans="2:2">
      <c r="B81127" s="150"/>
    </row>
    <row r="81128" spans="2:2">
      <c r="B81128" s="150"/>
    </row>
    <row r="81129" spans="2:2">
      <c r="B81129" s="150"/>
    </row>
    <row r="81130" spans="2:2">
      <c r="B81130" s="150"/>
    </row>
    <row r="81131" spans="2:2">
      <c r="B81131" s="150"/>
    </row>
    <row r="81132" spans="2:2">
      <c r="B81132" s="150"/>
    </row>
    <row r="81133" spans="2:2">
      <c r="B81133" s="150"/>
    </row>
    <row r="81134" spans="2:2">
      <c r="B81134" s="150"/>
    </row>
    <row r="81135" spans="2:2">
      <c r="B81135" s="150"/>
    </row>
    <row r="81136" spans="2:2">
      <c r="B81136" s="150"/>
    </row>
    <row r="81137" spans="2:2">
      <c r="B81137" s="150"/>
    </row>
    <row r="81138" spans="2:2">
      <c r="B81138" s="150"/>
    </row>
    <row r="81139" spans="2:2">
      <c r="B81139" s="150"/>
    </row>
    <row r="81140" spans="2:2">
      <c r="B81140" s="150"/>
    </row>
    <row r="81141" spans="2:2">
      <c r="B81141" s="150"/>
    </row>
    <row r="81142" spans="2:2">
      <c r="B81142" s="150"/>
    </row>
    <row r="81143" spans="2:2">
      <c r="B81143" s="150"/>
    </row>
    <row r="81144" spans="2:2">
      <c r="B81144" s="150"/>
    </row>
    <row r="81145" spans="2:2">
      <c r="B81145" s="150"/>
    </row>
    <row r="81146" spans="2:2">
      <c r="B81146" s="150"/>
    </row>
    <row r="81147" spans="2:2">
      <c r="B81147" s="150"/>
    </row>
    <row r="81148" spans="2:2">
      <c r="B81148" s="150"/>
    </row>
    <row r="81149" spans="2:2">
      <c r="B81149" s="150"/>
    </row>
    <row r="81150" spans="2:2">
      <c r="B81150" s="150"/>
    </row>
    <row r="81151" spans="2:2">
      <c r="B81151" s="150"/>
    </row>
    <row r="81152" spans="2:2">
      <c r="B81152" s="150"/>
    </row>
    <row r="81153" spans="2:2">
      <c r="B81153" s="150"/>
    </row>
    <row r="81154" spans="2:2">
      <c r="B81154" s="150"/>
    </row>
    <row r="81155" spans="2:2">
      <c r="B81155" s="150"/>
    </row>
    <row r="81156" spans="2:2">
      <c r="B81156" s="150"/>
    </row>
    <row r="81157" spans="2:2">
      <c r="B81157" s="150"/>
    </row>
    <row r="81158" spans="2:2">
      <c r="B81158" s="150"/>
    </row>
    <row r="81159" spans="2:2">
      <c r="B81159" s="150"/>
    </row>
    <row r="81160" spans="2:2">
      <c r="B81160" s="150"/>
    </row>
    <row r="81161" spans="2:2">
      <c r="B81161" s="150"/>
    </row>
    <row r="81162" spans="2:2">
      <c r="B81162" s="150"/>
    </row>
    <row r="81163" spans="2:2">
      <c r="B81163" s="150"/>
    </row>
    <row r="81164" spans="2:2">
      <c r="B81164" s="150"/>
    </row>
    <row r="81165" spans="2:2">
      <c r="B81165" s="150"/>
    </row>
    <row r="81166" spans="2:2">
      <c r="B81166" s="150"/>
    </row>
    <row r="81167" spans="2:2">
      <c r="B81167" s="150"/>
    </row>
    <row r="81168" spans="2:2">
      <c r="B81168" s="150"/>
    </row>
    <row r="81169" spans="2:2">
      <c r="B81169" s="150"/>
    </row>
    <row r="81170" spans="2:2">
      <c r="B81170" s="150"/>
    </row>
    <row r="81171" spans="2:2">
      <c r="B81171" s="150"/>
    </row>
    <row r="81172" spans="2:2">
      <c r="B81172" s="150"/>
    </row>
    <row r="81173" spans="2:2">
      <c r="B81173" s="150"/>
    </row>
    <row r="81174" spans="2:2">
      <c r="B81174" s="150"/>
    </row>
    <row r="81175" spans="2:2">
      <c r="B81175" s="150"/>
    </row>
    <row r="81176" spans="2:2">
      <c r="B81176" s="150"/>
    </row>
    <row r="81177" spans="2:2">
      <c r="B81177" s="150"/>
    </row>
    <row r="81178" spans="2:2">
      <c r="B81178" s="150"/>
    </row>
    <row r="81179" spans="2:2">
      <c r="B81179" s="150"/>
    </row>
    <row r="81180" spans="2:2">
      <c r="B81180" s="150"/>
    </row>
    <row r="81181" spans="2:2">
      <c r="B81181" s="150"/>
    </row>
    <row r="81182" spans="2:2">
      <c r="B81182" s="150"/>
    </row>
    <row r="81183" spans="2:2">
      <c r="B81183" s="150"/>
    </row>
    <row r="81184" spans="2:2">
      <c r="B81184" s="150"/>
    </row>
    <row r="81185" spans="2:2">
      <c r="B81185" s="150"/>
    </row>
    <row r="81186" spans="2:2">
      <c r="B81186" s="150"/>
    </row>
    <row r="81187" spans="2:2">
      <c r="B81187" s="150"/>
    </row>
    <row r="81188" spans="2:2">
      <c r="B81188" s="150"/>
    </row>
    <row r="81189" spans="2:2">
      <c r="B81189" s="150"/>
    </row>
    <row r="81190" spans="2:2">
      <c r="B81190" s="150"/>
    </row>
    <row r="81191" spans="2:2">
      <c r="B81191" s="150"/>
    </row>
    <row r="81192" spans="2:2">
      <c r="B81192" s="150"/>
    </row>
    <row r="81193" spans="2:2">
      <c r="B81193" s="150"/>
    </row>
    <row r="81194" spans="2:2">
      <c r="B81194" s="150"/>
    </row>
    <row r="81195" spans="2:2">
      <c r="B81195" s="150"/>
    </row>
    <row r="81196" spans="2:2">
      <c r="B81196" s="150"/>
    </row>
    <row r="81197" spans="2:2">
      <c r="B81197" s="150"/>
    </row>
    <row r="81198" spans="2:2">
      <c r="B81198" s="150"/>
    </row>
    <row r="81199" spans="2:2">
      <c r="B81199" s="150"/>
    </row>
    <row r="81200" spans="2:2">
      <c r="B81200" s="150"/>
    </row>
    <row r="81201" spans="2:2">
      <c r="B81201" s="150"/>
    </row>
    <row r="81202" spans="2:2">
      <c r="B81202" s="150"/>
    </row>
    <row r="81203" spans="2:2">
      <c r="B81203" s="150"/>
    </row>
    <row r="81204" spans="2:2">
      <c r="B81204" s="150"/>
    </row>
    <row r="81205" spans="2:2">
      <c r="B81205" s="150"/>
    </row>
    <row r="81206" spans="2:2">
      <c r="B81206" s="150"/>
    </row>
    <row r="81207" spans="2:2">
      <c r="B81207" s="150"/>
    </row>
    <row r="81208" spans="2:2">
      <c r="B81208" s="150"/>
    </row>
    <row r="81209" spans="2:2">
      <c r="B81209" s="150"/>
    </row>
    <row r="81210" spans="2:2">
      <c r="B81210" s="150"/>
    </row>
    <row r="81211" spans="2:2">
      <c r="B81211" s="150"/>
    </row>
    <row r="81212" spans="2:2">
      <c r="B81212" s="150"/>
    </row>
    <row r="81213" spans="2:2">
      <c r="B81213" s="150"/>
    </row>
    <row r="81214" spans="2:2">
      <c r="B81214" s="150"/>
    </row>
    <row r="81215" spans="2:2">
      <c r="B81215" s="150"/>
    </row>
    <row r="81216" spans="2:2">
      <c r="B81216" s="150"/>
    </row>
    <row r="81217" spans="2:2">
      <c r="B81217" s="150"/>
    </row>
    <row r="81218" spans="2:2">
      <c r="B81218" s="150"/>
    </row>
    <row r="81219" spans="2:2">
      <c r="B81219" s="150"/>
    </row>
    <row r="81220" spans="2:2">
      <c r="B81220" s="150"/>
    </row>
    <row r="81221" spans="2:2">
      <c r="B81221" s="150"/>
    </row>
    <row r="81222" spans="2:2">
      <c r="B81222" s="150"/>
    </row>
    <row r="81223" spans="2:2">
      <c r="B81223" s="150"/>
    </row>
    <row r="81224" spans="2:2">
      <c r="B81224" s="150"/>
    </row>
    <row r="81225" spans="2:2">
      <c r="B81225" s="150"/>
    </row>
    <row r="81226" spans="2:2">
      <c r="B81226" s="150"/>
    </row>
    <row r="81227" spans="2:2">
      <c r="B81227" s="150"/>
    </row>
    <row r="81228" spans="2:2">
      <c r="B81228" s="150"/>
    </row>
    <row r="81229" spans="2:2">
      <c r="B81229" s="150"/>
    </row>
    <row r="81230" spans="2:2">
      <c r="B81230" s="150"/>
    </row>
    <row r="81231" spans="2:2">
      <c r="B81231" s="150"/>
    </row>
    <row r="81232" spans="2:2">
      <c r="B81232" s="150"/>
    </row>
    <row r="81233" spans="2:2">
      <c r="B81233" s="150"/>
    </row>
    <row r="81234" spans="2:2">
      <c r="B81234" s="150"/>
    </row>
    <row r="81235" spans="2:2">
      <c r="B81235" s="150"/>
    </row>
    <row r="81236" spans="2:2">
      <c r="B81236" s="150"/>
    </row>
    <row r="81237" spans="2:2">
      <c r="B81237" s="150"/>
    </row>
    <row r="81238" spans="2:2">
      <c r="B81238" s="150"/>
    </row>
    <row r="81239" spans="2:2">
      <c r="B81239" s="150"/>
    </row>
    <row r="81240" spans="2:2">
      <c r="B81240" s="150"/>
    </row>
    <row r="81241" spans="2:2">
      <c r="B81241" s="150"/>
    </row>
    <row r="81242" spans="2:2">
      <c r="B81242" s="150"/>
    </row>
    <row r="81243" spans="2:2">
      <c r="B81243" s="150"/>
    </row>
    <row r="81244" spans="2:2">
      <c r="B81244" s="150"/>
    </row>
    <row r="81245" spans="2:2">
      <c r="B81245" s="150"/>
    </row>
    <row r="81246" spans="2:2">
      <c r="B81246" s="150"/>
    </row>
    <row r="81247" spans="2:2">
      <c r="B81247" s="150"/>
    </row>
    <row r="81248" spans="2:2">
      <c r="B81248" s="150"/>
    </row>
    <row r="81249" spans="2:2">
      <c r="B81249" s="150"/>
    </row>
    <row r="81250" spans="2:2">
      <c r="B81250" s="150"/>
    </row>
    <row r="81251" spans="2:2">
      <c r="B81251" s="150"/>
    </row>
    <row r="81252" spans="2:2">
      <c r="B81252" s="150"/>
    </row>
    <row r="81253" spans="2:2">
      <c r="B81253" s="150"/>
    </row>
    <row r="81254" spans="2:2">
      <c r="B81254" s="150"/>
    </row>
    <row r="81255" spans="2:2">
      <c r="B81255" s="150"/>
    </row>
    <row r="81256" spans="2:2">
      <c r="B81256" s="150"/>
    </row>
    <row r="81257" spans="2:2">
      <c r="B81257" s="150"/>
    </row>
    <row r="81258" spans="2:2">
      <c r="B81258" s="150"/>
    </row>
    <row r="81259" spans="2:2">
      <c r="B81259" s="150"/>
    </row>
    <row r="81260" spans="2:2">
      <c r="B81260" s="150"/>
    </row>
    <row r="81261" spans="2:2">
      <c r="B81261" s="150"/>
    </row>
    <row r="81262" spans="2:2">
      <c r="B81262" s="150"/>
    </row>
    <row r="81263" spans="2:2">
      <c r="B81263" s="150"/>
    </row>
    <row r="81264" spans="2:2">
      <c r="B81264" s="150"/>
    </row>
    <row r="81265" spans="2:2">
      <c r="B81265" s="150"/>
    </row>
    <row r="81266" spans="2:2">
      <c r="B81266" s="150"/>
    </row>
    <row r="81267" spans="2:2">
      <c r="B81267" s="150"/>
    </row>
    <row r="81268" spans="2:2">
      <c r="B81268" s="150"/>
    </row>
    <row r="81269" spans="2:2">
      <c r="B81269" s="150"/>
    </row>
    <row r="81270" spans="2:2">
      <c r="B81270" s="150"/>
    </row>
    <row r="81271" spans="2:2">
      <c r="B81271" s="150"/>
    </row>
    <row r="81272" spans="2:2">
      <c r="B81272" s="150"/>
    </row>
    <row r="81273" spans="2:2">
      <c r="B81273" s="150"/>
    </row>
    <row r="81274" spans="2:2">
      <c r="B81274" s="150"/>
    </row>
    <row r="81275" spans="2:2">
      <c r="B81275" s="150"/>
    </row>
    <row r="81276" spans="2:2">
      <c r="B81276" s="150"/>
    </row>
    <row r="81277" spans="2:2">
      <c r="B81277" s="150"/>
    </row>
    <row r="81278" spans="2:2">
      <c r="B81278" s="150"/>
    </row>
    <row r="81279" spans="2:2">
      <c r="B81279" s="150"/>
    </row>
    <row r="81280" spans="2:2">
      <c r="B81280" s="150"/>
    </row>
    <row r="81281" spans="2:2">
      <c r="B81281" s="150"/>
    </row>
    <row r="81282" spans="2:2">
      <c r="B81282" s="150"/>
    </row>
    <row r="81283" spans="2:2">
      <c r="B81283" s="150"/>
    </row>
    <row r="81284" spans="2:2">
      <c r="B81284" s="150"/>
    </row>
    <row r="81285" spans="2:2">
      <c r="B81285" s="150"/>
    </row>
    <row r="81286" spans="2:2">
      <c r="B81286" s="150"/>
    </row>
    <row r="81287" spans="2:2">
      <c r="B81287" s="150"/>
    </row>
    <row r="81288" spans="2:2">
      <c r="B81288" s="150"/>
    </row>
    <row r="81289" spans="2:2">
      <c r="B81289" s="150"/>
    </row>
    <row r="81290" spans="2:2">
      <c r="B81290" s="150"/>
    </row>
    <row r="81291" spans="2:2">
      <c r="B81291" s="150"/>
    </row>
    <row r="81292" spans="2:2">
      <c r="B81292" s="150"/>
    </row>
    <row r="81293" spans="2:2">
      <c r="B81293" s="150"/>
    </row>
    <row r="81294" spans="2:2">
      <c r="B81294" s="150"/>
    </row>
    <row r="81295" spans="2:2">
      <c r="B81295" s="150"/>
    </row>
    <row r="81296" spans="2:2">
      <c r="B81296" s="150"/>
    </row>
    <row r="81297" spans="2:2">
      <c r="B81297" s="150"/>
    </row>
    <row r="81298" spans="2:2">
      <c r="B81298" s="150"/>
    </row>
    <row r="81299" spans="2:2">
      <c r="B81299" s="150"/>
    </row>
    <row r="81300" spans="2:2">
      <c r="B81300" s="150"/>
    </row>
    <row r="81301" spans="2:2">
      <c r="B81301" s="150"/>
    </row>
    <row r="81302" spans="2:2">
      <c r="B81302" s="150"/>
    </row>
    <row r="81303" spans="2:2">
      <c r="B81303" s="150"/>
    </row>
    <row r="81304" spans="2:2">
      <c r="B81304" s="150"/>
    </row>
    <row r="81305" spans="2:2">
      <c r="B81305" s="150"/>
    </row>
    <row r="81306" spans="2:2">
      <c r="B81306" s="150"/>
    </row>
    <row r="81307" spans="2:2">
      <c r="B81307" s="150"/>
    </row>
    <row r="81308" spans="2:2">
      <c r="B81308" s="150"/>
    </row>
    <row r="81309" spans="2:2">
      <c r="B81309" s="150"/>
    </row>
    <row r="81310" spans="2:2">
      <c r="B81310" s="150"/>
    </row>
    <row r="81311" spans="2:2">
      <c r="B81311" s="150"/>
    </row>
    <row r="81312" spans="2:2">
      <c r="B81312" s="150"/>
    </row>
    <row r="81313" spans="2:2">
      <c r="B81313" s="150"/>
    </row>
    <row r="81314" spans="2:2">
      <c r="B81314" s="150"/>
    </row>
    <row r="81315" spans="2:2">
      <c r="B81315" s="150"/>
    </row>
    <row r="81316" spans="2:2">
      <c r="B81316" s="150"/>
    </row>
    <row r="81317" spans="2:2">
      <c r="B81317" s="150"/>
    </row>
    <row r="81318" spans="2:2">
      <c r="B81318" s="150"/>
    </row>
    <row r="81319" spans="2:2">
      <c r="B81319" s="150"/>
    </row>
    <row r="81320" spans="2:2">
      <c r="B81320" s="150"/>
    </row>
    <row r="81321" spans="2:2">
      <c r="B81321" s="150"/>
    </row>
    <row r="81322" spans="2:2">
      <c r="B81322" s="150"/>
    </row>
    <row r="81323" spans="2:2">
      <c r="B81323" s="150"/>
    </row>
    <row r="81324" spans="2:2">
      <c r="B81324" s="150"/>
    </row>
    <row r="81325" spans="2:2">
      <c r="B81325" s="150"/>
    </row>
    <row r="81326" spans="2:2">
      <c r="B81326" s="150"/>
    </row>
    <row r="81327" spans="2:2">
      <c r="B81327" s="150"/>
    </row>
    <row r="81328" spans="2:2">
      <c r="B81328" s="150"/>
    </row>
    <row r="81329" spans="2:2">
      <c r="B81329" s="150"/>
    </row>
    <row r="81330" spans="2:2">
      <c r="B81330" s="150"/>
    </row>
    <row r="81331" spans="2:2">
      <c r="B81331" s="150"/>
    </row>
    <row r="81332" spans="2:2">
      <c r="B81332" s="150"/>
    </row>
    <row r="81333" spans="2:2">
      <c r="B81333" s="150"/>
    </row>
    <row r="81334" spans="2:2">
      <c r="B81334" s="150"/>
    </row>
    <row r="81335" spans="2:2">
      <c r="B81335" s="150"/>
    </row>
    <row r="81336" spans="2:2">
      <c r="B81336" s="150"/>
    </row>
    <row r="81337" spans="2:2">
      <c r="B81337" s="150"/>
    </row>
    <row r="81338" spans="2:2">
      <c r="B81338" s="150"/>
    </row>
    <row r="81339" spans="2:2">
      <c r="B81339" s="150"/>
    </row>
    <row r="81340" spans="2:2">
      <c r="B81340" s="150"/>
    </row>
    <row r="81341" spans="2:2">
      <c r="B81341" s="150"/>
    </row>
    <row r="81342" spans="2:2">
      <c r="B81342" s="150"/>
    </row>
    <row r="81343" spans="2:2">
      <c r="B81343" s="150"/>
    </row>
    <row r="81344" spans="2:2">
      <c r="B81344" s="150"/>
    </row>
    <row r="81345" spans="2:2">
      <c r="B81345" s="150"/>
    </row>
    <row r="81346" spans="2:2">
      <c r="B81346" s="150"/>
    </row>
    <row r="81347" spans="2:2">
      <c r="B81347" s="150"/>
    </row>
    <row r="81348" spans="2:2">
      <c r="B81348" s="150"/>
    </row>
    <row r="81349" spans="2:2">
      <c r="B81349" s="150"/>
    </row>
    <row r="81350" spans="2:2">
      <c r="B81350" s="150"/>
    </row>
    <row r="81351" spans="2:2">
      <c r="B81351" s="150"/>
    </row>
    <row r="81352" spans="2:2">
      <c r="B81352" s="150"/>
    </row>
    <row r="81353" spans="2:2">
      <c r="B81353" s="150"/>
    </row>
    <row r="81354" spans="2:2">
      <c r="B81354" s="150"/>
    </row>
    <row r="81355" spans="2:2">
      <c r="B81355" s="150"/>
    </row>
    <row r="81356" spans="2:2">
      <c r="B81356" s="150"/>
    </row>
    <row r="81357" spans="2:2">
      <c r="B81357" s="150"/>
    </row>
    <row r="81358" spans="2:2">
      <c r="B81358" s="150"/>
    </row>
    <row r="81359" spans="2:2">
      <c r="B81359" s="150"/>
    </row>
    <row r="81360" spans="2:2">
      <c r="B81360" s="150"/>
    </row>
    <row r="81361" spans="2:2">
      <c r="B81361" s="150"/>
    </row>
    <row r="81362" spans="2:2">
      <c r="B81362" s="150"/>
    </row>
    <row r="81363" spans="2:2">
      <c r="B81363" s="150"/>
    </row>
    <row r="81364" spans="2:2">
      <c r="B81364" s="150"/>
    </row>
    <row r="81365" spans="2:2">
      <c r="B81365" s="150"/>
    </row>
    <row r="81366" spans="2:2">
      <c r="B81366" s="150"/>
    </row>
    <row r="81367" spans="2:2">
      <c r="B81367" s="150"/>
    </row>
    <row r="81368" spans="2:2">
      <c r="B81368" s="150"/>
    </row>
    <row r="81369" spans="2:2">
      <c r="B81369" s="150"/>
    </row>
    <row r="81370" spans="2:2">
      <c r="B81370" s="150"/>
    </row>
    <row r="81371" spans="2:2">
      <c r="B81371" s="150"/>
    </row>
    <row r="81372" spans="2:2">
      <c r="B81372" s="150"/>
    </row>
    <row r="81373" spans="2:2">
      <c r="B81373" s="150"/>
    </row>
    <row r="81374" spans="2:2">
      <c r="B81374" s="150"/>
    </row>
    <row r="81375" spans="2:2">
      <c r="B81375" s="150"/>
    </row>
    <row r="81376" spans="2:2">
      <c r="B81376" s="150"/>
    </row>
    <row r="81377" spans="2:2">
      <c r="B81377" s="150"/>
    </row>
    <row r="81378" spans="2:2">
      <c r="B81378" s="150"/>
    </row>
    <row r="81379" spans="2:2">
      <c r="B81379" s="150"/>
    </row>
    <row r="81380" spans="2:2">
      <c r="B81380" s="150"/>
    </row>
    <row r="81381" spans="2:2">
      <c r="B81381" s="150"/>
    </row>
    <row r="81382" spans="2:2">
      <c r="B81382" s="150"/>
    </row>
    <row r="81383" spans="2:2">
      <c r="B81383" s="150"/>
    </row>
    <row r="81384" spans="2:2">
      <c r="B81384" s="150"/>
    </row>
    <row r="81385" spans="2:2">
      <c r="B81385" s="150"/>
    </row>
    <row r="81386" spans="2:2">
      <c r="B81386" s="150"/>
    </row>
    <row r="81387" spans="2:2">
      <c r="B81387" s="150"/>
    </row>
    <row r="81388" spans="2:2">
      <c r="B81388" s="150"/>
    </row>
    <row r="81389" spans="2:2">
      <c r="B81389" s="150"/>
    </row>
    <row r="81390" spans="2:2">
      <c r="B81390" s="150"/>
    </row>
    <row r="81391" spans="2:2">
      <c r="B81391" s="150"/>
    </row>
    <row r="81392" spans="2:2">
      <c r="B81392" s="150"/>
    </row>
    <row r="81393" spans="2:2">
      <c r="B81393" s="150"/>
    </row>
    <row r="81394" spans="2:2">
      <c r="B81394" s="150"/>
    </row>
    <row r="81395" spans="2:2">
      <c r="B81395" s="150"/>
    </row>
    <row r="81396" spans="2:2">
      <c r="B81396" s="150"/>
    </row>
    <row r="81397" spans="2:2">
      <c r="B81397" s="150"/>
    </row>
    <row r="81398" spans="2:2">
      <c r="B81398" s="150"/>
    </row>
    <row r="81399" spans="2:2">
      <c r="B81399" s="150"/>
    </row>
    <row r="81400" spans="2:2">
      <c r="B81400" s="150"/>
    </row>
    <row r="81401" spans="2:2">
      <c r="B81401" s="150"/>
    </row>
    <row r="81402" spans="2:2">
      <c r="B81402" s="150"/>
    </row>
    <row r="81403" spans="2:2">
      <c r="B81403" s="150"/>
    </row>
    <row r="81404" spans="2:2">
      <c r="B81404" s="150"/>
    </row>
    <row r="81405" spans="2:2">
      <c r="B81405" s="150"/>
    </row>
    <row r="81406" spans="2:2">
      <c r="B81406" s="150"/>
    </row>
    <row r="81407" spans="2:2">
      <c r="B81407" s="150"/>
    </row>
    <row r="81408" spans="2:2">
      <c r="B81408" s="150"/>
    </row>
    <row r="81409" spans="2:2">
      <c r="B81409" s="150"/>
    </row>
    <row r="81410" spans="2:2">
      <c r="B81410" s="150"/>
    </row>
    <row r="81411" spans="2:2">
      <c r="B81411" s="150"/>
    </row>
    <row r="81412" spans="2:2">
      <c r="B81412" s="150"/>
    </row>
    <row r="81413" spans="2:2">
      <c r="B81413" s="150"/>
    </row>
    <row r="81414" spans="2:2">
      <c r="B81414" s="150"/>
    </row>
    <row r="81415" spans="2:2">
      <c r="B81415" s="150"/>
    </row>
    <row r="81416" spans="2:2">
      <c r="B81416" s="150"/>
    </row>
    <row r="81417" spans="2:2">
      <c r="B81417" s="150"/>
    </row>
    <row r="81418" spans="2:2">
      <c r="B81418" s="150"/>
    </row>
    <row r="81419" spans="2:2">
      <c r="B81419" s="150"/>
    </row>
    <row r="81420" spans="2:2">
      <c r="B81420" s="150"/>
    </row>
    <row r="81421" spans="2:2">
      <c r="B81421" s="150"/>
    </row>
    <row r="81422" spans="2:2">
      <c r="B81422" s="150"/>
    </row>
    <row r="81423" spans="2:2">
      <c r="B81423" s="150"/>
    </row>
    <row r="81424" spans="2:2">
      <c r="B81424" s="150"/>
    </row>
    <row r="81425" spans="2:2">
      <c r="B81425" s="150"/>
    </row>
    <row r="81426" spans="2:2">
      <c r="B81426" s="150"/>
    </row>
    <row r="81427" spans="2:2">
      <c r="B81427" s="150"/>
    </row>
    <row r="81428" spans="2:2">
      <c r="B81428" s="150"/>
    </row>
    <row r="81429" spans="2:2">
      <c r="B81429" s="150"/>
    </row>
    <row r="81430" spans="2:2">
      <c r="B81430" s="150"/>
    </row>
    <row r="81431" spans="2:2">
      <c r="B81431" s="150"/>
    </row>
    <row r="81432" spans="2:2">
      <c r="B81432" s="150"/>
    </row>
    <row r="81433" spans="2:2">
      <c r="B81433" s="150"/>
    </row>
    <row r="81434" spans="2:2">
      <c r="B81434" s="150"/>
    </row>
    <row r="81435" spans="2:2">
      <c r="B81435" s="150"/>
    </row>
    <row r="81436" spans="2:2">
      <c r="B81436" s="150"/>
    </row>
    <row r="81437" spans="2:2">
      <c r="B81437" s="150"/>
    </row>
    <row r="81438" spans="2:2">
      <c r="B81438" s="150"/>
    </row>
    <row r="81439" spans="2:2">
      <c r="B81439" s="150"/>
    </row>
    <row r="81440" spans="2:2">
      <c r="B81440" s="150"/>
    </row>
    <row r="81441" spans="2:2">
      <c r="B81441" s="150"/>
    </row>
    <row r="81442" spans="2:2">
      <c r="B81442" s="150"/>
    </row>
    <row r="81443" spans="2:2">
      <c r="B81443" s="150"/>
    </row>
    <row r="81444" spans="2:2">
      <c r="B81444" s="150"/>
    </row>
    <row r="81445" spans="2:2">
      <c r="B81445" s="150"/>
    </row>
    <row r="81446" spans="2:2">
      <c r="B81446" s="150"/>
    </row>
    <row r="81447" spans="2:2">
      <c r="B81447" s="150"/>
    </row>
    <row r="81448" spans="2:2">
      <c r="B81448" s="150"/>
    </row>
    <row r="81449" spans="2:2">
      <c r="B81449" s="150"/>
    </row>
    <row r="81450" spans="2:2">
      <c r="B81450" s="150"/>
    </row>
    <row r="81451" spans="2:2">
      <c r="B81451" s="150"/>
    </row>
    <row r="81452" spans="2:2">
      <c r="B81452" s="150"/>
    </row>
    <row r="81453" spans="2:2">
      <c r="B81453" s="150"/>
    </row>
    <row r="81454" spans="2:2">
      <c r="B81454" s="150"/>
    </row>
    <row r="81455" spans="2:2">
      <c r="B81455" s="150"/>
    </row>
    <row r="81456" spans="2:2">
      <c r="B81456" s="150"/>
    </row>
    <row r="81457" spans="2:2">
      <c r="B81457" s="150"/>
    </row>
    <row r="81458" spans="2:2">
      <c r="B81458" s="150"/>
    </row>
    <row r="81459" spans="2:2">
      <c r="B81459" s="150"/>
    </row>
    <row r="81460" spans="2:2">
      <c r="B81460" s="150"/>
    </row>
    <row r="81461" spans="2:2">
      <c r="B81461" s="150"/>
    </row>
    <row r="81462" spans="2:2">
      <c r="B81462" s="150"/>
    </row>
    <row r="81463" spans="2:2">
      <c r="B81463" s="150"/>
    </row>
    <row r="81464" spans="2:2">
      <c r="B81464" s="150"/>
    </row>
    <row r="81465" spans="2:2">
      <c r="B81465" s="150"/>
    </row>
    <row r="81466" spans="2:2">
      <c r="B81466" s="150"/>
    </row>
    <row r="81467" spans="2:2">
      <c r="B81467" s="150"/>
    </row>
    <row r="81468" spans="2:2">
      <c r="B81468" s="150"/>
    </row>
    <row r="81469" spans="2:2">
      <c r="B81469" s="150"/>
    </row>
    <row r="81470" spans="2:2">
      <c r="B81470" s="150"/>
    </row>
    <row r="81471" spans="2:2">
      <c r="B81471" s="150"/>
    </row>
    <row r="81472" spans="2:2">
      <c r="B81472" s="150"/>
    </row>
    <row r="81473" spans="2:2">
      <c r="B81473" s="150"/>
    </row>
    <row r="81474" spans="2:2">
      <c r="B81474" s="150"/>
    </row>
    <row r="81475" spans="2:2">
      <c r="B81475" s="150"/>
    </row>
    <row r="81476" spans="2:2">
      <c r="B81476" s="150"/>
    </row>
    <row r="81477" spans="2:2">
      <c r="B81477" s="150"/>
    </row>
    <row r="81478" spans="2:2">
      <c r="B81478" s="150"/>
    </row>
    <row r="81479" spans="2:2">
      <c r="B81479" s="150"/>
    </row>
    <row r="81480" spans="2:2">
      <c r="B81480" s="150"/>
    </row>
    <row r="81481" spans="2:2">
      <c r="B81481" s="150"/>
    </row>
    <row r="81482" spans="2:2">
      <c r="B81482" s="150"/>
    </row>
    <row r="81483" spans="2:2">
      <c r="B81483" s="150"/>
    </row>
    <row r="81484" spans="2:2">
      <c r="B81484" s="150"/>
    </row>
    <row r="81485" spans="2:2">
      <c r="B81485" s="150"/>
    </row>
    <row r="81486" spans="2:2">
      <c r="B81486" s="150"/>
    </row>
    <row r="81487" spans="2:2">
      <c r="B81487" s="150"/>
    </row>
    <row r="81488" spans="2:2">
      <c r="B81488" s="150"/>
    </row>
    <row r="81489" spans="2:2">
      <c r="B81489" s="150"/>
    </row>
    <row r="81490" spans="2:2">
      <c r="B81490" s="150"/>
    </row>
    <row r="81491" spans="2:2">
      <c r="B81491" s="150"/>
    </row>
    <row r="81492" spans="2:2">
      <c r="B81492" s="150"/>
    </row>
    <row r="81493" spans="2:2">
      <c r="B81493" s="150"/>
    </row>
    <row r="81494" spans="2:2">
      <c r="B81494" s="150"/>
    </row>
    <row r="81495" spans="2:2">
      <c r="B81495" s="150"/>
    </row>
    <row r="81496" spans="2:2">
      <c r="B81496" s="150"/>
    </row>
    <row r="81497" spans="2:2">
      <c r="B81497" s="150"/>
    </row>
    <row r="81498" spans="2:2">
      <c r="B81498" s="150"/>
    </row>
    <row r="81499" spans="2:2">
      <c r="B81499" s="150"/>
    </row>
    <row r="81500" spans="2:2">
      <c r="B81500" s="150"/>
    </row>
    <row r="81501" spans="2:2">
      <c r="B81501" s="150"/>
    </row>
    <row r="81502" spans="2:2">
      <c r="B81502" s="150"/>
    </row>
    <row r="81503" spans="2:2">
      <c r="B81503" s="150"/>
    </row>
    <row r="81504" spans="2:2">
      <c r="B81504" s="150"/>
    </row>
    <row r="81505" spans="2:2">
      <c r="B81505" s="150"/>
    </row>
    <row r="81506" spans="2:2">
      <c r="B81506" s="150"/>
    </row>
    <row r="81507" spans="2:2">
      <c r="B81507" s="150"/>
    </row>
    <row r="81508" spans="2:2">
      <c r="B81508" s="150"/>
    </row>
    <row r="81509" spans="2:2">
      <c r="B81509" s="150"/>
    </row>
    <row r="81510" spans="2:2">
      <c r="B81510" s="150"/>
    </row>
    <row r="81511" spans="2:2">
      <c r="B81511" s="150"/>
    </row>
    <row r="81512" spans="2:2">
      <c r="B81512" s="150"/>
    </row>
    <row r="81513" spans="2:2">
      <c r="B81513" s="150"/>
    </row>
    <row r="81514" spans="2:2">
      <c r="B81514" s="150"/>
    </row>
    <row r="81515" spans="2:2">
      <c r="B81515" s="150"/>
    </row>
    <row r="81516" spans="2:2">
      <c r="B81516" s="150"/>
    </row>
    <row r="81517" spans="2:2">
      <c r="B81517" s="150"/>
    </row>
    <row r="81518" spans="2:2">
      <c r="B81518" s="150"/>
    </row>
    <row r="81519" spans="2:2">
      <c r="B81519" s="150"/>
    </row>
    <row r="81520" spans="2:2">
      <c r="B81520" s="150"/>
    </row>
    <row r="81521" spans="2:2">
      <c r="B81521" s="150"/>
    </row>
    <row r="81522" spans="2:2">
      <c r="B81522" s="150"/>
    </row>
    <row r="81523" spans="2:2">
      <c r="B81523" s="150"/>
    </row>
    <row r="81524" spans="2:2">
      <c r="B81524" s="150"/>
    </row>
    <row r="81525" spans="2:2">
      <c r="B81525" s="150"/>
    </row>
    <row r="81526" spans="2:2">
      <c r="B81526" s="150"/>
    </row>
    <row r="81527" spans="2:2">
      <c r="B81527" s="150"/>
    </row>
    <row r="81528" spans="2:2">
      <c r="B81528" s="150"/>
    </row>
    <row r="81529" spans="2:2">
      <c r="B81529" s="150"/>
    </row>
    <row r="81530" spans="2:2">
      <c r="B81530" s="150"/>
    </row>
    <row r="81531" spans="2:2">
      <c r="B81531" s="150"/>
    </row>
    <row r="81532" spans="2:2">
      <c r="B81532" s="150"/>
    </row>
    <row r="81533" spans="2:2">
      <c r="B81533" s="150"/>
    </row>
    <row r="81534" spans="2:2">
      <c r="B81534" s="150"/>
    </row>
    <row r="81535" spans="2:2">
      <c r="B81535" s="150"/>
    </row>
    <row r="81536" spans="2:2">
      <c r="B81536" s="150"/>
    </row>
    <row r="81537" spans="2:2">
      <c r="B81537" s="150"/>
    </row>
    <row r="81538" spans="2:2">
      <c r="B81538" s="150"/>
    </row>
    <row r="81539" spans="2:2">
      <c r="B81539" s="150"/>
    </row>
    <row r="81540" spans="2:2">
      <c r="B81540" s="150"/>
    </row>
    <row r="81541" spans="2:2">
      <c r="B81541" s="150"/>
    </row>
    <row r="81542" spans="2:2">
      <c r="B81542" s="150"/>
    </row>
    <row r="81543" spans="2:2">
      <c r="B81543" s="150"/>
    </row>
    <row r="81544" spans="2:2">
      <c r="B81544" s="150"/>
    </row>
    <row r="81545" spans="2:2">
      <c r="B81545" s="150"/>
    </row>
    <row r="81546" spans="2:2">
      <c r="B81546" s="150"/>
    </row>
    <row r="81547" spans="2:2">
      <c r="B81547" s="150"/>
    </row>
    <row r="81548" spans="2:2">
      <c r="B81548" s="150"/>
    </row>
    <row r="81549" spans="2:2">
      <c r="B81549" s="150"/>
    </row>
    <row r="81550" spans="2:2">
      <c r="B81550" s="150"/>
    </row>
    <row r="81551" spans="2:2">
      <c r="B81551" s="150"/>
    </row>
    <row r="81552" spans="2:2">
      <c r="B81552" s="150"/>
    </row>
    <row r="81553" spans="2:2">
      <c r="B81553" s="150"/>
    </row>
    <row r="81554" spans="2:2">
      <c r="B81554" s="150"/>
    </row>
    <row r="81555" spans="2:2">
      <c r="B81555" s="150"/>
    </row>
    <row r="81556" spans="2:2">
      <c r="B81556" s="150"/>
    </row>
    <row r="81557" spans="2:2">
      <c r="B81557" s="150"/>
    </row>
    <row r="81558" spans="2:2">
      <c r="B81558" s="150"/>
    </row>
    <row r="81559" spans="2:2">
      <c r="B81559" s="150"/>
    </row>
    <row r="81560" spans="2:2">
      <c r="B81560" s="150"/>
    </row>
    <row r="81561" spans="2:2">
      <c r="B81561" s="150"/>
    </row>
    <row r="81562" spans="2:2">
      <c r="B81562" s="150"/>
    </row>
    <row r="81563" spans="2:2">
      <c r="B81563" s="150"/>
    </row>
    <row r="81564" spans="2:2">
      <c r="B81564" s="150"/>
    </row>
    <row r="81565" spans="2:2">
      <c r="B81565" s="150"/>
    </row>
    <row r="81566" spans="2:2">
      <c r="B81566" s="150"/>
    </row>
    <row r="81567" spans="2:2">
      <c r="B81567" s="150"/>
    </row>
    <row r="81568" spans="2:2">
      <c r="B81568" s="150"/>
    </row>
    <row r="81569" spans="2:2">
      <c r="B81569" s="150"/>
    </row>
    <row r="81570" spans="2:2">
      <c r="B81570" s="150"/>
    </row>
    <row r="81571" spans="2:2">
      <c r="B81571" s="150"/>
    </row>
    <row r="81572" spans="2:2">
      <c r="B81572" s="150"/>
    </row>
    <row r="81573" spans="2:2">
      <c r="B81573" s="150"/>
    </row>
    <row r="81574" spans="2:2">
      <c r="B81574" s="150"/>
    </row>
    <row r="81575" spans="2:2">
      <c r="B81575" s="150"/>
    </row>
    <row r="81576" spans="2:2">
      <c r="B81576" s="150"/>
    </row>
    <row r="81577" spans="2:2">
      <c r="B81577" s="150"/>
    </row>
    <row r="81578" spans="2:2">
      <c r="B81578" s="150"/>
    </row>
    <row r="81579" spans="2:2">
      <c r="B81579" s="150"/>
    </row>
    <row r="81580" spans="2:2">
      <c r="B81580" s="150"/>
    </row>
    <row r="81581" spans="2:2">
      <c r="B81581" s="150"/>
    </row>
    <row r="81582" spans="2:2">
      <c r="B81582" s="150"/>
    </row>
    <row r="81583" spans="2:2">
      <c r="B81583" s="150"/>
    </row>
    <row r="81584" spans="2:2">
      <c r="B81584" s="150"/>
    </row>
    <row r="81585" spans="2:2">
      <c r="B81585" s="150"/>
    </row>
    <row r="81586" spans="2:2">
      <c r="B81586" s="150"/>
    </row>
    <row r="81587" spans="2:2">
      <c r="B81587" s="150"/>
    </row>
    <row r="81588" spans="2:2">
      <c r="B81588" s="150"/>
    </row>
    <row r="81589" spans="2:2">
      <c r="B81589" s="150"/>
    </row>
    <row r="81590" spans="2:2">
      <c r="B81590" s="150"/>
    </row>
    <row r="81591" spans="2:2">
      <c r="B81591" s="150"/>
    </row>
    <row r="81592" spans="2:2">
      <c r="B81592" s="150"/>
    </row>
    <row r="81593" spans="2:2">
      <c r="B81593" s="150"/>
    </row>
    <row r="81594" spans="2:2">
      <c r="B81594" s="150"/>
    </row>
    <row r="81595" spans="2:2">
      <c r="B81595" s="150"/>
    </row>
    <row r="81596" spans="2:2">
      <c r="B81596" s="150"/>
    </row>
    <row r="81597" spans="2:2">
      <c r="B81597" s="150"/>
    </row>
    <row r="81598" spans="2:2">
      <c r="B81598" s="150"/>
    </row>
    <row r="81599" spans="2:2">
      <c r="B81599" s="150"/>
    </row>
    <row r="81600" spans="2:2">
      <c r="B81600" s="150"/>
    </row>
    <row r="81601" spans="2:2">
      <c r="B81601" s="150"/>
    </row>
    <row r="81602" spans="2:2">
      <c r="B81602" s="150"/>
    </row>
    <row r="81603" spans="2:2">
      <c r="B81603" s="150"/>
    </row>
    <row r="81604" spans="2:2">
      <c r="B81604" s="150"/>
    </row>
    <row r="81605" spans="2:2">
      <c r="B81605" s="150"/>
    </row>
    <row r="81606" spans="2:2">
      <c r="B81606" s="150"/>
    </row>
    <row r="81607" spans="2:2">
      <c r="B81607" s="150"/>
    </row>
    <row r="81608" spans="2:2">
      <c r="B81608" s="150"/>
    </row>
    <row r="81609" spans="2:2">
      <c r="B81609" s="150"/>
    </row>
    <row r="81610" spans="2:2">
      <c r="B81610" s="150"/>
    </row>
    <row r="81611" spans="2:2">
      <c r="B81611" s="150"/>
    </row>
    <row r="81612" spans="2:2">
      <c r="B81612" s="150"/>
    </row>
    <row r="81613" spans="2:2">
      <c r="B81613" s="150"/>
    </row>
    <row r="81614" spans="2:2">
      <c r="B81614" s="150"/>
    </row>
    <row r="81615" spans="2:2">
      <c r="B81615" s="150"/>
    </row>
    <row r="81616" spans="2:2">
      <c r="B81616" s="150"/>
    </row>
    <row r="81617" spans="2:2">
      <c r="B81617" s="150"/>
    </row>
    <row r="81618" spans="2:2">
      <c r="B81618" s="150"/>
    </row>
    <row r="81619" spans="2:2">
      <c r="B81619" s="150"/>
    </row>
    <row r="81620" spans="2:2">
      <c r="B81620" s="150"/>
    </row>
    <row r="81621" spans="2:2">
      <c r="B81621" s="150"/>
    </row>
    <row r="81622" spans="2:2">
      <c r="B81622" s="150"/>
    </row>
    <row r="81623" spans="2:2">
      <c r="B81623" s="150"/>
    </row>
    <row r="81624" spans="2:2">
      <c r="B81624" s="150"/>
    </row>
    <row r="81625" spans="2:2">
      <c r="B81625" s="150"/>
    </row>
    <row r="81626" spans="2:2">
      <c r="B81626" s="150"/>
    </row>
    <row r="81627" spans="2:2">
      <c r="B81627" s="150"/>
    </row>
    <row r="81628" spans="2:2">
      <c r="B81628" s="150"/>
    </row>
    <row r="81629" spans="2:2">
      <c r="B81629" s="150"/>
    </row>
    <row r="81630" spans="2:2">
      <c r="B81630" s="150"/>
    </row>
    <row r="81631" spans="2:2">
      <c r="B81631" s="150"/>
    </row>
    <row r="81632" spans="2:2">
      <c r="B81632" s="150"/>
    </row>
    <row r="81633" spans="2:2">
      <c r="B81633" s="150"/>
    </row>
    <row r="81634" spans="2:2">
      <c r="B81634" s="150"/>
    </row>
    <row r="81635" spans="2:2">
      <c r="B81635" s="150"/>
    </row>
    <row r="81636" spans="2:2">
      <c r="B81636" s="150"/>
    </row>
    <row r="81637" spans="2:2">
      <c r="B81637" s="150"/>
    </row>
    <row r="81638" spans="2:2">
      <c r="B81638" s="150"/>
    </row>
    <row r="81639" spans="2:2">
      <c r="B81639" s="150"/>
    </row>
    <row r="81640" spans="2:2">
      <c r="B81640" s="150"/>
    </row>
    <row r="81641" spans="2:2">
      <c r="B81641" s="150"/>
    </row>
    <row r="81642" spans="2:2">
      <c r="B81642" s="150"/>
    </row>
    <row r="81643" spans="2:2">
      <c r="B81643" s="150"/>
    </row>
    <row r="81644" spans="2:2">
      <c r="B81644" s="150"/>
    </row>
    <row r="81645" spans="2:2">
      <c r="B81645" s="150"/>
    </row>
    <row r="81646" spans="2:2">
      <c r="B81646" s="150"/>
    </row>
    <row r="81647" spans="2:2">
      <c r="B81647" s="150"/>
    </row>
    <row r="81648" spans="2:2">
      <c r="B81648" s="150"/>
    </row>
    <row r="81649" spans="2:2">
      <c r="B81649" s="150"/>
    </row>
    <row r="81650" spans="2:2">
      <c r="B81650" s="150"/>
    </row>
    <row r="81651" spans="2:2">
      <c r="B81651" s="150"/>
    </row>
    <row r="81652" spans="2:2">
      <c r="B81652" s="150"/>
    </row>
    <row r="81653" spans="2:2">
      <c r="B81653" s="150"/>
    </row>
    <row r="81654" spans="2:2">
      <c r="B81654" s="150"/>
    </row>
    <row r="81655" spans="2:2">
      <c r="B81655" s="150"/>
    </row>
    <row r="81656" spans="2:2">
      <c r="B81656" s="150"/>
    </row>
    <row r="81657" spans="2:2">
      <c r="B81657" s="150"/>
    </row>
    <row r="81658" spans="2:2">
      <c r="B81658" s="150"/>
    </row>
    <row r="81659" spans="2:2">
      <c r="B81659" s="150"/>
    </row>
    <row r="81660" spans="2:2">
      <c r="B81660" s="150"/>
    </row>
    <row r="81661" spans="2:2">
      <c r="B81661" s="150"/>
    </row>
    <row r="81662" spans="2:2">
      <c r="B81662" s="150"/>
    </row>
    <row r="81663" spans="2:2">
      <c r="B81663" s="150"/>
    </row>
    <row r="81664" spans="2:2">
      <c r="B81664" s="150"/>
    </row>
    <row r="81665" spans="2:2">
      <c r="B81665" s="150"/>
    </row>
    <row r="81666" spans="2:2">
      <c r="B81666" s="150"/>
    </row>
    <row r="81667" spans="2:2">
      <c r="B81667" s="150"/>
    </row>
    <row r="81668" spans="2:2">
      <c r="B81668" s="150"/>
    </row>
    <row r="81669" spans="2:2">
      <c r="B81669" s="150"/>
    </row>
    <row r="81670" spans="2:2">
      <c r="B81670" s="150"/>
    </row>
    <row r="81671" spans="2:2">
      <c r="B81671" s="150"/>
    </row>
    <row r="81672" spans="2:2">
      <c r="B81672" s="150"/>
    </row>
    <row r="81673" spans="2:2">
      <c r="B81673" s="150"/>
    </row>
    <row r="81674" spans="2:2">
      <c r="B81674" s="150"/>
    </row>
    <row r="81675" spans="2:2">
      <c r="B81675" s="150"/>
    </row>
    <row r="81676" spans="2:2">
      <c r="B81676" s="150"/>
    </row>
    <row r="81677" spans="2:2">
      <c r="B81677" s="150"/>
    </row>
    <row r="81678" spans="2:2">
      <c r="B81678" s="150"/>
    </row>
    <row r="81679" spans="2:2">
      <c r="B81679" s="150"/>
    </row>
    <row r="81680" spans="2:2">
      <c r="B81680" s="150"/>
    </row>
    <row r="81681" spans="2:2">
      <c r="B81681" s="150"/>
    </row>
    <row r="81682" spans="2:2">
      <c r="B81682" s="150"/>
    </row>
    <row r="81683" spans="2:2">
      <c r="B81683" s="150"/>
    </row>
    <row r="81684" spans="2:2">
      <c r="B81684" s="150"/>
    </row>
    <row r="81685" spans="2:2">
      <c r="B81685" s="150"/>
    </row>
    <row r="81686" spans="2:2">
      <c r="B81686" s="150"/>
    </row>
    <row r="81687" spans="2:2">
      <c r="B81687" s="150"/>
    </row>
    <row r="81688" spans="2:2">
      <c r="B81688" s="150"/>
    </row>
    <row r="81689" spans="2:2">
      <c r="B81689" s="150"/>
    </row>
    <row r="81690" spans="2:2">
      <c r="B81690" s="150"/>
    </row>
    <row r="81691" spans="2:2">
      <c r="B81691" s="150"/>
    </row>
    <row r="81692" spans="2:2">
      <c r="B81692" s="150"/>
    </row>
    <row r="81693" spans="2:2">
      <c r="B81693" s="150"/>
    </row>
    <row r="81694" spans="2:2">
      <c r="B81694" s="150"/>
    </row>
    <row r="81695" spans="2:2">
      <c r="B81695" s="150"/>
    </row>
    <row r="81696" spans="2:2">
      <c r="B81696" s="150"/>
    </row>
    <row r="81697" spans="2:2">
      <c r="B81697" s="150"/>
    </row>
    <row r="81698" spans="2:2">
      <c r="B81698" s="150"/>
    </row>
    <row r="81699" spans="2:2">
      <c r="B81699" s="150"/>
    </row>
    <row r="81700" spans="2:2">
      <c r="B81700" s="150"/>
    </row>
    <row r="81701" spans="2:2">
      <c r="B81701" s="150"/>
    </row>
    <row r="81702" spans="2:2">
      <c r="B81702" s="150"/>
    </row>
    <row r="81703" spans="2:2">
      <c r="B81703" s="150"/>
    </row>
    <row r="81704" spans="2:2">
      <c r="B81704" s="150"/>
    </row>
    <row r="81705" spans="2:2">
      <c r="B81705" s="150"/>
    </row>
    <row r="81706" spans="2:2">
      <c r="B81706" s="150"/>
    </row>
    <row r="81707" spans="2:2">
      <c r="B81707" s="150"/>
    </row>
    <row r="81708" spans="2:2">
      <c r="B81708" s="150"/>
    </row>
    <row r="81709" spans="2:2">
      <c r="B81709" s="150"/>
    </row>
    <row r="81710" spans="2:2">
      <c r="B81710" s="150"/>
    </row>
    <row r="81711" spans="2:2">
      <c r="B81711" s="150"/>
    </row>
    <row r="81712" spans="2:2">
      <c r="B81712" s="150"/>
    </row>
    <row r="81713" spans="2:2">
      <c r="B81713" s="150"/>
    </row>
    <row r="81714" spans="2:2">
      <c r="B81714" s="150"/>
    </row>
    <row r="81715" spans="2:2">
      <c r="B81715" s="150"/>
    </row>
    <row r="81716" spans="2:2">
      <c r="B81716" s="150"/>
    </row>
    <row r="81717" spans="2:2">
      <c r="B81717" s="150"/>
    </row>
    <row r="81718" spans="2:2">
      <c r="B81718" s="150"/>
    </row>
    <row r="81719" spans="2:2">
      <c r="B81719" s="150"/>
    </row>
    <row r="81720" spans="2:2">
      <c r="B81720" s="150"/>
    </row>
    <row r="81721" spans="2:2">
      <c r="B81721" s="150"/>
    </row>
    <row r="81722" spans="2:2">
      <c r="B81722" s="150"/>
    </row>
    <row r="81723" spans="2:2">
      <c r="B81723" s="150"/>
    </row>
    <row r="81724" spans="2:2">
      <c r="B81724" s="150"/>
    </row>
    <row r="81725" spans="2:2">
      <c r="B81725" s="150"/>
    </row>
    <row r="81726" spans="2:2">
      <c r="B81726" s="150"/>
    </row>
    <row r="81727" spans="2:2">
      <c r="B81727" s="150"/>
    </row>
    <row r="81728" spans="2:2">
      <c r="B81728" s="150"/>
    </row>
    <row r="81729" spans="2:2">
      <c r="B81729" s="150"/>
    </row>
    <row r="81730" spans="2:2">
      <c r="B81730" s="150"/>
    </row>
    <row r="81731" spans="2:2">
      <c r="B81731" s="150"/>
    </row>
    <row r="81732" spans="2:2">
      <c r="B81732" s="150"/>
    </row>
    <row r="81733" spans="2:2">
      <c r="B81733" s="150"/>
    </row>
    <row r="81734" spans="2:2">
      <c r="B81734" s="150"/>
    </row>
    <row r="81735" spans="2:2">
      <c r="B81735" s="150"/>
    </row>
    <row r="81736" spans="2:2">
      <c r="B81736" s="150"/>
    </row>
    <row r="81737" spans="2:2">
      <c r="B81737" s="150"/>
    </row>
    <row r="81738" spans="2:2">
      <c r="B81738" s="150"/>
    </row>
    <row r="81739" spans="2:2">
      <c r="B81739" s="150"/>
    </row>
    <row r="81740" spans="2:2">
      <c r="B81740" s="150"/>
    </row>
    <row r="81741" spans="2:2">
      <c r="B81741" s="150"/>
    </row>
    <row r="81742" spans="2:2">
      <c r="B81742" s="150"/>
    </row>
    <row r="81743" spans="2:2">
      <c r="B81743" s="150"/>
    </row>
    <row r="81744" spans="2:2">
      <c r="B81744" s="150"/>
    </row>
    <row r="81745" spans="2:2">
      <c r="B81745" s="150"/>
    </row>
    <row r="81746" spans="2:2">
      <c r="B81746" s="150"/>
    </row>
    <row r="81747" spans="2:2">
      <c r="B81747" s="150"/>
    </row>
    <row r="81748" spans="2:2">
      <c r="B81748" s="150"/>
    </row>
    <row r="81749" spans="2:2">
      <c r="B81749" s="150"/>
    </row>
    <row r="81750" spans="2:2">
      <c r="B81750" s="150"/>
    </row>
    <row r="81751" spans="2:2">
      <c r="B81751" s="150"/>
    </row>
    <row r="81752" spans="2:2">
      <c r="B81752" s="150"/>
    </row>
    <row r="81753" spans="2:2">
      <c r="B81753" s="150"/>
    </row>
    <row r="81754" spans="2:2">
      <c r="B81754" s="150"/>
    </row>
    <row r="81755" spans="2:2">
      <c r="B81755" s="150"/>
    </row>
    <row r="81756" spans="2:2">
      <c r="B81756" s="150"/>
    </row>
    <row r="81757" spans="2:2">
      <c r="B81757" s="150"/>
    </row>
    <row r="81758" spans="2:2">
      <c r="B81758" s="150"/>
    </row>
    <row r="81759" spans="2:2">
      <c r="B81759" s="150"/>
    </row>
    <row r="81760" spans="2:2">
      <c r="B81760" s="150"/>
    </row>
    <row r="81761" spans="2:2">
      <c r="B81761" s="150"/>
    </row>
    <row r="81762" spans="2:2">
      <c r="B81762" s="150"/>
    </row>
    <row r="81763" spans="2:2">
      <c r="B81763" s="150"/>
    </row>
    <row r="81764" spans="2:2">
      <c r="B81764" s="150"/>
    </row>
    <row r="81765" spans="2:2">
      <c r="B81765" s="150"/>
    </row>
    <row r="81766" spans="2:2">
      <c r="B81766" s="150"/>
    </row>
    <row r="81767" spans="2:2">
      <c r="B81767" s="150"/>
    </row>
    <row r="81768" spans="2:2">
      <c r="B81768" s="150"/>
    </row>
    <row r="81769" spans="2:2">
      <c r="B81769" s="150"/>
    </row>
    <row r="81770" spans="2:2">
      <c r="B81770" s="150"/>
    </row>
    <row r="81771" spans="2:2">
      <c r="B81771" s="150"/>
    </row>
    <row r="81772" spans="2:2">
      <c r="B81772" s="150"/>
    </row>
    <row r="81773" spans="2:2">
      <c r="B81773" s="150"/>
    </row>
    <row r="81774" spans="2:2">
      <c r="B81774" s="150"/>
    </row>
    <row r="81775" spans="2:2">
      <c r="B81775" s="150"/>
    </row>
    <row r="81776" spans="2:2">
      <c r="B81776" s="150"/>
    </row>
    <row r="81777" spans="2:2">
      <c r="B81777" s="150"/>
    </row>
    <row r="81778" spans="2:2">
      <c r="B81778" s="150"/>
    </row>
    <row r="81779" spans="2:2">
      <c r="B81779" s="150"/>
    </row>
    <row r="81780" spans="2:2">
      <c r="B81780" s="150"/>
    </row>
    <row r="81781" spans="2:2">
      <c r="B81781" s="150"/>
    </row>
    <row r="81782" spans="2:2">
      <c r="B81782" s="150"/>
    </row>
    <row r="81783" spans="2:2">
      <c r="B81783" s="150"/>
    </row>
    <row r="81784" spans="2:2">
      <c r="B81784" s="150"/>
    </row>
    <row r="81785" spans="2:2">
      <c r="B81785" s="150"/>
    </row>
    <row r="81786" spans="2:2">
      <c r="B81786" s="150"/>
    </row>
    <row r="81787" spans="2:2">
      <c r="B81787" s="150"/>
    </row>
    <row r="81788" spans="2:2">
      <c r="B81788" s="150"/>
    </row>
    <row r="81789" spans="2:2">
      <c r="B81789" s="150"/>
    </row>
    <row r="81790" spans="2:2">
      <c r="B81790" s="150"/>
    </row>
    <row r="81791" spans="2:2">
      <c r="B81791" s="150"/>
    </row>
    <row r="81792" spans="2:2">
      <c r="B81792" s="150"/>
    </row>
    <row r="81793" spans="2:2">
      <c r="B81793" s="150"/>
    </row>
    <row r="81794" spans="2:2">
      <c r="B81794" s="150"/>
    </row>
    <row r="81795" spans="2:2">
      <c r="B81795" s="150"/>
    </row>
    <row r="81796" spans="2:2">
      <c r="B81796" s="150"/>
    </row>
    <row r="81797" spans="2:2">
      <c r="B81797" s="150"/>
    </row>
    <row r="81798" spans="2:2">
      <c r="B81798" s="150"/>
    </row>
    <row r="81799" spans="2:2">
      <c r="B81799" s="150"/>
    </row>
    <row r="81800" spans="2:2">
      <c r="B81800" s="150"/>
    </row>
    <row r="81801" spans="2:2">
      <c r="B81801" s="150"/>
    </row>
    <row r="81802" spans="2:2">
      <c r="B81802" s="150"/>
    </row>
    <row r="81803" spans="2:2">
      <c r="B81803" s="150"/>
    </row>
    <row r="81804" spans="2:2">
      <c r="B81804" s="150"/>
    </row>
    <row r="81805" spans="2:2">
      <c r="B81805" s="150"/>
    </row>
    <row r="81806" spans="2:2">
      <c r="B81806" s="150"/>
    </row>
    <row r="81807" spans="2:2">
      <c r="B81807" s="150"/>
    </row>
    <row r="81808" spans="2:2">
      <c r="B81808" s="150"/>
    </row>
    <row r="81809" spans="2:2">
      <c r="B81809" s="150"/>
    </row>
    <row r="81810" spans="2:2">
      <c r="B81810" s="150"/>
    </row>
    <row r="81811" spans="2:2">
      <c r="B81811" s="150"/>
    </row>
    <row r="81812" spans="2:2">
      <c r="B81812" s="150"/>
    </row>
    <row r="81813" spans="2:2">
      <c r="B81813" s="150"/>
    </row>
    <row r="81814" spans="2:2">
      <c r="B81814" s="150"/>
    </row>
    <row r="81815" spans="2:2">
      <c r="B81815" s="150"/>
    </row>
    <row r="81816" spans="2:2">
      <c r="B81816" s="150"/>
    </row>
    <row r="81817" spans="2:2">
      <c r="B81817" s="150"/>
    </row>
    <row r="81818" spans="2:2">
      <c r="B81818" s="150"/>
    </row>
    <row r="81819" spans="2:2">
      <c r="B81819" s="150"/>
    </row>
    <row r="81820" spans="2:2">
      <c r="B81820" s="150"/>
    </row>
    <row r="81821" spans="2:2">
      <c r="B81821" s="150"/>
    </row>
    <row r="81822" spans="2:2">
      <c r="B81822" s="150"/>
    </row>
    <row r="81823" spans="2:2">
      <c r="B81823" s="150"/>
    </row>
    <row r="81824" spans="2:2">
      <c r="B81824" s="150"/>
    </row>
    <row r="81825" spans="2:2">
      <c r="B81825" s="150"/>
    </row>
    <row r="81826" spans="2:2">
      <c r="B81826" s="150"/>
    </row>
    <row r="81827" spans="2:2">
      <c r="B81827" s="150"/>
    </row>
    <row r="81828" spans="2:2">
      <c r="B81828" s="150"/>
    </row>
    <row r="81829" spans="2:2">
      <c r="B81829" s="150"/>
    </row>
    <row r="81830" spans="2:2">
      <c r="B81830" s="150"/>
    </row>
    <row r="81831" spans="2:2">
      <c r="B81831" s="150"/>
    </row>
    <row r="81832" spans="2:2">
      <c r="B81832" s="150"/>
    </row>
    <row r="81833" spans="2:2">
      <c r="B81833" s="150"/>
    </row>
    <row r="81834" spans="2:2">
      <c r="B81834" s="150"/>
    </row>
    <row r="81835" spans="2:2">
      <c r="B81835" s="150"/>
    </row>
    <row r="81836" spans="2:2">
      <c r="B81836" s="150"/>
    </row>
    <row r="81837" spans="2:2">
      <c r="B81837" s="150"/>
    </row>
    <row r="81838" spans="2:2">
      <c r="B81838" s="150"/>
    </row>
    <row r="81839" spans="2:2">
      <c r="B81839" s="150"/>
    </row>
    <row r="81840" spans="2:2">
      <c r="B81840" s="150"/>
    </row>
    <row r="81841" spans="2:2">
      <c r="B81841" s="150"/>
    </row>
    <row r="81842" spans="2:2">
      <c r="B81842" s="150"/>
    </row>
    <row r="81843" spans="2:2">
      <c r="B81843" s="150"/>
    </row>
    <row r="81844" spans="2:2">
      <c r="B81844" s="150"/>
    </row>
    <row r="81845" spans="2:2">
      <c r="B81845" s="150"/>
    </row>
    <row r="81846" spans="2:2">
      <c r="B81846" s="150"/>
    </row>
    <row r="81847" spans="2:2">
      <c r="B81847" s="150"/>
    </row>
    <row r="81848" spans="2:2">
      <c r="B81848" s="150"/>
    </row>
    <row r="81849" spans="2:2">
      <c r="B81849" s="150"/>
    </row>
    <row r="81850" spans="2:2">
      <c r="B81850" s="150"/>
    </row>
    <row r="81851" spans="2:2">
      <c r="B81851" s="150"/>
    </row>
    <row r="81852" spans="2:2">
      <c r="B81852" s="150"/>
    </row>
    <row r="81853" spans="2:2">
      <c r="B81853" s="150"/>
    </row>
    <row r="81854" spans="2:2">
      <c r="B81854" s="150"/>
    </row>
    <row r="81855" spans="2:2">
      <c r="B81855" s="150"/>
    </row>
    <row r="81856" spans="2:2">
      <c r="B81856" s="150"/>
    </row>
    <row r="81857" spans="2:2">
      <c r="B81857" s="150"/>
    </row>
    <row r="81858" spans="2:2">
      <c r="B81858" s="150"/>
    </row>
    <row r="81859" spans="2:2">
      <c r="B81859" s="150"/>
    </row>
    <row r="81860" spans="2:2">
      <c r="B81860" s="150"/>
    </row>
    <row r="81861" spans="2:2">
      <c r="B81861" s="150"/>
    </row>
    <row r="81862" spans="2:2">
      <c r="B81862" s="150"/>
    </row>
    <row r="81863" spans="2:2">
      <c r="B81863" s="150"/>
    </row>
    <row r="81864" spans="2:2">
      <c r="B81864" s="150"/>
    </row>
    <row r="81865" spans="2:2">
      <c r="B81865" s="150"/>
    </row>
    <row r="81866" spans="2:2">
      <c r="B81866" s="150"/>
    </row>
    <row r="81867" spans="2:2">
      <c r="B81867" s="150"/>
    </row>
    <row r="81868" spans="2:2">
      <c r="B81868" s="150"/>
    </row>
    <row r="81869" spans="2:2">
      <c r="B81869" s="150"/>
    </row>
    <row r="81870" spans="2:2">
      <c r="B81870" s="150"/>
    </row>
    <row r="81871" spans="2:2">
      <c r="B81871" s="150"/>
    </row>
    <row r="81872" spans="2:2">
      <c r="B81872" s="150"/>
    </row>
    <row r="81873" spans="2:2">
      <c r="B81873" s="150"/>
    </row>
    <row r="81874" spans="2:2">
      <c r="B81874" s="150"/>
    </row>
    <row r="81875" spans="2:2">
      <c r="B81875" s="150"/>
    </row>
    <row r="81876" spans="2:2">
      <c r="B81876" s="150"/>
    </row>
    <row r="81877" spans="2:2">
      <c r="B81877" s="150"/>
    </row>
    <row r="81878" spans="2:2">
      <c r="B81878" s="150"/>
    </row>
    <row r="81879" spans="2:2">
      <c r="B81879" s="150"/>
    </row>
    <row r="81880" spans="2:2">
      <c r="B81880" s="150"/>
    </row>
    <row r="81881" spans="2:2">
      <c r="B81881" s="150"/>
    </row>
    <row r="81882" spans="2:2">
      <c r="B81882" s="150"/>
    </row>
    <row r="81883" spans="2:2">
      <c r="B81883" s="150"/>
    </row>
    <row r="81884" spans="2:2">
      <c r="B81884" s="150"/>
    </row>
    <row r="81885" spans="2:2">
      <c r="B81885" s="150"/>
    </row>
    <row r="81886" spans="2:2">
      <c r="B81886" s="150"/>
    </row>
    <row r="81887" spans="2:2">
      <c r="B81887" s="150"/>
    </row>
    <row r="81888" spans="2:2">
      <c r="B81888" s="150"/>
    </row>
    <row r="81889" spans="2:2">
      <c r="B81889" s="150"/>
    </row>
    <row r="81890" spans="2:2">
      <c r="B81890" s="150"/>
    </row>
    <row r="81891" spans="2:2">
      <c r="B81891" s="150"/>
    </row>
    <row r="81892" spans="2:2">
      <c r="B81892" s="150"/>
    </row>
    <row r="81893" spans="2:2">
      <c r="B81893" s="150"/>
    </row>
    <row r="81894" spans="2:2">
      <c r="B81894" s="150"/>
    </row>
    <row r="81895" spans="2:2">
      <c r="B81895" s="150"/>
    </row>
    <row r="81896" spans="2:2">
      <c r="B81896" s="150"/>
    </row>
    <row r="81897" spans="2:2">
      <c r="B81897" s="150"/>
    </row>
    <row r="81898" spans="2:2">
      <c r="B81898" s="150"/>
    </row>
    <row r="81899" spans="2:2">
      <c r="B81899" s="150"/>
    </row>
    <row r="81900" spans="2:2">
      <c r="B81900" s="150"/>
    </row>
    <row r="81901" spans="2:2">
      <c r="B81901" s="150"/>
    </row>
    <row r="81902" spans="2:2">
      <c r="B81902" s="150"/>
    </row>
    <row r="81903" spans="2:2">
      <c r="B81903" s="150"/>
    </row>
    <row r="81904" spans="2:2">
      <c r="B81904" s="150"/>
    </row>
    <row r="81905" spans="2:2">
      <c r="B81905" s="150"/>
    </row>
    <row r="81906" spans="2:2">
      <c r="B81906" s="150"/>
    </row>
    <row r="81907" spans="2:2">
      <c r="B81907" s="150"/>
    </row>
    <row r="81908" spans="2:2">
      <c r="B81908" s="150"/>
    </row>
    <row r="81909" spans="2:2">
      <c r="B81909" s="150"/>
    </row>
    <row r="81910" spans="2:2">
      <c r="B81910" s="150"/>
    </row>
    <row r="81911" spans="2:2">
      <c r="B81911" s="150"/>
    </row>
    <row r="81912" spans="2:2">
      <c r="B81912" s="150"/>
    </row>
    <row r="81913" spans="2:2">
      <c r="B81913" s="150"/>
    </row>
    <row r="81914" spans="2:2">
      <c r="B81914" s="150"/>
    </row>
    <row r="81915" spans="2:2">
      <c r="B81915" s="150"/>
    </row>
    <row r="81916" spans="2:2">
      <c r="B81916" s="150"/>
    </row>
    <row r="81917" spans="2:2">
      <c r="B81917" s="150"/>
    </row>
    <row r="81918" spans="2:2">
      <c r="B81918" s="150"/>
    </row>
    <row r="81919" spans="2:2">
      <c r="B81919" s="150"/>
    </row>
    <row r="81920" spans="2:2">
      <c r="B81920" s="150"/>
    </row>
    <row r="81921" spans="2:2">
      <c r="B81921" s="150"/>
    </row>
    <row r="81922" spans="2:2">
      <c r="B81922" s="150"/>
    </row>
    <row r="81923" spans="2:2">
      <c r="B81923" s="150"/>
    </row>
    <row r="81924" spans="2:2">
      <c r="B81924" s="150"/>
    </row>
    <row r="81925" spans="2:2">
      <c r="B81925" s="150"/>
    </row>
    <row r="81926" spans="2:2">
      <c r="B81926" s="150"/>
    </row>
    <row r="81927" spans="2:2">
      <c r="B81927" s="150"/>
    </row>
    <row r="81928" spans="2:2">
      <c r="B81928" s="150"/>
    </row>
    <row r="81929" spans="2:2">
      <c r="B81929" s="150"/>
    </row>
    <row r="81930" spans="2:2">
      <c r="B81930" s="150"/>
    </row>
    <row r="81931" spans="2:2">
      <c r="B81931" s="150"/>
    </row>
    <row r="81932" spans="2:2">
      <c r="B81932" s="150"/>
    </row>
    <row r="81933" spans="2:2">
      <c r="B81933" s="150"/>
    </row>
    <row r="81934" spans="2:2">
      <c r="B81934" s="150"/>
    </row>
    <row r="81935" spans="2:2">
      <c r="B81935" s="150"/>
    </row>
    <row r="81936" spans="2:2">
      <c r="B81936" s="150"/>
    </row>
    <row r="81937" spans="2:2">
      <c r="B81937" s="150"/>
    </row>
    <row r="81938" spans="2:2">
      <c r="B81938" s="150"/>
    </row>
    <row r="81939" spans="2:2">
      <c r="B81939" s="150"/>
    </row>
    <row r="81940" spans="2:2">
      <c r="B81940" s="150"/>
    </row>
    <row r="81941" spans="2:2">
      <c r="B81941" s="150"/>
    </row>
    <row r="81942" spans="2:2">
      <c r="B81942" s="150"/>
    </row>
    <row r="81943" spans="2:2">
      <c r="B81943" s="150"/>
    </row>
    <row r="81944" spans="2:2">
      <c r="B81944" s="150"/>
    </row>
    <row r="81945" spans="2:2">
      <c r="B81945" s="150"/>
    </row>
    <row r="81946" spans="2:2">
      <c r="B81946" s="150"/>
    </row>
    <row r="81947" spans="2:2">
      <c r="B81947" s="150"/>
    </row>
    <row r="81948" spans="2:2">
      <c r="B81948" s="150"/>
    </row>
    <row r="81949" spans="2:2">
      <c r="B81949" s="150"/>
    </row>
    <row r="81950" spans="2:2">
      <c r="B81950" s="150"/>
    </row>
    <row r="81951" spans="2:2">
      <c r="B81951" s="150"/>
    </row>
    <row r="81952" spans="2:2">
      <c r="B81952" s="150"/>
    </row>
    <row r="81953" spans="2:2">
      <c r="B81953" s="150"/>
    </row>
    <row r="81954" spans="2:2">
      <c r="B81954" s="150"/>
    </row>
    <row r="81955" spans="2:2">
      <c r="B81955" s="150"/>
    </row>
    <row r="81956" spans="2:2">
      <c r="B81956" s="150"/>
    </row>
    <row r="81957" spans="2:2">
      <c r="B81957" s="150"/>
    </row>
    <row r="81958" spans="2:2">
      <c r="B81958" s="150"/>
    </row>
    <row r="81959" spans="2:2">
      <c r="B81959" s="150"/>
    </row>
    <row r="81960" spans="2:2">
      <c r="B81960" s="150"/>
    </row>
    <row r="81961" spans="2:2">
      <c r="B81961" s="150"/>
    </row>
    <row r="81962" spans="2:2">
      <c r="B81962" s="150"/>
    </row>
    <row r="81963" spans="2:2">
      <c r="B81963" s="150"/>
    </row>
    <row r="81964" spans="2:2">
      <c r="B81964" s="150"/>
    </row>
    <row r="81965" spans="2:2">
      <c r="B81965" s="150"/>
    </row>
    <row r="81966" spans="2:2">
      <c r="B81966" s="150"/>
    </row>
    <row r="81967" spans="2:2">
      <c r="B81967" s="150"/>
    </row>
    <row r="81968" spans="2:2">
      <c r="B81968" s="150"/>
    </row>
    <row r="81969" spans="2:2">
      <c r="B81969" s="150"/>
    </row>
    <row r="81970" spans="2:2">
      <c r="B81970" s="150"/>
    </row>
    <row r="81971" spans="2:2">
      <c r="B81971" s="150"/>
    </row>
    <row r="81972" spans="2:2">
      <c r="B81972" s="150"/>
    </row>
    <row r="81973" spans="2:2">
      <c r="B81973" s="150"/>
    </row>
    <row r="81974" spans="2:2">
      <c r="B81974" s="150"/>
    </row>
    <row r="81975" spans="2:2">
      <c r="B81975" s="150"/>
    </row>
    <row r="81976" spans="2:2">
      <c r="B81976" s="150"/>
    </row>
    <row r="81977" spans="2:2">
      <c r="B81977" s="150"/>
    </row>
    <row r="81978" spans="2:2">
      <c r="B81978" s="150"/>
    </row>
    <row r="81979" spans="2:2">
      <c r="B81979" s="150"/>
    </row>
    <row r="81980" spans="2:2">
      <c r="B81980" s="150"/>
    </row>
    <row r="81981" spans="2:2">
      <c r="B81981" s="150"/>
    </row>
    <row r="81982" spans="2:2">
      <c r="B81982" s="150"/>
    </row>
    <row r="81983" spans="2:2">
      <c r="B81983" s="150"/>
    </row>
    <row r="81984" spans="2:2">
      <c r="B81984" s="150"/>
    </row>
    <row r="81985" spans="2:2">
      <c r="B81985" s="150"/>
    </row>
    <row r="81986" spans="2:2">
      <c r="B81986" s="150"/>
    </row>
    <row r="81987" spans="2:2">
      <c r="B81987" s="150"/>
    </row>
    <row r="81988" spans="2:2">
      <c r="B81988" s="150"/>
    </row>
    <row r="81989" spans="2:2">
      <c r="B81989" s="150"/>
    </row>
    <row r="81990" spans="2:2">
      <c r="B81990" s="150"/>
    </row>
    <row r="81991" spans="2:2">
      <c r="B81991" s="150"/>
    </row>
    <row r="81992" spans="2:2">
      <c r="B81992" s="150"/>
    </row>
    <row r="81993" spans="2:2">
      <c r="B81993" s="150"/>
    </row>
    <row r="81994" spans="2:2">
      <c r="B81994" s="150"/>
    </row>
    <row r="81995" spans="2:2">
      <c r="B81995" s="150"/>
    </row>
    <row r="81996" spans="2:2">
      <c r="B81996" s="150"/>
    </row>
    <row r="81997" spans="2:2">
      <c r="B81997" s="150"/>
    </row>
    <row r="81998" spans="2:2">
      <c r="B81998" s="150"/>
    </row>
    <row r="81999" spans="2:2">
      <c r="B81999" s="150"/>
    </row>
    <row r="82000" spans="2:2">
      <c r="B82000" s="150"/>
    </row>
    <row r="82001" spans="2:2">
      <c r="B82001" s="150"/>
    </row>
    <row r="82002" spans="2:2">
      <c r="B82002" s="150"/>
    </row>
    <row r="82003" spans="2:2">
      <c r="B82003" s="150"/>
    </row>
    <row r="82004" spans="2:2">
      <c r="B82004" s="150"/>
    </row>
    <row r="82005" spans="2:2">
      <c r="B82005" s="150"/>
    </row>
    <row r="82006" spans="2:2">
      <c r="B82006" s="150"/>
    </row>
    <row r="82007" spans="2:2">
      <c r="B82007" s="150"/>
    </row>
    <row r="82008" spans="2:2">
      <c r="B82008" s="150"/>
    </row>
    <row r="82009" spans="2:2">
      <c r="B82009" s="150"/>
    </row>
    <row r="82010" spans="2:2">
      <c r="B82010" s="150"/>
    </row>
    <row r="82011" spans="2:2">
      <c r="B82011" s="150"/>
    </row>
    <row r="82012" spans="2:2">
      <c r="B82012" s="150"/>
    </row>
    <row r="82013" spans="2:2">
      <c r="B82013" s="150"/>
    </row>
    <row r="82014" spans="2:2">
      <c r="B82014" s="150"/>
    </row>
    <row r="82015" spans="2:2">
      <c r="B82015" s="150"/>
    </row>
    <row r="82016" spans="2:2">
      <c r="B82016" s="150"/>
    </row>
    <row r="82017" spans="2:2">
      <c r="B82017" s="150"/>
    </row>
    <row r="82018" spans="2:2">
      <c r="B82018" s="150"/>
    </row>
    <row r="82019" spans="2:2">
      <c r="B82019" s="150"/>
    </row>
    <row r="82020" spans="2:2">
      <c r="B82020" s="150"/>
    </row>
    <row r="82021" spans="2:2">
      <c r="B82021" s="150"/>
    </row>
    <row r="82022" spans="2:2">
      <c r="B82022" s="150"/>
    </row>
    <row r="82023" spans="2:2">
      <c r="B82023" s="150"/>
    </row>
    <row r="82024" spans="2:2">
      <c r="B82024" s="150"/>
    </row>
    <row r="82025" spans="2:2">
      <c r="B82025" s="150"/>
    </row>
    <row r="82026" spans="2:2">
      <c r="B82026" s="150"/>
    </row>
    <row r="82027" spans="2:2">
      <c r="B82027" s="150"/>
    </row>
    <row r="82028" spans="2:2">
      <c r="B82028" s="150"/>
    </row>
    <row r="82029" spans="2:2">
      <c r="B82029" s="150"/>
    </row>
    <row r="82030" spans="2:2">
      <c r="B82030" s="150"/>
    </row>
    <row r="82031" spans="2:2">
      <c r="B82031" s="150"/>
    </row>
    <row r="82032" spans="2:2">
      <c r="B82032" s="150"/>
    </row>
    <row r="82033" spans="2:2">
      <c r="B82033" s="150"/>
    </row>
    <row r="82034" spans="2:2">
      <c r="B82034" s="150"/>
    </row>
    <row r="82035" spans="2:2">
      <c r="B82035" s="150"/>
    </row>
    <row r="82036" spans="2:2">
      <c r="B82036" s="150"/>
    </row>
    <row r="82037" spans="2:2">
      <c r="B82037" s="150"/>
    </row>
    <row r="82038" spans="2:2">
      <c r="B82038" s="150"/>
    </row>
    <row r="82039" spans="2:2">
      <c r="B82039" s="150"/>
    </row>
    <row r="82040" spans="2:2">
      <c r="B82040" s="150"/>
    </row>
    <row r="82041" spans="2:2">
      <c r="B82041" s="150"/>
    </row>
    <row r="82042" spans="2:2">
      <c r="B82042" s="150"/>
    </row>
    <row r="82043" spans="2:2">
      <c r="B82043" s="150"/>
    </row>
    <row r="82044" spans="2:2">
      <c r="B82044" s="150"/>
    </row>
    <row r="82045" spans="2:2">
      <c r="B82045" s="150"/>
    </row>
    <row r="82046" spans="2:2">
      <c r="B82046" s="150"/>
    </row>
    <row r="82047" spans="2:2">
      <c r="B82047" s="150"/>
    </row>
    <row r="82048" spans="2:2">
      <c r="B82048" s="150"/>
    </row>
    <row r="82049" spans="2:2">
      <c r="B82049" s="150"/>
    </row>
    <row r="82050" spans="2:2">
      <c r="B82050" s="150"/>
    </row>
    <row r="82051" spans="2:2">
      <c r="B82051" s="150"/>
    </row>
    <row r="82052" spans="2:2">
      <c r="B82052" s="150"/>
    </row>
    <row r="82053" spans="2:2">
      <c r="B82053" s="150"/>
    </row>
    <row r="82054" spans="2:2">
      <c r="B82054" s="150"/>
    </row>
    <row r="82055" spans="2:2">
      <c r="B82055" s="150"/>
    </row>
    <row r="82056" spans="2:2">
      <c r="B82056" s="150"/>
    </row>
    <row r="82057" spans="2:2">
      <c r="B82057" s="150"/>
    </row>
    <row r="82058" spans="2:2">
      <c r="B82058" s="150"/>
    </row>
    <row r="82059" spans="2:2">
      <c r="B82059" s="150"/>
    </row>
    <row r="82060" spans="2:2">
      <c r="B82060" s="150"/>
    </row>
    <row r="82061" spans="2:2">
      <c r="B82061" s="150"/>
    </row>
    <row r="82062" spans="2:2">
      <c r="B82062" s="150"/>
    </row>
    <row r="82063" spans="2:2">
      <c r="B82063" s="150"/>
    </row>
    <row r="82064" spans="2:2">
      <c r="B82064" s="150"/>
    </row>
    <row r="82065" spans="2:2">
      <c r="B82065" s="150"/>
    </row>
    <row r="82066" spans="2:2">
      <c r="B82066" s="150"/>
    </row>
    <row r="82067" spans="2:2">
      <c r="B82067" s="150"/>
    </row>
    <row r="82068" spans="2:2">
      <c r="B82068" s="150"/>
    </row>
    <row r="82069" spans="2:2">
      <c r="B82069" s="150"/>
    </row>
    <row r="82070" spans="2:2">
      <c r="B82070" s="150"/>
    </row>
    <row r="82071" spans="2:2">
      <c r="B82071" s="150"/>
    </row>
    <row r="82072" spans="2:2">
      <c r="B82072" s="150"/>
    </row>
    <row r="82073" spans="2:2">
      <c r="B82073" s="150"/>
    </row>
    <row r="82074" spans="2:2">
      <c r="B82074" s="150"/>
    </row>
    <row r="82075" spans="2:2">
      <c r="B82075" s="150"/>
    </row>
    <row r="82076" spans="2:2">
      <c r="B82076" s="150"/>
    </row>
    <row r="82077" spans="2:2">
      <c r="B82077" s="150"/>
    </row>
    <row r="82078" spans="2:2">
      <c r="B82078" s="150"/>
    </row>
    <row r="82079" spans="2:2">
      <c r="B82079" s="150"/>
    </row>
    <row r="82080" spans="2:2">
      <c r="B82080" s="150"/>
    </row>
    <row r="82081" spans="2:2">
      <c r="B82081" s="150"/>
    </row>
    <row r="82082" spans="2:2">
      <c r="B82082" s="150"/>
    </row>
    <row r="82083" spans="2:2">
      <c r="B82083" s="150"/>
    </row>
    <row r="82084" spans="2:2">
      <c r="B82084" s="150"/>
    </row>
    <row r="82085" spans="2:2">
      <c r="B82085" s="150"/>
    </row>
    <row r="82086" spans="2:2">
      <c r="B82086" s="150"/>
    </row>
    <row r="82087" spans="2:2">
      <c r="B82087" s="150"/>
    </row>
    <row r="82088" spans="2:2">
      <c r="B82088" s="150"/>
    </row>
    <row r="82089" spans="2:2">
      <c r="B82089" s="150"/>
    </row>
    <row r="82090" spans="2:2">
      <c r="B82090" s="150"/>
    </row>
    <row r="82091" spans="2:2">
      <c r="B82091" s="150"/>
    </row>
    <row r="82092" spans="2:2">
      <c r="B82092" s="150"/>
    </row>
    <row r="82093" spans="2:2">
      <c r="B82093" s="150"/>
    </row>
    <row r="82094" spans="2:2">
      <c r="B82094" s="150"/>
    </row>
    <row r="82095" spans="2:2">
      <c r="B82095" s="150"/>
    </row>
    <row r="82096" spans="2:2">
      <c r="B82096" s="150"/>
    </row>
    <row r="82097" spans="2:2">
      <c r="B82097" s="150"/>
    </row>
    <row r="82098" spans="2:2">
      <c r="B82098" s="150"/>
    </row>
    <row r="82099" spans="2:2">
      <c r="B82099" s="150"/>
    </row>
    <row r="82100" spans="2:2">
      <c r="B82100" s="150"/>
    </row>
    <row r="82101" spans="2:2">
      <c r="B82101" s="150"/>
    </row>
    <row r="82102" spans="2:2">
      <c r="B82102" s="150"/>
    </row>
    <row r="82103" spans="2:2">
      <c r="B82103" s="150"/>
    </row>
    <row r="82104" spans="2:2">
      <c r="B82104" s="150"/>
    </row>
    <row r="82105" spans="2:2">
      <c r="B82105" s="150"/>
    </row>
    <row r="82106" spans="2:2">
      <c r="B82106" s="150"/>
    </row>
    <row r="82107" spans="2:2">
      <c r="B82107" s="150"/>
    </row>
    <row r="82108" spans="2:2">
      <c r="B82108" s="150"/>
    </row>
    <row r="82109" spans="2:2">
      <c r="B82109" s="150"/>
    </row>
    <row r="82110" spans="2:2">
      <c r="B82110" s="150"/>
    </row>
    <row r="82111" spans="2:2">
      <c r="B82111" s="150"/>
    </row>
    <row r="82112" spans="2:2">
      <c r="B82112" s="150"/>
    </row>
    <row r="82113" spans="2:2">
      <c r="B82113" s="150"/>
    </row>
    <row r="82114" spans="2:2">
      <c r="B82114" s="150"/>
    </row>
    <row r="82115" spans="2:2">
      <c r="B82115" s="150"/>
    </row>
    <row r="82116" spans="2:2">
      <c r="B82116" s="150"/>
    </row>
    <row r="82117" spans="2:2">
      <c r="B82117" s="150"/>
    </row>
    <row r="82118" spans="2:2">
      <c r="B82118" s="150"/>
    </row>
    <row r="82119" spans="2:2">
      <c r="B82119" s="150"/>
    </row>
    <row r="82120" spans="2:2">
      <c r="B82120" s="150"/>
    </row>
    <row r="82121" spans="2:2">
      <c r="B82121" s="150"/>
    </row>
    <row r="82122" spans="2:2">
      <c r="B82122" s="150"/>
    </row>
    <row r="82123" spans="2:2">
      <c r="B82123" s="150"/>
    </row>
    <row r="82124" spans="2:2">
      <c r="B82124" s="150"/>
    </row>
    <row r="82125" spans="2:2">
      <c r="B82125" s="150"/>
    </row>
    <row r="82126" spans="2:2">
      <c r="B82126" s="150"/>
    </row>
    <row r="82127" spans="2:2">
      <c r="B82127" s="150"/>
    </row>
    <row r="82128" spans="2:2">
      <c r="B82128" s="150"/>
    </row>
    <row r="82129" spans="2:2">
      <c r="B82129" s="150"/>
    </row>
    <row r="82130" spans="2:2">
      <c r="B82130" s="150"/>
    </row>
    <row r="82131" spans="2:2">
      <c r="B82131" s="150"/>
    </row>
    <row r="82132" spans="2:2">
      <c r="B82132" s="150"/>
    </row>
    <row r="82133" spans="2:2">
      <c r="B82133" s="150"/>
    </row>
    <row r="82134" spans="2:2">
      <c r="B82134" s="150"/>
    </row>
    <row r="82135" spans="2:2">
      <c r="B82135" s="150"/>
    </row>
    <row r="82136" spans="2:2">
      <c r="B82136" s="150"/>
    </row>
    <row r="82137" spans="2:2">
      <c r="B82137" s="150"/>
    </row>
    <row r="82138" spans="2:2">
      <c r="B82138" s="150"/>
    </row>
    <row r="82139" spans="2:2">
      <c r="B82139" s="150"/>
    </row>
    <row r="82140" spans="2:2">
      <c r="B82140" s="150"/>
    </row>
    <row r="82141" spans="2:2">
      <c r="B82141" s="150"/>
    </row>
    <row r="82142" spans="2:2">
      <c r="B82142" s="150"/>
    </row>
    <row r="82143" spans="2:2">
      <c r="B82143" s="150"/>
    </row>
    <row r="82144" spans="2:2">
      <c r="B82144" s="150"/>
    </row>
    <row r="82145" spans="2:2">
      <c r="B82145" s="150"/>
    </row>
    <row r="82146" spans="2:2">
      <c r="B82146" s="150"/>
    </row>
    <row r="82147" spans="2:2">
      <c r="B82147" s="150"/>
    </row>
    <row r="82148" spans="2:2">
      <c r="B82148" s="150"/>
    </row>
    <row r="82149" spans="2:2">
      <c r="B82149" s="150"/>
    </row>
    <row r="82150" spans="2:2">
      <c r="B82150" s="150"/>
    </row>
    <row r="82151" spans="2:2">
      <c r="B82151" s="150"/>
    </row>
    <row r="82152" spans="2:2">
      <c r="B82152" s="150"/>
    </row>
    <row r="82153" spans="2:2">
      <c r="B82153" s="150"/>
    </row>
    <row r="82154" spans="2:2">
      <c r="B82154" s="150"/>
    </row>
    <row r="82155" spans="2:2">
      <c r="B82155" s="150"/>
    </row>
    <row r="82156" spans="2:2">
      <c r="B82156" s="150"/>
    </row>
    <row r="82157" spans="2:2">
      <c r="B82157" s="150"/>
    </row>
    <row r="82158" spans="2:2">
      <c r="B82158" s="150"/>
    </row>
    <row r="82159" spans="2:2">
      <c r="B82159" s="150"/>
    </row>
    <row r="82160" spans="2:2">
      <c r="B82160" s="150"/>
    </row>
    <row r="82161" spans="2:2">
      <c r="B82161" s="150"/>
    </row>
    <row r="82162" spans="2:2">
      <c r="B82162" s="150"/>
    </row>
    <row r="82163" spans="2:2">
      <c r="B82163" s="150"/>
    </row>
    <row r="82164" spans="2:2">
      <c r="B82164" s="150"/>
    </row>
    <row r="82165" spans="2:2">
      <c r="B82165" s="150"/>
    </row>
    <row r="82166" spans="2:2">
      <c r="B82166" s="150"/>
    </row>
    <row r="82167" spans="2:2">
      <c r="B82167" s="150"/>
    </row>
    <row r="82168" spans="2:2">
      <c r="B82168" s="150"/>
    </row>
    <row r="82169" spans="2:2">
      <c r="B82169" s="150"/>
    </row>
    <row r="82170" spans="2:2">
      <c r="B82170" s="150"/>
    </row>
    <row r="82171" spans="2:2">
      <c r="B82171" s="150"/>
    </row>
    <row r="82172" spans="2:2">
      <c r="B82172" s="150"/>
    </row>
    <row r="82173" spans="2:2">
      <c r="B82173" s="150"/>
    </row>
    <row r="82174" spans="2:2">
      <c r="B82174" s="150"/>
    </row>
    <row r="82175" spans="2:2">
      <c r="B82175" s="150"/>
    </row>
    <row r="82176" spans="2:2">
      <c r="B82176" s="150"/>
    </row>
    <row r="82177" spans="2:2">
      <c r="B82177" s="150"/>
    </row>
    <row r="82178" spans="2:2">
      <c r="B82178" s="150"/>
    </row>
    <row r="82179" spans="2:2">
      <c r="B82179" s="150"/>
    </row>
    <row r="82180" spans="2:2">
      <c r="B82180" s="150"/>
    </row>
    <row r="82181" spans="2:2">
      <c r="B82181" s="150"/>
    </row>
    <row r="82182" spans="2:2">
      <c r="B82182" s="150"/>
    </row>
    <row r="82183" spans="2:2">
      <c r="B82183" s="150"/>
    </row>
    <row r="82184" spans="2:2">
      <c r="B82184" s="150"/>
    </row>
    <row r="82185" spans="2:2">
      <c r="B82185" s="150"/>
    </row>
    <row r="82186" spans="2:2">
      <c r="B82186" s="150"/>
    </row>
    <row r="82187" spans="2:2">
      <c r="B82187" s="150"/>
    </row>
    <row r="82188" spans="2:2">
      <c r="B82188" s="150"/>
    </row>
    <row r="82189" spans="2:2">
      <c r="B82189" s="150"/>
    </row>
    <row r="82190" spans="2:2">
      <c r="B82190" s="150"/>
    </row>
    <row r="82191" spans="2:2">
      <c r="B82191" s="150"/>
    </row>
    <row r="82192" spans="2:2">
      <c r="B82192" s="150"/>
    </row>
    <row r="82193" spans="2:2">
      <c r="B82193" s="150"/>
    </row>
    <row r="82194" spans="2:2">
      <c r="B82194" s="150"/>
    </row>
    <row r="82195" spans="2:2">
      <c r="B82195" s="150"/>
    </row>
    <row r="82196" spans="2:2">
      <c r="B82196" s="150"/>
    </row>
    <row r="82197" spans="2:2">
      <c r="B82197" s="150"/>
    </row>
    <row r="82198" spans="2:2">
      <c r="B82198" s="150"/>
    </row>
    <row r="82199" spans="2:2">
      <c r="B82199" s="150"/>
    </row>
    <row r="82200" spans="2:2">
      <c r="B82200" s="150"/>
    </row>
    <row r="82201" spans="2:2">
      <c r="B82201" s="150"/>
    </row>
    <row r="82202" spans="2:2">
      <c r="B82202" s="150"/>
    </row>
    <row r="82203" spans="2:2">
      <c r="B82203" s="150"/>
    </row>
    <row r="82204" spans="2:2">
      <c r="B82204" s="150"/>
    </row>
    <row r="82205" spans="2:2">
      <c r="B82205" s="150"/>
    </row>
    <row r="82206" spans="2:2">
      <c r="B82206" s="150"/>
    </row>
    <row r="82207" spans="2:2">
      <c r="B82207" s="150"/>
    </row>
    <row r="82208" spans="2:2">
      <c r="B82208" s="150"/>
    </row>
    <row r="82209" spans="2:2">
      <c r="B82209" s="150"/>
    </row>
    <row r="82210" spans="2:2">
      <c r="B82210" s="150"/>
    </row>
    <row r="82211" spans="2:2">
      <c r="B82211" s="150"/>
    </row>
    <row r="82212" spans="2:2">
      <c r="B82212" s="150"/>
    </row>
    <row r="82213" spans="2:2">
      <c r="B82213" s="150"/>
    </row>
    <row r="82214" spans="2:2">
      <c r="B82214" s="150"/>
    </row>
    <row r="82215" spans="2:2">
      <c r="B82215" s="150"/>
    </row>
    <row r="82216" spans="2:2">
      <c r="B82216" s="150"/>
    </row>
    <row r="82217" spans="2:2">
      <c r="B82217" s="150"/>
    </row>
    <row r="82218" spans="2:2">
      <c r="B82218" s="150"/>
    </row>
    <row r="82219" spans="2:2">
      <c r="B82219" s="150"/>
    </row>
    <row r="82220" spans="2:2">
      <c r="B82220" s="150"/>
    </row>
    <row r="82221" spans="2:2">
      <c r="B82221" s="150"/>
    </row>
    <row r="82222" spans="2:2">
      <c r="B82222" s="150"/>
    </row>
    <row r="82223" spans="2:2">
      <c r="B82223" s="150"/>
    </row>
    <row r="82224" spans="2:2">
      <c r="B82224" s="150"/>
    </row>
    <row r="82225" spans="2:2">
      <c r="B82225" s="150"/>
    </row>
    <row r="82226" spans="2:2">
      <c r="B82226" s="150"/>
    </row>
    <row r="82227" spans="2:2">
      <c r="B82227" s="150"/>
    </row>
    <row r="82228" spans="2:2">
      <c r="B82228" s="150"/>
    </row>
    <row r="82229" spans="2:2">
      <c r="B82229" s="150"/>
    </row>
    <row r="82230" spans="2:2">
      <c r="B82230" s="150"/>
    </row>
    <row r="82231" spans="2:2">
      <c r="B82231" s="150"/>
    </row>
    <row r="82232" spans="2:2">
      <c r="B82232" s="150"/>
    </row>
    <row r="82233" spans="2:2">
      <c r="B82233" s="150"/>
    </row>
    <row r="82234" spans="2:2">
      <c r="B82234" s="150"/>
    </row>
    <row r="82235" spans="2:2">
      <c r="B82235" s="150"/>
    </row>
    <row r="82236" spans="2:2">
      <c r="B82236" s="150"/>
    </row>
    <row r="82237" spans="2:2">
      <c r="B82237" s="150"/>
    </row>
    <row r="82238" spans="2:2">
      <c r="B82238" s="150"/>
    </row>
    <row r="82239" spans="2:2">
      <c r="B82239" s="150"/>
    </row>
    <row r="82240" spans="2:2">
      <c r="B82240" s="150"/>
    </row>
    <row r="82241" spans="2:2">
      <c r="B82241" s="150"/>
    </row>
    <row r="82242" spans="2:2">
      <c r="B82242" s="150"/>
    </row>
    <row r="82243" spans="2:2">
      <c r="B82243" s="150"/>
    </row>
    <row r="82244" spans="2:2">
      <c r="B82244" s="150"/>
    </row>
    <row r="82245" spans="2:2">
      <c r="B82245" s="150"/>
    </row>
    <row r="82246" spans="2:2">
      <c r="B82246" s="150"/>
    </row>
    <row r="82247" spans="2:2">
      <c r="B82247" s="150"/>
    </row>
    <row r="82248" spans="2:2">
      <c r="B82248" s="150"/>
    </row>
    <row r="82249" spans="2:2">
      <c r="B82249" s="150"/>
    </row>
    <row r="82250" spans="2:2">
      <c r="B82250" s="150"/>
    </row>
    <row r="82251" spans="2:2">
      <c r="B82251" s="150"/>
    </row>
    <row r="82252" spans="2:2">
      <c r="B82252" s="150"/>
    </row>
    <row r="82253" spans="2:2">
      <c r="B82253" s="150"/>
    </row>
    <row r="82254" spans="2:2">
      <c r="B82254" s="150"/>
    </row>
    <row r="82255" spans="2:2">
      <c r="B82255" s="150"/>
    </row>
    <row r="82256" spans="2:2">
      <c r="B82256" s="150"/>
    </row>
    <row r="82257" spans="2:2">
      <c r="B82257" s="150"/>
    </row>
    <row r="82258" spans="2:2">
      <c r="B82258" s="150"/>
    </row>
    <row r="82259" spans="2:2">
      <c r="B82259" s="150"/>
    </row>
    <row r="82260" spans="2:2">
      <c r="B82260" s="150"/>
    </row>
    <row r="82261" spans="2:2">
      <c r="B82261" s="150"/>
    </row>
    <row r="82262" spans="2:2">
      <c r="B82262" s="150"/>
    </row>
    <row r="82263" spans="2:2">
      <c r="B82263" s="150"/>
    </row>
    <row r="82264" spans="2:2">
      <c r="B82264" s="150"/>
    </row>
    <row r="82265" spans="2:2">
      <c r="B82265" s="150"/>
    </row>
    <row r="82266" spans="2:2">
      <c r="B82266" s="150"/>
    </row>
    <row r="82267" spans="2:2">
      <c r="B82267" s="150"/>
    </row>
    <row r="82268" spans="2:2">
      <c r="B82268" s="150"/>
    </row>
    <row r="82269" spans="2:2">
      <c r="B82269" s="150"/>
    </row>
    <row r="82270" spans="2:2">
      <c r="B82270" s="150"/>
    </row>
    <row r="82271" spans="2:2">
      <c r="B82271" s="150"/>
    </row>
    <row r="82272" spans="2:2">
      <c r="B82272" s="150"/>
    </row>
    <row r="82273" spans="2:2">
      <c r="B82273" s="150"/>
    </row>
    <row r="82274" spans="2:2">
      <c r="B82274" s="150"/>
    </row>
    <row r="82275" spans="2:2">
      <c r="B82275" s="150"/>
    </row>
    <row r="82276" spans="2:2">
      <c r="B82276" s="150"/>
    </row>
    <row r="82277" spans="2:2">
      <c r="B82277" s="150"/>
    </row>
    <row r="82278" spans="2:2">
      <c r="B82278" s="150"/>
    </row>
    <row r="82279" spans="2:2">
      <c r="B82279" s="150"/>
    </row>
    <row r="82280" spans="2:2">
      <c r="B82280" s="150"/>
    </row>
    <row r="82281" spans="2:2">
      <c r="B82281" s="150"/>
    </row>
    <row r="82282" spans="2:2">
      <c r="B82282" s="150"/>
    </row>
    <row r="82283" spans="2:2">
      <c r="B82283" s="150"/>
    </row>
    <row r="82284" spans="2:2">
      <c r="B82284" s="150"/>
    </row>
    <row r="82285" spans="2:2">
      <c r="B82285" s="150"/>
    </row>
    <row r="82286" spans="2:2">
      <c r="B82286" s="150"/>
    </row>
    <row r="82287" spans="2:2">
      <c r="B82287" s="150"/>
    </row>
    <row r="82288" spans="2:2">
      <c r="B82288" s="150"/>
    </row>
    <row r="82289" spans="2:2">
      <c r="B82289" s="150"/>
    </row>
    <row r="82290" spans="2:2">
      <c r="B82290" s="150"/>
    </row>
    <row r="82291" spans="2:2">
      <c r="B82291" s="150"/>
    </row>
    <row r="82292" spans="2:2">
      <c r="B82292" s="150"/>
    </row>
    <row r="82293" spans="2:2">
      <c r="B82293" s="150"/>
    </row>
    <row r="82294" spans="2:2">
      <c r="B82294" s="150"/>
    </row>
    <row r="82295" spans="2:2">
      <c r="B82295" s="150"/>
    </row>
    <row r="82296" spans="2:2">
      <c r="B82296" s="150"/>
    </row>
    <row r="82297" spans="2:2">
      <c r="B82297" s="150"/>
    </row>
    <row r="82298" spans="2:2">
      <c r="B82298" s="150"/>
    </row>
    <row r="82299" spans="2:2">
      <c r="B82299" s="150"/>
    </row>
    <row r="82300" spans="2:2">
      <c r="B82300" s="150"/>
    </row>
    <row r="82301" spans="2:2">
      <c r="B82301" s="150"/>
    </row>
    <row r="82302" spans="2:2">
      <c r="B82302" s="150"/>
    </row>
    <row r="82303" spans="2:2">
      <c r="B82303" s="150"/>
    </row>
    <row r="82304" spans="2:2">
      <c r="B82304" s="150"/>
    </row>
    <row r="82305" spans="2:2">
      <c r="B82305" s="150"/>
    </row>
    <row r="82306" spans="2:2">
      <c r="B82306" s="150"/>
    </row>
    <row r="82307" spans="2:2">
      <c r="B82307" s="150"/>
    </row>
    <row r="82308" spans="2:2">
      <c r="B82308" s="150"/>
    </row>
    <row r="82309" spans="2:2">
      <c r="B82309" s="150"/>
    </row>
    <row r="82310" spans="2:2">
      <c r="B82310" s="150"/>
    </row>
    <row r="82311" spans="2:2">
      <c r="B82311" s="150"/>
    </row>
    <row r="82312" spans="2:2">
      <c r="B82312" s="150"/>
    </row>
    <row r="82313" spans="2:2">
      <c r="B82313" s="150"/>
    </row>
    <row r="82314" spans="2:2">
      <c r="B82314" s="150"/>
    </row>
    <row r="82315" spans="2:2">
      <c r="B82315" s="150"/>
    </row>
    <row r="82316" spans="2:2">
      <c r="B82316" s="150"/>
    </row>
    <row r="82317" spans="2:2">
      <c r="B82317" s="150"/>
    </row>
    <row r="82318" spans="2:2">
      <c r="B82318" s="150"/>
    </row>
    <row r="82319" spans="2:2">
      <c r="B82319" s="150"/>
    </row>
    <row r="82320" spans="2:2">
      <c r="B82320" s="150"/>
    </row>
    <row r="82321" spans="2:2">
      <c r="B82321" s="150"/>
    </row>
    <row r="82322" spans="2:2">
      <c r="B82322" s="150"/>
    </row>
    <row r="82323" spans="2:2">
      <c r="B82323" s="150"/>
    </row>
    <row r="82324" spans="2:2">
      <c r="B82324" s="150"/>
    </row>
    <row r="82325" spans="2:2">
      <c r="B82325" s="150"/>
    </row>
    <row r="82326" spans="2:2">
      <c r="B82326" s="150"/>
    </row>
    <row r="82327" spans="2:2">
      <c r="B82327" s="150"/>
    </row>
    <row r="82328" spans="2:2">
      <c r="B82328" s="150"/>
    </row>
    <row r="82329" spans="2:2">
      <c r="B82329" s="150"/>
    </row>
    <row r="82330" spans="2:2">
      <c r="B82330" s="150"/>
    </row>
    <row r="82331" spans="2:2">
      <c r="B82331" s="150"/>
    </row>
    <row r="82332" spans="2:2">
      <c r="B82332" s="150"/>
    </row>
    <row r="82333" spans="2:2">
      <c r="B82333" s="150"/>
    </row>
    <row r="82334" spans="2:2">
      <c r="B82334" s="150"/>
    </row>
    <row r="82335" spans="2:2">
      <c r="B82335" s="150"/>
    </row>
    <row r="82336" spans="2:2">
      <c r="B82336" s="150"/>
    </row>
    <row r="82337" spans="2:2">
      <c r="B82337" s="150"/>
    </row>
    <row r="82338" spans="2:2">
      <c r="B82338" s="150"/>
    </row>
    <row r="82339" spans="2:2">
      <c r="B82339" s="150"/>
    </row>
    <row r="82340" spans="2:2">
      <c r="B82340" s="150"/>
    </row>
    <row r="82341" spans="2:2">
      <c r="B82341" s="150"/>
    </row>
    <row r="82342" spans="2:2">
      <c r="B82342" s="150"/>
    </row>
    <row r="82343" spans="2:2">
      <c r="B82343" s="150"/>
    </row>
    <row r="82344" spans="2:2">
      <c r="B82344" s="150"/>
    </row>
    <row r="82345" spans="2:2">
      <c r="B82345" s="150"/>
    </row>
    <row r="82346" spans="2:2">
      <c r="B82346" s="150"/>
    </row>
    <row r="82347" spans="2:2">
      <c r="B82347" s="150"/>
    </row>
    <row r="82348" spans="2:2">
      <c r="B82348" s="150"/>
    </row>
    <row r="82349" spans="2:2">
      <c r="B82349" s="150"/>
    </row>
    <row r="82350" spans="2:2">
      <c r="B82350" s="150"/>
    </row>
    <row r="82351" spans="2:2">
      <c r="B82351" s="150"/>
    </row>
    <row r="82352" spans="2:2">
      <c r="B82352" s="150"/>
    </row>
    <row r="82353" spans="2:2">
      <c r="B82353" s="150"/>
    </row>
    <row r="82354" spans="2:2">
      <c r="B82354" s="150"/>
    </row>
    <row r="82355" spans="2:2">
      <c r="B82355" s="150"/>
    </row>
    <row r="82356" spans="2:2">
      <c r="B82356" s="150"/>
    </row>
    <row r="82357" spans="2:2">
      <c r="B82357" s="150"/>
    </row>
    <row r="82358" spans="2:2">
      <c r="B82358" s="150"/>
    </row>
    <row r="82359" spans="2:2">
      <c r="B82359" s="150"/>
    </row>
    <row r="82360" spans="2:2">
      <c r="B82360" s="150"/>
    </row>
    <row r="82361" spans="2:2">
      <c r="B82361" s="150"/>
    </row>
    <row r="82362" spans="2:2">
      <c r="B82362" s="150"/>
    </row>
    <row r="82363" spans="2:2">
      <c r="B82363" s="150"/>
    </row>
    <row r="82364" spans="2:2">
      <c r="B82364" s="150"/>
    </row>
    <row r="82365" spans="2:2">
      <c r="B82365" s="150"/>
    </row>
    <row r="82366" spans="2:2">
      <c r="B82366" s="150"/>
    </row>
    <row r="82367" spans="2:2">
      <c r="B82367" s="150"/>
    </row>
    <row r="82368" spans="2:2">
      <c r="B82368" s="150"/>
    </row>
    <row r="82369" spans="2:2">
      <c r="B82369" s="150"/>
    </row>
    <row r="82370" spans="2:2">
      <c r="B82370" s="150"/>
    </row>
    <row r="82371" spans="2:2">
      <c r="B82371" s="150"/>
    </row>
    <row r="82372" spans="2:2">
      <c r="B82372" s="150"/>
    </row>
    <row r="82373" spans="2:2">
      <c r="B82373" s="150"/>
    </row>
    <row r="82374" spans="2:2">
      <c r="B82374" s="150"/>
    </row>
    <row r="82375" spans="2:2">
      <c r="B82375" s="150"/>
    </row>
    <row r="82376" spans="2:2">
      <c r="B82376" s="150"/>
    </row>
    <row r="82377" spans="2:2">
      <c r="B82377" s="150"/>
    </row>
    <row r="82378" spans="2:2">
      <c r="B82378" s="150"/>
    </row>
    <row r="82379" spans="2:2">
      <c r="B82379" s="150"/>
    </row>
    <row r="82380" spans="2:2">
      <c r="B82380" s="150"/>
    </row>
    <row r="82381" spans="2:2">
      <c r="B82381" s="150"/>
    </row>
    <row r="82382" spans="2:2">
      <c r="B82382" s="150"/>
    </row>
    <row r="82383" spans="2:2">
      <c r="B82383" s="150"/>
    </row>
    <row r="82384" spans="2:2">
      <c r="B82384" s="150"/>
    </row>
    <row r="82385" spans="2:2">
      <c r="B82385" s="150"/>
    </row>
    <row r="82386" spans="2:2">
      <c r="B82386" s="150"/>
    </row>
    <row r="82387" spans="2:2">
      <c r="B82387" s="150"/>
    </row>
    <row r="82388" spans="2:2">
      <c r="B82388" s="150"/>
    </row>
    <row r="82389" spans="2:2">
      <c r="B82389" s="150"/>
    </row>
    <row r="82390" spans="2:2">
      <c r="B82390" s="150"/>
    </row>
    <row r="82391" spans="2:2">
      <c r="B82391" s="150"/>
    </row>
    <row r="82392" spans="2:2">
      <c r="B82392" s="150"/>
    </row>
    <row r="82393" spans="2:2">
      <c r="B82393" s="150"/>
    </row>
    <row r="82394" spans="2:2">
      <c r="B82394" s="150"/>
    </row>
    <row r="82395" spans="2:2">
      <c r="B82395" s="150"/>
    </row>
    <row r="82396" spans="2:2">
      <c r="B82396" s="150"/>
    </row>
    <row r="82397" spans="2:2">
      <c r="B82397" s="150"/>
    </row>
    <row r="82398" spans="2:2">
      <c r="B82398" s="150"/>
    </row>
    <row r="82399" spans="2:2">
      <c r="B82399" s="150"/>
    </row>
    <row r="82400" spans="2:2">
      <c r="B82400" s="150"/>
    </row>
    <row r="82401" spans="2:2">
      <c r="B82401" s="150"/>
    </row>
    <row r="82402" spans="2:2">
      <c r="B82402" s="150"/>
    </row>
    <row r="82403" spans="2:2">
      <c r="B82403" s="150"/>
    </row>
    <row r="82404" spans="2:2">
      <c r="B82404" s="150"/>
    </row>
    <row r="82405" spans="2:2">
      <c r="B82405" s="150"/>
    </row>
    <row r="82406" spans="2:2">
      <c r="B82406" s="150"/>
    </row>
    <row r="82407" spans="2:2">
      <c r="B82407" s="150"/>
    </row>
    <row r="82408" spans="2:2">
      <c r="B82408" s="150"/>
    </row>
    <row r="82409" spans="2:2">
      <c r="B82409" s="150"/>
    </row>
    <row r="82410" spans="2:2">
      <c r="B82410" s="150"/>
    </row>
    <row r="82411" spans="2:2">
      <c r="B82411" s="150"/>
    </row>
    <row r="82412" spans="2:2">
      <c r="B82412" s="150"/>
    </row>
    <row r="82413" spans="2:2">
      <c r="B82413" s="150"/>
    </row>
    <row r="82414" spans="2:2">
      <c r="B82414" s="150"/>
    </row>
    <row r="82415" spans="2:2">
      <c r="B82415" s="150"/>
    </row>
    <row r="82416" spans="2:2">
      <c r="B82416" s="150"/>
    </row>
    <row r="82417" spans="2:2">
      <c r="B82417" s="150"/>
    </row>
    <row r="82418" spans="2:2">
      <c r="B82418" s="150"/>
    </row>
    <row r="82419" spans="2:2">
      <c r="B82419" s="150"/>
    </row>
    <row r="82420" spans="2:2">
      <c r="B82420" s="150"/>
    </row>
    <row r="82421" spans="2:2">
      <c r="B82421" s="150"/>
    </row>
    <row r="82422" spans="2:2">
      <c r="B82422" s="150"/>
    </row>
    <row r="82423" spans="2:2">
      <c r="B82423" s="150"/>
    </row>
    <row r="82424" spans="2:2">
      <c r="B82424" s="150"/>
    </row>
    <row r="82425" spans="2:2">
      <c r="B82425" s="150"/>
    </row>
    <row r="82426" spans="2:2">
      <c r="B82426" s="150"/>
    </row>
    <row r="82427" spans="2:2">
      <c r="B82427" s="150"/>
    </row>
    <row r="82428" spans="2:2">
      <c r="B82428" s="150"/>
    </row>
    <row r="82429" spans="2:2">
      <c r="B82429" s="150"/>
    </row>
    <row r="82430" spans="2:2">
      <c r="B82430" s="150"/>
    </row>
    <row r="82431" spans="2:2">
      <c r="B82431" s="150"/>
    </row>
    <row r="82432" spans="2:2">
      <c r="B82432" s="150"/>
    </row>
    <row r="82433" spans="2:2">
      <c r="B82433" s="150"/>
    </row>
    <row r="82434" spans="2:2">
      <c r="B82434" s="150"/>
    </row>
    <row r="82435" spans="2:2">
      <c r="B82435" s="150"/>
    </row>
    <row r="82436" spans="2:2">
      <c r="B82436" s="150"/>
    </row>
    <row r="82437" spans="2:2">
      <c r="B82437" s="150"/>
    </row>
    <row r="82438" spans="2:2">
      <c r="B82438" s="150"/>
    </row>
    <row r="82439" spans="2:2">
      <c r="B82439" s="150"/>
    </row>
    <row r="82440" spans="2:2">
      <c r="B82440" s="150"/>
    </row>
    <row r="82441" spans="2:2">
      <c r="B82441" s="150"/>
    </row>
    <row r="82442" spans="2:2">
      <c r="B82442" s="150"/>
    </row>
    <row r="82443" spans="2:2">
      <c r="B82443" s="150"/>
    </row>
    <row r="82444" spans="2:2">
      <c r="B82444" s="150"/>
    </row>
    <row r="82445" spans="2:2">
      <c r="B82445" s="150"/>
    </row>
    <row r="82446" spans="2:2">
      <c r="B82446" s="150"/>
    </row>
    <row r="82447" spans="2:2">
      <c r="B82447" s="150"/>
    </row>
    <row r="82448" spans="2:2">
      <c r="B82448" s="150"/>
    </row>
    <row r="82449" spans="2:2">
      <c r="B82449" s="150"/>
    </row>
    <row r="82450" spans="2:2">
      <c r="B82450" s="150"/>
    </row>
    <row r="82451" spans="2:2">
      <c r="B82451" s="150"/>
    </row>
    <row r="82452" spans="2:2">
      <c r="B82452" s="150"/>
    </row>
    <row r="82453" spans="2:2">
      <c r="B82453" s="150"/>
    </row>
    <row r="82454" spans="2:2">
      <c r="B82454" s="150"/>
    </row>
    <row r="82455" spans="2:2">
      <c r="B82455" s="150"/>
    </row>
    <row r="82456" spans="2:2">
      <c r="B82456" s="150"/>
    </row>
    <row r="82457" spans="2:2">
      <c r="B82457" s="150"/>
    </row>
    <row r="82458" spans="2:2">
      <c r="B82458" s="150"/>
    </row>
    <row r="82459" spans="2:2">
      <c r="B82459" s="150"/>
    </row>
    <row r="82460" spans="2:2">
      <c r="B82460" s="150"/>
    </row>
    <row r="82461" spans="2:2">
      <c r="B82461" s="150"/>
    </row>
    <row r="82462" spans="2:2">
      <c r="B82462" s="150"/>
    </row>
    <row r="82463" spans="2:2">
      <c r="B82463" s="150"/>
    </row>
    <row r="82464" spans="2:2">
      <c r="B82464" s="150"/>
    </row>
    <row r="82465" spans="2:2">
      <c r="B82465" s="150"/>
    </row>
    <row r="82466" spans="2:2">
      <c r="B82466" s="150"/>
    </row>
    <row r="82467" spans="2:2">
      <c r="B82467" s="150"/>
    </row>
    <row r="82468" spans="2:2">
      <c r="B82468" s="150"/>
    </row>
    <row r="82469" spans="2:2">
      <c r="B82469" s="150"/>
    </row>
    <row r="82470" spans="2:2">
      <c r="B82470" s="150"/>
    </row>
    <row r="82471" spans="2:2">
      <c r="B82471" s="150"/>
    </row>
    <row r="82472" spans="2:2">
      <c r="B82472" s="150"/>
    </row>
    <row r="82473" spans="2:2">
      <c r="B82473" s="150"/>
    </row>
    <row r="82474" spans="2:2">
      <c r="B82474" s="150"/>
    </row>
    <row r="82475" spans="2:2">
      <c r="B82475" s="150"/>
    </row>
    <row r="82476" spans="2:2">
      <c r="B82476" s="150"/>
    </row>
    <row r="82477" spans="2:2">
      <c r="B82477" s="150"/>
    </row>
    <row r="82478" spans="2:2">
      <c r="B82478" s="150"/>
    </row>
    <row r="82479" spans="2:2">
      <c r="B82479" s="150"/>
    </row>
    <row r="82480" spans="2:2">
      <c r="B82480" s="150"/>
    </row>
    <row r="82481" spans="2:2">
      <c r="B82481" s="150"/>
    </row>
    <row r="82482" spans="2:2">
      <c r="B82482" s="150"/>
    </row>
    <row r="82483" spans="2:2">
      <c r="B82483" s="150"/>
    </row>
    <row r="82484" spans="2:2">
      <c r="B82484" s="150"/>
    </row>
    <row r="82485" spans="2:2">
      <c r="B82485" s="150"/>
    </row>
    <row r="82486" spans="2:2">
      <c r="B82486" s="150"/>
    </row>
    <row r="82487" spans="2:2">
      <c r="B82487" s="150"/>
    </row>
    <row r="82488" spans="2:2">
      <c r="B82488" s="150"/>
    </row>
    <row r="82489" spans="2:2">
      <c r="B82489" s="150"/>
    </row>
    <row r="82490" spans="2:2">
      <c r="B82490" s="150"/>
    </row>
    <row r="82491" spans="2:2">
      <c r="B82491" s="150"/>
    </row>
    <row r="82492" spans="2:2">
      <c r="B82492" s="150"/>
    </row>
    <row r="82493" spans="2:2">
      <c r="B82493" s="150"/>
    </row>
    <row r="82494" spans="2:2">
      <c r="B82494" s="150"/>
    </row>
    <row r="82495" spans="2:2">
      <c r="B82495" s="150"/>
    </row>
    <row r="82496" spans="2:2">
      <c r="B82496" s="150"/>
    </row>
    <row r="82497" spans="2:2">
      <c r="B82497" s="150"/>
    </row>
    <row r="82498" spans="2:2">
      <c r="B82498" s="150"/>
    </row>
    <row r="82499" spans="2:2">
      <c r="B82499" s="150"/>
    </row>
    <row r="82500" spans="2:2">
      <c r="B82500" s="150"/>
    </row>
    <row r="82501" spans="2:2">
      <c r="B82501" s="150"/>
    </row>
    <row r="82502" spans="2:2">
      <c r="B82502" s="150"/>
    </row>
    <row r="82503" spans="2:2">
      <c r="B82503" s="150"/>
    </row>
    <row r="82504" spans="2:2">
      <c r="B82504" s="150"/>
    </row>
    <row r="82505" spans="2:2">
      <c r="B82505" s="150"/>
    </row>
    <row r="82506" spans="2:2">
      <c r="B82506" s="150"/>
    </row>
    <row r="82507" spans="2:2">
      <c r="B82507" s="150"/>
    </row>
    <row r="82508" spans="2:2">
      <c r="B82508" s="150"/>
    </row>
    <row r="82509" spans="2:2">
      <c r="B82509" s="150"/>
    </row>
    <row r="82510" spans="2:2">
      <c r="B82510" s="150"/>
    </row>
    <row r="82511" spans="2:2">
      <c r="B82511" s="150"/>
    </row>
    <row r="82512" spans="2:2">
      <c r="B82512" s="150"/>
    </row>
    <row r="82513" spans="2:2">
      <c r="B82513" s="150"/>
    </row>
    <row r="82514" spans="2:2">
      <c r="B82514" s="150"/>
    </row>
    <row r="82515" spans="2:2">
      <c r="B82515" s="150"/>
    </row>
    <row r="82516" spans="2:2">
      <c r="B82516" s="150"/>
    </row>
    <row r="82517" spans="2:2">
      <c r="B82517" s="150"/>
    </row>
    <row r="82518" spans="2:2">
      <c r="B82518" s="150"/>
    </row>
    <row r="82519" spans="2:2">
      <c r="B82519" s="150"/>
    </row>
    <row r="82520" spans="2:2">
      <c r="B82520" s="150"/>
    </row>
    <row r="82521" spans="2:2">
      <c r="B82521" s="150"/>
    </row>
    <row r="82522" spans="2:2">
      <c r="B82522" s="150"/>
    </row>
    <row r="82523" spans="2:2">
      <c r="B82523" s="150"/>
    </row>
    <row r="82524" spans="2:2">
      <c r="B82524" s="150"/>
    </row>
    <row r="82525" spans="2:2">
      <c r="B82525" s="150"/>
    </row>
    <row r="82526" spans="2:2">
      <c r="B82526" s="150"/>
    </row>
    <row r="82527" spans="2:2">
      <c r="B82527" s="150"/>
    </row>
    <row r="82528" spans="2:2">
      <c r="B82528" s="150"/>
    </row>
    <row r="82529" spans="2:2">
      <c r="B82529" s="150"/>
    </row>
    <row r="82530" spans="2:2">
      <c r="B82530" s="150"/>
    </row>
    <row r="82531" spans="2:2">
      <c r="B82531" s="150"/>
    </row>
    <row r="82532" spans="2:2">
      <c r="B82532" s="150"/>
    </row>
    <row r="82533" spans="2:2">
      <c r="B82533" s="150"/>
    </row>
    <row r="82534" spans="2:2">
      <c r="B82534" s="150"/>
    </row>
    <row r="82535" spans="2:2">
      <c r="B82535" s="150"/>
    </row>
    <row r="82536" spans="2:2">
      <c r="B82536" s="150"/>
    </row>
    <row r="82537" spans="2:2">
      <c r="B82537" s="150"/>
    </row>
    <row r="82538" spans="2:2">
      <c r="B82538" s="150"/>
    </row>
    <row r="82539" spans="2:2">
      <c r="B82539" s="150"/>
    </row>
    <row r="82540" spans="2:2">
      <c r="B82540" s="150"/>
    </row>
    <row r="82541" spans="2:2">
      <c r="B82541" s="150"/>
    </row>
    <row r="82542" spans="2:2">
      <c r="B82542" s="150"/>
    </row>
    <row r="82543" spans="2:2">
      <c r="B82543" s="150"/>
    </row>
    <row r="82544" spans="2:2">
      <c r="B82544" s="150"/>
    </row>
    <row r="82545" spans="2:2">
      <c r="B82545" s="150"/>
    </row>
    <row r="82546" spans="2:2">
      <c r="B82546" s="150"/>
    </row>
    <row r="82547" spans="2:2">
      <c r="B82547" s="150"/>
    </row>
    <row r="82548" spans="2:2">
      <c r="B82548" s="150"/>
    </row>
    <row r="82549" spans="2:2">
      <c r="B82549" s="150"/>
    </row>
    <row r="82550" spans="2:2">
      <c r="B82550" s="150"/>
    </row>
    <row r="82551" spans="2:2">
      <c r="B82551" s="150"/>
    </row>
    <row r="82552" spans="2:2">
      <c r="B82552" s="150"/>
    </row>
    <row r="82553" spans="2:2">
      <c r="B82553" s="150"/>
    </row>
    <row r="82554" spans="2:2">
      <c r="B82554" s="150"/>
    </row>
    <row r="82555" spans="2:2">
      <c r="B82555" s="150"/>
    </row>
    <row r="82556" spans="2:2">
      <c r="B82556" s="150"/>
    </row>
    <row r="82557" spans="2:2">
      <c r="B82557" s="150"/>
    </row>
    <row r="82558" spans="2:2">
      <c r="B82558" s="150"/>
    </row>
    <row r="82559" spans="2:2">
      <c r="B82559" s="150"/>
    </row>
    <row r="82560" spans="2:2">
      <c r="B82560" s="150"/>
    </row>
    <row r="82561" spans="2:2">
      <c r="B82561" s="150"/>
    </row>
    <row r="82562" spans="2:2">
      <c r="B82562" s="150"/>
    </row>
    <row r="82563" spans="2:2">
      <c r="B82563" s="150"/>
    </row>
    <row r="82564" spans="2:2">
      <c r="B82564" s="150"/>
    </row>
    <row r="82565" spans="2:2">
      <c r="B82565" s="150"/>
    </row>
    <row r="82566" spans="2:2">
      <c r="B82566" s="150"/>
    </row>
    <row r="82567" spans="2:2">
      <c r="B82567" s="150"/>
    </row>
    <row r="82568" spans="2:2">
      <c r="B82568" s="150"/>
    </row>
    <row r="82569" spans="2:2">
      <c r="B82569" s="150"/>
    </row>
    <row r="82570" spans="2:2">
      <c r="B82570" s="150"/>
    </row>
    <row r="82571" spans="2:2">
      <c r="B82571" s="150"/>
    </row>
    <row r="82572" spans="2:2">
      <c r="B82572" s="150"/>
    </row>
    <row r="82573" spans="2:2">
      <c r="B82573" s="150"/>
    </row>
    <row r="82574" spans="2:2">
      <c r="B82574" s="150"/>
    </row>
    <row r="82575" spans="2:2">
      <c r="B82575" s="150"/>
    </row>
    <row r="82576" spans="2:2">
      <c r="B82576" s="150"/>
    </row>
    <row r="82577" spans="2:2">
      <c r="B82577" s="150"/>
    </row>
    <row r="82578" spans="2:2">
      <c r="B82578" s="150"/>
    </row>
    <row r="82579" spans="2:2">
      <c r="B82579" s="150"/>
    </row>
    <row r="82580" spans="2:2">
      <c r="B82580" s="150"/>
    </row>
    <row r="82581" spans="2:2">
      <c r="B82581" s="150"/>
    </row>
    <row r="82582" spans="2:2">
      <c r="B82582" s="150"/>
    </row>
    <row r="82583" spans="2:2">
      <c r="B82583" s="150"/>
    </row>
    <row r="82584" spans="2:2">
      <c r="B82584" s="150"/>
    </row>
    <row r="82585" spans="2:2">
      <c r="B82585" s="150"/>
    </row>
    <row r="82586" spans="2:2">
      <c r="B82586" s="150"/>
    </row>
    <row r="82587" spans="2:2">
      <c r="B82587" s="150"/>
    </row>
    <row r="82588" spans="2:2">
      <c r="B82588" s="150"/>
    </row>
    <row r="82589" spans="2:2">
      <c r="B82589" s="150"/>
    </row>
    <row r="82590" spans="2:2">
      <c r="B82590" s="150"/>
    </row>
    <row r="82591" spans="2:2">
      <c r="B82591" s="150"/>
    </row>
    <row r="82592" spans="2:2">
      <c r="B82592" s="150"/>
    </row>
    <row r="82593" spans="2:2">
      <c r="B82593" s="150"/>
    </row>
    <row r="82594" spans="2:2">
      <c r="B82594" s="150"/>
    </row>
    <row r="82595" spans="2:2">
      <c r="B82595" s="150"/>
    </row>
    <row r="82596" spans="2:2">
      <c r="B82596" s="150"/>
    </row>
    <row r="82597" spans="2:2">
      <c r="B82597" s="150"/>
    </row>
    <row r="82598" spans="2:2">
      <c r="B82598" s="150"/>
    </row>
    <row r="82599" spans="2:2">
      <c r="B82599" s="150"/>
    </row>
    <row r="82600" spans="2:2">
      <c r="B82600" s="150"/>
    </row>
    <row r="82601" spans="2:2">
      <c r="B82601" s="150"/>
    </row>
    <row r="82602" spans="2:2">
      <c r="B82602" s="150"/>
    </row>
    <row r="82603" spans="2:2">
      <c r="B82603" s="150"/>
    </row>
    <row r="82604" spans="2:2">
      <c r="B82604" s="150"/>
    </row>
    <row r="82605" spans="2:2">
      <c r="B82605" s="150"/>
    </row>
    <row r="82606" spans="2:2">
      <c r="B82606" s="150"/>
    </row>
    <row r="82607" spans="2:2">
      <c r="B82607" s="150"/>
    </row>
    <row r="82608" spans="2:2">
      <c r="B82608" s="150"/>
    </row>
    <row r="82609" spans="2:2">
      <c r="B82609" s="150"/>
    </row>
    <row r="82610" spans="2:2">
      <c r="B82610" s="150"/>
    </row>
    <row r="82611" spans="2:2">
      <c r="B82611" s="150"/>
    </row>
    <row r="82612" spans="2:2">
      <c r="B82612" s="150"/>
    </row>
    <row r="82613" spans="2:2">
      <c r="B82613" s="150"/>
    </row>
    <row r="82614" spans="2:2">
      <c r="B82614" s="150"/>
    </row>
    <row r="82615" spans="2:2">
      <c r="B82615" s="150"/>
    </row>
    <row r="82616" spans="2:2">
      <c r="B82616" s="150"/>
    </row>
    <row r="82617" spans="2:2">
      <c r="B82617" s="150"/>
    </row>
    <row r="82618" spans="2:2">
      <c r="B82618" s="150"/>
    </row>
    <row r="82619" spans="2:2">
      <c r="B82619" s="150"/>
    </row>
    <row r="82620" spans="2:2">
      <c r="B82620" s="150"/>
    </row>
    <row r="82621" spans="2:2">
      <c r="B82621" s="150"/>
    </row>
    <row r="82622" spans="2:2">
      <c r="B82622" s="150"/>
    </row>
    <row r="82623" spans="2:2">
      <c r="B82623" s="150"/>
    </row>
    <row r="82624" spans="2:2">
      <c r="B82624" s="150"/>
    </row>
    <row r="82625" spans="2:2">
      <c r="B82625" s="150"/>
    </row>
    <row r="82626" spans="2:2">
      <c r="B82626" s="150"/>
    </row>
    <row r="82627" spans="2:2">
      <c r="B82627" s="150"/>
    </row>
    <row r="82628" spans="2:2">
      <c r="B82628" s="150"/>
    </row>
    <row r="82629" spans="2:2">
      <c r="B82629" s="150"/>
    </row>
    <row r="82630" spans="2:2">
      <c r="B82630" s="150"/>
    </row>
    <row r="82631" spans="2:2">
      <c r="B82631" s="150"/>
    </row>
    <row r="82632" spans="2:2">
      <c r="B82632" s="150"/>
    </row>
    <row r="82633" spans="2:2">
      <c r="B82633" s="150"/>
    </row>
    <row r="82634" spans="2:2">
      <c r="B82634" s="150"/>
    </row>
    <row r="82635" spans="2:2">
      <c r="B82635" s="150"/>
    </row>
    <row r="82636" spans="2:2">
      <c r="B82636" s="150"/>
    </row>
    <row r="82637" spans="2:2">
      <c r="B82637" s="150"/>
    </row>
    <row r="82638" spans="2:2">
      <c r="B82638" s="150"/>
    </row>
    <row r="82639" spans="2:2">
      <c r="B82639" s="150"/>
    </row>
    <row r="82640" spans="2:2">
      <c r="B82640" s="150"/>
    </row>
    <row r="82641" spans="2:2">
      <c r="B82641" s="150"/>
    </row>
    <row r="82642" spans="2:2">
      <c r="B82642" s="150"/>
    </row>
    <row r="82643" spans="2:2">
      <c r="B82643" s="150"/>
    </row>
    <row r="82644" spans="2:2">
      <c r="B82644" s="150"/>
    </row>
    <row r="82645" spans="2:2">
      <c r="B82645" s="150"/>
    </row>
    <row r="82646" spans="2:2">
      <c r="B82646" s="150"/>
    </row>
    <row r="82647" spans="2:2">
      <c r="B82647" s="150"/>
    </row>
    <row r="82648" spans="2:2">
      <c r="B82648" s="150"/>
    </row>
    <row r="82649" spans="2:2">
      <c r="B82649" s="150"/>
    </row>
    <row r="82650" spans="2:2">
      <c r="B82650" s="150"/>
    </row>
    <row r="82651" spans="2:2">
      <c r="B82651" s="150"/>
    </row>
    <row r="82652" spans="2:2">
      <c r="B82652" s="150"/>
    </row>
    <row r="82653" spans="2:2">
      <c r="B82653" s="150"/>
    </row>
    <row r="82654" spans="2:2">
      <c r="B82654" s="150"/>
    </row>
    <row r="82655" spans="2:2">
      <c r="B82655" s="150"/>
    </row>
    <row r="82656" spans="2:2">
      <c r="B82656" s="150"/>
    </row>
    <row r="82657" spans="2:2">
      <c r="B82657" s="150"/>
    </row>
    <row r="82658" spans="2:2">
      <c r="B82658" s="150"/>
    </row>
    <row r="82659" spans="2:2">
      <c r="B82659" s="150"/>
    </row>
    <row r="82660" spans="2:2">
      <c r="B82660" s="150"/>
    </row>
    <row r="82661" spans="2:2">
      <c r="B82661" s="150"/>
    </row>
    <row r="82662" spans="2:2">
      <c r="B82662" s="150"/>
    </row>
    <row r="82663" spans="2:2">
      <c r="B82663" s="150"/>
    </row>
    <row r="82664" spans="2:2">
      <c r="B82664" s="150"/>
    </row>
    <row r="82665" spans="2:2">
      <c r="B82665" s="150"/>
    </row>
    <row r="82666" spans="2:2">
      <c r="B82666" s="150"/>
    </row>
    <row r="82667" spans="2:2">
      <c r="B82667" s="150"/>
    </row>
    <row r="82668" spans="2:2">
      <c r="B82668" s="150"/>
    </row>
    <row r="82669" spans="2:2">
      <c r="B82669" s="150"/>
    </row>
    <row r="82670" spans="2:2">
      <c r="B82670" s="150"/>
    </row>
    <row r="82671" spans="2:2">
      <c r="B82671" s="150"/>
    </row>
    <row r="82672" spans="2:2">
      <c r="B82672" s="150"/>
    </row>
    <row r="82673" spans="2:2">
      <c r="B82673" s="150"/>
    </row>
    <row r="82674" spans="2:2">
      <c r="B82674" s="150"/>
    </row>
    <row r="82675" spans="2:2">
      <c r="B82675" s="150"/>
    </row>
    <row r="82676" spans="2:2">
      <c r="B82676" s="150"/>
    </row>
    <row r="82677" spans="2:2">
      <c r="B82677" s="150"/>
    </row>
    <row r="82678" spans="2:2">
      <c r="B82678" s="150"/>
    </row>
    <row r="82679" spans="2:2">
      <c r="B82679" s="150"/>
    </row>
    <row r="82680" spans="2:2">
      <c r="B82680" s="150"/>
    </row>
    <row r="82681" spans="2:2">
      <c r="B82681" s="150"/>
    </row>
    <row r="82682" spans="2:2">
      <c r="B82682" s="150"/>
    </row>
    <row r="82683" spans="2:2">
      <c r="B82683" s="150"/>
    </row>
    <row r="82684" spans="2:2">
      <c r="B82684" s="150"/>
    </row>
    <row r="82685" spans="2:2">
      <c r="B82685" s="150"/>
    </row>
    <row r="82686" spans="2:2">
      <c r="B82686" s="150"/>
    </row>
    <row r="82687" spans="2:2">
      <c r="B82687" s="150"/>
    </row>
    <row r="82688" spans="2:2">
      <c r="B82688" s="150"/>
    </row>
    <row r="82689" spans="2:2">
      <c r="B82689" s="150"/>
    </row>
    <row r="82690" spans="2:2">
      <c r="B82690" s="150"/>
    </row>
    <row r="82691" spans="2:2">
      <c r="B82691" s="150"/>
    </row>
    <row r="82692" spans="2:2">
      <c r="B82692" s="150"/>
    </row>
    <row r="82693" spans="2:2">
      <c r="B82693" s="150"/>
    </row>
    <row r="82694" spans="2:2">
      <c r="B82694" s="150"/>
    </row>
    <row r="82695" spans="2:2">
      <c r="B82695" s="150"/>
    </row>
    <row r="82696" spans="2:2">
      <c r="B82696" s="150"/>
    </row>
    <row r="82697" spans="2:2">
      <c r="B82697" s="150"/>
    </row>
    <row r="82698" spans="2:2">
      <c r="B82698" s="150"/>
    </row>
    <row r="82699" spans="2:2">
      <c r="B82699" s="150"/>
    </row>
    <row r="82700" spans="2:2">
      <c r="B82700" s="150"/>
    </row>
    <row r="82701" spans="2:2">
      <c r="B82701" s="150"/>
    </row>
    <row r="82702" spans="2:2">
      <c r="B82702" s="150"/>
    </row>
    <row r="82703" spans="2:2">
      <c r="B82703" s="150"/>
    </row>
    <row r="82704" spans="2:2">
      <c r="B82704" s="150"/>
    </row>
    <row r="82705" spans="2:2">
      <c r="B82705" s="150"/>
    </row>
    <row r="82706" spans="2:2">
      <c r="B82706" s="150"/>
    </row>
    <row r="82707" spans="2:2">
      <c r="B82707" s="150"/>
    </row>
    <row r="82708" spans="2:2">
      <c r="B82708" s="150"/>
    </row>
    <row r="82709" spans="2:2">
      <c r="B82709" s="150"/>
    </row>
    <row r="82710" spans="2:2">
      <c r="B82710" s="150"/>
    </row>
    <row r="82711" spans="2:2">
      <c r="B82711" s="150"/>
    </row>
    <row r="82712" spans="2:2">
      <c r="B82712" s="150"/>
    </row>
    <row r="82713" spans="2:2">
      <c r="B82713" s="150"/>
    </row>
    <row r="82714" spans="2:2">
      <c r="B82714" s="150"/>
    </row>
    <row r="82715" spans="2:2">
      <c r="B82715" s="150"/>
    </row>
    <row r="82716" spans="2:2">
      <c r="B82716" s="150"/>
    </row>
    <row r="82717" spans="2:2">
      <c r="B82717" s="150"/>
    </row>
    <row r="82718" spans="2:2">
      <c r="B82718" s="150"/>
    </row>
    <row r="82719" spans="2:2">
      <c r="B82719" s="150"/>
    </row>
    <row r="82720" spans="2:2">
      <c r="B82720" s="150"/>
    </row>
    <row r="82721" spans="2:2">
      <c r="B82721" s="150"/>
    </row>
    <row r="82722" spans="2:2">
      <c r="B82722" s="150"/>
    </row>
    <row r="82723" spans="2:2">
      <c r="B82723" s="150"/>
    </row>
    <row r="82724" spans="2:2">
      <c r="B82724" s="150"/>
    </row>
    <row r="82725" spans="2:2">
      <c r="B82725" s="150"/>
    </row>
    <row r="82726" spans="2:2">
      <c r="B82726" s="150"/>
    </row>
    <row r="82727" spans="2:2">
      <c r="B82727" s="150"/>
    </row>
    <row r="82728" spans="2:2">
      <c r="B82728" s="150"/>
    </row>
    <row r="82729" spans="2:2">
      <c r="B82729" s="150"/>
    </row>
    <row r="82730" spans="2:2">
      <c r="B82730" s="150"/>
    </row>
    <row r="82731" spans="2:2">
      <c r="B82731" s="150"/>
    </row>
    <row r="82732" spans="2:2">
      <c r="B82732" s="150"/>
    </row>
    <row r="82733" spans="2:2">
      <c r="B82733" s="150"/>
    </row>
    <row r="82734" spans="2:2">
      <c r="B82734" s="150"/>
    </row>
    <row r="82735" spans="2:2">
      <c r="B82735" s="150"/>
    </row>
    <row r="82736" spans="2:2">
      <c r="B82736" s="150"/>
    </row>
    <row r="82737" spans="2:2">
      <c r="B82737" s="150"/>
    </row>
    <row r="82738" spans="2:2">
      <c r="B82738" s="150"/>
    </row>
    <row r="82739" spans="2:2">
      <c r="B82739" s="150"/>
    </row>
    <row r="82740" spans="2:2">
      <c r="B82740" s="150"/>
    </row>
    <row r="82741" spans="2:2">
      <c r="B82741" s="150"/>
    </row>
    <row r="82742" spans="2:2">
      <c r="B82742" s="150"/>
    </row>
    <row r="82743" spans="2:2">
      <c r="B82743" s="150"/>
    </row>
    <row r="82744" spans="2:2">
      <c r="B82744" s="150"/>
    </row>
    <row r="82745" spans="2:2">
      <c r="B82745" s="150"/>
    </row>
    <row r="82746" spans="2:2">
      <c r="B82746" s="150"/>
    </row>
    <row r="82747" spans="2:2">
      <c r="B82747" s="150"/>
    </row>
    <row r="82748" spans="2:2">
      <c r="B82748" s="150"/>
    </row>
    <row r="82749" spans="2:2">
      <c r="B82749" s="150"/>
    </row>
    <row r="82750" spans="2:2">
      <c r="B82750" s="150"/>
    </row>
    <row r="82751" spans="2:2">
      <c r="B82751" s="150"/>
    </row>
    <row r="82752" spans="2:2">
      <c r="B82752" s="150"/>
    </row>
    <row r="82753" spans="2:2">
      <c r="B82753" s="150"/>
    </row>
    <row r="82754" spans="2:2">
      <c r="B82754" s="150"/>
    </row>
    <row r="82755" spans="2:2">
      <c r="B82755" s="150"/>
    </row>
    <row r="82756" spans="2:2">
      <c r="B82756" s="150"/>
    </row>
    <row r="82757" spans="2:2">
      <c r="B82757" s="150"/>
    </row>
    <row r="82758" spans="2:2">
      <c r="B82758" s="150"/>
    </row>
    <row r="82759" spans="2:2">
      <c r="B82759" s="150"/>
    </row>
    <row r="82760" spans="2:2">
      <c r="B82760" s="150"/>
    </row>
    <row r="82761" spans="2:2">
      <c r="B82761" s="150"/>
    </row>
    <row r="82762" spans="2:2">
      <c r="B82762" s="150"/>
    </row>
    <row r="82763" spans="2:2">
      <c r="B82763" s="150"/>
    </row>
    <row r="82764" spans="2:2">
      <c r="B82764" s="150"/>
    </row>
    <row r="82765" spans="2:2">
      <c r="B82765" s="150"/>
    </row>
    <row r="82766" spans="2:2">
      <c r="B82766" s="150"/>
    </row>
    <row r="82767" spans="2:2">
      <c r="B82767" s="150"/>
    </row>
    <row r="82768" spans="2:2">
      <c r="B82768" s="150"/>
    </row>
    <row r="82769" spans="2:2">
      <c r="B82769" s="150"/>
    </row>
    <row r="82770" spans="2:2">
      <c r="B82770" s="150"/>
    </row>
    <row r="82771" spans="2:2">
      <c r="B82771" s="150"/>
    </row>
    <row r="82772" spans="2:2">
      <c r="B82772" s="150"/>
    </row>
    <row r="82773" spans="2:2">
      <c r="B82773" s="150"/>
    </row>
    <row r="82774" spans="2:2">
      <c r="B82774" s="150"/>
    </row>
    <row r="82775" spans="2:2">
      <c r="B82775" s="150"/>
    </row>
    <row r="82776" spans="2:2">
      <c r="B82776" s="150"/>
    </row>
    <row r="82777" spans="2:2">
      <c r="B82777" s="150"/>
    </row>
    <row r="82778" spans="2:2">
      <c r="B82778" s="150"/>
    </row>
    <row r="82779" spans="2:2">
      <c r="B82779" s="150"/>
    </row>
    <row r="82780" spans="2:2">
      <c r="B82780" s="150"/>
    </row>
    <row r="82781" spans="2:2">
      <c r="B82781" s="150"/>
    </row>
    <row r="82782" spans="2:2">
      <c r="B82782" s="150"/>
    </row>
    <row r="82783" spans="2:2">
      <c r="B82783" s="150"/>
    </row>
    <row r="82784" spans="2:2">
      <c r="B82784" s="150"/>
    </row>
    <row r="82785" spans="2:2">
      <c r="B82785" s="150"/>
    </row>
    <row r="82786" spans="2:2">
      <c r="B82786" s="150"/>
    </row>
    <row r="82787" spans="2:2">
      <c r="B82787" s="150"/>
    </row>
    <row r="82788" spans="2:2">
      <c r="B82788" s="150"/>
    </row>
    <row r="82789" spans="2:2">
      <c r="B82789" s="150"/>
    </row>
    <row r="82790" spans="2:2">
      <c r="B82790" s="150"/>
    </row>
    <row r="82791" spans="2:2">
      <c r="B82791" s="150"/>
    </row>
    <row r="82792" spans="2:2">
      <c r="B82792" s="150"/>
    </row>
    <row r="82793" spans="2:2">
      <c r="B82793" s="150"/>
    </row>
    <row r="82794" spans="2:2">
      <c r="B82794" s="150"/>
    </row>
    <row r="82795" spans="2:2">
      <c r="B82795" s="150"/>
    </row>
    <row r="82796" spans="2:2">
      <c r="B82796" s="150"/>
    </row>
    <row r="82797" spans="2:2">
      <c r="B82797" s="150"/>
    </row>
    <row r="82798" spans="2:2">
      <c r="B82798" s="150"/>
    </row>
    <row r="82799" spans="2:2">
      <c r="B82799" s="150"/>
    </row>
    <row r="82800" spans="2:2">
      <c r="B82800" s="150"/>
    </row>
    <row r="82801" spans="2:2">
      <c r="B82801" s="150"/>
    </row>
    <row r="82802" spans="2:2">
      <c r="B82802" s="150"/>
    </row>
    <row r="82803" spans="2:2">
      <c r="B82803" s="150"/>
    </row>
    <row r="82804" spans="2:2">
      <c r="B82804" s="150"/>
    </row>
    <row r="82805" spans="2:2">
      <c r="B82805" s="150"/>
    </row>
    <row r="82806" spans="2:2">
      <c r="B82806" s="150"/>
    </row>
    <row r="82807" spans="2:2">
      <c r="B82807" s="150"/>
    </row>
    <row r="82808" spans="2:2">
      <c r="B82808" s="150"/>
    </row>
    <row r="82809" spans="2:2">
      <c r="B82809" s="150"/>
    </row>
    <row r="82810" spans="2:2">
      <c r="B82810" s="150"/>
    </row>
    <row r="82811" spans="2:2">
      <c r="B82811" s="150"/>
    </row>
    <row r="82812" spans="2:2">
      <c r="B82812" s="150"/>
    </row>
    <row r="82813" spans="2:2">
      <c r="B82813" s="150"/>
    </row>
    <row r="82814" spans="2:2">
      <c r="B82814" s="150"/>
    </row>
    <row r="82815" spans="2:2">
      <c r="B82815" s="150"/>
    </row>
    <row r="82816" spans="2:2">
      <c r="B82816" s="150"/>
    </row>
    <row r="82817" spans="2:2">
      <c r="B82817" s="150"/>
    </row>
    <row r="82818" spans="2:2">
      <c r="B82818" s="150"/>
    </row>
    <row r="82819" spans="2:2">
      <c r="B82819" s="150"/>
    </row>
    <row r="82820" spans="2:2">
      <c r="B82820" s="150"/>
    </row>
    <row r="82821" spans="2:2">
      <c r="B82821" s="150"/>
    </row>
    <row r="82822" spans="2:2">
      <c r="B82822" s="150"/>
    </row>
    <row r="82823" spans="2:2">
      <c r="B82823" s="150"/>
    </row>
    <row r="82824" spans="2:2">
      <c r="B82824" s="150"/>
    </row>
    <row r="82825" spans="2:2">
      <c r="B82825" s="150"/>
    </row>
    <row r="82826" spans="2:2">
      <c r="B82826" s="150"/>
    </row>
    <row r="82827" spans="2:2">
      <c r="B82827" s="150"/>
    </row>
    <row r="82828" spans="2:2">
      <c r="B82828" s="150"/>
    </row>
    <row r="82829" spans="2:2">
      <c r="B82829" s="150"/>
    </row>
    <row r="82830" spans="2:2">
      <c r="B82830" s="150"/>
    </row>
    <row r="82831" spans="2:2">
      <c r="B82831" s="150"/>
    </row>
    <row r="82832" spans="2:2">
      <c r="B82832" s="150"/>
    </row>
    <row r="82833" spans="2:2">
      <c r="B82833" s="150"/>
    </row>
    <row r="82834" spans="2:2">
      <c r="B82834" s="150"/>
    </row>
    <row r="82835" spans="2:2">
      <c r="B82835" s="150"/>
    </row>
    <row r="82836" spans="2:2">
      <c r="B82836" s="150"/>
    </row>
    <row r="82837" spans="2:2">
      <c r="B82837" s="150"/>
    </row>
    <row r="82838" spans="2:2">
      <c r="B82838" s="150"/>
    </row>
    <row r="82839" spans="2:2">
      <c r="B82839" s="150"/>
    </row>
    <row r="82840" spans="2:2">
      <c r="B82840" s="150"/>
    </row>
    <row r="82841" spans="2:2">
      <c r="B82841" s="150"/>
    </row>
    <row r="82842" spans="2:2">
      <c r="B82842" s="150"/>
    </row>
    <row r="82843" spans="2:2">
      <c r="B82843" s="150"/>
    </row>
    <row r="82844" spans="2:2">
      <c r="B82844" s="150"/>
    </row>
    <row r="82845" spans="2:2">
      <c r="B82845" s="150"/>
    </row>
    <row r="82846" spans="2:2">
      <c r="B82846" s="150"/>
    </row>
    <row r="82847" spans="2:2">
      <c r="B82847" s="150"/>
    </row>
    <row r="82848" spans="2:2">
      <c r="B82848" s="150"/>
    </row>
    <row r="82849" spans="2:2">
      <c r="B82849" s="150"/>
    </row>
    <row r="82850" spans="2:2">
      <c r="B82850" s="150"/>
    </row>
    <row r="82851" spans="2:2">
      <c r="B82851" s="150"/>
    </row>
    <row r="82852" spans="2:2">
      <c r="B82852" s="150"/>
    </row>
    <row r="82853" spans="2:2">
      <c r="B82853" s="150"/>
    </row>
    <row r="82854" spans="2:2">
      <c r="B82854" s="150"/>
    </row>
    <row r="82855" spans="2:2">
      <c r="B82855" s="150"/>
    </row>
    <row r="82856" spans="2:2">
      <c r="B82856" s="150"/>
    </row>
    <row r="82857" spans="2:2">
      <c r="B82857" s="150"/>
    </row>
    <row r="82858" spans="2:2">
      <c r="B82858" s="150"/>
    </row>
    <row r="82859" spans="2:2">
      <c r="B82859" s="150"/>
    </row>
    <row r="82860" spans="2:2">
      <c r="B82860" s="150"/>
    </row>
    <row r="82861" spans="2:2">
      <c r="B82861" s="150"/>
    </row>
    <row r="82862" spans="2:2">
      <c r="B82862" s="150"/>
    </row>
    <row r="82863" spans="2:2">
      <c r="B82863" s="150"/>
    </row>
    <row r="82864" spans="2:2">
      <c r="B82864" s="150"/>
    </row>
    <row r="82865" spans="2:2">
      <c r="B82865" s="150"/>
    </row>
    <row r="82866" spans="2:2">
      <c r="B82866" s="150"/>
    </row>
    <row r="82867" spans="2:2">
      <c r="B82867" s="150"/>
    </row>
    <row r="82868" spans="2:2">
      <c r="B82868" s="150"/>
    </row>
    <row r="82869" spans="2:2">
      <c r="B82869" s="150"/>
    </row>
    <row r="82870" spans="2:2">
      <c r="B82870" s="150"/>
    </row>
    <row r="82871" spans="2:2">
      <c r="B82871" s="150"/>
    </row>
    <row r="82872" spans="2:2">
      <c r="B82872" s="150"/>
    </row>
    <row r="82873" spans="2:2">
      <c r="B82873" s="150"/>
    </row>
    <row r="82874" spans="2:2">
      <c r="B82874" s="150"/>
    </row>
    <row r="82875" spans="2:2">
      <c r="B82875" s="150"/>
    </row>
    <row r="82876" spans="2:2">
      <c r="B82876" s="150"/>
    </row>
    <row r="82877" spans="2:2">
      <c r="B82877" s="150"/>
    </row>
    <row r="82878" spans="2:2">
      <c r="B82878" s="150"/>
    </row>
    <row r="82879" spans="2:2">
      <c r="B82879" s="150"/>
    </row>
    <row r="82880" spans="2:2">
      <c r="B82880" s="150"/>
    </row>
    <row r="82881" spans="2:2">
      <c r="B82881" s="150"/>
    </row>
    <row r="82882" spans="2:2">
      <c r="B82882" s="150"/>
    </row>
    <row r="82883" spans="2:2">
      <c r="B82883" s="150"/>
    </row>
    <row r="82884" spans="2:2">
      <c r="B82884" s="150"/>
    </row>
    <row r="82885" spans="2:2">
      <c r="B82885" s="150"/>
    </row>
    <row r="82886" spans="2:2">
      <c r="B82886" s="150"/>
    </row>
    <row r="82887" spans="2:2">
      <c r="B82887" s="150"/>
    </row>
    <row r="82888" spans="2:2">
      <c r="B82888" s="150"/>
    </row>
    <row r="82889" spans="2:2">
      <c r="B82889" s="150"/>
    </row>
    <row r="82890" spans="2:2">
      <c r="B82890" s="150"/>
    </row>
    <row r="82891" spans="2:2">
      <c r="B82891" s="150"/>
    </row>
    <row r="82892" spans="2:2">
      <c r="B82892" s="150"/>
    </row>
    <row r="82893" spans="2:2">
      <c r="B82893" s="150"/>
    </row>
    <row r="82894" spans="2:2">
      <c r="B82894" s="150"/>
    </row>
    <row r="82895" spans="2:2">
      <c r="B82895" s="150"/>
    </row>
    <row r="82896" spans="2:2">
      <c r="B82896" s="150"/>
    </row>
    <row r="82897" spans="2:2">
      <c r="B82897" s="150"/>
    </row>
    <row r="82898" spans="2:2">
      <c r="B82898" s="150"/>
    </row>
    <row r="82899" spans="2:2">
      <c r="B82899" s="150"/>
    </row>
    <row r="82900" spans="2:2">
      <c r="B82900" s="150"/>
    </row>
    <row r="82901" spans="2:2">
      <c r="B82901" s="150"/>
    </row>
    <row r="82902" spans="2:2">
      <c r="B82902" s="150"/>
    </row>
    <row r="82903" spans="2:2">
      <c r="B82903" s="150"/>
    </row>
    <row r="82904" spans="2:2">
      <c r="B82904" s="150"/>
    </row>
    <row r="82905" spans="2:2">
      <c r="B82905" s="150"/>
    </row>
    <row r="82906" spans="2:2">
      <c r="B82906" s="150"/>
    </row>
    <row r="82907" spans="2:2">
      <c r="B82907" s="150"/>
    </row>
    <row r="82908" spans="2:2">
      <c r="B82908" s="150"/>
    </row>
    <row r="82909" spans="2:2">
      <c r="B82909" s="150"/>
    </row>
    <row r="82910" spans="2:2">
      <c r="B82910" s="150"/>
    </row>
    <row r="82911" spans="2:2">
      <c r="B82911" s="150"/>
    </row>
    <row r="82912" spans="2:2">
      <c r="B82912" s="150"/>
    </row>
    <row r="82913" spans="2:2">
      <c r="B82913" s="150"/>
    </row>
    <row r="82914" spans="2:2">
      <c r="B82914" s="150"/>
    </row>
    <row r="82915" spans="2:2">
      <c r="B82915" s="150"/>
    </row>
    <row r="82916" spans="2:2">
      <c r="B82916" s="150"/>
    </row>
    <row r="82917" spans="2:2">
      <c r="B82917" s="150"/>
    </row>
    <row r="82918" spans="2:2">
      <c r="B82918" s="150"/>
    </row>
    <row r="82919" spans="2:2">
      <c r="B82919" s="150"/>
    </row>
    <row r="82920" spans="2:2">
      <c r="B82920" s="150"/>
    </row>
    <row r="82921" spans="2:2">
      <c r="B82921" s="150"/>
    </row>
    <row r="82922" spans="2:2">
      <c r="B82922" s="150"/>
    </row>
    <row r="82923" spans="2:2">
      <c r="B82923" s="150"/>
    </row>
    <row r="82924" spans="2:2">
      <c r="B82924" s="150"/>
    </row>
    <row r="82925" spans="2:2">
      <c r="B82925" s="150"/>
    </row>
    <row r="82926" spans="2:2">
      <c r="B82926" s="150"/>
    </row>
    <row r="82927" spans="2:2">
      <c r="B82927" s="150"/>
    </row>
    <row r="82928" spans="2:2">
      <c r="B82928" s="150"/>
    </row>
    <row r="82929" spans="2:2">
      <c r="B82929" s="150"/>
    </row>
    <row r="82930" spans="2:2">
      <c r="B82930" s="150"/>
    </row>
    <row r="82931" spans="2:2">
      <c r="B82931" s="150"/>
    </row>
    <row r="82932" spans="2:2">
      <c r="B82932" s="150"/>
    </row>
    <row r="82933" spans="2:2">
      <c r="B82933" s="150"/>
    </row>
    <row r="82934" spans="2:2">
      <c r="B82934" s="150"/>
    </row>
    <row r="82935" spans="2:2">
      <c r="B82935" s="150"/>
    </row>
    <row r="82936" spans="2:2">
      <c r="B82936" s="150"/>
    </row>
    <row r="82937" spans="2:2">
      <c r="B82937" s="150"/>
    </row>
    <row r="82938" spans="2:2">
      <c r="B82938" s="150"/>
    </row>
    <row r="82939" spans="2:2">
      <c r="B82939" s="150"/>
    </row>
    <row r="82940" spans="2:2">
      <c r="B82940" s="150"/>
    </row>
    <row r="82941" spans="2:2">
      <c r="B82941" s="150"/>
    </row>
    <row r="82942" spans="2:2">
      <c r="B82942" s="150"/>
    </row>
    <row r="82943" spans="2:2">
      <c r="B82943" s="150"/>
    </row>
    <row r="82944" spans="2:2">
      <c r="B82944" s="150"/>
    </row>
    <row r="82945" spans="2:2">
      <c r="B82945" s="150"/>
    </row>
    <row r="82946" spans="2:2">
      <c r="B82946" s="150"/>
    </row>
    <row r="82947" spans="2:2">
      <c r="B82947" s="150"/>
    </row>
    <row r="82948" spans="2:2">
      <c r="B82948" s="150"/>
    </row>
    <row r="82949" spans="2:2">
      <c r="B82949" s="150"/>
    </row>
    <row r="82950" spans="2:2">
      <c r="B82950" s="150"/>
    </row>
    <row r="82951" spans="2:2">
      <c r="B82951" s="150"/>
    </row>
    <row r="82952" spans="2:2">
      <c r="B82952" s="150"/>
    </row>
    <row r="82953" spans="2:2">
      <c r="B82953" s="150"/>
    </row>
    <row r="82954" spans="2:2">
      <c r="B82954" s="150"/>
    </row>
    <row r="82955" spans="2:2">
      <c r="B82955" s="150"/>
    </row>
    <row r="82956" spans="2:2">
      <c r="B82956" s="150"/>
    </row>
    <row r="82957" spans="2:2">
      <c r="B82957" s="150"/>
    </row>
    <row r="82958" spans="2:2">
      <c r="B82958" s="150"/>
    </row>
    <row r="82959" spans="2:2">
      <c r="B82959" s="150"/>
    </row>
    <row r="82960" spans="2:2">
      <c r="B82960" s="150"/>
    </row>
    <row r="82961" spans="2:2">
      <c r="B82961" s="150"/>
    </row>
    <row r="82962" spans="2:2">
      <c r="B82962" s="150"/>
    </row>
    <row r="82963" spans="2:2">
      <c r="B82963" s="150"/>
    </row>
    <row r="82964" spans="2:2">
      <c r="B82964" s="150"/>
    </row>
    <row r="82965" spans="2:2">
      <c r="B82965" s="150"/>
    </row>
    <row r="82966" spans="2:2">
      <c r="B82966" s="150"/>
    </row>
    <row r="82967" spans="2:2">
      <c r="B82967" s="150"/>
    </row>
    <row r="82968" spans="2:2">
      <c r="B82968" s="150"/>
    </row>
    <row r="82969" spans="2:2">
      <c r="B82969" s="150"/>
    </row>
    <row r="82970" spans="2:2">
      <c r="B82970" s="150"/>
    </row>
    <row r="82971" spans="2:2">
      <c r="B82971" s="150"/>
    </row>
    <row r="82972" spans="2:2">
      <c r="B82972" s="150"/>
    </row>
    <row r="82973" spans="2:2">
      <c r="B82973" s="150"/>
    </row>
    <row r="82974" spans="2:2">
      <c r="B82974" s="150"/>
    </row>
    <row r="82975" spans="2:2">
      <c r="B82975" s="150"/>
    </row>
    <row r="82976" spans="2:2">
      <c r="B82976" s="150"/>
    </row>
    <row r="82977" spans="2:2">
      <c r="B82977" s="150"/>
    </row>
    <row r="82978" spans="2:2">
      <c r="B82978" s="150"/>
    </row>
    <row r="82979" spans="2:2">
      <c r="B82979" s="150"/>
    </row>
    <row r="82980" spans="2:2">
      <c r="B82980" s="150"/>
    </row>
    <row r="82981" spans="2:2">
      <c r="B82981" s="150"/>
    </row>
    <row r="82982" spans="2:2">
      <c r="B82982" s="150"/>
    </row>
    <row r="82983" spans="2:2">
      <c r="B82983" s="150"/>
    </row>
    <row r="82984" spans="2:2">
      <c r="B82984" s="150"/>
    </row>
    <row r="82985" spans="2:2">
      <c r="B82985" s="150"/>
    </row>
    <row r="82986" spans="2:2">
      <c r="B82986" s="150"/>
    </row>
    <row r="82987" spans="2:2">
      <c r="B82987" s="150"/>
    </row>
    <row r="82988" spans="2:2">
      <c r="B82988" s="150"/>
    </row>
    <row r="82989" spans="2:2">
      <c r="B82989" s="150"/>
    </row>
    <row r="82990" spans="2:2">
      <c r="B82990" s="150"/>
    </row>
    <row r="82991" spans="2:2">
      <c r="B82991" s="150"/>
    </row>
    <row r="82992" spans="2:2">
      <c r="B82992" s="150"/>
    </row>
    <row r="82993" spans="2:2">
      <c r="B82993" s="150"/>
    </row>
    <row r="82994" spans="2:2">
      <c r="B82994" s="150"/>
    </row>
    <row r="82995" spans="2:2">
      <c r="B82995" s="150"/>
    </row>
    <row r="82996" spans="2:2">
      <c r="B82996" s="150"/>
    </row>
    <row r="82997" spans="2:2">
      <c r="B82997" s="150"/>
    </row>
    <row r="82998" spans="2:2">
      <c r="B82998" s="150"/>
    </row>
    <row r="82999" spans="2:2">
      <c r="B82999" s="150"/>
    </row>
    <row r="83000" spans="2:2">
      <c r="B83000" s="150"/>
    </row>
    <row r="83001" spans="2:2">
      <c r="B83001" s="150"/>
    </row>
    <row r="83002" spans="2:2">
      <c r="B83002" s="150"/>
    </row>
    <row r="83003" spans="2:2">
      <c r="B83003" s="150"/>
    </row>
    <row r="83004" spans="2:2">
      <c r="B83004" s="150"/>
    </row>
    <row r="83005" spans="2:2">
      <c r="B83005" s="150"/>
    </row>
    <row r="83006" spans="2:2">
      <c r="B83006" s="150"/>
    </row>
    <row r="83007" spans="2:2">
      <c r="B83007" s="150"/>
    </row>
    <row r="83008" spans="2:2">
      <c r="B83008" s="150"/>
    </row>
    <row r="83009" spans="2:2">
      <c r="B83009" s="150"/>
    </row>
    <row r="83010" spans="2:2">
      <c r="B83010" s="150"/>
    </row>
    <row r="83011" spans="2:2">
      <c r="B83011" s="150"/>
    </row>
    <row r="83012" spans="2:2">
      <c r="B83012" s="150"/>
    </row>
    <row r="83013" spans="2:2">
      <c r="B83013" s="150"/>
    </row>
    <row r="83014" spans="2:2">
      <c r="B83014" s="150"/>
    </row>
    <row r="83015" spans="2:2">
      <c r="B83015" s="150"/>
    </row>
    <row r="83016" spans="2:2">
      <c r="B83016" s="150"/>
    </row>
    <row r="83017" spans="2:2">
      <c r="B83017" s="150"/>
    </row>
    <row r="83018" spans="2:2">
      <c r="B83018" s="150"/>
    </row>
    <row r="83019" spans="2:2">
      <c r="B83019" s="150"/>
    </row>
    <row r="83020" spans="2:2">
      <c r="B83020" s="150"/>
    </row>
    <row r="83021" spans="2:2">
      <c r="B83021" s="150"/>
    </row>
    <row r="83022" spans="2:2">
      <c r="B83022" s="150"/>
    </row>
    <row r="83023" spans="2:2">
      <c r="B83023" s="150"/>
    </row>
    <row r="83024" spans="2:2">
      <c r="B83024" s="150"/>
    </row>
    <row r="83025" spans="2:2">
      <c r="B83025" s="150"/>
    </row>
    <row r="83026" spans="2:2">
      <c r="B83026" s="150"/>
    </row>
    <row r="83027" spans="2:2">
      <c r="B83027" s="150"/>
    </row>
    <row r="83028" spans="2:2">
      <c r="B83028" s="150"/>
    </row>
    <row r="83029" spans="2:2">
      <c r="B83029" s="150"/>
    </row>
    <row r="83030" spans="2:2">
      <c r="B83030" s="150"/>
    </row>
    <row r="83031" spans="2:2">
      <c r="B83031" s="150"/>
    </row>
    <row r="83032" spans="2:2">
      <c r="B83032" s="150"/>
    </row>
    <row r="83033" spans="2:2">
      <c r="B83033" s="150"/>
    </row>
    <row r="83034" spans="2:2">
      <c r="B83034" s="150"/>
    </row>
    <row r="83035" spans="2:2">
      <c r="B83035" s="150"/>
    </row>
    <row r="83036" spans="2:2">
      <c r="B83036" s="150"/>
    </row>
    <row r="83037" spans="2:2">
      <c r="B83037" s="150"/>
    </row>
    <row r="83038" spans="2:2">
      <c r="B83038" s="150"/>
    </row>
    <row r="83039" spans="2:2">
      <c r="B83039" s="150"/>
    </row>
    <row r="83040" spans="2:2">
      <c r="B83040" s="150"/>
    </row>
    <row r="83041" spans="2:2">
      <c r="B83041" s="150"/>
    </row>
    <row r="83042" spans="2:2">
      <c r="B83042" s="150"/>
    </row>
    <row r="83043" spans="2:2">
      <c r="B83043" s="150"/>
    </row>
    <row r="83044" spans="2:2">
      <c r="B83044" s="150"/>
    </row>
    <row r="83045" spans="2:2">
      <c r="B83045" s="150"/>
    </row>
    <row r="83046" spans="2:2">
      <c r="B83046" s="150"/>
    </row>
    <row r="83047" spans="2:2">
      <c r="B83047" s="150"/>
    </row>
    <row r="83048" spans="2:2">
      <c r="B83048" s="150"/>
    </row>
    <row r="83049" spans="2:2">
      <c r="B83049" s="150"/>
    </row>
    <row r="83050" spans="2:2">
      <c r="B83050" s="150"/>
    </row>
    <row r="83051" spans="2:2">
      <c r="B83051" s="150"/>
    </row>
    <row r="83052" spans="2:2">
      <c r="B83052" s="150"/>
    </row>
    <row r="83053" spans="2:2">
      <c r="B83053" s="150"/>
    </row>
    <row r="83054" spans="2:2">
      <c r="B83054" s="150"/>
    </row>
    <row r="83055" spans="2:2">
      <c r="B83055" s="150"/>
    </row>
    <row r="83056" spans="2:2">
      <c r="B83056" s="150"/>
    </row>
    <row r="83057" spans="2:2">
      <c r="B83057" s="150"/>
    </row>
    <row r="83058" spans="2:2">
      <c r="B83058" s="150"/>
    </row>
    <row r="83059" spans="2:2">
      <c r="B83059" s="150"/>
    </row>
    <row r="83060" spans="2:2">
      <c r="B83060" s="150"/>
    </row>
    <row r="83061" spans="2:2">
      <c r="B83061" s="150"/>
    </row>
    <row r="83062" spans="2:2">
      <c r="B83062" s="150"/>
    </row>
    <row r="83063" spans="2:2">
      <c r="B83063" s="150"/>
    </row>
    <row r="83064" spans="2:2">
      <c r="B83064" s="150"/>
    </row>
    <row r="83065" spans="2:2">
      <c r="B83065" s="150"/>
    </row>
    <row r="83066" spans="2:2">
      <c r="B83066" s="150"/>
    </row>
    <row r="83067" spans="2:2">
      <c r="B83067" s="150"/>
    </row>
    <row r="83068" spans="2:2">
      <c r="B83068" s="150"/>
    </row>
    <row r="83069" spans="2:2">
      <c r="B83069" s="150"/>
    </row>
    <row r="83070" spans="2:2">
      <c r="B83070" s="150"/>
    </row>
    <row r="83071" spans="2:2">
      <c r="B83071" s="150"/>
    </row>
    <row r="83072" spans="2:2">
      <c r="B83072" s="150"/>
    </row>
    <row r="83073" spans="2:2">
      <c r="B83073" s="150"/>
    </row>
    <row r="83074" spans="2:2">
      <c r="B83074" s="150"/>
    </row>
    <row r="83075" spans="2:2">
      <c r="B83075" s="150"/>
    </row>
    <row r="83076" spans="2:2">
      <c r="B83076" s="150"/>
    </row>
    <row r="83077" spans="2:2">
      <c r="B83077" s="150"/>
    </row>
    <row r="83078" spans="2:2">
      <c r="B83078" s="150"/>
    </row>
    <row r="83079" spans="2:2">
      <c r="B83079" s="150"/>
    </row>
    <row r="83080" spans="2:2">
      <c r="B83080" s="150"/>
    </row>
    <row r="83081" spans="2:2">
      <c r="B83081" s="150"/>
    </row>
    <row r="83082" spans="2:2">
      <c r="B83082" s="150"/>
    </row>
    <row r="83083" spans="2:2">
      <c r="B83083" s="150"/>
    </row>
    <row r="83084" spans="2:2">
      <c r="B83084" s="150"/>
    </row>
    <row r="83085" spans="2:2">
      <c r="B83085" s="150"/>
    </row>
    <row r="83086" spans="2:2">
      <c r="B83086" s="150"/>
    </row>
    <row r="83087" spans="2:2">
      <c r="B83087" s="150"/>
    </row>
    <row r="83088" spans="2:2">
      <c r="B83088" s="150"/>
    </row>
    <row r="83089" spans="2:2">
      <c r="B83089" s="150"/>
    </row>
    <row r="83090" spans="2:2">
      <c r="B83090" s="150"/>
    </row>
    <row r="83091" spans="2:2">
      <c r="B83091" s="150"/>
    </row>
    <row r="83092" spans="2:2">
      <c r="B83092" s="150"/>
    </row>
    <row r="83093" spans="2:2">
      <c r="B83093" s="150"/>
    </row>
    <row r="83094" spans="2:2">
      <c r="B83094" s="150"/>
    </row>
    <row r="83095" spans="2:2">
      <c r="B83095" s="150"/>
    </row>
    <row r="83096" spans="2:2">
      <c r="B83096" s="150"/>
    </row>
    <row r="83097" spans="2:2">
      <c r="B83097" s="150"/>
    </row>
    <row r="83098" spans="2:2">
      <c r="B83098" s="150"/>
    </row>
    <row r="83099" spans="2:2">
      <c r="B83099" s="150"/>
    </row>
    <row r="83100" spans="2:2">
      <c r="B83100" s="150"/>
    </row>
    <row r="83101" spans="2:2">
      <c r="B83101" s="150"/>
    </row>
    <row r="83102" spans="2:2">
      <c r="B83102" s="150"/>
    </row>
    <row r="83103" spans="2:2">
      <c r="B83103" s="150"/>
    </row>
    <row r="83104" spans="2:2">
      <c r="B83104" s="150"/>
    </row>
    <row r="83105" spans="2:2">
      <c r="B83105" s="150"/>
    </row>
    <row r="83106" spans="2:2">
      <c r="B83106" s="150"/>
    </row>
    <row r="83107" spans="2:2">
      <c r="B83107" s="150"/>
    </row>
    <row r="83108" spans="2:2">
      <c r="B83108" s="150"/>
    </row>
    <row r="83109" spans="2:2">
      <c r="B83109" s="150"/>
    </row>
    <row r="83110" spans="2:2">
      <c r="B83110" s="150"/>
    </row>
    <row r="83111" spans="2:2">
      <c r="B83111" s="150"/>
    </row>
    <row r="83112" spans="2:2">
      <c r="B83112" s="150"/>
    </row>
    <row r="83113" spans="2:2">
      <c r="B83113" s="150"/>
    </row>
    <row r="83114" spans="2:2">
      <c r="B83114" s="150"/>
    </row>
    <row r="83115" spans="2:2">
      <c r="B83115" s="150"/>
    </row>
    <row r="83116" spans="2:2">
      <c r="B83116" s="150"/>
    </row>
    <row r="83117" spans="2:2">
      <c r="B83117" s="150"/>
    </row>
    <row r="83118" spans="2:2">
      <c r="B83118" s="150"/>
    </row>
    <row r="83119" spans="2:2">
      <c r="B83119" s="150"/>
    </row>
    <row r="83120" spans="2:2">
      <c r="B83120" s="150"/>
    </row>
    <row r="83121" spans="2:2">
      <c r="B83121" s="150"/>
    </row>
    <row r="83122" spans="2:2">
      <c r="B83122" s="150"/>
    </row>
    <row r="83123" spans="2:2">
      <c r="B83123" s="150"/>
    </row>
    <row r="83124" spans="2:2">
      <c r="B83124" s="150"/>
    </row>
    <row r="83125" spans="2:2">
      <c r="B83125" s="150"/>
    </row>
    <row r="83126" spans="2:2">
      <c r="B83126" s="150"/>
    </row>
    <row r="83127" spans="2:2">
      <c r="B83127" s="150"/>
    </row>
    <row r="83128" spans="2:2">
      <c r="B83128" s="150"/>
    </row>
    <row r="83129" spans="2:2">
      <c r="B83129" s="150"/>
    </row>
    <row r="83130" spans="2:2">
      <c r="B83130" s="150"/>
    </row>
    <row r="83131" spans="2:2">
      <c r="B83131" s="150"/>
    </row>
    <row r="83132" spans="2:2">
      <c r="B83132" s="150"/>
    </row>
    <row r="83133" spans="2:2">
      <c r="B83133" s="150"/>
    </row>
    <row r="83134" spans="2:2">
      <c r="B83134" s="150"/>
    </row>
    <row r="83135" spans="2:2">
      <c r="B83135" s="150"/>
    </row>
    <row r="83136" spans="2:2">
      <c r="B83136" s="150"/>
    </row>
    <row r="83137" spans="2:2">
      <c r="B83137" s="150"/>
    </row>
    <row r="83138" spans="2:2">
      <c r="B83138" s="150"/>
    </row>
    <row r="83139" spans="2:2">
      <c r="B83139" s="150"/>
    </row>
    <row r="83140" spans="2:2">
      <c r="B83140" s="150"/>
    </row>
    <row r="83141" spans="2:2">
      <c r="B83141" s="150"/>
    </row>
    <row r="83142" spans="2:2">
      <c r="B83142" s="150"/>
    </row>
    <row r="83143" spans="2:2">
      <c r="B83143" s="150"/>
    </row>
    <row r="83144" spans="2:2">
      <c r="B83144" s="150"/>
    </row>
    <row r="83145" spans="2:2">
      <c r="B83145" s="150"/>
    </row>
    <row r="83146" spans="2:2">
      <c r="B83146" s="150"/>
    </row>
    <row r="83147" spans="2:2">
      <c r="B83147" s="150"/>
    </row>
    <row r="83148" spans="2:2">
      <c r="B83148" s="150"/>
    </row>
    <row r="83149" spans="2:2">
      <c r="B83149" s="150"/>
    </row>
    <row r="83150" spans="2:2">
      <c r="B83150" s="150"/>
    </row>
    <row r="83151" spans="2:2">
      <c r="B83151" s="150"/>
    </row>
    <row r="83152" spans="2:2">
      <c r="B83152" s="150"/>
    </row>
    <row r="83153" spans="2:2">
      <c r="B83153" s="150"/>
    </row>
    <row r="83154" spans="2:2">
      <c r="B83154" s="150"/>
    </row>
    <row r="83155" spans="2:2">
      <c r="B83155" s="150"/>
    </row>
    <row r="83156" spans="2:2">
      <c r="B83156" s="150"/>
    </row>
    <row r="83157" spans="2:2">
      <c r="B83157" s="150"/>
    </row>
    <row r="83158" spans="2:2">
      <c r="B83158" s="150"/>
    </row>
    <row r="83159" spans="2:2">
      <c r="B83159" s="150"/>
    </row>
    <row r="83160" spans="2:2">
      <c r="B83160" s="150"/>
    </row>
    <row r="83161" spans="2:2">
      <c r="B83161" s="150"/>
    </row>
    <row r="83162" spans="2:2">
      <c r="B83162" s="150"/>
    </row>
    <row r="83163" spans="2:2">
      <c r="B83163" s="150"/>
    </row>
    <row r="83164" spans="2:2">
      <c r="B83164" s="150"/>
    </row>
    <row r="83165" spans="2:2">
      <c r="B83165" s="150"/>
    </row>
    <row r="83166" spans="2:2">
      <c r="B83166" s="150"/>
    </row>
    <row r="83167" spans="2:2">
      <c r="B83167" s="150"/>
    </row>
    <row r="83168" spans="2:2">
      <c r="B83168" s="150"/>
    </row>
    <row r="83169" spans="2:2">
      <c r="B83169" s="150"/>
    </row>
    <row r="83170" spans="2:2">
      <c r="B83170" s="150"/>
    </row>
    <row r="83171" spans="2:2">
      <c r="B83171" s="150"/>
    </row>
    <row r="83172" spans="2:2">
      <c r="B83172" s="150"/>
    </row>
    <row r="83173" spans="2:2">
      <c r="B83173" s="150"/>
    </row>
    <row r="83174" spans="2:2">
      <c r="B83174" s="150"/>
    </row>
    <row r="83175" spans="2:2">
      <c r="B83175" s="150"/>
    </row>
    <row r="83176" spans="2:2">
      <c r="B83176" s="150"/>
    </row>
    <row r="83177" spans="2:2">
      <c r="B83177" s="150"/>
    </row>
    <row r="83178" spans="2:2">
      <c r="B83178" s="150"/>
    </row>
    <row r="83179" spans="2:2">
      <c r="B83179" s="150"/>
    </row>
    <row r="83180" spans="2:2">
      <c r="B83180" s="150"/>
    </row>
    <row r="83181" spans="2:2">
      <c r="B83181" s="150"/>
    </row>
    <row r="83182" spans="2:2">
      <c r="B83182" s="150"/>
    </row>
    <row r="83183" spans="2:2">
      <c r="B83183" s="150"/>
    </row>
    <row r="83184" spans="2:2">
      <c r="B83184" s="150"/>
    </row>
    <row r="83185" spans="2:2">
      <c r="B83185" s="150"/>
    </row>
    <row r="83186" spans="2:2">
      <c r="B83186" s="150"/>
    </row>
    <row r="83187" spans="2:2">
      <c r="B83187" s="150"/>
    </row>
    <row r="83188" spans="2:2">
      <c r="B83188" s="150"/>
    </row>
    <row r="83189" spans="2:2">
      <c r="B83189" s="150"/>
    </row>
    <row r="83190" spans="2:2">
      <c r="B83190" s="150"/>
    </row>
    <row r="83191" spans="2:2">
      <c r="B83191" s="150"/>
    </row>
    <row r="83192" spans="2:2">
      <c r="B83192" s="150"/>
    </row>
    <row r="83193" spans="2:2">
      <c r="B83193" s="150"/>
    </row>
    <row r="83194" spans="2:2">
      <c r="B83194" s="150"/>
    </row>
    <row r="83195" spans="2:2">
      <c r="B83195" s="150"/>
    </row>
    <row r="83196" spans="2:2">
      <c r="B83196" s="150"/>
    </row>
    <row r="83197" spans="2:2">
      <c r="B83197" s="150"/>
    </row>
    <row r="83198" spans="2:2">
      <c r="B83198" s="150"/>
    </row>
    <row r="83199" spans="2:2">
      <c r="B83199" s="150"/>
    </row>
    <row r="83200" spans="2:2">
      <c r="B83200" s="150"/>
    </row>
    <row r="83201" spans="2:2">
      <c r="B83201" s="150"/>
    </row>
    <row r="83202" spans="2:2">
      <c r="B83202" s="150"/>
    </row>
    <row r="83203" spans="2:2">
      <c r="B83203" s="150"/>
    </row>
    <row r="83204" spans="2:2">
      <c r="B83204" s="150"/>
    </row>
    <row r="83205" spans="2:2">
      <c r="B83205" s="150"/>
    </row>
    <row r="83206" spans="2:2">
      <c r="B83206" s="150"/>
    </row>
    <row r="83207" spans="2:2">
      <c r="B83207" s="150"/>
    </row>
    <row r="83208" spans="2:2">
      <c r="B83208" s="150"/>
    </row>
    <row r="83209" spans="2:2">
      <c r="B83209" s="150"/>
    </row>
    <row r="83210" spans="2:2">
      <c r="B83210" s="150"/>
    </row>
    <row r="83211" spans="2:2">
      <c r="B83211" s="150"/>
    </row>
    <row r="83212" spans="2:2">
      <c r="B83212" s="150"/>
    </row>
    <row r="83213" spans="2:2">
      <c r="B83213" s="150"/>
    </row>
    <row r="83214" spans="2:2">
      <c r="B83214" s="150"/>
    </row>
    <row r="83215" spans="2:2">
      <c r="B83215" s="150"/>
    </row>
    <row r="83216" spans="2:2">
      <c r="B83216" s="150"/>
    </row>
    <row r="83217" spans="2:2">
      <c r="B83217" s="150"/>
    </row>
    <row r="83218" spans="2:2">
      <c r="B83218" s="150"/>
    </row>
    <row r="83219" spans="2:2">
      <c r="B83219" s="150"/>
    </row>
    <row r="83220" spans="2:2">
      <c r="B83220" s="150"/>
    </row>
    <row r="83221" spans="2:2">
      <c r="B83221" s="150"/>
    </row>
    <row r="83222" spans="2:2">
      <c r="B83222" s="150"/>
    </row>
    <row r="83223" spans="2:2">
      <c r="B83223" s="150"/>
    </row>
    <row r="83224" spans="2:2">
      <c r="B83224" s="150"/>
    </row>
    <row r="83225" spans="2:2">
      <c r="B83225" s="150"/>
    </row>
    <row r="83226" spans="2:2">
      <c r="B83226" s="150"/>
    </row>
    <row r="83227" spans="2:2">
      <c r="B83227" s="150"/>
    </row>
    <row r="83228" spans="2:2">
      <c r="B83228" s="150"/>
    </row>
    <row r="83229" spans="2:2">
      <c r="B83229" s="150"/>
    </row>
    <row r="83230" spans="2:2">
      <c r="B83230" s="150"/>
    </row>
    <row r="83231" spans="2:2">
      <c r="B83231" s="150"/>
    </row>
    <row r="83232" spans="2:2">
      <c r="B83232" s="150"/>
    </row>
    <row r="83233" spans="2:2">
      <c r="B83233" s="150"/>
    </row>
    <row r="83234" spans="2:2">
      <c r="B83234" s="150"/>
    </row>
    <row r="83235" spans="2:2">
      <c r="B83235" s="150"/>
    </row>
    <row r="83236" spans="2:2">
      <c r="B83236" s="150"/>
    </row>
    <row r="83237" spans="2:2">
      <c r="B83237" s="150"/>
    </row>
    <row r="83238" spans="2:2">
      <c r="B83238" s="150"/>
    </row>
    <row r="83239" spans="2:2">
      <c r="B83239" s="150"/>
    </row>
    <row r="83240" spans="2:2">
      <c r="B83240" s="150"/>
    </row>
    <row r="83241" spans="2:2">
      <c r="B83241" s="150"/>
    </row>
    <row r="83242" spans="2:2">
      <c r="B83242" s="150"/>
    </row>
    <row r="83243" spans="2:2">
      <c r="B83243" s="150"/>
    </row>
    <row r="83244" spans="2:2">
      <c r="B83244" s="150"/>
    </row>
    <row r="83245" spans="2:2">
      <c r="B83245" s="150"/>
    </row>
    <row r="83246" spans="2:2">
      <c r="B83246" s="150"/>
    </row>
    <row r="83247" spans="2:2">
      <c r="B83247" s="150"/>
    </row>
    <row r="83248" spans="2:2">
      <c r="B83248" s="150"/>
    </row>
    <row r="83249" spans="2:2">
      <c r="B83249" s="150"/>
    </row>
    <row r="83250" spans="2:2">
      <c r="B83250" s="150"/>
    </row>
    <row r="83251" spans="2:2">
      <c r="B83251" s="150"/>
    </row>
    <row r="83252" spans="2:2">
      <c r="B83252" s="150"/>
    </row>
    <row r="83253" spans="2:2">
      <c r="B83253" s="150"/>
    </row>
    <row r="83254" spans="2:2">
      <c r="B83254" s="150"/>
    </row>
    <row r="83255" spans="2:2">
      <c r="B83255" s="150"/>
    </row>
    <row r="83256" spans="2:2">
      <c r="B83256" s="150"/>
    </row>
    <row r="83257" spans="2:2">
      <c r="B83257" s="150"/>
    </row>
    <row r="83258" spans="2:2">
      <c r="B83258" s="150"/>
    </row>
    <row r="83259" spans="2:2">
      <c r="B83259" s="150"/>
    </row>
    <row r="83260" spans="2:2">
      <c r="B83260" s="150"/>
    </row>
    <row r="83261" spans="2:2">
      <c r="B83261" s="150"/>
    </row>
    <row r="83262" spans="2:2">
      <c r="B83262" s="150"/>
    </row>
    <row r="83263" spans="2:2">
      <c r="B83263" s="150"/>
    </row>
    <row r="83264" spans="2:2">
      <c r="B83264" s="150"/>
    </row>
    <row r="83265" spans="2:2">
      <c r="B83265" s="150"/>
    </row>
    <row r="83266" spans="2:2">
      <c r="B83266" s="150"/>
    </row>
    <row r="83267" spans="2:2">
      <c r="B83267" s="150"/>
    </row>
    <row r="83268" spans="2:2">
      <c r="B83268" s="150"/>
    </row>
    <row r="83269" spans="2:2">
      <c r="B83269" s="150"/>
    </row>
    <row r="83270" spans="2:2">
      <c r="B83270" s="150"/>
    </row>
    <row r="83271" spans="2:2">
      <c r="B83271" s="150"/>
    </row>
    <row r="83272" spans="2:2">
      <c r="B83272" s="150"/>
    </row>
    <row r="83273" spans="2:2">
      <c r="B83273" s="150"/>
    </row>
    <row r="83274" spans="2:2">
      <c r="B83274" s="150"/>
    </row>
    <row r="83275" spans="2:2">
      <c r="B83275" s="150"/>
    </row>
    <row r="83276" spans="2:2">
      <c r="B83276" s="150"/>
    </row>
    <row r="83277" spans="2:2">
      <c r="B83277" s="150"/>
    </row>
    <row r="83278" spans="2:2">
      <c r="B83278" s="150"/>
    </row>
    <row r="83279" spans="2:2">
      <c r="B83279" s="150"/>
    </row>
    <row r="83280" spans="2:2">
      <c r="B83280" s="150"/>
    </row>
    <row r="83281" spans="2:2">
      <c r="B83281" s="150"/>
    </row>
    <row r="83282" spans="2:2">
      <c r="B83282" s="150"/>
    </row>
    <row r="83283" spans="2:2">
      <c r="B83283" s="150"/>
    </row>
    <row r="83284" spans="2:2">
      <c r="B83284" s="150"/>
    </row>
    <row r="83285" spans="2:2">
      <c r="B83285" s="150"/>
    </row>
    <row r="83286" spans="2:2">
      <c r="B83286" s="150"/>
    </row>
    <row r="83287" spans="2:2">
      <c r="B83287" s="150"/>
    </row>
    <row r="83288" spans="2:2">
      <c r="B83288" s="150"/>
    </row>
    <row r="83289" spans="2:2">
      <c r="B83289" s="150"/>
    </row>
    <row r="83290" spans="2:2">
      <c r="B83290" s="150"/>
    </row>
    <row r="83291" spans="2:2">
      <c r="B83291" s="150"/>
    </row>
    <row r="83292" spans="2:2">
      <c r="B83292" s="150"/>
    </row>
    <row r="83293" spans="2:2">
      <c r="B83293" s="150"/>
    </row>
    <row r="83294" spans="2:2">
      <c r="B83294" s="150"/>
    </row>
    <row r="83295" spans="2:2">
      <c r="B83295" s="150"/>
    </row>
    <row r="83296" spans="2:2">
      <c r="B83296" s="150"/>
    </row>
    <row r="83297" spans="2:2">
      <c r="B83297" s="150"/>
    </row>
    <row r="83298" spans="2:2">
      <c r="B83298" s="150"/>
    </row>
    <row r="83299" spans="2:2">
      <c r="B83299" s="150"/>
    </row>
    <row r="83300" spans="2:2">
      <c r="B83300" s="150"/>
    </row>
    <row r="83301" spans="2:2">
      <c r="B83301" s="150"/>
    </row>
    <row r="83302" spans="2:2">
      <c r="B83302" s="150"/>
    </row>
    <row r="83303" spans="2:2">
      <c r="B83303" s="150"/>
    </row>
    <row r="83304" spans="2:2">
      <c r="B83304" s="150"/>
    </row>
    <row r="83305" spans="2:2">
      <c r="B83305" s="150"/>
    </row>
    <row r="83306" spans="2:2">
      <c r="B83306" s="150"/>
    </row>
    <row r="83307" spans="2:2">
      <c r="B83307" s="150"/>
    </row>
    <row r="83308" spans="2:2">
      <c r="B83308" s="150"/>
    </row>
    <row r="83309" spans="2:2">
      <c r="B83309" s="150"/>
    </row>
    <row r="83310" spans="2:2">
      <c r="B83310" s="150"/>
    </row>
    <row r="83311" spans="2:2">
      <c r="B83311" s="150"/>
    </row>
    <row r="83312" spans="2:2">
      <c r="B83312" s="150"/>
    </row>
    <row r="83313" spans="2:2">
      <c r="B83313" s="150"/>
    </row>
    <row r="83314" spans="2:2">
      <c r="B83314" s="150"/>
    </row>
    <row r="83315" spans="2:2">
      <c r="B83315" s="150"/>
    </row>
    <row r="83316" spans="2:2">
      <c r="B83316" s="150"/>
    </row>
    <row r="83317" spans="2:2">
      <c r="B83317" s="150"/>
    </row>
    <row r="83318" spans="2:2">
      <c r="B83318" s="150"/>
    </row>
    <row r="83319" spans="2:2">
      <c r="B83319" s="150"/>
    </row>
    <row r="83320" spans="2:2">
      <c r="B83320" s="150"/>
    </row>
    <row r="83321" spans="2:2">
      <c r="B83321" s="150"/>
    </row>
    <row r="83322" spans="2:2">
      <c r="B83322" s="150"/>
    </row>
    <row r="83323" spans="2:2">
      <c r="B83323" s="150"/>
    </row>
    <row r="83324" spans="2:2">
      <c r="B83324" s="150"/>
    </row>
    <row r="83325" spans="2:2">
      <c r="B83325" s="150"/>
    </row>
    <row r="83326" spans="2:2">
      <c r="B83326" s="150"/>
    </row>
    <row r="83327" spans="2:2">
      <c r="B83327" s="150"/>
    </row>
    <row r="83328" spans="2:2">
      <c r="B83328" s="150"/>
    </row>
    <row r="83329" spans="2:2">
      <c r="B83329" s="150"/>
    </row>
    <row r="83330" spans="2:2">
      <c r="B83330" s="150"/>
    </row>
    <row r="83331" spans="2:2">
      <c r="B83331" s="150"/>
    </row>
    <row r="83332" spans="2:2">
      <c r="B83332" s="150"/>
    </row>
    <row r="83333" spans="2:2">
      <c r="B83333" s="150"/>
    </row>
    <row r="83334" spans="2:2">
      <c r="B83334" s="150"/>
    </row>
    <row r="83335" spans="2:2">
      <c r="B83335" s="150"/>
    </row>
    <row r="83336" spans="2:2">
      <c r="B83336" s="150"/>
    </row>
    <row r="83337" spans="2:2">
      <c r="B83337" s="150"/>
    </row>
    <row r="83338" spans="2:2">
      <c r="B83338" s="150"/>
    </row>
    <row r="83339" spans="2:2">
      <c r="B83339" s="150"/>
    </row>
    <row r="83340" spans="2:2">
      <c r="B83340" s="150"/>
    </row>
    <row r="83341" spans="2:2">
      <c r="B83341" s="150"/>
    </row>
    <row r="83342" spans="2:2">
      <c r="B83342" s="150"/>
    </row>
    <row r="83343" spans="2:2">
      <c r="B83343" s="150"/>
    </row>
    <row r="83344" spans="2:2">
      <c r="B83344" s="150"/>
    </row>
    <row r="83345" spans="2:2">
      <c r="B83345" s="150"/>
    </row>
    <row r="83346" spans="2:2">
      <c r="B83346" s="150"/>
    </row>
    <row r="83347" spans="2:2">
      <c r="B83347" s="150"/>
    </row>
    <row r="83348" spans="2:2">
      <c r="B83348" s="150"/>
    </row>
    <row r="83349" spans="2:2">
      <c r="B83349" s="150"/>
    </row>
    <row r="83350" spans="2:2">
      <c r="B83350" s="150"/>
    </row>
    <row r="83351" spans="2:2">
      <c r="B83351" s="150"/>
    </row>
    <row r="83352" spans="2:2">
      <c r="B83352" s="150"/>
    </row>
    <row r="83353" spans="2:2">
      <c r="B83353" s="150"/>
    </row>
    <row r="83354" spans="2:2">
      <c r="B83354" s="150"/>
    </row>
    <row r="83355" spans="2:2">
      <c r="B83355" s="150"/>
    </row>
    <row r="83356" spans="2:2">
      <c r="B83356" s="150"/>
    </row>
    <row r="83357" spans="2:2">
      <c r="B83357" s="150"/>
    </row>
    <row r="83358" spans="2:2">
      <c r="B83358" s="150"/>
    </row>
    <row r="83359" spans="2:2">
      <c r="B83359" s="150"/>
    </row>
    <row r="83360" spans="2:2">
      <c r="B83360" s="150"/>
    </row>
    <row r="83361" spans="2:2">
      <c r="B83361" s="150"/>
    </row>
    <row r="83362" spans="2:2">
      <c r="B83362" s="150"/>
    </row>
    <row r="83363" spans="2:2">
      <c r="B83363" s="150"/>
    </row>
    <row r="83364" spans="2:2">
      <c r="B83364" s="150"/>
    </row>
    <row r="83365" spans="2:2">
      <c r="B83365" s="150"/>
    </row>
    <row r="83366" spans="2:2">
      <c r="B83366" s="150"/>
    </row>
    <row r="83367" spans="2:2">
      <c r="B83367" s="150"/>
    </row>
    <row r="83368" spans="2:2">
      <c r="B83368" s="150"/>
    </row>
    <row r="83369" spans="2:2">
      <c r="B83369" s="150"/>
    </row>
    <row r="83370" spans="2:2">
      <c r="B83370" s="150"/>
    </row>
    <row r="83371" spans="2:2">
      <c r="B83371" s="150"/>
    </row>
    <row r="83372" spans="2:2">
      <c r="B83372" s="150"/>
    </row>
    <row r="83373" spans="2:2">
      <c r="B83373" s="150"/>
    </row>
    <row r="83374" spans="2:2">
      <c r="B83374" s="150"/>
    </row>
    <row r="83375" spans="2:2">
      <c r="B83375" s="150"/>
    </row>
    <row r="83376" spans="2:2">
      <c r="B83376" s="150"/>
    </row>
    <row r="83377" spans="2:2">
      <c r="B83377" s="150"/>
    </row>
    <row r="83378" spans="2:2">
      <c r="B83378" s="150"/>
    </row>
    <row r="83379" spans="2:2">
      <c r="B83379" s="150"/>
    </row>
    <row r="83380" spans="2:2">
      <c r="B83380" s="150"/>
    </row>
    <row r="83381" spans="2:2">
      <c r="B83381" s="150"/>
    </row>
    <row r="83382" spans="2:2">
      <c r="B83382" s="150"/>
    </row>
    <row r="83383" spans="2:2">
      <c r="B83383" s="150"/>
    </row>
    <row r="83384" spans="2:2">
      <c r="B83384" s="150"/>
    </row>
    <row r="83385" spans="2:2">
      <c r="B83385" s="150"/>
    </row>
    <row r="83386" spans="2:2">
      <c r="B83386" s="150"/>
    </row>
    <row r="83387" spans="2:2">
      <c r="B83387" s="150"/>
    </row>
    <row r="83388" spans="2:2">
      <c r="B83388" s="150"/>
    </row>
    <row r="83389" spans="2:2">
      <c r="B83389" s="150"/>
    </row>
    <row r="83390" spans="2:2">
      <c r="B83390" s="150"/>
    </row>
    <row r="83391" spans="2:2">
      <c r="B83391" s="150"/>
    </row>
    <row r="83392" spans="2:2">
      <c r="B83392" s="150"/>
    </row>
    <row r="83393" spans="2:2">
      <c r="B83393" s="150"/>
    </row>
    <row r="83394" spans="2:2">
      <c r="B83394" s="150"/>
    </row>
    <row r="83395" spans="2:2">
      <c r="B83395" s="150"/>
    </row>
    <row r="83396" spans="2:2">
      <c r="B83396" s="150"/>
    </row>
    <row r="83397" spans="2:2">
      <c r="B83397" s="150"/>
    </row>
    <row r="83398" spans="2:2">
      <c r="B83398" s="150"/>
    </row>
    <row r="83399" spans="2:2">
      <c r="B83399" s="150"/>
    </row>
    <row r="83400" spans="2:2">
      <c r="B83400" s="150"/>
    </row>
    <row r="83401" spans="2:2">
      <c r="B83401" s="150"/>
    </row>
    <row r="83402" spans="2:2">
      <c r="B83402" s="150"/>
    </row>
    <row r="83403" spans="2:2">
      <c r="B83403" s="150"/>
    </row>
    <row r="83404" spans="2:2">
      <c r="B83404" s="150"/>
    </row>
    <row r="83405" spans="2:2">
      <c r="B83405" s="150"/>
    </row>
    <row r="83406" spans="2:2">
      <c r="B83406" s="150"/>
    </row>
    <row r="83407" spans="2:2">
      <c r="B83407" s="150"/>
    </row>
    <row r="83408" spans="2:2">
      <c r="B83408" s="150"/>
    </row>
    <row r="83409" spans="2:2">
      <c r="B83409" s="150"/>
    </row>
    <row r="83410" spans="2:2">
      <c r="B83410" s="150"/>
    </row>
    <row r="83411" spans="2:2">
      <c r="B83411" s="150"/>
    </row>
    <row r="83412" spans="2:2">
      <c r="B83412" s="150"/>
    </row>
    <row r="83413" spans="2:2">
      <c r="B83413" s="150"/>
    </row>
    <row r="83414" spans="2:2">
      <c r="B83414" s="150"/>
    </row>
    <row r="83415" spans="2:2">
      <c r="B83415" s="150"/>
    </row>
    <row r="83416" spans="2:2">
      <c r="B83416" s="150"/>
    </row>
    <row r="83417" spans="2:2">
      <c r="B83417" s="150"/>
    </row>
    <row r="83418" spans="2:2">
      <c r="B83418" s="150"/>
    </row>
    <row r="83419" spans="2:2">
      <c r="B83419" s="150"/>
    </row>
    <row r="83420" spans="2:2">
      <c r="B83420" s="150"/>
    </row>
    <row r="83421" spans="2:2">
      <c r="B83421" s="150"/>
    </row>
    <row r="83422" spans="2:2">
      <c r="B83422" s="150"/>
    </row>
    <row r="83423" spans="2:2">
      <c r="B83423" s="150"/>
    </row>
    <row r="83424" spans="2:2">
      <c r="B83424" s="150"/>
    </row>
    <row r="83425" spans="2:2">
      <c r="B83425" s="150"/>
    </row>
    <row r="83426" spans="2:2">
      <c r="B83426" s="150"/>
    </row>
    <row r="83427" spans="2:2">
      <c r="B83427" s="150"/>
    </row>
    <row r="83428" spans="2:2">
      <c r="B83428" s="150"/>
    </row>
    <row r="83429" spans="2:2">
      <c r="B83429" s="150"/>
    </row>
    <row r="83430" spans="2:2">
      <c r="B83430" s="150"/>
    </row>
    <row r="83431" spans="2:2">
      <c r="B83431" s="150"/>
    </row>
    <row r="83432" spans="2:2">
      <c r="B83432" s="150"/>
    </row>
    <row r="83433" spans="2:2">
      <c r="B83433" s="150"/>
    </row>
    <row r="83434" spans="2:2">
      <c r="B83434" s="150"/>
    </row>
    <row r="83435" spans="2:2">
      <c r="B83435" s="150"/>
    </row>
    <row r="83436" spans="2:2">
      <c r="B83436" s="150"/>
    </row>
    <row r="83437" spans="2:2">
      <c r="B83437" s="150"/>
    </row>
    <row r="83438" spans="2:2">
      <c r="B83438" s="150"/>
    </row>
    <row r="83439" spans="2:2">
      <c r="B83439" s="150"/>
    </row>
    <row r="83440" spans="2:2">
      <c r="B83440" s="150"/>
    </row>
    <row r="83441" spans="2:2">
      <c r="B83441" s="150"/>
    </row>
    <row r="83442" spans="2:2">
      <c r="B83442" s="150"/>
    </row>
    <row r="83443" spans="2:2">
      <c r="B83443" s="150"/>
    </row>
    <row r="83444" spans="2:2">
      <c r="B83444" s="150"/>
    </row>
    <row r="83445" spans="2:2">
      <c r="B83445" s="150"/>
    </row>
    <row r="83446" spans="2:2">
      <c r="B83446" s="150"/>
    </row>
    <row r="83447" spans="2:2">
      <c r="B83447" s="150"/>
    </row>
    <row r="83448" spans="2:2">
      <c r="B83448" s="150"/>
    </row>
    <row r="83449" spans="2:2">
      <c r="B83449" s="150"/>
    </row>
    <row r="83450" spans="2:2">
      <c r="B83450" s="150"/>
    </row>
    <row r="83451" spans="2:2">
      <c r="B83451" s="150"/>
    </row>
    <row r="83452" spans="2:2">
      <c r="B83452" s="150"/>
    </row>
    <row r="83453" spans="2:2">
      <c r="B83453" s="150"/>
    </row>
    <row r="83454" spans="2:2">
      <c r="B83454" s="150"/>
    </row>
    <row r="83455" spans="2:2">
      <c r="B83455" s="150"/>
    </row>
    <row r="83456" spans="2:2">
      <c r="B83456" s="150"/>
    </row>
    <row r="83457" spans="2:2">
      <c r="B83457" s="150"/>
    </row>
    <row r="83458" spans="2:2">
      <c r="B83458" s="150"/>
    </row>
    <row r="83459" spans="2:2">
      <c r="B83459" s="150"/>
    </row>
    <row r="83460" spans="2:2">
      <c r="B83460" s="150"/>
    </row>
    <row r="83461" spans="2:2">
      <c r="B83461" s="150"/>
    </row>
    <row r="83462" spans="2:2">
      <c r="B83462" s="150"/>
    </row>
    <row r="83463" spans="2:2">
      <c r="B83463" s="150"/>
    </row>
    <row r="83464" spans="2:2">
      <c r="B83464" s="150"/>
    </row>
    <row r="83465" spans="2:2">
      <c r="B83465" s="150"/>
    </row>
    <row r="83466" spans="2:2">
      <c r="B83466" s="150"/>
    </row>
    <row r="83467" spans="2:2">
      <c r="B83467" s="150"/>
    </row>
    <row r="83468" spans="2:2">
      <c r="B83468" s="150"/>
    </row>
    <row r="83469" spans="2:2">
      <c r="B83469" s="150"/>
    </row>
    <row r="83470" spans="2:2">
      <c r="B83470" s="150"/>
    </row>
    <row r="83471" spans="2:2">
      <c r="B83471" s="150"/>
    </row>
    <row r="83472" spans="2:2">
      <c r="B83472" s="150"/>
    </row>
    <row r="83473" spans="2:2">
      <c r="B83473" s="150"/>
    </row>
    <row r="83474" spans="2:2">
      <c r="B83474" s="150"/>
    </row>
    <row r="83475" spans="2:2">
      <c r="B83475" s="150"/>
    </row>
    <row r="83476" spans="2:2">
      <c r="B83476" s="150"/>
    </row>
    <row r="83477" spans="2:2">
      <c r="B83477" s="150"/>
    </row>
    <row r="83478" spans="2:2">
      <c r="B83478" s="150"/>
    </row>
    <row r="83479" spans="2:2">
      <c r="B83479" s="150"/>
    </row>
    <row r="83480" spans="2:2">
      <c r="B83480" s="150"/>
    </row>
    <row r="83481" spans="2:2">
      <c r="B83481" s="150"/>
    </row>
    <row r="83482" spans="2:2">
      <c r="B83482" s="150"/>
    </row>
    <row r="83483" spans="2:2">
      <c r="B83483" s="150"/>
    </row>
    <row r="83484" spans="2:2">
      <c r="B83484" s="150"/>
    </row>
    <row r="83485" spans="2:2">
      <c r="B83485" s="150"/>
    </row>
    <row r="83486" spans="2:2">
      <c r="B83486" s="150"/>
    </row>
    <row r="83487" spans="2:2">
      <c r="B83487" s="150"/>
    </row>
    <row r="83488" spans="2:2">
      <c r="B83488" s="150"/>
    </row>
    <row r="83489" spans="2:2">
      <c r="B83489" s="150"/>
    </row>
    <row r="83490" spans="2:2">
      <c r="B83490" s="150"/>
    </row>
    <row r="83491" spans="2:2">
      <c r="B83491" s="150"/>
    </row>
    <row r="83492" spans="2:2">
      <c r="B83492" s="150"/>
    </row>
    <row r="83493" spans="2:2">
      <c r="B83493" s="150"/>
    </row>
    <row r="83494" spans="2:2">
      <c r="B83494" s="150"/>
    </row>
    <row r="83495" spans="2:2">
      <c r="B83495" s="150"/>
    </row>
    <row r="83496" spans="2:2">
      <c r="B83496" s="150"/>
    </row>
    <row r="83497" spans="2:2">
      <c r="B83497" s="150"/>
    </row>
    <row r="83498" spans="2:2">
      <c r="B83498" s="150"/>
    </row>
    <row r="83499" spans="2:2">
      <c r="B83499" s="150"/>
    </row>
    <row r="83500" spans="2:2">
      <c r="B83500" s="150"/>
    </row>
    <row r="83501" spans="2:2">
      <c r="B83501" s="150"/>
    </row>
    <row r="83502" spans="2:2">
      <c r="B83502" s="150"/>
    </row>
    <row r="83503" spans="2:2">
      <c r="B83503" s="150"/>
    </row>
    <row r="83504" spans="2:2">
      <c r="B83504" s="150"/>
    </row>
    <row r="83505" spans="2:2">
      <c r="B83505" s="150"/>
    </row>
    <row r="83506" spans="2:2">
      <c r="B83506" s="150"/>
    </row>
    <row r="83507" spans="2:2">
      <c r="B83507" s="150"/>
    </row>
    <row r="83508" spans="2:2">
      <c r="B83508" s="150"/>
    </row>
    <row r="83509" spans="2:2">
      <c r="B83509" s="150"/>
    </row>
    <row r="83510" spans="2:2">
      <c r="B83510" s="150"/>
    </row>
    <row r="83511" spans="2:2">
      <c r="B83511" s="150"/>
    </row>
    <row r="83512" spans="2:2">
      <c r="B83512" s="150"/>
    </row>
    <row r="83513" spans="2:2">
      <c r="B83513" s="150"/>
    </row>
    <row r="83514" spans="2:2">
      <c r="B83514" s="150"/>
    </row>
    <row r="83515" spans="2:2">
      <c r="B83515" s="150"/>
    </row>
    <row r="83516" spans="2:2">
      <c r="B83516" s="150"/>
    </row>
    <row r="83517" spans="2:2">
      <c r="B83517" s="150"/>
    </row>
    <row r="83518" spans="2:2">
      <c r="B83518" s="150"/>
    </row>
    <row r="83519" spans="2:2">
      <c r="B83519" s="150"/>
    </row>
    <row r="83520" spans="2:2">
      <c r="B83520" s="150"/>
    </row>
    <row r="83521" spans="2:2">
      <c r="B83521" s="150"/>
    </row>
    <row r="83522" spans="2:2">
      <c r="B83522" s="150"/>
    </row>
    <row r="83523" spans="2:2">
      <c r="B83523" s="150"/>
    </row>
    <row r="83524" spans="2:2">
      <c r="B83524" s="150"/>
    </row>
    <row r="83525" spans="2:2">
      <c r="B83525" s="150"/>
    </row>
    <row r="83526" spans="2:2">
      <c r="B83526" s="150"/>
    </row>
    <row r="83527" spans="2:2">
      <c r="B83527" s="150"/>
    </row>
    <row r="83528" spans="2:2">
      <c r="B83528" s="150"/>
    </row>
    <row r="83529" spans="2:2">
      <c r="B83529" s="150"/>
    </row>
    <row r="83530" spans="2:2">
      <c r="B83530" s="150"/>
    </row>
    <row r="83531" spans="2:2">
      <c r="B83531" s="150"/>
    </row>
    <row r="83532" spans="2:2">
      <c r="B83532" s="150"/>
    </row>
    <row r="83533" spans="2:2">
      <c r="B83533" s="150"/>
    </row>
    <row r="83534" spans="2:2">
      <c r="B83534" s="150"/>
    </row>
    <row r="83535" spans="2:2">
      <c r="B83535" s="150"/>
    </row>
    <row r="83536" spans="2:2">
      <c r="B83536" s="150"/>
    </row>
    <row r="83537" spans="2:2">
      <c r="B83537" s="150"/>
    </row>
    <row r="83538" spans="2:2">
      <c r="B83538" s="150"/>
    </row>
    <row r="83539" spans="2:2">
      <c r="B83539" s="150"/>
    </row>
    <row r="83540" spans="2:2">
      <c r="B83540" s="150"/>
    </row>
    <row r="83541" spans="2:2">
      <c r="B83541" s="150"/>
    </row>
    <row r="83542" spans="2:2">
      <c r="B83542" s="150"/>
    </row>
    <row r="83543" spans="2:2">
      <c r="B83543" s="150"/>
    </row>
    <row r="83544" spans="2:2">
      <c r="B83544" s="150"/>
    </row>
    <row r="83545" spans="2:2">
      <c r="B83545" s="150"/>
    </row>
    <row r="83546" spans="2:2">
      <c r="B83546" s="150"/>
    </row>
    <row r="83547" spans="2:2">
      <c r="B83547" s="150"/>
    </row>
    <row r="83548" spans="2:2">
      <c r="B83548" s="150"/>
    </row>
    <row r="83549" spans="2:2">
      <c r="B83549" s="150"/>
    </row>
    <row r="83550" spans="2:2">
      <c r="B83550" s="150"/>
    </row>
    <row r="83551" spans="2:2">
      <c r="B83551" s="150"/>
    </row>
    <row r="83552" spans="2:2">
      <c r="B83552" s="150"/>
    </row>
    <row r="83553" spans="2:2">
      <c r="B83553" s="150"/>
    </row>
    <row r="83554" spans="2:2">
      <c r="B83554" s="150"/>
    </row>
    <row r="83555" spans="2:2">
      <c r="B83555" s="150"/>
    </row>
    <row r="83556" spans="2:2">
      <c r="B83556" s="150"/>
    </row>
    <row r="83557" spans="2:2">
      <c r="B83557" s="150"/>
    </row>
    <row r="83558" spans="2:2">
      <c r="B83558" s="150"/>
    </row>
    <row r="83559" spans="2:2">
      <c r="B83559" s="150"/>
    </row>
    <row r="83560" spans="2:2">
      <c r="B83560" s="150"/>
    </row>
    <row r="83561" spans="2:2">
      <c r="B83561" s="150"/>
    </row>
    <row r="83562" spans="2:2">
      <c r="B83562" s="150"/>
    </row>
    <row r="83563" spans="2:2">
      <c r="B83563" s="150"/>
    </row>
    <row r="83564" spans="2:2">
      <c r="B83564" s="150"/>
    </row>
    <row r="83565" spans="2:2">
      <c r="B83565" s="150"/>
    </row>
    <row r="83566" spans="2:2">
      <c r="B83566" s="150"/>
    </row>
    <row r="83567" spans="2:2">
      <c r="B83567" s="150"/>
    </row>
    <row r="83568" spans="2:2">
      <c r="B83568" s="150"/>
    </row>
    <row r="83569" spans="2:2">
      <c r="B83569" s="150"/>
    </row>
    <row r="83570" spans="2:2">
      <c r="B83570" s="150"/>
    </row>
    <row r="83571" spans="2:2">
      <c r="B83571" s="150"/>
    </row>
    <row r="83572" spans="2:2">
      <c r="B83572" s="150"/>
    </row>
    <row r="83573" spans="2:2">
      <c r="B83573" s="150"/>
    </row>
    <row r="83574" spans="2:2">
      <c r="B83574" s="150"/>
    </row>
    <row r="83575" spans="2:2">
      <c r="B83575" s="150"/>
    </row>
    <row r="83576" spans="2:2">
      <c r="B83576" s="150"/>
    </row>
    <row r="83577" spans="2:2">
      <c r="B83577" s="150"/>
    </row>
    <row r="83578" spans="2:2">
      <c r="B83578" s="150"/>
    </row>
    <row r="83579" spans="2:2">
      <c r="B83579" s="150"/>
    </row>
    <row r="83580" spans="2:2">
      <c r="B83580" s="150"/>
    </row>
    <row r="83581" spans="2:2">
      <c r="B83581" s="150"/>
    </row>
    <row r="83582" spans="2:2">
      <c r="B83582" s="150"/>
    </row>
    <row r="83583" spans="2:2">
      <c r="B83583" s="150"/>
    </row>
    <row r="83584" spans="2:2">
      <c r="B83584" s="150"/>
    </row>
    <row r="83585" spans="2:2">
      <c r="B83585" s="150"/>
    </row>
    <row r="83586" spans="2:2">
      <c r="B83586" s="150"/>
    </row>
    <row r="83587" spans="2:2">
      <c r="B83587" s="150"/>
    </row>
    <row r="83588" spans="2:2">
      <c r="B83588" s="150"/>
    </row>
    <row r="83589" spans="2:2">
      <c r="B83589" s="150"/>
    </row>
    <row r="83590" spans="2:2">
      <c r="B83590" s="150"/>
    </row>
    <row r="83591" spans="2:2">
      <c r="B83591" s="150"/>
    </row>
    <row r="83592" spans="2:2">
      <c r="B83592" s="150"/>
    </row>
    <row r="83593" spans="2:2">
      <c r="B83593" s="150"/>
    </row>
    <row r="83594" spans="2:2">
      <c r="B83594" s="150"/>
    </row>
    <row r="83595" spans="2:2">
      <c r="B83595" s="150"/>
    </row>
    <row r="83596" spans="2:2">
      <c r="B83596" s="150"/>
    </row>
    <row r="83597" spans="2:2">
      <c r="B83597" s="150"/>
    </row>
    <row r="83598" spans="2:2">
      <c r="B83598" s="150"/>
    </row>
    <row r="83599" spans="2:2">
      <c r="B83599" s="150"/>
    </row>
    <row r="83600" spans="2:2">
      <c r="B83600" s="150"/>
    </row>
    <row r="83601" spans="2:2">
      <c r="B83601" s="150"/>
    </row>
    <row r="83602" spans="2:2">
      <c r="B83602" s="150"/>
    </row>
    <row r="83603" spans="2:2">
      <c r="B83603" s="150"/>
    </row>
    <row r="83604" spans="2:2">
      <c r="B83604" s="150"/>
    </row>
    <row r="83605" spans="2:2">
      <c r="B83605" s="150"/>
    </row>
    <row r="83606" spans="2:2">
      <c r="B83606" s="150"/>
    </row>
    <row r="83607" spans="2:2">
      <c r="B83607" s="150"/>
    </row>
    <row r="83608" spans="2:2">
      <c r="B83608" s="150"/>
    </row>
    <row r="83609" spans="2:2">
      <c r="B83609" s="150"/>
    </row>
    <row r="83610" spans="2:2">
      <c r="B83610" s="150"/>
    </row>
    <row r="83611" spans="2:2">
      <c r="B83611" s="150"/>
    </row>
    <row r="83612" spans="2:2">
      <c r="B83612" s="150"/>
    </row>
    <row r="83613" spans="2:2">
      <c r="B83613" s="150"/>
    </row>
    <row r="83614" spans="2:2">
      <c r="B83614" s="150"/>
    </row>
    <row r="83615" spans="2:2">
      <c r="B83615" s="150"/>
    </row>
    <row r="83616" spans="2:2">
      <c r="B83616" s="150"/>
    </row>
    <row r="83617" spans="2:2">
      <c r="B83617" s="150"/>
    </row>
    <row r="83618" spans="2:2">
      <c r="B83618" s="150"/>
    </row>
    <row r="83619" spans="2:2">
      <c r="B83619" s="150"/>
    </row>
    <row r="83620" spans="2:2">
      <c r="B83620" s="150"/>
    </row>
    <row r="83621" spans="2:2">
      <c r="B83621" s="150"/>
    </row>
    <row r="83622" spans="2:2">
      <c r="B83622" s="150"/>
    </row>
    <row r="83623" spans="2:2">
      <c r="B83623" s="150"/>
    </row>
    <row r="83624" spans="2:2">
      <c r="B83624" s="150"/>
    </row>
    <row r="83625" spans="2:2">
      <c r="B83625" s="150"/>
    </row>
    <row r="83626" spans="2:2">
      <c r="B83626" s="150"/>
    </row>
    <row r="83627" spans="2:2">
      <c r="B83627" s="150"/>
    </row>
    <row r="83628" spans="2:2">
      <c r="B83628" s="150"/>
    </row>
    <row r="83629" spans="2:2">
      <c r="B83629" s="150"/>
    </row>
    <row r="83630" spans="2:2">
      <c r="B83630" s="150"/>
    </row>
    <row r="83631" spans="2:2">
      <c r="B83631" s="150"/>
    </row>
    <row r="83632" spans="2:2">
      <c r="B83632" s="150"/>
    </row>
    <row r="83633" spans="2:2">
      <c r="B83633" s="150"/>
    </row>
    <row r="83634" spans="2:2">
      <c r="B83634" s="150"/>
    </row>
    <row r="83635" spans="2:2">
      <c r="B83635" s="150"/>
    </row>
    <row r="83636" spans="2:2">
      <c r="B83636" s="150"/>
    </row>
    <row r="83637" spans="2:2">
      <c r="B83637" s="150"/>
    </row>
    <row r="83638" spans="2:2">
      <c r="B83638" s="150"/>
    </row>
    <row r="83639" spans="2:2">
      <c r="B83639" s="150"/>
    </row>
    <row r="83640" spans="2:2">
      <c r="B83640" s="150"/>
    </row>
    <row r="83641" spans="2:2">
      <c r="B83641" s="150"/>
    </row>
    <row r="83642" spans="2:2">
      <c r="B83642" s="150"/>
    </row>
    <row r="83643" spans="2:2">
      <c r="B83643" s="150"/>
    </row>
    <row r="83644" spans="2:2">
      <c r="B83644" s="150"/>
    </row>
    <row r="83645" spans="2:2">
      <c r="B83645" s="150"/>
    </row>
    <row r="83646" spans="2:2">
      <c r="B83646" s="150"/>
    </row>
    <row r="83647" spans="2:2">
      <c r="B83647" s="150"/>
    </row>
    <row r="83648" spans="2:2">
      <c r="B83648" s="150"/>
    </row>
    <row r="83649" spans="2:2">
      <c r="B83649" s="150"/>
    </row>
    <row r="83650" spans="2:2">
      <c r="B83650" s="150"/>
    </row>
    <row r="83651" spans="2:2">
      <c r="B83651" s="150"/>
    </row>
    <row r="83652" spans="2:2">
      <c r="B83652" s="150"/>
    </row>
    <row r="83653" spans="2:2">
      <c r="B83653" s="150"/>
    </row>
    <row r="83654" spans="2:2">
      <c r="B83654" s="150"/>
    </row>
    <row r="83655" spans="2:2">
      <c r="B83655" s="150"/>
    </row>
    <row r="83656" spans="2:2">
      <c r="B83656" s="150"/>
    </row>
    <row r="83657" spans="2:2">
      <c r="B83657" s="150"/>
    </row>
    <row r="83658" spans="2:2">
      <c r="B83658" s="150"/>
    </row>
    <row r="83659" spans="2:2">
      <c r="B83659" s="150"/>
    </row>
    <row r="83660" spans="2:2">
      <c r="B83660" s="150"/>
    </row>
    <row r="83661" spans="2:2">
      <c r="B83661" s="150"/>
    </row>
    <row r="83662" spans="2:2">
      <c r="B83662" s="150"/>
    </row>
    <row r="83663" spans="2:2">
      <c r="B83663" s="150"/>
    </row>
    <row r="83664" spans="2:2">
      <c r="B83664" s="150"/>
    </row>
    <row r="83665" spans="2:2">
      <c r="B83665" s="150"/>
    </row>
    <row r="83666" spans="2:2">
      <c r="B83666" s="150"/>
    </row>
    <row r="83667" spans="2:2">
      <c r="B83667" s="150"/>
    </row>
    <row r="83668" spans="2:2">
      <c r="B83668" s="150"/>
    </row>
    <row r="83669" spans="2:2">
      <c r="B83669" s="150"/>
    </row>
    <row r="83670" spans="2:2">
      <c r="B83670" s="150"/>
    </row>
    <row r="83671" spans="2:2">
      <c r="B83671" s="150"/>
    </row>
    <row r="83672" spans="2:2">
      <c r="B83672" s="150"/>
    </row>
    <row r="83673" spans="2:2">
      <c r="B83673" s="150"/>
    </row>
    <row r="83674" spans="2:2">
      <c r="B83674" s="150"/>
    </row>
    <row r="83675" spans="2:2">
      <c r="B83675" s="150"/>
    </row>
    <row r="83676" spans="2:2">
      <c r="B83676" s="150"/>
    </row>
    <row r="83677" spans="2:2">
      <c r="B83677" s="150"/>
    </row>
    <row r="83678" spans="2:2">
      <c r="B83678" s="150"/>
    </row>
    <row r="83679" spans="2:2">
      <c r="B83679" s="150"/>
    </row>
    <row r="83680" spans="2:2">
      <c r="B83680" s="150"/>
    </row>
    <row r="83681" spans="2:2">
      <c r="B83681" s="150"/>
    </row>
    <row r="83682" spans="2:2">
      <c r="B83682" s="150"/>
    </row>
    <row r="83683" spans="2:2">
      <c r="B83683" s="150"/>
    </row>
    <row r="83684" spans="2:2">
      <c r="B83684" s="150"/>
    </row>
    <row r="83685" spans="2:2">
      <c r="B83685" s="150"/>
    </row>
    <row r="83686" spans="2:2">
      <c r="B83686" s="150"/>
    </row>
    <row r="83687" spans="2:2">
      <c r="B83687" s="150"/>
    </row>
    <row r="83688" spans="2:2">
      <c r="B83688" s="150"/>
    </row>
    <row r="83689" spans="2:2">
      <c r="B83689" s="150"/>
    </row>
    <row r="83690" spans="2:2">
      <c r="B83690" s="150"/>
    </row>
    <row r="83691" spans="2:2">
      <c r="B83691" s="150"/>
    </row>
    <row r="83692" spans="2:2">
      <c r="B83692" s="150"/>
    </row>
    <row r="83693" spans="2:2">
      <c r="B83693" s="150"/>
    </row>
    <row r="83694" spans="2:2">
      <c r="B83694" s="150"/>
    </row>
    <row r="83695" spans="2:2">
      <c r="B83695" s="150"/>
    </row>
    <row r="83696" spans="2:2">
      <c r="B83696" s="150"/>
    </row>
    <row r="83697" spans="2:2">
      <c r="B83697" s="150"/>
    </row>
    <row r="83698" spans="2:2">
      <c r="B83698" s="150"/>
    </row>
    <row r="83699" spans="2:2">
      <c r="B83699" s="150"/>
    </row>
    <row r="83700" spans="2:2">
      <c r="B83700" s="150"/>
    </row>
    <row r="83701" spans="2:2">
      <c r="B83701" s="150"/>
    </row>
    <row r="83702" spans="2:2">
      <c r="B83702" s="150"/>
    </row>
    <row r="83703" spans="2:2">
      <c r="B83703" s="150"/>
    </row>
    <row r="83704" spans="2:2">
      <c r="B83704" s="150"/>
    </row>
    <row r="83705" spans="2:2">
      <c r="B83705" s="150"/>
    </row>
    <row r="83706" spans="2:2">
      <c r="B83706" s="150"/>
    </row>
    <row r="83707" spans="2:2">
      <c r="B83707" s="150"/>
    </row>
    <row r="83708" spans="2:2">
      <c r="B83708" s="150"/>
    </row>
    <row r="83709" spans="2:2">
      <c r="B83709" s="150"/>
    </row>
    <row r="83710" spans="2:2">
      <c r="B83710" s="150"/>
    </row>
    <row r="83711" spans="2:2">
      <c r="B83711" s="150"/>
    </row>
    <row r="83712" spans="2:2">
      <c r="B83712" s="150"/>
    </row>
    <row r="83713" spans="2:2">
      <c r="B83713" s="150"/>
    </row>
    <row r="83714" spans="2:2">
      <c r="B83714" s="150"/>
    </row>
    <row r="83715" spans="2:2">
      <c r="B83715" s="150"/>
    </row>
    <row r="83716" spans="2:2">
      <c r="B83716" s="150"/>
    </row>
    <row r="83717" spans="2:2">
      <c r="B83717" s="150"/>
    </row>
    <row r="83718" spans="2:2">
      <c r="B83718" s="150"/>
    </row>
    <row r="83719" spans="2:2">
      <c r="B83719" s="150"/>
    </row>
    <row r="83720" spans="2:2">
      <c r="B83720" s="150"/>
    </row>
    <row r="83721" spans="2:2">
      <c r="B83721" s="150"/>
    </row>
    <row r="83722" spans="2:2">
      <c r="B83722" s="150"/>
    </row>
    <row r="83723" spans="2:2">
      <c r="B83723" s="150"/>
    </row>
    <row r="83724" spans="2:2">
      <c r="B83724" s="150"/>
    </row>
    <row r="83725" spans="2:2">
      <c r="B83725" s="150"/>
    </row>
    <row r="83726" spans="2:2">
      <c r="B83726" s="150"/>
    </row>
    <row r="83727" spans="2:2">
      <c r="B83727" s="150"/>
    </row>
    <row r="83728" spans="2:2">
      <c r="B83728" s="150"/>
    </row>
    <row r="83729" spans="2:2">
      <c r="B83729" s="150"/>
    </row>
    <row r="83730" spans="2:2">
      <c r="B83730" s="150"/>
    </row>
    <row r="83731" spans="2:2">
      <c r="B83731" s="150"/>
    </row>
    <row r="83732" spans="2:2">
      <c r="B83732" s="150"/>
    </row>
    <row r="83733" spans="2:2">
      <c r="B83733" s="150"/>
    </row>
    <row r="83734" spans="2:2">
      <c r="B83734" s="150"/>
    </row>
    <row r="83735" spans="2:2">
      <c r="B83735" s="150"/>
    </row>
    <row r="83736" spans="2:2">
      <c r="B83736" s="150"/>
    </row>
    <row r="83737" spans="2:2">
      <c r="B83737" s="150"/>
    </row>
    <row r="83738" spans="2:2">
      <c r="B83738" s="150"/>
    </row>
    <row r="83739" spans="2:2">
      <c r="B83739" s="150"/>
    </row>
    <row r="83740" spans="2:2">
      <c r="B83740" s="150"/>
    </row>
    <row r="83741" spans="2:2">
      <c r="B83741" s="150"/>
    </row>
    <row r="83742" spans="2:2">
      <c r="B83742" s="150"/>
    </row>
    <row r="83743" spans="2:2">
      <c r="B83743" s="150"/>
    </row>
    <row r="83744" spans="2:2">
      <c r="B83744" s="150"/>
    </row>
    <row r="83745" spans="2:2">
      <c r="B83745" s="150"/>
    </row>
    <row r="83746" spans="2:2">
      <c r="B83746" s="150"/>
    </row>
    <row r="83747" spans="2:2">
      <c r="B83747" s="150"/>
    </row>
    <row r="83748" spans="2:2">
      <c r="B83748" s="150"/>
    </row>
    <row r="83749" spans="2:2">
      <c r="B83749" s="150"/>
    </row>
    <row r="83750" spans="2:2">
      <c r="B83750" s="150"/>
    </row>
    <row r="83751" spans="2:2">
      <c r="B83751" s="150"/>
    </row>
    <row r="83752" spans="2:2">
      <c r="B83752" s="150"/>
    </row>
    <row r="83753" spans="2:2">
      <c r="B83753" s="150"/>
    </row>
    <row r="83754" spans="2:2">
      <c r="B83754" s="150"/>
    </row>
    <row r="83755" spans="2:2">
      <c r="B83755" s="150"/>
    </row>
    <row r="83756" spans="2:2">
      <c r="B83756" s="150"/>
    </row>
    <row r="83757" spans="2:2">
      <c r="B83757" s="150"/>
    </row>
    <row r="83758" spans="2:2">
      <c r="B83758" s="150"/>
    </row>
    <row r="83759" spans="2:2">
      <c r="B83759" s="150"/>
    </row>
    <row r="83760" spans="2:2">
      <c r="B83760" s="150"/>
    </row>
    <row r="83761" spans="2:2">
      <c r="B83761" s="150"/>
    </row>
    <row r="83762" spans="2:2">
      <c r="B83762" s="150"/>
    </row>
    <row r="83763" spans="2:2">
      <c r="B83763" s="150"/>
    </row>
    <row r="83764" spans="2:2">
      <c r="B83764" s="150"/>
    </row>
    <row r="83765" spans="2:2">
      <c r="B83765" s="150"/>
    </row>
    <row r="83766" spans="2:2">
      <c r="B83766" s="150"/>
    </row>
    <row r="83767" spans="2:2">
      <c r="B83767" s="150"/>
    </row>
    <row r="83768" spans="2:2">
      <c r="B83768" s="150"/>
    </row>
    <row r="83769" spans="2:2">
      <c r="B83769" s="150"/>
    </row>
    <row r="83770" spans="2:2">
      <c r="B83770" s="150"/>
    </row>
    <row r="83771" spans="2:2">
      <c r="B83771" s="150"/>
    </row>
    <row r="83772" spans="2:2">
      <c r="B83772" s="150"/>
    </row>
    <row r="83773" spans="2:2">
      <c r="B83773" s="150"/>
    </row>
    <row r="83774" spans="2:2">
      <c r="B83774" s="150"/>
    </row>
    <row r="83775" spans="2:2">
      <c r="B83775" s="150"/>
    </row>
    <row r="83776" spans="2:2">
      <c r="B83776" s="150"/>
    </row>
    <row r="83777" spans="2:2">
      <c r="B83777" s="150"/>
    </row>
    <row r="83778" spans="2:2">
      <c r="B83778" s="150"/>
    </row>
    <row r="83779" spans="2:2">
      <c r="B83779" s="150"/>
    </row>
    <row r="83780" spans="2:2">
      <c r="B83780" s="150"/>
    </row>
    <row r="83781" spans="2:2">
      <c r="B83781" s="150"/>
    </row>
    <row r="83782" spans="2:2">
      <c r="B83782" s="150"/>
    </row>
    <row r="83783" spans="2:2">
      <c r="B83783" s="150"/>
    </row>
    <row r="83784" spans="2:2">
      <c r="B83784" s="150"/>
    </row>
    <row r="83785" spans="2:2">
      <c r="B83785" s="150"/>
    </row>
    <row r="83786" spans="2:2">
      <c r="B83786" s="150"/>
    </row>
    <row r="83787" spans="2:2">
      <c r="B83787" s="150"/>
    </row>
    <row r="83788" spans="2:2">
      <c r="B83788" s="150"/>
    </row>
    <row r="83789" spans="2:2">
      <c r="B83789" s="150"/>
    </row>
    <row r="83790" spans="2:2">
      <c r="B83790" s="150"/>
    </row>
    <row r="83791" spans="2:2">
      <c r="B83791" s="150"/>
    </row>
    <row r="83792" spans="2:2">
      <c r="B83792" s="150"/>
    </row>
    <row r="83793" spans="2:2">
      <c r="B83793" s="150"/>
    </row>
    <row r="83794" spans="2:2">
      <c r="B83794" s="150"/>
    </row>
    <row r="83795" spans="2:2">
      <c r="B83795" s="150"/>
    </row>
    <row r="83796" spans="2:2">
      <c r="B83796" s="150"/>
    </row>
    <row r="83797" spans="2:2">
      <c r="B83797" s="150"/>
    </row>
    <row r="83798" spans="2:2">
      <c r="B83798" s="150"/>
    </row>
    <row r="83799" spans="2:2">
      <c r="B83799" s="150"/>
    </row>
    <row r="83800" spans="2:2">
      <c r="B83800" s="150"/>
    </row>
    <row r="83801" spans="2:2">
      <c r="B83801" s="150"/>
    </row>
    <row r="83802" spans="2:2">
      <c r="B83802" s="150"/>
    </row>
    <row r="83803" spans="2:2">
      <c r="B83803" s="150"/>
    </row>
    <row r="83804" spans="2:2">
      <c r="B83804" s="150"/>
    </row>
    <row r="83805" spans="2:2">
      <c r="B83805" s="150"/>
    </row>
    <row r="83806" spans="2:2">
      <c r="B83806" s="150"/>
    </row>
    <row r="83807" spans="2:2">
      <c r="B83807" s="150"/>
    </row>
    <row r="83808" spans="2:2">
      <c r="B83808" s="150"/>
    </row>
    <row r="83809" spans="2:2">
      <c r="B83809" s="150"/>
    </row>
    <row r="83810" spans="2:2">
      <c r="B83810" s="150"/>
    </row>
    <row r="83811" spans="2:2">
      <c r="B83811" s="150"/>
    </row>
    <row r="83812" spans="2:2">
      <c r="B83812" s="150"/>
    </row>
    <row r="83813" spans="2:2">
      <c r="B83813" s="150"/>
    </row>
    <row r="83814" spans="2:2">
      <c r="B83814" s="150"/>
    </row>
    <row r="83815" spans="2:2">
      <c r="B83815" s="150"/>
    </row>
    <row r="83816" spans="2:2">
      <c r="B83816" s="150"/>
    </row>
    <row r="83817" spans="2:2">
      <c r="B83817" s="150"/>
    </row>
    <row r="83818" spans="2:2">
      <c r="B83818" s="150"/>
    </row>
    <row r="83819" spans="2:2">
      <c r="B83819" s="150"/>
    </row>
    <row r="83820" spans="2:2">
      <c r="B83820" s="150"/>
    </row>
    <row r="83821" spans="2:2">
      <c r="B83821" s="150"/>
    </row>
    <row r="83822" spans="2:2">
      <c r="B83822" s="150"/>
    </row>
    <row r="83823" spans="2:2">
      <c r="B83823" s="150"/>
    </row>
    <row r="83824" spans="2:2">
      <c r="B83824" s="150"/>
    </row>
    <row r="83825" spans="2:2">
      <c r="B83825" s="150"/>
    </row>
    <row r="83826" spans="2:2">
      <c r="B83826" s="150"/>
    </row>
    <row r="83827" spans="2:2">
      <c r="B83827" s="150"/>
    </row>
    <row r="83828" spans="2:2">
      <c r="B83828" s="150"/>
    </row>
    <row r="83829" spans="2:2">
      <c r="B83829" s="150"/>
    </row>
    <row r="83830" spans="2:2">
      <c r="B83830" s="150"/>
    </row>
    <row r="83831" spans="2:2">
      <c r="B83831" s="150"/>
    </row>
    <row r="83832" spans="2:2">
      <c r="B83832" s="150"/>
    </row>
    <row r="83833" spans="2:2">
      <c r="B83833" s="150"/>
    </row>
    <row r="83834" spans="2:2">
      <c r="B83834" s="150"/>
    </row>
    <row r="83835" spans="2:2">
      <c r="B83835" s="150"/>
    </row>
    <row r="83836" spans="2:2">
      <c r="B83836" s="150"/>
    </row>
    <row r="83837" spans="2:2">
      <c r="B83837" s="150"/>
    </row>
    <row r="83838" spans="2:2">
      <c r="B83838" s="150"/>
    </row>
    <row r="83839" spans="2:2">
      <c r="B83839" s="150"/>
    </row>
    <row r="83840" spans="2:2">
      <c r="B83840" s="150"/>
    </row>
    <row r="83841" spans="2:2">
      <c r="B83841" s="150"/>
    </row>
    <row r="83842" spans="2:2">
      <c r="B83842" s="150"/>
    </row>
    <row r="83843" spans="2:2">
      <c r="B83843" s="150"/>
    </row>
    <row r="83844" spans="2:2">
      <c r="B83844" s="150"/>
    </row>
    <row r="83845" spans="2:2">
      <c r="B83845" s="150"/>
    </row>
    <row r="83846" spans="2:2">
      <c r="B83846" s="150"/>
    </row>
    <row r="83847" spans="2:2">
      <c r="B83847" s="150"/>
    </row>
    <row r="83848" spans="2:2">
      <c r="B83848" s="150"/>
    </row>
    <row r="83849" spans="2:2">
      <c r="B83849" s="150"/>
    </row>
    <row r="83850" spans="2:2">
      <c r="B83850" s="150"/>
    </row>
    <row r="83851" spans="2:2">
      <c r="B83851" s="150"/>
    </row>
    <row r="83852" spans="2:2">
      <c r="B83852" s="150"/>
    </row>
    <row r="83853" spans="2:2">
      <c r="B83853" s="150"/>
    </row>
    <row r="83854" spans="2:2">
      <c r="B83854" s="150"/>
    </row>
    <row r="83855" spans="2:2">
      <c r="B83855" s="150"/>
    </row>
    <row r="83856" spans="2:2">
      <c r="B83856" s="150"/>
    </row>
    <row r="83857" spans="2:2">
      <c r="B83857" s="150"/>
    </row>
    <row r="83858" spans="2:2">
      <c r="B83858" s="150"/>
    </row>
    <row r="83859" spans="2:2">
      <c r="B83859" s="150"/>
    </row>
    <row r="83860" spans="2:2">
      <c r="B83860" s="150"/>
    </row>
    <row r="83861" spans="2:2">
      <c r="B83861" s="150"/>
    </row>
    <row r="83862" spans="2:2">
      <c r="B83862" s="150"/>
    </row>
    <row r="83863" spans="2:2">
      <c r="B83863" s="150"/>
    </row>
    <row r="83864" spans="2:2">
      <c r="B83864" s="150"/>
    </row>
    <row r="83865" spans="2:2">
      <c r="B83865" s="150"/>
    </row>
    <row r="83866" spans="2:2">
      <c r="B83866" s="150"/>
    </row>
    <row r="83867" spans="2:2">
      <c r="B83867" s="150"/>
    </row>
    <row r="83868" spans="2:2">
      <c r="B83868" s="150"/>
    </row>
    <row r="83869" spans="2:2">
      <c r="B83869" s="150"/>
    </row>
    <row r="83870" spans="2:2">
      <c r="B83870" s="150"/>
    </row>
    <row r="83871" spans="2:2">
      <c r="B83871" s="150"/>
    </row>
    <row r="83872" spans="2:2">
      <c r="B83872" s="150"/>
    </row>
    <row r="83873" spans="2:2">
      <c r="B83873" s="150"/>
    </row>
    <row r="83874" spans="2:2">
      <c r="B83874" s="150"/>
    </row>
    <row r="83875" spans="2:2">
      <c r="B83875" s="150"/>
    </row>
    <row r="83876" spans="2:2">
      <c r="B83876" s="150"/>
    </row>
    <row r="83877" spans="2:2">
      <c r="B83877" s="150"/>
    </row>
    <row r="83878" spans="2:2">
      <c r="B83878" s="150"/>
    </row>
    <row r="83879" spans="2:2">
      <c r="B83879" s="150"/>
    </row>
    <row r="83880" spans="2:2">
      <c r="B83880" s="150"/>
    </row>
    <row r="83881" spans="2:2">
      <c r="B83881" s="150"/>
    </row>
    <row r="83882" spans="2:2">
      <c r="B83882" s="150"/>
    </row>
    <row r="83883" spans="2:2">
      <c r="B83883" s="150"/>
    </row>
    <row r="83884" spans="2:2">
      <c r="B83884" s="150"/>
    </row>
    <row r="83885" spans="2:2">
      <c r="B83885" s="150"/>
    </row>
    <row r="83886" spans="2:2">
      <c r="B83886" s="150"/>
    </row>
    <row r="83887" spans="2:2">
      <c r="B83887" s="150"/>
    </row>
    <row r="83888" spans="2:2">
      <c r="B83888" s="150"/>
    </row>
    <row r="83889" spans="2:2">
      <c r="B83889" s="150"/>
    </row>
    <row r="83890" spans="2:2">
      <c r="B83890" s="150"/>
    </row>
    <row r="83891" spans="2:2">
      <c r="B83891" s="150"/>
    </row>
    <row r="83892" spans="2:2">
      <c r="B83892" s="150"/>
    </row>
    <row r="83893" spans="2:2">
      <c r="B83893" s="150"/>
    </row>
    <row r="83894" spans="2:2">
      <c r="B83894" s="150"/>
    </row>
    <row r="83895" spans="2:2">
      <c r="B83895" s="150"/>
    </row>
    <row r="83896" spans="2:2">
      <c r="B83896" s="150"/>
    </row>
    <row r="83897" spans="2:2">
      <c r="B83897" s="150"/>
    </row>
    <row r="83898" spans="2:2">
      <c r="B83898" s="150"/>
    </row>
    <row r="83899" spans="2:2">
      <c r="B83899" s="150"/>
    </row>
    <row r="83900" spans="2:2">
      <c r="B83900" s="150"/>
    </row>
    <row r="83901" spans="2:2">
      <c r="B83901" s="150"/>
    </row>
    <row r="83902" spans="2:2">
      <c r="B83902" s="150"/>
    </row>
    <row r="83903" spans="2:2">
      <c r="B83903" s="150"/>
    </row>
    <row r="83904" spans="2:2">
      <c r="B83904" s="150"/>
    </row>
    <row r="83905" spans="2:2">
      <c r="B83905" s="150"/>
    </row>
    <row r="83906" spans="2:2">
      <c r="B83906" s="150"/>
    </row>
    <row r="83907" spans="2:2">
      <c r="B83907" s="150"/>
    </row>
    <row r="83908" spans="2:2">
      <c r="B83908" s="150"/>
    </row>
    <row r="83909" spans="2:2">
      <c r="B83909" s="150"/>
    </row>
    <row r="83910" spans="2:2">
      <c r="B83910" s="150"/>
    </row>
    <row r="83911" spans="2:2">
      <c r="B83911" s="150"/>
    </row>
    <row r="83912" spans="2:2">
      <c r="B83912" s="150"/>
    </row>
    <row r="83913" spans="2:2">
      <c r="B83913" s="150"/>
    </row>
    <row r="83914" spans="2:2">
      <c r="B83914" s="150"/>
    </row>
    <row r="83915" spans="2:2">
      <c r="B83915" s="150"/>
    </row>
    <row r="83916" spans="2:2">
      <c r="B83916" s="150"/>
    </row>
    <row r="83917" spans="2:2">
      <c r="B83917" s="150"/>
    </row>
    <row r="83918" spans="2:2">
      <c r="B83918" s="150"/>
    </row>
    <row r="83919" spans="2:2">
      <c r="B83919" s="150"/>
    </row>
    <row r="83920" spans="2:2">
      <c r="B83920" s="150"/>
    </row>
    <row r="83921" spans="2:2">
      <c r="B83921" s="150"/>
    </row>
    <row r="83922" spans="2:2">
      <c r="B83922" s="150"/>
    </row>
    <row r="83923" spans="2:2">
      <c r="B83923" s="150"/>
    </row>
    <row r="83924" spans="2:2">
      <c r="B83924" s="150"/>
    </row>
    <row r="83925" spans="2:2">
      <c r="B83925" s="150"/>
    </row>
    <row r="83926" spans="2:2">
      <c r="B83926" s="150"/>
    </row>
    <row r="83927" spans="2:2">
      <c r="B83927" s="150"/>
    </row>
    <row r="83928" spans="2:2">
      <c r="B83928" s="150"/>
    </row>
    <row r="83929" spans="2:2">
      <c r="B83929" s="150"/>
    </row>
    <row r="83930" spans="2:2">
      <c r="B83930" s="150"/>
    </row>
    <row r="83931" spans="2:2">
      <c r="B83931" s="150"/>
    </row>
    <row r="83932" spans="2:2">
      <c r="B83932" s="150"/>
    </row>
    <row r="83933" spans="2:2">
      <c r="B83933" s="150"/>
    </row>
    <row r="83934" spans="2:2">
      <c r="B83934" s="150"/>
    </row>
    <row r="83935" spans="2:2">
      <c r="B83935" s="150"/>
    </row>
    <row r="83936" spans="2:2">
      <c r="B83936" s="150"/>
    </row>
    <row r="83937" spans="2:2">
      <c r="B83937" s="150"/>
    </row>
    <row r="83938" spans="2:2">
      <c r="B83938" s="150"/>
    </row>
    <row r="83939" spans="2:2">
      <c r="B83939" s="150"/>
    </row>
    <row r="83940" spans="2:2">
      <c r="B83940" s="150"/>
    </row>
    <row r="83941" spans="2:2">
      <c r="B83941" s="150"/>
    </row>
    <row r="83942" spans="2:2">
      <c r="B83942" s="150"/>
    </row>
    <row r="83943" spans="2:2">
      <c r="B83943" s="150"/>
    </row>
    <row r="83944" spans="2:2">
      <c r="B83944" s="150"/>
    </row>
    <row r="83945" spans="2:2">
      <c r="B83945" s="150"/>
    </row>
    <row r="83946" spans="2:2">
      <c r="B83946" s="150"/>
    </row>
    <row r="83947" spans="2:2">
      <c r="B83947" s="150"/>
    </row>
    <row r="83948" spans="2:2">
      <c r="B83948" s="150"/>
    </row>
    <row r="83949" spans="2:2">
      <c r="B83949" s="150"/>
    </row>
    <row r="83950" spans="2:2">
      <c r="B83950" s="150"/>
    </row>
    <row r="83951" spans="2:2">
      <c r="B83951" s="150"/>
    </row>
    <row r="83952" spans="2:2">
      <c r="B83952" s="150"/>
    </row>
    <row r="83953" spans="2:2">
      <c r="B83953" s="150"/>
    </row>
    <row r="83954" spans="2:2">
      <c r="B83954" s="150"/>
    </row>
    <row r="83955" spans="2:2">
      <c r="B83955" s="150"/>
    </row>
    <row r="83956" spans="2:2">
      <c r="B83956" s="150"/>
    </row>
    <row r="83957" spans="2:2">
      <c r="B83957" s="150"/>
    </row>
    <row r="83958" spans="2:2">
      <c r="B83958" s="150"/>
    </row>
    <row r="83959" spans="2:2">
      <c r="B83959" s="150"/>
    </row>
    <row r="83960" spans="2:2">
      <c r="B83960" s="150"/>
    </row>
    <row r="83961" spans="2:2">
      <c r="B83961" s="150"/>
    </row>
    <row r="83962" spans="2:2">
      <c r="B83962" s="150"/>
    </row>
    <row r="83963" spans="2:2">
      <c r="B83963" s="150"/>
    </row>
    <row r="83964" spans="2:2">
      <c r="B83964" s="150"/>
    </row>
    <row r="83965" spans="2:2">
      <c r="B83965" s="150"/>
    </row>
    <row r="83966" spans="2:2">
      <c r="B83966" s="150"/>
    </row>
    <row r="83967" spans="2:2">
      <c r="B83967" s="150"/>
    </row>
    <row r="83968" spans="2:2">
      <c r="B83968" s="150"/>
    </row>
    <row r="83969" spans="2:2">
      <c r="B83969" s="150"/>
    </row>
    <row r="83970" spans="2:2">
      <c r="B83970" s="150"/>
    </row>
    <row r="83971" spans="2:2">
      <c r="B83971" s="150"/>
    </row>
    <row r="83972" spans="2:2">
      <c r="B83972" s="150"/>
    </row>
    <row r="83973" spans="2:2">
      <c r="B83973" s="150"/>
    </row>
    <row r="83974" spans="2:2">
      <c r="B83974" s="150"/>
    </row>
    <row r="83975" spans="2:2">
      <c r="B83975" s="150"/>
    </row>
    <row r="83976" spans="2:2">
      <c r="B83976" s="150"/>
    </row>
    <row r="83977" spans="2:2">
      <c r="B83977" s="150"/>
    </row>
    <row r="83978" spans="2:2">
      <c r="B83978" s="150"/>
    </row>
    <row r="83979" spans="2:2">
      <c r="B83979" s="150"/>
    </row>
    <row r="83980" spans="2:2">
      <c r="B83980" s="150"/>
    </row>
    <row r="83981" spans="2:2">
      <c r="B83981" s="150"/>
    </row>
    <row r="83982" spans="2:2">
      <c r="B83982" s="150"/>
    </row>
    <row r="83983" spans="2:2">
      <c r="B83983" s="150"/>
    </row>
    <row r="83984" spans="2:2">
      <c r="B83984" s="150"/>
    </row>
    <row r="83985" spans="2:2">
      <c r="B83985" s="150"/>
    </row>
    <row r="83986" spans="2:2">
      <c r="B83986" s="150"/>
    </row>
    <row r="83987" spans="2:2">
      <c r="B83987" s="150"/>
    </row>
    <row r="83988" spans="2:2">
      <c r="B83988" s="150"/>
    </row>
    <row r="83989" spans="2:2">
      <c r="B83989" s="150"/>
    </row>
    <row r="83990" spans="2:2">
      <c r="B83990" s="150"/>
    </row>
    <row r="83991" spans="2:2">
      <c r="B83991" s="150"/>
    </row>
    <row r="83992" spans="2:2">
      <c r="B83992" s="150"/>
    </row>
    <row r="83993" spans="2:2">
      <c r="B83993" s="150"/>
    </row>
    <row r="83994" spans="2:2">
      <c r="B83994" s="150"/>
    </row>
    <row r="83995" spans="2:2">
      <c r="B83995" s="150"/>
    </row>
    <row r="83996" spans="2:2">
      <c r="B83996" s="150"/>
    </row>
    <row r="83997" spans="2:2">
      <c r="B83997" s="150"/>
    </row>
    <row r="83998" spans="2:2">
      <c r="B83998" s="150"/>
    </row>
    <row r="83999" spans="2:2">
      <c r="B83999" s="150"/>
    </row>
    <row r="84000" spans="2:2">
      <c r="B84000" s="150"/>
    </row>
    <row r="84001" spans="2:2">
      <c r="B84001" s="150"/>
    </row>
    <row r="84002" spans="2:2">
      <c r="B84002" s="150"/>
    </row>
    <row r="84003" spans="2:2">
      <c r="B84003" s="150"/>
    </row>
    <row r="84004" spans="2:2">
      <c r="B84004" s="150"/>
    </row>
    <row r="84005" spans="2:2">
      <c r="B84005" s="150"/>
    </row>
    <row r="84006" spans="2:2">
      <c r="B84006" s="150"/>
    </row>
    <row r="84007" spans="2:2">
      <c r="B84007" s="150"/>
    </row>
    <row r="84008" spans="2:2">
      <c r="B84008" s="150"/>
    </row>
    <row r="84009" spans="2:2">
      <c r="B84009" s="150"/>
    </row>
    <row r="84010" spans="2:2">
      <c r="B84010" s="150"/>
    </row>
    <row r="84011" spans="2:2">
      <c r="B84011" s="150"/>
    </row>
    <row r="84012" spans="2:2">
      <c r="B84012" s="150"/>
    </row>
    <row r="84013" spans="2:2">
      <c r="B84013" s="150"/>
    </row>
    <row r="84014" spans="2:2">
      <c r="B84014" s="150"/>
    </row>
    <row r="84015" spans="2:2">
      <c r="B84015" s="150"/>
    </row>
    <row r="84016" spans="2:2">
      <c r="B84016" s="150"/>
    </row>
    <row r="84017" spans="2:2">
      <c r="B84017" s="150"/>
    </row>
    <row r="84018" spans="2:2">
      <c r="B84018" s="150"/>
    </row>
    <row r="84019" spans="2:2">
      <c r="B84019" s="150"/>
    </row>
    <row r="84020" spans="2:2">
      <c r="B84020" s="150"/>
    </row>
    <row r="84021" spans="2:2">
      <c r="B84021" s="150"/>
    </row>
    <row r="84022" spans="2:2">
      <c r="B84022" s="150"/>
    </row>
    <row r="84023" spans="2:2">
      <c r="B84023" s="150"/>
    </row>
    <row r="84024" spans="2:2">
      <c r="B84024" s="150"/>
    </row>
    <row r="84025" spans="2:2">
      <c r="B84025" s="150"/>
    </row>
    <row r="84026" spans="2:2">
      <c r="B84026" s="150"/>
    </row>
    <row r="84027" spans="2:2">
      <c r="B84027" s="150"/>
    </row>
    <row r="84028" spans="2:2">
      <c r="B84028" s="150"/>
    </row>
    <row r="84029" spans="2:2">
      <c r="B84029" s="150"/>
    </row>
    <row r="84030" spans="2:2">
      <c r="B84030" s="150"/>
    </row>
    <row r="84031" spans="2:2">
      <c r="B84031" s="150"/>
    </row>
    <row r="84032" spans="2:2">
      <c r="B84032" s="150"/>
    </row>
    <row r="84033" spans="2:2">
      <c r="B84033" s="150"/>
    </row>
    <row r="84034" spans="2:2">
      <c r="B84034" s="150"/>
    </row>
    <row r="84035" spans="2:2">
      <c r="B84035" s="150"/>
    </row>
    <row r="84036" spans="2:2">
      <c r="B84036" s="150"/>
    </row>
    <row r="84037" spans="2:2">
      <c r="B84037" s="150"/>
    </row>
    <row r="84038" spans="2:2">
      <c r="B84038" s="150"/>
    </row>
    <row r="84039" spans="2:2">
      <c r="B84039" s="150"/>
    </row>
    <row r="84040" spans="2:2">
      <c r="B84040" s="150"/>
    </row>
    <row r="84041" spans="2:2">
      <c r="B84041" s="150"/>
    </row>
    <row r="84042" spans="2:2">
      <c r="B84042" s="150"/>
    </row>
    <row r="84043" spans="2:2">
      <c r="B84043" s="150"/>
    </row>
    <row r="84044" spans="2:2">
      <c r="B84044" s="150"/>
    </row>
    <row r="84045" spans="2:2">
      <c r="B84045" s="150"/>
    </row>
    <row r="84046" spans="2:2">
      <c r="B84046" s="150"/>
    </row>
    <row r="84047" spans="2:2">
      <c r="B84047" s="150"/>
    </row>
    <row r="84048" spans="2:2">
      <c r="B84048" s="150"/>
    </row>
    <row r="84049" spans="2:2">
      <c r="B84049" s="150"/>
    </row>
    <row r="84050" spans="2:2">
      <c r="B84050" s="150"/>
    </row>
    <row r="84051" spans="2:2">
      <c r="B84051" s="150"/>
    </row>
    <row r="84052" spans="2:2">
      <c r="B84052" s="150"/>
    </row>
    <row r="84053" spans="2:2">
      <c r="B84053" s="150"/>
    </row>
    <row r="84054" spans="2:2">
      <c r="B84054" s="150"/>
    </row>
    <row r="84055" spans="2:2">
      <c r="B84055" s="150"/>
    </row>
    <row r="84056" spans="2:2">
      <c r="B84056" s="150"/>
    </row>
    <row r="84057" spans="2:2">
      <c r="B84057" s="150"/>
    </row>
    <row r="84058" spans="2:2">
      <c r="B84058" s="150"/>
    </row>
    <row r="84059" spans="2:2">
      <c r="B84059" s="150"/>
    </row>
    <row r="84060" spans="2:2">
      <c r="B84060" s="150"/>
    </row>
    <row r="84061" spans="2:2">
      <c r="B84061" s="150"/>
    </row>
    <row r="84062" spans="2:2">
      <c r="B84062" s="150"/>
    </row>
    <row r="84063" spans="2:2">
      <c r="B84063" s="150"/>
    </row>
    <row r="84064" spans="2:2">
      <c r="B84064" s="150"/>
    </row>
    <row r="84065" spans="2:2">
      <c r="B84065" s="150"/>
    </row>
    <row r="84066" spans="2:2">
      <c r="B84066" s="150"/>
    </row>
    <row r="84067" spans="2:2">
      <c r="B84067" s="150"/>
    </row>
    <row r="84068" spans="2:2">
      <c r="B84068" s="150"/>
    </row>
    <row r="84069" spans="2:2">
      <c r="B84069" s="150"/>
    </row>
    <row r="84070" spans="2:2">
      <c r="B84070" s="150"/>
    </row>
    <row r="84071" spans="2:2">
      <c r="B84071" s="150"/>
    </row>
    <row r="84072" spans="2:2">
      <c r="B84072" s="150"/>
    </row>
    <row r="84073" spans="2:2">
      <c r="B84073" s="150"/>
    </row>
    <row r="84074" spans="2:2">
      <c r="B84074" s="150"/>
    </row>
    <row r="84075" spans="2:2">
      <c r="B84075" s="150"/>
    </row>
    <row r="84076" spans="2:2">
      <c r="B84076" s="150"/>
    </row>
    <row r="84077" spans="2:2">
      <c r="B84077" s="150"/>
    </row>
    <row r="84078" spans="2:2">
      <c r="B84078" s="150"/>
    </row>
    <row r="84079" spans="2:2">
      <c r="B84079" s="150"/>
    </row>
    <row r="84080" spans="2:2">
      <c r="B84080" s="150"/>
    </row>
    <row r="84081" spans="2:2">
      <c r="B84081" s="150"/>
    </row>
    <row r="84082" spans="2:2">
      <c r="B84082" s="150"/>
    </row>
    <row r="84083" spans="2:2">
      <c r="B84083" s="150"/>
    </row>
    <row r="84084" spans="2:2">
      <c r="B84084" s="150"/>
    </row>
    <row r="84085" spans="2:2">
      <c r="B84085" s="150"/>
    </row>
    <row r="84086" spans="2:2">
      <c r="B84086" s="150"/>
    </row>
    <row r="84087" spans="2:2">
      <c r="B84087" s="150"/>
    </row>
    <row r="84088" spans="2:2">
      <c r="B84088" s="150"/>
    </row>
    <row r="84089" spans="2:2">
      <c r="B84089" s="150"/>
    </row>
    <row r="84090" spans="2:2">
      <c r="B84090" s="150"/>
    </row>
    <row r="84091" spans="2:2">
      <c r="B84091" s="150"/>
    </row>
    <row r="84092" spans="2:2">
      <c r="B84092" s="150"/>
    </row>
    <row r="84093" spans="2:2">
      <c r="B84093" s="150"/>
    </row>
    <row r="84094" spans="2:2">
      <c r="B84094" s="150"/>
    </row>
    <row r="84095" spans="2:2">
      <c r="B84095" s="150"/>
    </row>
    <row r="84096" spans="2:2">
      <c r="B84096" s="150"/>
    </row>
    <row r="84097" spans="2:2">
      <c r="B84097" s="150"/>
    </row>
    <row r="84098" spans="2:2">
      <c r="B84098" s="150"/>
    </row>
    <row r="84099" spans="2:2">
      <c r="B84099" s="150"/>
    </row>
    <row r="84100" spans="2:2">
      <c r="B84100" s="150"/>
    </row>
    <row r="84101" spans="2:2">
      <c r="B84101" s="150"/>
    </row>
    <row r="84102" spans="2:2">
      <c r="B84102" s="150"/>
    </row>
    <row r="84103" spans="2:2">
      <c r="B84103" s="150"/>
    </row>
    <row r="84104" spans="2:2">
      <c r="B84104" s="150"/>
    </row>
    <row r="84105" spans="2:2">
      <c r="B84105" s="150"/>
    </row>
    <row r="84106" spans="2:2">
      <c r="B84106" s="150"/>
    </row>
    <row r="84107" spans="2:2">
      <c r="B84107" s="150"/>
    </row>
    <row r="84108" spans="2:2">
      <c r="B84108" s="150"/>
    </row>
    <row r="84109" spans="2:2">
      <c r="B84109" s="150"/>
    </row>
    <row r="84110" spans="2:2">
      <c r="B84110" s="150"/>
    </row>
    <row r="84111" spans="2:2">
      <c r="B84111" s="150"/>
    </row>
    <row r="84112" spans="2:2">
      <c r="B84112" s="150"/>
    </row>
    <row r="84113" spans="2:2">
      <c r="B84113" s="150"/>
    </row>
    <row r="84114" spans="2:2">
      <c r="B84114" s="150"/>
    </row>
    <row r="84115" spans="2:2">
      <c r="B84115" s="150"/>
    </row>
    <row r="84116" spans="2:2">
      <c r="B84116" s="150"/>
    </row>
    <row r="84117" spans="2:2">
      <c r="B84117" s="150"/>
    </row>
    <row r="84118" spans="2:2">
      <c r="B84118" s="150"/>
    </row>
    <row r="84119" spans="2:2">
      <c r="B84119" s="150"/>
    </row>
    <row r="84120" spans="2:2">
      <c r="B84120" s="150"/>
    </row>
    <row r="84121" spans="2:2">
      <c r="B84121" s="150"/>
    </row>
    <row r="84122" spans="2:2">
      <c r="B84122" s="150"/>
    </row>
    <row r="84123" spans="2:2">
      <c r="B84123" s="150"/>
    </row>
    <row r="84124" spans="2:2">
      <c r="B84124" s="150"/>
    </row>
    <row r="84125" spans="2:2">
      <c r="B84125" s="150"/>
    </row>
    <row r="84126" spans="2:2">
      <c r="B84126" s="150"/>
    </row>
    <row r="84127" spans="2:2">
      <c r="B84127" s="150"/>
    </row>
    <row r="84128" spans="2:2">
      <c r="B84128" s="150"/>
    </row>
    <row r="84129" spans="2:2">
      <c r="B84129" s="150"/>
    </row>
    <row r="84130" spans="2:2">
      <c r="B84130" s="150"/>
    </row>
    <row r="84131" spans="2:2">
      <c r="B84131" s="150"/>
    </row>
    <row r="84132" spans="2:2">
      <c r="B84132" s="150"/>
    </row>
    <row r="84133" spans="2:2">
      <c r="B84133" s="150"/>
    </row>
    <row r="84134" spans="2:2">
      <c r="B84134" s="150"/>
    </row>
    <row r="84135" spans="2:2">
      <c r="B84135" s="150"/>
    </row>
    <row r="84136" spans="2:2">
      <c r="B84136" s="150"/>
    </row>
    <row r="84137" spans="2:2">
      <c r="B84137" s="150"/>
    </row>
    <row r="84138" spans="2:2">
      <c r="B84138" s="150"/>
    </row>
    <row r="84139" spans="2:2">
      <c r="B84139" s="150"/>
    </row>
    <row r="84140" spans="2:2">
      <c r="B84140" s="150"/>
    </row>
    <row r="84141" spans="2:2">
      <c r="B84141" s="150"/>
    </row>
    <row r="84142" spans="2:2">
      <c r="B84142" s="150"/>
    </row>
    <row r="84143" spans="2:2">
      <c r="B84143" s="150"/>
    </row>
    <row r="84144" spans="2:2">
      <c r="B84144" s="150"/>
    </row>
    <row r="84145" spans="2:2">
      <c r="B84145" s="150"/>
    </row>
    <row r="84146" spans="2:2">
      <c r="B84146" s="150"/>
    </row>
    <row r="84147" spans="2:2">
      <c r="B84147" s="150"/>
    </row>
    <row r="84148" spans="2:2">
      <c r="B84148" s="150"/>
    </row>
    <row r="84149" spans="2:2">
      <c r="B84149" s="150"/>
    </row>
    <row r="84150" spans="2:2">
      <c r="B84150" s="150"/>
    </row>
    <row r="84151" spans="2:2">
      <c r="B84151" s="150"/>
    </row>
    <row r="84152" spans="2:2">
      <c r="B84152" s="150"/>
    </row>
    <row r="84153" spans="2:2">
      <c r="B84153" s="150"/>
    </row>
    <row r="84154" spans="2:2">
      <c r="B84154" s="150"/>
    </row>
    <row r="84155" spans="2:2">
      <c r="B84155" s="150"/>
    </row>
    <row r="84156" spans="2:2">
      <c r="B84156" s="150"/>
    </row>
    <row r="84157" spans="2:2">
      <c r="B84157" s="150"/>
    </row>
    <row r="84158" spans="2:2">
      <c r="B84158" s="150"/>
    </row>
    <row r="84159" spans="2:2">
      <c r="B84159" s="150"/>
    </row>
    <row r="84160" spans="2:2">
      <c r="B84160" s="150"/>
    </row>
    <row r="84161" spans="2:2">
      <c r="B84161" s="150"/>
    </row>
    <row r="84162" spans="2:2">
      <c r="B84162" s="150"/>
    </row>
    <row r="84163" spans="2:2">
      <c r="B84163" s="150"/>
    </row>
    <row r="84164" spans="2:2">
      <c r="B84164" s="150"/>
    </row>
    <row r="84165" spans="2:2">
      <c r="B84165" s="150"/>
    </row>
    <row r="84166" spans="2:2">
      <c r="B84166" s="150"/>
    </row>
    <row r="84167" spans="2:2">
      <c r="B84167" s="150"/>
    </row>
    <row r="84168" spans="2:2">
      <c r="B84168" s="150"/>
    </row>
    <row r="84169" spans="2:2">
      <c r="B84169" s="150"/>
    </row>
    <row r="84170" spans="2:2">
      <c r="B84170" s="150"/>
    </row>
    <row r="84171" spans="2:2">
      <c r="B84171" s="150"/>
    </row>
    <row r="84172" spans="2:2">
      <c r="B84172" s="150"/>
    </row>
    <row r="84173" spans="2:2">
      <c r="B84173" s="150"/>
    </row>
    <row r="84174" spans="2:2">
      <c r="B84174" s="150"/>
    </row>
    <row r="84175" spans="2:2">
      <c r="B84175" s="150"/>
    </row>
    <row r="84176" spans="2:2">
      <c r="B84176" s="150"/>
    </row>
    <row r="84177" spans="2:2">
      <c r="B84177" s="150"/>
    </row>
    <row r="84178" spans="2:2">
      <c r="B84178" s="150"/>
    </row>
    <row r="84179" spans="2:2">
      <c r="B84179" s="150"/>
    </row>
    <row r="84180" spans="2:2">
      <c r="B84180" s="150"/>
    </row>
    <row r="84181" spans="2:2">
      <c r="B84181" s="150"/>
    </row>
    <row r="84182" spans="2:2">
      <c r="B84182" s="150"/>
    </row>
    <row r="84183" spans="2:2">
      <c r="B84183" s="150"/>
    </row>
    <row r="84184" spans="2:2">
      <c r="B84184" s="150"/>
    </row>
    <row r="84185" spans="2:2">
      <c r="B84185" s="150"/>
    </row>
    <row r="84186" spans="2:2">
      <c r="B84186" s="150"/>
    </row>
    <row r="84187" spans="2:2">
      <c r="B84187" s="150"/>
    </row>
    <row r="84188" spans="2:2">
      <c r="B84188" s="150"/>
    </row>
    <row r="84189" spans="2:2">
      <c r="B84189" s="150"/>
    </row>
    <row r="84190" spans="2:2">
      <c r="B84190" s="150"/>
    </row>
    <row r="84191" spans="2:2">
      <c r="B84191" s="150"/>
    </row>
    <row r="84192" spans="2:2">
      <c r="B84192" s="150"/>
    </row>
    <row r="84193" spans="2:2">
      <c r="B84193" s="150"/>
    </row>
    <row r="84194" spans="2:2">
      <c r="B84194" s="150"/>
    </row>
    <row r="84195" spans="2:2">
      <c r="B84195" s="150"/>
    </row>
    <row r="84196" spans="2:2">
      <c r="B84196" s="150"/>
    </row>
    <row r="84197" spans="2:2">
      <c r="B84197" s="150"/>
    </row>
    <row r="84198" spans="2:2">
      <c r="B84198" s="150"/>
    </row>
    <row r="84199" spans="2:2">
      <c r="B84199" s="150"/>
    </row>
    <row r="84200" spans="2:2">
      <c r="B84200" s="150"/>
    </row>
    <row r="84201" spans="2:2">
      <c r="B84201" s="150"/>
    </row>
    <row r="84202" spans="2:2">
      <c r="B84202" s="150"/>
    </row>
    <row r="84203" spans="2:2">
      <c r="B84203" s="150"/>
    </row>
    <row r="84204" spans="2:2">
      <c r="B84204" s="150"/>
    </row>
    <row r="84205" spans="2:2">
      <c r="B84205" s="150"/>
    </row>
    <row r="84206" spans="2:2">
      <c r="B84206" s="150"/>
    </row>
    <row r="84207" spans="2:2">
      <c r="B84207" s="150"/>
    </row>
    <row r="84208" spans="2:2">
      <c r="B84208" s="150"/>
    </row>
    <row r="84209" spans="2:2">
      <c r="B84209" s="150"/>
    </row>
    <row r="84210" spans="2:2">
      <c r="B84210" s="150"/>
    </row>
    <row r="84211" spans="2:2">
      <c r="B84211" s="150"/>
    </row>
    <row r="84212" spans="2:2">
      <c r="B84212" s="150"/>
    </row>
    <row r="84213" spans="2:2">
      <c r="B84213" s="150"/>
    </row>
    <row r="84214" spans="2:2">
      <c r="B84214" s="150"/>
    </row>
    <row r="84215" spans="2:2">
      <c r="B84215" s="150"/>
    </row>
    <row r="84216" spans="2:2">
      <c r="B84216" s="150"/>
    </row>
    <row r="84217" spans="2:2">
      <c r="B84217" s="150"/>
    </row>
    <row r="84218" spans="2:2">
      <c r="B84218" s="150"/>
    </row>
    <row r="84219" spans="2:2">
      <c r="B84219" s="150"/>
    </row>
    <row r="84220" spans="2:2">
      <c r="B84220" s="150"/>
    </row>
    <row r="84221" spans="2:2">
      <c r="B84221" s="150"/>
    </row>
    <row r="84222" spans="2:2">
      <c r="B84222" s="150"/>
    </row>
    <row r="84223" spans="2:2">
      <c r="B84223" s="150"/>
    </row>
    <row r="84224" spans="2:2">
      <c r="B84224" s="150"/>
    </row>
    <row r="84225" spans="2:2">
      <c r="B84225" s="150"/>
    </row>
    <row r="84226" spans="2:2">
      <c r="B84226" s="150"/>
    </row>
    <row r="84227" spans="2:2">
      <c r="B84227" s="150"/>
    </row>
    <row r="84228" spans="2:2">
      <c r="B84228" s="150"/>
    </row>
    <row r="84229" spans="2:2">
      <c r="B84229" s="150"/>
    </row>
    <row r="84230" spans="2:2">
      <c r="B84230" s="150"/>
    </row>
    <row r="84231" spans="2:2">
      <c r="B84231" s="150"/>
    </row>
    <row r="84232" spans="2:2">
      <c r="B84232" s="150"/>
    </row>
    <row r="84233" spans="2:2">
      <c r="B84233" s="150"/>
    </row>
    <row r="84234" spans="2:2">
      <c r="B84234" s="150"/>
    </row>
    <row r="84235" spans="2:2">
      <c r="B84235" s="150"/>
    </row>
    <row r="84236" spans="2:2">
      <c r="B84236" s="150"/>
    </row>
    <row r="84237" spans="2:2">
      <c r="B84237" s="150"/>
    </row>
    <row r="84238" spans="2:2">
      <c r="B84238" s="150"/>
    </row>
    <row r="84239" spans="2:2">
      <c r="B84239" s="150"/>
    </row>
    <row r="84240" spans="2:2">
      <c r="B84240" s="150"/>
    </row>
    <row r="84241" spans="2:2">
      <c r="B84241" s="150"/>
    </row>
    <row r="84242" spans="2:2">
      <c r="B84242" s="150"/>
    </row>
    <row r="84243" spans="2:2">
      <c r="B84243" s="150"/>
    </row>
    <row r="84244" spans="2:2">
      <c r="B84244" s="150"/>
    </row>
    <row r="84245" spans="2:2">
      <c r="B84245" s="150"/>
    </row>
    <row r="84246" spans="2:2">
      <c r="B84246" s="150"/>
    </row>
    <row r="84247" spans="2:2">
      <c r="B84247" s="150"/>
    </row>
    <row r="84248" spans="2:2">
      <c r="B84248" s="150"/>
    </row>
    <row r="84249" spans="2:2">
      <c r="B84249" s="150"/>
    </row>
    <row r="84250" spans="2:2">
      <c r="B84250" s="150"/>
    </row>
    <row r="84251" spans="2:2">
      <c r="B84251" s="150"/>
    </row>
    <row r="84252" spans="2:2">
      <c r="B84252" s="150"/>
    </row>
    <row r="84253" spans="2:2">
      <c r="B84253" s="150"/>
    </row>
    <row r="84254" spans="2:2">
      <c r="B84254" s="150"/>
    </row>
    <row r="84255" spans="2:2">
      <c r="B84255" s="150"/>
    </row>
    <row r="84256" spans="2:2">
      <c r="B84256" s="150"/>
    </row>
    <row r="84257" spans="2:2">
      <c r="B84257" s="150"/>
    </row>
    <row r="84258" spans="2:2">
      <c r="B84258" s="150"/>
    </row>
    <row r="84259" spans="2:2">
      <c r="B84259" s="150"/>
    </row>
    <row r="84260" spans="2:2">
      <c r="B84260" s="150"/>
    </row>
    <row r="84261" spans="2:2">
      <c r="B84261" s="150"/>
    </row>
    <row r="84262" spans="2:2">
      <c r="B84262" s="150"/>
    </row>
    <row r="84263" spans="2:2">
      <c r="B84263" s="150"/>
    </row>
    <row r="84264" spans="2:2">
      <c r="B84264" s="150"/>
    </row>
    <row r="84265" spans="2:2">
      <c r="B84265" s="150"/>
    </row>
    <row r="84266" spans="2:2">
      <c r="B84266" s="150"/>
    </row>
    <row r="84267" spans="2:2">
      <c r="B84267" s="150"/>
    </row>
    <row r="84268" spans="2:2">
      <c r="B84268" s="150"/>
    </row>
    <row r="84269" spans="2:2">
      <c r="B84269" s="150"/>
    </row>
    <row r="84270" spans="2:2">
      <c r="B84270" s="150"/>
    </row>
    <row r="84271" spans="2:2">
      <c r="B84271" s="150"/>
    </row>
    <row r="84272" spans="2:2">
      <c r="B84272" s="150"/>
    </row>
    <row r="84273" spans="2:2">
      <c r="B84273" s="150"/>
    </row>
    <row r="84274" spans="2:2">
      <c r="B84274" s="150"/>
    </row>
    <row r="84275" spans="2:2">
      <c r="B84275" s="150"/>
    </row>
    <row r="84276" spans="2:2">
      <c r="B84276" s="150"/>
    </row>
    <row r="84277" spans="2:2">
      <c r="B84277" s="150"/>
    </row>
    <row r="84278" spans="2:2">
      <c r="B84278" s="150"/>
    </row>
    <row r="84279" spans="2:2">
      <c r="B84279" s="150"/>
    </row>
    <row r="84280" spans="2:2">
      <c r="B84280" s="150"/>
    </row>
    <row r="84281" spans="2:2">
      <c r="B84281" s="150"/>
    </row>
    <row r="84282" spans="2:2">
      <c r="B84282" s="150"/>
    </row>
    <row r="84283" spans="2:2">
      <c r="B84283" s="150"/>
    </row>
    <row r="84284" spans="2:2">
      <c r="B84284" s="150"/>
    </row>
    <row r="84285" spans="2:2">
      <c r="B84285" s="150"/>
    </row>
    <row r="84286" spans="2:2">
      <c r="B84286" s="150"/>
    </row>
    <row r="84287" spans="2:2">
      <c r="B84287" s="150"/>
    </row>
    <row r="84288" spans="2:2">
      <c r="B84288" s="150"/>
    </row>
    <row r="84289" spans="2:2">
      <c r="B84289" s="150"/>
    </row>
    <row r="84290" spans="2:2">
      <c r="B84290" s="150"/>
    </row>
    <row r="84291" spans="2:2">
      <c r="B84291" s="150"/>
    </row>
    <row r="84292" spans="2:2">
      <c r="B84292" s="150"/>
    </row>
    <row r="84293" spans="2:2">
      <c r="B84293" s="150"/>
    </row>
    <row r="84294" spans="2:2">
      <c r="B84294" s="150"/>
    </row>
    <row r="84295" spans="2:2">
      <c r="B84295" s="150"/>
    </row>
    <row r="84296" spans="2:2">
      <c r="B84296" s="150"/>
    </row>
    <row r="84297" spans="2:2">
      <c r="B84297" s="150"/>
    </row>
    <row r="84298" spans="2:2">
      <c r="B84298" s="150"/>
    </row>
    <row r="84299" spans="2:2">
      <c r="B84299" s="150"/>
    </row>
    <row r="84300" spans="2:2">
      <c r="B84300" s="150"/>
    </row>
    <row r="84301" spans="2:2">
      <c r="B84301" s="150"/>
    </row>
    <row r="84302" spans="2:2">
      <c r="B84302" s="150"/>
    </row>
    <row r="84303" spans="2:2">
      <c r="B84303" s="150"/>
    </row>
    <row r="84304" spans="2:2">
      <c r="B84304" s="150"/>
    </row>
    <row r="84305" spans="2:2">
      <c r="B84305" s="150"/>
    </row>
    <row r="84306" spans="2:2">
      <c r="B84306" s="150"/>
    </row>
    <row r="84307" spans="2:2">
      <c r="B84307" s="150"/>
    </row>
    <row r="84308" spans="2:2">
      <c r="B84308" s="150"/>
    </row>
    <row r="84309" spans="2:2">
      <c r="B84309" s="150"/>
    </row>
    <row r="84310" spans="2:2">
      <c r="B84310" s="150"/>
    </row>
    <row r="84311" spans="2:2">
      <c r="B84311" s="150"/>
    </row>
    <row r="84312" spans="2:2">
      <c r="B84312" s="150"/>
    </row>
    <row r="84313" spans="2:2">
      <c r="B84313" s="150"/>
    </row>
    <row r="84314" spans="2:2">
      <c r="B84314" s="150"/>
    </row>
    <row r="84315" spans="2:2">
      <c r="B84315" s="150"/>
    </row>
    <row r="84316" spans="2:2">
      <c r="B84316" s="150"/>
    </row>
    <row r="84317" spans="2:2">
      <c r="B84317" s="150"/>
    </row>
    <row r="84318" spans="2:2">
      <c r="B84318" s="150"/>
    </row>
    <row r="84319" spans="2:2">
      <c r="B84319" s="150"/>
    </row>
    <row r="84320" spans="2:2">
      <c r="B84320" s="150"/>
    </row>
    <row r="84321" spans="2:2">
      <c r="B84321" s="150"/>
    </row>
    <row r="84322" spans="2:2">
      <c r="B84322" s="150"/>
    </row>
    <row r="84323" spans="2:2">
      <c r="B84323" s="150"/>
    </row>
    <row r="84324" spans="2:2">
      <c r="B84324" s="150"/>
    </row>
    <row r="84325" spans="2:2">
      <c r="B84325" s="150"/>
    </row>
    <row r="84326" spans="2:2">
      <c r="B84326" s="150"/>
    </row>
    <row r="84327" spans="2:2">
      <c r="B84327" s="150"/>
    </row>
    <row r="84328" spans="2:2">
      <c r="B84328" s="150"/>
    </row>
    <row r="84329" spans="2:2">
      <c r="B84329" s="150"/>
    </row>
    <row r="84330" spans="2:2">
      <c r="B84330" s="150"/>
    </row>
    <row r="84331" spans="2:2">
      <c r="B84331" s="150"/>
    </row>
    <row r="84332" spans="2:2">
      <c r="B84332" s="150"/>
    </row>
    <row r="84333" spans="2:2">
      <c r="B84333" s="150"/>
    </row>
    <row r="84334" spans="2:2">
      <c r="B84334" s="150"/>
    </row>
    <row r="84335" spans="2:2">
      <c r="B84335" s="150"/>
    </row>
    <row r="84336" spans="2:2">
      <c r="B84336" s="150"/>
    </row>
    <row r="84337" spans="2:2">
      <c r="B84337" s="150"/>
    </row>
    <row r="84338" spans="2:2">
      <c r="B84338" s="150"/>
    </row>
    <row r="84339" spans="2:2">
      <c r="B84339" s="150"/>
    </row>
    <row r="84340" spans="2:2">
      <c r="B84340" s="150"/>
    </row>
    <row r="84341" spans="2:2">
      <c r="B84341" s="150"/>
    </row>
    <row r="84342" spans="2:2">
      <c r="B84342" s="150"/>
    </row>
    <row r="84343" spans="2:2">
      <c r="B84343" s="150"/>
    </row>
    <row r="84344" spans="2:2">
      <c r="B84344" s="150"/>
    </row>
    <row r="84345" spans="2:2">
      <c r="B84345" s="150"/>
    </row>
    <row r="84346" spans="2:2">
      <c r="B84346" s="150"/>
    </row>
    <row r="84347" spans="2:2">
      <c r="B84347" s="150"/>
    </row>
    <row r="84348" spans="2:2">
      <c r="B84348" s="150"/>
    </row>
    <row r="84349" spans="2:2">
      <c r="B84349" s="150"/>
    </row>
    <row r="84350" spans="2:2">
      <c r="B84350" s="150"/>
    </row>
    <row r="84351" spans="2:2">
      <c r="B84351" s="150"/>
    </row>
    <row r="84352" spans="2:2">
      <c r="B84352" s="150"/>
    </row>
    <row r="84353" spans="2:2">
      <c r="B84353" s="150"/>
    </row>
    <row r="84354" spans="2:2">
      <c r="B84354" s="150"/>
    </row>
    <row r="84355" spans="2:2">
      <c r="B84355" s="150"/>
    </row>
    <row r="84356" spans="2:2">
      <c r="B84356" s="150"/>
    </row>
    <row r="84357" spans="2:2">
      <c r="B84357" s="150"/>
    </row>
    <row r="84358" spans="2:2">
      <c r="B84358" s="150"/>
    </row>
    <row r="84359" spans="2:2">
      <c r="B84359" s="150"/>
    </row>
    <row r="84360" spans="2:2">
      <c r="B84360" s="150"/>
    </row>
    <row r="84361" spans="2:2">
      <c r="B84361" s="150"/>
    </row>
    <row r="84362" spans="2:2">
      <c r="B84362" s="150"/>
    </row>
    <row r="84363" spans="2:2">
      <c r="B84363" s="150"/>
    </row>
    <row r="84364" spans="2:2">
      <c r="B84364" s="150"/>
    </row>
    <row r="84365" spans="2:2">
      <c r="B84365" s="150"/>
    </row>
    <row r="84366" spans="2:2">
      <c r="B84366" s="150"/>
    </row>
    <row r="84367" spans="2:2">
      <c r="B84367" s="150"/>
    </row>
    <row r="84368" spans="2:2">
      <c r="B84368" s="150"/>
    </row>
    <row r="84369" spans="2:2">
      <c r="B84369" s="150"/>
    </row>
    <row r="84370" spans="2:2">
      <c r="B84370" s="150"/>
    </row>
    <row r="84371" spans="2:2">
      <c r="B84371" s="150"/>
    </row>
    <row r="84372" spans="2:2">
      <c r="B84372" s="150"/>
    </row>
    <row r="84373" spans="2:2">
      <c r="B84373" s="150"/>
    </row>
    <row r="84374" spans="2:2">
      <c r="B84374" s="150"/>
    </row>
    <row r="84375" spans="2:2">
      <c r="B84375" s="150"/>
    </row>
    <row r="84376" spans="2:2">
      <c r="B84376" s="150"/>
    </row>
    <row r="84377" spans="2:2">
      <c r="B84377" s="150"/>
    </row>
    <row r="84378" spans="2:2">
      <c r="B84378" s="150"/>
    </row>
    <row r="84379" spans="2:2">
      <c r="B84379" s="150"/>
    </row>
    <row r="84380" spans="2:2">
      <c r="B84380" s="150"/>
    </row>
    <row r="84381" spans="2:2">
      <c r="B84381" s="150"/>
    </row>
    <row r="84382" spans="2:2">
      <c r="B84382" s="150"/>
    </row>
    <row r="84383" spans="2:2">
      <c r="B84383" s="150"/>
    </row>
    <row r="84384" spans="2:2">
      <c r="B84384" s="150"/>
    </row>
    <row r="84385" spans="2:2">
      <c r="B84385" s="150"/>
    </row>
    <row r="84386" spans="2:2">
      <c r="B84386" s="150"/>
    </row>
    <row r="84387" spans="2:2">
      <c r="B84387" s="150"/>
    </row>
    <row r="84388" spans="2:2">
      <c r="B84388" s="150"/>
    </row>
    <row r="84389" spans="2:2">
      <c r="B84389" s="150"/>
    </row>
    <row r="84390" spans="2:2">
      <c r="B84390" s="150"/>
    </row>
    <row r="84391" spans="2:2">
      <c r="B84391" s="150"/>
    </row>
    <row r="84392" spans="2:2">
      <c r="B84392" s="150"/>
    </row>
    <row r="84393" spans="2:2">
      <c r="B84393" s="150"/>
    </row>
    <row r="84394" spans="2:2">
      <c r="B84394" s="150"/>
    </row>
    <row r="84395" spans="2:2">
      <c r="B84395" s="150"/>
    </row>
    <row r="84396" spans="2:2">
      <c r="B84396" s="150"/>
    </row>
    <row r="84397" spans="2:2">
      <c r="B84397" s="150"/>
    </row>
    <row r="84398" spans="2:2">
      <c r="B84398" s="150"/>
    </row>
    <row r="84399" spans="2:2">
      <c r="B84399" s="150"/>
    </row>
    <row r="84400" spans="2:2">
      <c r="B84400" s="150"/>
    </row>
    <row r="84401" spans="2:2">
      <c r="B84401" s="150"/>
    </row>
    <row r="84402" spans="2:2">
      <c r="B84402" s="150"/>
    </row>
    <row r="84403" spans="2:2">
      <c r="B84403" s="150"/>
    </row>
    <row r="84404" spans="2:2">
      <c r="B84404" s="150"/>
    </row>
    <row r="84405" spans="2:2">
      <c r="B84405" s="150"/>
    </row>
    <row r="84406" spans="2:2">
      <c r="B84406" s="150"/>
    </row>
    <row r="84407" spans="2:2">
      <c r="B84407" s="150"/>
    </row>
    <row r="84408" spans="2:2">
      <c r="B84408" s="150"/>
    </row>
    <row r="84409" spans="2:2">
      <c r="B84409" s="150"/>
    </row>
    <row r="84410" spans="2:2">
      <c r="B84410" s="150"/>
    </row>
    <row r="84411" spans="2:2">
      <c r="B84411" s="150"/>
    </row>
    <row r="84412" spans="2:2">
      <c r="B84412" s="150"/>
    </row>
    <row r="84413" spans="2:2">
      <c r="B84413" s="150"/>
    </row>
    <row r="84414" spans="2:2">
      <c r="B84414" s="150"/>
    </row>
    <row r="84415" spans="2:2">
      <c r="B84415" s="150"/>
    </row>
    <row r="84416" spans="2:2">
      <c r="B84416" s="150"/>
    </row>
    <row r="84417" spans="2:2">
      <c r="B84417" s="150"/>
    </row>
    <row r="84418" spans="2:2">
      <c r="B84418" s="150"/>
    </row>
    <row r="84419" spans="2:2">
      <c r="B84419" s="150"/>
    </row>
    <row r="84420" spans="2:2">
      <c r="B84420" s="150"/>
    </row>
    <row r="84421" spans="2:2">
      <c r="B84421" s="150"/>
    </row>
    <row r="84422" spans="2:2">
      <c r="B84422" s="150"/>
    </row>
    <row r="84423" spans="2:2">
      <c r="B84423" s="150"/>
    </row>
    <row r="84424" spans="2:2">
      <c r="B84424" s="150"/>
    </row>
    <row r="84425" spans="2:2">
      <c r="B84425" s="150"/>
    </row>
    <row r="84426" spans="2:2">
      <c r="B84426" s="150"/>
    </row>
    <row r="84427" spans="2:2">
      <c r="B84427" s="150"/>
    </row>
    <row r="84428" spans="2:2">
      <c r="B84428" s="150"/>
    </row>
    <row r="84429" spans="2:2">
      <c r="B84429" s="150"/>
    </row>
    <row r="84430" spans="2:2">
      <c r="B84430" s="150"/>
    </row>
    <row r="84431" spans="2:2">
      <c r="B84431" s="150"/>
    </row>
    <row r="84432" spans="2:2">
      <c r="B84432" s="150"/>
    </row>
    <row r="84433" spans="2:2">
      <c r="B84433" s="150"/>
    </row>
    <row r="84434" spans="2:2">
      <c r="B84434" s="150"/>
    </row>
    <row r="84435" spans="2:2">
      <c r="B84435" s="150"/>
    </row>
    <row r="84436" spans="2:2">
      <c r="B84436" s="150"/>
    </row>
    <row r="84437" spans="2:2">
      <c r="B84437" s="150"/>
    </row>
    <row r="84438" spans="2:2">
      <c r="B84438" s="150"/>
    </row>
    <row r="84439" spans="2:2">
      <c r="B84439" s="150"/>
    </row>
    <row r="84440" spans="2:2">
      <c r="B84440" s="150"/>
    </row>
    <row r="84441" spans="2:2">
      <c r="B84441" s="150"/>
    </row>
    <row r="84442" spans="2:2">
      <c r="B84442" s="150"/>
    </row>
    <row r="84443" spans="2:2">
      <c r="B84443" s="150"/>
    </row>
    <row r="84444" spans="2:2">
      <c r="B84444" s="150"/>
    </row>
    <row r="84445" spans="2:2">
      <c r="B84445" s="150"/>
    </row>
    <row r="84446" spans="2:2">
      <c r="B84446" s="150"/>
    </row>
    <row r="84447" spans="2:2">
      <c r="B84447" s="150"/>
    </row>
    <row r="84448" spans="2:2">
      <c r="B84448" s="150"/>
    </row>
    <row r="84449" spans="2:2">
      <c r="B84449" s="150"/>
    </row>
    <row r="84450" spans="2:2">
      <c r="B84450" s="150"/>
    </row>
    <row r="84451" spans="2:2">
      <c r="B84451" s="150"/>
    </row>
    <row r="84452" spans="2:2">
      <c r="B84452" s="150"/>
    </row>
    <row r="84453" spans="2:2">
      <c r="B84453" s="150"/>
    </row>
    <row r="84454" spans="2:2">
      <c r="B84454" s="150"/>
    </row>
    <row r="84455" spans="2:2">
      <c r="B84455" s="150"/>
    </row>
    <row r="84456" spans="2:2">
      <c r="B84456" s="150"/>
    </row>
    <row r="84457" spans="2:2">
      <c r="B84457" s="150"/>
    </row>
    <row r="84458" spans="2:2">
      <c r="B84458" s="150"/>
    </row>
    <row r="84459" spans="2:2">
      <c r="B84459" s="150"/>
    </row>
    <row r="84460" spans="2:2">
      <c r="B84460" s="150"/>
    </row>
    <row r="84461" spans="2:2">
      <c r="B84461" s="150"/>
    </row>
    <row r="84462" spans="2:2">
      <c r="B84462" s="150"/>
    </row>
    <row r="84463" spans="2:2">
      <c r="B84463" s="150"/>
    </row>
    <row r="84464" spans="2:2">
      <c r="B84464" s="150"/>
    </row>
    <row r="84465" spans="2:2">
      <c r="B84465" s="150"/>
    </row>
    <row r="84466" spans="2:2">
      <c r="B84466" s="150"/>
    </row>
    <row r="84467" spans="2:2">
      <c r="B84467" s="150"/>
    </row>
    <row r="84468" spans="2:2">
      <c r="B84468" s="150"/>
    </row>
    <row r="84469" spans="2:2">
      <c r="B84469" s="150"/>
    </row>
    <row r="84470" spans="2:2">
      <c r="B84470" s="150"/>
    </row>
    <row r="84471" spans="2:2">
      <c r="B84471" s="150"/>
    </row>
    <row r="84472" spans="2:2">
      <c r="B84472" s="150"/>
    </row>
    <row r="84473" spans="2:2">
      <c r="B84473" s="150"/>
    </row>
    <row r="84474" spans="2:2">
      <c r="B84474" s="150"/>
    </row>
    <row r="84475" spans="2:2">
      <c r="B84475" s="150"/>
    </row>
    <row r="84476" spans="2:2">
      <c r="B84476" s="150"/>
    </row>
    <row r="84477" spans="2:2">
      <c r="B84477" s="150"/>
    </row>
    <row r="84478" spans="2:2">
      <c r="B84478" s="150"/>
    </row>
    <row r="84479" spans="2:2">
      <c r="B84479" s="150"/>
    </row>
    <row r="84480" spans="2:2">
      <c r="B84480" s="150"/>
    </row>
    <row r="84481" spans="2:2">
      <c r="B84481" s="150"/>
    </row>
    <row r="84482" spans="2:2">
      <c r="B84482" s="150"/>
    </row>
    <row r="84483" spans="2:2">
      <c r="B84483" s="150"/>
    </row>
    <row r="84484" spans="2:2">
      <c r="B84484" s="150"/>
    </row>
    <row r="84485" spans="2:2">
      <c r="B84485" s="150"/>
    </row>
    <row r="84486" spans="2:2">
      <c r="B84486" s="150"/>
    </row>
    <row r="84487" spans="2:2">
      <c r="B84487" s="150"/>
    </row>
    <row r="84488" spans="2:2">
      <c r="B84488" s="150"/>
    </row>
    <row r="84489" spans="2:2">
      <c r="B84489" s="150"/>
    </row>
    <row r="84490" spans="2:2">
      <c r="B84490" s="150"/>
    </row>
    <row r="84491" spans="2:2">
      <c r="B84491" s="150"/>
    </row>
    <row r="84492" spans="2:2">
      <c r="B84492" s="150"/>
    </row>
    <row r="84493" spans="2:2">
      <c r="B84493" s="150"/>
    </row>
    <row r="84494" spans="2:2">
      <c r="B84494" s="150"/>
    </row>
    <row r="84495" spans="2:2">
      <c r="B84495" s="150"/>
    </row>
    <row r="84496" spans="2:2">
      <c r="B84496" s="150"/>
    </row>
    <row r="84497" spans="2:2">
      <c r="B84497" s="150"/>
    </row>
    <row r="84498" spans="2:2">
      <c r="B84498" s="150"/>
    </row>
    <row r="84499" spans="2:2">
      <c r="B84499" s="150"/>
    </row>
    <row r="84500" spans="2:2">
      <c r="B84500" s="150"/>
    </row>
    <row r="84501" spans="2:2">
      <c r="B84501" s="150"/>
    </row>
    <row r="84502" spans="2:2">
      <c r="B84502" s="150"/>
    </row>
    <row r="84503" spans="2:2">
      <c r="B84503" s="150"/>
    </row>
    <row r="84504" spans="2:2">
      <c r="B84504" s="150"/>
    </row>
    <row r="84505" spans="2:2">
      <c r="B84505" s="150"/>
    </row>
    <row r="84506" spans="2:2">
      <c r="B84506" s="150"/>
    </row>
    <row r="84507" spans="2:2">
      <c r="B84507" s="150"/>
    </row>
    <row r="84508" spans="2:2">
      <c r="B84508" s="150"/>
    </row>
    <row r="84509" spans="2:2">
      <c r="B84509" s="150"/>
    </row>
    <row r="84510" spans="2:2">
      <c r="B84510" s="150"/>
    </row>
    <row r="84511" spans="2:2">
      <c r="B84511" s="150"/>
    </row>
    <row r="84512" spans="2:2">
      <c r="B84512" s="150"/>
    </row>
    <row r="84513" spans="2:2">
      <c r="B84513" s="150"/>
    </row>
    <row r="84514" spans="2:2">
      <c r="B84514" s="150"/>
    </row>
    <row r="84515" spans="2:2">
      <c r="B84515" s="150"/>
    </row>
    <row r="84516" spans="2:2">
      <c r="B84516" s="150"/>
    </row>
    <row r="84517" spans="2:2">
      <c r="B84517" s="150"/>
    </row>
    <row r="84518" spans="2:2">
      <c r="B84518" s="150"/>
    </row>
    <row r="84519" spans="2:2">
      <c r="B84519" s="150"/>
    </row>
    <row r="84520" spans="2:2">
      <c r="B84520" s="150"/>
    </row>
    <row r="84521" spans="2:2">
      <c r="B84521" s="150"/>
    </row>
    <row r="84522" spans="2:2">
      <c r="B84522" s="150"/>
    </row>
    <row r="84523" spans="2:2">
      <c r="B84523" s="150"/>
    </row>
    <row r="84524" spans="2:2">
      <c r="B84524" s="150"/>
    </row>
    <row r="84525" spans="2:2">
      <c r="B84525" s="150"/>
    </row>
    <row r="84526" spans="2:2">
      <c r="B84526" s="150"/>
    </row>
    <row r="84527" spans="2:2">
      <c r="B84527" s="150"/>
    </row>
    <row r="84528" spans="2:2">
      <c r="B84528" s="150"/>
    </row>
    <row r="84529" spans="2:2">
      <c r="B84529" s="150"/>
    </row>
    <row r="84530" spans="2:2">
      <c r="B84530" s="150"/>
    </row>
    <row r="84531" spans="2:2">
      <c r="B84531" s="150"/>
    </row>
    <row r="84532" spans="2:2">
      <c r="B84532" s="150"/>
    </row>
    <row r="84533" spans="2:2">
      <c r="B84533" s="150"/>
    </row>
    <row r="84534" spans="2:2">
      <c r="B84534" s="150"/>
    </row>
    <row r="84535" spans="2:2">
      <c r="B84535" s="150"/>
    </row>
    <row r="84536" spans="2:2">
      <c r="B84536" s="150"/>
    </row>
    <row r="84537" spans="2:2">
      <c r="B84537" s="150"/>
    </row>
    <row r="84538" spans="2:2">
      <c r="B84538" s="150"/>
    </row>
    <row r="84539" spans="2:2">
      <c r="B84539" s="150"/>
    </row>
    <row r="84540" spans="2:2">
      <c r="B84540" s="150"/>
    </row>
    <row r="84541" spans="2:2">
      <c r="B84541" s="150"/>
    </row>
    <row r="84542" spans="2:2">
      <c r="B84542" s="150"/>
    </row>
    <row r="84543" spans="2:2">
      <c r="B84543" s="150"/>
    </row>
    <row r="84544" spans="2:2">
      <c r="B84544" s="150"/>
    </row>
    <row r="84545" spans="2:2">
      <c r="B84545" s="150"/>
    </row>
    <row r="84546" spans="2:2">
      <c r="B84546" s="150"/>
    </row>
    <row r="84547" spans="2:2">
      <c r="B84547" s="150"/>
    </row>
    <row r="84548" spans="2:2">
      <c r="B84548" s="150"/>
    </row>
    <row r="84549" spans="2:2">
      <c r="B84549" s="150"/>
    </row>
    <row r="84550" spans="2:2">
      <c r="B84550" s="150"/>
    </row>
    <row r="84551" spans="2:2">
      <c r="B84551" s="150"/>
    </row>
    <row r="84552" spans="2:2">
      <c r="B84552" s="150"/>
    </row>
    <row r="84553" spans="2:2">
      <c r="B84553" s="150"/>
    </row>
    <row r="84554" spans="2:2">
      <c r="B84554" s="150"/>
    </row>
    <row r="84555" spans="2:2">
      <c r="B84555" s="150"/>
    </row>
    <row r="84556" spans="2:2">
      <c r="B84556" s="150"/>
    </row>
    <row r="84557" spans="2:2">
      <c r="B84557" s="150"/>
    </row>
    <row r="84558" spans="2:2">
      <c r="B84558" s="150"/>
    </row>
    <row r="84559" spans="2:2">
      <c r="B84559" s="150"/>
    </row>
    <row r="84560" spans="2:2">
      <c r="B84560" s="150"/>
    </row>
    <row r="84561" spans="2:2">
      <c r="B84561" s="150"/>
    </row>
    <row r="84562" spans="2:2">
      <c r="B84562" s="150"/>
    </row>
    <row r="84563" spans="2:2">
      <c r="B84563" s="150"/>
    </row>
    <row r="84564" spans="2:2">
      <c r="B84564" s="150"/>
    </row>
    <row r="84565" spans="2:2">
      <c r="B84565" s="150"/>
    </row>
    <row r="84566" spans="2:2">
      <c r="B84566" s="150"/>
    </row>
    <row r="84567" spans="2:2">
      <c r="B84567" s="150"/>
    </row>
    <row r="84568" spans="2:2">
      <c r="B84568" s="150"/>
    </row>
    <row r="84569" spans="2:2">
      <c r="B84569" s="150"/>
    </row>
    <row r="84570" spans="2:2">
      <c r="B84570" s="150"/>
    </row>
    <row r="84571" spans="2:2">
      <c r="B84571" s="150"/>
    </row>
    <row r="84572" spans="2:2">
      <c r="B84572" s="150"/>
    </row>
    <row r="84573" spans="2:2">
      <c r="B84573" s="150"/>
    </row>
    <row r="84574" spans="2:2">
      <c r="B84574" s="150"/>
    </row>
    <row r="84575" spans="2:2">
      <c r="B84575" s="150"/>
    </row>
    <row r="84576" spans="2:2">
      <c r="B84576" s="150"/>
    </row>
    <row r="84577" spans="2:2">
      <c r="B84577" s="150"/>
    </row>
    <row r="84578" spans="2:2">
      <c r="B84578" s="150"/>
    </row>
    <row r="84579" spans="2:2">
      <c r="B84579" s="150"/>
    </row>
    <row r="84580" spans="2:2">
      <c r="B84580" s="150"/>
    </row>
    <row r="84581" spans="2:2">
      <c r="B84581" s="150"/>
    </row>
    <row r="84582" spans="2:2">
      <c r="B84582" s="150"/>
    </row>
    <row r="84583" spans="2:2">
      <c r="B84583" s="150"/>
    </row>
    <row r="84584" spans="2:2">
      <c r="B84584" s="150"/>
    </row>
    <row r="84585" spans="2:2">
      <c r="B84585" s="150"/>
    </row>
    <row r="84586" spans="2:2">
      <c r="B84586" s="150"/>
    </row>
    <row r="84587" spans="2:2">
      <c r="B84587" s="150"/>
    </row>
    <row r="84588" spans="2:2">
      <c r="B84588" s="150"/>
    </row>
    <row r="84589" spans="2:2">
      <c r="B84589" s="150"/>
    </row>
    <row r="84590" spans="2:2">
      <c r="B84590" s="150"/>
    </row>
    <row r="84591" spans="2:2">
      <c r="B84591" s="150"/>
    </row>
    <row r="84592" spans="2:2">
      <c r="B84592" s="150"/>
    </row>
    <row r="84593" spans="2:2">
      <c r="B84593" s="150"/>
    </row>
    <row r="84594" spans="2:2">
      <c r="B84594" s="150"/>
    </row>
    <row r="84595" spans="2:2">
      <c r="B84595" s="150"/>
    </row>
    <row r="84596" spans="2:2">
      <c r="B84596" s="150"/>
    </row>
    <row r="84597" spans="2:2">
      <c r="B84597" s="150"/>
    </row>
    <row r="84598" spans="2:2">
      <c r="B84598" s="150"/>
    </row>
    <row r="84599" spans="2:2">
      <c r="B84599" s="150"/>
    </row>
    <row r="84600" spans="2:2">
      <c r="B84600" s="150"/>
    </row>
    <row r="84601" spans="2:2">
      <c r="B84601" s="150"/>
    </row>
    <row r="84602" spans="2:2">
      <c r="B84602" s="150"/>
    </row>
    <row r="84603" spans="2:2">
      <c r="B84603" s="150"/>
    </row>
    <row r="84604" spans="2:2">
      <c r="B84604" s="150"/>
    </row>
    <row r="84605" spans="2:2">
      <c r="B84605" s="150"/>
    </row>
    <row r="84606" spans="2:2">
      <c r="B84606" s="150"/>
    </row>
    <row r="84607" spans="2:2">
      <c r="B84607" s="150"/>
    </row>
    <row r="84608" spans="2:2">
      <c r="B84608" s="150"/>
    </row>
    <row r="84609" spans="2:2">
      <c r="B84609" s="150"/>
    </row>
    <row r="84610" spans="2:2">
      <c r="B84610" s="150"/>
    </row>
    <row r="84611" spans="2:2">
      <c r="B84611" s="150"/>
    </row>
    <row r="84612" spans="2:2">
      <c r="B84612" s="150"/>
    </row>
    <row r="84613" spans="2:2">
      <c r="B84613" s="150"/>
    </row>
    <row r="84614" spans="2:2">
      <c r="B84614" s="150"/>
    </row>
    <row r="84615" spans="2:2">
      <c r="B84615" s="150"/>
    </row>
    <row r="84616" spans="2:2">
      <c r="B84616" s="150"/>
    </row>
    <row r="84617" spans="2:2">
      <c r="B84617" s="150"/>
    </row>
    <row r="84618" spans="2:2">
      <c r="B84618" s="150"/>
    </row>
    <row r="84619" spans="2:2">
      <c r="B84619" s="150"/>
    </row>
    <row r="84620" spans="2:2">
      <c r="B84620" s="150"/>
    </row>
    <row r="84621" spans="2:2">
      <c r="B84621" s="150"/>
    </row>
    <row r="84622" spans="2:2">
      <c r="B84622" s="150"/>
    </row>
    <row r="84623" spans="2:2">
      <c r="B84623" s="150"/>
    </row>
    <row r="84624" spans="2:2">
      <c r="B84624" s="150"/>
    </row>
    <row r="84625" spans="2:2">
      <c r="B84625" s="150"/>
    </row>
    <row r="84626" spans="2:2">
      <c r="B84626" s="150"/>
    </row>
    <row r="84627" spans="2:2">
      <c r="B84627" s="150"/>
    </row>
    <row r="84628" spans="2:2">
      <c r="B84628" s="150"/>
    </row>
    <row r="84629" spans="2:2">
      <c r="B84629" s="150"/>
    </row>
    <row r="84630" spans="2:2">
      <c r="B84630" s="150"/>
    </row>
    <row r="84631" spans="2:2">
      <c r="B84631" s="150"/>
    </row>
    <row r="84632" spans="2:2">
      <c r="B84632" s="150"/>
    </row>
    <row r="84633" spans="2:2">
      <c r="B84633" s="150"/>
    </row>
    <row r="84634" spans="2:2">
      <c r="B84634" s="150"/>
    </row>
    <row r="84635" spans="2:2">
      <c r="B84635" s="150"/>
    </row>
    <row r="84636" spans="2:2">
      <c r="B84636" s="150"/>
    </row>
    <row r="84637" spans="2:2">
      <c r="B84637" s="150"/>
    </row>
    <row r="84638" spans="2:2">
      <c r="B84638" s="150"/>
    </row>
    <row r="84639" spans="2:2">
      <c r="B84639" s="150"/>
    </row>
    <row r="84640" spans="2:2">
      <c r="B84640" s="150"/>
    </row>
    <row r="84641" spans="2:2">
      <c r="B84641" s="150"/>
    </row>
    <row r="84642" spans="2:2">
      <c r="B84642" s="150"/>
    </row>
    <row r="84643" spans="2:2">
      <c r="B84643" s="150"/>
    </row>
    <row r="84644" spans="2:2">
      <c r="B84644" s="150"/>
    </row>
    <row r="84645" spans="2:2">
      <c r="B84645" s="150"/>
    </row>
    <row r="84646" spans="2:2">
      <c r="B84646" s="150"/>
    </row>
    <row r="84647" spans="2:2">
      <c r="B84647" s="150"/>
    </row>
    <row r="84648" spans="2:2">
      <c r="B84648" s="150"/>
    </row>
    <row r="84649" spans="2:2">
      <c r="B84649" s="150"/>
    </row>
    <row r="84650" spans="2:2">
      <c r="B84650" s="150"/>
    </row>
    <row r="84651" spans="2:2">
      <c r="B84651" s="150"/>
    </row>
    <row r="84652" spans="2:2">
      <c r="B84652" s="150"/>
    </row>
    <row r="84653" spans="2:2">
      <c r="B84653" s="150"/>
    </row>
    <row r="84654" spans="2:2">
      <c r="B84654" s="150"/>
    </row>
    <row r="84655" spans="2:2">
      <c r="B84655" s="150"/>
    </row>
    <row r="84656" spans="2:2">
      <c r="B84656" s="150"/>
    </row>
    <row r="84657" spans="2:2">
      <c r="B84657" s="150"/>
    </row>
    <row r="84658" spans="2:2">
      <c r="B84658" s="150"/>
    </row>
    <row r="84659" spans="2:2">
      <c r="B84659" s="150"/>
    </row>
    <row r="84660" spans="2:2">
      <c r="B84660" s="150"/>
    </row>
    <row r="84661" spans="2:2">
      <c r="B84661" s="150"/>
    </row>
    <row r="84662" spans="2:2">
      <c r="B84662" s="150"/>
    </row>
    <row r="84663" spans="2:2">
      <c r="B84663" s="150"/>
    </row>
    <row r="84664" spans="2:2">
      <c r="B84664" s="150"/>
    </row>
    <row r="84665" spans="2:2">
      <c r="B84665" s="150"/>
    </row>
    <row r="84666" spans="2:2">
      <c r="B84666" s="150"/>
    </row>
    <row r="84667" spans="2:2">
      <c r="B84667" s="150"/>
    </row>
    <row r="84668" spans="2:2">
      <c r="B84668" s="150"/>
    </row>
    <row r="84669" spans="2:2">
      <c r="B84669" s="150"/>
    </row>
    <row r="84670" spans="2:2">
      <c r="B84670" s="150"/>
    </row>
    <row r="84671" spans="2:2">
      <c r="B84671" s="150"/>
    </row>
    <row r="84672" spans="2:2">
      <c r="B84672" s="150"/>
    </row>
    <row r="84673" spans="2:2">
      <c r="B84673" s="150"/>
    </row>
    <row r="84674" spans="2:2">
      <c r="B84674" s="150"/>
    </row>
    <row r="84675" spans="2:2">
      <c r="B84675" s="150"/>
    </row>
    <row r="84676" spans="2:2">
      <c r="B84676" s="150"/>
    </row>
    <row r="84677" spans="2:2">
      <c r="B84677" s="150"/>
    </row>
    <row r="84678" spans="2:2">
      <c r="B84678" s="150"/>
    </row>
    <row r="84679" spans="2:2">
      <c r="B84679" s="150"/>
    </row>
    <row r="84680" spans="2:2">
      <c r="B84680" s="150"/>
    </row>
    <row r="84681" spans="2:2">
      <c r="B84681" s="150"/>
    </row>
    <row r="84682" spans="2:2">
      <c r="B84682" s="150"/>
    </row>
    <row r="84683" spans="2:2">
      <c r="B84683" s="150"/>
    </row>
    <row r="84684" spans="2:2">
      <c r="B84684" s="150"/>
    </row>
    <row r="84685" spans="2:2">
      <c r="B84685" s="150"/>
    </row>
    <row r="84686" spans="2:2">
      <c r="B84686" s="150"/>
    </row>
    <row r="84687" spans="2:2">
      <c r="B84687" s="150"/>
    </row>
    <row r="84688" spans="2:2">
      <c r="B84688" s="150"/>
    </row>
    <row r="84689" spans="2:2">
      <c r="B84689" s="150"/>
    </row>
    <row r="84690" spans="2:2">
      <c r="B84690" s="150"/>
    </row>
    <row r="84691" spans="2:2">
      <c r="B84691" s="150"/>
    </row>
    <row r="84692" spans="2:2">
      <c r="B84692" s="150"/>
    </row>
    <row r="84693" spans="2:2">
      <c r="B84693" s="150"/>
    </row>
    <row r="84694" spans="2:2">
      <c r="B84694" s="150"/>
    </row>
    <row r="84695" spans="2:2">
      <c r="B84695" s="150"/>
    </row>
    <row r="84696" spans="2:2">
      <c r="B84696" s="150"/>
    </row>
    <row r="84697" spans="2:2">
      <c r="B84697" s="150"/>
    </row>
    <row r="84698" spans="2:2">
      <c r="B84698" s="150"/>
    </row>
    <row r="84699" spans="2:2">
      <c r="B84699" s="150"/>
    </row>
    <row r="84700" spans="2:2">
      <c r="B84700" s="150"/>
    </row>
    <row r="84701" spans="2:2">
      <c r="B84701" s="150"/>
    </row>
    <row r="84702" spans="2:2">
      <c r="B84702" s="150"/>
    </row>
    <row r="84703" spans="2:2">
      <c r="B84703" s="150"/>
    </row>
    <row r="84704" spans="2:2">
      <c r="B84704" s="150"/>
    </row>
    <row r="84705" spans="2:2">
      <c r="B84705" s="150"/>
    </row>
    <row r="84706" spans="2:2">
      <c r="B84706" s="150"/>
    </row>
    <row r="84707" spans="2:2">
      <c r="B84707" s="150"/>
    </row>
    <row r="84708" spans="2:2">
      <c r="B84708" s="150"/>
    </row>
    <row r="84709" spans="2:2">
      <c r="B84709" s="150"/>
    </row>
    <row r="84710" spans="2:2">
      <c r="B84710" s="150"/>
    </row>
    <row r="84711" spans="2:2">
      <c r="B84711" s="150"/>
    </row>
    <row r="84712" spans="2:2">
      <c r="B84712" s="150"/>
    </row>
    <row r="84713" spans="2:2">
      <c r="B84713" s="150"/>
    </row>
    <row r="84714" spans="2:2">
      <c r="B84714" s="150"/>
    </row>
    <row r="84715" spans="2:2">
      <c r="B84715" s="150"/>
    </row>
    <row r="84716" spans="2:2">
      <c r="B84716" s="150"/>
    </row>
    <row r="84717" spans="2:2">
      <c r="B84717" s="150"/>
    </row>
    <row r="84718" spans="2:2">
      <c r="B84718" s="150"/>
    </row>
    <row r="84719" spans="2:2">
      <c r="B84719" s="150"/>
    </row>
    <row r="84720" spans="2:2">
      <c r="B84720" s="150"/>
    </row>
    <row r="84721" spans="2:2">
      <c r="B84721" s="150"/>
    </row>
    <row r="84722" spans="2:2">
      <c r="B84722" s="150"/>
    </row>
    <row r="84723" spans="2:2">
      <c r="B84723" s="150"/>
    </row>
    <row r="84724" spans="2:2">
      <c r="B84724" s="150"/>
    </row>
    <row r="84725" spans="2:2">
      <c r="B84725" s="150"/>
    </row>
    <row r="84726" spans="2:2">
      <c r="B84726" s="150"/>
    </row>
    <row r="84727" spans="2:2">
      <c r="B84727" s="150"/>
    </row>
    <row r="84728" spans="2:2">
      <c r="B84728" s="150"/>
    </row>
    <row r="84729" spans="2:2">
      <c r="B84729" s="150"/>
    </row>
    <row r="84730" spans="2:2">
      <c r="B84730" s="150"/>
    </row>
    <row r="84731" spans="2:2">
      <c r="B84731" s="150"/>
    </row>
    <row r="84732" spans="2:2">
      <c r="B84732" s="150"/>
    </row>
    <row r="84733" spans="2:2">
      <c r="B84733" s="150"/>
    </row>
    <row r="84734" spans="2:2">
      <c r="B84734" s="150"/>
    </row>
    <row r="84735" spans="2:2">
      <c r="B84735" s="150"/>
    </row>
    <row r="84736" spans="2:2">
      <c r="B84736" s="150"/>
    </row>
    <row r="84737" spans="2:2">
      <c r="B84737" s="150"/>
    </row>
    <row r="84738" spans="2:2">
      <c r="B84738" s="150"/>
    </row>
    <row r="84739" spans="2:2">
      <c r="B84739" s="150"/>
    </row>
    <row r="84740" spans="2:2">
      <c r="B84740" s="150"/>
    </row>
    <row r="84741" spans="2:2">
      <c r="B84741" s="150"/>
    </row>
    <row r="84742" spans="2:2">
      <c r="B84742" s="150"/>
    </row>
    <row r="84743" spans="2:2">
      <c r="B84743" s="150"/>
    </row>
    <row r="84744" spans="2:2">
      <c r="B84744" s="150"/>
    </row>
    <row r="84745" spans="2:2">
      <c r="B84745" s="150"/>
    </row>
    <row r="84746" spans="2:2">
      <c r="B84746" s="150"/>
    </row>
    <row r="84747" spans="2:2">
      <c r="B84747" s="150"/>
    </row>
    <row r="84748" spans="2:2">
      <c r="B84748" s="150"/>
    </row>
    <row r="84749" spans="2:2">
      <c r="B84749" s="150"/>
    </row>
    <row r="84750" spans="2:2">
      <c r="B84750" s="150"/>
    </row>
    <row r="84751" spans="2:2">
      <c r="B84751" s="150"/>
    </row>
    <row r="84752" spans="2:2">
      <c r="B84752" s="150"/>
    </row>
    <row r="84753" spans="2:2">
      <c r="B84753" s="150"/>
    </row>
    <row r="84754" spans="2:2">
      <c r="B84754" s="150"/>
    </row>
    <row r="84755" spans="2:2">
      <c r="B84755" s="150"/>
    </row>
    <row r="84756" spans="2:2">
      <c r="B84756" s="150"/>
    </row>
    <row r="84757" spans="2:2">
      <c r="B84757" s="150"/>
    </row>
    <row r="84758" spans="2:2">
      <c r="B84758" s="150"/>
    </row>
    <row r="84759" spans="2:2">
      <c r="B84759" s="150"/>
    </row>
    <row r="84760" spans="2:2">
      <c r="B84760" s="150"/>
    </row>
    <row r="84761" spans="2:2">
      <c r="B84761" s="150"/>
    </row>
    <row r="84762" spans="2:2">
      <c r="B84762" s="150"/>
    </row>
    <row r="84763" spans="2:2">
      <c r="B84763" s="150"/>
    </row>
    <row r="84764" spans="2:2">
      <c r="B84764" s="150"/>
    </row>
    <row r="84765" spans="2:2">
      <c r="B84765" s="150"/>
    </row>
    <row r="84766" spans="2:2">
      <c r="B84766" s="150"/>
    </row>
    <row r="84767" spans="2:2">
      <c r="B84767" s="150"/>
    </row>
    <row r="84768" spans="2:2">
      <c r="B84768" s="150"/>
    </row>
    <row r="84769" spans="2:2">
      <c r="B84769" s="150"/>
    </row>
    <row r="84770" spans="2:2">
      <c r="B84770" s="150"/>
    </row>
    <row r="84771" spans="2:2">
      <c r="B84771" s="150"/>
    </row>
    <row r="84772" spans="2:2">
      <c r="B84772" s="150"/>
    </row>
    <row r="84773" spans="2:2">
      <c r="B84773" s="150"/>
    </row>
    <row r="84774" spans="2:2">
      <c r="B84774" s="150"/>
    </row>
    <row r="84775" spans="2:2">
      <c r="B84775" s="150"/>
    </row>
    <row r="84776" spans="2:2">
      <c r="B84776" s="150"/>
    </row>
    <row r="84777" spans="2:2">
      <c r="B84777" s="150"/>
    </row>
    <row r="84778" spans="2:2">
      <c r="B84778" s="150"/>
    </row>
    <row r="84779" spans="2:2">
      <c r="B84779" s="150"/>
    </row>
    <row r="84780" spans="2:2">
      <c r="B84780" s="150"/>
    </row>
    <row r="84781" spans="2:2">
      <c r="B84781" s="150"/>
    </row>
    <row r="84782" spans="2:2">
      <c r="B84782" s="150"/>
    </row>
    <row r="84783" spans="2:2">
      <c r="B84783" s="150"/>
    </row>
    <row r="84784" spans="2:2">
      <c r="B84784" s="150"/>
    </row>
    <row r="84785" spans="2:2">
      <c r="B84785" s="150"/>
    </row>
    <row r="84786" spans="2:2">
      <c r="B84786" s="150"/>
    </row>
    <row r="84787" spans="2:2">
      <c r="B84787" s="150"/>
    </row>
    <row r="84788" spans="2:2">
      <c r="B84788" s="150"/>
    </row>
    <row r="84789" spans="2:2">
      <c r="B84789" s="150"/>
    </row>
    <row r="84790" spans="2:2">
      <c r="B84790" s="150"/>
    </row>
    <row r="84791" spans="2:2">
      <c r="B84791" s="150"/>
    </row>
    <row r="84792" spans="2:2">
      <c r="B84792" s="150"/>
    </row>
    <row r="84793" spans="2:2">
      <c r="B84793" s="150"/>
    </row>
    <row r="84794" spans="2:2">
      <c r="B84794" s="150"/>
    </row>
    <row r="84795" spans="2:2">
      <c r="B84795" s="150"/>
    </row>
    <row r="84796" spans="2:2">
      <c r="B84796" s="150"/>
    </row>
    <row r="84797" spans="2:2">
      <c r="B84797" s="150"/>
    </row>
    <row r="84798" spans="2:2">
      <c r="B84798" s="150"/>
    </row>
    <row r="84799" spans="2:2">
      <c r="B84799" s="150"/>
    </row>
    <row r="84800" spans="2:2">
      <c r="B84800" s="150"/>
    </row>
    <row r="84801" spans="2:2">
      <c r="B84801" s="150"/>
    </row>
    <row r="84802" spans="2:2">
      <c r="B84802" s="150"/>
    </row>
    <row r="84803" spans="2:2">
      <c r="B84803" s="150"/>
    </row>
    <row r="84804" spans="2:2">
      <c r="B84804" s="150"/>
    </row>
    <row r="84805" spans="2:2">
      <c r="B84805" s="150"/>
    </row>
    <row r="84806" spans="2:2">
      <c r="B84806" s="150"/>
    </row>
    <row r="84807" spans="2:2">
      <c r="B84807" s="150"/>
    </row>
    <row r="84808" spans="2:2">
      <c r="B84808" s="150"/>
    </row>
    <row r="84809" spans="2:2">
      <c r="B84809" s="150"/>
    </row>
    <row r="84810" spans="2:2">
      <c r="B84810" s="150"/>
    </row>
    <row r="84811" spans="2:2">
      <c r="B84811" s="150"/>
    </row>
    <row r="84812" spans="2:2">
      <c r="B84812" s="150"/>
    </row>
    <row r="84813" spans="2:2">
      <c r="B84813" s="150"/>
    </row>
    <row r="84814" spans="2:2">
      <c r="B84814" s="150"/>
    </row>
    <row r="84815" spans="2:2">
      <c r="B84815" s="150"/>
    </row>
    <row r="84816" spans="2:2">
      <c r="B84816" s="150"/>
    </row>
    <row r="84817" spans="2:2">
      <c r="B84817" s="150"/>
    </row>
    <row r="84818" spans="2:2">
      <c r="B84818" s="150"/>
    </row>
    <row r="84819" spans="2:2">
      <c r="B84819" s="150"/>
    </row>
    <row r="84820" spans="2:2">
      <c r="B84820" s="150"/>
    </row>
    <row r="84821" spans="2:2">
      <c r="B84821" s="150"/>
    </row>
    <row r="84822" spans="2:2">
      <c r="B84822" s="150"/>
    </row>
    <row r="84823" spans="2:2">
      <c r="B84823" s="150"/>
    </row>
    <row r="84824" spans="2:2">
      <c r="B84824" s="150"/>
    </row>
    <row r="84825" spans="2:2">
      <c r="B84825" s="150"/>
    </row>
    <row r="84826" spans="2:2">
      <c r="B84826" s="150"/>
    </row>
    <row r="84827" spans="2:2">
      <c r="B84827" s="150"/>
    </row>
    <row r="84828" spans="2:2">
      <c r="B84828" s="150"/>
    </row>
    <row r="84829" spans="2:2">
      <c r="B84829" s="150"/>
    </row>
    <row r="84830" spans="2:2">
      <c r="B84830" s="150"/>
    </row>
    <row r="84831" spans="2:2">
      <c r="B84831" s="150"/>
    </row>
    <row r="84832" spans="2:2">
      <c r="B84832" s="150"/>
    </row>
    <row r="84833" spans="2:2">
      <c r="B84833" s="150"/>
    </row>
    <row r="84834" spans="2:2">
      <c r="B84834" s="150"/>
    </row>
    <row r="84835" spans="2:2">
      <c r="B84835" s="150"/>
    </row>
    <row r="84836" spans="2:2">
      <c r="B84836" s="150"/>
    </row>
    <row r="84837" spans="2:2">
      <c r="B84837" s="150"/>
    </row>
    <row r="84838" spans="2:2">
      <c r="B84838" s="150"/>
    </row>
    <row r="84839" spans="2:2">
      <c r="B84839" s="150"/>
    </row>
    <row r="84840" spans="2:2">
      <c r="B84840" s="150"/>
    </row>
    <row r="84841" spans="2:2">
      <c r="B84841" s="150"/>
    </row>
    <row r="84842" spans="2:2">
      <c r="B84842" s="150"/>
    </row>
    <row r="84843" spans="2:2">
      <c r="B84843" s="150"/>
    </row>
    <row r="84844" spans="2:2">
      <c r="B84844" s="150"/>
    </row>
    <row r="84845" spans="2:2">
      <c r="B84845" s="150"/>
    </row>
    <row r="84846" spans="2:2">
      <c r="B84846" s="150"/>
    </row>
    <row r="84847" spans="2:2">
      <c r="B84847" s="150"/>
    </row>
    <row r="84848" spans="2:2">
      <c r="B84848" s="150"/>
    </row>
    <row r="84849" spans="2:2">
      <c r="B84849" s="150"/>
    </row>
    <row r="84850" spans="2:2">
      <c r="B84850" s="150"/>
    </row>
    <row r="84851" spans="2:2">
      <c r="B84851" s="150"/>
    </row>
    <row r="84852" spans="2:2">
      <c r="B84852" s="150"/>
    </row>
    <row r="84853" spans="2:2">
      <c r="B84853" s="150"/>
    </row>
    <row r="84854" spans="2:2">
      <c r="B84854" s="150"/>
    </row>
    <row r="84855" spans="2:2">
      <c r="B84855" s="150"/>
    </row>
    <row r="84856" spans="2:2">
      <c r="B84856" s="150"/>
    </row>
    <row r="84857" spans="2:2">
      <c r="B84857" s="150"/>
    </row>
    <row r="84858" spans="2:2">
      <c r="B84858" s="150"/>
    </row>
    <row r="84859" spans="2:2">
      <c r="B84859" s="150"/>
    </row>
    <row r="84860" spans="2:2">
      <c r="B84860" s="150"/>
    </row>
    <row r="84861" spans="2:2">
      <c r="B84861" s="150"/>
    </row>
    <row r="84862" spans="2:2">
      <c r="B84862" s="150"/>
    </row>
    <row r="84863" spans="2:2">
      <c r="B84863" s="150"/>
    </row>
    <row r="84864" spans="2:2">
      <c r="B84864" s="150"/>
    </row>
    <row r="84865" spans="2:2">
      <c r="B84865" s="150"/>
    </row>
    <row r="84866" spans="2:2">
      <c r="B84866" s="150"/>
    </row>
    <row r="84867" spans="2:2">
      <c r="B84867" s="150"/>
    </row>
    <row r="84868" spans="2:2">
      <c r="B84868" s="150"/>
    </row>
    <row r="84869" spans="2:2">
      <c r="B84869" s="150"/>
    </row>
    <row r="84870" spans="2:2">
      <c r="B84870" s="150"/>
    </row>
    <row r="84871" spans="2:2">
      <c r="B84871" s="150"/>
    </row>
    <row r="84872" spans="2:2">
      <c r="B84872" s="150"/>
    </row>
    <row r="84873" spans="2:2">
      <c r="B84873" s="150"/>
    </row>
    <row r="84874" spans="2:2">
      <c r="B84874" s="150"/>
    </row>
    <row r="84875" spans="2:2">
      <c r="B84875" s="150"/>
    </row>
    <row r="84876" spans="2:2">
      <c r="B84876" s="150"/>
    </row>
    <row r="84877" spans="2:2">
      <c r="B84877" s="150"/>
    </row>
    <row r="84878" spans="2:2">
      <c r="B84878" s="150"/>
    </row>
    <row r="84879" spans="2:2">
      <c r="B84879" s="150"/>
    </row>
    <row r="84880" spans="2:2">
      <c r="B84880" s="150"/>
    </row>
    <row r="84881" spans="2:2">
      <c r="B84881" s="150"/>
    </row>
    <row r="84882" spans="2:2">
      <c r="B84882" s="150"/>
    </row>
    <row r="84883" spans="2:2">
      <c r="B84883" s="150"/>
    </row>
    <row r="84884" spans="2:2">
      <c r="B84884" s="150"/>
    </row>
    <row r="84885" spans="2:2">
      <c r="B84885" s="150"/>
    </row>
    <row r="84886" spans="2:2">
      <c r="B84886" s="150"/>
    </row>
    <row r="84887" spans="2:2">
      <c r="B84887" s="150"/>
    </row>
    <row r="84888" spans="2:2">
      <c r="B84888" s="150"/>
    </row>
    <row r="84889" spans="2:2">
      <c r="B84889" s="150"/>
    </row>
    <row r="84890" spans="2:2">
      <c r="B84890" s="150"/>
    </row>
    <row r="84891" spans="2:2">
      <c r="B84891" s="150"/>
    </row>
    <row r="84892" spans="2:2">
      <c r="B84892" s="150"/>
    </row>
    <row r="84893" spans="2:2">
      <c r="B84893" s="150"/>
    </row>
    <row r="84894" spans="2:2">
      <c r="B84894" s="150"/>
    </row>
    <row r="84895" spans="2:2">
      <c r="B84895" s="150"/>
    </row>
    <row r="84896" spans="2:2">
      <c r="B84896" s="150"/>
    </row>
    <row r="84897" spans="2:2">
      <c r="B84897" s="150"/>
    </row>
    <row r="84898" spans="2:2">
      <c r="B84898" s="150"/>
    </row>
    <row r="84899" spans="2:2">
      <c r="B84899" s="150"/>
    </row>
    <row r="84900" spans="2:2">
      <c r="B84900" s="150"/>
    </row>
    <row r="84901" spans="2:2">
      <c r="B84901" s="150"/>
    </row>
    <row r="84902" spans="2:2">
      <c r="B84902" s="150"/>
    </row>
    <row r="84903" spans="2:2">
      <c r="B84903" s="150"/>
    </row>
    <row r="84904" spans="2:2">
      <c r="B84904" s="150"/>
    </row>
    <row r="84905" spans="2:2">
      <c r="B84905" s="150"/>
    </row>
    <row r="84906" spans="2:2">
      <c r="B84906" s="150"/>
    </row>
    <row r="84907" spans="2:2">
      <c r="B84907" s="150"/>
    </row>
    <row r="84908" spans="2:2">
      <c r="B84908" s="150"/>
    </row>
    <row r="84909" spans="2:2">
      <c r="B84909" s="150"/>
    </row>
    <row r="84910" spans="2:2">
      <c r="B84910" s="150"/>
    </row>
    <row r="84911" spans="2:2">
      <c r="B84911" s="150"/>
    </row>
    <row r="84912" spans="2:2">
      <c r="B84912" s="150"/>
    </row>
    <row r="84913" spans="2:2">
      <c r="B84913" s="150"/>
    </row>
    <row r="84914" spans="2:2">
      <c r="B84914" s="150"/>
    </row>
    <row r="84915" spans="2:2">
      <c r="B84915" s="150"/>
    </row>
    <row r="84916" spans="2:2">
      <c r="B84916" s="150"/>
    </row>
    <row r="84917" spans="2:2">
      <c r="B84917" s="150"/>
    </row>
    <row r="84918" spans="2:2">
      <c r="B84918" s="150"/>
    </row>
    <row r="84919" spans="2:2">
      <c r="B84919" s="150"/>
    </row>
    <row r="84920" spans="2:2">
      <c r="B84920" s="150"/>
    </row>
    <row r="84921" spans="2:2">
      <c r="B84921" s="150"/>
    </row>
    <row r="84922" spans="2:2">
      <c r="B84922" s="150"/>
    </row>
    <row r="84923" spans="2:2">
      <c r="B84923" s="150"/>
    </row>
    <row r="84924" spans="2:2">
      <c r="B84924" s="150"/>
    </row>
    <row r="84925" spans="2:2">
      <c r="B84925" s="150"/>
    </row>
    <row r="84926" spans="2:2">
      <c r="B84926" s="150"/>
    </row>
    <row r="84927" spans="2:2">
      <c r="B84927" s="150"/>
    </row>
    <row r="84928" spans="2:2">
      <c r="B84928" s="150"/>
    </row>
    <row r="84929" spans="2:2">
      <c r="B84929" s="150"/>
    </row>
    <row r="84930" spans="2:2">
      <c r="B84930" s="150"/>
    </row>
    <row r="84931" spans="2:2">
      <c r="B84931" s="150"/>
    </row>
    <row r="84932" spans="2:2">
      <c r="B84932" s="150"/>
    </row>
    <row r="84933" spans="2:2">
      <c r="B84933" s="150"/>
    </row>
    <row r="84934" spans="2:2">
      <c r="B84934" s="150"/>
    </row>
    <row r="84935" spans="2:2">
      <c r="B84935" s="150"/>
    </row>
    <row r="84936" spans="2:2">
      <c r="B84936" s="150"/>
    </row>
    <row r="84937" spans="2:2">
      <c r="B84937" s="150"/>
    </row>
    <row r="84938" spans="2:2">
      <c r="B84938" s="150"/>
    </row>
    <row r="84939" spans="2:2">
      <c r="B84939" s="150"/>
    </row>
    <row r="84940" spans="2:2">
      <c r="B84940" s="150"/>
    </row>
    <row r="84941" spans="2:2">
      <c r="B84941" s="150"/>
    </row>
    <row r="84942" spans="2:2">
      <c r="B84942" s="150"/>
    </row>
    <row r="84943" spans="2:2">
      <c r="B84943" s="150"/>
    </row>
    <row r="84944" spans="2:2">
      <c r="B84944" s="150"/>
    </row>
    <row r="84945" spans="2:2">
      <c r="B84945" s="150"/>
    </row>
    <row r="84946" spans="2:2">
      <c r="B84946" s="150"/>
    </row>
    <row r="84947" spans="2:2">
      <c r="B84947" s="150"/>
    </row>
    <row r="84948" spans="2:2">
      <c r="B84948" s="150"/>
    </row>
    <row r="84949" spans="2:2">
      <c r="B84949" s="150"/>
    </row>
    <row r="84950" spans="2:2">
      <c r="B84950" s="150"/>
    </row>
    <row r="84951" spans="2:2">
      <c r="B84951" s="150"/>
    </row>
    <row r="84952" spans="2:2">
      <c r="B84952" s="150"/>
    </row>
    <row r="84953" spans="2:2">
      <c r="B84953" s="150"/>
    </row>
    <row r="84954" spans="2:2">
      <c r="B84954" s="150"/>
    </row>
    <row r="84955" spans="2:2">
      <c r="B84955" s="150"/>
    </row>
    <row r="84956" spans="2:2">
      <c r="B84956" s="150"/>
    </row>
    <row r="84957" spans="2:2">
      <c r="B84957" s="150"/>
    </row>
    <row r="84958" spans="2:2">
      <c r="B84958" s="150"/>
    </row>
    <row r="84959" spans="2:2">
      <c r="B84959" s="150"/>
    </row>
    <row r="84960" spans="2:2">
      <c r="B84960" s="150"/>
    </row>
    <row r="84961" spans="2:2">
      <c r="B84961" s="150"/>
    </row>
    <row r="84962" spans="2:2">
      <c r="B84962" s="150"/>
    </row>
    <row r="84963" spans="2:2">
      <c r="B84963" s="150"/>
    </row>
    <row r="84964" spans="2:2">
      <c r="B84964" s="150"/>
    </row>
    <row r="84965" spans="2:2">
      <c r="B84965" s="150"/>
    </row>
    <row r="84966" spans="2:2">
      <c r="B84966" s="150"/>
    </row>
    <row r="84967" spans="2:2">
      <c r="B84967" s="150"/>
    </row>
    <row r="84968" spans="2:2">
      <c r="B84968" s="150"/>
    </row>
    <row r="84969" spans="2:2">
      <c r="B84969" s="150"/>
    </row>
    <row r="84970" spans="2:2">
      <c r="B84970" s="150"/>
    </row>
    <row r="84971" spans="2:2">
      <c r="B84971" s="150"/>
    </row>
    <row r="84972" spans="2:2">
      <c r="B84972" s="150"/>
    </row>
    <row r="84973" spans="2:2">
      <c r="B84973" s="150"/>
    </row>
    <row r="84974" spans="2:2">
      <c r="B84974" s="150"/>
    </row>
    <row r="84975" spans="2:2">
      <c r="B84975" s="150"/>
    </row>
    <row r="84976" spans="2:2">
      <c r="B84976" s="150"/>
    </row>
    <row r="84977" spans="2:2">
      <c r="B84977" s="150"/>
    </row>
    <row r="84978" spans="2:2">
      <c r="B84978" s="150"/>
    </row>
    <row r="84979" spans="2:2">
      <c r="B84979" s="150"/>
    </row>
    <row r="84980" spans="2:2">
      <c r="B84980" s="150"/>
    </row>
    <row r="84981" spans="2:2">
      <c r="B84981" s="150"/>
    </row>
    <row r="84982" spans="2:2">
      <c r="B84982" s="150"/>
    </row>
    <row r="84983" spans="2:2">
      <c r="B84983" s="150"/>
    </row>
    <row r="84984" spans="2:2">
      <c r="B84984" s="150"/>
    </row>
    <row r="84985" spans="2:2">
      <c r="B84985" s="150"/>
    </row>
    <row r="84986" spans="2:2">
      <c r="B84986" s="150"/>
    </row>
    <row r="84987" spans="2:2">
      <c r="B84987" s="150"/>
    </row>
    <row r="84988" spans="2:2">
      <c r="B84988" s="150"/>
    </row>
    <row r="84989" spans="2:2">
      <c r="B84989" s="150"/>
    </row>
    <row r="84990" spans="2:2">
      <c r="B84990" s="150"/>
    </row>
    <row r="84991" spans="2:2">
      <c r="B84991" s="150"/>
    </row>
    <row r="84992" spans="2:2">
      <c r="B84992" s="150"/>
    </row>
    <row r="84993" spans="2:2">
      <c r="B84993" s="150"/>
    </row>
    <row r="84994" spans="2:2">
      <c r="B84994" s="150"/>
    </row>
    <row r="84995" spans="2:2">
      <c r="B84995" s="150"/>
    </row>
    <row r="84996" spans="2:2">
      <c r="B84996" s="150"/>
    </row>
    <row r="84997" spans="2:2">
      <c r="B84997" s="150"/>
    </row>
    <row r="84998" spans="2:2">
      <c r="B84998" s="150"/>
    </row>
    <row r="84999" spans="2:2">
      <c r="B84999" s="150"/>
    </row>
    <row r="85000" spans="2:2">
      <c r="B85000" s="150"/>
    </row>
    <row r="85001" spans="2:2">
      <c r="B85001" s="150"/>
    </row>
    <row r="85002" spans="2:2">
      <c r="B85002" s="150"/>
    </row>
    <row r="85003" spans="2:2">
      <c r="B85003" s="150"/>
    </row>
    <row r="85004" spans="2:2">
      <c r="B85004" s="150"/>
    </row>
    <row r="85005" spans="2:2">
      <c r="B85005" s="150"/>
    </row>
    <row r="85006" spans="2:2">
      <c r="B85006" s="150"/>
    </row>
    <row r="85007" spans="2:2">
      <c r="B85007" s="150"/>
    </row>
    <row r="85008" spans="2:2">
      <c r="B85008" s="150"/>
    </row>
    <row r="85009" spans="2:2">
      <c r="B85009" s="150"/>
    </row>
    <row r="85010" spans="2:2">
      <c r="B85010" s="150"/>
    </row>
    <row r="85011" spans="2:2">
      <c r="B85011" s="150"/>
    </row>
    <row r="85012" spans="2:2">
      <c r="B85012" s="150"/>
    </row>
    <row r="85013" spans="2:2">
      <c r="B85013" s="150"/>
    </row>
    <row r="85014" spans="2:2">
      <c r="B85014" s="150"/>
    </row>
    <row r="85015" spans="2:2">
      <c r="B85015" s="150"/>
    </row>
    <row r="85016" spans="2:2">
      <c r="B85016" s="150"/>
    </row>
    <row r="85017" spans="2:2">
      <c r="B85017" s="150"/>
    </row>
    <row r="85018" spans="2:2">
      <c r="B85018" s="150"/>
    </row>
    <row r="85019" spans="2:2">
      <c r="B85019" s="150"/>
    </row>
    <row r="85020" spans="2:2">
      <c r="B85020" s="150"/>
    </row>
    <row r="85021" spans="2:2">
      <c r="B85021" s="150"/>
    </row>
    <row r="85022" spans="2:2">
      <c r="B85022" s="150"/>
    </row>
    <row r="85023" spans="2:2">
      <c r="B85023" s="150"/>
    </row>
    <row r="85024" spans="2:2">
      <c r="B85024" s="150"/>
    </row>
    <row r="85025" spans="2:2">
      <c r="B85025" s="150"/>
    </row>
    <row r="85026" spans="2:2">
      <c r="B85026" s="150"/>
    </row>
    <row r="85027" spans="2:2">
      <c r="B85027" s="150"/>
    </row>
    <row r="85028" spans="2:2">
      <c r="B85028" s="150"/>
    </row>
    <row r="85029" spans="2:2">
      <c r="B85029" s="150"/>
    </row>
    <row r="85030" spans="2:2">
      <c r="B85030" s="150"/>
    </row>
    <row r="85031" spans="2:2">
      <c r="B85031" s="150"/>
    </row>
    <row r="85032" spans="2:2">
      <c r="B85032" s="150"/>
    </row>
    <row r="85033" spans="2:2">
      <c r="B85033" s="150"/>
    </row>
    <row r="85034" spans="2:2">
      <c r="B85034" s="150"/>
    </row>
    <row r="85035" spans="2:2">
      <c r="B85035" s="150"/>
    </row>
    <row r="85036" spans="2:2">
      <c r="B85036" s="150"/>
    </row>
    <row r="85037" spans="2:2">
      <c r="B85037" s="150"/>
    </row>
    <row r="85038" spans="2:2">
      <c r="B85038" s="150"/>
    </row>
    <row r="85039" spans="2:2">
      <c r="B85039" s="150"/>
    </row>
    <row r="85040" spans="2:2">
      <c r="B85040" s="150"/>
    </row>
    <row r="85041" spans="2:2">
      <c r="B85041" s="150"/>
    </row>
    <row r="85042" spans="2:2">
      <c r="B85042" s="150"/>
    </row>
    <row r="85043" spans="2:2">
      <c r="B85043" s="150"/>
    </row>
    <row r="85044" spans="2:2">
      <c r="B85044" s="150"/>
    </row>
    <row r="85045" spans="2:2">
      <c r="B85045" s="150"/>
    </row>
    <row r="85046" spans="2:2">
      <c r="B85046" s="150"/>
    </row>
    <row r="85047" spans="2:2">
      <c r="B85047" s="150"/>
    </row>
    <row r="85048" spans="2:2">
      <c r="B85048" s="150"/>
    </row>
    <row r="85049" spans="2:2">
      <c r="B85049" s="150"/>
    </row>
    <row r="85050" spans="2:2">
      <c r="B85050" s="150"/>
    </row>
    <row r="85051" spans="2:2">
      <c r="B85051" s="150"/>
    </row>
    <row r="85052" spans="2:2">
      <c r="B85052" s="150"/>
    </row>
    <row r="85053" spans="2:2">
      <c r="B85053" s="150"/>
    </row>
    <row r="85054" spans="2:2">
      <c r="B85054" s="150"/>
    </row>
    <row r="85055" spans="2:2">
      <c r="B85055" s="150"/>
    </row>
    <row r="85056" spans="2:2">
      <c r="B85056" s="150"/>
    </row>
    <row r="85057" spans="2:2">
      <c r="B85057" s="150"/>
    </row>
    <row r="85058" spans="2:2">
      <c r="B85058" s="150"/>
    </row>
    <row r="85059" spans="2:2">
      <c r="B85059" s="150"/>
    </row>
    <row r="85060" spans="2:2">
      <c r="B85060" s="150"/>
    </row>
    <row r="85061" spans="2:2">
      <c r="B85061" s="150"/>
    </row>
    <row r="85062" spans="2:2">
      <c r="B85062" s="150"/>
    </row>
    <row r="85063" spans="2:2">
      <c r="B85063" s="150"/>
    </row>
    <row r="85064" spans="2:2">
      <c r="B85064" s="150"/>
    </row>
    <row r="85065" spans="2:2">
      <c r="B85065" s="150"/>
    </row>
    <row r="85066" spans="2:2">
      <c r="B85066" s="150"/>
    </row>
    <row r="85067" spans="2:2">
      <c r="B85067" s="150"/>
    </row>
    <row r="85068" spans="2:2">
      <c r="B85068" s="150"/>
    </row>
    <row r="85069" spans="2:2">
      <c r="B85069" s="150"/>
    </row>
    <row r="85070" spans="2:2">
      <c r="B85070" s="150"/>
    </row>
    <row r="85071" spans="2:2">
      <c r="B85071" s="150"/>
    </row>
    <row r="85072" spans="2:2">
      <c r="B85072" s="150"/>
    </row>
    <row r="85073" spans="2:2">
      <c r="B85073" s="150"/>
    </row>
    <row r="85074" spans="2:2">
      <c r="B85074" s="150"/>
    </row>
    <row r="85075" spans="2:2">
      <c r="B85075" s="150"/>
    </row>
    <row r="85076" spans="2:2">
      <c r="B85076" s="150"/>
    </row>
    <row r="85077" spans="2:2">
      <c r="B85077" s="150"/>
    </row>
    <row r="85078" spans="2:2">
      <c r="B85078" s="150"/>
    </row>
    <row r="85079" spans="2:2">
      <c r="B85079" s="150"/>
    </row>
    <row r="85080" spans="2:2">
      <c r="B85080" s="150"/>
    </row>
    <row r="85081" spans="2:2">
      <c r="B85081" s="150"/>
    </row>
    <row r="85082" spans="2:2">
      <c r="B85082" s="150"/>
    </row>
    <row r="85083" spans="2:2">
      <c r="B85083" s="150"/>
    </row>
    <row r="85084" spans="2:2">
      <c r="B85084" s="150"/>
    </row>
    <row r="85085" spans="2:2">
      <c r="B85085" s="150"/>
    </row>
    <row r="85086" spans="2:2">
      <c r="B85086" s="150"/>
    </row>
    <row r="85087" spans="2:2">
      <c r="B85087" s="150"/>
    </row>
    <row r="85088" spans="2:2">
      <c r="B85088" s="150"/>
    </row>
    <row r="85089" spans="2:2">
      <c r="B85089" s="150"/>
    </row>
    <row r="85090" spans="2:2">
      <c r="B85090" s="150"/>
    </row>
    <row r="85091" spans="2:2">
      <c r="B85091" s="150"/>
    </row>
    <row r="85092" spans="2:2">
      <c r="B85092" s="150"/>
    </row>
    <row r="85093" spans="2:2">
      <c r="B85093" s="150"/>
    </row>
    <row r="85094" spans="2:2">
      <c r="B85094" s="150"/>
    </row>
    <row r="85095" spans="2:2">
      <c r="B85095" s="150"/>
    </row>
    <row r="85096" spans="2:2">
      <c r="B85096" s="150"/>
    </row>
    <row r="85097" spans="2:2">
      <c r="B85097" s="150"/>
    </row>
    <row r="85098" spans="2:2">
      <c r="B85098" s="150"/>
    </row>
    <row r="85099" spans="2:2">
      <c r="B85099" s="150"/>
    </row>
    <row r="85100" spans="2:2">
      <c r="B85100" s="150"/>
    </row>
    <row r="85101" spans="2:2">
      <c r="B85101" s="150"/>
    </row>
    <row r="85102" spans="2:2">
      <c r="B85102" s="150"/>
    </row>
    <row r="85103" spans="2:2">
      <c r="B85103" s="150"/>
    </row>
    <row r="85104" spans="2:2">
      <c r="B85104" s="150"/>
    </row>
    <row r="85105" spans="2:2">
      <c r="B85105" s="150"/>
    </row>
    <row r="85106" spans="2:2">
      <c r="B85106" s="150"/>
    </row>
    <row r="85107" spans="2:2">
      <c r="B85107" s="150"/>
    </row>
    <row r="85108" spans="2:2">
      <c r="B85108" s="150"/>
    </row>
    <row r="85109" spans="2:2">
      <c r="B85109" s="150"/>
    </row>
    <row r="85110" spans="2:2">
      <c r="B85110" s="150"/>
    </row>
    <row r="85111" spans="2:2">
      <c r="B85111" s="150"/>
    </row>
    <row r="85112" spans="2:2">
      <c r="B85112" s="150"/>
    </row>
    <row r="85113" spans="2:2">
      <c r="B85113" s="150"/>
    </row>
    <row r="85114" spans="2:2">
      <c r="B85114" s="150"/>
    </row>
    <row r="85115" spans="2:2">
      <c r="B85115" s="150"/>
    </row>
    <row r="85116" spans="2:2">
      <c r="B85116" s="150"/>
    </row>
    <row r="85117" spans="2:2">
      <c r="B85117" s="150"/>
    </row>
    <row r="85118" spans="2:2">
      <c r="B85118" s="150"/>
    </row>
    <row r="85119" spans="2:2">
      <c r="B85119" s="150"/>
    </row>
    <row r="85120" spans="2:2">
      <c r="B85120" s="150"/>
    </row>
    <row r="85121" spans="2:2">
      <c r="B85121" s="150"/>
    </row>
    <row r="85122" spans="2:2">
      <c r="B85122" s="150"/>
    </row>
    <row r="85123" spans="2:2">
      <c r="B85123" s="150"/>
    </row>
    <row r="85124" spans="2:2">
      <c r="B85124" s="150"/>
    </row>
    <row r="85125" spans="2:2">
      <c r="B85125" s="150"/>
    </row>
    <row r="85126" spans="2:2">
      <c r="B85126" s="150"/>
    </row>
    <row r="85127" spans="2:2">
      <c r="B85127" s="150"/>
    </row>
    <row r="85128" spans="2:2">
      <c r="B85128" s="150"/>
    </row>
    <row r="85129" spans="2:2">
      <c r="B85129" s="150"/>
    </row>
    <row r="85130" spans="2:2">
      <c r="B85130" s="150"/>
    </row>
    <row r="85131" spans="2:2">
      <c r="B85131" s="150"/>
    </row>
    <row r="85132" spans="2:2">
      <c r="B85132" s="150"/>
    </row>
    <row r="85133" spans="2:2">
      <c r="B85133" s="150"/>
    </row>
    <row r="85134" spans="2:2">
      <c r="B85134" s="150"/>
    </row>
    <row r="85135" spans="2:2">
      <c r="B85135" s="150"/>
    </row>
    <row r="85136" spans="2:2">
      <c r="B85136" s="150"/>
    </row>
    <row r="85137" spans="2:2">
      <c r="B85137" s="150"/>
    </row>
    <row r="85138" spans="2:2">
      <c r="B85138" s="150"/>
    </row>
    <row r="85139" spans="2:2">
      <c r="B85139" s="150"/>
    </row>
    <row r="85140" spans="2:2">
      <c r="B85140" s="150"/>
    </row>
    <row r="85141" spans="2:2">
      <c r="B85141" s="150"/>
    </row>
    <row r="85142" spans="2:2">
      <c r="B85142" s="150"/>
    </row>
    <row r="85143" spans="2:2">
      <c r="B85143" s="150"/>
    </row>
    <row r="85144" spans="2:2">
      <c r="B85144" s="150"/>
    </row>
    <row r="85145" spans="2:2">
      <c r="B85145" s="150"/>
    </row>
    <row r="85146" spans="2:2">
      <c r="B85146" s="150"/>
    </row>
    <row r="85147" spans="2:2">
      <c r="B85147" s="150"/>
    </row>
    <row r="85148" spans="2:2">
      <c r="B85148" s="150"/>
    </row>
    <row r="85149" spans="2:2">
      <c r="B85149" s="150"/>
    </row>
    <row r="85150" spans="2:2">
      <c r="B85150" s="150"/>
    </row>
    <row r="85151" spans="2:2">
      <c r="B85151" s="150"/>
    </row>
    <row r="85152" spans="2:2">
      <c r="B85152" s="150"/>
    </row>
    <row r="85153" spans="2:2">
      <c r="B85153" s="150"/>
    </row>
    <row r="85154" spans="2:2">
      <c r="B85154" s="150"/>
    </row>
    <row r="85155" spans="2:2">
      <c r="B85155" s="150"/>
    </row>
    <row r="85156" spans="2:2">
      <c r="B85156" s="150"/>
    </row>
    <row r="85157" spans="2:2">
      <c r="B85157" s="150"/>
    </row>
    <row r="85158" spans="2:2">
      <c r="B85158" s="150"/>
    </row>
    <row r="85159" spans="2:2">
      <c r="B85159" s="150"/>
    </row>
    <row r="85160" spans="2:2">
      <c r="B85160" s="150"/>
    </row>
    <row r="85161" spans="2:2">
      <c r="B85161" s="150"/>
    </row>
    <row r="85162" spans="2:2">
      <c r="B85162" s="150"/>
    </row>
    <row r="85163" spans="2:2">
      <c r="B85163" s="150"/>
    </row>
    <row r="85164" spans="2:2">
      <c r="B85164" s="150"/>
    </row>
    <row r="85165" spans="2:2">
      <c r="B85165" s="150"/>
    </row>
    <row r="85166" spans="2:2">
      <c r="B85166" s="150"/>
    </row>
    <row r="85167" spans="2:2">
      <c r="B85167" s="150"/>
    </row>
    <row r="85168" spans="2:2">
      <c r="B85168" s="150"/>
    </row>
    <row r="85169" spans="2:2">
      <c r="B85169" s="150"/>
    </row>
    <row r="85170" spans="2:2">
      <c r="B85170" s="150"/>
    </row>
    <row r="85171" spans="2:2">
      <c r="B85171" s="150"/>
    </row>
    <row r="85172" spans="2:2">
      <c r="B85172" s="150"/>
    </row>
    <row r="85173" spans="2:2">
      <c r="B85173" s="150"/>
    </row>
    <row r="85174" spans="2:2">
      <c r="B85174" s="150"/>
    </row>
    <row r="85175" spans="2:2">
      <c r="B85175" s="150"/>
    </row>
    <row r="85176" spans="2:2">
      <c r="B85176" s="150"/>
    </row>
    <row r="85177" spans="2:2">
      <c r="B85177" s="150"/>
    </row>
    <row r="85178" spans="2:2">
      <c r="B85178" s="150"/>
    </row>
    <row r="85179" spans="2:2">
      <c r="B85179" s="150"/>
    </row>
    <row r="85180" spans="2:2">
      <c r="B85180" s="150"/>
    </row>
    <row r="85181" spans="2:2">
      <c r="B85181" s="150"/>
    </row>
    <row r="85182" spans="2:2">
      <c r="B85182" s="150"/>
    </row>
    <row r="85183" spans="2:2">
      <c r="B85183" s="150"/>
    </row>
    <row r="85184" spans="2:2">
      <c r="B85184" s="150"/>
    </row>
    <row r="85185" spans="2:2">
      <c r="B85185" s="150"/>
    </row>
    <row r="85186" spans="2:2">
      <c r="B85186" s="150"/>
    </row>
    <row r="85187" spans="2:2">
      <c r="B85187" s="150"/>
    </row>
    <row r="85188" spans="2:2">
      <c r="B85188" s="150"/>
    </row>
    <row r="85189" spans="2:2">
      <c r="B85189" s="150"/>
    </row>
    <row r="85190" spans="2:2">
      <c r="B85190" s="150"/>
    </row>
    <row r="85191" spans="2:2">
      <c r="B85191" s="150"/>
    </row>
    <row r="85192" spans="2:2">
      <c r="B85192" s="150"/>
    </row>
    <row r="85193" spans="2:2">
      <c r="B85193" s="150"/>
    </row>
    <row r="85194" spans="2:2">
      <c r="B85194" s="150"/>
    </row>
    <row r="85195" spans="2:2">
      <c r="B85195" s="150"/>
    </row>
    <row r="85196" spans="2:2">
      <c r="B85196" s="150"/>
    </row>
    <row r="85197" spans="2:2">
      <c r="B85197" s="150"/>
    </row>
    <row r="85198" spans="2:2">
      <c r="B85198" s="150"/>
    </row>
    <row r="85199" spans="2:2">
      <c r="B85199" s="150"/>
    </row>
    <row r="85200" spans="2:2">
      <c r="B85200" s="150"/>
    </row>
    <row r="85201" spans="2:2">
      <c r="B85201" s="150"/>
    </row>
    <row r="85202" spans="2:2">
      <c r="B85202" s="150"/>
    </row>
    <row r="85203" spans="2:2">
      <c r="B85203" s="150"/>
    </row>
    <row r="85204" spans="2:2">
      <c r="B85204" s="150"/>
    </row>
    <row r="85205" spans="2:2">
      <c r="B85205" s="150"/>
    </row>
    <row r="85206" spans="2:2">
      <c r="B85206" s="150"/>
    </row>
    <row r="85207" spans="2:2">
      <c r="B85207" s="150"/>
    </row>
    <row r="85208" spans="2:2">
      <c r="B85208" s="150"/>
    </row>
    <row r="85209" spans="2:2">
      <c r="B85209" s="150"/>
    </row>
    <row r="85210" spans="2:2">
      <c r="B85210" s="150"/>
    </row>
    <row r="85211" spans="2:2">
      <c r="B85211" s="150"/>
    </row>
    <row r="85212" spans="2:2">
      <c r="B85212" s="150"/>
    </row>
    <row r="85213" spans="2:2">
      <c r="B85213" s="150"/>
    </row>
    <row r="85214" spans="2:2">
      <c r="B85214" s="150"/>
    </row>
    <row r="85215" spans="2:2">
      <c r="B85215" s="150"/>
    </row>
    <row r="85216" spans="2:2">
      <c r="B85216" s="150"/>
    </row>
    <row r="85217" spans="2:2">
      <c r="B85217" s="150"/>
    </row>
    <row r="85218" spans="2:2">
      <c r="B85218" s="150"/>
    </row>
    <row r="85219" spans="2:2">
      <c r="B85219" s="150"/>
    </row>
    <row r="85220" spans="2:2">
      <c r="B85220" s="150"/>
    </row>
    <row r="85221" spans="2:2">
      <c r="B85221" s="150"/>
    </row>
    <row r="85222" spans="2:2">
      <c r="B85222" s="150"/>
    </row>
    <row r="85223" spans="2:2">
      <c r="B85223" s="150"/>
    </row>
    <row r="85224" spans="2:2">
      <c r="B85224" s="150"/>
    </row>
    <row r="85225" spans="2:2">
      <c r="B85225" s="150"/>
    </row>
    <row r="85226" spans="2:2">
      <c r="B85226" s="150"/>
    </row>
    <row r="85227" spans="2:2">
      <c r="B85227" s="150"/>
    </row>
    <row r="85228" spans="2:2">
      <c r="B85228" s="150"/>
    </row>
    <row r="85229" spans="2:2">
      <c r="B85229" s="150"/>
    </row>
    <row r="85230" spans="2:2">
      <c r="B85230" s="150"/>
    </row>
    <row r="85231" spans="2:2">
      <c r="B85231" s="150"/>
    </row>
    <row r="85232" spans="2:2">
      <c r="B85232" s="150"/>
    </row>
    <row r="85233" spans="2:2">
      <c r="B85233" s="150"/>
    </row>
    <row r="85234" spans="2:2">
      <c r="B85234" s="150"/>
    </row>
    <row r="85235" spans="2:2">
      <c r="B85235" s="150"/>
    </row>
    <row r="85236" spans="2:2">
      <c r="B85236" s="150"/>
    </row>
    <row r="85237" spans="2:2">
      <c r="B85237" s="150"/>
    </row>
    <row r="85238" spans="2:2">
      <c r="B85238" s="150"/>
    </row>
    <row r="85239" spans="2:2">
      <c r="B85239" s="150"/>
    </row>
    <row r="85240" spans="2:2">
      <c r="B85240" s="150"/>
    </row>
    <row r="85241" spans="2:2">
      <c r="B85241" s="150"/>
    </row>
    <row r="85242" spans="2:2">
      <c r="B85242" s="150"/>
    </row>
    <row r="85243" spans="2:2">
      <c r="B85243" s="150"/>
    </row>
    <row r="85244" spans="2:2">
      <c r="B85244" s="150"/>
    </row>
    <row r="85245" spans="2:2">
      <c r="B85245" s="150"/>
    </row>
    <row r="85246" spans="2:2">
      <c r="B85246" s="150"/>
    </row>
    <row r="85247" spans="2:2">
      <c r="B85247" s="150"/>
    </row>
    <row r="85248" spans="2:2">
      <c r="B85248" s="150"/>
    </row>
    <row r="85249" spans="2:2">
      <c r="B85249" s="150"/>
    </row>
    <row r="85250" spans="2:2">
      <c r="B85250" s="150"/>
    </row>
    <row r="85251" spans="2:2">
      <c r="B85251" s="150"/>
    </row>
    <row r="85252" spans="2:2">
      <c r="B85252" s="150"/>
    </row>
    <row r="85253" spans="2:2">
      <c r="B85253" s="150"/>
    </row>
    <row r="85254" spans="2:2">
      <c r="B85254" s="150"/>
    </row>
    <row r="85255" spans="2:2">
      <c r="B85255" s="150"/>
    </row>
    <row r="85256" spans="2:2">
      <c r="B85256" s="150"/>
    </row>
    <row r="85257" spans="2:2">
      <c r="B85257" s="150"/>
    </row>
    <row r="85258" spans="2:2">
      <c r="B85258" s="150"/>
    </row>
    <row r="85259" spans="2:2">
      <c r="B85259" s="150"/>
    </row>
    <row r="85260" spans="2:2">
      <c r="B85260" s="150"/>
    </row>
    <row r="85261" spans="2:2">
      <c r="B85261" s="150"/>
    </row>
    <row r="85262" spans="2:2">
      <c r="B85262" s="150"/>
    </row>
    <row r="85263" spans="2:2">
      <c r="B85263" s="150"/>
    </row>
    <row r="85264" spans="2:2">
      <c r="B85264" s="150"/>
    </row>
    <row r="85265" spans="2:2">
      <c r="B85265" s="150"/>
    </row>
    <row r="85266" spans="2:2">
      <c r="B85266" s="150"/>
    </row>
    <row r="85267" spans="2:2">
      <c r="B85267" s="150"/>
    </row>
    <row r="85268" spans="2:2">
      <c r="B85268" s="150"/>
    </row>
    <row r="85269" spans="2:2">
      <c r="B85269" s="150"/>
    </row>
    <row r="85270" spans="2:2">
      <c r="B85270" s="150"/>
    </row>
    <row r="85271" spans="2:2">
      <c r="B85271" s="150"/>
    </row>
    <row r="85272" spans="2:2">
      <c r="B85272" s="150"/>
    </row>
    <row r="85273" spans="2:2">
      <c r="B85273" s="150"/>
    </row>
    <row r="85274" spans="2:2">
      <c r="B85274" s="150"/>
    </row>
    <row r="85275" spans="2:2">
      <c r="B85275" s="150"/>
    </row>
    <row r="85276" spans="2:2">
      <c r="B85276" s="150"/>
    </row>
    <row r="85277" spans="2:2">
      <c r="B85277" s="150"/>
    </row>
    <row r="85278" spans="2:2">
      <c r="B85278" s="150"/>
    </row>
    <row r="85279" spans="2:2">
      <c r="B85279" s="150"/>
    </row>
    <row r="85280" spans="2:2">
      <c r="B85280" s="150"/>
    </row>
    <row r="85281" spans="2:2">
      <c r="B85281" s="150"/>
    </row>
    <row r="85282" spans="2:2">
      <c r="B85282" s="150"/>
    </row>
    <row r="85283" spans="2:2">
      <c r="B85283" s="150"/>
    </row>
    <row r="85284" spans="2:2">
      <c r="B85284" s="150"/>
    </row>
    <row r="85285" spans="2:2">
      <c r="B85285" s="150"/>
    </row>
    <row r="85286" spans="2:2">
      <c r="B85286" s="150"/>
    </row>
    <row r="85287" spans="2:2">
      <c r="B85287" s="150"/>
    </row>
    <row r="85288" spans="2:2">
      <c r="B85288" s="150"/>
    </row>
    <row r="85289" spans="2:2">
      <c r="B85289" s="150"/>
    </row>
    <row r="85290" spans="2:2">
      <c r="B85290" s="150"/>
    </row>
    <row r="85291" spans="2:2">
      <c r="B85291" s="150"/>
    </row>
    <row r="85292" spans="2:2">
      <c r="B85292" s="150"/>
    </row>
    <row r="85293" spans="2:2">
      <c r="B85293" s="150"/>
    </row>
    <row r="85294" spans="2:2">
      <c r="B85294" s="150"/>
    </row>
    <row r="85295" spans="2:2">
      <c r="B85295" s="150"/>
    </row>
    <row r="85296" spans="2:2">
      <c r="B85296" s="150"/>
    </row>
    <row r="85297" spans="2:2">
      <c r="B85297" s="150"/>
    </row>
    <row r="85298" spans="2:2">
      <c r="B85298" s="150"/>
    </row>
    <row r="85299" spans="2:2">
      <c r="B85299" s="150"/>
    </row>
    <row r="85300" spans="2:2">
      <c r="B85300" s="150"/>
    </row>
    <row r="85301" spans="2:2">
      <c r="B85301" s="150"/>
    </row>
    <row r="85302" spans="2:2">
      <c r="B85302" s="150"/>
    </row>
    <row r="85303" spans="2:2">
      <c r="B85303" s="150"/>
    </row>
    <row r="85304" spans="2:2">
      <c r="B85304" s="150"/>
    </row>
    <row r="85305" spans="2:2">
      <c r="B85305" s="150"/>
    </row>
    <row r="85306" spans="2:2">
      <c r="B85306" s="150"/>
    </row>
    <row r="85307" spans="2:2">
      <c r="B85307" s="150"/>
    </row>
    <row r="85308" spans="2:2">
      <c r="B85308" s="150"/>
    </row>
    <row r="85309" spans="2:2">
      <c r="B85309" s="150"/>
    </row>
    <row r="85310" spans="2:2">
      <c r="B85310" s="150"/>
    </row>
    <row r="85311" spans="2:2">
      <c r="B85311" s="150"/>
    </row>
    <row r="85312" spans="2:2">
      <c r="B85312" s="150"/>
    </row>
    <row r="85313" spans="2:2">
      <c r="B85313" s="150"/>
    </row>
    <row r="85314" spans="2:2">
      <c r="B85314" s="150"/>
    </row>
    <row r="85315" spans="2:2">
      <c r="B85315" s="150"/>
    </row>
    <row r="85316" spans="2:2">
      <c r="B85316" s="150"/>
    </row>
    <row r="85317" spans="2:2">
      <c r="B85317" s="150"/>
    </row>
    <row r="85318" spans="2:2">
      <c r="B85318" s="150"/>
    </row>
    <row r="85319" spans="2:2">
      <c r="B85319" s="150"/>
    </row>
    <row r="85320" spans="2:2">
      <c r="B85320" s="150"/>
    </row>
    <row r="85321" spans="2:2">
      <c r="B85321" s="150"/>
    </row>
    <row r="85322" spans="2:2">
      <c r="B85322" s="150"/>
    </row>
    <row r="85323" spans="2:2">
      <c r="B85323" s="150"/>
    </row>
    <row r="85324" spans="2:2">
      <c r="B85324" s="150"/>
    </row>
    <row r="85325" spans="2:2">
      <c r="B85325" s="150"/>
    </row>
    <row r="85326" spans="2:2">
      <c r="B85326" s="150"/>
    </row>
    <row r="85327" spans="2:2">
      <c r="B85327" s="150"/>
    </row>
    <row r="85328" spans="2:2">
      <c r="B85328" s="150"/>
    </row>
    <row r="85329" spans="2:2">
      <c r="B85329" s="150"/>
    </row>
    <row r="85330" spans="2:2">
      <c r="B85330" s="150"/>
    </row>
    <row r="85331" spans="2:2">
      <c r="B85331" s="150"/>
    </row>
    <row r="85332" spans="2:2">
      <c r="B85332" s="150"/>
    </row>
    <row r="85333" spans="2:2">
      <c r="B85333" s="150"/>
    </row>
    <row r="85334" spans="2:2">
      <c r="B85334" s="150"/>
    </row>
    <row r="85335" spans="2:2">
      <c r="B85335" s="150"/>
    </row>
    <row r="85336" spans="2:2">
      <c r="B85336" s="150"/>
    </row>
    <row r="85337" spans="2:2">
      <c r="B85337" s="150"/>
    </row>
    <row r="85338" spans="2:2">
      <c r="B85338" s="150"/>
    </row>
    <row r="85339" spans="2:2">
      <c r="B85339" s="150"/>
    </row>
    <row r="85340" spans="2:2">
      <c r="B85340" s="150"/>
    </row>
    <row r="85341" spans="2:2">
      <c r="B85341" s="150"/>
    </row>
    <row r="85342" spans="2:2">
      <c r="B85342" s="150"/>
    </row>
    <row r="85343" spans="2:2">
      <c r="B85343" s="150"/>
    </row>
    <row r="85344" spans="2:2">
      <c r="B85344" s="150"/>
    </row>
    <row r="85345" spans="2:2">
      <c r="B85345" s="150"/>
    </row>
    <row r="85346" spans="2:2">
      <c r="B85346" s="150"/>
    </row>
    <row r="85347" spans="2:2">
      <c r="B85347" s="150"/>
    </row>
    <row r="85348" spans="2:2">
      <c r="B85348" s="150"/>
    </row>
    <row r="85349" spans="2:2">
      <c r="B85349" s="150"/>
    </row>
    <row r="85350" spans="2:2">
      <c r="B85350" s="150"/>
    </row>
    <row r="85351" spans="2:2">
      <c r="B85351" s="150"/>
    </row>
    <row r="85352" spans="2:2">
      <c r="B85352" s="150"/>
    </row>
    <row r="85353" spans="2:2">
      <c r="B85353" s="150"/>
    </row>
    <row r="85354" spans="2:2">
      <c r="B85354" s="150"/>
    </row>
    <row r="85355" spans="2:2">
      <c r="B85355" s="150"/>
    </row>
    <row r="85356" spans="2:2">
      <c r="B85356" s="150"/>
    </row>
    <row r="85357" spans="2:2">
      <c r="B85357" s="150"/>
    </row>
    <row r="85358" spans="2:2">
      <c r="B85358" s="150"/>
    </row>
    <row r="85359" spans="2:2">
      <c r="B85359" s="150"/>
    </row>
    <row r="85360" spans="2:2">
      <c r="B85360" s="150"/>
    </row>
    <row r="85361" spans="2:2">
      <c r="B85361" s="150"/>
    </row>
    <row r="85362" spans="2:2">
      <c r="B85362" s="150"/>
    </row>
    <row r="85363" spans="2:2">
      <c r="B85363" s="150"/>
    </row>
    <row r="85364" spans="2:2">
      <c r="B85364" s="150"/>
    </row>
    <row r="85365" spans="2:2">
      <c r="B85365" s="150"/>
    </row>
    <row r="85366" spans="2:2">
      <c r="B85366" s="150"/>
    </row>
    <row r="85367" spans="2:2">
      <c r="B85367" s="150"/>
    </row>
    <row r="85368" spans="2:2">
      <c r="B85368" s="150"/>
    </row>
    <row r="85369" spans="2:2">
      <c r="B85369" s="150"/>
    </row>
    <row r="85370" spans="2:2">
      <c r="B85370" s="150"/>
    </row>
    <row r="85371" spans="2:2">
      <c r="B85371" s="150"/>
    </row>
    <row r="85372" spans="2:2">
      <c r="B85372" s="150"/>
    </row>
    <row r="85373" spans="2:2">
      <c r="B85373" s="150"/>
    </row>
    <row r="85374" spans="2:2">
      <c r="B85374" s="150"/>
    </row>
    <row r="85375" spans="2:2">
      <c r="B85375" s="150"/>
    </row>
    <row r="85376" spans="2:2">
      <c r="B85376" s="150"/>
    </row>
    <row r="85377" spans="2:2">
      <c r="B85377" s="150"/>
    </row>
    <row r="85378" spans="2:2">
      <c r="B85378" s="150"/>
    </row>
    <row r="85379" spans="2:2">
      <c r="B85379" s="150"/>
    </row>
    <row r="85380" spans="2:2">
      <c r="B85380" s="150"/>
    </row>
    <row r="85381" spans="2:2">
      <c r="B85381" s="150"/>
    </row>
    <row r="85382" spans="2:2">
      <c r="B85382" s="150"/>
    </row>
    <row r="85383" spans="2:2">
      <c r="B85383" s="150"/>
    </row>
    <row r="85384" spans="2:2">
      <c r="B85384" s="150"/>
    </row>
    <row r="85385" spans="2:2">
      <c r="B85385" s="150"/>
    </row>
    <row r="85386" spans="2:2">
      <c r="B85386" s="150"/>
    </row>
    <row r="85387" spans="2:2">
      <c r="B85387" s="150"/>
    </row>
    <row r="85388" spans="2:2">
      <c r="B85388" s="150"/>
    </row>
    <row r="85389" spans="2:2">
      <c r="B85389" s="150"/>
    </row>
    <row r="85390" spans="2:2">
      <c r="B85390" s="150"/>
    </row>
    <row r="85391" spans="2:2">
      <c r="B85391" s="150"/>
    </row>
    <row r="85392" spans="2:2">
      <c r="B85392" s="150"/>
    </row>
    <row r="85393" spans="2:2">
      <c r="B85393" s="150"/>
    </row>
    <row r="85394" spans="2:2">
      <c r="B85394" s="150"/>
    </row>
    <row r="85395" spans="2:2">
      <c r="B85395" s="150"/>
    </row>
    <row r="85396" spans="2:2">
      <c r="B85396" s="150"/>
    </row>
    <row r="85397" spans="2:2">
      <c r="B85397" s="150"/>
    </row>
    <row r="85398" spans="2:2">
      <c r="B85398" s="150"/>
    </row>
    <row r="85399" spans="2:2">
      <c r="B85399" s="150"/>
    </row>
    <row r="85400" spans="2:2">
      <c r="B85400" s="150"/>
    </row>
    <row r="85401" spans="2:2">
      <c r="B85401" s="150"/>
    </row>
    <row r="85402" spans="2:2">
      <c r="B85402" s="150"/>
    </row>
    <row r="85403" spans="2:2">
      <c r="B85403" s="150"/>
    </row>
    <row r="85404" spans="2:2">
      <c r="B85404" s="150"/>
    </row>
    <row r="85405" spans="2:2">
      <c r="B85405" s="150"/>
    </row>
    <row r="85406" spans="2:2">
      <c r="B85406" s="150"/>
    </row>
    <row r="85407" spans="2:2">
      <c r="B85407" s="150"/>
    </row>
    <row r="85408" spans="2:2">
      <c r="B85408" s="150"/>
    </row>
    <row r="85409" spans="2:2">
      <c r="B85409" s="150"/>
    </row>
    <row r="85410" spans="2:2">
      <c r="B85410" s="150"/>
    </row>
    <row r="85411" spans="2:2">
      <c r="B85411" s="150"/>
    </row>
    <row r="85412" spans="2:2">
      <c r="B85412" s="150"/>
    </row>
    <row r="85413" spans="2:2">
      <c r="B85413" s="150"/>
    </row>
    <row r="85414" spans="2:2">
      <c r="B85414" s="150"/>
    </row>
    <row r="85415" spans="2:2">
      <c r="B85415" s="150"/>
    </row>
    <row r="85416" spans="2:2">
      <c r="B85416" s="150"/>
    </row>
    <row r="85417" spans="2:2">
      <c r="B85417" s="150"/>
    </row>
    <row r="85418" spans="2:2">
      <c r="B85418" s="150"/>
    </row>
    <row r="85419" spans="2:2">
      <c r="B85419" s="150"/>
    </row>
    <row r="85420" spans="2:2">
      <c r="B85420" s="150"/>
    </row>
    <row r="85421" spans="2:2">
      <c r="B85421" s="150"/>
    </row>
    <row r="85422" spans="2:2">
      <c r="B85422" s="150"/>
    </row>
    <row r="85423" spans="2:2">
      <c r="B85423" s="150"/>
    </row>
    <row r="85424" spans="2:2">
      <c r="B85424" s="150"/>
    </row>
    <row r="85425" spans="2:2">
      <c r="B85425" s="150"/>
    </row>
    <row r="85426" spans="2:2">
      <c r="B85426" s="150"/>
    </row>
    <row r="85427" spans="2:2">
      <c r="B85427" s="150"/>
    </row>
    <row r="85428" spans="2:2">
      <c r="B85428" s="150"/>
    </row>
    <row r="85429" spans="2:2">
      <c r="B85429" s="150"/>
    </row>
    <row r="85430" spans="2:2">
      <c r="B85430" s="150"/>
    </row>
    <row r="85431" spans="2:2">
      <c r="B85431" s="150"/>
    </row>
    <row r="85432" spans="2:2">
      <c r="B85432" s="150"/>
    </row>
    <row r="85433" spans="2:2">
      <c r="B85433" s="150"/>
    </row>
    <row r="85434" spans="2:2">
      <c r="B85434" s="150"/>
    </row>
    <row r="85435" spans="2:2">
      <c r="B85435" s="150"/>
    </row>
    <row r="85436" spans="2:2">
      <c r="B85436" s="150"/>
    </row>
    <row r="85437" spans="2:2">
      <c r="B85437" s="150"/>
    </row>
    <row r="85438" spans="2:2">
      <c r="B85438" s="150"/>
    </row>
    <row r="85439" spans="2:2">
      <c r="B85439" s="150"/>
    </row>
    <row r="85440" spans="2:2">
      <c r="B85440" s="150"/>
    </row>
    <row r="85441" spans="2:2">
      <c r="B85441" s="150"/>
    </row>
    <row r="85442" spans="2:2">
      <c r="B85442" s="150"/>
    </row>
    <row r="85443" spans="2:2">
      <c r="B85443" s="150"/>
    </row>
    <row r="85444" spans="2:2">
      <c r="B85444" s="150"/>
    </row>
    <row r="85445" spans="2:2">
      <c r="B85445" s="150"/>
    </row>
    <row r="85446" spans="2:2">
      <c r="B85446" s="150"/>
    </row>
    <row r="85447" spans="2:2">
      <c r="B85447" s="150"/>
    </row>
    <row r="85448" spans="2:2">
      <c r="B85448" s="150"/>
    </row>
    <row r="85449" spans="2:2">
      <c r="B85449" s="150"/>
    </row>
    <row r="85450" spans="2:2">
      <c r="B85450" s="150"/>
    </row>
    <row r="85451" spans="2:2">
      <c r="B85451" s="150"/>
    </row>
    <row r="85452" spans="2:2">
      <c r="B85452" s="150"/>
    </row>
    <row r="85453" spans="2:2">
      <c r="B85453" s="150"/>
    </row>
    <row r="85454" spans="2:2">
      <c r="B85454" s="150"/>
    </row>
    <row r="85455" spans="2:2">
      <c r="B85455" s="150"/>
    </row>
    <row r="85456" spans="2:2">
      <c r="B85456" s="150"/>
    </row>
    <row r="85457" spans="2:2">
      <c r="B85457" s="150"/>
    </row>
    <row r="85458" spans="2:2">
      <c r="B85458" s="150"/>
    </row>
    <row r="85459" spans="2:2">
      <c r="B85459" s="150"/>
    </row>
    <row r="85460" spans="2:2">
      <c r="B85460" s="150"/>
    </row>
    <row r="85461" spans="2:2">
      <c r="B85461" s="150"/>
    </row>
    <row r="85462" spans="2:2">
      <c r="B85462" s="150"/>
    </row>
    <row r="85463" spans="2:2">
      <c r="B85463" s="150"/>
    </row>
    <row r="85464" spans="2:2">
      <c r="B85464" s="150"/>
    </row>
    <row r="85465" spans="2:2">
      <c r="B85465" s="150"/>
    </row>
    <row r="85466" spans="2:2">
      <c r="B85466" s="150"/>
    </row>
    <row r="85467" spans="2:2">
      <c r="B85467" s="150"/>
    </row>
    <row r="85468" spans="2:2">
      <c r="B85468" s="150"/>
    </row>
    <row r="85469" spans="2:2">
      <c r="B85469" s="150"/>
    </row>
    <row r="85470" spans="2:2">
      <c r="B85470" s="150"/>
    </row>
    <row r="85471" spans="2:2">
      <c r="B85471" s="150"/>
    </row>
    <row r="85472" spans="2:2">
      <c r="B85472" s="150"/>
    </row>
    <row r="85473" spans="2:2">
      <c r="B85473" s="150"/>
    </row>
    <row r="85474" spans="2:2">
      <c r="B85474" s="150"/>
    </row>
    <row r="85475" spans="2:2">
      <c r="B85475" s="150"/>
    </row>
    <row r="85476" spans="2:2">
      <c r="B85476" s="150"/>
    </row>
    <row r="85477" spans="2:2">
      <c r="B85477" s="150"/>
    </row>
    <row r="85478" spans="2:2">
      <c r="B85478" s="150"/>
    </row>
    <row r="85479" spans="2:2">
      <c r="B85479" s="150"/>
    </row>
    <row r="85480" spans="2:2">
      <c r="B85480" s="150"/>
    </row>
    <row r="85481" spans="2:2">
      <c r="B85481" s="150"/>
    </row>
    <row r="85482" spans="2:2">
      <c r="B85482" s="150"/>
    </row>
    <row r="85483" spans="2:2">
      <c r="B85483" s="150"/>
    </row>
    <row r="85484" spans="2:2">
      <c r="B85484" s="150"/>
    </row>
    <row r="85485" spans="2:2">
      <c r="B85485" s="150"/>
    </row>
    <row r="85486" spans="2:2">
      <c r="B85486" s="150"/>
    </row>
    <row r="85487" spans="2:2">
      <c r="B85487" s="150"/>
    </row>
    <row r="85488" spans="2:2">
      <c r="B85488" s="150"/>
    </row>
    <row r="85489" spans="2:2">
      <c r="B85489" s="150"/>
    </row>
    <row r="85490" spans="2:2">
      <c r="B85490" s="150"/>
    </row>
    <row r="85491" spans="2:2">
      <c r="B85491" s="150"/>
    </row>
    <row r="85492" spans="2:2">
      <c r="B85492" s="150"/>
    </row>
    <row r="85493" spans="2:2">
      <c r="B85493" s="150"/>
    </row>
    <row r="85494" spans="2:2">
      <c r="B85494" s="150"/>
    </row>
    <row r="85495" spans="2:2">
      <c r="B85495" s="150"/>
    </row>
    <row r="85496" spans="2:2">
      <c r="B85496" s="150"/>
    </row>
    <row r="85497" spans="2:2">
      <c r="B85497" s="150"/>
    </row>
    <row r="85498" spans="2:2">
      <c r="B85498" s="150"/>
    </row>
    <row r="85499" spans="2:2">
      <c r="B85499" s="150"/>
    </row>
    <row r="85500" spans="2:2">
      <c r="B85500" s="150"/>
    </row>
    <row r="85501" spans="2:2">
      <c r="B85501" s="150"/>
    </row>
    <row r="85502" spans="2:2">
      <c r="B85502" s="150"/>
    </row>
    <row r="85503" spans="2:2">
      <c r="B85503" s="150"/>
    </row>
    <row r="85504" spans="2:2">
      <c r="B85504" s="150"/>
    </row>
    <row r="85505" spans="2:2">
      <c r="B85505" s="150"/>
    </row>
    <row r="85506" spans="2:2">
      <c r="B85506" s="150"/>
    </row>
    <row r="85507" spans="2:2">
      <c r="B85507" s="150"/>
    </row>
    <row r="85508" spans="2:2">
      <c r="B85508" s="150"/>
    </row>
    <row r="85509" spans="2:2">
      <c r="B85509" s="150"/>
    </row>
    <row r="85510" spans="2:2">
      <c r="B85510" s="150"/>
    </row>
    <row r="85511" spans="2:2">
      <c r="B85511" s="150"/>
    </row>
    <row r="85512" spans="2:2">
      <c r="B85512" s="150"/>
    </row>
    <row r="85513" spans="2:2">
      <c r="B85513" s="150"/>
    </row>
    <row r="85514" spans="2:2">
      <c r="B85514" s="150"/>
    </row>
    <row r="85515" spans="2:2">
      <c r="B85515" s="150"/>
    </row>
    <row r="85516" spans="2:2">
      <c r="B85516" s="150"/>
    </row>
    <row r="85517" spans="2:2">
      <c r="B85517" s="150"/>
    </row>
    <row r="85518" spans="2:2">
      <c r="B85518" s="150"/>
    </row>
    <row r="85519" spans="2:2">
      <c r="B85519" s="150"/>
    </row>
    <row r="85520" spans="2:2">
      <c r="B85520" s="150"/>
    </row>
    <row r="85521" spans="2:2">
      <c r="B85521" s="150"/>
    </row>
    <row r="85522" spans="2:2">
      <c r="B85522" s="150"/>
    </row>
    <row r="85523" spans="2:2">
      <c r="B85523" s="150"/>
    </row>
    <row r="85524" spans="2:2">
      <c r="B85524" s="150"/>
    </row>
    <row r="85525" spans="2:2">
      <c r="B85525" s="150"/>
    </row>
    <row r="85526" spans="2:2">
      <c r="B85526" s="150"/>
    </row>
    <row r="85527" spans="2:2">
      <c r="B85527" s="150"/>
    </row>
    <row r="85528" spans="2:2">
      <c r="B85528" s="150"/>
    </row>
    <row r="85529" spans="2:2">
      <c r="B85529" s="150"/>
    </row>
    <row r="85530" spans="2:2">
      <c r="B85530" s="150"/>
    </row>
    <row r="85531" spans="2:2">
      <c r="B85531" s="150"/>
    </row>
    <row r="85532" spans="2:2">
      <c r="B85532" s="150"/>
    </row>
    <row r="85533" spans="2:2">
      <c r="B85533" s="150"/>
    </row>
    <row r="85534" spans="2:2">
      <c r="B85534" s="150"/>
    </row>
    <row r="85535" spans="2:2">
      <c r="B85535" s="150"/>
    </row>
    <row r="85536" spans="2:2">
      <c r="B85536" s="150"/>
    </row>
    <row r="85537" spans="2:2">
      <c r="B85537" s="150"/>
    </row>
    <row r="85538" spans="2:2">
      <c r="B85538" s="150"/>
    </row>
    <row r="85539" spans="2:2">
      <c r="B85539" s="150"/>
    </row>
    <row r="85540" spans="2:2">
      <c r="B85540" s="150"/>
    </row>
    <row r="85541" spans="2:2">
      <c r="B85541" s="150"/>
    </row>
    <row r="85542" spans="2:2">
      <c r="B85542" s="150"/>
    </row>
    <row r="85543" spans="2:2">
      <c r="B85543" s="150"/>
    </row>
    <row r="85544" spans="2:2">
      <c r="B85544" s="150"/>
    </row>
    <row r="85545" spans="2:2">
      <c r="B85545" s="150"/>
    </row>
    <row r="85546" spans="2:2">
      <c r="B85546" s="150"/>
    </row>
    <row r="85547" spans="2:2">
      <c r="B85547" s="150"/>
    </row>
    <row r="85548" spans="2:2">
      <c r="B85548" s="150"/>
    </row>
    <row r="85549" spans="2:2">
      <c r="B85549" s="150"/>
    </row>
    <row r="85550" spans="2:2">
      <c r="B85550" s="150"/>
    </row>
    <row r="85551" spans="2:2">
      <c r="B85551" s="150"/>
    </row>
    <row r="85552" spans="2:2">
      <c r="B85552" s="150"/>
    </row>
    <row r="85553" spans="2:2">
      <c r="B85553" s="150"/>
    </row>
    <row r="85554" spans="2:2">
      <c r="B85554" s="150"/>
    </row>
    <row r="85555" spans="2:2">
      <c r="B85555" s="150"/>
    </row>
    <row r="85556" spans="2:2">
      <c r="B85556" s="150"/>
    </row>
    <row r="85557" spans="2:2">
      <c r="B85557" s="150"/>
    </row>
    <row r="85558" spans="2:2">
      <c r="B85558" s="150"/>
    </row>
    <row r="85559" spans="2:2">
      <c r="B85559" s="150"/>
    </row>
    <row r="85560" spans="2:2">
      <c r="B85560" s="150"/>
    </row>
    <row r="85561" spans="2:2">
      <c r="B85561" s="150"/>
    </row>
    <row r="85562" spans="2:2">
      <c r="B85562" s="150"/>
    </row>
    <row r="85563" spans="2:2">
      <c r="B85563" s="150"/>
    </row>
    <row r="85564" spans="2:2">
      <c r="B85564" s="150"/>
    </row>
    <row r="85565" spans="2:2">
      <c r="B85565" s="150"/>
    </row>
    <row r="85566" spans="2:2">
      <c r="B85566" s="150"/>
    </row>
    <row r="85567" spans="2:2">
      <c r="B85567" s="150"/>
    </row>
    <row r="85568" spans="2:2">
      <c r="B85568" s="150"/>
    </row>
    <row r="85569" spans="2:2">
      <c r="B85569" s="150"/>
    </row>
    <row r="85570" spans="2:2">
      <c r="B85570" s="150"/>
    </row>
    <row r="85571" spans="2:2">
      <c r="B85571" s="150"/>
    </row>
    <row r="85572" spans="2:2">
      <c r="B85572" s="150"/>
    </row>
    <row r="85573" spans="2:2">
      <c r="B85573" s="150"/>
    </row>
    <row r="85574" spans="2:2">
      <c r="B85574" s="150"/>
    </row>
    <row r="85575" spans="2:2">
      <c r="B85575" s="150"/>
    </row>
    <row r="85576" spans="2:2">
      <c r="B85576" s="150"/>
    </row>
    <row r="85577" spans="2:2">
      <c r="B85577" s="150"/>
    </row>
    <row r="85578" spans="2:2">
      <c r="B85578" s="150"/>
    </row>
    <row r="85579" spans="2:2">
      <c r="B85579" s="150"/>
    </row>
    <row r="85580" spans="2:2">
      <c r="B85580" s="150"/>
    </row>
    <row r="85581" spans="2:2">
      <c r="B85581" s="150"/>
    </row>
    <row r="85582" spans="2:2">
      <c r="B85582" s="150"/>
    </row>
    <row r="85583" spans="2:2">
      <c r="B85583" s="150"/>
    </row>
    <row r="85584" spans="2:2">
      <c r="B85584" s="150"/>
    </row>
    <row r="85585" spans="2:2">
      <c r="B85585" s="150"/>
    </row>
    <row r="85586" spans="2:2">
      <c r="B85586" s="150"/>
    </row>
    <row r="85587" spans="2:2">
      <c r="B85587" s="150"/>
    </row>
    <row r="85588" spans="2:2">
      <c r="B85588" s="150"/>
    </row>
    <row r="85589" spans="2:2">
      <c r="B85589" s="150"/>
    </row>
    <row r="85590" spans="2:2">
      <c r="B85590" s="150"/>
    </row>
    <row r="85591" spans="2:2">
      <c r="B85591" s="150"/>
    </row>
    <row r="85592" spans="2:2">
      <c r="B85592" s="150"/>
    </row>
    <row r="85593" spans="2:2">
      <c r="B85593" s="150"/>
    </row>
    <row r="85594" spans="2:2">
      <c r="B85594" s="150"/>
    </row>
    <row r="85595" spans="2:2">
      <c r="B85595" s="150"/>
    </row>
    <row r="85596" spans="2:2">
      <c r="B85596" s="150"/>
    </row>
    <row r="85597" spans="2:2">
      <c r="B85597" s="150"/>
    </row>
    <row r="85598" spans="2:2">
      <c r="B85598" s="150"/>
    </row>
    <row r="85599" spans="2:2">
      <c r="B85599" s="150"/>
    </row>
    <row r="85600" spans="2:2">
      <c r="B85600" s="150"/>
    </row>
    <row r="85601" spans="2:2">
      <c r="B85601" s="150"/>
    </row>
    <row r="85602" spans="2:2">
      <c r="B85602" s="150"/>
    </row>
    <row r="85603" spans="2:2">
      <c r="B85603" s="150"/>
    </row>
    <row r="85604" spans="2:2">
      <c r="B85604" s="150"/>
    </row>
    <row r="85605" spans="2:2">
      <c r="B85605" s="150"/>
    </row>
    <row r="85606" spans="2:2">
      <c r="B85606" s="150"/>
    </row>
    <row r="85607" spans="2:2">
      <c r="B85607" s="150"/>
    </row>
    <row r="85608" spans="2:2">
      <c r="B85608" s="150"/>
    </row>
    <row r="85609" spans="2:2">
      <c r="B85609" s="150"/>
    </row>
    <row r="85610" spans="2:2">
      <c r="B85610" s="150"/>
    </row>
    <row r="85611" spans="2:2">
      <c r="B85611" s="150"/>
    </row>
    <row r="85612" spans="2:2">
      <c r="B85612" s="150"/>
    </row>
    <row r="85613" spans="2:2">
      <c r="B85613" s="150"/>
    </row>
    <row r="85614" spans="2:2">
      <c r="B85614" s="150"/>
    </row>
    <row r="85615" spans="2:2">
      <c r="B85615" s="150"/>
    </row>
    <row r="85616" spans="2:2">
      <c r="B85616" s="150"/>
    </row>
    <row r="85617" spans="2:2">
      <c r="B85617" s="150"/>
    </row>
    <row r="85618" spans="2:2">
      <c r="B85618" s="150"/>
    </row>
    <row r="85619" spans="2:2">
      <c r="B85619" s="150"/>
    </row>
    <row r="85620" spans="2:2">
      <c r="B85620" s="150"/>
    </row>
    <row r="85621" spans="2:2">
      <c r="B85621" s="150"/>
    </row>
    <row r="85622" spans="2:2">
      <c r="B85622" s="150"/>
    </row>
    <row r="85623" spans="2:2">
      <c r="B85623" s="150"/>
    </row>
    <row r="85624" spans="2:2">
      <c r="B85624" s="150"/>
    </row>
    <row r="85625" spans="2:2">
      <c r="B85625" s="150"/>
    </row>
    <row r="85626" spans="2:2">
      <c r="B85626" s="150"/>
    </row>
    <row r="85627" spans="2:2">
      <c r="B85627" s="150"/>
    </row>
    <row r="85628" spans="2:2">
      <c r="B85628" s="150"/>
    </row>
    <row r="85629" spans="2:2">
      <c r="B85629" s="150"/>
    </row>
    <row r="85630" spans="2:2">
      <c r="B85630" s="150"/>
    </row>
    <row r="85631" spans="2:2">
      <c r="B85631" s="150"/>
    </row>
    <row r="85632" spans="2:2">
      <c r="B85632" s="150"/>
    </row>
    <row r="85633" spans="2:2">
      <c r="B85633" s="150"/>
    </row>
    <row r="85634" spans="2:2">
      <c r="B85634" s="150"/>
    </row>
    <row r="85635" spans="2:2">
      <c r="B85635" s="150"/>
    </row>
    <row r="85636" spans="2:2">
      <c r="B85636" s="150"/>
    </row>
    <row r="85637" spans="2:2">
      <c r="B85637" s="150"/>
    </row>
    <row r="85638" spans="2:2">
      <c r="B85638" s="150"/>
    </row>
    <row r="85639" spans="2:2">
      <c r="B85639" s="150"/>
    </row>
    <row r="85640" spans="2:2">
      <c r="B85640" s="150"/>
    </row>
    <row r="85641" spans="2:2">
      <c r="B85641" s="150"/>
    </row>
    <row r="85642" spans="2:2">
      <c r="B85642" s="150"/>
    </row>
    <row r="85643" spans="2:2">
      <c r="B85643" s="150"/>
    </row>
    <row r="85644" spans="2:2">
      <c r="B85644" s="150"/>
    </row>
    <row r="85645" spans="2:2">
      <c r="B85645" s="150"/>
    </row>
    <row r="85646" spans="2:2">
      <c r="B85646" s="150"/>
    </row>
    <row r="85647" spans="2:2">
      <c r="B85647" s="150"/>
    </row>
    <row r="85648" spans="2:2">
      <c r="B85648" s="150"/>
    </row>
    <row r="85649" spans="2:2">
      <c r="B85649" s="150"/>
    </row>
    <row r="85650" spans="2:2">
      <c r="B85650" s="150"/>
    </row>
    <row r="85651" spans="2:2">
      <c r="B85651" s="150"/>
    </row>
    <row r="85652" spans="2:2">
      <c r="B85652" s="150"/>
    </row>
    <row r="85653" spans="2:2">
      <c r="B85653" s="150"/>
    </row>
    <row r="85654" spans="2:2">
      <c r="B85654" s="150"/>
    </row>
    <row r="85655" spans="2:2">
      <c r="B85655" s="150"/>
    </row>
    <row r="85656" spans="2:2">
      <c r="B85656" s="150"/>
    </row>
    <row r="85657" spans="2:2">
      <c r="B85657" s="150"/>
    </row>
    <row r="85658" spans="2:2">
      <c r="B85658" s="150"/>
    </row>
    <row r="85659" spans="2:2">
      <c r="B85659" s="150"/>
    </row>
    <row r="85660" spans="2:2">
      <c r="B85660" s="150"/>
    </row>
    <row r="85661" spans="2:2">
      <c r="B85661" s="150"/>
    </row>
    <row r="85662" spans="2:2">
      <c r="B85662" s="150"/>
    </row>
    <row r="85663" spans="2:2">
      <c r="B85663" s="150"/>
    </row>
    <row r="85664" spans="2:2">
      <c r="B85664" s="150"/>
    </row>
    <row r="85665" spans="2:2">
      <c r="B85665" s="150"/>
    </row>
    <row r="85666" spans="2:2">
      <c r="B85666" s="150"/>
    </row>
    <row r="85667" spans="2:2">
      <c r="B85667" s="150"/>
    </row>
    <row r="85668" spans="2:2">
      <c r="B85668" s="150"/>
    </row>
    <row r="85669" spans="2:2">
      <c r="B85669" s="150"/>
    </row>
    <row r="85670" spans="2:2">
      <c r="B85670" s="150"/>
    </row>
    <row r="85671" spans="2:2">
      <c r="B85671" s="150"/>
    </row>
    <row r="85672" spans="2:2">
      <c r="B85672" s="150"/>
    </row>
    <row r="85673" spans="2:2">
      <c r="B85673" s="150"/>
    </row>
    <row r="85674" spans="2:2">
      <c r="B85674" s="150"/>
    </row>
    <row r="85675" spans="2:2">
      <c r="B85675" s="150"/>
    </row>
    <row r="85676" spans="2:2">
      <c r="B85676" s="150"/>
    </row>
    <row r="85677" spans="2:2">
      <c r="B85677" s="150"/>
    </row>
    <row r="85678" spans="2:2">
      <c r="B85678" s="150"/>
    </row>
    <row r="85679" spans="2:2">
      <c r="B85679" s="150"/>
    </row>
    <row r="85680" spans="2:2">
      <c r="B85680" s="150"/>
    </row>
    <row r="85681" spans="2:2">
      <c r="B85681" s="150"/>
    </row>
    <row r="85682" spans="2:2">
      <c r="B85682" s="150"/>
    </row>
    <row r="85683" spans="2:2">
      <c r="B85683" s="150"/>
    </row>
    <row r="85684" spans="2:2">
      <c r="B85684" s="150"/>
    </row>
    <row r="85685" spans="2:2">
      <c r="B85685" s="150"/>
    </row>
    <row r="85686" spans="2:2">
      <c r="B85686" s="150"/>
    </row>
    <row r="85687" spans="2:2">
      <c r="B85687" s="150"/>
    </row>
    <row r="85688" spans="2:2">
      <c r="B85688" s="150"/>
    </row>
    <row r="85689" spans="2:2">
      <c r="B85689" s="150"/>
    </row>
    <row r="85690" spans="2:2">
      <c r="B85690" s="150"/>
    </row>
    <row r="85691" spans="2:2">
      <c r="B85691" s="150"/>
    </row>
    <row r="85692" spans="2:2">
      <c r="B85692" s="150"/>
    </row>
    <row r="85693" spans="2:2">
      <c r="B85693" s="150"/>
    </row>
    <row r="85694" spans="2:2">
      <c r="B85694" s="150"/>
    </row>
    <row r="85695" spans="2:2">
      <c r="B85695" s="150"/>
    </row>
    <row r="85696" spans="2:2">
      <c r="B85696" s="150"/>
    </row>
    <row r="85697" spans="2:2">
      <c r="B85697" s="150"/>
    </row>
    <row r="85698" spans="2:2">
      <c r="B85698" s="150"/>
    </row>
    <row r="85699" spans="2:2">
      <c r="B85699" s="150"/>
    </row>
    <row r="85700" spans="2:2">
      <c r="B85700" s="150"/>
    </row>
    <row r="85701" spans="2:2">
      <c r="B85701" s="150"/>
    </row>
    <row r="85702" spans="2:2">
      <c r="B85702" s="150"/>
    </row>
    <row r="85703" spans="2:2">
      <c r="B85703" s="150"/>
    </row>
    <row r="85704" spans="2:2">
      <c r="B85704" s="150"/>
    </row>
    <row r="85705" spans="2:2">
      <c r="B85705" s="150"/>
    </row>
    <row r="85706" spans="2:2">
      <c r="B85706" s="150"/>
    </row>
    <row r="85707" spans="2:2">
      <c r="B85707" s="150"/>
    </row>
    <row r="85708" spans="2:2">
      <c r="B85708" s="150"/>
    </row>
    <row r="85709" spans="2:2">
      <c r="B85709" s="150"/>
    </row>
    <row r="85710" spans="2:2">
      <c r="B85710" s="150"/>
    </row>
    <row r="85711" spans="2:2">
      <c r="B85711" s="150"/>
    </row>
    <row r="85712" spans="2:2">
      <c r="B85712" s="150"/>
    </row>
    <row r="85713" spans="2:2">
      <c r="B85713" s="150"/>
    </row>
    <row r="85714" spans="2:2">
      <c r="B85714" s="150"/>
    </row>
    <row r="85715" spans="2:2">
      <c r="B85715" s="150"/>
    </row>
    <row r="85716" spans="2:2">
      <c r="B85716" s="150"/>
    </row>
    <row r="85717" spans="2:2">
      <c r="B85717" s="150"/>
    </row>
    <row r="85718" spans="2:2">
      <c r="B85718" s="150"/>
    </row>
    <row r="85719" spans="2:2">
      <c r="B85719" s="150"/>
    </row>
    <row r="85720" spans="2:2">
      <c r="B85720" s="150"/>
    </row>
    <row r="85721" spans="2:2">
      <c r="B85721" s="150"/>
    </row>
    <row r="85722" spans="2:2">
      <c r="B85722" s="150"/>
    </row>
    <row r="85723" spans="2:2">
      <c r="B85723" s="150"/>
    </row>
    <row r="85724" spans="2:2">
      <c r="B85724" s="150"/>
    </row>
    <row r="85725" spans="2:2">
      <c r="B85725" s="150"/>
    </row>
    <row r="85726" spans="2:2">
      <c r="B85726" s="150"/>
    </row>
    <row r="85727" spans="2:2">
      <c r="B85727" s="150"/>
    </row>
    <row r="85728" spans="2:2">
      <c r="B85728" s="150"/>
    </row>
    <row r="85729" spans="2:2">
      <c r="B85729" s="150"/>
    </row>
    <row r="85730" spans="2:2">
      <c r="B85730" s="150"/>
    </row>
    <row r="85731" spans="2:2">
      <c r="B85731" s="150"/>
    </row>
    <row r="85732" spans="2:2">
      <c r="B85732" s="150"/>
    </row>
    <row r="85733" spans="2:2">
      <c r="B85733" s="150"/>
    </row>
    <row r="85734" spans="2:2">
      <c r="B85734" s="150"/>
    </row>
    <row r="85735" spans="2:2">
      <c r="B85735" s="150"/>
    </row>
    <row r="85736" spans="2:2">
      <c r="B85736" s="150"/>
    </row>
    <row r="85737" spans="2:2">
      <c r="B85737" s="150"/>
    </row>
    <row r="85738" spans="2:2">
      <c r="B85738" s="150"/>
    </row>
    <row r="85739" spans="2:2">
      <c r="B85739" s="150"/>
    </row>
    <row r="85740" spans="2:2">
      <c r="B85740" s="150"/>
    </row>
    <row r="85741" spans="2:2">
      <c r="B85741" s="150"/>
    </row>
    <row r="85742" spans="2:2">
      <c r="B85742" s="150"/>
    </row>
    <row r="85743" spans="2:2">
      <c r="B85743" s="150"/>
    </row>
    <row r="85744" spans="2:2">
      <c r="B85744" s="150"/>
    </row>
    <row r="85745" spans="2:2">
      <c r="B85745" s="150"/>
    </row>
    <row r="85746" spans="2:2">
      <c r="B85746" s="150"/>
    </row>
    <row r="85747" spans="2:2">
      <c r="B85747" s="150"/>
    </row>
    <row r="85748" spans="2:2">
      <c r="B85748" s="150"/>
    </row>
    <row r="85749" spans="2:2">
      <c r="B85749" s="150"/>
    </row>
    <row r="85750" spans="2:2">
      <c r="B85750" s="150"/>
    </row>
    <row r="85751" spans="2:2">
      <c r="B85751" s="150"/>
    </row>
    <row r="85752" spans="2:2">
      <c r="B85752" s="150"/>
    </row>
    <row r="85753" spans="2:2">
      <c r="B85753" s="150"/>
    </row>
    <row r="85754" spans="2:2">
      <c r="B85754" s="150"/>
    </row>
    <row r="85755" spans="2:2">
      <c r="B85755" s="150"/>
    </row>
    <row r="85756" spans="2:2">
      <c r="B85756" s="150"/>
    </row>
    <row r="85757" spans="2:2">
      <c r="B85757" s="150"/>
    </row>
    <row r="85758" spans="2:2">
      <c r="B85758" s="150"/>
    </row>
    <row r="85759" spans="2:2">
      <c r="B85759" s="150"/>
    </row>
    <row r="85760" spans="2:2">
      <c r="B85760" s="150"/>
    </row>
    <row r="85761" spans="2:2">
      <c r="B85761" s="150"/>
    </row>
    <row r="85762" spans="2:2">
      <c r="B85762" s="150"/>
    </row>
    <row r="85763" spans="2:2">
      <c r="B85763" s="150"/>
    </row>
    <row r="85764" spans="2:2">
      <c r="B85764" s="150"/>
    </row>
    <row r="85765" spans="2:2">
      <c r="B85765" s="150"/>
    </row>
    <row r="85766" spans="2:2">
      <c r="B85766" s="150"/>
    </row>
    <row r="85767" spans="2:2">
      <c r="B85767" s="150"/>
    </row>
    <row r="85768" spans="2:2">
      <c r="B85768" s="150"/>
    </row>
    <row r="85769" spans="2:2">
      <c r="B85769" s="150"/>
    </row>
    <row r="85770" spans="2:2">
      <c r="B85770" s="150"/>
    </row>
    <row r="85771" spans="2:2">
      <c r="B85771" s="150"/>
    </row>
    <row r="85772" spans="2:2">
      <c r="B85772" s="150"/>
    </row>
    <row r="85773" spans="2:2">
      <c r="B85773" s="150"/>
    </row>
    <row r="85774" spans="2:2">
      <c r="B85774" s="150"/>
    </row>
    <row r="85775" spans="2:2">
      <c r="B85775" s="150"/>
    </row>
    <row r="85776" spans="2:2">
      <c r="B85776" s="150"/>
    </row>
    <row r="85777" spans="2:2">
      <c r="B85777" s="150"/>
    </row>
    <row r="85778" spans="2:2">
      <c r="B85778" s="150"/>
    </row>
    <row r="85779" spans="2:2">
      <c r="B85779" s="150"/>
    </row>
    <row r="85780" spans="2:2">
      <c r="B85780" s="150"/>
    </row>
    <row r="85781" spans="2:2">
      <c r="B85781" s="150"/>
    </row>
    <row r="85782" spans="2:2">
      <c r="B85782" s="150"/>
    </row>
    <row r="85783" spans="2:2">
      <c r="B85783" s="150"/>
    </row>
    <row r="85784" spans="2:2">
      <c r="B85784" s="150"/>
    </row>
    <row r="85785" spans="2:2">
      <c r="B85785" s="150"/>
    </row>
    <row r="85786" spans="2:2">
      <c r="B85786" s="150"/>
    </row>
    <row r="85787" spans="2:2">
      <c r="B85787" s="150"/>
    </row>
    <row r="85788" spans="2:2">
      <c r="B85788" s="150"/>
    </row>
    <row r="85789" spans="2:2">
      <c r="B85789" s="150"/>
    </row>
    <row r="85790" spans="2:2">
      <c r="B85790" s="150"/>
    </row>
    <row r="85791" spans="2:2">
      <c r="B85791" s="150"/>
    </row>
    <row r="85792" spans="2:2">
      <c r="B85792" s="150"/>
    </row>
    <row r="85793" spans="2:2">
      <c r="B85793" s="150"/>
    </row>
    <row r="85794" spans="2:2">
      <c r="B85794" s="150"/>
    </row>
    <row r="85795" spans="2:2">
      <c r="B85795" s="150"/>
    </row>
    <row r="85796" spans="2:2">
      <c r="B85796" s="150"/>
    </row>
    <row r="85797" spans="2:2">
      <c r="B85797" s="150"/>
    </row>
    <row r="85798" spans="2:2">
      <c r="B85798" s="150"/>
    </row>
    <row r="85799" spans="2:2">
      <c r="B85799" s="150"/>
    </row>
    <row r="85800" spans="2:2">
      <c r="B85800" s="150"/>
    </row>
    <row r="85801" spans="2:2">
      <c r="B85801" s="150"/>
    </row>
    <row r="85802" spans="2:2">
      <c r="B85802" s="150"/>
    </row>
    <row r="85803" spans="2:2">
      <c r="B85803" s="150"/>
    </row>
    <row r="85804" spans="2:2">
      <c r="B85804" s="150"/>
    </row>
    <row r="85805" spans="2:2">
      <c r="B85805" s="150"/>
    </row>
    <row r="85806" spans="2:2">
      <c r="B85806" s="150"/>
    </row>
    <row r="85807" spans="2:2">
      <c r="B85807" s="150"/>
    </row>
    <row r="85808" spans="2:2">
      <c r="B85808" s="150"/>
    </row>
    <row r="85809" spans="2:2">
      <c r="B85809" s="150"/>
    </row>
    <row r="85810" spans="2:2">
      <c r="B85810" s="150"/>
    </row>
    <row r="85811" spans="2:2">
      <c r="B85811" s="150"/>
    </row>
    <row r="85812" spans="2:2">
      <c r="B85812" s="150"/>
    </row>
    <row r="85813" spans="2:2">
      <c r="B85813" s="150"/>
    </row>
    <row r="85814" spans="2:2">
      <c r="B85814" s="150"/>
    </row>
    <row r="85815" spans="2:2">
      <c r="B85815" s="150"/>
    </row>
    <row r="85816" spans="2:2">
      <c r="B85816" s="150"/>
    </row>
    <row r="85817" spans="2:2">
      <c r="B85817" s="150"/>
    </row>
    <row r="85818" spans="2:2">
      <c r="B85818" s="150"/>
    </row>
    <row r="85819" spans="2:2">
      <c r="B85819" s="150"/>
    </row>
    <row r="85820" spans="2:2">
      <c r="B85820" s="150"/>
    </row>
    <row r="85821" spans="2:2">
      <c r="B85821" s="150"/>
    </row>
    <row r="85822" spans="2:2">
      <c r="B85822" s="150"/>
    </row>
    <row r="85823" spans="2:2">
      <c r="B85823" s="150"/>
    </row>
    <row r="85824" spans="2:2">
      <c r="B85824" s="150"/>
    </row>
    <row r="85825" spans="2:2">
      <c r="B85825" s="150"/>
    </row>
    <row r="85826" spans="2:2">
      <c r="B85826" s="150"/>
    </row>
    <row r="85827" spans="2:2">
      <c r="B85827" s="150"/>
    </row>
    <row r="85828" spans="2:2">
      <c r="B85828" s="150"/>
    </row>
    <row r="85829" spans="2:2">
      <c r="B85829" s="150"/>
    </row>
    <row r="85830" spans="2:2">
      <c r="B85830" s="150"/>
    </row>
    <row r="85831" spans="2:2">
      <c r="B85831" s="150"/>
    </row>
    <row r="85832" spans="2:2">
      <c r="B85832" s="150"/>
    </row>
    <row r="85833" spans="2:2">
      <c r="B85833" s="150"/>
    </row>
    <row r="85834" spans="2:2">
      <c r="B85834" s="150"/>
    </row>
    <row r="85835" spans="2:2">
      <c r="B85835" s="150"/>
    </row>
    <row r="85836" spans="2:2">
      <c r="B85836" s="150"/>
    </row>
    <row r="85837" spans="2:2">
      <c r="B85837" s="150"/>
    </row>
    <row r="85838" spans="2:2">
      <c r="B85838" s="150"/>
    </row>
    <row r="85839" spans="2:2">
      <c r="B85839" s="150"/>
    </row>
    <row r="85840" spans="2:2">
      <c r="B85840" s="150"/>
    </row>
    <row r="85841" spans="2:2">
      <c r="B85841" s="150"/>
    </row>
    <row r="85842" spans="2:2">
      <c r="B85842" s="150"/>
    </row>
    <row r="85843" spans="2:2">
      <c r="B85843" s="150"/>
    </row>
    <row r="85844" spans="2:2">
      <c r="B85844" s="150"/>
    </row>
    <row r="85845" spans="2:2">
      <c r="B85845" s="150"/>
    </row>
    <row r="85846" spans="2:2">
      <c r="B85846" s="150"/>
    </row>
    <row r="85847" spans="2:2">
      <c r="B85847" s="150"/>
    </row>
    <row r="85848" spans="2:2">
      <c r="B85848" s="150"/>
    </row>
    <row r="85849" spans="2:2">
      <c r="B85849" s="150"/>
    </row>
    <row r="85850" spans="2:2">
      <c r="B85850" s="150"/>
    </row>
    <row r="85851" spans="2:2">
      <c r="B85851" s="150"/>
    </row>
    <row r="85852" spans="2:2">
      <c r="B85852" s="150"/>
    </row>
    <row r="85853" spans="2:2">
      <c r="B85853" s="150"/>
    </row>
    <row r="85854" spans="2:2">
      <c r="B85854" s="150"/>
    </row>
    <row r="85855" spans="2:2">
      <c r="B85855" s="150"/>
    </row>
    <row r="85856" spans="2:2">
      <c r="B85856" s="150"/>
    </row>
    <row r="85857" spans="2:2">
      <c r="B85857" s="150"/>
    </row>
    <row r="85858" spans="2:2">
      <c r="B85858" s="150"/>
    </row>
    <row r="85859" spans="2:2">
      <c r="B85859" s="150"/>
    </row>
    <row r="85860" spans="2:2">
      <c r="B85860" s="150"/>
    </row>
    <row r="85861" spans="2:2">
      <c r="B85861" s="150"/>
    </row>
    <row r="85862" spans="2:2">
      <c r="B85862" s="150"/>
    </row>
    <row r="85863" spans="2:2">
      <c r="B85863" s="150"/>
    </row>
    <row r="85864" spans="2:2">
      <c r="B85864" s="150"/>
    </row>
    <row r="85865" spans="2:2">
      <c r="B85865" s="150"/>
    </row>
    <row r="85866" spans="2:2">
      <c r="B85866" s="150"/>
    </row>
    <row r="85867" spans="2:2">
      <c r="B85867" s="150"/>
    </row>
    <row r="85868" spans="2:2">
      <c r="B85868" s="150"/>
    </row>
    <row r="85869" spans="2:2">
      <c r="B85869" s="150"/>
    </row>
    <row r="85870" spans="2:2">
      <c r="B85870" s="150"/>
    </row>
    <row r="85871" spans="2:2">
      <c r="B85871" s="150"/>
    </row>
    <row r="85872" spans="2:2">
      <c r="B85872" s="150"/>
    </row>
    <row r="85873" spans="2:2">
      <c r="B85873" s="150"/>
    </row>
    <row r="85874" spans="2:2">
      <c r="B85874" s="150"/>
    </row>
    <row r="85875" spans="2:2">
      <c r="B85875" s="150"/>
    </row>
    <row r="85876" spans="2:2">
      <c r="B85876" s="150"/>
    </row>
    <row r="85877" spans="2:2">
      <c r="B85877" s="150"/>
    </row>
    <row r="85878" spans="2:2">
      <c r="B85878" s="150"/>
    </row>
    <row r="85879" spans="2:2">
      <c r="B85879" s="150"/>
    </row>
    <row r="85880" spans="2:2">
      <c r="B85880" s="150"/>
    </row>
    <row r="85881" spans="2:2">
      <c r="B85881" s="150"/>
    </row>
    <row r="85882" spans="2:2">
      <c r="B85882" s="150"/>
    </row>
    <row r="85883" spans="2:2">
      <c r="B85883" s="150"/>
    </row>
    <row r="85884" spans="2:2">
      <c r="B85884" s="150"/>
    </row>
    <row r="85885" spans="2:2">
      <c r="B85885" s="150"/>
    </row>
    <row r="85886" spans="2:2">
      <c r="B85886" s="150"/>
    </row>
    <row r="85887" spans="2:2">
      <c r="B85887" s="150"/>
    </row>
    <row r="85888" spans="2:2">
      <c r="B85888" s="150"/>
    </row>
    <row r="85889" spans="2:2">
      <c r="B85889" s="150"/>
    </row>
    <row r="85890" spans="2:2">
      <c r="B85890" s="150"/>
    </row>
    <row r="85891" spans="2:2">
      <c r="B85891" s="150"/>
    </row>
    <row r="85892" spans="2:2">
      <c r="B85892" s="150"/>
    </row>
    <row r="85893" spans="2:2">
      <c r="B85893" s="150"/>
    </row>
    <row r="85894" spans="2:2">
      <c r="B85894" s="150"/>
    </row>
    <row r="85895" spans="2:2">
      <c r="B85895" s="150"/>
    </row>
    <row r="85896" spans="2:2">
      <c r="B85896" s="150"/>
    </row>
    <row r="85897" spans="2:2">
      <c r="B85897" s="150"/>
    </row>
    <row r="85898" spans="2:2">
      <c r="B85898" s="150"/>
    </row>
    <row r="85899" spans="2:2">
      <c r="B85899" s="150"/>
    </row>
    <row r="85900" spans="2:2">
      <c r="B85900" s="150"/>
    </row>
    <row r="85901" spans="2:2">
      <c r="B85901" s="150"/>
    </row>
    <row r="85902" spans="2:2">
      <c r="B85902" s="150"/>
    </row>
    <row r="85903" spans="2:2">
      <c r="B85903" s="150"/>
    </row>
    <row r="85904" spans="2:2">
      <c r="B85904" s="150"/>
    </row>
    <row r="85905" spans="2:2">
      <c r="B85905" s="150"/>
    </row>
    <row r="85906" spans="2:2">
      <c r="B85906" s="150"/>
    </row>
    <row r="85907" spans="2:2">
      <c r="B85907" s="150"/>
    </row>
    <row r="85908" spans="2:2">
      <c r="B85908" s="150"/>
    </row>
    <row r="85909" spans="2:2">
      <c r="B85909" s="150"/>
    </row>
    <row r="85910" spans="2:2">
      <c r="B85910" s="150"/>
    </row>
    <row r="85911" spans="2:2">
      <c r="B85911" s="150"/>
    </row>
    <row r="85912" spans="2:2">
      <c r="B85912" s="150"/>
    </row>
    <row r="85913" spans="2:2">
      <c r="B85913" s="150"/>
    </row>
    <row r="85914" spans="2:2">
      <c r="B85914" s="150"/>
    </row>
    <row r="85915" spans="2:2">
      <c r="B85915" s="150"/>
    </row>
    <row r="85916" spans="2:2">
      <c r="B85916" s="150"/>
    </row>
    <row r="85917" spans="2:2">
      <c r="B85917" s="150"/>
    </row>
    <row r="85918" spans="2:2">
      <c r="B85918" s="150"/>
    </row>
    <row r="85919" spans="2:2">
      <c r="B85919" s="150"/>
    </row>
    <row r="85920" spans="2:2">
      <c r="B85920" s="150"/>
    </row>
    <row r="85921" spans="2:2">
      <c r="B85921" s="150"/>
    </row>
    <row r="85922" spans="2:2">
      <c r="B85922" s="150"/>
    </row>
    <row r="85923" spans="2:2">
      <c r="B85923" s="150"/>
    </row>
    <row r="85924" spans="2:2">
      <c r="B85924" s="150"/>
    </row>
    <row r="85925" spans="2:2">
      <c r="B85925" s="150"/>
    </row>
    <row r="85926" spans="2:2">
      <c r="B85926" s="150"/>
    </row>
    <row r="85927" spans="2:2">
      <c r="B85927" s="150"/>
    </row>
    <row r="85928" spans="2:2">
      <c r="B85928" s="150"/>
    </row>
    <row r="85929" spans="2:2">
      <c r="B85929" s="150"/>
    </row>
    <row r="85930" spans="2:2">
      <c r="B85930" s="150"/>
    </row>
    <row r="85931" spans="2:2">
      <c r="B85931" s="150"/>
    </row>
    <row r="85932" spans="2:2">
      <c r="B85932" s="150"/>
    </row>
    <row r="85933" spans="2:2">
      <c r="B85933" s="150"/>
    </row>
    <row r="85934" spans="2:2">
      <c r="B85934" s="150"/>
    </row>
    <row r="85935" spans="2:2">
      <c r="B85935" s="150"/>
    </row>
    <row r="85936" spans="2:2">
      <c r="B85936" s="150"/>
    </row>
    <row r="85937" spans="2:2">
      <c r="B85937" s="150"/>
    </row>
    <row r="85938" spans="2:2">
      <c r="B85938" s="150"/>
    </row>
    <row r="85939" spans="2:2">
      <c r="B85939" s="150"/>
    </row>
    <row r="85940" spans="2:2">
      <c r="B85940" s="150"/>
    </row>
    <row r="85941" spans="2:2">
      <c r="B85941" s="150"/>
    </row>
    <row r="85942" spans="2:2">
      <c r="B85942" s="150"/>
    </row>
    <row r="85943" spans="2:2">
      <c r="B85943" s="150"/>
    </row>
    <row r="85944" spans="2:2">
      <c r="B85944" s="150"/>
    </row>
    <row r="85945" spans="2:2">
      <c r="B85945" s="150"/>
    </row>
    <row r="85946" spans="2:2">
      <c r="B85946" s="150"/>
    </row>
    <row r="85947" spans="2:2">
      <c r="B85947" s="150"/>
    </row>
    <row r="85948" spans="2:2">
      <c r="B85948" s="150"/>
    </row>
    <row r="85949" spans="2:2">
      <c r="B85949" s="150"/>
    </row>
    <row r="85950" spans="2:2">
      <c r="B85950" s="150"/>
    </row>
    <row r="85951" spans="2:2">
      <c r="B85951" s="150"/>
    </row>
    <row r="85952" spans="2:2">
      <c r="B85952" s="150"/>
    </row>
    <row r="85953" spans="2:2">
      <c r="B85953" s="150"/>
    </row>
    <row r="85954" spans="2:2">
      <c r="B85954" s="150"/>
    </row>
    <row r="85955" spans="2:2">
      <c r="B85955" s="150"/>
    </row>
    <row r="85956" spans="2:2">
      <c r="B85956" s="150"/>
    </row>
    <row r="85957" spans="2:2">
      <c r="B85957" s="150"/>
    </row>
    <row r="85958" spans="2:2">
      <c r="B85958" s="150"/>
    </row>
    <row r="85959" spans="2:2">
      <c r="B85959" s="150"/>
    </row>
    <row r="85960" spans="2:2">
      <c r="B85960" s="150"/>
    </row>
    <row r="85961" spans="2:2">
      <c r="B85961" s="150"/>
    </row>
    <row r="85962" spans="2:2">
      <c r="B85962" s="150"/>
    </row>
    <row r="85963" spans="2:2">
      <c r="B85963" s="150"/>
    </row>
    <row r="85964" spans="2:2">
      <c r="B85964" s="150"/>
    </row>
    <row r="85965" spans="2:2">
      <c r="B85965" s="150"/>
    </row>
    <row r="85966" spans="2:2">
      <c r="B85966" s="150"/>
    </row>
    <row r="85967" spans="2:2">
      <c r="B85967" s="150"/>
    </row>
    <row r="85968" spans="2:2">
      <c r="B85968" s="150"/>
    </row>
    <row r="85969" spans="2:2">
      <c r="B85969" s="150"/>
    </row>
    <row r="85970" spans="2:2">
      <c r="B85970" s="150"/>
    </row>
    <row r="85971" spans="2:2">
      <c r="B85971" s="150"/>
    </row>
    <row r="85972" spans="2:2">
      <c r="B85972" s="150"/>
    </row>
    <row r="85973" spans="2:2">
      <c r="B85973" s="150"/>
    </row>
    <row r="85974" spans="2:2">
      <c r="B85974" s="150"/>
    </row>
    <row r="85975" spans="2:2">
      <c r="B85975" s="150"/>
    </row>
    <row r="85976" spans="2:2">
      <c r="B85976" s="150"/>
    </row>
    <row r="85977" spans="2:2">
      <c r="B85977" s="150"/>
    </row>
    <row r="85978" spans="2:2">
      <c r="B85978" s="150"/>
    </row>
    <row r="85979" spans="2:2">
      <c r="B85979" s="150"/>
    </row>
    <row r="85980" spans="2:2">
      <c r="B85980" s="150"/>
    </row>
    <row r="85981" spans="2:2">
      <c r="B85981" s="150"/>
    </row>
    <row r="85982" spans="2:2">
      <c r="B85982" s="150"/>
    </row>
    <row r="85983" spans="2:2">
      <c r="B85983" s="150"/>
    </row>
    <row r="85984" spans="2:2">
      <c r="B85984" s="150"/>
    </row>
    <row r="85985" spans="2:2">
      <c r="B85985" s="150"/>
    </row>
    <row r="85986" spans="2:2">
      <c r="B85986" s="150"/>
    </row>
    <row r="85987" spans="2:2">
      <c r="B85987" s="150"/>
    </row>
    <row r="85988" spans="2:2">
      <c r="B85988" s="150"/>
    </row>
    <row r="85989" spans="2:2">
      <c r="B85989" s="150"/>
    </row>
    <row r="85990" spans="2:2">
      <c r="B85990" s="150"/>
    </row>
    <row r="85991" spans="2:2">
      <c r="B85991" s="150"/>
    </row>
    <row r="85992" spans="2:2">
      <c r="B85992" s="150"/>
    </row>
    <row r="85993" spans="2:2">
      <c r="B85993" s="150"/>
    </row>
    <row r="85994" spans="2:2">
      <c r="B85994" s="150"/>
    </row>
    <row r="85995" spans="2:2">
      <c r="B85995" s="150"/>
    </row>
    <row r="85996" spans="2:2">
      <c r="B85996" s="150"/>
    </row>
    <row r="85997" spans="2:2">
      <c r="B85997" s="150"/>
    </row>
    <row r="85998" spans="2:2">
      <c r="B85998" s="150"/>
    </row>
    <row r="85999" spans="2:2">
      <c r="B85999" s="150"/>
    </row>
    <row r="86000" spans="2:2">
      <c r="B86000" s="150"/>
    </row>
    <row r="86001" spans="2:2">
      <c r="B86001" s="150"/>
    </row>
    <row r="86002" spans="2:2">
      <c r="B86002" s="150"/>
    </row>
    <row r="86003" spans="2:2">
      <c r="B86003" s="150"/>
    </row>
    <row r="86004" spans="2:2">
      <c r="B86004" s="150"/>
    </row>
    <row r="86005" spans="2:2">
      <c r="B86005" s="150"/>
    </row>
    <row r="86006" spans="2:2">
      <c r="B86006" s="150"/>
    </row>
    <row r="86007" spans="2:2">
      <c r="B86007" s="150"/>
    </row>
    <row r="86008" spans="2:2">
      <c r="B86008" s="150"/>
    </row>
    <row r="86009" spans="2:2">
      <c r="B86009" s="150"/>
    </row>
    <row r="86010" spans="2:2">
      <c r="B86010" s="150"/>
    </row>
    <row r="86011" spans="2:2">
      <c r="B86011" s="150"/>
    </row>
    <row r="86012" spans="2:2">
      <c r="B86012" s="150"/>
    </row>
    <row r="86013" spans="2:2">
      <c r="B86013" s="150"/>
    </row>
    <row r="86014" spans="2:2">
      <c r="B86014" s="150"/>
    </row>
    <row r="86015" spans="2:2">
      <c r="B86015" s="150"/>
    </row>
    <row r="86016" spans="2:2">
      <c r="B86016" s="150"/>
    </row>
    <row r="86017" spans="2:2">
      <c r="B86017" s="150"/>
    </row>
    <row r="86018" spans="2:2">
      <c r="B86018" s="150"/>
    </row>
    <row r="86019" spans="2:2">
      <c r="B86019" s="150"/>
    </row>
    <row r="86020" spans="2:2">
      <c r="B86020" s="150"/>
    </row>
    <row r="86021" spans="2:2">
      <c r="B86021" s="150"/>
    </row>
    <row r="86022" spans="2:2">
      <c r="B86022" s="150"/>
    </row>
    <row r="86023" spans="2:2">
      <c r="B86023" s="150"/>
    </row>
    <row r="86024" spans="2:2">
      <c r="B86024" s="150"/>
    </row>
    <row r="86025" spans="2:2">
      <c r="B86025" s="150"/>
    </row>
    <row r="86026" spans="2:2">
      <c r="B86026" s="150"/>
    </row>
    <row r="86027" spans="2:2">
      <c r="B86027" s="150"/>
    </row>
    <row r="86028" spans="2:2">
      <c r="B86028" s="150"/>
    </row>
    <row r="86029" spans="2:2">
      <c r="B86029" s="150"/>
    </row>
    <row r="86030" spans="2:2">
      <c r="B86030" s="150"/>
    </row>
    <row r="86031" spans="2:2">
      <c r="B86031" s="150"/>
    </row>
    <row r="86032" spans="2:2">
      <c r="B86032" s="150"/>
    </row>
    <row r="86033" spans="2:2">
      <c r="B86033" s="150"/>
    </row>
    <row r="86034" spans="2:2">
      <c r="B86034" s="150"/>
    </row>
    <row r="86035" spans="2:2">
      <c r="B86035" s="150"/>
    </row>
    <row r="86036" spans="2:2">
      <c r="B86036" s="150"/>
    </row>
    <row r="86037" spans="2:2">
      <c r="B86037" s="150"/>
    </row>
    <row r="86038" spans="2:2">
      <c r="B86038" s="150"/>
    </row>
    <row r="86039" spans="2:2">
      <c r="B86039" s="150"/>
    </row>
    <row r="86040" spans="2:2">
      <c r="B86040" s="150"/>
    </row>
    <row r="86041" spans="2:2">
      <c r="B86041" s="150"/>
    </row>
    <row r="86042" spans="2:2">
      <c r="B86042" s="150"/>
    </row>
    <row r="86043" spans="2:2">
      <c r="B86043" s="150"/>
    </row>
    <row r="86044" spans="2:2">
      <c r="B86044" s="150"/>
    </row>
    <row r="86045" spans="2:2">
      <c r="B86045" s="150"/>
    </row>
    <row r="86046" spans="2:2">
      <c r="B86046" s="150"/>
    </row>
    <row r="86047" spans="2:2">
      <c r="B86047" s="150"/>
    </row>
    <row r="86048" spans="2:2">
      <c r="B86048" s="150"/>
    </row>
    <row r="86049" spans="2:2">
      <c r="B86049" s="150"/>
    </row>
    <row r="86050" spans="2:2">
      <c r="B86050" s="150"/>
    </row>
    <row r="86051" spans="2:2">
      <c r="B86051" s="150"/>
    </row>
    <row r="86052" spans="2:2">
      <c r="B86052" s="150"/>
    </row>
    <row r="86053" spans="2:2">
      <c r="B86053" s="150"/>
    </row>
    <row r="86054" spans="2:2">
      <c r="B86054" s="150"/>
    </row>
    <row r="86055" spans="2:2">
      <c r="B86055" s="150"/>
    </row>
    <row r="86056" spans="2:2">
      <c r="B86056" s="150"/>
    </row>
    <row r="86057" spans="2:2">
      <c r="B86057" s="150"/>
    </row>
    <row r="86058" spans="2:2">
      <c r="B86058" s="150"/>
    </row>
    <row r="86059" spans="2:2">
      <c r="B86059" s="150"/>
    </row>
    <row r="86060" spans="2:2">
      <c r="B86060" s="150"/>
    </row>
    <row r="86061" spans="2:2">
      <c r="B86061" s="150"/>
    </row>
    <row r="86062" spans="2:2">
      <c r="B86062" s="150"/>
    </row>
    <row r="86063" spans="2:2">
      <c r="B86063" s="150"/>
    </row>
    <row r="86064" spans="2:2">
      <c r="B86064" s="150"/>
    </row>
    <row r="86065" spans="2:2">
      <c r="B86065" s="150"/>
    </row>
    <row r="86066" spans="2:2">
      <c r="B86066" s="150"/>
    </row>
    <row r="86067" spans="2:2">
      <c r="B86067" s="150"/>
    </row>
    <row r="86068" spans="2:2">
      <c r="B86068" s="150"/>
    </row>
    <row r="86069" spans="2:2">
      <c r="B86069" s="150"/>
    </row>
    <row r="86070" spans="2:2">
      <c r="B86070" s="150"/>
    </row>
    <row r="86071" spans="2:2">
      <c r="B86071" s="150"/>
    </row>
    <row r="86072" spans="2:2">
      <c r="B86072" s="150"/>
    </row>
    <row r="86073" spans="2:2">
      <c r="B86073" s="150"/>
    </row>
    <row r="86074" spans="2:2">
      <c r="B86074" s="150"/>
    </row>
    <row r="86075" spans="2:2">
      <c r="B86075" s="150"/>
    </row>
    <row r="86076" spans="2:2">
      <c r="B86076" s="150"/>
    </row>
    <row r="86077" spans="2:2">
      <c r="B86077" s="150"/>
    </row>
    <row r="86078" spans="2:2">
      <c r="B86078" s="150"/>
    </row>
    <row r="86079" spans="2:2">
      <c r="B86079" s="150"/>
    </row>
    <row r="86080" spans="2:2">
      <c r="B86080" s="150"/>
    </row>
    <row r="86081" spans="2:2">
      <c r="B86081" s="150"/>
    </row>
    <row r="86082" spans="2:2">
      <c r="B86082" s="150"/>
    </row>
    <row r="86083" spans="2:2">
      <c r="B86083" s="150"/>
    </row>
    <row r="86084" spans="2:2">
      <c r="B86084" s="150"/>
    </row>
    <row r="86085" spans="2:2">
      <c r="B86085" s="150"/>
    </row>
    <row r="86086" spans="2:2">
      <c r="B86086" s="150"/>
    </row>
    <row r="86087" spans="2:2">
      <c r="B86087" s="150"/>
    </row>
    <row r="86088" spans="2:2">
      <c r="B86088" s="150"/>
    </row>
    <row r="86089" spans="2:2">
      <c r="B86089" s="150"/>
    </row>
    <row r="86090" spans="2:2">
      <c r="B86090" s="150"/>
    </row>
    <row r="86091" spans="2:2">
      <c r="B86091" s="150"/>
    </row>
    <row r="86092" spans="2:2">
      <c r="B86092" s="150"/>
    </row>
    <row r="86093" spans="2:2">
      <c r="B86093" s="150"/>
    </row>
    <row r="86094" spans="2:2">
      <c r="B86094" s="150"/>
    </row>
    <row r="86095" spans="2:2">
      <c r="B86095" s="150"/>
    </row>
    <row r="86096" spans="2:2">
      <c r="B86096" s="150"/>
    </row>
    <row r="86097" spans="2:2">
      <c r="B86097" s="150"/>
    </row>
    <row r="86098" spans="2:2">
      <c r="B86098" s="150"/>
    </row>
    <row r="86099" spans="2:2">
      <c r="B86099" s="150"/>
    </row>
    <row r="86100" spans="2:2">
      <c r="B86100" s="150"/>
    </row>
    <row r="86101" spans="2:2">
      <c r="B86101" s="150"/>
    </row>
    <row r="86102" spans="2:2">
      <c r="B86102" s="150"/>
    </row>
    <row r="86103" spans="2:2">
      <c r="B86103" s="150"/>
    </row>
    <row r="86104" spans="2:2">
      <c r="B86104" s="150"/>
    </row>
    <row r="86105" spans="2:2">
      <c r="B86105" s="150"/>
    </row>
    <row r="86106" spans="2:2">
      <c r="B86106" s="150"/>
    </row>
    <row r="86107" spans="2:2">
      <c r="B86107" s="150"/>
    </row>
    <row r="86108" spans="2:2">
      <c r="B86108" s="150"/>
    </row>
    <row r="86109" spans="2:2">
      <c r="B86109" s="150"/>
    </row>
    <row r="86110" spans="2:2">
      <c r="B86110" s="150"/>
    </row>
    <row r="86111" spans="2:2">
      <c r="B86111" s="150"/>
    </row>
    <row r="86112" spans="2:2">
      <c r="B86112" s="150"/>
    </row>
    <row r="86113" spans="2:2">
      <c r="B86113" s="150"/>
    </row>
    <row r="86114" spans="2:2">
      <c r="B86114" s="150"/>
    </row>
    <row r="86115" spans="2:2">
      <c r="B86115" s="150"/>
    </row>
    <row r="86116" spans="2:2">
      <c r="B86116" s="150"/>
    </row>
    <row r="86117" spans="2:2">
      <c r="B86117" s="150"/>
    </row>
    <row r="86118" spans="2:2">
      <c r="B86118" s="150"/>
    </row>
    <row r="86119" spans="2:2">
      <c r="B86119" s="150"/>
    </row>
    <row r="86120" spans="2:2">
      <c r="B86120" s="150"/>
    </row>
    <row r="86121" spans="2:2">
      <c r="B86121" s="150"/>
    </row>
    <row r="86122" spans="2:2">
      <c r="B86122" s="150"/>
    </row>
    <row r="86123" spans="2:2">
      <c r="B86123" s="150"/>
    </row>
    <row r="86124" spans="2:2">
      <c r="B86124" s="150"/>
    </row>
    <row r="86125" spans="2:2">
      <c r="B86125" s="150"/>
    </row>
    <row r="86126" spans="2:2">
      <c r="B86126" s="150"/>
    </row>
    <row r="86127" spans="2:2">
      <c r="B86127" s="150"/>
    </row>
    <row r="86128" spans="2:2">
      <c r="B86128" s="150"/>
    </row>
    <row r="86129" spans="2:2">
      <c r="B86129" s="150"/>
    </row>
    <row r="86130" spans="2:2">
      <c r="B86130" s="150"/>
    </row>
    <row r="86131" spans="2:2">
      <c r="B86131" s="150"/>
    </row>
    <row r="86132" spans="2:2">
      <c r="B86132" s="150"/>
    </row>
    <row r="86133" spans="2:2">
      <c r="B86133" s="150"/>
    </row>
    <row r="86134" spans="2:2">
      <c r="B86134" s="150"/>
    </row>
    <row r="86135" spans="2:2">
      <c r="B86135" s="150"/>
    </row>
    <row r="86136" spans="2:2">
      <c r="B86136" s="150"/>
    </row>
    <row r="86137" spans="2:2">
      <c r="B86137" s="150"/>
    </row>
    <row r="86138" spans="2:2">
      <c r="B86138" s="150"/>
    </row>
    <row r="86139" spans="2:2">
      <c r="B86139" s="150"/>
    </row>
    <row r="86140" spans="2:2">
      <c r="B86140" s="150"/>
    </row>
    <row r="86141" spans="2:2">
      <c r="B86141" s="150"/>
    </row>
    <row r="86142" spans="2:2">
      <c r="B86142" s="150"/>
    </row>
    <row r="86143" spans="2:2">
      <c r="B86143" s="150"/>
    </row>
    <row r="86144" spans="2:2">
      <c r="B86144" s="150"/>
    </row>
    <row r="86145" spans="2:2">
      <c r="B86145" s="150"/>
    </row>
    <row r="86146" spans="2:2">
      <c r="B86146" s="150"/>
    </row>
    <row r="86147" spans="2:2">
      <c r="B86147" s="150"/>
    </row>
    <row r="86148" spans="2:2">
      <c r="B86148" s="150"/>
    </row>
    <row r="86149" spans="2:2">
      <c r="B86149" s="150"/>
    </row>
    <row r="86150" spans="2:2">
      <c r="B86150" s="150"/>
    </row>
    <row r="86151" spans="2:2">
      <c r="B86151" s="150"/>
    </row>
    <row r="86152" spans="2:2">
      <c r="B86152" s="150"/>
    </row>
    <row r="86153" spans="2:2">
      <c r="B86153" s="150"/>
    </row>
    <row r="86154" spans="2:2">
      <c r="B86154" s="150"/>
    </row>
    <row r="86155" spans="2:2">
      <c r="B86155" s="150"/>
    </row>
    <row r="86156" spans="2:2">
      <c r="B86156" s="150"/>
    </row>
    <row r="86157" spans="2:2">
      <c r="B86157" s="150"/>
    </row>
    <row r="86158" spans="2:2">
      <c r="B86158" s="150"/>
    </row>
    <row r="86159" spans="2:2">
      <c r="B86159" s="150"/>
    </row>
    <row r="86160" spans="2:2">
      <c r="B86160" s="150"/>
    </row>
    <row r="86161" spans="2:2">
      <c r="B86161" s="150"/>
    </row>
    <row r="86162" spans="2:2">
      <c r="B86162" s="150"/>
    </row>
    <row r="86163" spans="2:2">
      <c r="B86163" s="150"/>
    </row>
    <row r="86164" spans="2:2">
      <c r="B86164" s="150"/>
    </row>
    <row r="86165" spans="2:2">
      <c r="B86165" s="150"/>
    </row>
    <row r="86166" spans="2:2">
      <c r="B86166" s="150"/>
    </row>
    <row r="86167" spans="2:2">
      <c r="B86167" s="150"/>
    </row>
    <row r="86168" spans="2:2">
      <c r="B86168" s="150"/>
    </row>
    <row r="86169" spans="2:2">
      <c r="B86169" s="150"/>
    </row>
    <row r="86170" spans="2:2">
      <c r="B86170" s="150"/>
    </row>
    <row r="86171" spans="2:2">
      <c r="B86171" s="150"/>
    </row>
    <row r="86172" spans="2:2">
      <c r="B86172" s="150"/>
    </row>
    <row r="86173" spans="2:2">
      <c r="B86173" s="150"/>
    </row>
    <row r="86174" spans="2:2">
      <c r="B86174" s="150"/>
    </row>
    <row r="86175" spans="2:2">
      <c r="B86175" s="150"/>
    </row>
    <row r="86176" spans="2:2">
      <c r="B86176" s="150"/>
    </row>
    <row r="86177" spans="2:2">
      <c r="B86177" s="150"/>
    </row>
    <row r="86178" spans="2:2">
      <c r="B86178" s="150"/>
    </row>
    <row r="86179" spans="2:2">
      <c r="B86179" s="150"/>
    </row>
    <row r="86180" spans="2:2">
      <c r="B86180" s="150"/>
    </row>
    <row r="86181" spans="2:2">
      <c r="B86181" s="150"/>
    </row>
    <row r="86182" spans="2:2">
      <c r="B86182" s="150"/>
    </row>
    <row r="86183" spans="2:2">
      <c r="B86183" s="150"/>
    </row>
    <row r="86184" spans="2:2">
      <c r="B86184" s="150"/>
    </row>
    <row r="86185" spans="2:2">
      <c r="B86185" s="150"/>
    </row>
    <row r="86186" spans="2:2">
      <c r="B86186" s="150"/>
    </row>
    <row r="86187" spans="2:2">
      <c r="B86187" s="150"/>
    </row>
    <row r="86188" spans="2:2">
      <c r="B86188" s="150"/>
    </row>
    <row r="86189" spans="2:2">
      <c r="B86189" s="150"/>
    </row>
    <row r="86190" spans="2:2">
      <c r="B86190" s="150"/>
    </row>
    <row r="86191" spans="2:2">
      <c r="B86191" s="150"/>
    </row>
    <row r="86192" spans="2:2">
      <c r="B86192" s="150"/>
    </row>
    <row r="86193" spans="2:2">
      <c r="B86193" s="150"/>
    </row>
    <row r="86194" spans="2:2">
      <c r="B86194" s="150"/>
    </row>
    <row r="86195" spans="2:2">
      <c r="B86195" s="150"/>
    </row>
    <row r="86196" spans="2:2">
      <c r="B86196" s="150"/>
    </row>
    <row r="86197" spans="2:2">
      <c r="B86197" s="150"/>
    </row>
    <row r="86198" spans="2:2">
      <c r="B86198" s="150"/>
    </row>
    <row r="86199" spans="2:2">
      <c r="B86199" s="150"/>
    </row>
    <row r="86200" spans="2:2">
      <c r="B86200" s="150"/>
    </row>
    <row r="86201" spans="2:2">
      <c r="B86201" s="150"/>
    </row>
    <row r="86202" spans="2:2">
      <c r="B86202" s="150"/>
    </row>
    <row r="86203" spans="2:2">
      <c r="B86203" s="150"/>
    </row>
    <row r="86204" spans="2:2">
      <c r="B86204" s="150"/>
    </row>
    <row r="86205" spans="2:2">
      <c r="B86205" s="150"/>
    </row>
    <row r="86206" spans="2:2">
      <c r="B86206" s="150"/>
    </row>
    <row r="86207" spans="2:2">
      <c r="B86207" s="150"/>
    </row>
    <row r="86208" spans="2:2">
      <c r="B86208" s="150"/>
    </row>
    <row r="86209" spans="2:2">
      <c r="B86209" s="150"/>
    </row>
    <row r="86210" spans="2:2">
      <c r="B86210" s="150"/>
    </row>
    <row r="86211" spans="2:2">
      <c r="B86211" s="150"/>
    </row>
    <row r="86212" spans="2:2">
      <c r="B86212" s="150"/>
    </row>
    <row r="86213" spans="2:2">
      <c r="B86213" s="150"/>
    </row>
    <row r="86214" spans="2:2">
      <c r="B86214" s="150"/>
    </row>
    <row r="86215" spans="2:2">
      <c r="B86215" s="150"/>
    </row>
    <row r="86216" spans="2:2">
      <c r="B86216" s="150"/>
    </row>
    <row r="86217" spans="2:2">
      <c r="B86217" s="150"/>
    </row>
    <row r="86218" spans="2:2">
      <c r="B86218" s="150"/>
    </row>
    <row r="86219" spans="2:2">
      <c r="B86219" s="150"/>
    </row>
    <row r="86220" spans="2:2">
      <c r="B86220" s="150"/>
    </row>
    <row r="86221" spans="2:2">
      <c r="B86221" s="150"/>
    </row>
    <row r="86222" spans="2:2">
      <c r="B86222" s="150"/>
    </row>
    <row r="86223" spans="2:2">
      <c r="B86223" s="150"/>
    </row>
    <row r="86224" spans="2:2">
      <c r="B86224" s="150"/>
    </row>
    <row r="86225" spans="2:2">
      <c r="B86225" s="150"/>
    </row>
    <row r="86226" spans="2:2">
      <c r="B86226" s="150"/>
    </row>
    <row r="86227" spans="2:2">
      <c r="B86227" s="150"/>
    </row>
    <row r="86228" spans="2:2">
      <c r="B86228" s="150"/>
    </row>
    <row r="86229" spans="2:2">
      <c r="B86229" s="150"/>
    </row>
    <row r="86230" spans="2:2">
      <c r="B86230" s="150"/>
    </row>
    <row r="86231" spans="2:2">
      <c r="B86231" s="150"/>
    </row>
    <row r="86232" spans="2:2">
      <c r="B86232" s="150"/>
    </row>
    <row r="86233" spans="2:2">
      <c r="B86233" s="150"/>
    </row>
    <row r="86234" spans="2:2">
      <c r="B86234" s="150"/>
    </row>
    <row r="86235" spans="2:2">
      <c r="B86235" s="150"/>
    </row>
    <row r="86236" spans="2:2">
      <c r="B86236" s="150"/>
    </row>
    <row r="86237" spans="2:2">
      <c r="B86237" s="150"/>
    </row>
    <row r="86238" spans="2:2">
      <c r="B86238" s="150"/>
    </row>
    <row r="86239" spans="2:2">
      <c r="B86239" s="150"/>
    </row>
    <row r="86240" spans="2:2">
      <c r="B86240" s="150"/>
    </row>
    <row r="86241" spans="2:2">
      <c r="B86241" s="150"/>
    </row>
    <row r="86242" spans="2:2">
      <c r="B86242" s="150"/>
    </row>
    <row r="86243" spans="2:2">
      <c r="B86243" s="150"/>
    </row>
    <row r="86244" spans="2:2">
      <c r="B86244" s="150"/>
    </row>
    <row r="86245" spans="2:2">
      <c r="B86245" s="150"/>
    </row>
    <row r="86246" spans="2:2">
      <c r="B86246" s="150"/>
    </row>
    <row r="86247" spans="2:2">
      <c r="B86247" s="150"/>
    </row>
    <row r="86248" spans="2:2">
      <c r="B86248" s="150"/>
    </row>
    <row r="86249" spans="2:2">
      <c r="B86249" s="150"/>
    </row>
    <row r="86250" spans="2:2">
      <c r="B86250" s="150"/>
    </row>
    <row r="86251" spans="2:2">
      <c r="B86251" s="150"/>
    </row>
    <row r="86252" spans="2:2">
      <c r="B86252" s="150"/>
    </row>
    <row r="86253" spans="2:2">
      <c r="B86253" s="150"/>
    </row>
    <row r="86254" spans="2:2">
      <c r="B86254" s="150"/>
    </row>
    <row r="86255" spans="2:2">
      <c r="B86255" s="150"/>
    </row>
    <row r="86256" spans="2:2">
      <c r="B86256" s="150"/>
    </row>
    <row r="86257" spans="2:2">
      <c r="B86257" s="150"/>
    </row>
    <row r="86258" spans="2:2">
      <c r="B86258" s="150"/>
    </row>
    <row r="86259" spans="2:2">
      <c r="B86259" s="150"/>
    </row>
    <row r="86260" spans="2:2">
      <c r="B86260" s="150"/>
    </row>
    <row r="86261" spans="2:2">
      <c r="B86261" s="150"/>
    </row>
    <row r="86262" spans="2:2">
      <c r="B86262" s="150"/>
    </row>
    <row r="86263" spans="2:2">
      <c r="B86263" s="150"/>
    </row>
    <row r="86264" spans="2:2">
      <c r="B86264" s="150"/>
    </row>
    <row r="86265" spans="2:2">
      <c r="B86265" s="150"/>
    </row>
    <row r="86266" spans="2:2">
      <c r="B86266" s="150"/>
    </row>
    <row r="86267" spans="2:2">
      <c r="B86267" s="150"/>
    </row>
    <row r="86268" spans="2:2">
      <c r="B86268" s="150"/>
    </row>
    <row r="86269" spans="2:2">
      <c r="B86269" s="150"/>
    </row>
    <row r="86270" spans="2:2">
      <c r="B86270" s="150"/>
    </row>
    <row r="86271" spans="2:2">
      <c r="B86271" s="150"/>
    </row>
    <row r="86272" spans="2:2">
      <c r="B86272" s="150"/>
    </row>
    <row r="86273" spans="2:2">
      <c r="B86273" s="150"/>
    </row>
    <row r="86274" spans="2:2">
      <c r="B86274" s="150"/>
    </row>
    <row r="86275" spans="2:2">
      <c r="B86275" s="150"/>
    </row>
    <row r="86276" spans="2:2">
      <c r="B86276" s="150"/>
    </row>
    <row r="86277" spans="2:2">
      <c r="B86277" s="150"/>
    </row>
    <row r="86278" spans="2:2">
      <c r="B86278" s="150"/>
    </row>
    <row r="86279" spans="2:2">
      <c r="B86279" s="150"/>
    </row>
    <row r="86280" spans="2:2">
      <c r="B86280" s="150"/>
    </row>
    <row r="86281" spans="2:2">
      <c r="B86281" s="150"/>
    </row>
    <row r="86282" spans="2:2">
      <c r="B86282" s="150"/>
    </row>
    <row r="86283" spans="2:2">
      <c r="B86283" s="150"/>
    </row>
    <row r="86284" spans="2:2">
      <c r="B86284" s="150"/>
    </row>
    <row r="86285" spans="2:2">
      <c r="B86285" s="150"/>
    </row>
    <row r="86286" spans="2:2">
      <c r="B86286" s="150"/>
    </row>
    <row r="86287" spans="2:2">
      <c r="B86287" s="150"/>
    </row>
    <row r="86288" spans="2:2">
      <c r="B86288" s="150"/>
    </row>
    <row r="86289" spans="2:2">
      <c r="B86289" s="150"/>
    </row>
    <row r="86290" spans="2:2">
      <c r="B86290" s="150"/>
    </row>
    <row r="86291" spans="2:2">
      <c r="B86291" s="150"/>
    </row>
    <row r="86292" spans="2:2">
      <c r="B86292" s="150"/>
    </row>
    <row r="86293" spans="2:2">
      <c r="B86293" s="150"/>
    </row>
    <row r="86294" spans="2:2">
      <c r="B86294" s="150"/>
    </row>
    <row r="86295" spans="2:2">
      <c r="B86295" s="150"/>
    </row>
    <row r="86296" spans="2:2">
      <c r="B86296" s="150"/>
    </row>
    <row r="86297" spans="2:2">
      <c r="B86297" s="150"/>
    </row>
    <row r="86298" spans="2:2">
      <c r="B86298" s="150"/>
    </row>
    <row r="86299" spans="2:2">
      <c r="B86299" s="150"/>
    </row>
    <row r="86300" spans="2:2">
      <c r="B86300" s="150"/>
    </row>
    <row r="86301" spans="2:2">
      <c r="B86301" s="150"/>
    </row>
    <row r="86302" spans="2:2">
      <c r="B86302" s="150"/>
    </row>
    <row r="86303" spans="2:2">
      <c r="B86303" s="150"/>
    </row>
    <row r="86304" spans="2:2">
      <c r="B86304" s="150"/>
    </row>
    <row r="86305" spans="2:2">
      <c r="B86305" s="150"/>
    </row>
    <row r="86306" spans="2:2">
      <c r="B86306" s="150"/>
    </row>
    <row r="86307" spans="2:2">
      <c r="B86307" s="150"/>
    </row>
    <row r="86308" spans="2:2">
      <c r="B86308" s="150"/>
    </row>
    <row r="86309" spans="2:2">
      <c r="B86309" s="150"/>
    </row>
    <row r="86310" spans="2:2">
      <c r="B86310" s="150"/>
    </row>
    <row r="86311" spans="2:2">
      <c r="B86311" s="150"/>
    </row>
    <row r="86312" spans="2:2">
      <c r="B86312" s="150"/>
    </row>
    <row r="86313" spans="2:2">
      <c r="B86313" s="150"/>
    </row>
    <row r="86314" spans="2:2">
      <c r="B86314" s="150"/>
    </row>
    <row r="86315" spans="2:2">
      <c r="B86315" s="150"/>
    </row>
    <row r="86316" spans="2:2">
      <c r="B86316" s="150"/>
    </row>
    <row r="86317" spans="2:2">
      <c r="B86317" s="150"/>
    </row>
    <row r="86318" spans="2:2">
      <c r="B86318" s="150"/>
    </row>
    <row r="86319" spans="2:2">
      <c r="B86319" s="150"/>
    </row>
    <row r="86320" spans="2:2">
      <c r="B86320" s="150"/>
    </row>
    <row r="86321" spans="2:2">
      <c r="B86321" s="150"/>
    </row>
    <row r="86322" spans="2:2">
      <c r="B86322" s="150"/>
    </row>
    <row r="86323" spans="2:2">
      <c r="B86323" s="150"/>
    </row>
    <row r="86324" spans="2:2">
      <c r="B86324" s="150"/>
    </row>
    <row r="86325" spans="2:2">
      <c r="B86325" s="150"/>
    </row>
    <row r="86326" spans="2:2">
      <c r="B86326" s="150"/>
    </row>
    <row r="86327" spans="2:2">
      <c r="B86327" s="150"/>
    </row>
    <row r="86328" spans="2:2">
      <c r="B86328" s="150"/>
    </row>
    <row r="86329" spans="2:2">
      <c r="B86329" s="150"/>
    </row>
    <row r="86330" spans="2:2">
      <c r="B86330" s="150"/>
    </row>
    <row r="86331" spans="2:2">
      <c r="B86331" s="150"/>
    </row>
    <row r="86332" spans="2:2">
      <c r="B86332" s="150"/>
    </row>
    <row r="86333" spans="2:2">
      <c r="B86333" s="150"/>
    </row>
    <row r="86334" spans="2:2">
      <c r="B86334" s="150"/>
    </row>
    <row r="86335" spans="2:2">
      <c r="B86335" s="150"/>
    </row>
    <row r="86336" spans="2:2">
      <c r="B86336" s="150"/>
    </row>
    <row r="86337" spans="2:2">
      <c r="B86337" s="150"/>
    </row>
    <row r="86338" spans="2:2">
      <c r="B86338" s="150"/>
    </row>
    <row r="86339" spans="2:2">
      <c r="B86339" s="150"/>
    </row>
    <row r="86340" spans="2:2">
      <c r="B86340" s="150"/>
    </row>
    <row r="86341" spans="2:2">
      <c r="B86341" s="150"/>
    </row>
    <row r="86342" spans="2:2">
      <c r="B86342" s="150"/>
    </row>
    <row r="86343" spans="2:2">
      <c r="B86343" s="150"/>
    </row>
    <row r="86344" spans="2:2">
      <c r="B86344" s="150"/>
    </row>
    <row r="86345" spans="2:2">
      <c r="B86345" s="150"/>
    </row>
    <row r="86346" spans="2:2">
      <c r="B86346" s="150"/>
    </row>
    <row r="86347" spans="2:2">
      <c r="B86347" s="150"/>
    </row>
    <row r="86348" spans="2:2">
      <c r="B86348" s="150"/>
    </row>
    <row r="86349" spans="2:2">
      <c r="B86349" s="150"/>
    </row>
    <row r="86350" spans="2:2">
      <c r="B86350" s="150"/>
    </row>
    <row r="86351" spans="2:2">
      <c r="B86351" s="150"/>
    </row>
    <row r="86352" spans="2:2">
      <c r="B86352" s="150"/>
    </row>
    <row r="86353" spans="2:2">
      <c r="B86353" s="150"/>
    </row>
    <row r="86354" spans="2:2">
      <c r="B86354" s="150"/>
    </row>
    <row r="86355" spans="2:2">
      <c r="B86355" s="150"/>
    </row>
    <row r="86356" spans="2:2">
      <c r="B86356" s="150"/>
    </row>
    <row r="86357" spans="2:2">
      <c r="B86357" s="150"/>
    </row>
    <row r="86358" spans="2:2">
      <c r="B86358" s="150"/>
    </row>
    <row r="86359" spans="2:2">
      <c r="B86359" s="150"/>
    </row>
    <row r="86360" spans="2:2">
      <c r="B86360" s="150"/>
    </row>
    <row r="86361" spans="2:2">
      <c r="B86361" s="150"/>
    </row>
    <row r="86362" spans="2:2">
      <c r="B86362" s="150"/>
    </row>
    <row r="86363" spans="2:2">
      <c r="B86363" s="150"/>
    </row>
    <row r="86364" spans="2:2">
      <c r="B86364" s="150"/>
    </row>
    <row r="86365" spans="2:2">
      <c r="B86365" s="150"/>
    </row>
    <row r="86366" spans="2:2">
      <c r="B86366" s="150"/>
    </row>
    <row r="86367" spans="2:2">
      <c r="B86367" s="150"/>
    </row>
    <row r="86368" spans="2:2">
      <c r="B86368" s="150"/>
    </row>
    <row r="86369" spans="2:2">
      <c r="B86369" s="150"/>
    </row>
    <row r="86370" spans="2:2">
      <c r="B86370" s="150"/>
    </row>
    <row r="86371" spans="2:2">
      <c r="B86371" s="150"/>
    </row>
    <row r="86372" spans="2:2">
      <c r="B86372" s="150"/>
    </row>
    <row r="86373" spans="2:2">
      <c r="B86373" s="150"/>
    </row>
    <row r="86374" spans="2:2">
      <c r="B86374" s="150"/>
    </row>
    <row r="86375" spans="2:2">
      <c r="B86375" s="150"/>
    </row>
    <row r="86376" spans="2:2">
      <c r="B86376" s="150"/>
    </row>
    <row r="86377" spans="2:2">
      <c r="B86377" s="150"/>
    </row>
    <row r="86378" spans="2:2">
      <c r="B86378" s="150"/>
    </row>
    <row r="86379" spans="2:2">
      <c r="B86379" s="150"/>
    </row>
    <row r="86380" spans="2:2">
      <c r="B86380" s="150"/>
    </row>
    <row r="86381" spans="2:2">
      <c r="B86381" s="150"/>
    </row>
    <row r="86382" spans="2:2">
      <c r="B86382" s="150"/>
    </row>
    <row r="86383" spans="2:2">
      <c r="B86383" s="150"/>
    </row>
    <row r="86384" spans="2:2">
      <c r="B86384" s="150"/>
    </row>
    <row r="86385" spans="2:2">
      <c r="B86385" s="150"/>
    </row>
    <row r="86386" spans="2:2">
      <c r="B86386" s="150"/>
    </row>
    <row r="86387" spans="2:2">
      <c r="B86387" s="150"/>
    </row>
    <row r="86388" spans="2:2">
      <c r="B86388" s="150"/>
    </row>
    <row r="86389" spans="2:2">
      <c r="B86389" s="150"/>
    </row>
    <row r="86390" spans="2:2">
      <c r="B86390" s="150"/>
    </row>
    <row r="86391" spans="2:2">
      <c r="B86391" s="150"/>
    </row>
    <row r="86392" spans="2:2">
      <c r="B86392" s="150"/>
    </row>
    <row r="86393" spans="2:2">
      <c r="B86393" s="150"/>
    </row>
    <row r="86394" spans="2:2">
      <c r="B86394" s="150"/>
    </row>
    <row r="86395" spans="2:2">
      <c r="B86395" s="150"/>
    </row>
    <row r="86396" spans="2:2">
      <c r="B86396" s="150"/>
    </row>
    <row r="86397" spans="2:2">
      <c r="B86397" s="150"/>
    </row>
    <row r="86398" spans="2:2">
      <c r="B86398" s="150"/>
    </row>
    <row r="86399" spans="2:2">
      <c r="B86399" s="150"/>
    </row>
    <row r="86400" spans="2:2">
      <c r="B86400" s="150"/>
    </row>
    <row r="86401" spans="2:2">
      <c r="B86401" s="150"/>
    </row>
    <row r="86402" spans="2:2">
      <c r="B86402" s="150"/>
    </row>
    <row r="86403" spans="2:2">
      <c r="B86403" s="150"/>
    </row>
    <row r="86404" spans="2:2">
      <c r="B86404" s="150"/>
    </row>
    <row r="86405" spans="2:2">
      <c r="B86405" s="150"/>
    </row>
    <row r="86406" spans="2:2">
      <c r="B86406" s="150"/>
    </row>
    <row r="86407" spans="2:2">
      <c r="B86407" s="150"/>
    </row>
    <row r="86408" spans="2:2">
      <c r="B86408" s="150"/>
    </row>
    <row r="86409" spans="2:2">
      <c r="B86409" s="150"/>
    </row>
    <row r="86410" spans="2:2">
      <c r="B86410" s="150"/>
    </row>
    <row r="86411" spans="2:2">
      <c r="B86411" s="150"/>
    </row>
    <row r="86412" spans="2:2">
      <c r="B86412" s="150"/>
    </row>
    <row r="86413" spans="2:2">
      <c r="B86413" s="150"/>
    </row>
    <row r="86414" spans="2:2">
      <c r="B86414" s="150"/>
    </row>
    <row r="86415" spans="2:2">
      <c r="B86415" s="150"/>
    </row>
    <row r="86416" spans="2:2">
      <c r="B86416" s="150"/>
    </row>
    <row r="86417" spans="2:2">
      <c r="B86417" s="150"/>
    </row>
    <row r="86418" spans="2:2">
      <c r="B86418" s="150"/>
    </row>
    <row r="86419" spans="2:2">
      <c r="B86419" s="150"/>
    </row>
    <row r="86420" spans="2:2">
      <c r="B86420" s="150"/>
    </row>
    <row r="86421" spans="2:2">
      <c r="B86421" s="150"/>
    </row>
    <row r="86422" spans="2:2">
      <c r="B86422" s="150"/>
    </row>
    <row r="86423" spans="2:2">
      <c r="B86423" s="150"/>
    </row>
    <row r="86424" spans="2:2">
      <c r="B86424" s="150"/>
    </row>
    <row r="86425" spans="2:2">
      <c r="B86425" s="150"/>
    </row>
    <row r="86426" spans="2:2">
      <c r="B86426" s="150"/>
    </row>
    <row r="86427" spans="2:2">
      <c r="B86427" s="150"/>
    </row>
    <row r="86428" spans="2:2">
      <c r="B86428" s="150"/>
    </row>
    <row r="86429" spans="2:2">
      <c r="B86429" s="150"/>
    </row>
    <row r="86430" spans="2:2">
      <c r="B86430" s="150"/>
    </row>
    <row r="86431" spans="2:2">
      <c r="B86431" s="150"/>
    </row>
    <row r="86432" spans="2:2">
      <c r="B86432" s="150"/>
    </row>
    <row r="86433" spans="2:2">
      <c r="B86433" s="150"/>
    </row>
    <row r="86434" spans="2:2">
      <c r="B86434" s="150"/>
    </row>
    <row r="86435" spans="2:2">
      <c r="B86435" s="150"/>
    </row>
    <row r="86436" spans="2:2">
      <c r="B86436" s="150"/>
    </row>
    <row r="86437" spans="2:2">
      <c r="B86437" s="150"/>
    </row>
    <row r="86438" spans="2:2">
      <c r="B86438" s="150"/>
    </row>
    <row r="86439" spans="2:2">
      <c r="B86439" s="150"/>
    </row>
    <row r="86440" spans="2:2">
      <c r="B86440" s="150"/>
    </row>
    <row r="86441" spans="2:2">
      <c r="B86441" s="150"/>
    </row>
    <row r="86442" spans="2:2">
      <c r="B86442" s="150"/>
    </row>
    <row r="86443" spans="2:2">
      <c r="B86443" s="150"/>
    </row>
    <row r="86444" spans="2:2">
      <c r="B86444" s="150"/>
    </row>
    <row r="86445" spans="2:2">
      <c r="B86445" s="150"/>
    </row>
    <row r="86446" spans="2:2">
      <c r="B86446" s="150"/>
    </row>
    <row r="86447" spans="2:2">
      <c r="B86447" s="150"/>
    </row>
    <row r="86448" spans="2:2">
      <c r="B86448" s="150"/>
    </row>
    <row r="86449" spans="2:2">
      <c r="B86449" s="150"/>
    </row>
    <row r="86450" spans="2:2">
      <c r="B86450" s="150"/>
    </row>
    <row r="86451" spans="2:2">
      <c r="B86451" s="150"/>
    </row>
    <row r="86452" spans="2:2">
      <c r="B86452" s="150"/>
    </row>
    <row r="86453" spans="2:2">
      <c r="B86453" s="150"/>
    </row>
    <row r="86454" spans="2:2">
      <c r="B86454" s="150"/>
    </row>
    <row r="86455" spans="2:2">
      <c r="B86455" s="150"/>
    </row>
    <row r="86456" spans="2:2">
      <c r="B86456" s="150"/>
    </row>
    <row r="86457" spans="2:2">
      <c r="B86457" s="150"/>
    </row>
    <row r="86458" spans="2:2">
      <c r="B86458" s="150"/>
    </row>
    <row r="86459" spans="2:2">
      <c r="B86459" s="150"/>
    </row>
    <row r="86460" spans="2:2">
      <c r="B86460" s="150"/>
    </row>
    <row r="86461" spans="2:2">
      <c r="B86461" s="150"/>
    </row>
    <row r="86462" spans="2:2">
      <c r="B86462" s="150"/>
    </row>
    <row r="86463" spans="2:2">
      <c r="B86463" s="150"/>
    </row>
    <row r="86464" spans="2:2">
      <c r="B86464" s="150"/>
    </row>
    <row r="86465" spans="2:2">
      <c r="B86465" s="150"/>
    </row>
    <row r="86466" spans="2:2">
      <c r="B86466" s="150"/>
    </row>
    <row r="86467" spans="2:2">
      <c r="B86467" s="150"/>
    </row>
    <row r="86468" spans="2:2">
      <c r="B86468" s="150"/>
    </row>
    <row r="86469" spans="2:2">
      <c r="B86469" s="150"/>
    </row>
    <row r="86470" spans="2:2">
      <c r="B86470" s="150"/>
    </row>
    <row r="86471" spans="2:2">
      <c r="B86471" s="150"/>
    </row>
    <row r="86472" spans="2:2">
      <c r="B86472" s="150"/>
    </row>
    <row r="86473" spans="2:2">
      <c r="B86473" s="150"/>
    </row>
    <row r="86474" spans="2:2">
      <c r="B86474" s="150"/>
    </row>
    <row r="86475" spans="2:2">
      <c r="B86475" s="150"/>
    </row>
    <row r="86476" spans="2:2">
      <c r="B86476" s="150"/>
    </row>
    <row r="86477" spans="2:2">
      <c r="B86477" s="150"/>
    </row>
    <row r="86478" spans="2:2">
      <c r="B86478" s="150"/>
    </row>
    <row r="86479" spans="2:2">
      <c r="B86479" s="150"/>
    </row>
    <row r="86480" spans="2:2">
      <c r="B86480" s="150"/>
    </row>
    <row r="86481" spans="2:2">
      <c r="B86481" s="150"/>
    </row>
    <row r="86482" spans="2:2">
      <c r="B86482" s="150"/>
    </row>
    <row r="86483" spans="2:2">
      <c r="B86483" s="150"/>
    </row>
    <row r="86484" spans="2:2">
      <c r="B86484" s="150"/>
    </row>
    <row r="86485" spans="2:2">
      <c r="B86485" s="150"/>
    </row>
    <row r="86486" spans="2:2">
      <c r="B86486" s="150"/>
    </row>
    <row r="86487" spans="2:2">
      <c r="B86487" s="150"/>
    </row>
    <row r="86488" spans="2:2">
      <c r="B86488" s="150"/>
    </row>
    <row r="86489" spans="2:2">
      <c r="B86489" s="150"/>
    </row>
    <row r="86490" spans="2:2">
      <c r="B86490" s="150"/>
    </row>
    <row r="86491" spans="2:2">
      <c r="B86491" s="150"/>
    </row>
    <row r="86492" spans="2:2">
      <c r="B86492" s="150"/>
    </row>
    <row r="86493" spans="2:2">
      <c r="B86493" s="150"/>
    </row>
    <row r="86494" spans="2:2">
      <c r="B86494" s="150"/>
    </row>
    <row r="86495" spans="2:2">
      <c r="B86495" s="150"/>
    </row>
    <row r="86496" spans="2:2">
      <c r="B86496" s="150"/>
    </row>
    <row r="86497" spans="2:2">
      <c r="B86497" s="150"/>
    </row>
    <row r="86498" spans="2:2">
      <c r="B86498" s="150"/>
    </row>
    <row r="86499" spans="2:2">
      <c r="B86499" s="150"/>
    </row>
    <row r="86500" spans="2:2">
      <c r="B86500" s="150"/>
    </row>
    <row r="86501" spans="2:2">
      <c r="B86501" s="150"/>
    </row>
    <row r="86502" spans="2:2">
      <c r="B86502" s="150"/>
    </row>
    <row r="86503" spans="2:2">
      <c r="B86503" s="150"/>
    </row>
    <row r="86504" spans="2:2">
      <c r="B86504" s="150"/>
    </row>
    <row r="86505" spans="2:2">
      <c r="B86505" s="150"/>
    </row>
    <row r="86506" spans="2:2">
      <c r="B86506" s="150"/>
    </row>
    <row r="86507" spans="2:2">
      <c r="B86507" s="150"/>
    </row>
    <row r="86508" spans="2:2">
      <c r="B86508" s="150"/>
    </row>
    <row r="86509" spans="2:2">
      <c r="B86509" s="150"/>
    </row>
    <row r="86510" spans="2:2">
      <c r="B86510" s="150"/>
    </row>
    <row r="86511" spans="2:2">
      <c r="B86511" s="150"/>
    </row>
    <row r="86512" spans="2:2">
      <c r="B86512" s="150"/>
    </row>
    <row r="86513" spans="2:2">
      <c r="B86513" s="150"/>
    </row>
    <row r="86514" spans="2:2">
      <c r="B86514" s="150"/>
    </row>
    <row r="86515" spans="2:2">
      <c r="B86515" s="150"/>
    </row>
    <row r="86516" spans="2:2">
      <c r="B86516" s="150"/>
    </row>
    <row r="86517" spans="2:2">
      <c r="B86517" s="150"/>
    </row>
    <row r="86518" spans="2:2">
      <c r="B86518" s="150"/>
    </row>
    <row r="86519" spans="2:2">
      <c r="B86519" s="150"/>
    </row>
    <row r="86520" spans="2:2">
      <c r="B86520" s="150"/>
    </row>
    <row r="86521" spans="2:2">
      <c r="B86521" s="150"/>
    </row>
    <row r="86522" spans="2:2">
      <c r="B86522" s="150"/>
    </row>
    <row r="86523" spans="2:2">
      <c r="B86523" s="150"/>
    </row>
    <row r="86524" spans="2:2">
      <c r="B86524" s="150"/>
    </row>
    <row r="86525" spans="2:2">
      <c r="B86525" s="150"/>
    </row>
    <row r="86526" spans="2:2">
      <c r="B86526" s="150"/>
    </row>
    <row r="86527" spans="2:2">
      <c r="B86527" s="150"/>
    </row>
    <row r="86528" spans="2:2">
      <c r="B86528" s="150"/>
    </row>
    <row r="86529" spans="2:2">
      <c r="B86529" s="150"/>
    </row>
    <row r="86530" spans="2:2">
      <c r="B86530" s="150"/>
    </row>
    <row r="86531" spans="2:2">
      <c r="B86531" s="150"/>
    </row>
    <row r="86532" spans="2:2">
      <c r="B86532" s="150"/>
    </row>
    <row r="86533" spans="2:2">
      <c r="B86533" s="150"/>
    </row>
    <row r="86534" spans="2:2">
      <c r="B86534" s="150"/>
    </row>
    <row r="86535" spans="2:2">
      <c r="B86535" s="150"/>
    </row>
    <row r="86536" spans="2:2">
      <c r="B86536" s="150"/>
    </row>
    <row r="86537" spans="2:2">
      <c r="B86537" s="150"/>
    </row>
    <row r="86538" spans="2:2">
      <c r="B86538" s="150"/>
    </row>
    <row r="86539" spans="2:2">
      <c r="B86539" s="150"/>
    </row>
    <row r="86540" spans="2:2">
      <c r="B86540" s="150"/>
    </row>
    <row r="86541" spans="2:2">
      <c r="B86541" s="150"/>
    </row>
    <row r="86542" spans="2:2">
      <c r="B86542" s="150"/>
    </row>
    <row r="86543" spans="2:2">
      <c r="B86543" s="150"/>
    </row>
    <row r="86544" spans="2:2">
      <c r="B86544" s="150"/>
    </row>
    <row r="86545" spans="2:2">
      <c r="B86545" s="150"/>
    </row>
    <row r="86546" spans="2:2">
      <c r="B86546" s="150"/>
    </row>
    <row r="86547" spans="2:2">
      <c r="B86547" s="150"/>
    </row>
    <row r="86548" spans="2:2">
      <c r="B86548" s="150"/>
    </row>
    <row r="86549" spans="2:2">
      <c r="B86549" s="150"/>
    </row>
    <row r="86550" spans="2:2">
      <c r="B86550" s="150"/>
    </row>
    <row r="86551" spans="2:2">
      <c r="B86551" s="150"/>
    </row>
    <row r="86552" spans="2:2">
      <c r="B86552" s="150"/>
    </row>
    <row r="86553" spans="2:2">
      <c r="B86553" s="150"/>
    </row>
    <row r="86554" spans="2:2">
      <c r="B86554" s="150"/>
    </row>
    <row r="86555" spans="2:2">
      <c r="B86555" s="150"/>
    </row>
    <row r="86556" spans="2:2">
      <c r="B86556" s="150"/>
    </row>
    <row r="86557" spans="2:2">
      <c r="B86557" s="150"/>
    </row>
    <row r="86558" spans="2:2">
      <c r="B86558" s="150"/>
    </row>
    <row r="86559" spans="2:2">
      <c r="B86559" s="150"/>
    </row>
    <row r="86560" spans="2:2">
      <c r="B86560" s="150"/>
    </row>
    <row r="86561" spans="2:2">
      <c r="B86561" s="150"/>
    </row>
    <row r="86562" spans="2:2">
      <c r="B86562" s="150"/>
    </row>
    <row r="86563" spans="2:2">
      <c r="B86563" s="150"/>
    </row>
    <row r="86564" spans="2:2">
      <c r="B86564" s="150"/>
    </row>
    <row r="86565" spans="2:2">
      <c r="B86565" s="150"/>
    </row>
    <row r="86566" spans="2:2">
      <c r="B86566" s="150"/>
    </row>
    <row r="86567" spans="2:2">
      <c r="B86567" s="150"/>
    </row>
    <row r="86568" spans="2:2">
      <c r="B86568" s="150"/>
    </row>
    <row r="86569" spans="2:2">
      <c r="B86569" s="150"/>
    </row>
    <row r="86570" spans="2:2">
      <c r="B86570" s="150"/>
    </row>
    <row r="86571" spans="2:2">
      <c r="B86571" s="150"/>
    </row>
    <row r="86572" spans="2:2">
      <c r="B86572" s="150"/>
    </row>
    <row r="86573" spans="2:2">
      <c r="B86573" s="150"/>
    </row>
    <row r="86574" spans="2:2">
      <c r="B86574" s="150"/>
    </row>
    <row r="86575" spans="2:2">
      <c r="B86575" s="150"/>
    </row>
    <row r="86576" spans="2:2">
      <c r="B86576" s="150"/>
    </row>
    <row r="86577" spans="2:2">
      <c r="B86577" s="150"/>
    </row>
    <row r="86578" spans="2:2">
      <c r="B86578" s="150"/>
    </row>
    <row r="86579" spans="2:2">
      <c r="B86579" s="150"/>
    </row>
    <row r="86580" spans="2:2">
      <c r="B86580" s="150"/>
    </row>
    <row r="86581" spans="2:2">
      <c r="B86581" s="150"/>
    </row>
    <row r="86582" spans="2:2">
      <c r="B86582" s="150"/>
    </row>
    <row r="86583" spans="2:2">
      <c r="B86583" s="150"/>
    </row>
    <row r="86584" spans="2:2">
      <c r="B86584" s="150"/>
    </row>
    <row r="86585" spans="2:2">
      <c r="B86585" s="150"/>
    </row>
    <row r="86586" spans="2:2">
      <c r="B86586" s="150"/>
    </row>
    <row r="86587" spans="2:2">
      <c r="B86587" s="150"/>
    </row>
    <row r="86588" spans="2:2">
      <c r="B86588" s="150"/>
    </row>
    <row r="86589" spans="2:2">
      <c r="B86589" s="150"/>
    </row>
    <row r="86590" spans="2:2">
      <c r="B86590" s="150"/>
    </row>
    <row r="86591" spans="2:2">
      <c r="B86591" s="150"/>
    </row>
    <row r="86592" spans="2:2">
      <c r="B86592" s="150"/>
    </row>
    <row r="86593" spans="2:2">
      <c r="B86593" s="150"/>
    </row>
    <row r="86594" spans="2:2">
      <c r="B86594" s="150"/>
    </row>
    <row r="86595" spans="2:2">
      <c r="B86595" s="150"/>
    </row>
    <row r="86596" spans="2:2">
      <c r="B86596" s="150"/>
    </row>
    <row r="86597" spans="2:2">
      <c r="B86597" s="150"/>
    </row>
    <row r="86598" spans="2:2">
      <c r="B86598" s="150"/>
    </row>
    <row r="86599" spans="2:2">
      <c r="B86599" s="150"/>
    </row>
    <row r="86600" spans="2:2">
      <c r="B86600" s="150"/>
    </row>
    <row r="86601" spans="2:2">
      <c r="B86601" s="150"/>
    </row>
    <row r="86602" spans="2:2">
      <c r="B86602" s="150"/>
    </row>
    <row r="86603" spans="2:2">
      <c r="B86603" s="150"/>
    </row>
    <row r="86604" spans="2:2">
      <c r="B86604" s="150"/>
    </row>
    <row r="86605" spans="2:2">
      <c r="B86605" s="150"/>
    </row>
    <row r="86606" spans="2:2">
      <c r="B86606" s="150"/>
    </row>
    <row r="86607" spans="2:2">
      <c r="B86607" s="150"/>
    </row>
    <row r="86608" spans="2:2">
      <c r="B86608" s="150"/>
    </row>
    <row r="86609" spans="2:2">
      <c r="B86609" s="150"/>
    </row>
    <row r="86610" spans="2:2">
      <c r="B86610" s="150"/>
    </row>
    <row r="86611" spans="2:2">
      <c r="B86611" s="150"/>
    </row>
    <row r="86612" spans="2:2">
      <c r="B86612" s="150"/>
    </row>
    <row r="86613" spans="2:2">
      <c r="B86613" s="150"/>
    </row>
    <row r="86614" spans="2:2">
      <c r="B86614" s="150"/>
    </row>
    <row r="86615" spans="2:2">
      <c r="B86615" s="150"/>
    </row>
    <row r="86616" spans="2:2">
      <c r="B86616" s="150"/>
    </row>
    <row r="86617" spans="2:2">
      <c r="B86617" s="150"/>
    </row>
    <row r="86618" spans="2:2">
      <c r="B86618" s="150"/>
    </row>
    <row r="86619" spans="2:2">
      <c r="B86619" s="150"/>
    </row>
    <row r="86620" spans="2:2">
      <c r="B86620" s="150"/>
    </row>
    <row r="86621" spans="2:2">
      <c r="B86621" s="150"/>
    </row>
    <row r="86622" spans="2:2">
      <c r="B86622" s="150"/>
    </row>
    <row r="86623" spans="2:2">
      <c r="B86623" s="150"/>
    </row>
    <row r="86624" spans="2:2">
      <c r="B86624" s="150"/>
    </row>
    <row r="86625" spans="2:2">
      <c r="B86625" s="150"/>
    </row>
    <row r="86626" spans="2:2">
      <c r="B86626" s="150"/>
    </row>
    <row r="86627" spans="2:2">
      <c r="B86627" s="150"/>
    </row>
    <row r="86628" spans="2:2">
      <c r="B86628" s="150"/>
    </row>
    <row r="86629" spans="2:2">
      <c r="B86629" s="150"/>
    </row>
    <row r="86630" spans="2:2">
      <c r="B86630" s="150"/>
    </row>
    <row r="86631" spans="2:2">
      <c r="B86631" s="150"/>
    </row>
    <row r="86632" spans="2:2">
      <c r="B86632" s="150"/>
    </row>
    <row r="86633" spans="2:2">
      <c r="B86633" s="150"/>
    </row>
    <row r="86634" spans="2:2">
      <c r="B86634" s="150"/>
    </row>
    <row r="86635" spans="2:2">
      <c r="B86635" s="150"/>
    </row>
    <row r="86636" spans="2:2">
      <c r="B86636" s="150"/>
    </row>
    <row r="86637" spans="2:2">
      <c r="B86637" s="150"/>
    </row>
    <row r="86638" spans="2:2">
      <c r="B86638" s="150"/>
    </row>
    <row r="86639" spans="2:2">
      <c r="B86639" s="150"/>
    </row>
    <row r="86640" spans="2:2">
      <c r="B86640" s="150"/>
    </row>
    <row r="86641" spans="2:2">
      <c r="B86641" s="150"/>
    </row>
    <row r="86642" spans="2:2">
      <c r="B86642" s="150"/>
    </row>
    <row r="86643" spans="2:2">
      <c r="B86643" s="150"/>
    </row>
    <row r="86644" spans="2:2">
      <c r="B86644" s="150"/>
    </row>
    <row r="86645" spans="2:2">
      <c r="B86645" s="150"/>
    </row>
    <row r="86646" spans="2:2">
      <c r="B86646" s="150"/>
    </row>
    <row r="86647" spans="2:2">
      <c r="B86647" s="150"/>
    </row>
    <row r="86648" spans="2:2">
      <c r="B86648" s="150"/>
    </row>
    <row r="86649" spans="2:2">
      <c r="B86649" s="150"/>
    </row>
    <row r="86650" spans="2:2">
      <c r="B86650" s="150"/>
    </row>
    <row r="86651" spans="2:2">
      <c r="B86651" s="150"/>
    </row>
    <row r="86652" spans="2:2">
      <c r="B86652" s="150"/>
    </row>
    <row r="86653" spans="2:2">
      <c r="B86653" s="150"/>
    </row>
    <row r="86654" spans="2:2">
      <c r="B86654" s="150"/>
    </row>
    <row r="86655" spans="2:2">
      <c r="B86655" s="150"/>
    </row>
    <row r="86656" spans="2:2">
      <c r="B86656" s="150"/>
    </row>
    <row r="86657" spans="2:2">
      <c r="B86657" s="150"/>
    </row>
    <row r="86658" spans="2:2">
      <c r="B86658" s="150"/>
    </row>
    <row r="86659" spans="2:2">
      <c r="B86659" s="150"/>
    </row>
    <row r="86660" spans="2:2">
      <c r="B86660" s="150"/>
    </row>
    <row r="86661" spans="2:2">
      <c r="B86661" s="150"/>
    </row>
    <row r="86662" spans="2:2">
      <c r="B86662" s="150"/>
    </row>
    <row r="86663" spans="2:2">
      <c r="B86663" s="150"/>
    </row>
    <row r="86664" spans="2:2">
      <c r="B86664" s="150"/>
    </row>
    <row r="86665" spans="2:2">
      <c r="B86665" s="150"/>
    </row>
    <row r="86666" spans="2:2">
      <c r="B86666" s="150"/>
    </row>
    <row r="86667" spans="2:2">
      <c r="B86667" s="150"/>
    </row>
    <row r="86668" spans="2:2">
      <c r="B86668" s="150"/>
    </row>
    <row r="86669" spans="2:2">
      <c r="B86669" s="150"/>
    </row>
    <row r="86670" spans="2:2">
      <c r="B86670" s="150"/>
    </row>
    <row r="86671" spans="2:2">
      <c r="B86671" s="150"/>
    </row>
    <row r="86672" spans="2:2">
      <c r="B86672" s="150"/>
    </row>
    <row r="86673" spans="2:2">
      <c r="B86673" s="150"/>
    </row>
    <row r="86674" spans="2:2">
      <c r="B86674" s="150"/>
    </row>
    <row r="86675" spans="2:2">
      <c r="B86675" s="150"/>
    </row>
    <row r="86676" spans="2:2">
      <c r="B86676" s="150"/>
    </row>
    <row r="86677" spans="2:2">
      <c r="B86677" s="150"/>
    </row>
    <row r="86678" spans="2:2">
      <c r="B86678" s="150"/>
    </row>
    <row r="86679" spans="2:2">
      <c r="B86679" s="150"/>
    </row>
    <row r="86680" spans="2:2">
      <c r="B86680" s="150"/>
    </row>
    <row r="86681" spans="2:2">
      <c r="B86681" s="150"/>
    </row>
    <row r="86682" spans="2:2">
      <c r="B86682" s="150"/>
    </row>
    <row r="86683" spans="2:2">
      <c r="B86683" s="150"/>
    </row>
    <row r="86684" spans="2:2">
      <c r="B86684" s="150"/>
    </row>
    <row r="86685" spans="2:2">
      <c r="B86685" s="150"/>
    </row>
    <row r="86686" spans="2:2">
      <c r="B86686" s="150"/>
    </row>
    <row r="86687" spans="2:2">
      <c r="B86687" s="150"/>
    </row>
    <row r="86688" spans="2:2">
      <c r="B86688" s="150"/>
    </row>
    <row r="86689" spans="2:2">
      <c r="B86689" s="150"/>
    </row>
    <row r="86690" spans="2:2">
      <c r="B86690" s="150"/>
    </row>
    <row r="86691" spans="2:2">
      <c r="B86691" s="150"/>
    </row>
    <row r="86692" spans="2:2">
      <c r="B86692" s="150"/>
    </row>
    <row r="86693" spans="2:2">
      <c r="B86693" s="150"/>
    </row>
    <row r="86694" spans="2:2">
      <c r="B86694" s="150"/>
    </row>
    <row r="86695" spans="2:2">
      <c r="B86695" s="150"/>
    </row>
    <row r="86696" spans="2:2">
      <c r="B86696" s="150"/>
    </row>
    <row r="86697" spans="2:2">
      <c r="B86697" s="150"/>
    </row>
    <row r="86698" spans="2:2">
      <c r="B86698" s="150"/>
    </row>
    <row r="86699" spans="2:2">
      <c r="B86699" s="150"/>
    </row>
    <row r="86700" spans="2:2">
      <c r="B86700" s="150"/>
    </row>
    <row r="86701" spans="2:2">
      <c r="B86701" s="150"/>
    </row>
    <row r="86702" spans="2:2">
      <c r="B86702" s="150"/>
    </row>
    <row r="86703" spans="2:2">
      <c r="B86703" s="150"/>
    </row>
    <row r="86704" spans="2:2">
      <c r="B86704" s="150"/>
    </row>
    <row r="86705" spans="2:2">
      <c r="B86705" s="150"/>
    </row>
    <row r="86706" spans="2:2">
      <c r="B86706" s="150"/>
    </row>
    <row r="86707" spans="2:2">
      <c r="B86707" s="150"/>
    </row>
    <row r="86708" spans="2:2">
      <c r="B86708" s="150"/>
    </row>
    <row r="86709" spans="2:2">
      <c r="B86709" s="150"/>
    </row>
    <row r="86710" spans="2:2">
      <c r="B86710" s="150"/>
    </row>
    <row r="86711" spans="2:2">
      <c r="B86711" s="150"/>
    </row>
    <row r="86712" spans="2:2">
      <c r="B86712" s="150"/>
    </row>
    <row r="86713" spans="2:2">
      <c r="B86713" s="150"/>
    </row>
    <row r="86714" spans="2:2">
      <c r="B86714" s="150"/>
    </row>
    <row r="86715" spans="2:2">
      <c r="B86715" s="150"/>
    </row>
    <row r="86716" spans="2:2">
      <c r="B86716" s="150"/>
    </row>
    <row r="86717" spans="2:2">
      <c r="B86717" s="150"/>
    </row>
    <row r="86718" spans="2:2">
      <c r="B86718" s="150"/>
    </row>
    <row r="86719" spans="2:2">
      <c r="B86719" s="150"/>
    </row>
    <row r="86720" spans="2:2">
      <c r="B86720" s="150"/>
    </row>
    <row r="86721" spans="2:2">
      <c r="B86721" s="150"/>
    </row>
    <row r="86722" spans="2:2">
      <c r="B86722" s="150"/>
    </row>
    <row r="86723" spans="2:2">
      <c r="B86723" s="150"/>
    </row>
    <row r="86724" spans="2:2">
      <c r="B86724" s="150"/>
    </row>
    <row r="86725" spans="2:2">
      <c r="B86725" s="150"/>
    </row>
    <row r="86726" spans="2:2">
      <c r="B86726" s="150"/>
    </row>
    <row r="86727" spans="2:2">
      <c r="B86727" s="150"/>
    </row>
    <row r="86728" spans="2:2">
      <c r="B86728" s="150"/>
    </row>
    <row r="86729" spans="2:2">
      <c r="B86729" s="150"/>
    </row>
    <row r="86730" spans="2:2">
      <c r="B86730" s="150"/>
    </row>
    <row r="86731" spans="2:2">
      <c r="B86731" s="150"/>
    </row>
    <row r="86732" spans="2:2">
      <c r="B86732" s="150"/>
    </row>
    <row r="86733" spans="2:2">
      <c r="B86733" s="150"/>
    </row>
    <row r="86734" spans="2:2">
      <c r="B86734" s="150"/>
    </row>
    <row r="86735" spans="2:2">
      <c r="B86735" s="150"/>
    </row>
    <row r="86736" spans="2:2">
      <c r="B86736" s="150"/>
    </row>
    <row r="86737" spans="2:2">
      <c r="B86737" s="150"/>
    </row>
    <row r="86738" spans="2:2">
      <c r="B86738" s="150"/>
    </row>
    <row r="86739" spans="2:2">
      <c r="B86739" s="150"/>
    </row>
    <row r="86740" spans="2:2">
      <c r="B86740" s="150"/>
    </row>
    <row r="86741" spans="2:2">
      <c r="B86741" s="150"/>
    </row>
    <row r="86742" spans="2:2">
      <c r="B86742" s="150"/>
    </row>
    <row r="86743" spans="2:2">
      <c r="B86743" s="150"/>
    </row>
    <row r="86744" spans="2:2">
      <c r="B86744" s="150"/>
    </row>
    <row r="86745" spans="2:2">
      <c r="B86745" s="150"/>
    </row>
    <row r="86746" spans="2:2">
      <c r="B86746" s="150"/>
    </row>
    <row r="86747" spans="2:2">
      <c r="B86747" s="150"/>
    </row>
    <row r="86748" spans="2:2">
      <c r="B86748" s="150"/>
    </row>
    <row r="86749" spans="2:2">
      <c r="B86749" s="150"/>
    </row>
    <row r="86750" spans="2:2">
      <c r="B86750" s="150"/>
    </row>
    <row r="86751" spans="2:2">
      <c r="B86751" s="150"/>
    </row>
    <row r="86752" spans="2:2">
      <c r="B86752" s="150"/>
    </row>
    <row r="86753" spans="2:2">
      <c r="B86753" s="150"/>
    </row>
    <row r="86754" spans="2:2">
      <c r="B86754" s="150"/>
    </row>
    <row r="86755" spans="2:2">
      <c r="B86755" s="150"/>
    </row>
    <row r="86756" spans="2:2">
      <c r="B86756" s="150"/>
    </row>
    <row r="86757" spans="2:2">
      <c r="B86757" s="150"/>
    </row>
    <row r="86758" spans="2:2">
      <c r="B86758" s="150"/>
    </row>
    <row r="86759" spans="2:2">
      <c r="B86759" s="150"/>
    </row>
    <row r="86760" spans="2:2">
      <c r="B86760" s="150"/>
    </row>
    <row r="86761" spans="2:2">
      <c r="B86761" s="150"/>
    </row>
    <row r="86762" spans="2:2">
      <c r="B86762" s="150"/>
    </row>
    <row r="86763" spans="2:2">
      <c r="B86763" s="150"/>
    </row>
    <row r="86764" spans="2:2">
      <c r="B86764" s="150"/>
    </row>
    <row r="86765" spans="2:2">
      <c r="B86765" s="150"/>
    </row>
    <row r="86766" spans="2:2">
      <c r="B86766" s="150"/>
    </row>
    <row r="86767" spans="2:2">
      <c r="B86767" s="150"/>
    </row>
    <row r="86768" spans="2:2">
      <c r="B86768" s="150"/>
    </row>
    <row r="86769" spans="2:2">
      <c r="B86769" s="150"/>
    </row>
    <row r="86770" spans="2:2">
      <c r="B86770" s="150"/>
    </row>
    <row r="86771" spans="2:2">
      <c r="B86771" s="150"/>
    </row>
    <row r="86772" spans="2:2">
      <c r="B86772" s="150"/>
    </row>
    <row r="86773" spans="2:2">
      <c r="B86773" s="150"/>
    </row>
    <row r="86774" spans="2:2">
      <c r="B86774" s="150"/>
    </row>
    <row r="86775" spans="2:2">
      <c r="B86775" s="150"/>
    </row>
    <row r="86776" spans="2:2">
      <c r="B86776" s="150"/>
    </row>
    <row r="86777" spans="2:2">
      <c r="B86777" s="150"/>
    </row>
    <row r="86778" spans="2:2">
      <c r="B86778" s="150"/>
    </row>
    <row r="86779" spans="2:2">
      <c r="B86779" s="150"/>
    </row>
    <row r="86780" spans="2:2">
      <c r="B86780" s="150"/>
    </row>
    <row r="86781" spans="2:2">
      <c r="B86781" s="150"/>
    </row>
    <row r="86782" spans="2:2">
      <c r="B86782" s="150"/>
    </row>
    <row r="86783" spans="2:2">
      <c r="B86783" s="150"/>
    </row>
    <row r="86784" spans="2:2">
      <c r="B86784" s="150"/>
    </row>
    <row r="86785" spans="2:2">
      <c r="B86785" s="150"/>
    </row>
    <row r="86786" spans="2:2">
      <c r="B86786" s="150"/>
    </row>
    <row r="86787" spans="2:2">
      <c r="B86787" s="150"/>
    </row>
    <row r="86788" spans="2:2">
      <c r="B86788" s="150"/>
    </row>
    <row r="86789" spans="2:2">
      <c r="B86789" s="150"/>
    </row>
    <row r="86790" spans="2:2">
      <c r="B86790" s="150"/>
    </row>
    <row r="86791" spans="2:2">
      <c r="B86791" s="150"/>
    </row>
    <row r="86792" spans="2:2">
      <c r="B86792" s="150"/>
    </row>
    <row r="86793" spans="2:2">
      <c r="B86793" s="150"/>
    </row>
    <row r="86794" spans="2:2">
      <c r="B86794" s="150"/>
    </row>
    <row r="86795" spans="2:2">
      <c r="B86795" s="150"/>
    </row>
    <row r="86796" spans="2:2">
      <c r="B86796" s="150"/>
    </row>
    <row r="86797" spans="2:2">
      <c r="B86797" s="150"/>
    </row>
    <row r="86798" spans="2:2">
      <c r="B86798" s="150"/>
    </row>
    <row r="86799" spans="2:2">
      <c r="B86799" s="150"/>
    </row>
    <row r="86800" spans="2:2">
      <c r="B86800" s="150"/>
    </row>
    <row r="86801" spans="2:2">
      <c r="B86801" s="150"/>
    </row>
    <row r="86802" spans="2:2">
      <c r="B86802" s="150"/>
    </row>
    <row r="86803" spans="2:2">
      <c r="B86803" s="150"/>
    </row>
    <row r="86804" spans="2:2">
      <c r="B86804" s="150"/>
    </row>
    <row r="86805" spans="2:2">
      <c r="B86805" s="150"/>
    </row>
    <row r="86806" spans="2:2">
      <c r="B86806" s="150"/>
    </row>
    <row r="86807" spans="2:2">
      <c r="B86807" s="150"/>
    </row>
    <row r="86808" spans="2:2">
      <c r="B86808" s="150"/>
    </row>
    <row r="86809" spans="2:2">
      <c r="B86809" s="150"/>
    </row>
    <row r="86810" spans="2:2">
      <c r="B86810" s="150"/>
    </row>
    <row r="86811" spans="2:2">
      <c r="B86811" s="150"/>
    </row>
    <row r="86812" spans="2:2">
      <c r="B86812" s="150"/>
    </row>
    <row r="86813" spans="2:2">
      <c r="B86813" s="150"/>
    </row>
    <row r="86814" spans="2:2">
      <c r="B86814" s="150"/>
    </row>
    <row r="86815" spans="2:2">
      <c r="B86815" s="150"/>
    </row>
    <row r="86816" spans="2:2">
      <c r="B86816" s="150"/>
    </row>
    <row r="86817" spans="2:2">
      <c r="B86817" s="150"/>
    </row>
    <row r="86818" spans="2:2">
      <c r="B86818" s="150"/>
    </row>
    <row r="86819" spans="2:2">
      <c r="B86819" s="150"/>
    </row>
    <row r="86820" spans="2:2">
      <c r="B86820" s="150"/>
    </row>
    <row r="86821" spans="2:2">
      <c r="B86821" s="150"/>
    </row>
    <row r="86822" spans="2:2">
      <c r="B86822" s="150"/>
    </row>
    <row r="86823" spans="2:2">
      <c r="B86823" s="150"/>
    </row>
    <row r="86824" spans="2:2">
      <c r="B86824" s="150"/>
    </row>
    <row r="86825" spans="2:2">
      <c r="B86825" s="150"/>
    </row>
    <row r="86826" spans="2:2">
      <c r="B86826" s="150"/>
    </row>
    <row r="86827" spans="2:2">
      <c r="B86827" s="150"/>
    </row>
    <row r="86828" spans="2:2">
      <c r="B86828" s="150"/>
    </row>
    <row r="86829" spans="2:2">
      <c r="B86829" s="150"/>
    </row>
    <row r="86830" spans="2:2">
      <c r="B86830" s="150"/>
    </row>
    <row r="86831" spans="2:2">
      <c r="B86831" s="150"/>
    </row>
    <row r="86832" spans="2:2">
      <c r="B86832" s="150"/>
    </row>
    <row r="86833" spans="2:2">
      <c r="B86833" s="150"/>
    </row>
    <row r="86834" spans="2:2">
      <c r="B86834" s="150"/>
    </row>
    <row r="86835" spans="2:2">
      <c r="B86835" s="150"/>
    </row>
    <row r="86836" spans="2:2">
      <c r="B86836" s="150"/>
    </row>
    <row r="86837" spans="2:2">
      <c r="B86837" s="150"/>
    </row>
    <row r="86838" spans="2:2">
      <c r="B86838" s="150"/>
    </row>
    <row r="86839" spans="2:2">
      <c r="B86839" s="150"/>
    </row>
    <row r="86840" spans="2:2">
      <c r="B86840" s="150"/>
    </row>
    <row r="86841" spans="2:2">
      <c r="B86841" s="150"/>
    </row>
    <row r="86842" spans="2:2">
      <c r="B86842" s="150"/>
    </row>
    <row r="86843" spans="2:2">
      <c r="B86843" s="150"/>
    </row>
    <row r="86844" spans="2:2">
      <c r="B86844" s="150"/>
    </row>
    <row r="86845" spans="2:2">
      <c r="B86845" s="150"/>
    </row>
    <row r="86846" spans="2:2">
      <c r="B86846" s="150"/>
    </row>
    <row r="86847" spans="2:2">
      <c r="B86847" s="150"/>
    </row>
    <row r="86848" spans="2:2">
      <c r="B86848" s="150"/>
    </row>
    <row r="86849" spans="2:2">
      <c r="B86849" s="150"/>
    </row>
    <row r="86850" spans="2:2">
      <c r="B86850" s="150"/>
    </row>
    <row r="86851" spans="2:2">
      <c r="B86851" s="150"/>
    </row>
    <row r="86852" spans="2:2">
      <c r="B86852" s="150"/>
    </row>
    <row r="86853" spans="2:2">
      <c r="B86853" s="150"/>
    </row>
    <row r="86854" spans="2:2">
      <c r="B86854" s="150"/>
    </row>
    <row r="86855" spans="2:2">
      <c r="B86855" s="150"/>
    </row>
    <row r="86856" spans="2:2">
      <c r="B86856" s="150"/>
    </row>
    <row r="86857" spans="2:2">
      <c r="B86857" s="150"/>
    </row>
    <row r="86858" spans="2:2">
      <c r="B86858" s="150"/>
    </row>
    <row r="86859" spans="2:2">
      <c r="B86859" s="150"/>
    </row>
    <row r="86860" spans="2:2">
      <c r="B86860" s="150"/>
    </row>
    <row r="86861" spans="2:2">
      <c r="B86861" s="150"/>
    </row>
    <row r="86862" spans="2:2">
      <c r="B86862" s="150"/>
    </row>
    <row r="86863" spans="2:2">
      <c r="B86863" s="150"/>
    </row>
    <row r="86864" spans="2:2">
      <c r="B86864" s="150"/>
    </row>
    <row r="86865" spans="2:2">
      <c r="B86865" s="150"/>
    </row>
    <row r="86866" spans="2:2">
      <c r="B86866" s="150"/>
    </row>
    <row r="86867" spans="2:2">
      <c r="B86867" s="150"/>
    </row>
    <row r="86868" spans="2:2">
      <c r="B86868" s="150"/>
    </row>
    <row r="86869" spans="2:2">
      <c r="B86869" s="150"/>
    </row>
    <row r="86870" spans="2:2">
      <c r="B86870" s="150"/>
    </row>
    <row r="86871" spans="2:2">
      <c r="B86871" s="150"/>
    </row>
    <row r="86872" spans="2:2">
      <c r="B86872" s="150"/>
    </row>
    <row r="86873" spans="2:2">
      <c r="B86873" s="150"/>
    </row>
    <row r="86874" spans="2:2">
      <c r="B86874" s="150"/>
    </row>
    <row r="86875" spans="2:2">
      <c r="B86875" s="150"/>
    </row>
    <row r="86876" spans="2:2">
      <c r="B86876" s="150"/>
    </row>
    <row r="86877" spans="2:2">
      <c r="B86877" s="150"/>
    </row>
    <row r="86878" spans="2:2">
      <c r="B86878" s="150"/>
    </row>
    <row r="86879" spans="2:2">
      <c r="B86879" s="150"/>
    </row>
    <row r="86880" spans="2:2">
      <c r="B86880" s="150"/>
    </row>
    <row r="86881" spans="2:2">
      <c r="B86881" s="150"/>
    </row>
    <row r="86882" spans="2:2">
      <c r="B86882" s="150"/>
    </row>
    <row r="86883" spans="2:2">
      <c r="B86883" s="150"/>
    </row>
    <row r="86884" spans="2:2">
      <c r="B86884" s="150"/>
    </row>
    <row r="86885" spans="2:2">
      <c r="B86885" s="150"/>
    </row>
    <row r="86886" spans="2:2">
      <c r="B86886" s="150"/>
    </row>
    <row r="86887" spans="2:2">
      <c r="B86887" s="150"/>
    </row>
    <row r="86888" spans="2:2">
      <c r="B86888" s="150"/>
    </row>
    <row r="86889" spans="2:2">
      <c r="B86889" s="150"/>
    </row>
    <row r="86890" spans="2:2">
      <c r="B86890" s="150"/>
    </row>
    <row r="86891" spans="2:2">
      <c r="B86891" s="150"/>
    </row>
    <row r="86892" spans="2:2">
      <c r="B86892" s="150"/>
    </row>
    <row r="86893" spans="2:2">
      <c r="B86893" s="150"/>
    </row>
    <row r="86894" spans="2:2">
      <c r="B86894" s="150"/>
    </row>
    <row r="86895" spans="2:2">
      <c r="B86895" s="150"/>
    </row>
    <row r="86896" spans="2:2">
      <c r="B86896" s="150"/>
    </row>
    <row r="86897" spans="2:2">
      <c r="B86897" s="150"/>
    </row>
    <row r="86898" spans="2:2">
      <c r="B86898" s="150"/>
    </row>
    <row r="86899" spans="2:2">
      <c r="B86899" s="150"/>
    </row>
    <row r="86900" spans="2:2">
      <c r="B86900" s="150"/>
    </row>
    <row r="86901" spans="2:2">
      <c r="B86901" s="150"/>
    </row>
    <row r="86902" spans="2:2">
      <c r="B86902" s="150"/>
    </row>
    <row r="86903" spans="2:2">
      <c r="B86903" s="150"/>
    </row>
    <row r="86904" spans="2:2">
      <c r="B86904" s="150"/>
    </row>
    <row r="86905" spans="2:2">
      <c r="B86905" s="150"/>
    </row>
    <row r="86906" spans="2:2">
      <c r="B86906" s="150"/>
    </row>
    <row r="86907" spans="2:2">
      <c r="B86907" s="150"/>
    </row>
    <row r="86908" spans="2:2">
      <c r="B86908" s="150"/>
    </row>
    <row r="86909" spans="2:2">
      <c r="B86909" s="150"/>
    </row>
    <row r="86910" spans="2:2">
      <c r="B86910" s="150"/>
    </row>
    <row r="86911" spans="2:2">
      <c r="B86911" s="150"/>
    </row>
    <row r="86912" spans="2:2">
      <c r="B86912" s="150"/>
    </row>
    <row r="86913" spans="2:2">
      <c r="B86913" s="150"/>
    </row>
    <row r="86914" spans="2:2">
      <c r="B86914" s="150"/>
    </row>
    <row r="86915" spans="2:2">
      <c r="B86915" s="150"/>
    </row>
    <row r="86916" spans="2:2">
      <c r="B86916" s="150"/>
    </row>
    <row r="86917" spans="2:2">
      <c r="B86917" s="150"/>
    </row>
    <row r="86918" spans="2:2">
      <c r="B86918" s="150"/>
    </row>
    <row r="86919" spans="2:2">
      <c r="B86919" s="150"/>
    </row>
    <row r="86920" spans="2:2">
      <c r="B86920" s="150"/>
    </row>
    <row r="86921" spans="2:2">
      <c r="B86921" s="150"/>
    </row>
    <row r="86922" spans="2:2">
      <c r="B86922" s="150"/>
    </row>
    <row r="86923" spans="2:2">
      <c r="B86923" s="150"/>
    </row>
    <row r="86924" spans="2:2">
      <c r="B86924" s="150"/>
    </row>
    <row r="86925" spans="2:2">
      <c r="B86925" s="150"/>
    </row>
    <row r="86926" spans="2:2">
      <c r="B86926" s="150"/>
    </row>
    <row r="86927" spans="2:2">
      <c r="B86927" s="150"/>
    </row>
    <row r="86928" spans="2:2">
      <c r="B86928" s="150"/>
    </row>
    <row r="86929" spans="2:2">
      <c r="B86929" s="150"/>
    </row>
    <row r="86930" spans="2:2">
      <c r="B86930" s="150"/>
    </row>
    <row r="86931" spans="2:2">
      <c r="B86931" s="150"/>
    </row>
    <row r="86932" spans="2:2">
      <c r="B86932" s="150"/>
    </row>
    <row r="86933" spans="2:2">
      <c r="B86933" s="150"/>
    </row>
    <row r="86934" spans="2:2">
      <c r="B86934" s="150"/>
    </row>
    <row r="86935" spans="2:2">
      <c r="B86935" s="150"/>
    </row>
    <row r="86936" spans="2:2">
      <c r="B86936" s="150"/>
    </row>
    <row r="86937" spans="2:2">
      <c r="B86937" s="150"/>
    </row>
    <row r="86938" spans="2:2">
      <c r="B86938" s="150"/>
    </row>
    <row r="86939" spans="2:2">
      <c r="B86939" s="150"/>
    </row>
    <row r="86940" spans="2:2">
      <c r="B86940" s="150"/>
    </row>
    <row r="86941" spans="2:2">
      <c r="B86941" s="150"/>
    </row>
    <row r="86942" spans="2:2">
      <c r="B86942" s="150"/>
    </row>
    <row r="86943" spans="2:2">
      <c r="B86943" s="150"/>
    </row>
    <row r="86944" spans="2:2">
      <c r="B86944" s="150"/>
    </row>
    <row r="86945" spans="2:2">
      <c r="B86945" s="150"/>
    </row>
    <row r="86946" spans="2:2">
      <c r="B86946" s="150"/>
    </row>
    <row r="86947" spans="2:2">
      <c r="B86947" s="150"/>
    </row>
    <row r="86948" spans="2:2">
      <c r="B86948" s="150"/>
    </row>
    <row r="86949" spans="2:2">
      <c r="B86949" s="150"/>
    </row>
    <row r="86950" spans="2:2">
      <c r="B86950" s="150"/>
    </row>
    <row r="86951" spans="2:2">
      <c r="B86951" s="150"/>
    </row>
    <row r="86952" spans="2:2">
      <c r="B86952" s="150"/>
    </row>
    <row r="86953" spans="2:2">
      <c r="B86953" s="150"/>
    </row>
    <row r="86954" spans="2:2">
      <c r="B86954" s="150"/>
    </row>
    <row r="86955" spans="2:2">
      <c r="B86955" s="150"/>
    </row>
    <row r="86956" spans="2:2">
      <c r="B86956" s="150"/>
    </row>
    <row r="86957" spans="2:2">
      <c r="B86957" s="150"/>
    </row>
    <row r="86958" spans="2:2">
      <c r="B86958" s="150"/>
    </row>
    <row r="86959" spans="2:2">
      <c r="B86959" s="150"/>
    </row>
    <row r="86960" spans="2:2">
      <c r="B86960" s="150"/>
    </row>
    <row r="86961" spans="2:2">
      <c r="B86961" s="150"/>
    </row>
    <row r="86962" spans="2:2">
      <c r="B86962" s="150"/>
    </row>
    <row r="86963" spans="2:2">
      <c r="B86963" s="150"/>
    </row>
    <row r="86964" spans="2:2">
      <c r="B86964" s="150"/>
    </row>
    <row r="86965" spans="2:2">
      <c r="B86965" s="150"/>
    </row>
    <row r="86966" spans="2:2">
      <c r="B86966" s="150"/>
    </row>
    <row r="86967" spans="2:2">
      <c r="B86967" s="150"/>
    </row>
    <row r="86968" spans="2:2">
      <c r="B86968" s="150"/>
    </row>
    <row r="86969" spans="2:2">
      <c r="B86969" s="150"/>
    </row>
    <row r="86970" spans="2:2">
      <c r="B86970" s="150"/>
    </row>
    <row r="86971" spans="2:2">
      <c r="B86971" s="150"/>
    </row>
    <row r="86972" spans="2:2">
      <c r="B86972" s="150"/>
    </row>
    <row r="86973" spans="2:2">
      <c r="B86973" s="150"/>
    </row>
    <row r="86974" spans="2:2">
      <c r="B86974" s="150"/>
    </row>
    <row r="86975" spans="2:2">
      <c r="B86975" s="150"/>
    </row>
    <row r="86976" spans="2:2">
      <c r="B86976" s="150"/>
    </row>
    <row r="86977" spans="2:2">
      <c r="B86977" s="150"/>
    </row>
    <row r="86978" spans="2:2">
      <c r="B86978" s="150"/>
    </row>
    <row r="86979" spans="2:2">
      <c r="B86979" s="150"/>
    </row>
    <row r="86980" spans="2:2">
      <c r="B86980" s="150"/>
    </row>
    <row r="86981" spans="2:2">
      <c r="B86981" s="150"/>
    </row>
    <row r="86982" spans="2:2">
      <c r="B86982" s="150"/>
    </row>
    <row r="86983" spans="2:2">
      <c r="B86983" s="150"/>
    </row>
    <row r="86984" spans="2:2">
      <c r="B86984" s="150"/>
    </row>
    <row r="86985" spans="2:2">
      <c r="B86985" s="150"/>
    </row>
    <row r="86986" spans="2:2">
      <c r="B86986" s="150"/>
    </row>
    <row r="86987" spans="2:2">
      <c r="B86987" s="150"/>
    </row>
    <row r="86988" spans="2:2">
      <c r="B86988" s="150"/>
    </row>
    <row r="86989" spans="2:2">
      <c r="B86989" s="150"/>
    </row>
    <row r="86990" spans="2:2">
      <c r="B86990" s="150"/>
    </row>
    <row r="86991" spans="2:2">
      <c r="B86991" s="150"/>
    </row>
    <row r="86992" spans="2:2">
      <c r="B86992" s="150"/>
    </row>
    <row r="86993" spans="2:2">
      <c r="B86993" s="150"/>
    </row>
    <row r="86994" spans="2:2">
      <c r="B86994" s="150"/>
    </row>
    <row r="86995" spans="2:2">
      <c r="B86995" s="150"/>
    </row>
    <row r="86996" spans="2:2">
      <c r="B86996" s="150"/>
    </row>
    <row r="86997" spans="2:2">
      <c r="B86997" s="150"/>
    </row>
    <row r="86998" spans="2:2">
      <c r="B86998" s="150"/>
    </row>
    <row r="86999" spans="2:2">
      <c r="B86999" s="150"/>
    </row>
    <row r="87000" spans="2:2">
      <c r="B87000" s="150"/>
    </row>
    <row r="87001" spans="2:2">
      <c r="B87001" s="150"/>
    </row>
    <row r="87002" spans="2:2">
      <c r="B87002" s="150"/>
    </row>
    <row r="87003" spans="2:2">
      <c r="B87003" s="150"/>
    </row>
    <row r="87004" spans="2:2">
      <c r="B87004" s="150"/>
    </row>
    <row r="87005" spans="2:2">
      <c r="B87005" s="150"/>
    </row>
    <row r="87006" spans="2:2">
      <c r="B87006" s="150"/>
    </row>
    <row r="87007" spans="2:2">
      <c r="B87007" s="150"/>
    </row>
    <row r="87008" spans="2:2">
      <c r="B87008" s="150"/>
    </row>
    <row r="87009" spans="2:2">
      <c r="B87009" s="150"/>
    </row>
    <row r="87010" spans="2:2">
      <c r="B87010" s="150"/>
    </row>
    <row r="87011" spans="2:2">
      <c r="B87011" s="150"/>
    </row>
    <row r="87012" spans="2:2">
      <c r="B87012" s="150"/>
    </row>
    <row r="87013" spans="2:2">
      <c r="B87013" s="150"/>
    </row>
    <row r="87014" spans="2:2">
      <c r="B87014" s="150"/>
    </row>
    <row r="87015" spans="2:2">
      <c r="B87015" s="150"/>
    </row>
    <row r="87016" spans="2:2">
      <c r="B87016" s="150"/>
    </row>
    <row r="87017" spans="2:2">
      <c r="B87017" s="150"/>
    </row>
    <row r="87018" spans="2:2">
      <c r="B87018" s="150"/>
    </row>
    <row r="87019" spans="2:2">
      <c r="B87019" s="150"/>
    </row>
    <row r="87020" spans="2:2">
      <c r="B87020" s="150"/>
    </row>
    <row r="87021" spans="2:2">
      <c r="B87021" s="150"/>
    </row>
    <row r="87022" spans="2:2">
      <c r="B87022" s="150"/>
    </row>
    <row r="87023" spans="2:2">
      <c r="B87023" s="150"/>
    </row>
    <row r="87024" spans="2:2">
      <c r="B87024" s="150"/>
    </row>
    <row r="87025" spans="2:2">
      <c r="B87025" s="150"/>
    </row>
    <row r="87026" spans="2:2">
      <c r="B87026" s="150"/>
    </row>
    <row r="87027" spans="2:2">
      <c r="B87027" s="150"/>
    </row>
    <row r="87028" spans="2:2">
      <c r="B87028" s="150"/>
    </row>
    <row r="87029" spans="2:2">
      <c r="B87029" s="150"/>
    </row>
    <row r="87030" spans="2:2">
      <c r="B87030" s="150"/>
    </row>
    <row r="87031" spans="2:2">
      <c r="B87031" s="150"/>
    </row>
    <row r="87032" spans="2:2">
      <c r="B87032" s="150"/>
    </row>
    <row r="87033" spans="2:2">
      <c r="B87033" s="150"/>
    </row>
    <row r="87034" spans="2:2">
      <c r="B87034" s="150"/>
    </row>
    <row r="87035" spans="2:2">
      <c r="B87035" s="150"/>
    </row>
    <row r="87036" spans="2:2">
      <c r="B87036" s="150"/>
    </row>
    <row r="87037" spans="2:2">
      <c r="B87037" s="150"/>
    </row>
    <row r="87038" spans="2:2">
      <c r="B87038" s="150"/>
    </row>
    <row r="87039" spans="2:2">
      <c r="B87039" s="150"/>
    </row>
    <row r="87040" spans="2:2">
      <c r="B87040" s="150"/>
    </row>
    <row r="87041" spans="2:2">
      <c r="B87041" s="150"/>
    </row>
    <row r="87042" spans="2:2">
      <c r="B87042" s="150"/>
    </row>
    <row r="87043" spans="2:2">
      <c r="B87043" s="150"/>
    </row>
    <row r="87044" spans="2:2">
      <c r="B87044" s="150"/>
    </row>
    <row r="87045" spans="2:2">
      <c r="B87045" s="150"/>
    </row>
    <row r="87046" spans="2:2">
      <c r="B87046" s="150"/>
    </row>
    <row r="87047" spans="2:2">
      <c r="B87047" s="150"/>
    </row>
    <row r="87048" spans="2:2">
      <c r="B87048" s="150"/>
    </row>
    <row r="87049" spans="2:2">
      <c r="B87049" s="150"/>
    </row>
    <row r="87050" spans="2:2">
      <c r="B87050" s="150"/>
    </row>
    <row r="87051" spans="2:2">
      <c r="B87051" s="150"/>
    </row>
    <row r="87052" spans="2:2">
      <c r="B87052" s="150"/>
    </row>
    <row r="87053" spans="2:2">
      <c r="B87053" s="150"/>
    </row>
    <row r="87054" spans="2:2">
      <c r="B87054" s="150"/>
    </row>
    <row r="87055" spans="2:2">
      <c r="B87055" s="150"/>
    </row>
    <row r="87056" spans="2:2">
      <c r="B87056" s="150"/>
    </row>
    <row r="87057" spans="2:2">
      <c r="B87057" s="150"/>
    </row>
    <row r="87058" spans="2:2">
      <c r="B87058" s="150"/>
    </row>
    <row r="87059" spans="2:2">
      <c r="B87059" s="150"/>
    </row>
    <row r="87060" spans="2:2">
      <c r="B87060" s="150"/>
    </row>
    <row r="87061" spans="2:2">
      <c r="B87061" s="150"/>
    </row>
    <row r="87062" spans="2:2">
      <c r="B87062" s="150"/>
    </row>
    <row r="87063" spans="2:2">
      <c r="B87063" s="150"/>
    </row>
    <row r="87064" spans="2:2">
      <c r="B87064" s="150"/>
    </row>
    <row r="87065" spans="2:2">
      <c r="B87065" s="150"/>
    </row>
    <row r="87066" spans="2:2">
      <c r="B87066" s="150"/>
    </row>
    <row r="87067" spans="2:2">
      <c r="B87067" s="150"/>
    </row>
    <row r="87068" spans="2:2">
      <c r="B87068" s="150"/>
    </row>
    <row r="87069" spans="2:2">
      <c r="B87069" s="150"/>
    </row>
    <row r="87070" spans="2:2">
      <c r="B87070" s="150"/>
    </row>
    <row r="87071" spans="2:2">
      <c r="B87071" s="150"/>
    </row>
    <row r="87072" spans="2:2">
      <c r="B87072" s="150"/>
    </row>
    <row r="87073" spans="2:2">
      <c r="B87073" s="150"/>
    </row>
    <row r="87074" spans="2:2">
      <c r="B87074" s="150"/>
    </row>
    <row r="87075" spans="2:2">
      <c r="B87075" s="150"/>
    </row>
    <row r="87076" spans="2:2">
      <c r="B87076" s="150"/>
    </row>
    <row r="87077" spans="2:2">
      <c r="B87077" s="150"/>
    </row>
    <row r="87078" spans="2:2">
      <c r="B87078" s="150"/>
    </row>
    <row r="87079" spans="2:2">
      <c r="B87079" s="150"/>
    </row>
    <row r="87080" spans="2:2">
      <c r="B87080" s="150"/>
    </row>
    <row r="87081" spans="2:2">
      <c r="B87081" s="150"/>
    </row>
    <row r="87082" spans="2:2">
      <c r="B87082" s="150"/>
    </row>
    <row r="87083" spans="2:2">
      <c r="B87083" s="150"/>
    </row>
    <row r="87084" spans="2:2">
      <c r="B87084" s="150"/>
    </row>
    <row r="87085" spans="2:2">
      <c r="B87085" s="150"/>
    </row>
    <row r="87086" spans="2:2">
      <c r="B87086" s="150"/>
    </row>
    <row r="87087" spans="2:2">
      <c r="B87087" s="150"/>
    </row>
    <row r="87088" spans="2:2">
      <c r="B87088" s="150"/>
    </row>
    <row r="87089" spans="2:2">
      <c r="B87089" s="150"/>
    </row>
    <row r="87090" spans="2:2">
      <c r="B87090" s="150"/>
    </row>
    <row r="87091" spans="2:2">
      <c r="B87091" s="150"/>
    </row>
    <row r="87092" spans="2:2">
      <c r="B87092" s="150"/>
    </row>
    <row r="87093" spans="2:2">
      <c r="B87093" s="150"/>
    </row>
    <row r="87094" spans="2:2">
      <c r="B87094" s="150"/>
    </row>
    <row r="87095" spans="2:2">
      <c r="B87095" s="150"/>
    </row>
    <row r="87096" spans="2:2">
      <c r="B87096" s="150"/>
    </row>
    <row r="87097" spans="2:2">
      <c r="B87097" s="150"/>
    </row>
    <row r="87098" spans="2:2">
      <c r="B87098" s="150"/>
    </row>
    <row r="87099" spans="2:2">
      <c r="B87099" s="150"/>
    </row>
    <row r="87100" spans="2:2">
      <c r="B87100" s="150"/>
    </row>
    <row r="87101" spans="2:2">
      <c r="B87101" s="150"/>
    </row>
    <row r="87102" spans="2:2">
      <c r="B87102" s="150"/>
    </row>
    <row r="87103" spans="2:2">
      <c r="B87103" s="150"/>
    </row>
    <row r="87104" spans="2:2">
      <c r="B87104" s="150"/>
    </row>
    <row r="87105" spans="2:2">
      <c r="B87105" s="150"/>
    </row>
    <row r="87106" spans="2:2">
      <c r="B87106" s="150"/>
    </row>
    <row r="87107" spans="2:2">
      <c r="B87107" s="150"/>
    </row>
    <row r="87108" spans="2:2">
      <c r="B87108" s="150"/>
    </row>
    <row r="87109" spans="2:2">
      <c r="B87109" s="150"/>
    </row>
    <row r="87110" spans="2:2">
      <c r="B87110" s="150"/>
    </row>
    <row r="87111" spans="2:2">
      <c r="B87111" s="150"/>
    </row>
    <row r="87112" spans="2:2">
      <c r="B87112" s="150"/>
    </row>
    <row r="87113" spans="2:2">
      <c r="B87113" s="150"/>
    </row>
    <row r="87114" spans="2:2">
      <c r="B87114" s="150"/>
    </row>
    <row r="87115" spans="2:2">
      <c r="B87115" s="150"/>
    </row>
    <row r="87116" spans="2:2">
      <c r="B87116" s="150"/>
    </row>
    <row r="87117" spans="2:2">
      <c r="B87117" s="150"/>
    </row>
    <row r="87118" spans="2:2">
      <c r="B87118" s="150"/>
    </row>
    <row r="87119" spans="2:2">
      <c r="B87119" s="150"/>
    </row>
    <row r="87120" spans="2:2">
      <c r="B87120" s="150"/>
    </row>
    <row r="87121" spans="2:2">
      <c r="B87121" s="150"/>
    </row>
    <row r="87122" spans="2:2">
      <c r="B87122" s="150"/>
    </row>
    <row r="87123" spans="2:2">
      <c r="B87123" s="150"/>
    </row>
    <row r="87124" spans="2:2">
      <c r="B87124" s="150"/>
    </row>
    <row r="87125" spans="2:2">
      <c r="B87125" s="150"/>
    </row>
    <row r="87126" spans="2:2">
      <c r="B87126" s="150"/>
    </row>
    <row r="87127" spans="2:2">
      <c r="B87127" s="150"/>
    </row>
    <row r="87128" spans="2:2">
      <c r="B87128" s="150"/>
    </row>
    <row r="87129" spans="2:2">
      <c r="B87129" s="150"/>
    </row>
    <row r="87130" spans="2:2">
      <c r="B87130" s="150"/>
    </row>
    <row r="87131" spans="2:2">
      <c r="B87131" s="150"/>
    </row>
    <row r="87132" spans="2:2">
      <c r="B87132" s="150"/>
    </row>
    <row r="87133" spans="2:2">
      <c r="B87133" s="150"/>
    </row>
    <row r="87134" spans="2:2">
      <c r="B87134" s="150"/>
    </row>
    <row r="87135" spans="2:2">
      <c r="B87135" s="150"/>
    </row>
    <row r="87136" spans="2:2">
      <c r="B87136" s="150"/>
    </row>
    <row r="87137" spans="2:2">
      <c r="B87137" s="150"/>
    </row>
    <row r="87138" spans="2:2">
      <c r="B87138" s="150"/>
    </row>
    <row r="87139" spans="2:2">
      <c r="B87139" s="150"/>
    </row>
    <row r="87140" spans="2:2">
      <c r="B87140" s="150"/>
    </row>
    <row r="87141" spans="2:2">
      <c r="B87141" s="150"/>
    </row>
    <row r="87142" spans="2:2">
      <c r="B87142" s="150"/>
    </row>
    <row r="87143" spans="2:2">
      <c r="B87143" s="150"/>
    </row>
    <row r="87144" spans="2:2">
      <c r="B87144" s="150"/>
    </row>
    <row r="87145" spans="2:2">
      <c r="B87145" s="150"/>
    </row>
    <row r="87146" spans="2:2">
      <c r="B87146" s="150"/>
    </row>
    <row r="87147" spans="2:2">
      <c r="B87147" s="150"/>
    </row>
    <row r="87148" spans="2:2">
      <c r="B87148" s="150"/>
    </row>
    <row r="87149" spans="2:2">
      <c r="B87149" s="150"/>
    </row>
    <row r="87150" spans="2:2">
      <c r="B87150" s="150"/>
    </row>
    <row r="87151" spans="2:2">
      <c r="B87151" s="150"/>
    </row>
    <row r="87152" spans="2:2">
      <c r="B87152" s="150"/>
    </row>
    <row r="87153" spans="2:2">
      <c r="B87153" s="150"/>
    </row>
    <row r="87154" spans="2:2">
      <c r="B87154" s="150"/>
    </row>
    <row r="87155" spans="2:2">
      <c r="B87155" s="150"/>
    </row>
    <row r="87156" spans="2:2">
      <c r="B87156" s="150"/>
    </row>
    <row r="87157" spans="2:2">
      <c r="B87157" s="150"/>
    </row>
    <row r="87158" spans="2:2">
      <c r="B87158" s="150"/>
    </row>
    <row r="87159" spans="2:2">
      <c r="B87159" s="150"/>
    </row>
    <row r="87160" spans="2:2">
      <c r="B87160" s="150"/>
    </row>
    <row r="87161" spans="2:2">
      <c r="B87161" s="150"/>
    </row>
    <row r="87162" spans="2:2">
      <c r="B87162" s="150"/>
    </row>
    <row r="87163" spans="2:2">
      <c r="B87163" s="150"/>
    </row>
    <row r="87164" spans="2:2">
      <c r="B87164" s="150"/>
    </row>
    <row r="87165" spans="2:2">
      <c r="B87165" s="150"/>
    </row>
    <row r="87166" spans="2:2">
      <c r="B87166" s="150"/>
    </row>
    <row r="87167" spans="2:2">
      <c r="B87167" s="150"/>
    </row>
    <row r="87168" spans="2:2">
      <c r="B87168" s="150"/>
    </row>
    <row r="87169" spans="2:2">
      <c r="B87169" s="150"/>
    </row>
    <row r="87170" spans="2:2">
      <c r="B87170" s="150"/>
    </row>
    <row r="87171" spans="2:2">
      <c r="B87171" s="150"/>
    </row>
    <row r="87172" spans="2:2">
      <c r="B87172" s="150"/>
    </row>
    <row r="87173" spans="2:2">
      <c r="B87173" s="150"/>
    </row>
    <row r="87174" spans="2:2">
      <c r="B87174" s="150"/>
    </row>
    <row r="87175" spans="2:2">
      <c r="B87175" s="150"/>
    </row>
    <row r="87176" spans="2:2">
      <c r="B87176" s="150"/>
    </row>
    <row r="87177" spans="2:2">
      <c r="B87177" s="150"/>
    </row>
    <row r="87178" spans="2:2">
      <c r="B87178" s="150"/>
    </row>
    <row r="87179" spans="2:2">
      <c r="B87179" s="150"/>
    </row>
    <row r="87180" spans="2:2">
      <c r="B87180" s="150"/>
    </row>
    <row r="87181" spans="2:2">
      <c r="B87181" s="150"/>
    </row>
    <row r="87182" spans="2:2">
      <c r="B87182" s="150"/>
    </row>
    <row r="87183" spans="2:2">
      <c r="B87183" s="150"/>
    </row>
    <row r="87184" spans="2:2">
      <c r="B87184" s="150"/>
    </row>
    <row r="87185" spans="2:2">
      <c r="B87185" s="150"/>
    </row>
    <row r="87186" spans="2:2">
      <c r="B87186" s="150"/>
    </row>
    <row r="87187" spans="2:2">
      <c r="B87187" s="150"/>
    </row>
    <row r="87188" spans="2:2">
      <c r="B87188" s="150"/>
    </row>
    <row r="87189" spans="2:2">
      <c r="B87189" s="150"/>
    </row>
    <row r="87190" spans="2:2">
      <c r="B87190" s="150"/>
    </row>
    <row r="87191" spans="2:2">
      <c r="B87191" s="150"/>
    </row>
    <row r="87192" spans="2:2">
      <c r="B87192" s="150"/>
    </row>
    <row r="87193" spans="2:2">
      <c r="B87193" s="150"/>
    </row>
    <row r="87194" spans="2:2">
      <c r="B87194" s="150"/>
    </row>
    <row r="87195" spans="2:2">
      <c r="B87195" s="150"/>
    </row>
    <row r="87196" spans="2:2">
      <c r="B87196" s="150"/>
    </row>
    <row r="87197" spans="2:2">
      <c r="B87197" s="150"/>
    </row>
    <row r="87198" spans="2:2">
      <c r="B87198" s="150"/>
    </row>
    <row r="87199" spans="2:2">
      <c r="B87199" s="150"/>
    </row>
    <row r="87200" spans="2:2">
      <c r="B87200" s="150"/>
    </row>
    <row r="87201" spans="2:2">
      <c r="B87201" s="150"/>
    </row>
    <row r="87202" spans="2:2">
      <c r="B87202" s="150"/>
    </row>
    <row r="87203" spans="2:2">
      <c r="B87203" s="150"/>
    </row>
    <row r="87204" spans="2:2">
      <c r="B87204" s="150"/>
    </row>
    <row r="87205" spans="2:2">
      <c r="B87205" s="150"/>
    </row>
    <row r="87206" spans="2:2">
      <c r="B87206" s="150"/>
    </row>
    <row r="87207" spans="2:2">
      <c r="B87207" s="150"/>
    </row>
    <row r="87208" spans="2:2">
      <c r="B87208" s="150"/>
    </row>
    <row r="87209" spans="2:2">
      <c r="B87209" s="150"/>
    </row>
    <row r="87210" spans="2:2">
      <c r="B87210" s="150"/>
    </row>
    <row r="87211" spans="2:2">
      <c r="B87211" s="150"/>
    </row>
    <row r="87212" spans="2:2">
      <c r="B87212" s="150"/>
    </row>
    <row r="87213" spans="2:2">
      <c r="B87213" s="150"/>
    </row>
    <row r="87214" spans="2:2">
      <c r="B87214" s="150"/>
    </row>
    <row r="87215" spans="2:2">
      <c r="B87215" s="150"/>
    </row>
    <row r="87216" spans="2:2">
      <c r="B87216" s="150"/>
    </row>
    <row r="87217" spans="2:2">
      <c r="B87217" s="150"/>
    </row>
    <row r="87218" spans="2:2">
      <c r="B87218" s="150"/>
    </row>
    <row r="87219" spans="2:2">
      <c r="B87219" s="150"/>
    </row>
    <row r="87220" spans="2:2">
      <c r="B87220" s="150"/>
    </row>
    <row r="87221" spans="2:2">
      <c r="B87221" s="150"/>
    </row>
    <row r="87222" spans="2:2">
      <c r="B87222" s="150"/>
    </row>
    <row r="87223" spans="2:2">
      <c r="B87223" s="150"/>
    </row>
    <row r="87224" spans="2:2">
      <c r="B87224" s="150"/>
    </row>
    <row r="87225" spans="2:2">
      <c r="B87225" s="150"/>
    </row>
    <row r="87226" spans="2:2">
      <c r="B87226" s="150"/>
    </row>
    <row r="87227" spans="2:2">
      <c r="B87227" s="150"/>
    </row>
    <row r="87228" spans="2:2">
      <c r="B87228" s="150"/>
    </row>
    <row r="87229" spans="2:2">
      <c r="B87229" s="150"/>
    </row>
    <row r="87230" spans="2:2">
      <c r="B87230" s="150"/>
    </row>
    <row r="87231" spans="2:2">
      <c r="B87231" s="150"/>
    </row>
    <row r="87232" spans="2:2">
      <c r="B87232" s="150"/>
    </row>
    <row r="87233" spans="2:2">
      <c r="B87233" s="150"/>
    </row>
    <row r="87234" spans="2:2">
      <c r="B87234" s="150"/>
    </row>
    <row r="87235" spans="2:2">
      <c r="B87235" s="150"/>
    </row>
    <row r="87236" spans="2:2">
      <c r="B87236" s="150"/>
    </row>
    <row r="87237" spans="2:2">
      <c r="B87237" s="150"/>
    </row>
    <row r="87238" spans="2:2">
      <c r="B87238" s="150"/>
    </row>
    <row r="87239" spans="2:2">
      <c r="B87239" s="150"/>
    </row>
    <row r="87240" spans="2:2">
      <c r="B87240" s="150"/>
    </row>
    <row r="87241" spans="2:2">
      <c r="B87241" s="150"/>
    </row>
    <row r="87242" spans="2:2">
      <c r="B87242" s="150"/>
    </row>
    <row r="87243" spans="2:2">
      <c r="B87243" s="150"/>
    </row>
    <row r="87244" spans="2:2">
      <c r="B87244" s="150"/>
    </row>
    <row r="87245" spans="2:2">
      <c r="B87245" s="150"/>
    </row>
    <row r="87246" spans="2:2">
      <c r="B87246" s="150"/>
    </row>
    <row r="87247" spans="2:2">
      <c r="B87247" s="150"/>
    </row>
    <row r="87248" spans="2:2">
      <c r="B87248" s="150"/>
    </row>
    <row r="87249" spans="2:2">
      <c r="B87249" s="150"/>
    </row>
    <row r="87250" spans="2:2">
      <c r="B87250" s="150"/>
    </row>
    <row r="87251" spans="2:2">
      <c r="B87251" s="150"/>
    </row>
    <row r="87252" spans="2:2">
      <c r="B87252" s="150"/>
    </row>
    <row r="87253" spans="2:2">
      <c r="B87253" s="150"/>
    </row>
    <row r="87254" spans="2:2">
      <c r="B87254" s="150"/>
    </row>
    <row r="87255" spans="2:2">
      <c r="B87255" s="150"/>
    </row>
    <row r="87256" spans="2:2">
      <c r="B87256" s="150"/>
    </row>
    <row r="87257" spans="2:2">
      <c r="B87257" s="150"/>
    </row>
    <row r="87258" spans="2:2">
      <c r="B87258" s="150"/>
    </row>
    <row r="87259" spans="2:2">
      <c r="B87259" s="150"/>
    </row>
    <row r="87260" spans="2:2">
      <c r="B87260" s="150"/>
    </row>
    <row r="87261" spans="2:2">
      <c r="B87261" s="150"/>
    </row>
    <row r="87262" spans="2:2">
      <c r="B87262" s="150"/>
    </row>
    <row r="87263" spans="2:2">
      <c r="B87263" s="150"/>
    </row>
    <row r="87264" spans="2:2">
      <c r="B87264" s="150"/>
    </row>
    <row r="87265" spans="2:2">
      <c r="B87265" s="150"/>
    </row>
    <row r="87266" spans="2:2">
      <c r="B87266" s="150"/>
    </row>
    <row r="87267" spans="2:2">
      <c r="B87267" s="150"/>
    </row>
    <row r="87268" spans="2:2">
      <c r="B87268" s="150"/>
    </row>
    <row r="87269" spans="2:2">
      <c r="B87269" s="150"/>
    </row>
    <row r="87270" spans="2:2">
      <c r="B87270" s="150"/>
    </row>
    <row r="87271" spans="2:2">
      <c r="B87271" s="150"/>
    </row>
    <row r="87272" spans="2:2">
      <c r="B87272" s="150"/>
    </row>
    <row r="87273" spans="2:2">
      <c r="B87273" s="150"/>
    </row>
    <row r="87274" spans="2:2">
      <c r="B87274" s="150"/>
    </row>
    <row r="87275" spans="2:2">
      <c r="B87275" s="150"/>
    </row>
    <row r="87276" spans="2:2">
      <c r="B87276" s="150"/>
    </row>
    <row r="87277" spans="2:2">
      <c r="B87277" s="150"/>
    </row>
    <row r="87278" spans="2:2">
      <c r="B87278" s="150"/>
    </row>
    <row r="87279" spans="2:2">
      <c r="B87279" s="150"/>
    </row>
    <row r="87280" spans="2:2">
      <c r="B87280" s="150"/>
    </row>
    <row r="87281" spans="2:2">
      <c r="B87281" s="150"/>
    </row>
    <row r="87282" spans="2:2">
      <c r="B87282" s="150"/>
    </row>
    <row r="87283" spans="2:2">
      <c r="B87283" s="150"/>
    </row>
    <row r="87284" spans="2:2">
      <c r="B87284" s="150"/>
    </row>
    <row r="87285" spans="2:2">
      <c r="B87285" s="150"/>
    </row>
    <row r="87286" spans="2:2">
      <c r="B87286" s="150"/>
    </row>
    <row r="87287" spans="2:2">
      <c r="B87287" s="150"/>
    </row>
    <row r="87288" spans="2:2">
      <c r="B87288" s="150"/>
    </row>
    <row r="87289" spans="2:2">
      <c r="B87289" s="150"/>
    </row>
    <row r="87290" spans="2:2">
      <c r="B87290" s="150"/>
    </row>
    <row r="87291" spans="2:2">
      <c r="B87291" s="150"/>
    </row>
    <row r="87292" spans="2:2">
      <c r="B87292" s="150"/>
    </row>
    <row r="87293" spans="2:2">
      <c r="B87293" s="150"/>
    </row>
    <row r="87294" spans="2:2">
      <c r="B87294" s="150"/>
    </row>
    <row r="87295" spans="2:2">
      <c r="B87295" s="150"/>
    </row>
    <row r="87296" spans="2:2">
      <c r="B87296" s="150"/>
    </row>
    <row r="87297" spans="2:2">
      <c r="B87297" s="150"/>
    </row>
    <row r="87298" spans="2:2">
      <c r="B87298" s="150"/>
    </row>
    <row r="87299" spans="2:2">
      <c r="B87299" s="150"/>
    </row>
    <row r="87300" spans="2:2">
      <c r="B87300" s="150"/>
    </row>
    <row r="87301" spans="2:2">
      <c r="B87301" s="150"/>
    </row>
    <row r="87302" spans="2:2">
      <c r="B87302" s="150"/>
    </row>
    <row r="87303" spans="2:2">
      <c r="B87303" s="150"/>
    </row>
    <row r="87304" spans="2:2">
      <c r="B87304" s="150"/>
    </row>
    <row r="87305" spans="2:2">
      <c r="B87305" s="150"/>
    </row>
    <row r="87306" spans="2:2">
      <c r="B87306" s="150"/>
    </row>
    <row r="87307" spans="2:2">
      <c r="B87307" s="150"/>
    </row>
    <row r="87308" spans="2:2">
      <c r="B87308" s="150"/>
    </row>
    <row r="87309" spans="2:2">
      <c r="B87309" s="150"/>
    </row>
    <row r="87310" spans="2:2">
      <c r="B87310" s="150"/>
    </row>
    <row r="87311" spans="2:2">
      <c r="B87311" s="150"/>
    </row>
    <row r="87312" spans="2:2">
      <c r="B87312" s="150"/>
    </row>
    <row r="87313" spans="2:2">
      <c r="B87313" s="150"/>
    </row>
    <row r="87314" spans="2:2">
      <c r="B87314" s="150"/>
    </row>
    <row r="87315" spans="2:2">
      <c r="B87315" s="150"/>
    </row>
    <row r="87316" spans="2:2">
      <c r="B87316" s="150"/>
    </row>
    <row r="87317" spans="2:2">
      <c r="B87317" s="150"/>
    </row>
    <row r="87318" spans="2:2">
      <c r="B87318" s="150"/>
    </row>
    <row r="87319" spans="2:2">
      <c r="B87319" s="150"/>
    </row>
    <row r="87320" spans="2:2">
      <c r="B87320" s="150"/>
    </row>
    <row r="87321" spans="2:2">
      <c r="B87321" s="150"/>
    </row>
    <row r="87322" spans="2:2">
      <c r="B87322" s="150"/>
    </row>
    <row r="87323" spans="2:2">
      <c r="B87323" s="150"/>
    </row>
    <row r="87324" spans="2:2">
      <c r="B87324" s="150"/>
    </row>
    <row r="87325" spans="2:2">
      <c r="B87325" s="150"/>
    </row>
    <row r="87326" spans="2:2">
      <c r="B87326" s="150"/>
    </row>
    <row r="87327" spans="2:2">
      <c r="B87327" s="150"/>
    </row>
    <row r="87328" spans="2:2">
      <c r="B87328" s="150"/>
    </row>
    <row r="87329" spans="2:2">
      <c r="B87329" s="150"/>
    </row>
    <row r="87330" spans="2:2">
      <c r="B87330" s="150"/>
    </row>
    <row r="87331" spans="2:2">
      <c r="B87331" s="150"/>
    </row>
    <row r="87332" spans="2:2">
      <c r="B87332" s="150"/>
    </row>
    <row r="87333" spans="2:2">
      <c r="B87333" s="150"/>
    </row>
    <row r="87334" spans="2:2">
      <c r="B87334" s="150"/>
    </row>
    <row r="87335" spans="2:2">
      <c r="B87335" s="150"/>
    </row>
    <row r="87336" spans="2:2">
      <c r="B87336" s="150"/>
    </row>
    <row r="87337" spans="2:2">
      <c r="B87337" s="150"/>
    </row>
    <row r="87338" spans="2:2">
      <c r="B87338" s="150"/>
    </row>
    <row r="87339" spans="2:2">
      <c r="B87339" s="150"/>
    </row>
    <row r="87340" spans="2:2">
      <c r="B87340" s="150"/>
    </row>
    <row r="87341" spans="2:2">
      <c r="B87341" s="150"/>
    </row>
    <row r="87342" spans="2:2">
      <c r="B87342" s="150"/>
    </row>
    <row r="87343" spans="2:2">
      <c r="B87343" s="150"/>
    </row>
    <row r="87344" spans="2:2">
      <c r="B87344" s="150"/>
    </row>
    <row r="87345" spans="2:2">
      <c r="B87345" s="150"/>
    </row>
    <row r="87346" spans="2:2">
      <c r="B87346" s="150"/>
    </row>
    <row r="87347" spans="2:2">
      <c r="B87347" s="150"/>
    </row>
    <row r="87348" spans="2:2">
      <c r="B87348" s="150"/>
    </row>
    <row r="87349" spans="2:2">
      <c r="B87349" s="150"/>
    </row>
    <row r="87350" spans="2:2">
      <c r="B87350" s="150"/>
    </row>
    <row r="87351" spans="2:2">
      <c r="B87351" s="150"/>
    </row>
    <row r="87352" spans="2:2">
      <c r="B87352" s="150"/>
    </row>
    <row r="87353" spans="2:2">
      <c r="B87353" s="150"/>
    </row>
    <row r="87354" spans="2:2">
      <c r="B87354" s="150"/>
    </row>
    <row r="87355" spans="2:2">
      <c r="B87355" s="150"/>
    </row>
    <row r="87356" spans="2:2">
      <c r="B87356" s="150"/>
    </row>
    <row r="87357" spans="2:2">
      <c r="B87357" s="150"/>
    </row>
    <row r="87358" spans="2:2">
      <c r="B87358" s="150"/>
    </row>
    <row r="87359" spans="2:2">
      <c r="B87359" s="150"/>
    </row>
    <row r="87360" spans="2:2">
      <c r="B87360" s="150"/>
    </row>
    <row r="87361" spans="2:2">
      <c r="B87361" s="150"/>
    </row>
    <row r="87362" spans="2:2">
      <c r="B87362" s="150"/>
    </row>
    <row r="87363" spans="2:2">
      <c r="B87363" s="150"/>
    </row>
    <row r="87364" spans="2:2">
      <c r="B87364" s="150"/>
    </row>
    <row r="87365" spans="2:2">
      <c r="B87365" s="150"/>
    </row>
    <row r="87366" spans="2:2">
      <c r="B87366" s="150"/>
    </row>
    <row r="87367" spans="2:2">
      <c r="B87367" s="150"/>
    </row>
    <row r="87368" spans="2:2">
      <c r="B87368" s="150"/>
    </row>
    <row r="87369" spans="2:2">
      <c r="B87369" s="150"/>
    </row>
    <row r="87370" spans="2:2">
      <c r="B87370" s="150"/>
    </row>
    <row r="87371" spans="2:2">
      <c r="B87371" s="150"/>
    </row>
    <row r="87372" spans="2:2">
      <c r="B87372" s="150"/>
    </row>
    <row r="87373" spans="2:2">
      <c r="B87373" s="150"/>
    </row>
    <row r="87374" spans="2:2">
      <c r="B87374" s="150"/>
    </row>
    <row r="87375" spans="2:2">
      <c r="B87375" s="150"/>
    </row>
    <row r="87376" spans="2:2">
      <c r="B87376" s="150"/>
    </row>
    <row r="87377" spans="2:2">
      <c r="B87377" s="150"/>
    </row>
    <row r="87378" spans="2:2">
      <c r="B87378" s="150"/>
    </row>
    <row r="87379" spans="2:2">
      <c r="B87379" s="150"/>
    </row>
    <row r="87380" spans="2:2">
      <c r="B87380" s="150"/>
    </row>
    <row r="87381" spans="2:2">
      <c r="B87381" s="150"/>
    </row>
    <row r="87382" spans="2:2">
      <c r="B87382" s="150"/>
    </row>
    <row r="87383" spans="2:2">
      <c r="B87383" s="150"/>
    </row>
    <row r="87384" spans="2:2">
      <c r="B87384" s="150"/>
    </row>
    <row r="87385" spans="2:2">
      <c r="B87385" s="150"/>
    </row>
    <row r="87386" spans="2:2">
      <c r="B87386" s="150"/>
    </row>
    <row r="87387" spans="2:2">
      <c r="B87387" s="150"/>
    </row>
    <row r="87388" spans="2:2">
      <c r="B87388" s="150"/>
    </row>
    <row r="87389" spans="2:2">
      <c r="B87389" s="150"/>
    </row>
    <row r="87390" spans="2:2">
      <c r="B87390" s="150"/>
    </row>
    <row r="87391" spans="2:2">
      <c r="B87391" s="150"/>
    </row>
    <row r="87392" spans="2:2">
      <c r="B87392" s="150"/>
    </row>
    <row r="87393" spans="2:2">
      <c r="B87393" s="150"/>
    </row>
    <row r="87394" spans="2:2">
      <c r="B87394" s="150"/>
    </row>
    <row r="87395" spans="2:2">
      <c r="B87395" s="150"/>
    </row>
    <row r="87396" spans="2:2">
      <c r="B87396" s="150"/>
    </row>
    <row r="87397" spans="2:2">
      <c r="B87397" s="150"/>
    </row>
    <row r="87398" spans="2:2">
      <c r="B87398" s="150"/>
    </row>
    <row r="87399" spans="2:2">
      <c r="B87399" s="150"/>
    </row>
    <row r="87400" spans="2:2">
      <c r="B87400" s="150"/>
    </row>
    <row r="87401" spans="2:2">
      <c r="B87401" s="150"/>
    </row>
    <row r="87402" spans="2:2">
      <c r="B87402" s="150"/>
    </row>
    <row r="87403" spans="2:2">
      <c r="B87403" s="150"/>
    </row>
    <row r="87404" spans="2:2">
      <c r="B87404" s="150"/>
    </row>
    <row r="87405" spans="2:2">
      <c r="B87405" s="150"/>
    </row>
    <row r="87406" spans="2:2">
      <c r="B87406" s="150"/>
    </row>
    <row r="87407" spans="2:2">
      <c r="B87407" s="150"/>
    </row>
    <row r="87408" spans="2:2">
      <c r="B87408" s="150"/>
    </row>
    <row r="87409" spans="2:2">
      <c r="B87409" s="150"/>
    </row>
    <row r="87410" spans="2:2">
      <c r="B87410" s="150"/>
    </row>
    <row r="87411" spans="2:2">
      <c r="B87411" s="150"/>
    </row>
    <row r="87412" spans="2:2">
      <c r="B87412" s="150"/>
    </row>
    <row r="87413" spans="2:2">
      <c r="B87413" s="150"/>
    </row>
    <row r="87414" spans="2:2">
      <c r="B87414" s="150"/>
    </row>
    <row r="87415" spans="2:2">
      <c r="B87415" s="150"/>
    </row>
    <row r="87416" spans="2:2">
      <c r="B87416" s="150"/>
    </row>
    <row r="87417" spans="2:2">
      <c r="B87417" s="150"/>
    </row>
    <row r="87418" spans="2:2">
      <c r="B87418" s="150"/>
    </row>
    <row r="87419" spans="2:2">
      <c r="B87419" s="150"/>
    </row>
    <row r="87420" spans="2:2">
      <c r="B87420" s="150"/>
    </row>
    <row r="87421" spans="2:2">
      <c r="B87421" s="150"/>
    </row>
    <row r="87422" spans="2:2">
      <c r="B87422" s="150"/>
    </row>
    <row r="87423" spans="2:2">
      <c r="B87423" s="150"/>
    </row>
    <row r="87424" spans="2:2">
      <c r="B87424" s="150"/>
    </row>
    <row r="87425" spans="2:2">
      <c r="B87425" s="150"/>
    </row>
    <row r="87426" spans="2:2">
      <c r="B87426" s="150"/>
    </row>
    <row r="87427" spans="2:2">
      <c r="B87427" s="150"/>
    </row>
    <row r="87428" spans="2:2">
      <c r="B87428" s="150"/>
    </row>
    <row r="87429" spans="2:2">
      <c r="B87429" s="150"/>
    </row>
    <row r="87430" spans="2:2">
      <c r="B87430" s="150"/>
    </row>
    <row r="87431" spans="2:2">
      <c r="B87431" s="150"/>
    </row>
    <row r="87432" spans="2:2">
      <c r="B87432" s="150"/>
    </row>
    <row r="87433" spans="2:2">
      <c r="B87433" s="150"/>
    </row>
    <row r="87434" spans="2:2">
      <c r="B87434" s="150"/>
    </row>
    <row r="87435" spans="2:2">
      <c r="B87435" s="150"/>
    </row>
    <row r="87436" spans="2:2">
      <c r="B87436" s="150"/>
    </row>
    <row r="87437" spans="2:2">
      <c r="B87437" s="150"/>
    </row>
    <row r="87438" spans="2:2">
      <c r="B87438" s="150"/>
    </row>
    <row r="87439" spans="2:2">
      <c r="B87439" s="150"/>
    </row>
    <row r="87440" spans="2:2">
      <c r="B87440" s="150"/>
    </row>
    <row r="87441" spans="2:2">
      <c r="B87441" s="150"/>
    </row>
    <row r="87442" spans="2:2">
      <c r="B87442" s="150"/>
    </row>
    <row r="87443" spans="2:2">
      <c r="B87443" s="150"/>
    </row>
    <row r="87444" spans="2:2">
      <c r="B87444" s="150"/>
    </row>
    <row r="87445" spans="2:2">
      <c r="B87445" s="150"/>
    </row>
    <row r="87446" spans="2:2">
      <c r="B87446" s="150"/>
    </row>
    <row r="87447" spans="2:2">
      <c r="B87447" s="150"/>
    </row>
    <row r="87448" spans="2:2">
      <c r="B87448" s="150"/>
    </row>
    <row r="87449" spans="2:2">
      <c r="B87449" s="150"/>
    </row>
    <row r="87450" spans="2:2">
      <c r="B87450" s="150"/>
    </row>
    <row r="87451" spans="2:2">
      <c r="B87451" s="150"/>
    </row>
    <row r="87452" spans="2:2">
      <c r="B87452" s="150"/>
    </row>
    <row r="87453" spans="2:2">
      <c r="B87453" s="150"/>
    </row>
    <row r="87454" spans="2:2">
      <c r="B87454" s="150"/>
    </row>
    <row r="87455" spans="2:2">
      <c r="B87455" s="150"/>
    </row>
    <row r="87456" spans="2:2">
      <c r="B87456" s="150"/>
    </row>
    <row r="87457" spans="2:2">
      <c r="B87457" s="150"/>
    </row>
    <row r="87458" spans="2:2">
      <c r="B87458" s="150"/>
    </row>
    <row r="87459" spans="2:2">
      <c r="B87459" s="150"/>
    </row>
    <row r="87460" spans="2:2">
      <c r="B87460" s="150"/>
    </row>
    <row r="87461" spans="2:2">
      <c r="B87461" s="150"/>
    </row>
    <row r="87462" spans="2:2">
      <c r="B87462" s="150"/>
    </row>
    <row r="87463" spans="2:2">
      <c r="B87463" s="150"/>
    </row>
    <row r="87464" spans="2:2">
      <c r="B87464" s="150"/>
    </row>
    <row r="87465" spans="2:2">
      <c r="B87465" s="150"/>
    </row>
    <row r="87466" spans="2:2">
      <c r="B87466" s="150"/>
    </row>
    <row r="87467" spans="2:2">
      <c r="B87467" s="150"/>
    </row>
    <row r="87468" spans="2:2">
      <c r="B87468" s="150"/>
    </row>
    <row r="87469" spans="2:2">
      <c r="B87469" s="150"/>
    </row>
    <row r="87470" spans="2:2">
      <c r="B87470" s="150"/>
    </row>
    <row r="87471" spans="2:2">
      <c r="B87471" s="150"/>
    </row>
    <row r="87472" spans="2:2">
      <c r="B87472" s="150"/>
    </row>
    <row r="87473" spans="2:2">
      <c r="B87473" s="150"/>
    </row>
    <row r="87474" spans="2:2">
      <c r="B87474" s="150"/>
    </row>
    <row r="87475" spans="2:2">
      <c r="B87475" s="150"/>
    </row>
    <row r="87476" spans="2:2">
      <c r="B87476" s="150"/>
    </row>
    <row r="87477" spans="2:2">
      <c r="B87477" s="150"/>
    </row>
    <row r="87478" spans="2:2">
      <c r="B87478" s="150"/>
    </row>
    <row r="87479" spans="2:2">
      <c r="B87479" s="150"/>
    </row>
    <row r="87480" spans="2:2">
      <c r="B87480" s="150"/>
    </row>
    <row r="87481" spans="2:2">
      <c r="B87481" s="150"/>
    </row>
    <row r="87482" spans="2:2">
      <c r="B87482" s="150"/>
    </row>
    <row r="87483" spans="2:2">
      <c r="B87483" s="150"/>
    </row>
    <row r="87484" spans="2:2">
      <c r="B87484" s="150"/>
    </row>
    <row r="87485" spans="2:2">
      <c r="B87485" s="150"/>
    </row>
    <row r="87486" spans="2:2">
      <c r="B87486" s="150"/>
    </row>
    <row r="87487" spans="2:2">
      <c r="B87487" s="150"/>
    </row>
    <row r="87488" spans="2:2">
      <c r="B87488" s="150"/>
    </row>
    <row r="87489" spans="2:2">
      <c r="B87489" s="150"/>
    </row>
    <row r="87490" spans="2:2">
      <c r="B87490" s="150"/>
    </row>
    <row r="87491" spans="2:2">
      <c r="B87491" s="150"/>
    </row>
    <row r="87492" spans="2:2">
      <c r="B87492" s="150"/>
    </row>
    <row r="87493" spans="2:2">
      <c r="B87493" s="150"/>
    </row>
    <row r="87494" spans="2:2">
      <c r="B87494" s="150"/>
    </row>
    <row r="87495" spans="2:2">
      <c r="B87495" s="150"/>
    </row>
    <row r="87496" spans="2:2">
      <c r="B87496" s="150"/>
    </row>
    <row r="87497" spans="2:2">
      <c r="B87497" s="150"/>
    </row>
    <row r="87498" spans="2:2">
      <c r="B87498" s="150"/>
    </row>
    <row r="87499" spans="2:2">
      <c r="B87499" s="150"/>
    </row>
    <row r="87500" spans="2:2">
      <c r="B87500" s="150"/>
    </row>
    <row r="87501" spans="2:2">
      <c r="B87501" s="150"/>
    </row>
    <row r="87502" spans="2:2">
      <c r="B87502" s="150"/>
    </row>
    <row r="87503" spans="2:2">
      <c r="B87503" s="150"/>
    </row>
    <row r="87504" spans="2:2">
      <c r="B87504" s="150"/>
    </row>
    <row r="87505" spans="2:2">
      <c r="B87505" s="150"/>
    </row>
    <row r="87506" spans="2:2">
      <c r="B87506" s="150"/>
    </row>
    <row r="87507" spans="2:2">
      <c r="B87507" s="150"/>
    </row>
    <row r="87508" spans="2:2">
      <c r="B87508" s="150"/>
    </row>
    <row r="87509" spans="2:2">
      <c r="B87509" s="150"/>
    </row>
    <row r="87510" spans="2:2">
      <c r="B87510" s="150"/>
    </row>
    <row r="87511" spans="2:2">
      <c r="B87511" s="150"/>
    </row>
    <row r="87512" spans="2:2">
      <c r="B87512" s="150"/>
    </row>
    <row r="87513" spans="2:2">
      <c r="B87513" s="150"/>
    </row>
    <row r="87514" spans="2:2">
      <c r="B87514" s="150"/>
    </row>
    <row r="87515" spans="2:2">
      <c r="B87515" s="150"/>
    </row>
    <row r="87516" spans="2:2">
      <c r="B87516" s="150"/>
    </row>
    <row r="87517" spans="2:2">
      <c r="B87517" s="150"/>
    </row>
    <row r="87518" spans="2:2">
      <c r="B87518" s="150"/>
    </row>
    <row r="87519" spans="2:2">
      <c r="B87519" s="150"/>
    </row>
    <row r="87520" spans="2:2">
      <c r="B87520" s="150"/>
    </row>
    <row r="87521" spans="2:2">
      <c r="B87521" s="150"/>
    </row>
    <row r="87522" spans="2:2">
      <c r="B87522" s="150"/>
    </row>
    <row r="87523" spans="2:2">
      <c r="B87523" s="150"/>
    </row>
    <row r="87524" spans="2:2">
      <c r="B87524" s="150"/>
    </row>
    <row r="87525" spans="2:2">
      <c r="B87525" s="150"/>
    </row>
    <row r="87526" spans="2:2">
      <c r="B87526" s="150"/>
    </row>
    <row r="87527" spans="2:2">
      <c r="B87527" s="150"/>
    </row>
    <row r="87528" spans="2:2">
      <c r="B87528" s="150"/>
    </row>
    <row r="87529" spans="2:2">
      <c r="B87529" s="150"/>
    </row>
    <row r="87530" spans="2:2">
      <c r="B87530" s="150"/>
    </row>
    <row r="87531" spans="2:2">
      <c r="B87531" s="150"/>
    </row>
    <row r="87532" spans="2:2">
      <c r="B87532" s="150"/>
    </row>
    <row r="87533" spans="2:2">
      <c r="B87533" s="150"/>
    </row>
    <row r="87534" spans="2:2">
      <c r="B87534" s="150"/>
    </row>
    <row r="87535" spans="2:2">
      <c r="B87535" s="150"/>
    </row>
    <row r="87536" spans="2:2">
      <c r="B87536" s="150"/>
    </row>
    <row r="87537" spans="2:2">
      <c r="B87537" s="150"/>
    </row>
    <row r="87538" spans="2:2">
      <c r="B87538" s="150"/>
    </row>
    <row r="87539" spans="2:2">
      <c r="B87539" s="150"/>
    </row>
    <row r="87540" spans="2:2">
      <c r="B87540" s="150"/>
    </row>
    <row r="87541" spans="2:2">
      <c r="B87541" s="150"/>
    </row>
    <row r="87542" spans="2:2">
      <c r="B87542" s="150"/>
    </row>
    <row r="87543" spans="2:2">
      <c r="B87543" s="150"/>
    </row>
    <row r="87544" spans="2:2">
      <c r="B87544" s="150"/>
    </row>
    <row r="87545" spans="2:2">
      <c r="B87545" s="150"/>
    </row>
    <row r="87546" spans="2:2">
      <c r="B87546" s="150"/>
    </row>
    <row r="87547" spans="2:2">
      <c r="B87547" s="150"/>
    </row>
    <row r="87548" spans="2:2">
      <c r="B87548" s="150"/>
    </row>
    <row r="87549" spans="2:2">
      <c r="B87549" s="150"/>
    </row>
    <row r="87550" spans="2:2">
      <c r="B87550" s="150"/>
    </row>
    <row r="87551" spans="2:2">
      <c r="B87551" s="150"/>
    </row>
    <row r="87552" spans="2:2">
      <c r="B87552" s="150"/>
    </row>
    <row r="87553" spans="2:2">
      <c r="B87553" s="150"/>
    </row>
    <row r="87554" spans="2:2">
      <c r="B87554" s="150"/>
    </row>
    <row r="87555" spans="2:2">
      <c r="B87555" s="150"/>
    </row>
    <row r="87556" spans="2:2">
      <c r="B87556" s="150"/>
    </row>
    <row r="87557" spans="2:2">
      <c r="B87557" s="150"/>
    </row>
    <row r="87558" spans="2:2">
      <c r="B87558" s="150"/>
    </row>
    <row r="87559" spans="2:2">
      <c r="B87559" s="150"/>
    </row>
    <row r="87560" spans="2:2">
      <c r="B87560" s="150"/>
    </row>
    <row r="87561" spans="2:2">
      <c r="B87561" s="150"/>
    </row>
    <row r="87562" spans="2:2">
      <c r="B87562" s="150"/>
    </row>
    <row r="87563" spans="2:2">
      <c r="B87563" s="150"/>
    </row>
    <row r="87564" spans="2:2">
      <c r="B87564" s="150"/>
    </row>
    <row r="87565" spans="2:2">
      <c r="B87565" s="150"/>
    </row>
    <row r="87566" spans="2:2">
      <c r="B87566" s="150"/>
    </row>
    <row r="87567" spans="2:2">
      <c r="B87567" s="150"/>
    </row>
    <row r="87568" spans="2:2">
      <c r="B87568" s="150"/>
    </row>
    <row r="87569" spans="2:2">
      <c r="B87569" s="150"/>
    </row>
    <row r="87570" spans="2:2">
      <c r="B87570" s="150"/>
    </row>
    <row r="87571" spans="2:2">
      <c r="B87571" s="150"/>
    </row>
    <row r="87572" spans="2:2">
      <c r="B87572" s="150"/>
    </row>
    <row r="87573" spans="2:2">
      <c r="B87573" s="150"/>
    </row>
    <row r="87574" spans="2:2">
      <c r="B87574" s="150"/>
    </row>
    <row r="87575" spans="2:2">
      <c r="B87575" s="150"/>
    </row>
    <row r="87576" spans="2:2">
      <c r="B87576" s="150"/>
    </row>
    <row r="87577" spans="2:2">
      <c r="B87577" s="150"/>
    </row>
    <row r="87578" spans="2:2">
      <c r="B87578" s="150"/>
    </row>
    <row r="87579" spans="2:2">
      <c r="B87579" s="150"/>
    </row>
    <row r="87580" spans="2:2">
      <c r="B87580" s="150"/>
    </row>
    <row r="87581" spans="2:2">
      <c r="B87581" s="150"/>
    </row>
    <row r="87582" spans="2:2">
      <c r="B87582" s="150"/>
    </row>
    <row r="87583" spans="2:2">
      <c r="B87583" s="150"/>
    </row>
    <row r="87584" spans="2:2">
      <c r="B87584" s="150"/>
    </row>
    <row r="87585" spans="2:2">
      <c r="B87585" s="150"/>
    </row>
    <row r="87586" spans="2:2">
      <c r="B87586" s="150"/>
    </row>
    <row r="87587" spans="2:2">
      <c r="B87587" s="150"/>
    </row>
    <row r="87588" spans="2:2">
      <c r="B87588" s="150"/>
    </row>
    <row r="87589" spans="2:2">
      <c r="B87589" s="150"/>
    </row>
    <row r="87590" spans="2:2">
      <c r="B87590" s="150"/>
    </row>
    <row r="87591" spans="2:2">
      <c r="B87591" s="150"/>
    </row>
    <row r="87592" spans="2:2">
      <c r="B87592" s="150"/>
    </row>
    <row r="87593" spans="2:2">
      <c r="B87593" s="150"/>
    </row>
    <row r="87594" spans="2:2">
      <c r="B87594" s="150"/>
    </row>
    <row r="87595" spans="2:2">
      <c r="B87595" s="150"/>
    </row>
    <row r="87596" spans="2:2">
      <c r="B87596" s="150"/>
    </row>
    <row r="87597" spans="2:2">
      <c r="B87597" s="150"/>
    </row>
    <row r="87598" spans="2:2">
      <c r="B87598" s="150"/>
    </row>
    <row r="87599" spans="2:2">
      <c r="B87599" s="150"/>
    </row>
    <row r="87600" spans="2:2">
      <c r="B87600" s="150"/>
    </row>
    <row r="87601" spans="2:2">
      <c r="B87601" s="150"/>
    </row>
    <row r="87602" spans="2:2">
      <c r="B87602" s="150"/>
    </row>
    <row r="87603" spans="2:2">
      <c r="B87603" s="150"/>
    </row>
    <row r="87604" spans="2:2">
      <c r="B87604" s="150"/>
    </row>
    <row r="87605" spans="2:2">
      <c r="B87605" s="150"/>
    </row>
    <row r="87606" spans="2:2">
      <c r="B87606" s="150"/>
    </row>
    <row r="87607" spans="2:2">
      <c r="B87607" s="150"/>
    </row>
    <row r="87608" spans="2:2">
      <c r="B87608" s="150"/>
    </row>
    <row r="87609" spans="2:2">
      <c r="B87609" s="150"/>
    </row>
    <row r="87610" spans="2:2">
      <c r="B87610" s="150"/>
    </row>
    <row r="87611" spans="2:2">
      <c r="B87611" s="150"/>
    </row>
    <row r="87612" spans="2:2">
      <c r="B87612" s="150"/>
    </row>
    <row r="87613" spans="2:2">
      <c r="B87613" s="150"/>
    </row>
    <row r="87614" spans="2:2">
      <c r="B87614" s="150"/>
    </row>
    <row r="87615" spans="2:2">
      <c r="B87615" s="150"/>
    </row>
    <row r="87616" spans="2:2">
      <c r="B87616" s="150"/>
    </row>
    <row r="87617" spans="2:2">
      <c r="B87617" s="150"/>
    </row>
    <row r="87618" spans="2:2">
      <c r="B87618" s="150"/>
    </row>
    <row r="87619" spans="2:2">
      <c r="B87619" s="150"/>
    </row>
    <row r="87620" spans="2:2">
      <c r="B87620" s="150"/>
    </row>
    <row r="87621" spans="2:2">
      <c r="B87621" s="150"/>
    </row>
    <row r="87622" spans="2:2">
      <c r="B87622" s="150"/>
    </row>
    <row r="87623" spans="2:2">
      <c r="B87623" s="150"/>
    </row>
    <row r="87624" spans="2:2">
      <c r="B87624" s="150"/>
    </row>
    <row r="87625" spans="2:2">
      <c r="B87625" s="150"/>
    </row>
    <row r="87626" spans="2:2">
      <c r="B87626" s="150"/>
    </row>
    <row r="87627" spans="2:2">
      <c r="B87627" s="150"/>
    </row>
    <row r="87628" spans="2:2">
      <c r="B87628" s="150"/>
    </row>
    <row r="87629" spans="2:2">
      <c r="B87629" s="150"/>
    </row>
    <row r="87630" spans="2:2">
      <c r="B87630" s="150"/>
    </row>
    <row r="87631" spans="2:2">
      <c r="B87631" s="150"/>
    </row>
    <row r="87632" spans="2:2">
      <c r="B87632" s="150"/>
    </row>
    <row r="87633" spans="2:2">
      <c r="B87633" s="150"/>
    </row>
    <row r="87634" spans="2:2">
      <c r="B87634" s="150"/>
    </row>
    <row r="87635" spans="2:2">
      <c r="B87635" s="150"/>
    </row>
    <row r="87636" spans="2:2">
      <c r="B87636" s="150"/>
    </row>
    <row r="87637" spans="2:2">
      <c r="B87637" s="150"/>
    </row>
    <row r="87638" spans="2:2">
      <c r="B87638" s="150"/>
    </row>
    <row r="87639" spans="2:2">
      <c r="B87639" s="150"/>
    </row>
    <row r="87640" spans="2:2">
      <c r="B87640" s="150"/>
    </row>
    <row r="87641" spans="2:2">
      <c r="B87641" s="150"/>
    </row>
    <row r="87642" spans="2:2">
      <c r="B87642" s="150"/>
    </row>
    <row r="87643" spans="2:2">
      <c r="B87643" s="150"/>
    </row>
    <row r="87644" spans="2:2">
      <c r="B87644" s="150"/>
    </row>
    <row r="87645" spans="2:2">
      <c r="B87645" s="150"/>
    </row>
    <row r="87646" spans="2:2">
      <c r="B87646" s="150"/>
    </row>
    <row r="87647" spans="2:2">
      <c r="B87647" s="150"/>
    </row>
    <row r="87648" spans="2:2">
      <c r="B87648" s="150"/>
    </row>
    <row r="87649" spans="2:2">
      <c r="B87649" s="150"/>
    </row>
    <row r="87650" spans="2:2">
      <c r="B87650" s="150"/>
    </row>
    <row r="87651" spans="2:2">
      <c r="B87651" s="150"/>
    </row>
    <row r="87652" spans="2:2">
      <c r="B87652" s="150"/>
    </row>
    <row r="87653" spans="2:2">
      <c r="B87653" s="150"/>
    </row>
    <row r="87654" spans="2:2">
      <c r="B87654" s="150"/>
    </row>
    <row r="87655" spans="2:2">
      <c r="B87655" s="150"/>
    </row>
    <row r="87656" spans="2:2">
      <c r="B87656" s="150"/>
    </row>
    <row r="87657" spans="2:2">
      <c r="B87657" s="150"/>
    </row>
    <row r="87658" spans="2:2">
      <c r="B87658" s="150"/>
    </row>
    <row r="87659" spans="2:2">
      <c r="B87659" s="150"/>
    </row>
    <row r="87660" spans="2:2">
      <c r="B87660" s="150"/>
    </row>
    <row r="87661" spans="2:2">
      <c r="B87661" s="150"/>
    </row>
    <row r="87662" spans="2:2">
      <c r="B87662" s="150"/>
    </row>
    <row r="87663" spans="2:2">
      <c r="B87663" s="150"/>
    </row>
    <row r="87664" spans="2:2">
      <c r="B87664" s="150"/>
    </row>
    <row r="87665" spans="2:2">
      <c r="B87665" s="150"/>
    </row>
    <row r="87666" spans="2:2">
      <c r="B87666" s="150"/>
    </row>
    <row r="87667" spans="2:2">
      <c r="B87667" s="150"/>
    </row>
    <row r="87668" spans="2:2">
      <c r="B87668" s="150"/>
    </row>
    <row r="87669" spans="2:2">
      <c r="B87669" s="150"/>
    </row>
    <row r="87670" spans="2:2">
      <c r="B87670" s="150"/>
    </row>
    <row r="87671" spans="2:2">
      <c r="B87671" s="150"/>
    </row>
    <row r="87672" spans="2:2">
      <c r="B87672" s="150"/>
    </row>
    <row r="87673" spans="2:2">
      <c r="B87673" s="150"/>
    </row>
    <row r="87674" spans="2:2">
      <c r="B87674" s="150"/>
    </row>
    <row r="87675" spans="2:2">
      <c r="B87675" s="150"/>
    </row>
    <row r="87676" spans="2:2">
      <c r="B87676" s="150"/>
    </row>
    <row r="87677" spans="2:2">
      <c r="B87677" s="150"/>
    </row>
    <row r="87678" spans="2:2">
      <c r="B87678" s="150"/>
    </row>
    <row r="87679" spans="2:2">
      <c r="B87679" s="150"/>
    </row>
    <row r="87680" spans="2:2">
      <c r="B87680" s="150"/>
    </row>
    <row r="87681" spans="2:2">
      <c r="B87681" s="150"/>
    </row>
    <row r="87682" spans="2:2">
      <c r="B87682" s="150"/>
    </row>
    <row r="87683" spans="2:2">
      <c r="B87683" s="150"/>
    </row>
    <row r="87684" spans="2:2">
      <c r="B87684" s="150"/>
    </row>
    <row r="87685" spans="2:2">
      <c r="B87685" s="150"/>
    </row>
    <row r="87686" spans="2:2">
      <c r="B87686" s="150"/>
    </row>
    <row r="87687" spans="2:2">
      <c r="B87687" s="150"/>
    </row>
    <row r="87688" spans="2:2">
      <c r="B87688" s="150"/>
    </row>
    <row r="87689" spans="2:2">
      <c r="B87689" s="150"/>
    </row>
    <row r="87690" spans="2:2">
      <c r="B87690" s="150"/>
    </row>
    <row r="87691" spans="2:2">
      <c r="B87691" s="150"/>
    </row>
    <row r="87692" spans="2:2">
      <c r="B87692" s="150"/>
    </row>
    <row r="87693" spans="2:2">
      <c r="B87693" s="150"/>
    </row>
    <row r="87694" spans="2:2">
      <c r="B87694" s="150"/>
    </row>
    <row r="87695" spans="2:2">
      <c r="B87695" s="150"/>
    </row>
    <row r="87696" spans="2:2">
      <c r="B87696" s="150"/>
    </row>
    <row r="87697" spans="2:2">
      <c r="B87697" s="150"/>
    </row>
    <row r="87698" spans="2:2">
      <c r="B87698" s="150"/>
    </row>
    <row r="87699" spans="2:2">
      <c r="B87699" s="150"/>
    </row>
    <row r="87700" spans="2:2">
      <c r="B87700" s="150"/>
    </row>
    <row r="87701" spans="2:2">
      <c r="B87701" s="150"/>
    </row>
    <row r="87702" spans="2:2">
      <c r="B87702" s="150"/>
    </row>
    <row r="87703" spans="2:2">
      <c r="B87703" s="150"/>
    </row>
    <row r="87704" spans="2:2">
      <c r="B87704" s="150"/>
    </row>
    <row r="87705" spans="2:2">
      <c r="B87705" s="150"/>
    </row>
    <row r="87706" spans="2:2">
      <c r="B87706" s="150"/>
    </row>
    <row r="87707" spans="2:2">
      <c r="B87707" s="150"/>
    </row>
    <row r="87708" spans="2:2">
      <c r="B87708" s="150"/>
    </row>
    <row r="87709" spans="2:2">
      <c r="B87709" s="150"/>
    </row>
    <row r="87710" spans="2:2">
      <c r="B87710" s="150"/>
    </row>
    <row r="87711" spans="2:2">
      <c r="B87711" s="150"/>
    </row>
    <row r="87712" spans="2:2">
      <c r="B87712" s="150"/>
    </row>
    <row r="87713" spans="2:2">
      <c r="B87713" s="150"/>
    </row>
    <row r="87714" spans="2:2">
      <c r="B87714" s="150"/>
    </row>
    <row r="87715" spans="2:2">
      <c r="B87715" s="150"/>
    </row>
    <row r="87716" spans="2:2">
      <c r="B87716" s="150"/>
    </row>
    <row r="87717" spans="2:2">
      <c r="B87717" s="150"/>
    </row>
    <row r="87718" spans="2:2">
      <c r="B87718" s="150"/>
    </row>
    <row r="87719" spans="2:2">
      <c r="B87719" s="150"/>
    </row>
    <row r="87720" spans="2:2">
      <c r="B87720" s="150"/>
    </row>
    <row r="87721" spans="2:2">
      <c r="B87721" s="150"/>
    </row>
    <row r="87722" spans="2:2">
      <c r="B87722" s="150"/>
    </row>
    <row r="87723" spans="2:2">
      <c r="B87723" s="150"/>
    </row>
    <row r="87724" spans="2:2">
      <c r="B87724" s="150"/>
    </row>
    <row r="87725" spans="2:2">
      <c r="B87725" s="150"/>
    </row>
    <row r="87726" spans="2:2">
      <c r="B87726" s="150"/>
    </row>
    <row r="87727" spans="2:2">
      <c r="B87727" s="150"/>
    </row>
    <row r="87728" spans="2:2">
      <c r="B87728" s="150"/>
    </row>
    <row r="87729" spans="2:2">
      <c r="B87729" s="150"/>
    </row>
    <row r="87730" spans="2:2">
      <c r="B87730" s="150"/>
    </row>
    <row r="87731" spans="2:2">
      <c r="B87731" s="150"/>
    </row>
    <row r="87732" spans="2:2">
      <c r="B87732" s="150"/>
    </row>
    <row r="87733" spans="2:2">
      <c r="B87733" s="150"/>
    </row>
    <row r="87734" spans="2:2">
      <c r="B87734" s="150"/>
    </row>
    <row r="87735" spans="2:2">
      <c r="B87735" s="150"/>
    </row>
    <row r="87736" spans="2:2">
      <c r="B87736" s="150"/>
    </row>
    <row r="87737" spans="2:2">
      <c r="B87737" s="150"/>
    </row>
    <row r="87738" spans="2:2">
      <c r="B87738" s="150"/>
    </row>
    <row r="87739" spans="2:2">
      <c r="B87739" s="150"/>
    </row>
    <row r="87740" spans="2:2">
      <c r="B87740" s="150"/>
    </row>
    <row r="87741" spans="2:2">
      <c r="B87741" s="150"/>
    </row>
    <row r="87742" spans="2:2">
      <c r="B87742" s="150"/>
    </row>
    <row r="87743" spans="2:2">
      <c r="B87743" s="150"/>
    </row>
    <row r="87744" spans="2:2">
      <c r="B87744" s="150"/>
    </row>
    <row r="87745" spans="2:2">
      <c r="B87745" s="150"/>
    </row>
    <row r="87746" spans="2:2">
      <c r="B87746" s="150"/>
    </row>
    <row r="87747" spans="2:2">
      <c r="B87747" s="150"/>
    </row>
    <row r="87748" spans="2:2">
      <c r="B87748" s="150"/>
    </row>
    <row r="87749" spans="2:2">
      <c r="B87749" s="150"/>
    </row>
    <row r="87750" spans="2:2">
      <c r="B87750" s="150"/>
    </row>
    <row r="87751" spans="2:2">
      <c r="B87751" s="150"/>
    </row>
    <row r="87752" spans="2:2">
      <c r="B87752" s="150"/>
    </row>
    <row r="87753" spans="2:2">
      <c r="B87753" s="150"/>
    </row>
    <row r="87754" spans="2:2">
      <c r="B87754" s="150"/>
    </row>
    <row r="87755" spans="2:2">
      <c r="B87755" s="150"/>
    </row>
    <row r="87756" spans="2:2">
      <c r="B87756" s="150"/>
    </row>
    <row r="87757" spans="2:2">
      <c r="B87757" s="150"/>
    </row>
    <row r="87758" spans="2:2">
      <c r="B87758" s="150"/>
    </row>
    <row r="87759" spans="2:2">
      <c r="B87759" s="150"/>
    </row>
    <row r="87760" spans="2:2">
      <c r="B87760" s="150"/>
    </row>
    <row r="87761" spans="2:2">
      <c r="B87761" s="150"/>
    </row>
    <row r="87762" spans="2:2">
      <c r="B87762" s="150"/>
    </row>
    <row r="87763" spans="2:2">
      <c r="B87763" s="150"/>
    </row>
    <row r="87764" spans="2:2">
      <c r="B87764" s="150"/>
    </row>
    <row r="87765" spans="2:2">
      <c r="B87765" s="150"/>
    </row>
    <row r="87766" spans="2:2">
      <c r="B87766" s="150"/>
    </row>
    <row r="87767" spans="2:2">
      <c r="B87767" s="150"/>
    </row>
    <row r="87768" spans="2:2">
      <c r="B87768" s="150"/>
    </row>
    <row r="87769" spans="2:2">
      <c r="B87769" s="150"/>
    </row>
    <row r="87770" spans="2:2">
      <c r="B87770" s="150"/>
    </row>
    <row r="87771" spans="2:2">
      <c r="B87771" s="150"/>
    </row>
    <row r="87772" spans="2:2">
      <c r="B87772" s="150"/>
    </row>
    <row r="87773" spans="2:2">
      <c r="B87773" s="150"/>
    </row>
    <row r="87774" spans="2:2">
      <c r="B87774" s="150"/>
    </row>
    <row r="87775" spans="2:2">
      <c r="B87775" s="150"/>
    </row>
    <row r="87776" spans="2:2">
      <c r="B87776" s="150"/>
    </row>
    <row r="87777" spans="2:2">
      <c r="B87777" s="150"/>
    </row>
    <row r="87778" spans="2:2">
      <c r="B87778" s="150"/>
    </row>
    <row r="87779" spans="2:2">
      <c r="B87779" s="150"/>
    </row>
    <row r="87780" spans="2:2">
      <c r="B87780" s="150"/>
    </row>
    <row r="87781" spans="2:2">
      <c r="B87781" s="150"/>
    </row>
    <row r="87782" spans="2:2">
      <c r="B87782" s="150"/>
    </row>
    <row r="87783" spans="2:2">
      <c r="B87783" s="150"/>
    </row>
    <row r="87784" spans="2:2">
      <c r="B87784" s="150"/>
    </row>
    <row r="87785" spans="2:2">
      <c r="B87785" s="150"/>
    </row>
    <row r="87786" spans="2:2">
      <c r="B87786" s="150"/>
    </row>
    <row r="87787" spans="2:2">
      <c r="B87787" s="150"/>
    </row>
    <row r="87788" spans="2:2">
      <c r="B87788" s="150"/>
    </row>
    <row r="87789" spans="2:2">
      <c r="B87789" s="150"/>
    </row>
    <row r="87790" spans="2:2">
      <c r="B87790" s="150"/>
    </row>
    <row r="87791" spans="2:2">
      <c r="B87791" s="150"/>
    </row>
    <row r="87792" spans="2:2">
      <c r="B87792" s="150"/>
    </row>
    <row r="87793" spans="2:2">
      <c r="B87793" s="150"/>
    </row>
    <row r="87794" spans="2:2">
      <c r="B87794" s="150"/>
    </row>
    <row r="87795" spans="2:2">
      <c r="B87795" s="150"/>
    </row>
    <row r="87796" spans="2:2">
      <c r="B87796" s="150"/>
    </row>
    <row r="87797" spans="2:2">
      <c r="B87797" s="150"/>
    </row>
    <row r="87798" spans="2:2">
      <c r="B87798" s="150"/>
    </row>
    <row r="87799" spans="2:2">
      <c r="B87799" s="150"/>
    </row>
    <row r="87800" spans="2:2">
      <c r="B87800" s="150"/>
    </row>
    <row r="87801" spans="2:2">
      <c r="B87801" s="150"/>
    </row>
    <row r="87802" spans="2:2">
      <c r="B87802" s="150"/>
    </row>
    <row r="87803" spans="2:2">
      <c r="B87803" s="150"/>
    </row>
    <row r="87804" spans="2:2">
      <c r="B87804" s="150"/>
    </row>
    <row r="87805" spans="2:2">
      <c r="B87805" s="150"/>
    </row>
    <row r="87806" spans="2:2">
      <c r="B87806" s="150"/>
    </row>
    <row r="87807" spans="2:2">
      <c r="B87807" s="150"/>
    </row>
    <row r="87808" spans="2:2">
      <c r="B87808" s="150"/>
    </row>
    <row r="87809" spans="2:2">
      <c r="B87809" s="150"/>
    </row>
    <row r="87810" spans="2:2">
      <c r="B87810" s="150"/>
    </row>
    <row r="87811" spans="2:2">
      <c r="B87811" s="150"/>
    </row>
    <row r="87812" spans="2:2">
      <c r="B87812" s="150"/>
    </row>
    <row r="87813" spans="2:2">
      <c r="B87813" s="150"/>
    </row>
    <row r="87814" spans="2:2">
      <c r="B87814" s="150"/>
    </row>
    <row r="87815" spans="2:2">
      <c r="B87815" s="150"/>
    </row>
    <row r="87816" spans="2:2">
      <c r="B87816" s="150"/>
    </row>
    <row r="87817" spans="2:2">
      <c r="B87817" s="150"/>
    </row>
    <row r="87818" spans="2:2">
      <c r="B87818" s="150"/>
    </row>
    <row r="87819" spans="2:2">
      <c r="B87819" s="150"/>
    </row>
    <row r="87820" spans="2:2">
      <c r="B87820" s="150"/>
    </row>
    <row r="87821" spans="2:2">
      <c r="B87821" s="150"/>
    </row>
    <row r="87822" spans="2:2">
      <c r="B87822" s="150"/>
    </row>
    <row r="87823" spans="2:2">
      <c r="B87823" s="150"/>
    </row>
    <row r="87824" spans="2:2">
      <c r="B87824" s="150"/>
    </row>
    <row r="87825" spans="2:2">
      <c r="B87825" s="150"/>
    </row>
    <row r="87826" spans="2:2">
      <c r="B87826" s="150"/>
    </row>
    <row r="87827" spans="2:2">
      <c r="B87827" s="150"/>
    </row>
    <row r="87828" spans="2:2">
      <c r="B87828" s="150"/>
    </row>
    <row r="87829" spans="2:2">
      <c r="B87829" s="150"/>
    </row>
    <row r="87830" spans="2:2">
      <c r="B87830" s="150"/>
    </row>
    <row r="87831" spans="2:2">
      <c r="B87831" s="150"/>
    </row>
    <row r="87832" spans="2:2">
      <c r="B87832" s="150"/>
    </row>
    <row r="87833" spans="2:2">
      <c r="B87833" s="150"/>
    </row>
    <row r="87834" spans="2:2">
      <c r="B87834" s="150"/>
    </row>
    <row r="87835" spans="2:2">
      <c r="B87835" s="150"/>
    </row>
    <row r="87836" spans="2:2">
      <c r="B87836" s="150"/>
    </row>
    <row r="87837" spans="2:2">
      <c r="B87837" s="150"/>
    </row>
    <row r="87838" spans="2:2">
      <c r="B87838" s="150"/>
    </row>
    <row r="87839" spans="2:2">
      <c r="B87839" s="150"/>
    </row>
    <row r="87840" spans="2:2">
      <c r="B87840" s="150"/>
    </row>
    <row r="87841" spans="2:2">
      <c r="B87841" s="150"/>
    </row>
    <row r="87842" spans="2:2">
      <c r="B87842" s="150"/>
    </row>
    <row r="87843" spans="2:2">
      <c r="B87843" s="150"/>
    </row>
    <row r="87844" spans="2:2">
      <c r="B87844" s="150"/>
    </row>
    <row r="87845" spans="2:2">
      <c r="B87845" s="150"/>
    </row>
    <row r="87846" spans="2:2">
      <c r="B87846" s="150"/>
    </row>
    <row r="87847" spans="2:2">
      <c r="B87847" s="150"/>
    </row>
    <row r="87848" spans="2:2">
      <c r="B87848" s="150"/>
    </row>
    <row r="87849" spans="2:2">
      <c r="B87849" s="150"/>
    </row>
    <row r="87850" spans="2:2">
      <c r="B87850" s="150"/>
    </row>
    <row r="87851" spans="2:2">
      <c r="B87851" s="150"/>
    </row>
    <row r="87852" spans="2:2">
      <c r="B87852" s="150"/>
    </row>
    <row r="87853" spans="2:2">
      <c r="B87853" s="150"/>
    </row>
    <row r="87854" spans="2:2">
      <c r="B87854" s="150"/>
    </row>
    <row r="87855" spans="2:2">
      <c r="B87855" s="150"/>
    </row>
    <row r="87856" spans="2:2">
      <c r="B87856" s="150"/>
    </row>
    <row r="87857" spans="2:2">
      <c r="B87857" s="150"/>
    </row>
    <row r="87858" spans="2:2">
      <c r="B87858" s="150"/>
    </row>
    <row r="87859" spans="2:2">
      <c r="B87859" s="150"/>
    </row>
    <row r="87860" spans="2:2">
      <c r="B87860" s="150"/>
    </row>
    <row r="87861" spans="2:2">
      <c r="B87861" s="150"/>
    </row>
    <row r="87862" spans="2:2">
      <c r="B87862" s="150"/>
    </row>
    <row r="87863" spans="2:2">
      <c r="B87863" s="150"/>
    </row>
    <row r="87864" spans="2:2">
      <c r="B87864" s="150"/>
    </row>
    <row r="87865" spans="2:2">
      <c r="B87865" s="150"/>
    </row>
    <row r="87866" spans="2:2">
      <c r="B87866" s="150"/>
    </row>
    <row r="87867" spans="2:2">
      <c r="B87867" s="150"/>
    </row>
    <row r="87868" spans="2:2">
      <c r="B87868" s="150"/>
    </row>
    <row r="87869" spans="2:2">
      <c r="B87869" s="150"/>
    </row>
    <row r="87870" spans="2:2">
      <c r="B87870" s="150"/>
    </row>
    <row r="87871" spans="2:2">
      <c r="B87871" s="150"/>
    </row>
    <row r="87872" spans="2:2">
      <c r="B87872" s="150"/>
    </row>
    <row r="87873" spans="2:2">
      <c r="B87873" s="150"/>
    </row>
    <row r="87874" spans="2:2">
      <c r="B87874" s="150"/>
    </row>
    <row r="87875" spans="2:2">
      <c r="B87875" s="150"/>
    </row>
    <row r="87876" spans="2:2">
      <c r="B87876" s="150"/>
    </row>
    <row r="87877" spans="2:2">
      <c r="B87877" s="150"/>
    </row>
    <row r="87878" spans="2:2">
      <c r="B87878" s="150"/>
    </row>
    <row r="87879" spans="2:2">
      <c r="B87879" s="150"/>
    </row>
    <row r="87880" spans="2:2">
      <c r="B87880" s="150"/>
    </row>
    <row r="87881" spans="2:2">
      <c r="B87881" s="150"/>
    </row>
    <row r="87882" spans="2:2">
      <c r="B87882" s="150"/>
    </row>
    <row r="87883" spans="2:2">
      <c r="B87883" s="150"/>
    </row>
    <row r="87884" spans="2:2">
      <c r="B87884" s="150"/>
    </row>
    <row r="87885" spans="2:2">
      <c r="B87885" s="150"/>
    </row>
    <row r="87886" spans="2:2">
      <c r="B87886" s="150"/>
    </row>
    <row r="87887" spans="2:2">
      <c r="B87887" s="150"/>
    </row>
    <row r="87888" spans="2:2">
      <c r="B87888" s="150"/>
    </row>
    <row r="87889" spans="2:2">
      <c r="B87889" s="150"/>
    </row>
    <row r="87890" spans="2:2">
      <c r="B87890" s="150"/>
    </row>
    <row r="87891" spans="2:2">
      <c r="B87891" s="150"/>
    </row>
    <row r="87892" spans="2:2">
      <c r="B87892" s="150"/>
    </row>
    <row r="87893" spans="2:2">
      <c r="B87893" s="150"/>
    </row>
    <row r="87894" spans="2:2">
      <c r="B87894" s="150"/>
    </row>
    <row r="87895" spans="2:2">
      <c r="B87895" s="150"/>
    </row>
    <row r="87896" spans="2:2">
      <c r="B87896" s="150"/>
    </row>
    <row r="87897" spans="2:2">
      <c r="B87897" s="150"/>
    </row>
    <row r="87898" spans="2:2">
      <c r="B87898" s="150"/>
    </row>
    <row r="87899" spans="2:2">
      <c r="B87899" s="150"/>
    </row>
    <row r="87900" spans="2:2">
      <c r="B87900" s="150"/>
    </row>
    <row r="87901" spans="2:2">
      <c r="B87901" s="150"/>
    </row>
    <row r="87902" spans="2:2">
      <c r="B87902" s="150"/>
    </row>
    <row r="87903" spans="2:2">
      <c r="B87903" s="150"/>
    </row>
    <row r="87904" spans="2:2">
      <c r="B87904" s="150"/>
    </row>
    <row r="87905" spans="2:2">
      <c r="B87905" s="150"/>
    </row>
    <row r="87906" spans="2:2">
      <c r="B87906" s="150"/>
    </row>
    <row r="87907" spans="2:2">
      <c r="B87907" s="150"/>
    </row>
    <row r="87908" spans="2:2">
      <c r="B87908" s="150"/>
    </row>
    <row r="87909" spans="2:2">
      <c r="B87909" s="150"/>
    </row>
    <row r="87910" spans="2:2">
      <c r="B87910" s="150"/>
    </row>
    <row r="87911" spans="2:2">
      <c r="B87911" s="150"/>
    </row>
    <row r="87912" spans="2:2">
      <c r="B87912" s="150"/>
    </row>
    <row r="87913" spans="2:2">
      <c r="B87913" s="150"/>
    </row>
    <row r="87914" spans="2:2">
      <c r="B87914" s="150"/>
    </row>
    <row r="87915" spans="2:2">
      <c r="B87915" s="150"/>
    </row>
    <row r="87916" spans="2:2">
      <c r="B87916" s="150"/>
    </row>
    <row r="87917" spans="2:2">
      <c r="B87917" s="150"/>
    </row>
    <row r="87918" spans="2:2">
      <c r="B87918" s="150"/>
    </row>
    <row r="87919" spans="2:2">
      <c r="B87919" s="150"/>
    </row>
    <row r="87920" spans="2:2">
      <c r="B87920" s="150"/>
    </row>
    <row r="87921" spans="2:2">
      <c r="B87921" s="150"/>
    </row>
    <row r="87922" spans="2:2">
      <c r="B87922" s="150"/>
    </row>
    <row r="87923" spans="2:2">
      <c r="B87923" s="150"/>
    </row>
    <row r="87924" spans="2:2">
      <c r="B87924" s="150"/>
    </row>
    <row r="87925" spans="2:2">
      <c r="B87925" s="150"/>
    </row>
    <row r="87926" spans="2:2">
      <c r="B87926" s="150"/>
    </row>
    <row r="87927" spans="2:2">
      <c r="B87927" s="150"/>
    </row>
    <row r="87928" spans="2:2">
      <c r="B87928" s="150"/>
    </row>
    <row r="87929" spans="2:2">
      <c r="B87929" s="150"/>
    </row>
    <row r="87930" spans="2:2">
      <c r="B87930" s="150"/>
    </row>
    <row r="87931" spans="2:2">
      <c r="B87931" s="150"/>
    </row>
    <row r="87932" spans="2:2">
      <c r="B87932" s="150"/>
    </row>
    <row r="87933" spans="2:2">
      <c r="B87933" s="150"/>
    </row>
    <row r="87934" spans="2:2">
      <c r="B87934" s="150"/>
    </row>
    <row r="87935" spans="2:2">
      <c r="B87935" s="150"/>
    </row>
    <row r="87936" spans="2:2">
      <c r="B87936" s="150"/>
    </row>
    <row r="87937" spans="2:2">
      <c r="B87937" s="150"/>
    </row>
    <row r="87938" spans="2:2">
      <c r="B87938" s="150"/>
    </row>
    <row r="87939" spans="2:2">
      <c r="B87939" s="150"/>
    </row>
    <row r="87940" spans="2:2">
      <c r="B87940" s="150"/>
    </row>
    <row r="87941" spans="2:2">
      <c r="B87941" s="150"/>
    </row>
    <row r="87942" spans="2:2">
      <c r="B87942" s="150"/>
    </row>
    <row r="87943" spans="2:2">
      <c r="B87943" s="150"/>
    </row>
    <row r="87944" spans="2:2">
      <c r="B87944" s="150"/>
    </row>
    <row r="87945" spans="2:2">
      <c r="B87945" s="150"/>
    </row>
    <row r="87946" spans="2:2">
      <c r="B87946" s="150"/>
    </row>
    <row r="87947" spans="2:2">
      <c r="B87947" s="150"/>
    </row>
    <row r="87948" spans="2:2">
      <c r="B87948" s="150"/>
    </row>
    <row r="87949" spans="2:2">
      <c r="B87949" s="150"/>
    </row>
    <row r="87950" spans="2:2">
      <c r="B87950" s="150"/>
    </row>
    <row r="87951" spans="2:2">
      <c r="B87951" s="150"/>
    </row>
    <row r="87952" spans="2:2">
      <c r="B87952" s="150"/>
    </row>
    <row r="87953" spans="2:2">
      <c r="B87953" s="150"/>
    </row>
    <row r="87954" spans="2:2">
      <c r="B87954" s="150"/>
    </row>
    <row r="87955" spans="2:2">
      <c r="B87955" s="150"/>
    </row>
    <row r="87956" spans="2:2">
      <c r="B87956" s="150"/>
    </row>
    <row r="87957" spans="2:2">
      <c r="B87957" s="150"/>
    </row>
    <row r="87958" spans="2:2">
      <c r="B87958" s="150"/>
    </row>
    <row r="87959" spans="2:2">
      <c r="B87959" s="150"/>
    </row>
    <row r="87960" spans="2:2">
      <c r="B87960" s="150"/>
    </row>
    <row r="87961" spans="2:2">
      <c r="B87961" s="150"/>
    </row>
    <row r="87962" spans="2:2">
      <c r="B87962" s="150"/>
    </row>
    <row r="87963" spans="2:2">
      <c r="B87963" s="150"/>
    </row>
    <row r="87964" spans="2:2">
      <c r="B87964" s="150"/>
    </row>
    <row r="87965" spans="2:2">
      <c r="B87965" s="150"/>
    </row>
    <row r="87966" spans="2:2">
      <c r="B87966" s="150"/>
    </row>
    <row r="87967" spans="2:2">
      <c r="B87967" s="150"/>
    </row>
    <row r="87968" spans="2:2">
      <c r="B87968" s="150"/>
    </row>
    <row r="87969" spans="2:2">
      <c r="B87969" s="150"/>
    </row>
    <row r="87970" spans="2:2">
      <c r="B87970" s="150"/>
    </row>
    <row r="87971" spans="2:2">
      <c r="B87971" s="150"/>
    </row>
    <row r="87972" spans="2:2">
      <c r="B87972" s="150"/>
    </row>
    <row r="87973" spans="2:2">
      <c r="B87973" s="150"/>
    </row>
    <row r="87974" spans="2:2">
      <c r="B87974" s="150"/>
    </row>
    <row r="87975" spans="2:2">
      <c r="B87975" s="150"/>
    </row>
    <row r="87976" spans="2:2">
      <c r="B87976" s="150"/>
    </row>
    <row r="87977" spans="2:2">
      <c r="B87977" s="150"/>
    </row>
    <row r="87978" spans="2:2">
      <c r="B87978" s="150"/>
    </row>
    <row r="87979" spans="2:2">
      <c r="B87979" s="150"/>
    </row>
    <row r="87980" spans="2:2">
      <c r="B87980" s="150"/>
    </row>
    <row r="87981" spans="2:2">
      <c r="B87981" s="150"/>
    </row>
    <row r="87982" spans="2:2">
      <c r="B87982" s="150"/>
    </row>
    <row r="87983" spans="2:2">
      <c r="B87983" s="150"/>
    </row>
    <row r="87984" spans="2:2">
      <c r="B87984" s="150"/>
    </row>
    <row r="87985" spans="2:2">
      <c r="B87985" s="150"/>
    </row>
    <row r="87986" spans="2:2">
      <c r="B87986" s="150"/>
    </row>
    <row r="87987" spans="2:2">
      <c r="B87987" s="150"/>
    </row>
    <row r="87988" spans="2:2">
      <c r="B87988" s="150"/>
    </row>
    <row r="87989" spans="2:2">
      <c r="B87989" s="150"/>
    </row>
    <row r="87990" spans="2:2">
      <c r="B87990" s="150"/>
    </row>
    <row r="87991" spans="2:2">
      <c r="B87991" s="150"/>
    </row>
    <row r="87992" spans="2:2">
      <c r="B87992" s="150"/>
    </row>
    <row r="87993" spans="2:2">
      <c r="B87993" s="150"/>
    </row>
    <row r="87994" spans="2:2">
      <c r="B87994" s="150"/>
    </row>
    <row r="87995" spans="2:2">
      <c r="B87995" s="150"/>
    </row>
    <row r="87996" spans="2:2">
      <c r="B87996" s="150"/>
    </row>
    <row r="87997" spans="2:2">
      <c r="B87997" s="150"/>
    </row>
    <row r="87998" spans="2:2">
      <c r="B87998" s="150"/>
    </row>
    <row r="87999" spans="2:2">
      <c r="B87999" s="150"/>
    </row>
    <row r="88000" spans="2:2">
      <c r="B88000" s="150"/>
    </row>
    <row r="88001" spans="2:2">
      <c r="B88001" s="150"/>
    </row>
    <row r="88002" spans="2:2">
      <c r="B88002" s="150"/>
    </row>
    <row r="88003" spans="2:2">
      <c r="B88003" s="150"/>
    </row>
    <row r="88004" spans="2:2">
      <c r="B88004" s="150"/>
    </row>
    <row r="88005" spans="2:2">
      <c r="B88005" s="150"/>
    </row>
    <row r="88006" spans="2:2">
      <c r="B88006" s="150"/>
    </row>
    <row r="88007" spans="2:2">
      <c r="B88007" s="150"/>
    </row>
    <row r="88008" spans="2:2">
      <c r="B88008" s="150"/>
    </row>
    <row r="88009" spans="2:2">
      <c r="B88009" s="150"/>
    </row>
    <row r="88010" spans="2:2">
      <c r="B88010" s="150"/>
    </row>
    <row r="88011" spans="2:2">
      <c r="B88011" s="150"/>
    </row>
    <row r="88012" spans="2:2">
      <c r="B88012" s="150"/>
    </row>
    <row r="88013" spans="2:2">
      <c r="B88013" s="150"/>
    </row>
    <row r="88014" spans="2:2">
      <c r="B88014" s="150"/>
    </row>
    <row r="88015" spans="2:2">
      <c r="B88015" s="150"/>
    </row>
    <row r="88016" spans="2:2">
      <c r="B88016" s="150"/>
    </row>
    <row r="88017" spans="2:2">
      <c r="B88017" s="150"/>
    </row>
    <row r="88018" spans="2:2">
      <c r="B88018" s="150"/>
    </row>
    <row r="88019" spans="2:2">
      <c r="B88019" s="150"/>
    </row>
    <row r="88020" spans="2:2">
      <c r="B88020" s="150"/>
    </row>
    <row r="88021" spans="2:2">
      <c r="B88021" s="150"/>
    </row>
    <row r="88022" spans="2:2">
      <c r="B88022" s="150"/>
    </row>
    <row r="88023" spans="2:2">
      <c r="B88023" s="150"/>
    </row>
    <row r="88024" spans="2:2">
      <c r="B88024" s="150"/>
    </row>
    <row r="88025" spans="2:2">
      <c r="B88025" s="150"/>
    </row>
    <row r="88026" spans="2:2">
      <c r="B88026" s="150"/>
    </row>
    <row r="88027" spans="2:2">
      <c r="B88027" s="150"/>
    </row>
    <row r="88028" spans="2:2">
      <c r="B88028" s="150"/>
    </row>
    <row r="88029" spans="2:2">
      <c r="B88029" s="150"/>
    </row>
    <row r="88030" spans="2:2">
      <c r="B88030" s="150"/>
    </row>
    <row r="88031" spans="2:2">
      <c r="B88031" s="150"/>
    </row>
    <row r="88032" spans="2:2">
      <c r="B88032" s="150"/>
    </row>
    <row r="88033" spans="2:2">
      <c r="B88033" s="150"/>
    </row>
    <row r="88034" spans="2:2">
      <c r="B88034" s="150"/>
    </row>
    <row r="88035" spans="2:2">
      <c r="B88035" s="150"/>
    </row>
    <row r="88036" spans="2:2">
      <c r="B88036" s="150"/>
    </row>
    <row r="88037" spans="2:2">
      <c r="B88037" s="150"/>
    </row>
    <row r="88038" spans="2:2">
      <c r="B88038" s="150"/>
    </row>
    <row r="88039" spans="2:2">
      <c r="B88039" s="150"/>
    </row>
    <row r="88040" spans="2:2">
      <c r="B88040" s="150"/>
    </row>
    <row r="88041" spans="2:2">
      <c r="B88041" s="150"/>
    </row>
    <row r="88042" spans="2:2">
      <c r="B88042" s="150"/>
    </row>
    <row r="88043" spans="2:2">
      <c r="B88043" s="150"/>
    </row>
    <row r="88044" spans="2:2">
      <c r="B88044" s="150"/>
    </row>
    <row r="88045" spans="2:2">
      <c r="B88045" s="150"/>
    </row>
    <row r="88046" spans="2:2">
      <c r="B88046" s="150"/>
    </row>
    <row r="88047" spans="2:2">
      <c r="B88047" s="150"/>
    </row>
    <row r="88048" spans="2:2">
      <c r="B88048" s="150"/>
    </row>
    <row r="88049" spans="2:2">
      <c r="B88049" s="150"/>
    </row>
    <row r="88050" spans="2:2">
      <c r="B88050" s="150"/>
    </row>
    <row r="88051" spans="2:2">
      <c r="B88051" s="150"/>
    </row>
    <row r="88052" spans="2:2">
      <c r="B88052" s="150"/>
    </row>
    <row r="88053" spans="2:2">
      <c r="B88053" s="150"/>
    </row>
    <row r="88054" spans="2:2">
      <c r="B88054" s="150"/>
    </row>
    <row r="88055" spans="2:2">
      <c r="B88055" s="150"/>
    </row>
    <row r="88056" spans="2:2">
      <c r="B88056" s="150"/>
    </row>
    <row r="88057" spans="2:2">
      <c r="B88057" s="150"/>
    </row>
    <row r="88058" spans="2:2">
      <c r="B88058" s="150"/>
    </row>
    <row r="88059" spans="2:2">
      <c r="B88059" s="150"/>
    </row>
    <row r="88060" spans="2:2">
      <c r="B88060" s="150"/>
    </row>
    <row r="88061" spans="2:2">
      <c r="B88061" s="150"/>
    </row>
    <row r="88062" spans="2:2">
      <c r="B88062" s="150"/>
    </row>
    <row r="88063" spans="2:2">
      <c r="B88063" s="150"/>
    </row>
    <row r="88064" spans="2:2">
      <c r="B88064" s="150"/>
    </row>
    <row r="88065" spans="2:2">
      <c r="B88065" s="150"/>
    </row>
    <row r="88066" spans="2:2">
      <c r="B88066" s="150"/>
    </row>
    <row r="88067" spans="2:2">
      <c r="B88067" s="150"/>
    </row>
    <row r="88068" spans="2:2">
      <c r="B88068" s="150"/>
    </row>
    <row r="88069" spans="2:2">
      <c r="B88069" s="150"/>
    </row>
    <row r="88070" spans="2:2">
      <c r="B88070" s="150"/>
    </row>
    <row r="88071" spans="2:2">
      <c r="B88071" s="150"/>
    </row>
    <row r="88072" spans="2:2">
      <c r="B88072" s="150"/>
    </row>
    <row r="88073" spans="2:2">
      <c r="B88073" s="150"/>
    </row>
    <row r="88074" spans="2:2">
      <c r="B88074" s="150"/>
    </row>
    <row r="88075" spans="2:2">
      <c r="B88075" s="150"/>
    </row>
    <row r="88076" spans="2:2">
      <c r="B88076" s="150"/>
    </row>
    <row r="88077" spans="2:2">
      <c r="B88077" s="150"/>
    </row>
    <row r="88078" spans="2:2">
      <c r="B88078" s="150"/>
    </row>
    <row r="88079" spans="2:2">
      <c r="B88079" s="150"/>
    </row>
    <row r="88080" spans="2:2">
      <c r="B88080" s="150"/>
    </row>
    <row r="88081" spans="2:2">
      <c r="B88081" s="150"/>
    </row>
    <row r="88082" spans="2:2">
      <c r="B88082" s="150"/>
    </row>
    <row r="88083" spans="2:2">
      <c r="B88083" s="150"/>
    </row>
    <row r="88084" spans="2:2">
      <c r="B88084" s="150"/>
    </row>
    <row r="88085" spans="2:2">
      <c r="B88085" s="150"/>
    </row>
    <row r="88086" spans="2:2">
      <c r="B88086" s="150"/>
    </row>
    <row r="88087" spans="2:2">
      <c r="B88087" s="150"/>
    </row>
    <row r="88088" spans="2:2">
      <c r="B88088" s="150"/>
    </row>
    <row r="88089" spans="2:2">
      <c r="B88089" s="150"/>
    </row>
    <row r="88090" spans="2:2">
      <c r="B88090" s="150"/>
    </row>
    <row r="88091" spans="2:2">
      <c r="B88091" s="150"/>
    </row>
    <row r="88092" spans="2:2">
      <c r="B88092" s="150"/>
    </row>
    <row r="88093" spans="2:2">
      <c r="B88093" s="150"/>
    </row>
    <row r="88094" spans="2:2">
      <c r="B88094" s="150"/>
    </row>
    <row r="88095" spans="2:2">
      <c r="B88095" s="150"/>
    </row>
    <row r="88096" spans="2:2">
      <c r="B88096" s="150"/>
    </row>
    <row r="88097" spans="2:2">
      <c r="B88097" s="150"/>
    </row>
    <row r="88098" spans="2:2">
      <c r="B88098" s="150"/>
    </row>
    <row r="88099" spans="2:2">
      <c r="B88099" s="150"/>
    </row>
    <row r="88100" spans="2:2">
      <c r="B88100" s="150"/>
    </row>
    <row r="88101" spans="2:2">
      <c r="B88101" s="150"/>
    </row>
    <row r="88102" spans="2:2">
      <c r="B88102" s="150"/>
    </row>
    <row r="88103" spans="2:2">
      <c r="B88103" s="150"/>
    </row>
    <row r="88104" spans="2:2">
      <c r="B88104" s="150"/>
    </row>
    <row r="88105" spans="2:2">
      <c r="B88105" s="150"/>
    </row>
    <row r="88106" spans="2:2">
      <c r="B88106" s="150"/>
    </row>
    <row r="88107" spans="2:2">
      <c r="B88107" s="150"/>
    </row>
    <row r="88108" spans="2:2">
      <c r="B88108" s="150"/>
    </row>
    <row r="88109" spans="2:2">
      <c r="B88109" s="150"/>
    </row>
    <row r="88110" spans="2:2">
      <c r="B88110" s="150"/>
    </row>
    <row r="88111" spans="2:2">
      <c r="B88111" s="150"/>
    </row>
    <row r="88112" spans="2:2">
      <c r="B88112" s="150"/>
    </row>
    <row r="88113" spans="2:2">
      <c r="B88113" s="150"/>
    </row>
    <row r="88114" spans="2:2">
      <c r="B88114" s="150"/>
    </row>
    <row r="88115" spans="2:2">
      <c r="B88115" s="150"/>
    </row>
    <row r="88116" spans="2:2">
      <c r="B88116" s="150"/>
    </row>
    <row r="88117" spans="2:2">
      <c r="B88117" s="150"/>
    </row>
    <row r="88118" spans="2:2">
      <c r="B88118" s="150"/>
    </row>
    <row r="88119" spans="2:2">
      <c r="B88119" s="150"/>
    </row>
    <row r="88120" spans="2:2">
      <c r="B88120" s="150"/>
    </row>
    <row r="88121" spans="2:2">
      <c r="B88121" s="150"/>
    </row>
    <row r="88122" spans="2:2">
      <c r="B88122" s="150"/>
    </row>
    <row r="88123" spans="2:2">
      <c r="B88123" s="150"/>
    </row>
    <row r="88124" spans="2:2">
      <c r="B88124" s="150"/>
    </row>
    <row r="88125" spans="2:2">
      <c r="B88125" s="150"/>
    </row>
    <row r="88126" spans="2:2">
      <c r="B88126" s="150"/>
    </row>
    <row r="88127" spans="2:2">
      <c r="B88127" s="150"/>
    </row>
    <row r="88128" spans="2:2">
      <c r="B88128" s="150"/>
    </row>
    <row r="88129" spans="2:2">
      <c r="B88129" s="150"/>
    </row>
    <row r="88130" spans="2:2">
      <c r="B88130" s="150"/>
    </row>
    <row r="88131" spans="2:2">
      <c r="B88131" s="150"/>
    </row>
    <row r="88132" spans="2:2">
      <c r="B88132" s="150"/>
    </row>
    <row r="88133" spans="2:2">
      <c r="B88133" s="150"/>
    </row>
    <row r="88134" spans="2:2">
      <c r="B88134" s="150"/>
    </row>
    <row r="88135" spans="2:2">
      <c r="B88135" s="150"/>
    </row>
    <row r="88136" spans="2:2">
      <c r="B88136" s="150"/>
    </row>
    <row r="88137" spans="2:2">
      <c r="B88137" s="150"/>
    </row>
    <row r="88138" spans="2:2">
      <c r="B88138" s="150"/>
    </row>
    <row r="88139" spans="2:2">
      <c r="B88139" s="150"/>
    </row>
    <row r="88140" spans="2:2">
      <c r="B88140" s="150"/>
    </row>
    <row r="88141" spans="2:2">
      <c r="B88141" s="150"/>
    </row>
    <row r="88142" spans="2:2">
      <c r="B88142" s="150"/>
    </row>
    <row r="88143" spans="2:2">
      <c r="B88143" s="150"/>
    </row>
    <row r="88144" spans="2:2">
      <c r="B88144" s="150"/>
    </row>
    <row r="88145" spans="2:2">
      <c r="B88145" s="150"/>
    </row>
    <row r="88146" spans="2:2">
      <c r="B88146" s="150"/>
    </row>
    <row r="88147" spans="2:2">
      <c r="B88147" s="150"/>
    </row>
    <row r="88148" spans="2:2">
      <c r="B88148" s="150"/>
    </row>
    <row r="88149" spans="2:2">
      <c r="B88149" s="150"/>
    </row>
    <row r="88150" spans="2:2">
      <c r="B88150" s="150"/>
    </row>
    <row r="88151" spans="2:2">
      <c r="B88151" s="150"/>
    </row>
    <row r="88152" spans="2:2">
      <c r="B88152" s="150"/>
    </row>
    <row r="88153" spans="2:2">
      <c r="B88153" s="150"/>
    </row>
    <row r="88154" spans="2:2">
      <c r="B88154" s="150"/>
    </row>
    <row r="88155" spans="2:2">
      <c r="B88155" s="150"/>
    </row>
    <row r="88156" spans="2:2">
      <c r="B88156" s="150"/>
    </row>
    <row r="88157" spans="2:2">
      <c r="B88157" s="150"/>
    </row>
    <row r="88158" spans="2:2">
      <c r="B88158" s="150"/>
    </row>
    <row r="88159" spans="2:2">
      <c r="B88159" s="150"/>
    </row>
    <row r="88160" spans="2:2">
      <c r="B88160" s="150"/>
    </row>
    <row r="88161" spans="2:2">
      <c r="B88161" s="150"/>
    </row>
    <row r="88162" spans="2:2">
      <c r="B88162" s="150"/>
    </row>
    <row r="88163" spans="2:2">
      <c r="B88163" s="150"/>
    </row>
    <row r="88164" spans="2:2">
      <c r="B88164" s="150"/>
    </row>
    <row r="88165" spans="2:2">
      <c r="B88165" s="150"/>
    </row>
    <row r="88166" spans="2:2">
      <c r="B88166" s="150"/>
    </row>
    <row r="88167" spans="2:2">
      <c r="B88167" s="150"/>
    </row>
    <row r="88168" spans="2:2">
      <c r="B88168" s="150"/>
    </row>
    <row r="88169" spans="2:2">
      <c r="B88169" s="150"/>
    </row>
    <row r="88170" spans="2:2">
      <c r="B88170" s="150"/>
    </row>
    <row r="88171" spans="2:2">
      <c r="B88171" s="150"/>
    </row>
    <row r="88172" spans="2:2">
      <c r="B88172" s="150"/>
    </row>
    <row r="88173" spans="2:2">
      <c r="B88173" s="150"/>
    </row>
    <row r="88174" spans="2:2">
      <c r="B88174" s="150"/>
    </row>
    <row r="88175" spans="2:2">
      <c r="B88175" s="150"/>
    </row>
    <row r="88176" spans="2:2">
      <c r="B88176" s="150"/>
    </row>
    <row r="88177" spans="2:2">
      <c r="B88177" s="150"/>
    </row>
    <row r="88178" spans="2:2">
      <c r="B88178" s="150"/>
    </row>
    <row r="88179" spans="2:2">
      <c r="B88179" s="150"/>
    </row>
    <row r="88180" spans="2:2">
      <c r="B88180" s="150"/>
    </row>
    <row r="88181" spans="2:2">
      <c r="B88181" s="150"/>
    </row>
    <row r="88182" spans="2:2">
      <c r="B88182" s="150"/>
    </row>
    <row r="88183" spans="2:2">
      <c r="B88183" s="150"/>
    </row>
    <row r="88184" spans="2:2">
      <c r="B88184" s="150"/>
    </row>
    <row r="88185" spans="2:2">
      <c r="B88185" s="150"/>
    </row>
    <row r="88186" spans="2:2">
      <c r="B88186" s="150"/>
    </row>
    <row r="88187" spans="2:2">
      <c r="B88187" s="150"/>
    </row>
    <row r="88188" spans="2:2">
      <c r="B88188" s="150"/>
    </row>
    <row r="88189" spans="2:2">
      <c r="B88189" s="150"/>
    </row>
    <row r="88190" spans="2:2">
      <c r="B88190" s="150"/>
    </row>
    <row r="88191" spans="2:2">
      <c r="B88191" s="150"/>
    </row>
    <row r="88192" spans="2:2">
      <c r="B88192" s="150"/>
    </row>
    <row r="88193" spans="2:2">
      <c r="B88193" s="150"/>
    </row>
    <row r="88194" spans="2:2">
      <c r="B88194" s="150"/>
    </row>
    <row r="88195" spans="2:2">
      <c r="B88195" s="150"/>
    </row>
    <row r="88196" spans="2:2">
      <c r="B88196" s="150"/>
    </row>
    <row r="88197" spans="2:2">
      <c r="B88197" s="150"/>
    </row>
    <row r="88198" spans="2:2">
      <c r="B88198" s="150"/>
    </row>
    <row r="88199" spans="2:2">
      <c r="B88199" s="150"/>
    </row>
    <row r="88200" spans="2:2">
      <c r="B88200" s="150"/>
    </row>
    <row r="88201" spans="2:2">
      <c r="B88201" s="150"/>
    </row>
    <row r="88202" spans="2:2">
      <c r="B88202" s="150"/>
    </row>
    <row r="88203" spans="2:2">
      <c r="B88203" s="150"/>
    </row>
    <row r="88204" spans="2:2">
      <c r="B88204" s="150"/>
    </row>
    <row r="88205" spans="2:2">
      <c r="B88205" s="150"/>
    </row>
    <row r="88206" spans="2:2">
      <c r="B88206" s="150"/>
    </row>
    <row r="88207" spans="2:2">
      <c r="B88207" s="150"/>
    </row>
    <row r="88208" spans="2:2">
      <c r="B88208" s="150"/>
    </row>
    <row r="88209" spans="2:2">
      <c r="B88209" s="150"/>
    </row>
    <row r="88210" spans="2:2">
      <c r="B88210" s="150"/>
    </row>
    <row r="88211" spans="2:2">
      <c r="B88211" s="150"/>
    </row>
    <row r="88212" spans="2:2">
      <c r="B88212" s="150"/>
    </row>
    <row r="88213" spans="2:2">
      <c r="B88213" s="150"/>
    </row>
    <row r="88214" spans="2:2">
      <c r="B88214" s="150"/>
    </row>
    <row r="88215" spans="2:2">
      <c r="B88215" s="150"/>
    </row>
    <row r="88216" spans="2:2">
      <c r="B88216" s="150"/>
    </row>
    <row r="88217" spans="2:2">
      <c r="B88217" s="150"/>
    </row>
    <row r="88218" spans="2:2">
      <c r="B88218" s="150"/>
    </row>
    <row r="88219" spans="2:2">
      <c r="B88219" s="150"/>
    </row>
    <row r="88220" spans="2:2">
      <c r="B88220" s="150"/>
    </row>
    <row r="88221" spans="2:2">
      <c r="B88221" s="150"/>
    </row>
    <row r="88222" spans="2:2">
      <c r="B88222" s="150"/>
    </row>
    <row r="88223" spans="2:2">
      <c r="B88223" s="150"/>
    </row>
    <row r="88224" spans="2:2">
      <c r="B88224" s="150"/>
    </row>
    <row r="88225" spans="2:2">
      <c r="B88225" s="150"/>
    </row>
    <row r="88226" spans="2:2">
      <c r="B88226" s="150"/>
    </row>
    <row r="88227" spans="2:2">
      <c r="B88227" s="150"/>
    </row>
    <row r="88228" spans="2:2">
      <c r="B88228" s="150"/>
    </row>
    <row r="88229" spans="2:2">
      <c r="B88229" s="150"/>
    </row>
    <row r="88230" spans="2:2">
      <c r="B88230" s="150"/>
    </row>
    <row r="88231" spans="2:2">
      <c r="B88231" s="150"/>
    </row>
    <row r="88232" spans="2:2">
      <c r="B88232" s="150"/>
    </row>
    <row r="88233" spans="2:2">
      <c r="B88233" s="150"/>
    </row>
    <row r="88234" spans="2:2">
      <c r="B88234" s="150"/>
    </row>
    <row r="88235" spans="2:2">
      <c r="B88235" s="150"/>
    </row>
    <row r="88236" spans="2:2">
      <c r="B88236" s="150"/>
    </row>
    <row r="88237" spans="2:2">
      <c r="B88237" s="150"/>
    </row>
    <row r="88238" spans="2:2">
      <c r="B88238" s="150"/>
    </row>
    <row r="88239" spans="2:2">
      <c r="B88239" s="150"/>
    </row>
    <row r="88240" spans="2:2">
      <c r="B88240" s="150"/>
    </row>
    <row r="88241" spans="2:2">
      <c r="B88241" s="150"/>
    </row>
    <row r="88242" spans="2:2">
      <c r="B88242" s="150"/>
    </row>
    <row r="88243" spans="2:2">
      <c r="B88243" s="150"/>
    </row>
    <row r="88244" spans="2:2">
      <c r="B88244" s="150"/>
    </row>
    <row r="88245" spans="2:2">
      <c r="B88245" s="150"/>
    </row>
    <row r="88246" spans="2:2">
      <c r="B88246" s="150"/>
    </row>
    <row r="88247" spans="2:2">
      <c r="B88247" s="150"/>
    </row>
    <row r="88248" spans="2:2">
      <c r="B88248" s="150"/>
    </row>
    <row r="88249" spans="2:2">
      <c r="B88249" s="150"/>
    </row>
    <row r="88250" spans="2:2">
      <c r="B88250" s="150"/>
    </row>
    <row r="88251" spans="2:2">
      <c r="B88251" s="150"/>
    </row>
    <row r="88252" spans="2:2">
      <c r="B88252" s="150"/>
    </row>
    <row r="88253" spans="2:2">
      <c r="B88253" s="150"/>
    </row>
    <row r="88254" spans="2:2">
      <c r="B88254" s="150"/>
    </row>
    <row r="88255" spans="2:2">
      <c r="B88255" s="150"/>
    </row>
    <row r="88256" spans="2:2">
      <c r="B88256" s="150"/>
    </row>
    <row r="88257" spans="2:2">
      <c r="B88257" s="150"/>
    </row>
    <row r="88258" spans="2:2">
      <c r="B88258" s="150"/>
    </row>
    <row r="88259" spans="2:2">
      <c r="B88259" s="150"/>
    </row>
    <row r="88260" spans="2:2">
      <c r="B88260" s="150"/>
    </row>
    <row r="88261" spans="2:2">
      <c r="B88261" s="150"/>
    </row>
    <row r="88262" spans="2:2">
      <c r="B88262" s="150"/>
    </row>
    <row r="88263" spans="2:2">
      <c r="B88263" s="150"/>
    </row>
    <row r="88264" spans="2:2">
      <c r="B88264" s="150"/>
    </row>
    <row r="88265" spans="2:2">
      <c r="B88265" s="150"/>
    </row>
    <row r="88266" spans="2:2">
      <c r="B88266" s="150"/>
    </row>
    <row r="88267" spans="2:2">
      <c r="B88267" s="150"/>
    </row>
    <row r="88268" spans="2:2">
      <c r="B88268" s="150"/>
    </row>
    <row r="88269" spans="2:2">
      <c r="B88269" s="150"/>
    </row>
    <row r="88270" spans="2:2">
      <c r="B88270" s="150"/>
    </row>
    <row r="88271" spans="2:2">
      <c r="B88271" s="150"/>
    </row>
    <row r="88272" spans="2:2">
      <c r="B88272" s="150"/>
    </row>
    <row r="88273" spans="2:2">
      <c r="B88273" s="150"/>
    </row>
    <row r="88274" spans="2:2">
      <c r="B88274" s="150"/>
    </row>
    <row r="88275" spans="2:2">
      <c r="B88275" s="150"/>
    </row>
    <row r="88276" spans="2:2">
      <c r="B88276" s="150"/>
    </row>
    <row r="88277" spans="2:2">
      <c r="B88277" s="150"/>
    </row>
    <row r="88278" spans="2:2">
      <c r="B88278" s="150"/>
    </row>
    <row r="88279" spans="2:2">
      <c r="B88279" s="150"/>
    </row>
    <row r="88280" spans="2:2">
      <c r="B88280" s="150"/>
    </row>
    <row r="88281" spans="2:2">
      <c r="B88281" s="150"/>
    </row>
    <row r="88282" spans="2:2">
      <c r="B88282" s="150"/>
    </row>
    <row r="88283" spans="2:2">
      <c r="B88283" s="150"/>
    </row>
    <row r="88284" spans="2:2">
      <c r="B88284" s="150"/>
    </row>
    <row r="88285" spans="2:2">
      <c r="B88285" s="150"/>
    </row>
    <row r="88286" spans="2:2">
      <c r="B88286" s="150"/>
    </row>
    <row r="88287" spans="2:2">
      <c r="B88287" s="150"/>
    </row>
    <row r="88288" spans="2:2">
      <c r="B88288" s="150"/>
    </row>
    <row r="88289" spans="2:2">
      <c r="B88289" s="150"/>
    </row>
    <row r="88290" spans="2:2">
      <c r="B88290" s="150"/>
    </row>
    <row r="88291" spans="2:2">
      <c r="B88291" s="150"/>
    </row>
    <row r="88292" spans="2:2">
      <c r="B88292" s="150"/>
    </row>
    <row r="88293" spans="2:2">
      <c r="B88293" s="150"/>
    </row>
    <row r="88294" spans="2:2">
      <c r="B88294" s="150"/>
    </row>
    <row r="88295" spans="2:2">
      <c r="B88295" s="150"/>
    </row>
    <row r="88296" spans="2:2">
      <c r="B88296" s="150"/>
    </row>
    <row r="88297" spans="2:2">
      <c r="B88297" s="150"/>
    </row>
    <row r="88298" spans="2:2">
      <c r="B88298" s="150"/>
    </row>
    <row r="88299" spans="2:2">
      <c r="B88299" s="150"/>
    </row>
    <row r="88300" spans="2:2">
      <c r="B88300" s="150"/>
    </row>
    <row r="88301" spans="2:2">
      <c r="B88301" s="150"/>
    </row>
    <row r="88302" spans="2:2">
      <c r="B88302" s="150"/>
    </row>
    <row r="88303" spans="2:2">
      <c r="B88303" s="150"/>
    </row>
    <row r="88304" spans="2:2">
      <c r="B88304" s="150"/>
    </row>
    <row r="88305" spans="2:2">
      <c r="B88305" s="150"/>
    </row>
    <row r="88306" spans="2:2">
      <c r="B88306" s="150"/>
    </row>
    <row r="88307" spans="2:2">
      <c r="B88307" s="150"/>
    </row>
    <row r="88308" spans="2:2">
      <c r="B88308" s="150"/>
    </row>
    <row r="88309" spans="2:2">
      <c r="B88309" s="150"/>
    </row>
    <row r="88310" spans="2:2">
      <c r="B88310" s="150"/>
    </row>
    <row r="88311" spans="2:2">
      <c r="B88311" s="150"/>
    </row>
    <row r="88312" spans="2:2">
      <c r="B88312" s="150"/>
    </row>
    <row r="88313" spans="2:2">
      <c r="B88313" s="150"/>
    </row>
    <row r="88314" spans="2:2">
      <c r="B88314" s="150"/>
    </row>
    <row r="88315" spans="2:2">
      <c r="B88315" s="150"/>
    </row>
    <row r="88316" spans="2:2">
      <c r="B88316" s="150"/>
    </row>
    <row r="88317" spans="2:2">
      <c r="B88317" s="150"/>
    </row>
    <row r="88318" spans="2:2">
      <c r="B88318" s="150"/>
    </row>
    <row r="88319" spans="2:2">
      <c r="B88319" s="150"/>
    </row>
    <row r="88320" spans="2:2">
      <c r="B88320" s="150"/>
    </row>
    <row r="88321" spans="2:2">
      <c r="B88321" s="150"/>
    </row>
    <row r="88322" spans="2:2">
      <c r="B88322" s="150"/>
    </row>
    <row r="88323" spans="2:2">
      <c r="B88323" s="150"/>
    </row>
    <row r="88324" spans="2:2">
      <c r="B88324" s="150"/>
    </row>
    <row r="88325" spans="2:2">
      <c r="B88325" s="150"/>
    </row>
    <row r="88326" spans="2:2">
      <c r="B88326" s="150"/>
    </row>
    <row r="88327" spans="2:2">
      <c r="B88327" s="150"/>
    </row>
    <row r="88328" spans="2:2">
      <c r="B88328" s="150"/>
    </row>
    <row r="88329" spans="2:2">
      <c r="B88329" s="150"/>
    </row>
    <row r="88330" spans="2:2">
      <c r="B88330" s="150"/>
    </row>
    <row r="88331" spans="2:2">
      <c r="B88331" s="150"/>
    </row>
    <row r="88332" spans="2:2">
      <c r="B88332" s="150"/>
    </row>
    <row r="88333" spans="2:2">
      <c r="B88333" s="150"/>
    </row>
    <row r="88334" spans="2:2">
      <c r="B88334" s="150"/>
    </row>
    <row r="88335" spans="2:2">
      <c r="B88335" s="150"/>
    </row>
    <row r="88336" spans="2:2">
      <c r="B88336" s="150"/>
    </row>
    <row r="88337" spans="2:2">
      <c r="B88337" s="150"/>
    </row>
    <row r="88338" spans="2:2">
      <c r="B88338" s="150"/>
    </row>
    <row r="88339" spans="2:2">
      <c r="B88339" s="150"/>
    </row>
    <row r="88340" spans="2:2">
      <c r="B88340" s="150"/>
    </row>
    <row r="88341" spans="2:2">
      <c r="B88341" s="150"/>
    </row>
    <row r="88342" spans="2:2">
      <c r="B88342" s="150"/>
    </row>
    <row r="88343" spans="2:2">
      <c r="B88343" s="150"/>
    </row>
    <row r="88344" spans="2:2">
      <c r="B88344" s="150"/>
    </row>
    <row r="88345" spans="2:2">
      <c r="B88345" s="150"/>
    </row>
    <row r="88346" spans="2:2">
      <c r="B88346" s="150"/>
    </row>
    <row r="88347" spans="2:2">
      <c r="B88347" s="150"/>
    </row>
    <row r="88348" spans="2:2">
      <c r="B88348" s="150"/>
    </row>
    <row r="88349" spans="2:2">
      <c r="B88349" s="150"/>
    </row>
    <row r="88350" spans="2:2">
      <c r="B88350" s="150"/>
    </row>
    <row r="88351" spans="2:2">
      <c r="B88351" s="150"/>
    </row>
    <row r="88352" spans="2:2">
      <c r="B88352" s="150"/>
    </row>
    <row r="88353" spans="2:2">
      <c r="B88353" s="150"/>
    </row>
    <row r="88354" spans="2:2">
      <c r="B88354" s="150"/>
    </row>
    <row r="88355" spans="2:2">
      <c r="B88355" s="150"/>
    </row>
    <row r="88356" spans="2:2">
      <c r="B88356" s="150"/>
    </row>
    <row r="88357" spans="2:2">
      <c r="B88357" s="150"/>
    </row>
    <row r="88358" spans="2:2">
      <c r="B88358" s="150"/>
    </row>
    <row r="88359" spans="2:2">
      <c r="B88359" s="150"/>
    </row>
    <row r="88360" spans="2:2">
      <c r="B88360" s="150"/>
    </row>
    <row r="88361" spans="2:2">
      <c r="B88361" s="150"/>
    </row>
    <row r="88362" spans="2:2">
      <c r="B88362" s="150"/>
    </row>
    <row r="88363" spans="2:2">
      <c r="B88363" s="150"/>
    </row>
    <row r="88364" spans="2:2">
      <c r="B88364" s="150"/>
    </row>
    <row r="88365" spans="2:2">
      <c r="B88365" s="150"/>
    </row>
    <row r="88366" spans="2:2">
      <c r="B88366" s="150"/>
    </row>
    <row r="88367" spans="2:2">
      <c r="B88367" s="150"/>
    </row>
    <row r="88368" spans="2:2">
      <c r="B88368" s="150"/>
    </row>
    <row r="88369" spans="2:2">
      <c r="B88369" s="150"/>
    </row>
    <row r="88370" spans="2:2">
      <c r="B88370" s="150"/>
    </row>
    <row r="88371" spans="2:2">
      <c r="B88371" s="150"/>
    </row>
    <row r="88372" spans="2:2">
      <c r="B88372" s="150"/>
    </row>
    <row r="88373" spans="2:2">
      <c r="B88373" s="150"/>
    </row>
    <row r="88374" spans="2:2">
      <c r="B88374" s="150"/>
    </row>
    <row r="88375" spans="2:2">
      <c r="B88375" s="150"/>
    </row>
    <row r="88376" spans="2:2">
      <c r="B88376" s="150"/>
    </row>
    <row r="88377" spans="2:2">
      <c r="B88377" s="150"/>
    </row>
    <row r="88378" spans="2:2">
      <c r="B88378" s="150"/>
    </row>
    <row r="88379" spans="2:2">
      <c r="B88379" s="150"/>
    </row>
    <row r="88380" spans="2:2">
      <c r="B88380" s="150"/>
    </row>
    <row r="88381" spans="2:2">
      <c r="B88381" s="150"/>
    </row>
    <row r="88382" spans="2:2">
      <c r="B88382" s="150"/>
    </row>
    <row r="88383" spans="2:2">
      <c r="B88383" s="150"/>
    </row>
    <row r="88384" spans="2:2">
      <c r="B88384" s="150"/>
    </row>
    <row r="88385" spans="2:2">
      <c r="B88385" s="150"/>
    </row>
    <row r="88386" spans="2:2">
      <c r="B88386" s="150"/>
    </row>
    <row r="88387" spans="2:2">
      <c r="B88387" s="150"/>
    </row>
    <row r="88388" spans="2:2">
      <c r="B88388" s="150"/>
    </row>
    <row r="88389" spans="2:2">
      <c r="B88389" s="150"/>
    </row>
    <row r="88390" spans="2:2">
      <c r="B88390" s="150"/>
    </row>
    <row r="88391" spans="2:2">
      <c r="B88391" s="150"/>
    </row>
    <row r="88392" spans="2:2">
      <c r="B88392" s="150"/>
    </row>
    <row r="88393" spans="2:2">
      <c r="B88393" s="150"/>
    </row>
    <row r="88394" spans="2:2">
      <c r="B88394" s="150"/>
    </row>
    <row r="88395" spans="2:2">
      <c r="B88395" s="150"/>
    </row>
    <row r="88396" spans="2:2">
      <c r="B88396" s="150"/>
    </row>
    <row r="88397" spans="2:2">
      <c r="B88397" s="150"/>
    </row>
    <row r="88398" spans="2:2">
      <c r="B88398" s="150"/>
    </row>
    <row r="88399" spans="2:2">
      <c r="B88399" s="150"/>
    </row>
    <row r="88400" spans="2:2">
      <c r="B88400" s="150"/>
    </row>
    <row r="88401" spans="2:2">
      <c r="B88401" s="150"/>
    </row>
    <row r="88402" spans="2:2">
      <c r="B88402" s="150"/>
    </row>
    <row r="88403" spans="2:2">
      <c r="B88403" s="150"/>
    </row>
    <row r="88404" spans="2:2">
      <c r="B88404" s="150"/>
    </row>
    <row r="88405" spans="2:2">
      <c r="B88405" s="150"/>
    </row>
    <row r="88406" spans="2:2">
      <c r="B88406" s="150"/>
    </row>
    <row r="88407" spans="2:2">
      <c r="B88407" s="150"/>
    </row>
    <row r="88408" spans="2:2">
      <c r="B88408" s="150"/>
    </row>
    <row r="88409" spans="2:2">
      <c r="B88409" s="150"/>
    </row>
    <row r="88410" spans="2:2">
      <c r="B88410" s="150"/>
    </row>
    <row r="88411" spans="2:2">
      <c r="B88411" s="150"/>
    </row>
    <row r="88412" spans="2:2">
      <c r="B88412" s="150"/>
    </row>
    <row r="88413" spans="2:2">
      <c r="B88413" s="150"/>
    </row>
    <row r="88414" spans="2:2">
      <c r="B88414" s="150"/>
    </row>
    <row r="88415" spans="2:2">
      <c r="B88415" s="150"/>
    </row>
    <row r="88416" spans="2:2">
      <c r="B88416" s="150"/>
    </row>
    <row r="88417" spans="2:2">
      <c r="B88417" s="150"/>
    </row>
    <row r="88418" spans="2:2">
      <c r="B88418" s="150"/>
    </row>
    <row r="88419" spans="2:2">
      <c r="B88419" s="150"/>
    </row>
    <row r="88420" spans="2:2">
      <c r="B88420" s="150"/>
    </row>
    <row r="88421" spans="2:2">
      <c r="B88421" s="150"/>
    </row>
    <row r="88422" spans="2:2">
      <c r="B88422" s="150"/>
    </row>
    <row r="88423" spans="2:2">
      <c r="B88423" s="150"/>
    </row>
    <row r="88424" spans="2:2">
      <c r="B88424" s="150"/>
    </row>
    <row r="88425" spans="2:2">
      <c r="B88425" s="150"/>
    </row>
    <row r="88426" spans="2:2">
      <c r="B88426" s="150"/>
    </row>
    <row r="88427" spans="2:2">
      <c r="B88427" s="150"/>
    </row>
    <row r="88428" spans="2:2">
      <c r="B88428" s="150"/>
    </row>
    <row r="88429" spans="2:2">
      <c r="B88429" s="150"/>
    </row>
    <row r="88430" spans="2:2">
      <c r="B88430" s="150"/>
    </row>
    <row r="88431" spans="2:2">
      <c r="B88431" s="150"/>
    </row>
    <row r="88432" spans="2:2">
      <c r="B88432" s="150"/>
    </row>
    <row r="88433" spans="2:2">
      <c r="B88433" s="150"/>
    </row>
    <row r="88434" spans="2:2">
      <c r="B88434" s="150"/>
    </row>
    <row r="88435" spans="2:2">
      <c r="B88435" s="150"/>
    </row>
    <row r="88436" spans="2:2">
      <c r="B88436" s="150"/>
    </row>
    <row r="88437" spans="2:2">
      <c r="B88437" s="150"/>
    </row>
    <row r="88438" spans="2:2">
      <c r="B88438" s="150"/>
    </row>
    <row r="88439" spans="2:2">
      <c r="B88439" s="150"/>
    </row>
    <row r="88440" spans="2:2">
      <c r="B88440" s="150"/>
    </row>
    <row r="88441" spans="2:2">
      <c r="B88441" s="150"/>
    </row>
    <row r="88442" spans="2:2">
      <c r="B88442" s="150"/>
    </row>
    <row r="88443" spans="2:2">
      <c r="B88443" s="150"/>
    </row>
    <row r="88444" spans="2:2">
      <c r="B88444" s="150"/>
    </row>
    <row r="88445" spans="2:2">
      <c r="B88445" s="150"/>
    </row>
    <row r="88446" spans="2:2">
      <c r="B88446" s="150"/>
    </row>
    <row r="88447" spans="2:2">
      <c r="B88447" s="150"/>
    </row>
    <row r="88448" spans="2:2">
      <c r="B88448" s="150"/>
    </row>
    <row r="88449" spans="2:2">
      <c r="B88449" s="150"/>
    </row>
    <row r="88450" spans="2:2">
      <c r="B88450" s="150"/>
    </row>
    <row r="88451" spans="2:2">
      <c r="B88451" s="150"/>
    </row>
    <row r="88452" spans="2:2">
      <c r="B88452" s="150"/>
    </row>
    <row r="88453" spans="2:2">
      <c r="B88453" s="150"/>
    </row>
    <row r="88454" spans="2:2">
      <c r="B88454" s="150"/>
    </row>
    <row r="88455" spans="2:2">
      <c r="B88455" s="150"/>
    </row>
    <row r="88456" spans="2:2">
      <c r="B88456" s="150"/>
    </row>
    <row r="88457" spans="2:2">
      <c r="B88457" s="150"/>
    </row>
    <row r="88458" spans="2:2">
      <c r="B88458" s="150"/>
    </row>
    <row r="88459" spans="2:2">
      <c r="B88459" s="150"/>
    </row>
    <row r="88460" spans="2:2">
      <c r="B88460" s="150"/>
    </row>
    <row r="88461" spans="2:2">
      <c r="B88461" s="150"/>
    </row>
    <row r="88462" spans="2:2">
      <c r="B88462" s="150"/>
    </row>
    <row r="88463" spans="2:2">
      <c r="B88463" s="150"/>
    </row>
    <row r="88464" spans="2:2">
      <c r="B88464" s="150"/>
    </row>
    <row r="88465" spans="2:2">
      <c r="B88465" s="150"/>
    </row>
    <row r="88466" spans="2:2">
      <c r="B88466" s="150"/>
    </row>
    <row r="88467" spans="2:2">
      <c r="B88467" s="150"/>
    </row>
    <row r="88468" spans="2:2">
      <c r="B88468" s="150"/>
    </row>
    <row r="88469" spans="2:2">
      <c r="B88469" s="150"/>
    </row>
    <row r="88470" spans="2:2">
      <c r="B88470" s="150"/>
    </row>
    <row r="88471" spans="2:2">
      <c r="B88471" s="150"/>
    </row>
    <row r="88472" spans="2:2">
      <c r="B88472" s="150"/>
    </row>
    <row r="88473" spans="2:2">
      <c r="B88473" s="150"/>
    </row>
    <row r="88474" spans="2:2">
      <c r="B88474" s="150"/>
    </row>
    <row r="88475" spans="2:2">
      <c r="B88475" s="150"/>
    </row>
    <row r="88476" spans="2:2">
      <c r="B88476" s="150"/>
    </row>
    <row r="88477" spans="2:2">
      <c r="B88477" s="150"/>
    </row>
    <row r="88478" spans="2:2">
      <c r="B88478" s="150"/>
    </row>
    <row r="88479" spans="2:2">
      <c r="B88479" s="150"/>
    </row>
    <row r="88480" spans="2:2">
      <c r="B88480" s="150"/>
    </row>
    <row r="88481" spans="2:2">
      <c r="B88481" s="150"/>
    </row>
    <row r="88482" spans="2:2">
      <c r="B88482" s="150"/>
    </row>
    <row r="88483" spans="2:2">
      <c r="B88483" s="150"/>
    </row>
    <row r="88484" spans="2:2">
      <c r="B88484" s="150"/>
    </row>
    <row r="88485" spans="2:2">
      <c r="B88485" s="150"/>
    </row>
    <row r="88486" spans="2:2">
      <c r="B88486" s="150"/>
    </row>
    <row r="88487" spans="2:2">
      <c r="B88487" s="150"/>
    </row>
    <row r="88488" spans="2:2">
      <c r="B88488" s="150"/>
    </row>
    <row r="88489" spans="2:2">
      <c r="B88489" s="150"/>
    </row>
    <row r="88490" spans="2:2">
      <c r="B88490" s="150"/>
    </row>
    <row r="88491" spans="2:2">
      <c r="B88491" s="150"/>
    </row>
    <row r="88492" spans="2:2">
      <c r="B88492" s="150"/>
    </row>
    <row r="88493" spans="2:2">
      <c r="B88493" s="150"/>
    </row>
    <row r="88494" spans="2:2">
      <c r="B88494" s="150"/>
    </row>
    <row r="88495" spans="2:2">
      <c r="B88495" s="150"/>
    </row>
    <row r="88496" spans="2:2">
      <c r="B88496" s="150"/>
    </row>
    <row r="88497" spans="2:2">
      <c r="B88497" s="150"/>
    </row>
    <row r="88498" spans="2:2">
      <c r="B88498" s="150"/>
    </row>
    <row r="88499" spans="2:2">
      <c r="B88499" s="150"/>
    </row>
    <row r="88500" spans="2:2">
      <c r="B88500" s="150"/>
    </row>
    <row r="88501" spans="2:2">
      <c r="B88501" s="150"/>
    </row>
    <row r="88502" spans="2:2">
      <c r="B88502" s="150"/>
    </row>
    <row r="88503" spans="2:2">
      <c r="B88503" s="150"/>
    </row>
    <row r="88504" spans="2:2">
      <c r="B88504" s="150"/>
    </row>
    <row r="88505" spans="2:2">
      <c r="B88505" s="150"/>
    </row>
    <row r="88506" spans="2:2">
      <c r="B88506" s="150"/>
    </row>
    <row r="88507" spans="2:2">
      <c r="B88507" s="150"/>
    </row>
    <row r="88508" spans="2:2">
      <c r="B88508" s="150"/>
    </row>
    <row r="88509" spans="2:2">
      <c r="B88509" s="150"/>
    </row>
    <row r="88510" spans="2:2">
      <c r="B88510" s="150"/>
    </row>
    <row r="88511" spans="2:2">
      <c r="B88511" s="150"/>
    </row>
    <row r="88512" spans="2:2">
      <c r="B88512" s="150"/>
    </row>
    <row r="88513" spans="2:2">
      <c r="B88513" s="150"/>
    </row>
    <row r="88514" spans="2:2">
      <c r="B88514" s="150"/>
    </row>
    <row r="88515" spans="2:2">
      <c r="B88515" s="150"/>
    </row>
    <row r="88516" spans="2:2">
      <c r="B88516" s="150"/>
    </row>
    <row r="88517" spans="2:2">
      <c r="B88517" s="150"/>
    </row>
    <row r="88518" spans="2:2">
      <c r="B88518" s="150"/>
    </row>
    <row r="88519" spans="2:2">
      <c r="B88519" s="150"/>
    </row>
    <row r="88520" spans="2:2">
      <c r="B88520" s="150"/>
    </row>
    <row r="88521" spans="2:2">
      <c r="B88521" s="150"/>
    </row>
    <row r="88522" spans="2:2">
      <c r="B88522" s="150"/>
    </row>
    <row r="88523" spans="2:2">
      <c r="B88523" s="150"/>
    </row>
    <row r="88524" spans="2:2">
      <c r="B88524" s="150"/>
    </row>
    <row r="88525" spans="2:2">
      <c r="B88525" s="150"/>
    </row>
    <row r="88526" spans="2:2">
      <c r="B88526" s="150"/>
    </row>
    <row r="88527" spans="2:2">
      <c r="B88527" s="150"/>
    </row>
    <row r="88528" spans="2:2">
      <c r="B88528" s="150"/>
    </row>
    <row r="88529" spans="2:2">
      <c r="B88529" s="150"/>
    </row>
    <row r="88530" spans="2:2">
      <c r="B88530" s="150"/>
    </row>
    <row r="88531" spans="2:2">
      <c r="B88531" s="150"/>
    </row>
    <row r="88532" spans="2:2">
      <c r="B88532" s="150"/>
    </row>
    <row r="88533" spans="2:2">
      <c r="B88533" s="150"/>
    </row>
    <row r="88534" spans="2:2">
      <c r="B88534" s="150"/>
    </row>
    <row r="88535" spans="2:2">
      <c r="B88535" s="150"/>
    </row>
    <row r="88536" spans="2:2">
      <c r="B88536" s="150"/>
    </row>
    <row r="88537" spans="2:2">
      <c r="B88537" s="150"/>
    </row>
    <row r="88538" spans="2:2">
      <c r="B88538" s="150"/>
    </row>
    <row r="88539" spans="2:2">
      <c r="B88539" s="150"/>
    </row>
    <row r="88540" spans="2:2">
      <c r="B88540" s="150"/>
    </row>
    <row r="88541" spans="2:2">
      <c r="B88541" s="150"/>
    </row>
    <row r="88542" spans="2:2">
      <c r="B88542" s="150"/>
    </row>
    <row r="88543" spans="2:2">
      <c r="B88543" s="150"/>
    </row>
    <row r="88544" spans="2:2">
      <c r="B88544" s="150"/>
    </row>
    <row r="88545" spans="2:2">
      <c r="B88545" s="150"/>
    </row>
    <row r="88546" spans="2:2">
      <c r="B88546" s="150"/>
    </row>
    <row r="88547" spans="2:2">
      <c r="B88547" s="150"/>
    </row>
    <row r="88548" spans="2:2">
      <c r="B88548" s="150"/>
    </row>
    <row r="88549" spans="2:2">
      <c r="B88549" s="150"/>
    </row>
    <row r="88550" spans="2:2">
      <c r="B88550" s="150"/>
    </row>
    <row r="88551" spans="2:2">
      <c r="B88551" s="150"/>
    </row>
    <row r="88552" spans="2:2">
      <c r="B88552" s="150"/>
    </row>
    <row r="88553" spans="2:2">
      <c r="B88553" s="150"/>
    </row>
    <row r="88554" spans="2:2">
      <c r="B88554" s="150"/>
    </row>
    <row r="88555" spans="2:2">
      <c r="B88555" s="150"/>
    </row>
    <row r="88556" spans="2:2">
      <c r="B88556" s="150"/>
    </row>
    <row r="88557" spans="2:2">
      <c r="B88557" s="150"/>
    </row>
    <row r="88558" spans="2:2">
      <c r="B88558" s="150"/>
    </row>
    <row r="88559" spans="2:2">
      <c r="B88559" s="150"/>
    </row>
    <row r="88560" spans="2:2">
      <c r="B88560" s="150"/>
    </row>
    <row r="88561" spans="2:2">
      <c r="B88561" s="150"/>
    </row>
    <row r="88562" spans="2:2">
      <c r="B88562" s="150"/>
    </row>
    <row r="88563" spans="2:2">
      <c r="B88563" s="150"/>
    </row>
    <row r="88564" spans="2:2">
      <c r="B88564" s="150"/>
    </row>
    <row r="88565" spans="2:2">
      <c r="B88565" s="150"/>
    </row>
    <row r="88566" spans="2:2">
      <c r="B88566" s="150"/>
    </row>
    <row r="88567" spans="2:2">
      <c r="B88567" s="150"/>
    </row>
    <row r="88568" spans="2:2">
      <c r="B88568" s="150"/>
    </row>
    <row r="88569" spans="2:2">
      <c r="B88569" s="150"/>
    </row>
    <row r="88570" spans="2:2">
      <c r="B88570" s="150"/>
    </row>
    <row r="88571" spans="2:2">
      <c r="B88571" s="150"/>
    </row>
    <row r="88572" spans="2:2">
      <c r="B88572" s="150"/>
    </row>
    <row r="88573" spans="2:2">
      <c r="B88573" s="150"/>
    </row>
    <row r="88574" spans="2:2">
      <c r="B88574" s="150"/>
    </row>
    <row r="88575" spans="2:2">
      <c r="B88575" s="150"/>
    </row>
    <row r="88576" spans="2:2">
      <c r="B88576" s="150"/>
    </row>
    <row r="88577" spans="2:2">
      <c r="B88577" s="150"/>
    </row>
    <row r="88578" spans="2:2">
      <c r="B88578" s="150"/>
    </row>
    <row r="88579" spans="2:2">
      <c r="B88579" s="150"/>
    </row>
    <row r="88580" spans="2:2">
      <c r="B88580" s="150"/>
    </row>
    <row r="88581" spans="2:2">
      <c r="B88581" s="150"/>
    </row>
    <row r="88582" spans="2:2">
      <c r="B88582" s="150"/>
    </row>
    <row r="88583" spans="2:2">
      <c r="B88583" s="150"/>
    </row>
    <row r="88584" spans="2:2">
      <c r="B88584" s="150"/>
    </row>
    <row r="88585" spans="2:2">
      <c r="B88585" s="150"/>
    </row>
    <row r="88586" spans="2:2">
      <c r="B88586" s="150"/>
    </row>
    <row r="88587" spans="2:2">
      <c r="B88587" s="150"/>
    </row>
    <row r="88588" spans="2:2">
      <c r="B88588" s="150"/>
    </row>
    <row r="88589" spans="2:2">
      <c r="B88589" s="150"/>
    </row>
    <row r="88590" spans="2:2">
      <c r="B88590" s="150"/>
    </row>
    <row r="88591" spans="2:2">
      <c r="B88591" s="150"/>
    </row>
    <row r="88592" spans="2:2">
      <c r="B88592" s="150"/>
    </row>
    <row r="88593" spans="2:2">
      <c r="B88593" s="150"/>
    </row>
    <row r="88594" spans="2:2">
      <c r="B88594" s="150"/>
    </row>
    <row r="88595" spans="2:2">
      <c r="B88595" s="150"/>
    </row>
    <row r="88596" spans="2:2">
      <c r="B88596" s="150"/>
    </row>
    <row r="88597" spans="2:2">
      <c r="B88597" s="150"/>
    </row>
    <row r="88598" spans="2:2">
      <c r="B88598" s="150"/>
    </row>
    <row r="88599" spans="2:2">
      <c r="B88599" s="150"/>
    </row>
    <row r="88600" spans="2:2">
      <c r="B88600" s="150"/>
    </row>
    <row r="88601" spans="2:2">
      <c r="B88601" s="150"/>
    </row>
    <row r="88602" spans="2:2">
      <c r="B88602" s="150"/>
    </row>
    <row r="88603" spans="2:2">
      <c r="B88603" s="150"/>
    </row>
    <row r="88604" spans="2:2">
      <c r="B88604" s="150"/>
    </row>
    <row r="88605" spans="2:2">
      <c r="B88605" s="150"/>
    </row>
    <row r="88606" spans="2:2">
      <c r="B88606" s="150"/>
    </row>
    <row r="88607" spans="2:2">
      <c r="B88607" s="150"/>
    </row>
    <row r="88608" spans="2:2">
      <c r="B88608" s="150"/>
    </row>
    <row r="88609" spans="2:2">
      <c r="B88609" s="150"/>
    </row>
    <row r="88610" spans="2:2">
      <c r="B88610" s="150"/>
    </row>
    <row r="88611" spans="2:2">
      <c r="B88611" s="150"/>
    </row>
    <row r="88612" spans="2:2">
      <c r="B88612" s="150"/>
    </row>
    <row r="88613" spans="2:2">
      <c r="B88613" s="150"/>
    </row>
    <row r="88614" spans="2:2">
      <c r="B88614" s="150"/>
    </row>
    <row r="88615" spans="2:2">
      <c r="B88615" s="150"/>
    </row>
    <row r="88616" spans="2:2">
      <c r="B88616" s="150"/>
    </row>
    <row r="88617" spans="2:2">
      <c r="B88617" s="150"/>
    </row>
    <row r="88618" spans="2:2">
      <c r="B88618" s="150"/>
    </row>
    <row r="88619" spans="2:2">
      <c r="B88619" s="150"/>
    </row>
    <row r="88620" spans="2:2">
      <c r="B88620" s="150"/>
    </row>
    <row r="88621" spans="2:2">
      <c r="B88621" s="150"/>
    </row>
    <row r="88622" spans="2:2">
      <c r="B88622" s="150"/>
    </row>
    <row r="88623" spans="2:2">
      <c r="B88623" s="150"/>
    </row>
    <row r="88624" spans="2:2">
      <c r="B88624" s="150"/>
    </row>
    <row r="88625" spans="2:2">
      <c r="B88625" s="150"/>
    </row>
    <row r="88626" spans="2:2">
      <c r="B88626" s="150"/>
    </row>
    <row r="88627" spans="2:2">
      <c r="B88627" s="150"/>
    </row>
    <row r="88628" spans="2:2">
      <c r="B88628" s="150"/>
    </row>
    <row r="88629" spans="2:2">
      <c r="B88629" s="150"/>
    </row>
    <row r="88630" spans="2:2">
      <c r="B88630" s="150"/>
    </row>
    <row r="88631" spans="2:2">
      <c r="B88631" s="150"/>
    </row>
    <row r="88632" spans="2:2">
      <c r="B88632" s="150"/>
    </row>
    <row r="88633" spans="2:2">
      <c r="B88633" s="150"/>
    </row>
    <row r="88634" spans="2:2">
      <c r="B88634" s="150"/>
    </row>
    <row r="88635" spans="2:2">
      <c r="B88635" s="150"/>
    </row>
    <row r="88636" spans="2:2">
      <c r="B88636" s="150"/>
    </row>
    <row r="88637" spans="2:2">
      <c r="B88637" s="150"/>
    </row>
    <row r="88638" spans="2:2">
      <c r="B88638" s="150"/>
    </row>
    <row r="88639" spans="2:2">
      <c r="B88639" s="150"/>
    </row>
    <row r="88640" spans="2:2">
      <c r="B88640" s="150"/>
    </row>
    <row r="88641" spans="2:2">
      <c r="B88641" s="150"/>
    </row>
    <row r="88642" spans="2:2">
      <c r="B88642" s="150"/>
    </row>
    <row r="88643" spans="2:2">
      <c r="B88643" s="150"/>
    </row>
    <row r="88644" spans="2:2">
      <c r="B88644" s="150"/>
    </row>
    <row r="88645" spans="2:2">
      <c r="B88645" s="150"/>
    </row>
    <row r="88646" spans="2:2">
      <c r="B88646" s="150"/>
    </row>
    <row r="88647" spans="2:2">
      <c r="B88647" s="150"/>
    </row>
    <row r="88648" spans="2:2">
      <c r="B88648" s="150"/>
    </row>
    <row r="88649" spans="2:2">
      <c r="B88649" s="150"/>
    </row>
    <row r="88650" spans="2:2">
      <c r="B88650" s="150"/>
    </row>
    <row r="88651" spans="2:2">
      <c r="B88651" s="150"/>
    </row>
    <row r="88652" spans="2:2">
      <c r="B88652" s="150"/>
    </row>
    <row r="88653" spans="2:2">
      <c r="B88653" s="150"/>
    </row>
    <row r="88654" spans="2:2">
      <c r="B88654" s="150"/>
    </row>
    <row r="88655" spans="2:2">
      <c r="B88655" s="150"/>
    </row>
    <row r="88656" spans="2:2">
      <c r="B88656" s="150"/>
    </row>
    <row r="88657" spans="2:2">
      <c r="B88657" s="150"/>
    </row>
    <row r="88658" spans="2:2">
      <c r="B88658" s="150"/>
    </row>
    <row r="88659" spans="2:2">
      <c r="B88659" s="150"/>
    </row>
    <row r="88660" spans="2:2">
      <c r="B88660" s="150"/>
    </row>
    <row r="88661" spans="2:2">
      <c r="B88661" s="150"/>
    </row>
    <row r="88662" spans="2:2">
      <c r="B88662" s="150"/>
    </row>
    <row r="88663" spans="2:2">
      <c r="B88663" s="150"/>
    </row>
    <row r="88664" spans="2:2">
      <c r="B88664" s="150"/>
    </row>
    <row r="88665" spans="2:2">
      <c r="B88665" s="150"/>
    </row>
    <row r="88666" spans="2:2">
      <c r="B88666" s="150"/>
    </row>
    <row r="88667" spans="2:2">
      <c r="B88667" s="150"/>
    </row>
    <row r="88668" spans="2:2">
      <c r="B88668" s="150"/>
    </row>
    <row r="88669" spans="2:2">
      <c r="B88669" s="150"/>
    </row>
    <row r="88670" spans="2:2">
      <c r="B88670" s="150"/>
    </row>
    <row r="88671" spans="2:2">
      <c r="B88671" s="150"/>
    </row>
    <row r="88672" spans="2:2">
      <c r="B88672" s="150"/>
    </row>
    <row r="88673" spans="2:2">
      <c r="B88673" s="150"/>
    </row>
    <row r="88674" spans="2:2">
      <c r="B88674" s="150"/>
    </row>
    <row r="88675" spans="2:2">
      <c r="B88675" s="150"/>
    </row>
    <row r="88676" spans="2:2">
      <c r="B88676" s="150"/>
    </row>
    <row r="88677" spans="2:2">
      <c r="B88677" s="150"/>
    </row>
    <row r="88678" spans="2:2">
      <c r="B88678" s="150"/>
    </row>
    <row r="88679" spans="2:2">
      <c r="B88679" s="150"/>
    </row>
    <row r="88680" spans="2:2">
      <c r="B88680" s="150"/>
    </row>
    <row r="88681" spans="2:2">
      <c r="B88681" s="150"/>
    </row>
    <row r="88682" spans="2:2">
      <c r="B88682" s="150"/>
    </row>
    <row r="88683" spans="2:2">
      <c r="B88683" s="150"/>
    </row>
    <row r="88684" spans="2:2">
      <c r="B88684" s="150"/>
    </row>
    <row r="88685" spans="2:2">
      <c r="B88685" s="150"/>
    </row>
    <row r="88686" spans="2:2">
      <c r="B88686" s="150"/>
    </row>
    <row r="88687" spans="2:2">
      <c r="B88687" s="150"/>
    </row>
    <row r="88688" spans="2:2">
      <c r="B88688" s="150"/>
    </row>
    <row r="88689" spans="2:2">
      <c r="B88689" s="150"/>
    </row>
    <row r="88690" spans="2:2">
      <c r="B88690" s="150"/>
    </row>
    <row r="88691" spans="2:2">
      <c r="B88691" s="150"/>
    </row>
    <row r="88692" spans="2:2">
      <c r="B88692" s="150"/>
    </row>
    <row r="88693" spans="2:2">
      <c r="B88693" s="150"/>
    </row>
    <row r="88694" spans="2:2">
      <c r="B88694" s="150"/>
    </row>
    <row r="88695" spans="2:2">
      <c r="B88695" s="150"/>
    </row>
    <row r="88696" spans="2:2">
      <c r="B88696" s="150"/>
    </row>
    <row r="88697" spans="2:2">
      <c r="B88697" s="150"/>
    </row>
    <row r="88698" spans="2:2">
      <c r="B88698" s="150"/>
    </row>
    <row r="88699" spans="2:2">
      <c r="B88699" s="150"/>
    </row>
    <row r="88700" spans="2:2">
      <c r="B88700" s="150"/>
    </row>
    <row r="88701" spans="2:2">
      <c r="B88701" s="150"/>
    </row>
    <row r="88702" spans="2:2">
      <c r="B88702" s="150"/>
    </row>
    <row r="88703" spans="2:2">
      <c r="B88703" s="150"/>
    </row>
    <row r="88704" spans="2:2">
      <c r="B88704" s="150"/>
    </row>
    <row r="88705" spans="2:2">
      <c r="B88705" s="150"/>
    </row>
    <row r="88706" spans="2:2">
      <c r="B88706" s="150"/>
    </row>
    <row r="88707" spans="2:2">
      <c r="B88707" s="150"/>
    </row>
    <row r="88708" spans="2:2">
      <c r="B88708" s="150"/>
    </row>
    <row r="88709" spans="2:2">
      <c r="B88709" s="150"/>
    </row>
    <row r="88710" spans="2:2">
      <c r="B88710" s="150"/>
    </row>
    <row r="88711" spans="2:2">
      <c r="B88711" s="150"/>
    </row>
    <row r="88712" spans="2:2">
      <c r="B88712" s="150"/>
    </row>
    <row r="88713" spans="2:2">
      <c r="B88713" s="150"/>
    </row>
    <row r="88714" spans="2:2">
      <c r="B88714" s="150"/>
    </row>
    <row r="88715" spans="2:2">
      <c r="B88715" s="150"/>
    </row>
    <row r="88716" spans="2:2">
      <c r="B88716" s="150"/>
    </row>
    <row r="88717" spans="2:2">
      <c r="B88717" s="150"/>
    </row>
    <row r="88718" spans="2:2">
      <c r="B88718" s="150"/>
    </row>
    <row r="88719" spans="2:2">
      <c r="B88719" s="150"/>
    </row>
    <row r="88720" spans="2:2">
      <c r="B88720" s="150"/>
    </row>
    <row r="88721" spans="2:2">
      <c r="B88721" s="150"/>
    </row>
    <row r="88722" spans="2:2">
      <c r="B88722" s="150"/>
    </row>
    <row r="88723" spans="2:2">
      <c r="B88723" s="150"/>
    </row>
    <row r="88724" spans="2:2">
      <c r="B88724" s="150"/>
    </row>
    <row r="88725" spans="2:2">
      <c r="B88725" s="150"/>
    </row>
    <row r="88726" spans="2:2">
      <c r="B88726" s="150"/>
    </row>
    <row r="88727" spans="2:2">
      <c r="B88727" s="150"/>
    </row>
    <row r="88728" spans="2:2">
      <c r="B88728" s="150"/>
    </row>
    <row r="88729" spans="2:2">
      <c r="B88729" s="150"/>
    </row>
    <row r="88730" spans="2:2">
      <c r="B88730" s="150"/>
    </row>
    <row r="88731" spans="2:2">
      <c r="B88731" s="150"/>
    </row>
    <row r="88732" spans="2:2">
      <c r="B88732" s="150"/>
    </row>
    <row r="88733" spans="2:2">
      <c r="B88733" s="150"/>
    </row>
    <row r="88734" spans="2:2">
      <c r="B88734" s="150"/>
    </row>
    <row r="88735" spans="2:2">
      <c r="B88735" s="150"/>
    </row>
    <row r="88736" spans="2:2">
      <c r="B88736" s="150"/>
    </row>
    <row r="88737" spans="2:2">
      <c r="B88737" s="150"/>
    </row>
    <row r="88738" spans="2:2">
      <c r="B88738" s="150"/>
    </row>
    <row r="88739" spans="2:2">
      <c r="B88739" s="150"/>
    </row>
    <row r="88740" spans="2:2">
      <c r="B88740" s="150"/>
    </row>
    <row r="88741" spans="2:2">
      <c r="B88741" s="150"/>
    </row>
    <row r="88742" spans="2:2">
      <c r="B88742" s="150"/>
    </row>
    <row r="88743" spans="2:2">
      <c r="B88743" s="150"/>
    </row>
    <row r="88744" spans="2:2">
      <c r="B88744" s="150"/>
    </row>
    <row r="88745" spans="2:2">
      <c r="B88745" s="150"/>
    </row>
    <row r="88746" spans="2:2">
      <c r="B88746" s="150"/>
    </row>
    <row r="88747" spans="2:2">
      <c r="B88747" s="150"/>
    </row>
    <row r="88748" spans="2:2">
      <c r="B88748" s="150"/>
    </row>
    <row r="88749" spans="2:2">
      <c r="B88749" s="150"/>
    </row>
    <row r="88750" spans="2:2">
      <c r="B88750" s="150"/>
    </row>
    <row r="88751" spans="2:2">
      <c r="B88751" s="150"/>
    </row>
    <row r="88752" spans="2:2">
      <c r="B88752" s="150"/>
    </row>
    <row r="88753" spans="2:2">
      <c r="B88753" s="150"/>
    </row>
    <row r="88754" spans="2:2">
      <c r="B88754" s="150"/>
    </row>
    <row r="88755" spans="2:2">
      <c r="B88755" s="150"/>
    </row>
    <row r="88756" spans="2:2">
      <c r="B88756" s="150"/>
    </row>
    <row r="88757" spans="2:2">
      <c r="B88757" s="150"/>
    </row>
    <row r="88758" spans="2:2">
      <c r="B88758" s="150"/>
    </row>
    <row r="88759" spans="2:2">
      <c r="B88759" s="150"/>
    </row>
    <row r="88760" spans="2:2">
      <c r="B88760" s="150"/>
    </row>
    <row r="88761" spans="2:2">
      <c r="B88761" s="150"/>
    </row>
    <row r="88762" spans="2:2">
      <c r="B88762" s="150"/>
    </row>
    <row r="88763" spans="2:2">
      <c r="B88763" s="150"/>
    </row>
    <row r="88764" spans="2:2">
      <c r="B88764" s="150"/>
    </row>
    <row r="88765" spans="2:2">
      <c r="B88765" s="150"/>
    </row>
    <row r="88766" spans="2:2">
      <c r="B88766" s="150"/>
    </row>
    <row r="88767" spans="2:2">
      <c r="B88767" s="150"/>
    </row>
    <row r="88768" spans="2:2">
      <c r="B88768" s="150"/>
    </row>
    <row r="88769" spans="2:2">
      <c r="B88769" s="150"/>
    </row>
    <row r="88770" spans="2:2">
      <c r="B88770" s="150"/>
    </row>
    <row r="88771" spans="2:2">
      <c r="B88771" s="150"/>
    </row>
    <row r="88772" spans="2:2">
      <c r="B88772" s="150"/>
    </row>
    <row r="88773" spans="2:2">
      <c r="B88773" s="150"/>
    </row>
    <row r="88774" spans="2:2">
      <c r="B88774" s="150"/>
    </row>
    <row r="88775" spans="2:2">
      <c r="B88775" s="150"/>
    </row>
    <row r="88776" spans="2:2">
      <c r="B88776" s="150"/>
    </row>
    <row r="88777" spans="2:2">
      <c r="B88777" s="150"/>
    </row>
    <row r="88778" spans="2:2">
      <c r="B88778" s="150"/>
    </row>
    <row r="88779" spans="2:2">
      <c r="B88779" s="150"/>
    </row>
    <row r="88780" spans="2:2">
      <c r="B88780" s="150"/>
    </row>
    <row r="88781" spans="2:2">
      <c r="B88781" s="150"/>
    </row>
    <row r="88782" spans="2:2">
      <c r="B88782" s="150"/>
    </row>
    <row r="88783" spans="2:2">
      <c r="B88783" s="150"/>
    </row>
    <row r="88784" spans="2:2">
      <c r="B88784" s="150"/>
    </row>
    <row r="88785" spans="2:2">
      <c r="B88785" s="150"/>
    </row>
    <row r="88786" spans="2:2">
      <c r="B88786" s="150"/>
    </row>
    <row r="88787" spans="2:2">
      <c r="B88787" s="150"/>
    </row>
    <row r="88788" spans="2:2">
      <c r="B88788" s="150"/>
    </row>
    <row r="88789" spans="2:2">
      <c r="B88789" s="150"/>
    </row>
    <row r="88790" spans="2:2">
      <c r="B88790" s="150"/>
    </row>
    <row r="88791" spans="2:2">
      <c r="B88791" s="150"/>
    </row>
    <row r="88792" spans="2:2">
      <c r="B88792" s="150"/>
    </row>
    <row r="88793" spans="2:2">
      <c r="B88793" s="150"/>
    </row>
    <row r="88794" spans="2:2">
      <c r="B88794" s="150"/>
    </row>
    <row r="88795" spans="2:2">
      <c r="B88795" s="150"/>
    </row>
    <row r="88796" spans="2:2">
      <c r="B88796" s="150"/>
    </row>
    <row r="88797" spans="2:2">
      <c r="B88797" s="150"/>
    </row>
    <row r="88798" spans="2:2">
      <c r="B88798" s="150"/>
    </row>
    <row r="88799" spans="2:2">
      <c r="B88799" s="150"/>
    </row>
    <row r="88800" spans="2:2">
      <c r="B88800" s="150"/>
    </row>
    <row r="88801" spans="2:2">
      <c r="B88801" s="150"/>
    </row>
    <row r="88802" spans="2:2">
      <c r="B88802" s="150"/>
    </row>
    <row r="88803" spans="2:2">
      <c r="B88803" s="150"/>
    </row>
    <row r="88804" spans="2:2">
      <c r="B88804" s="150"/>
    </row>
    <row r="88805" spans="2:2">
      <c r="B88805" s="150"/>
    </row>
    <row r="88806" spans="2:2">
      <c r="B88806" s="150"/>
    </row>
    <row r="88807" spans="2:2">
      <c r="B88807" s="150"/>
    </row>
    <row r="88808" spans="2:2">
      <c r="B88808" s="150"/>
    </row>
    <row r="88809" spans="2:2">
      <c r="B88809" s="150"/>
    </row>
    <row r="88810" spans="2:2">
      <c r="B88810" s="150"/>
    </row>
    <row r="88811" spans="2:2">
      <c r="B88811" s="150"/>
    </row>
    <row r="88812" spans="2:2">
      <c r="B88812" s="150"/>
    </row>
    <row r="88813" spans="2:2">
      <c r="B88813" s="150"/>
    </row>
    <row r="88814" spans="2:2">
      <c r="B88814" s="150"/>
    </row>
    <row r="88815" spans="2:2">
      <c r="B88815" s="150"/>
    </row>
    <row r="88816" spans="2:2">
      <c r="B88816" s="150"/>
    </row>
    <row r="88817" spans="2:2">
      <c r="B88817" s="150"/>
    </row>
    <row r="88818" spans="2:2">
      <c r="B88818" s="150"/>
    </row>
    <row r="88819" spans="2:2">
      <c r="B88819" s="150"/>
    </row>
    <row r="88820" spans="2:2">
      <c r="B88820" s="150"/>
    </row>
    <row r="88821" spans="2:2">
      <c r="B88821" s="150"/>
    </row>
    <row r="88822" spans="2:2">
      <c r="B88822" s="150"/>
    </row>
    <row r="88823" spans="2:2">
      <c r="B88823" s="150"/>
    </row>
    <row r="88824" spans="2:2">
      <c r="B88824" s="150"/>
    </row>
    <row r="88825" spans="2:2">
      <c r="B88825" s="150"/>
    </row>
    <row r="88826" spans="2:2">
      <c r="B88826" s="150"/>
    </row>
    <row r="88827" spans="2:2">
      <c r="B88827" s="150"/>
    </row>
    <row r="88828" spans="2:2">
      <c r="B88828" s="150"/>
    </row>
    <row r="88829" spans="2:2">
      <c r="B88829" s="150"/>
    </row>
    <row r="88830" spans="2:2">
      <c r="B88830" s="150"/>
    </row>
    <row r="88831" spans="2:2">
      <c r="B88831" s="150"/>
    </row>
    <row r="88832" spans="2:2">
      <c r="B88832" s="150"/>
    </row>
    <row r="88833" spans="2:2">
      <c r="B88833" s="150"/>
    </row>
    <row r="88834" spans="2:2">
      <c r="B88834" s="150"/>
    </row>
    <row r="88835" spans="2:2">
      <c r="B88835" s="150"/>
    </row>
    <row r="88836" spans="2:2">
      <c r="B88836" s="150"/>
    </row>
    <row r="88837" spans="2:2">
      <c r="B88837" s="150"/>
    </row>
    <row r="88838" spans="2:2">
      <c r="B88838" s="150"/>
    </row>
    <row r="88839" spans="2:2">
      <c r="B88839" s="150"/>
    </row>
    <row r="88840" spans="2:2">
      <c r="B88840" s="150"/>
    </row>
    <row r="88841" spans="2:2">
      <c r="B88841" s="150"/>
    </row>
    <row r="88842" spans="2:2">
      <c r="B88842" s="150"/>
    </row>
    <row r="88843" spans="2:2">
      <c r="B88843" s="150"/>
    </row>
    <row r="88844" spans="2:2">
      <c r="B88844" s="150"/>
    </row>
    <row r="88845" spans="2:2">
      <c r="B88845" s="150"/>
    </row>
    <row r="88846" spans="2:2">
      <c r="B88846" s="150"/>
    </row>
    <row r="88847" spans="2:2">
      <c r="B88847" s="150"/>
    </row>
    <row r="88848" spans="2:2">
      <c r="B88848" s="150"/>
    </row>
    <row r="88849" spans="2:2">
      <c r="B88849" s="150"/>
    </row>
    <row r="88850" spans="2:2">
      <c r="B88850" s="150"/>
    </row>
    <row r="88851" spans="2:2">
      <c r="B88851" s="150"/>
    </row>
    <row r="88852" spans="2:2">
      <c r="B88852" s="150"/>
    </row>
    <row r="88853" spans="2:2">
      <c r="B88853" s="150"/>
    </row>
    <row r="88854" spans="2:2">
      <c r="B88854" s="150"/>
    </row>
    <row r="88855" spans="2:2">
      <c r="B88855" s="150"/>
    </row>
    <row r="88856" spans="2:2">
      <c r="B88856" s="150"/>
    </row>
    <row r="88857" spans="2:2">
      <c r="B88857" s="150"/>
    </row>
    <row r="88858" spans="2:2">
      <c r="B88858" s="150"/>
    </row>
    <row r="88859" spans="2:2">
      <c r="B88859" s="150"/>
    </row>
    <row r="88860" spans="2:2">
      <c r="B88860" s="150"/>
    </row>
    <row r="88861" spans="2:2">
      <c r="B88861" s="150"/>
    </row>
    <row r="88862" spans="2:2">
      <c r="B88862" s="150"/>
    </row>
    <row r="88863" spans="2:2">
      <c r="B88863" s="150"/>
    </row>
    <row r="88864" spans="2:2">
      <c r="B88864" s="150"/>
    </row>
    <row r="88865" spans="2:2">
      <c r="B88865" s="150"/>
    </row>
    <row r="88866" spans="2:2">
      <c r="B88866" s="150"/>
    </row>
    <row r="88867" spans="2:2">
      <c r="B88867" s="150"/>
    </row>
    <row r="88868" spans="2:2">
      <c r="B88868" s="150"/>
    </row>
    <row r="88869" spans="2:2">
      <c r="B88869" s="150"/>
    </row>
    <row r="88870" spans="2:2">
      <c r="B88870" s="150"/>
    </row>
    <row r="88871" spans="2:2">
      <c r="B88871" s="150"/>
    </row>
    <row r="88872" spans="2:2">
      <c r="B88872" s="150"/>
    </row>
    <row r="88873" spans="2:2">
      <c r="B88873" s="150"/>
    </row>
    <row r="88874" spans="2:2">
      <c r="B88874" s="150"/>
    </row>
    <row r="88875" spans="2:2">
      <c r="B88875" s="150"/>
    </row>
    <row r="88876" spans="2:2">
      <c r="B88876" s="150"/>
    </row>
    <row r="88877" spans="2:2">
      <c r="B88877" s="150"/>
    </row>
    <row r="88878" spans="2:2">
      <c r="B88878" s="150"/>
    </row>
    <row r="88879" spans="2:2">
      <c r="B88879" s="150"/>
    </row>
    <row r="88880" spans="2:2">
      <c r="B88880" s="150"/>
    </row>
    <row r="88881" spans="2:2">
      <c r="B88881" s="150"/>
    </row>
    <row r="88882" spans="2:2">
      <c r="B88882" s="150"/>
    </row>
    <row r="88883" spans="2:2">
      <c r="B88883" s="150"/>
    </row>
    <row r="88884" spans="2:2">
      <c r="B88884" s="150"/>
    </row>
    <row r="88885" spans="2:2">
      <c r="B88885" s="150"/>
    </row>
    <row r="88886" spans="2:2">
      <c r="B88886" s="150"/>
    </row>
    <row r="88887" spans="2:2">
      <c r="B88887" s="150"/>
    </row>
    <row r="88888" spans="2:2">
      <c r="B88888" s="150"/>
    </row>
    <row r="88889" spans="2:2">
      <c r="B88889" s="150"/>
    </row>
    <row r="88890" spans="2:2">
      <c r="B88890" s="150"/>
    </row>
    <row r="88891" spans="2:2">
      <c r="B88891" s="150"/>
    </row>
    <row r="88892" spans="2:2">
      <c r="B88892" s="150"/>
    </row>
    <row r="88893" spans="2:2">
      <c r="B88893" s="150"/>
    </row>
    <row r="88894" spans="2:2">
      <c r="B88894" s="150"/>
    </row>
    <row r="88895" spans="2:2">
      <c r="B88895" s="150"/>
    </row>
    <row r="88896" spans="2:2">
      <c r="B88896" s="150"/>
    </row>
    <row r="88897" spans="2:2">
      <c r="B88897" s="150"/>
    </row>
    <row r="88898" spans="2:2">
      <c r="B88898" s="150"/>
    </row>
    <row r="88899" spans="2:2">
      <c r="B88899" s="150"/>
    </row>
    <row r="88900" spans="2:2">
      <c r="B88900" s="150"/>
    </row>
    <row r="88901" spans="2:2">
      <c r="B88901" s="150"/>
    </row>
    <row r="88902" spans="2:2">
      <c r="B88902" s="150"/>
    </row>
    <row r="88903" spans="2:2">
      <c r="B88903" s="150"/>
    </row>
    <row r="88904" spans="2:2">
      <c r="B88904" s="150"/>
    </row>
    <row r="88905" spans="2:2">
      <c r="B88905" s="150"/>
    </row>
    <row r="88906" spans="2:2">
      <c r="B88906" s="150"/>
    </row>
    <row r="88907" spans="2:2">
      <c r="B88907" s="150"/>
    </row>
    <row r="88908" spans="2:2">
      <c r="B88908" s="150"/>
    </row>
    <row r="88909" spans="2:2">
      <c r="B88909" s="150"/>
    </row>
    <row r="88910" spans="2:2">
      <c r="B88910" s="150"/>
    </row>
    <row r="88911" spans="2:2">
      <c r="B88911" s="150"/>
    </row>
    <row r="88912" spans="2:2">
      <c r="B88912" s="150"/>
    </row>
    <row r="88913" spans="2:2">
      <c r="B88913" s="150"/>
    </row>
    <row r="88914" spans="2:2">
      <c r="B88914" s="150"/>
    </row>
    <row r="88915" spans="2:2">
      <c r="B88915" s="150"/>
    </row>
    <row r="88916" spans="2:2">
      <c r="B88916" s="150"/>
    </row>
    <row r="88917" spans="2:2">
      <c r="B88917" s="150"/>
    </row>
    <row r="88918" spans="2:2">
      <c r="B88918" s="150"/>
    </row>
    <row r="88919" spans="2:2">
      <c r="B88919" s="150"/>
    </row>
    <row r="88920" spans="2:2">
      <c r="B88920" s="150"/>
    </row>
    <row r="88921" spans="2:2">
      <c r="B88921" s="150"/>
    </row>
    <row r="88922" spans="2:2">
      <c r="B88922" s="150"/>
    </row>
    <row r="88923" spans="2:2">
      <c r="B88923" s="150"/>
    </row>
    <row r="88924" spans="2:2">
      <c r="B88924" s="150"/>
    </row>
    <row r="88925" spans="2:2">
      <c r="B88925" s="150"/>
    </row>
    <row r="88926" spans="2:2">
      <c r="B88926" s="150"/>
    </row>
    <row r="88927" spans="2:2">
      <c r="B88927" s="150"/>
    </row>
    <row r="88928" spans="2:2">
      <c r="B88928" s="150"/>
    </row>
    <row r="88929" spans="2:2">
      <c r="B88929" s="150"/>
    </row>
    <row r="88930" spans="2:2">
      <c r="B88930" s="150"/>
    </row>
    <row r="88931" spans="2:2">
      <c r="B88931" s="150"/>
    </row>
    <row r="88932" spans="2:2">
      <c r="B88932" s="150"/>
    </row>
    <row r="88933" spans="2:2">
      <c r="B88933" s="150"/>
    </row>
    <row r="88934" spans="2:2">
      <c r="B88934" s="150"/>
    </row>
    <row r="88935" spans="2:2">
      <c r="B88935" s="150"/>
    </row>
    <row r="88936" spans="2:2">
      <c r="B88936" s="150"/>
    </row>
    <row r="88937" spans="2:2">
      <c r="B88937" s="150"/>
    </row>
    <row r="88938" spans="2:2">
      <c r="B88938" s="150"/>
    </row>
    <row r="88939" spans="2:2">
      <c r="B88939" s="150"/>
    </row>
    <row r="88940" spans="2:2">
      <c r="B88940" s="150"/>
    </row>
    <row r="88941" spans="2:2">
      <c r="B88941" s="150"/>
    </row>
    <row r="88942" spans="2:2">
      <c r="B88942" s="150"/>
    </row>
    <row r="88943" spans="2:2">
      <c r="B88943" s="150"/>
    </row>
    <row r="88944" spans="2:2">
      <c r="B88944" s="150"/>
    </row>
    <row r="88945" spans="2:2">
      <c r="B88945" s="150"/>
    </row>
    <row r="88946" spans="2:2">
      <c r="B88946" s="150"/>
    </row>
    <row r="88947" spans="2:2">
      <c r="B88947" s="150"/>
    </row>
    <row r="88948" spans="2:2">
      <c r="B88948" s="150"/>
    </row>
    <row r="88949" spans="2:2">
      <c r="B88949" s="150"/>
    </row>
    <row r="88950" spans="2:2">
      <c r="B88950" s="150"/>
    </row>
    <row r="88951" spans="2:2">
      <c r="B88951" s="150"/>
    </row>
    <row r="88952" spans="2:2">
      <c r="B88952" s="150"/>
    </row>
    <row r="88953" spans="2:2">
      <c r="B88953" s="150"/>
    </row>
    <row r="88954" spans="2:2">
      <c r="B88954" s="150"/>
    </row>
    <row r="88955" spans="2:2">
      <c r="B88955" s="150"/>
    </row>
    <row r="88956" spans="2:2">
      <c r="B88956" s="150"/>
    </row>
    <row r="88957" spans="2:2">
      <c r="B88957" s="150"/>
    </row>
    <row r="88958" spans="2:2">
      <c r="B88958" s="150"/>
    </row>
    <row r="88959" spans="2:2">
      <c r="B88959" s="150"/>
    </row>
    <row r="88960" spans="2:2">
      <c r="B88960" s="150"/>
    </row>
    <row r="88961" spans="2:2">
      <c r="B88961" s="150"/>
    </row>
    <row r="88962" spans="2:2">
      <c r="B88962" s="150"/>
    </row>
    <row r="88963" spans="2:2">
      <c r="B88963" s="150"/>
    </row>
    <row r="88964" spans="2:2">
      <c r="B88964" s="150"/>
    </row>
    <row r="88965" spans="2:2">
      <c r="B88965" s="150"/>
    </row>
    <row r="88966" spans="2:2">
      <c r="B88966" s="150"/>
    </row>
    <row r="88967" spans="2:2">
      <c r="B88967" s="150"/>
    </row>
    <row r="88968" spans="2:2">
      <c r="B88968" s="150"/>
    </row>
    <row r="88969" spans="2:2">
      <c r="B88969" s="150"/>
    </row>
    <row r="88970" spans="2:2">
      <c r="B88970" s="150"/>
    </row>
    <row r="88971" spans="2:2">
      <c r="B88971" s="150"/>
    </row>
    <row r="88972" spans="2:2">
      <c r="B88972" s="150"/>
    </row>
    <row r="88973" spans="2:2">
      <c r="B88973" s="150"/>
    </row>
    <row r="88974" spans="2:2">
      <c r="B88974" s="150"/>
    </row>
    <row r="88975" spans="2:2">
      <c r="B88975" s="150"/>
    </row>
    <row r="88976" spans="2:2">
      <c r="B88976" s="150"/>
    </row>
    <row r="88977" spans="2:2">
      <c r="B88977" s="150"/>
    </row>
    <row r="88978" spans="2:2">
      <c r="B88978" s="150"/>
    </row>
    <row r="88979" spans="2:2">
      <c r="B88979" s="150"/>
    </row>
    <row r="88980" spans="2:2">
      <c r="B88980" s="150"/>
    </row>
    <row r="88981" spans="2:2">
      <c r="B88981" s="150"/>
    </row>
    <row r="88982" spans="2:2">
      <c r="B88982" s="150"/>
    </row>
    <row r="88983" spans="2:2">
      <c r="B88983" s="150"/>
    </row>
    <row r="88984" spans="2:2">
      <c r="B88984" s="150"/>
    </row>
    <row r="88985" spans="2:2">
      <c r="B88985" s="150"/>
    </row>
    <row r="88986" spans="2:2">
      <c r="B88986" s="150"/>
    </row>
    <row r="88987" spans="2:2">
      <c r="B88987" s="150"/>
    </row>
    <row r="88988" spans="2:2">
      <c r="B88988" s="150"/>
    </row>
    <row r="88989" spans="2:2">
      <c r="B88989" s="150"/>
    </row>
    <row r="88990" spans="2:2">
      <c r="B88990" s="150"/>
    </row>
    <row r="88991" spans="2:2">
      <c r="B88991" s="150"/>
    </row>
    <row r="88992" spans="2:2">
      <c r="B88992" s="150"/>
    </row>
    <row r="88993" spans="2:2">
      <c r="B88993" s="150"/>
    </row>
    <row r="88994" spans="2:2">
      <c r="B88994" s="150"/>
    </row>
    <row r="88995" spans="2:2">
      <c r="B88995" s="150"/>
    </row>
    <row r="88996" spans="2:2">
      <c r="B88996" s="150"/>
    </row>
    <row r="88997" spans="2:2">
      <c r="B88997" s="150"/>
    </row>
    <row r="88998" spans="2:2">
      <c r="B88998" s="150"/>
    </row>
    <row r="88999" spans="2:2">
      <c r="B88999" s="150"/>
    </row>
    <row r="89000" spans="2:2">
      <c r="B89000" s="150"/>
    </row>
    <row r="89001" spans="2:2">
      <c r="B89001" s="150"/>
    </row>
    <row r="89002" spans="2:2">
      <c r="B89002" s="150"/>
    </row>
    <row r="89003" spans="2:2">
      <c r="B89003" s="150"/>
    </row>
    <row r="89004" spans="2:2">
      <c r="B89004" s="150"/>
    </row>
    <row r="89005" spans="2:2">
      <c r="B89005" s="150"/>
    </row>
    <row r="89006" spans="2:2">
      <c r="B89006" s="150"/>
    </row>
    <row r="89007" spans="2:2">
      <c r="B89007" s="150"/>
    </row>
    <row r="89008" spans="2:2">
      <c r="B89008" s="150"/>
    </row>
    <row r="89009" spans="2:2">
      <c r="B89009" s="150"/>
    </row>
    <row r="89010" spans="2:2">
      <c r="B89010" s="150"/>
    </row>
    <row r="89011" spans="2:2">
      <c r="B89011" s="150"/>
    </row>
    <row r="89012" spans="2:2">
      <c r="B89012" s="150"/>
    </row>
    <row r="89013" spans="2:2">
      <c r="B89013" s="150"/>
    </row>
    <row r="89014" spans="2:2">
      <c r="B89014" s="150"/>
    </row>
    <row r="89015" spans="2:2">
      <c r="B89015" s="150"/>
    </row>
    <row r="89016" spans="2:2">
      <c r="B89016" s="150"/>
    </row>
    <row r="89017" spans="2:2">
      <c r="B89017" s="150"/>
    </row>
    <row r="89018" spans="2:2">
      <c r="B89018" s="150"/>
    </row>
    <row r="89019" spans="2:2">
      <c r="B89019" s="150"/>
    </row>
    <row r="89020" spans="2:2">
      <c r="B89020" s="150"/>
    </row>
    <row r="89021" spans="2:2">
      <c r="B89021" s="150"/>
    </row>
    <row r="89022" spans="2:2">
      <c r="B89022" s="150"/>
    </row>
    <row r="89023" spans="2:2">
      <c r="B89023" s="150"/>
    </row>
    <row r="89024" spans="2:2">
      <c r="B89024" s="150"/>
    </row>
    <row r="89025" spans="2:2">
      <c r="B89025" s="150"/>
    </row>
    <row r="89026" spans="2:2">
      <c r="B89026" s="150"/>
    </row>
    <row r="89027" spans="2:2">
      <c r="B89027" s="150"/>
    </row>
    <row r="89028" spans="2:2">
      <c r="B89028" s="150"/>
    </row>
    <row r="89029" spans="2:2">
      <c r="B89029" s="150"/>
    </row>
    <row r="89030" spans="2:2">
      <c r="B89030" s="150"/>
    </row>
    <row r="89031" spans="2:2">
      <c r="B89031" s="150"/>
    </row>
    <row r="89032" spans="2:2">
      <c r="B89032" s="150"/>
    </row>
    <row r="89033" spans="2:2">
      <c r="B89033" s="150"/>
    </row>
    <row r="89034" spans="2:2">
      <c r="B89034" s="150"/>
    </row>
    <row r="89035" spans="2:2">
      <c r="B89035" s="150"/>
    </row>
    <row r="89036" spans="2:2">
      <c r="B89036" s="150"/>
    </row>
    <row r="89037" spans="2:2">
      <c r="B89037" s="150"/>
    </row>
    <row r="89038" spans="2:2">
      <c r="B89038" s="150"/>
    </row>
    <row r="89039" spans="2:2">
      <c r="B89039" s="150"/>
    </row>
    <row r="89040" spans="2:2">
      <c r="B89040" s="150"/>
    </row>
    <row r="89041" spans="2:2">
      <c r="B89041" s="150"/>
    </row>
    <row r="89042" spans="2:2">
      <c r="B89042" s="150"/>
    </row>
    <row r="89043" spans="2:2">
      <c r="B89043" s="150"/>
    </row>
    <row r="89044" spans="2:2">
      <c r="B89044" s="150"/>
    </row>
    <row r="89045" spans="2:2">
      <c r="B89045" s="150"/>
    </row>
    <row r="89046" spans="2:2">
      <c r="B89046" s="150"/>
    </row>
    <row r="89047" spans="2:2">
      <c r="B89047" s="150"/>
    </row>
    <row r="89048" spans="2:2">
      <c r="B89048" s="150"/>
    </row>
    <row r="89049" spans="2:2">
      <c r="B89049" s="150"/>
    </row>
    <row r="89050" spans="2:2">
      <c r="B89050" s="150"/>
    </row>
    <row r="89051" spans="2:2">
      <c r="B89051" s="150"/>
    </row>
    <row r="89052" spans="2:2">
      <c r="B89052" s="150"/>
    </row>
    <row r="89053" spans="2:2">
      <c r="B89053" s="150"/>
    </row>
    <row r="89054" spans="2:2">
      <c r="B89054" s="150"/>
    </row>
    <row r="89055" spans="2:2">
      <c r="B89055" s="150"/>
    </row>
    <row r="89056" spans="2:2">
      <c r="B89056" s="150"/>
    </row>
    <row r="89057" spans="2:2">
      <c r="B89057" s="150"/>
    </row>
    <row r="89058" spans="2:2">
      <c r="B89058" s="150"/>
    </row>
    <row r="89059" spans="2:2">
      <c r="B89059" s="150"/>
    </row>
    <row r="89060" spans="2:2">
      <c r="B89060" s="150"/>
    </row>
    <row r="89061" spans="2:2">
      <c r="B89061" s="150"/>
    </row>
    <row r="89062" spans="2:2">
      <c r="B89062" s="150"/>
    </row>
    <row r="89063" spans="2:2">
      <c r="B89063" s="150"/>
    </row>
    <row r="89064" spans="2:2">
      <c r="B89064" s="150"/>
    </row>
    <row r="89065" spans="2:2">
      <c r="B89065" s="150"/>
    </row>
    <row r="89066" spans="2:2">
      <c r="B89066" s="150"/>
    </row>
    <row r="89067" spans="2:2">
      <c r="B89067" s="150"/>
    </row>
    <row r="89068" spans="2:2">
      <c r="B89068" s="150"/>
    </row>
    <row r="89069" spans="2:2">
      <c r="B89069" s="150"/>
    </row>
    <row r="89070" spans="2:2">
      <c r="B89070" s="150"/>
    </row>
    <row r="89071" spans="2:2">
      <c r="B89071" s="150"/>
    </row>
    <row r="89072" spans="2:2">
      <c r="B89072" s="150"/>
    </row>
    <row r="89073" spans="2:2">
      <c r="B89073" s="150"/>
    </row>
    <row r="89074" spans="2:2">
      <c r="B89074" s="150"/>
    </row>
    <row r="89075" spans="2:2">
      <c r="B89075" s="150"/>
    </row>
    <row r="89076" spans="2:2">
      <c r="B89076" s="150"/>
    </row>
    <row r="89077" spans="2:2">
      <c r="B89077" s="150"/>
    </row>
    <row r="89078" spans="2:2">
      <c r="B89078" s="150"/>
    </row>
    <row r="89079" spans="2:2">
      <c r="B89079" s="150"/>
    </row>
    <row r="89080" spans="2:2">
      <c r="B89080" s="150"/>
    </row>
    <row r="89081" spans="2:2">
      <c r="B89081" s="150"/>
    </row>
    <row r="89082" spans="2:2">
      <c r="B89082" s="150"/>
    </row>
    <row r="89083" spans="2:2">
      <c r="B89083" s="150"/>
    </row>
    <row r="89084" spans="2:2">
      <c r="B89084" s="150"/>
    </row>
    <row r="89085" spans="2:2">
      <c r="B89085" s="150"/>
    </row>
    <row r="89086" spans="2:2">
      <c r="B89086" s="150"/>
    </row>
    <row r="89087" spans="2:2">
      <c r="B89087" s="150"/>
    </row>
    <row r="89088" spans="2:2">
      <c r="B89088" s="150"/>
    </row>
    <row r="89089" spans="2:2">
      <c r="B89089" s="150"/>
    </row>
    <row r="89090" spans="2:2">
      <c r="B89090" s="150"/>
    </row>
    <row r="89091" spans="2:2">
      <c r="B89091" s="150"/>
    </row>
    <row r="89092" spans="2:2">
      <c r="B89092" s="150"/>
    </row>
    <row r="89093" spans="2:2">
      <c r="B89093" s="150"/>
    </row>
    <row r="89094" spans="2:2">
      <c r="B89094" s="150"/>
    </row>
    <row r="89095" spans="2:2">
      <c r="B89095" s="150"/>
    </row>
    <row r="89096" spans="2:2">
      <c r="B89096" s="150"/>
    </row>
    <row r="89097" spans="2:2">
      <c r="B89097" s="150"/>
    </row>
    <row r="89098" spans="2:2">
      <c r="B89098" s="150"/>
    </row>
    <row r="89099" spans="2:2">
      <c r="B89099" s="150"/>
    </row>
    <row r="89100" spans="2:2">
      <c r="B89100" s="150"/>
    </row>
    <row r="89101" spans="2:2">
      <c r="B89101" s="150"/>
    </row>
    <row r="89102" spans="2:2">
      <c r="B89102" s="150"/>
    </row>
    <row r="89103" spans="2:2">
      <c r="B89103" s="150"/>
    </row>
    <row r="89104" spans="2:2">
      <c r="B89104" s="150"/>
    </row>
    <row r="89105" spans="2:2">
      <c r="B89105" s="150"/>
    </row>
    <row r="89106" spans="2:2">
      <c r="B89106" s="150"/>
    </row>
    <row r="89107" spans="2:2">
      <c r="B89107" s="150"/>
    </row>
    <row r="89108" spans="2:2">
      <c r="B89108" s="150"/>
    </row>
    <row r="89109" spans="2:2">
      <c r="B89109" s="150"/>
    </row>
    <row r="89110" spans="2:2">
      <c r="B89110" s="150"/>
    </row>
    <row r="89111" spans="2:2">
      <c r="B89111" s="150"/>
    </row>
    <row r="89112" spans="2:2">
      <c r="B89112" s="150"/>
    </row>
    <row r="89113" spans="2:2">
      <c r="B89113" s="150"/>
    </row>
    <row r="89114" spans="2:2">
      <c r="B89114" s="150"/>
    </row>
    <row r="89115" spans="2:2">
      <c r="B89115" s="150"/>
    </row>
    <row r="89116" spans="2:2">
      <c r="B89116" s="150"/>
    </row>
    <row r="89117" spans="2:2">
      <c r="B89117" s="150"/>
    </row>
    <row r="89118" spans="2:2">
      <c r="B89118" s="150"/>
    </row>
    <row r="89119" spans="2:2">
      <c r="B89119" s="150"/>
    </row>
    <row r="89120" spans="2:2">
      <c r="B89120" s="150"/>
    </row>
    <row r="89121" spans="2:2">
      <c r="B89121" s="150"/>
    </row>
    <row r="89122" spans="2:2">
      <c r="B89122" s="150"/>
    </row>
    <row r="89123" spans="2:2">
      <c r="B89123" s="150"/>
    </row>
    <row r="89124" spans="2:2">
      <c r="B89124" s="150"/>
    </row>
    <row r="89125" spans="2:2">
      <c r="B89125" s="150"/>
    </row>
    <row r="89126" spans="2:2">
      <c r="B89126" s="150"/>
    </row>
    <row r="89127" spans="2:2">
      <c r="B89127" s="150"/>
    </row>
    <row r="89128" spans="2:2">
      <c r="B89128" s="150"/>
    </row>
    <row r="89129" spans="2:2">
      <c r="B89129" s="150"/>
    </row>
    <row r="89130" spans="2:2">
      <c r="B89130" s="150"/>
    </row>
    <row r="89131" spans="2:2">
      <c r="B89131" s="150"/>
    </row>
    <row r="89132" spans="2:2">
      <c r="B89132" s="150"/>
    </row>
    <row r="89133" spans="2:2">
      <c r="B89133" s="150"/>
    </row>
    <row r="89134" spans="2:2">
      <c r="B89134" s="150"/>
    </row>
    <row r="89135" spans="2:2">
      <c r="B89135" s="150"/>
    </row>
    <row r="89136" spans="2:2">
      <c r="B89136" s="150"/>
    </row>
    <row r="89137" spans="2:2">
      <c r="B89137" s="150"/>
    </row>
    <row r="89138" spans="2:2">
      <c r="B89138" s="150"/>
    </row>
    <row r="89139" spans="2:2">
      <c r="B89139" s="150"/>
    </row>
    <row r="89140" spans="2:2">
      <c r="B89140" s="150"/>
    </row>
    <row r="89141" spans="2:2">
      <c r="B89141" s="150"/>
    </row>
    <row r="89142" spans="2:2">
      <c r="B89142" s="150"/>
    </row>
    <row r="89143" spans="2:2">
      <c r="B89143" s="150"/>
    </row>
    <row r="89144" spans="2:2">
      <c r="B89144" s="150"/>
    </row>
    <row r="89145" spans="2:2">
      <c r="B89145" s="150"/>
    </row>
    <row r="89146" spans="2:2">
      <c r="B89146" s="150"/>
    </row>
    <row r="89147" spans="2:2">
      <c r="B89147" s="150"/>
    </row>
    <row r="89148" spans="2:2">
      <c r="B89148" s="150"/>
    </row>
    <row r="89149" spans="2:2">
      <c r="B89149" s="150"/>
    </row>
    <row r="89150" spans="2:2">
      <c r="B89150" s="150"/>
    </row>
    <row r="89151" spans="2:2">
      <c r="B89151" s="150"/>
    </row>
    <row r="89152" spans="2:2">
      <c r="B89152" s="150"/>
    </row>
    <row r="89153" spans="2:2">
      <c r="B89153" s="150"/>
    </row>
    <row r="89154" spans="2:2">
      <c r="B89154" s="150"/>
    </row>
    <row r="89155" spans="2:2">
      <c r="B89155" s="150"/>
    </row>
    <row r="89156" spans="2:2">
      <c r="B89156" s="150"/>
    </row>
    <row r="89157" spans="2:2">
      <c r="B89157" s="150"/>
    </row>
    <row r="89158" spans="2:2">
      <c r="B89158" s="150"/>
    </row>
    <row r="89159" spans="2:2">
      <c r="B89159" s="150"/>
    </row>
    <row r="89160" spans="2:2">
      <c r="B89160" s="150"/>
    </row>
    <row r="89161" spans="2:2">
      <c r="B89161" s="150"/>
    </row>
    <row r="89162" spans="2:2">
      <c r="B89162" s="150"/>
    </row>
    <row r="89163" spans="2:2">
      <c r="B89163" s="150"/>
    </row>
    <row r="89164" spans="2:2">
      <c r="B89164" s="150"/>
    </row>
    <row r="89165" spans="2:2">
      <c r="B89165" s="150"/>
    </row>
    <row r="89166" spans="2:2">
      <c r="B89166" s="150"/>
    </row>
    <row r="89167" spans="2:2">
      <c r="B89167" s="150"/>
    </row>
    <row r="89168" spans="2:2">
      <c r="B89168" s="150"/>
    </row>
    <row r="89169" spans="2:2">
      <c r="B89169" s="150"/>
    </row>
    <row r="89170" spans="2:2">
      <c r="B89170" s="150"/>
    </row>
    <row r="89171" spans="2:2">
      <c r="B89171" s="150"/>
    </row>
    <row r="89172" spans="2:2">
      <c r="B89172" s="150"/>
    </row>
    <row r="89173" spans="2:2">
      <c r="B89173" s="150"/>
    </row>
    <row r="89174" spans="2:2">
      <c r="B89174" s="150"/>
    </row>
    <row r="89175" spans="2:2">
      <c r="B89175" s="150"/>
    </row>
    <row r="89176" spans="2:2">
      <c r="B89176" s="150"/>
    </row>
    <row r="89177" spans="2:2">
      <c r="B89177" s="150"/>
    </row>
    <row r="89178" spans="2:2">
      <c r="B89178" s="150"/>
    </row>
    <row r="89179" spans="2:2">
      <c r="B89179" s="150"/>
    </row>
    <row r="89180" spans="2:2">
      <c r="B89180" s="150"/>
    </row>
    <row r="89181" spans="2:2">
      <c r="B89181" s="150"/>
    </row>
    <row r="89182" spans="2:2">
      <c r="B89182" s="150"/>
    </row>
    <row r="89183" spans="2:2">
      <c r="B89183" s="150"/>
    </row>
    <row r="89184" spans="2:2">
      <c r="B89184" s="150"/>
    </row>
    <row r="89185" spans="2:2">
      <c r="B89185" s="150"/>
    </row>
    <row r="89186" spans="2:2">
      <c r="B89186" s="150"/>
    </row>
    <row r="89187" spans="2:2">
      <c r="B89187" s="150"/>
    </row>
    <row r="89188" spans="2:2">
      <c r="B89188" s="150"/>
    </row>
    <row r="89189" spans="2:2">
      <c r="B89189" s="150"/>
    </row>
    <row r="89190" spans="2:2">
      <c r="B89190" s="150"/>
    </row>
    <row r="89191" spans="2:2">
      <c r="B89191" s="150"/>
    </row>
    <row r="89192" spans="2:2">
      <c r="B89192" s="150"/>
    </row>
    <row r="89193" spans="2:2">
      <c r="B89193" s="150"/>
    </row>
    <row r="89194" spans="2:2">
      <c r="B89194" s="150"/>
    </row>
    <row r="89195" spans="2:2">
      <c r="B89195" s="150"/>
    </row>
    <row r="89196" spans="2:2">
      <c r="B89196" s="150"/>
    </row>
    <row r="89197" spans="2:2">
      <c r="B89197" s="150"/>
    </row>
    <row r="89198" spans="2:2">
      <c r="B89198" s="150"/>
    </row>
    <row r="89199" spans="2:2">
      <c r="B89199" s="150"/>
    </row>
    <row r="89200" spans="2:2">
      <c r="B89200" s="150"/>
    </row>
    <row r="89201" spans="2:2">
      <c r="B89201" s="150"/>
    </row>
    <row r="89202" spans="2:2">
      <c r="B89202" s="150"/>
    </row>
    <row r="89203" spans="2:2">
      <c r="B89203" s="150"/>
    </row>
    <row r="89204" spans="2:2">
      <c r="B89204" s="150"/>
    </row>
    <row r="89205" spans="2:2">
      <c r="B89205" s="150"/>
    </row>
    <row r="89206" spans="2:2">
      <c r="B89206" s="150"/>
    </row>
    <row r="89207" spans="2:2">
      <c r="B89207" s="150"/>
    </row>
    <row r="89208" spans="2:2">
      <c r="B89208" s="150"/>
    </row>
    <row r="89209" spans="2:2">
      <c r="B89209" s="150"/>
    </row>
    <row r="89210" spans="2:2">
      <c r="B89210" s="150"/>
    </row>
    <row r="89211" spans="2:2">
      <c r="B89211" s="150"/>
    </row>
    <row r="89212" spans="2:2">
      <c r="B89212" s="150"/>
    </row>
    <row r="89213" spans="2:2">
      <c r="B89213" s="150"/>
    </row>
    <row r="89214" spans="2:2">
      <c r="B89214" s="150"/>
    </row>
    <row r="89215" spans="2:2">
      <c r="B89215" s="150"/>
    </row>
    <row r="89216" spans="2:2">
      <c r="B89216" s="150"/>
    </row>
    <row r="89217" spans="2:2">
      <c r="B89217" s="150"/>
    </row>
    <row r="89218" spans="2:2">
      <c r="B89218" s="150"/>
    </row>
    <row r="89219" spans="2:2">
      <c r="B89219" s="150"/>
    </row>
    <row r="89220" spans="2:2">
      <c r="B89220" s="150"/>
    </row>
    <row r="89221" spans="2:2">
      <c r="B89221" s="150"/>
    </row>
    <row r="89222" spans="2:2">
      <c r="B89222" s="150"/>
    </row>
    <row r="89223" spans="2:2">
      <c r="B89223" s="150"/>
    </row>
    <row r="89224" spans="2:2">
      <c r="B89224" s="150"/>
    </row>
    <row r="89225" spans="2:2">
      <c r="B89225" s="150"/>
    </row>
    <row r="89226" spans="2:2">
      <c r="B89226" s="150"/>
    </row>
    <row r="89227" spans="2:2">
      <c r="B89227" s="150"/>
    </row>
    <row r="89228" spans="2:2">
      <c r="B89228" s="150"/>
    </row>
    <row r="89229" spans="2:2">
      <c r="B89229" s="150"/>
    </row>
    <row r="89230" spans="2:2">
      <c r="B89230" s="150"/>
    </row>
    <row r="89231" spans="2:2">
      <c r="B89231" s="150"/>
    </row>
    <row r="89232" spans="2:2">
      <c r="B89232" s="150"/>
    </row>
    <row r="89233" spans="2:2">
      <c r="B89233" s="150"/>
    </row>
    <row r="89234" spans="2:2">
      <c r="B89234" s="150"/>
    </row>
    <row r="89235" spans="2:2">
      <c r="B89235" s="150"/>
    </row>
    <row r="89236" spans="2:2">
      <c r="B89236" s="150"/>
    </row>
    <row r="89237" spans="2:2">
      <c r="B89237" s="150"/>
    </row>
    <row r="89238" spans="2:2">
      <c r="B89238" s="150"/>
    </row>
    <row r="89239" spans="2:2">
      <c r="B89239" s="150"/>
    </row>
    <row r="89240" spans="2:2">
      <c r="B89240" s="150"/>
    </row>
    <row r="89241" spans="2:2">
      <c r="B89241" s="150"/>
    </row>
    <row r="89242" spans="2:2">
      <c r="B89242" s="150"/>
    </row>
    <row r="89243" spans="2:2">
      <c r="B89243" s="150"/>
    </row>
    <row r="89244" spans="2:2">
      <c r="B89244" s="150"/>
    </row>
    <row r="89245" spans="2:2">
      <c r="B89245" s="150"/>
    </row>
    <row r="89246" spans="2:2">
      <c r="B89246" s="150"/>
    </row>
    <row r="89247" spans="2:2">
      <c r="B89247" s="150"/>
    </row>
    <row r="89248" spans="2:2">
      <c r="B89248" s="150"/>
    </row>
    <row r="89249" spans="2:2">
      <c r="B89249" s="150"/>
    </row>
    <row r="89250" spans="2:2">
      <c r="B89250" s="150"/>
    </row>
    <row r="89251" spans="2:2">
      <c r="B89251" s="150"/>
    </row>
    <row r="89252" spans="2:2">
      <c r="B89252" s="150"/>
    </row>
    <row r="89253" spans="2:2">
      <c r="B89253" s="150"/>
    </row>
    <row r="89254" spans="2:2">
      <c r="B89254" s="150"/>
    </row>
    <row r="89255" spans="2:2">
      <c r="B89255" s="150"/>
    </row>
    <row r="89256" spans="2:2">
      <c r="B89256" s="150"/>
    </row>
    <row r="89257" spans="2:2">
      <c r="B89257" s="150"/>
    </row>
    <row r="89258" spans="2:2">
      <c r="B89258" s="150"/>
    </row>
    <row r="89259" spans="2:2">
      <c r="B89259" s="150"/>
    </row>
    <row r="89260" spans="2:2">
      <c r="B89260" s="150"/>
    </row>
    <row r="89261" spans="2:2">
      <c r="B89261" s="150"/>
    </row>
    <row r="89262" spans="2:2">
      <c r="B89262" s="150"/>
    </row>
    <row r="89263" spans="2:2">
      <c r="B89263" s="150"/>
    </row>
    <row r="89264" spans="2:2">
      <c r="B89264" s="150"/>
    </row>
    <row r="89265" spans="2:2">
      <c r="B89265" s="150"/>
    </row>
    <row r="89266" spans="2:2">
      <c r="B89266" s="150"/>
    </row>
    <row r="89267" spans="2:2">
      <c r="B89267" s="150"/>
    </row>
    <row r="89268" spans="2:2">
      <c r="B89268" s="150"/>
    </row>
    <row r="89269" spans="2:2">
      <c r="B89269" s="150"/>
    </row>
    <row r="89270" spans="2:2">
      <c r="B89270" s="150"/>
    </row>
    <row r="89271" spans="2:2">
      <c r="B89271" s="150"/>
    </row>
    <row r="89272" spans="2:2">
      <c r="B89272" s="150"/>
    </row>
    <row r="89273" spans="2:2">
      <c r="B89273" s="150"/>
    </row>
    <row r="89274" spans="2:2">
      <c r="B89274" s="150"/>
    </row>
    <row r="89275" spans="2:2">
      <c r="B89275" s="150"/>
    </row>
    <row r="89276" spans="2:2">
      <c r="B89276" s="150"/>
    </row>
    <row r="89277" spans="2:2">
      <c r="B89277" s="150"/>
    </row>
    <row r="89278" spans="2:2">
      <c r="B89278" s="150"/>
    </row>
    <row r="89279" spans="2:2">
      <c r="B89279" s="150"/>
    </row>
    <row r="89280" spans="2:2">
      <c r="B89280" s="150"/>
    </row>
    <row r="89281" spans="2:2">
      <c r="B89281" s="150"/>
    </row>
    <row r="89282" spans="2:2">
      <c r="B89282" s="150"/>
    </row>
    <row r="89283" spans="2:2">
      <c r="B89283" s="150"/>
    </row>
    <row r="89284" spans="2:2">
      <c r="B89284" s="150"/>
    </row>
    <row r="89285" spans="2:2">
      <c r="B89285" s="150"/>
    </row>
    <row r="89286" spans="2:2">
      <c r="B89286" s="150"/>
    </row>
    <row r="89287" spans="2:2">
      <c r="B89287" s="150"/>
    </row>
    <row r="89288" spans="2:2">
      <c r="B89288" s="150"/>
    </row>
    <row r="89289" spans="2:2">
      <c r="B89289" s="150"/>
    </row>
    <row r="89290" spans="2:2">
      <c r="B89290" s="150"/>
    </row>
    <row r="89291" spans="2:2">
      <c r="B89291" s="150"/>
    </row>
    <row r="89292" spans="2:2">
      <c r="B89292" s="150"/>
    </row>
    <row r="89293" spans="2:2">
      <c r="B89293" s="150"/>
    </row>
    <row r="89294" spans="2:2">
      <c r="B89294" s="150"/>
    </row>
    <row r="89295" spans="2:2">
      <c r="B89295" s="150"/>
    </row>
    <row r="89296" spans="2:2">
      <c r="B89296" s="150"/>
    </row>
    <row r="89297" spans="2:2">
      <c r="B89297" s="150"/>
    </row>
    <row r="89298" spans="2:2">
      <c r="B89298" s="150"/>
    </row>
    <row r="89299" spans="2:2">
      <c r="B89299" s="150"/>
    </row>
    <row r="89300" spans="2:2">
      <c r="B89300" s="150"/>
    </row>
    <row r="89301" spans="2:2">
      <c r="B89301" s="150"/>
    </row>
    <row r="89302" spans="2:2">
      <c r="B89302" s="150"/>
    </row>
    <row r="89303" spans="2:2">
      <c r="B89303" s="150"/>
    </row>
    <row r="89304" spans="2:2">
      <c r="B89304" s="150"/>
    </row>
    <row r="89305" spans="2:2">
      <c r="B89305" s="150"/>
    </row>
    <row r="89306" spans="2:2">
      <c r="B89306" s="150"/>
    </row>
    <row r="89307" spans="2:2">
      <c r="B89307" s="150"/>
    </row>
    <row r="89308" spans="2:2">
      <c r="B89308" s="150"/>
    </row>
    <row r="89309" spans="2:2">
      <c r="B89309" s="150"/>
    </row>
    <row r="89310" spans="2:2">
      <c r="B89310" s="150"/>
    </row>
    <row r="89311" spans="2:2">
      <c r="B89311" s="150"/>
    </row>
    <row r="89312" spans="2:2">
      <c r="B89312" s="150"/>
    </row>
    <row r="89313" spans="2:2">
      <c r="B89313" s="150"/>
    </row>
    <row r="89314" spans="2:2">
      <c r="B89314" s="150"/>
    </row>
    <row r="89315" spans="2:2">
      <c r="B89315" s="150"/>
    </row>
    <row r="89316" spans="2:2">
      <c r="B89316" s="150"/>
    </row>
    <row r="89317" spans="2:2">
      <c r="B89317" s="150"/>
    </row>
    <row r="89318" spans="2:2">
      <c r="B89318" s="150"/>
    </row>
    <row r="89319" spans="2:2">
      <c r="B89319" s="150"/>
    </row>
    <row r="89320" spans="2:2">
      <c r="B89320" s="150"/>
    </row>
    <row r="89321" spans="2:2">
      <c r="B89321" s="150"/>
    </row>
    <row r="89322" spans="2:2">
      <c r="B89322" s="150"/>
    </row>
    <row r="89323" spans="2:2">
      <c r="B89323" s="150"/>
    </row>
    <row r="89324" spans="2:2">
      <c r="B89324" s="150"/>
    </row>
    <row r="89325" spans="2:2">
      <c r="B89325" s="150"/>
    </row>
    <row r="89326" spans="2:2">
      <c r="B89326" s="150"/>
    </row>
    <row r="89327" spans="2:2">
      <c r="B89327" s="150"/>
    </row>
    <row r="89328" spans="2:2">
      <c r="B89328" s="150"/>
    </row>
    <row r="89329" spans="2:2">
      <c r="B89329" s="150"/>
    </row>
    <row r="89330" spans="2:2">
      <c r="B89330" s="150"/>
    </row>
    <row r="89331" spans="2:2">
      <c r="B89331" s="150"/>
    </row>
    <row r="89332" spans="2:2">
      <c r="B89332" s="150"/>
    </row>
    <row r="89333" spans="2:2">
      <c r="B89333" s="150"/>
    </row>
    <row r="89334" spans="2:2">
      <c r="B89334" s="150"/>
    </row>
    <row r="89335" spans="2:2">
      <c r="B89335" s="150"/>
    </row>
    <row r="89336" spans="2:2">
      <c r="B89336" s="150"/>
    </row>
    <row r="89337" spans="2:2">
      <c r="B89337" s="150"/>
    </row>
    <row r="89338" spans="2:2">
      <c r="B89338" s="150"/>
    </row>
    <row r="89339" spans="2:2">
      <c r="B89339" s="150"/>
    </row>
    <row r="89340" spans="2:2">
      <c r="B89340" s="150"/>
    </row>
    <row r="89341" spans="2:2">
      <c r="B89341" s="150"/>
    </row>
    <row r="89342" spans="2:2">
      <c r="B89342" s="150"/>
    </row>
    <row r="89343" spans="2:2">
      <c r="B89343" s="150"/>
    </row>
    <row r="89344" spans="2:2">
      <c r="B89344" s="150"/>
    </row>
    <row r="89345" spans="2:2">
      <c r="B89345" s="150"/>
    </row>
    <row r="89346" spans="2:2">
      <c r="B89346" s="150"/>
    </row>
    <row r="89347" spans="2:2">
      <c r="B89347" s="150"/>
    </row>
    <row r="89348" spans="2:2">
      <c r="B89348" s="150"/>
    </row>
    <row r="89349" spans="2:2">
      <c r="B89349" s="150"/>
    </row>
    <row r="89350" spans="2:2">
      <c r="B89350" s="150"/>
    </row>
    <row r="89351" spans="2:2">
      <c r="B89351" s="150"/>
    </row>
    <row r="89352" spans="2:2">
      <c r="B89352" s="150"/>
    </row>
    <row r="89353" spans="2:2">
      <c r="B89353" s="150"/>
    </row>
    <row r="89354" spans="2:2">
      <c r="B89354" s="150"/>
    </row>
    <row r="89355" spans="2:2">
      <c r="B89355" s="150"/>
    </row>
    <row r="89356" spans="2:2">
      <c r="B89356" s="150"/>
    </row>
    <row r="89357" spans="2:2">
      <c r="B89357" s="150"/>
    </row>
    <row r="89358" spans="2:2">
      <c r="B89358" s="150"/>
    </row>
    <row r="89359" spans="2:2">
      <c r="B89359" s="150"/>
    </row>
    <row r="89360" spans="2:2">
      <c r="B89360" s="150"/>
    </row>
    <row r="89361" spans="2:2">
      <c r="B89361" s="150"/>
    </row>
    <row r="89362" spans="2:2">
      <c r="B89362" s="150"/>
    </row>
    <row r="89363" spans="2:2">
      <c r="B89363" s="150"/>
    </row>
    <row r="89364" spans="2:2">
      <c r="B89364" s="150"/>
    </row>
    <row r="89365" spans="2:2">
      <c r="B89365" s="150"/>
    </row>
    <row r="89366" spans="2:2">
      <c r="B89366" s="150"/>
    </row>
    <row r="89367" spans="2:2">
      <c r="B89367" s="150"/>
    </row>
    <row r="89368" spans="2:2">
      <c r="B89368" s="150"/>
    </row>
    <row r="89369" spans="2:2">
      <c r="B89369" s="150"/>
    </row>
    <row r="89370" spans="2:2">
      <c r="B89370" s="150"/>
    </row>
    <row r="89371" spans="2:2">
      <c r="B89371" s="150"/>
    </row>
    <row r="89372" spans="2:2">
      <c r="B89372" s="150"/>
    </row>
    <row r="89373" spans="2:2">
      <c r="B89373" s="150"/>
    </row>
    <row r="89374" spans="2:2">
      <c r="B89374" s="150"/>
    </row>
    <row r="89375" spans="2:2">
      <c r="B89375" s="150"/>
    </row>
    <row r="89376" spans="2:2">
      <c r="B89376" s="150"/>
    </row>
    <row r="89377" spans="2:2">
      <c r="B89377" s="150"/>
    </row>
    <row r="89378" spans="2:2">
      <c r="B89378" s="150"/>
    </row>
    <row r="89379" spans="2:2">
      <c r="B89379" s="150"/>
    </row>
    <row r="89380" spans="2:2">
      <c r="B89380" s="150"/>
    </row>
    <row r="89381" spans="2:2">
      <c r="B89381" s="150"/>
    </row>
    <row r="89382" spans="2:2">
      <c r="B89382" s="150"/>
    </row>
    <row r="89383" spans="2:2">
      <c r="B89383" s="150"/>
    </row>
    <row r="89384" spans="2:2">
      <c r="B89384" s="150"/>
    </row>
    <row r="89385" spans="2:2">
      <c r="B89385" s="150"/>
    </row>
    <row r="89386" spans="2:2">
      <c r="B89386" s="150"/>
    </row>
    <row r="89387" spans="2:2">
      <c r="B89387" s="150"/>
    </row>
    <row r="89388" spans="2:2">
      <c r="B89388" s="150"/>
    </row>
    <row r="89389" spans="2:2">
      <c r="B89389" s="150"/>
    </row>
    <row r="89390" spans="2:2">
      <c r="B89390" s="150"/>
    </row>
    <row r="89391" spans="2:2">
      <c r="B89391" s="150"/>
    </row>
    <row r="89392" spans="2:2">
      <c r="B89392" s="150"/>
    </row>
    <row r="89393" spans="2:2">
      <c r="B89393" s="150"/>
    </row>
    <row r="89394" spans="2:2">
      <c r="B89394" s="150"/>
    </row>
    <row r="89395" spans="2:2">
      <c r="B89395" s="150"/>
    </row>
    <row r="89396" spans="2:2">
      <c r="B89396" s="150"/>
    </row>
    <row r="89397" spans="2:2">
      <c r="B89397" s="150"/>
    </row>
    <row r="89398" spans="2:2">
      <c r="B89398" s="150"/>
    </row>
    <row r="89399" spans="2:2">
      <c r="B89399" s="150"/>
    </row>
    <row r="89400" spans="2:2">
      <c r="B89400" s="150"/>
    </row>
    <row r="89401" spans="2:2">
      <c r="B89401" s="150"/>
    </row>
    <row r="89402" spans="2:2">
      <c r="B89402" s="150"/>
    </row>
    <row r="89403" spans="2:2">
      <c r="B89403" s="150"/>
    </row>
    <row r="89404" spans="2:2">
      <c r="B89404" s="150"/>
    </row>
    <row r="89405" spans="2:2">
      <c r="B89405" s="150"/>
    </row>
    <row r="89406" spans="2:2">
      <c r="B89406" s="150"/>
    </row>
    <row r="89407" spans="2:2">
      <c r="B89407" s="150"/>
    </row>
    <row r="89408" spans="2:2">
      <c r="B89408" s="150"/>
    </row>
    <row r="89409" spans="2:2">
      <c r="B89409" s="150"/>
    </row>
    <row r="89410" spans="2:2">
      <c r="B89410" s="150"/>
    </row>
    <row r="89411" spans="2:2">
      <c r="B89411" s="150"/>
    </row>
    <row r="89412" spans="2:2">
      <c r="B89412" s="150"/>
    </row>
    <row r="89413" spans="2:2">
      <c r="B89413" s="150"/>
    </row>
    <row r="89414" spans="2:2">
      <c r="B89414" s="150"/>
    </row>
    <row r="89415" spans="2:2">
      <c r="B89415" s="150"/>
    </row>
    <row r="89416" spans="2:2">
      <c r="B89416" s="150"/>
    </row>
    <row r="89417" spans="2:2">
      <c r="B89417" s="150"/>
    </row>
    <row r="89418" spans="2:2">
      <c r="B89418" s="150"/>
    </row>
    <row r="89419" spans="2:2">
      <c r="B89419" s="150"/>
    </row>
    <row r="89420" spans="2:2">
      <c r="B89420" s="150"/>
    </row>
    <row r="89421" spans="2:2">
      <c r="B89421" s="150"/>
    </row>
    <row r="89422" spans="2:2">
      <c r="B89422" s="150"/>
    </row>
    <row r="89423" spans="2:2">
      <c r="B89423" s="150"/>
    </row>
    <row r="89424" spans="2:2">
      <c r="B89424" s="150"/>
    </row>
    <row r="89425" spans="2:2">
      <c r="B89425" s="150"/>
    </row>
    <row r="89426" spans="2:2">
      <c r="B89426" s="150"/>
    </row>
    <row r="89427" spans="2:2">
      <c r="B89427" s="150"/>
    </row>
    <row r="89428" spans="2:2">
      <c r="B89428" s="150"/>
    </row>
    <row r="89429" spans="2:2">
      <c r="B89429" s="150"/>
    </row>
    <row r="89430" spans="2:2">
      <c r="B89430" s="150"/>
    </row>
    <row r="89431" spans="2:2">
      <c r="B89431" s="150"/>
    </row>
    <row r="89432" spans="2:2">
      <c r="B89432" s="150"/>
    </row>
    <row r="89433" spans="2:2">
      <c r="B89433" s="150"/>
    </row>
    <row r="89434" spans="2:2">
      <c r="B89434" s="150"/>
    </row>
    <row r="89435" spans="2:2">
      <c r="B89435" s="150"/>
    </row>
    <row r="89436" spans="2:2">
      <c r="B89436" s="150"/>
    </row>
    <row r="89437" spans="2:2">
      <c r="B89437" s="150"/>
    </row>
    <row r="89438" spans="2:2">
      <c r="B89438" s="150"/>
    </row>
    <row r="89439" spans="2:2">
      <c r="B89439" s="150"/>
    </row>
    <row r="89440" spans="2:2">
      <c r="B89440" s="150"/>
    </row>
    <row r="89441" spans="2:2">
      <c r="B89441" s="150"/>
    </row>
    <row r="89442" spans="2:2">
      <c r="B89442" s="150"/>
    </row>
    <row r="89443" spans="2:2">
      <c r="B89443" s="150"/>
    </row>
    <row r="89444" spans="2:2">
      <c r="B89444" s="150"/>
    </row>
    <row r="89445" spans="2:2">
      <c r="B89445" s="150"/>
    </row>
    <row r="89446" spans="2:2">
      <c r="B89446" s="150"/>
    </row>
    <row r="89447" spans="2:2">
      <c r="B89447" s="150"/>
    </row>
    <row r="89448" spans="2:2">
      <c r="B89448" s="150"/>
    </row>
    <row r="89449" spans="2:2">
      <c r="B89449" s="150"/>
    </row>
    <row r="89450" spans="2:2">
      <c r="B89450" s="150"/>
    </row>
    <row r="89451" spans="2:2">
      <c r="B89451" s="150"/>
    </row>
    <row r="89452" spans="2:2">
      <c r="B89452" s="150"/>
    </row>
    <row r="89453" spans="2:2">
      <c r="B89453" s="150"/>
    </row>
    <row r="89454" spans="2:2">
      <c r="B89454" s="150"/>
    </row>
    <row r="89455" spans="2:2">
      <c r="B89455" s="150"/>
    </row>
    <row r="89456" spans="2:2">
      <c r="B89456" s="150"/>
    </row>
    <row r="89457" spans="2:2">
      <c r="B89457" s="150"/>
    </row>
    <row r="89458" spans="2:2">
      <c r="B89458" s="150"/>
    </row>
    <row r="89459" spans="2:2">
      <c r="B89459" s="150"/>
    </row>
    <row r="89460" spans="2:2">
      <c r="B89460" s="150"/>
    </row>
    <row r="89461" spans="2:2">
      <c r="B89461" s="150"/>
    </row>
    <row r="89462" spans="2:2">
      <c r="B89462" s="150"/>
    </row>
    <row r="89463" spans="2:2">
      <c r="B89463" s="150"/>
    </row>
    <row r="89464" spans="2:2">
      <c r="B89464" s="150"/>
    </row>
    <row r="89465" spans="2:2">
      <c r="B89465" s="150"/>
    </row>
    <row r="89466" spans="2:2">
      <c r="B89466" s="150"/>
    </row>
    <row r="89467" spans="2:2">
      <c r="B89467" s="150"/>
    </row>
    <row r="89468" spans="2:2">
      <c r="B89468" s="150"/>
    </row>
    <row r="89469" spans="2:2">
      <c r="B89469" s="150"/>
    </row>
    <row r="89470" spans="2:2">
      <c r="B89470" s="150"/>
    </row>
    <row r="89471" spans="2:2">
      <c r="B89471" s="150"/>
    </row>
    <row r="89472" spans="2:2">
      <c r="B89472" s="150"/>
    </row>
    <row r="89473" spans="2:2">
      <c r="B89473" s="150"/>
    </row>
    <row r="89474" spans="2:2">
      <c r="B89474" s="150"/>
    </row>
    <row r="89475" spans="2:2">
      <c r="B89475" s="150"/>
    </row>
    <row r="89476" spans="2:2">
      <c r="B89476" s="150"/>
    </row>
    <row r="89477" spans="2:2">
      <c r="B89477" s="150"/>
    </row>
    <row r="89478" spans="2:2">
      <c r="B89478" s="150"/>
    </row>
    <row r="89479" spans="2:2">
      <c r="B89479" s="150"/>
    </row>
    <row r="89480" spans="2:2">
      <c r="B89480" s="150"/>
    </row>
    <row r="89481" spans="2:2">
      <c r="B89481" s="150"/>
    </row>
    <row r="89482" spans="2:2">
      <c r="B89482" s="150"/>
    </row>
    <row r="89483" spans="2:2">
      <c r="B89483" s="150"/>
    </row>
    <row r="89484" spans="2:2">
      <c r="B89484" s="150"/>
    </row>
    <row r="89485" spans="2:2">
      <c r="B89485" s="150"/>
    </row>
    <row r="89486" spans="2:2">
      <c r="B89486" s="150"/>
    </row>
    <row r="89487" spans="2:2">
      <c r="B89487" s="150"/>
    </row>
    <row r="89488" spans="2:2">
      <c r="B89488" s="150"/>
    </row>
    <row r="89489" spans="2:2">
      <c r="B89489" s="150"/>
    </row>
    <row r="89490" spans="2:2">
      <c r="B89490" s="150"/>
    </row>
    <row r="89491" spans="2:2">
      <c r="B89491" s="150"/>
    </row>
    <row r="89492" spans="2:2">
      <c r="B89492" s="150"/>
    </row>
    <row r="89493" spans="2:2">
      <c r="B89493" s="150"/>
    </row>
    <row r="89494" spans="2:2">
      <c r="B89494" s="150"/>
    </row>
    <row r="89495" spans="2:2">
      <c r="B89495" s="150"/>
    </row>
    <row r="89496" spans="2:2">
      <c r="B89496" s="150"/>
    </row>
    <row r="89497" spans="2:2">
      <c r="B89497" s="150"/>
    </row>
    <row r="89498" spans="2:2">
      <c r="B89498" s="150"/>
    </row>
    <row r="89499" spans="2:2">
      <c r="B89499" s="150"/>
    </row>
    <row r="89500" spans="2:2">
      <c r="B89500" s="150"/>
    </row>
    <row r="89501" spans="2:2">
      <c r="B89501" s="150"/>
    </row>
    <row r="89502" spans="2:2">
      <c r="B89502" s="150"/>
    </row>
    <row r="89503" spans="2:2">
      <c r="B89503" s="150"/>
    </row>
    <row r="89504" spans="2:2">
      <c r="B89504" s="150"/>
    </row>
    <row r="89505" spans="2:2">
      <c r="B89505" s="150"/>
    </row>
    <row r="89506" spans="2:2">
      <c r="B89506" s="150"/>
    </row>
    <row r="89507" spans="2:2">
      <c r="B89507" s="150"/>
    </row>
    <row r="89508" spans="2:2">
      <c r="B89508" s="150"/>
    </row>
    <row r="89509" spans="2:2">
      <c r="B89509" s="150"/>
    </row>
    <row r="89510" spans="2:2">
      <c r="B89510" s="150"/>
    </row>
    <row r="89511" spans="2:2">
      <c r="B89511" s="150"/>
    </row>
    <row r="89512" spans="2:2">
      <c r="B89512" s="150"/>
    </row>
    <row r="89513" spans="2:2">
      <c r="B89513" s="150"/>
    </row>
    <row r="89514" spans="2:2">
      <c r="B89514" s="150"/>
    </row>
    <row r="89515" spans="2:2">
      <c r="B89515" s="150"/>
    </row>
    <row r="89516" spans="2:2">
      <c r="B89516" s="150"/>
    </row>
    <row r="89517" spans="2:2">
      <c r="B89517" s="150"/>
    </row>
    <row r="89518" spans="2:2">
      <c r="B89518" s="150"/>
    </row>
    <row r="89519" spans="2:2">
      <c r="B89519" s="150"/>
    </row>
    <row r="89520" spans="2:2">
      <c r="B89520" s="150"/>
    </row>
    <row r="89521" spans="2:2">
      <c r="B89521" s="150"/>
    </row>
    <row r="89522" spans="2:2">
      <c r="B89522" s="150"/>
    </row>
    <row r="89523" spans="2:2">
      <c r="B89523" s="150"/>
    </row>
    <row r="89524" spans="2:2">
      <c r="B89524" s="150"/>
    </row>
    <row r="89525" spans="2:2">
      <c r="B89525" s="150"/>
    </row>
    <row r="89526" spans="2:2">
      <c r="B89526" s="150"/>
    </row>
    <row r="89527" spans="2:2">
      <c r="B89527" s="150"/>
    </row>
    <row r="89528" spans="2:2">
      <c r="B89528" s="150"/>
    </row>
    <row r="89529" spans="2:2">
      <c r="B89529" s="150"/>
    </row>
    <row r="89530" spans="2:2">
      <c r="B89530" s="150"/>
    </row>
    <row r="89531" spans="2:2">
      <c r="B89531" s="150"/>
    </row>
    <row r="89532" spans="2:2">
      <c r="B89532" s="150"/>
    </row>
    <row r="89533" spans="2:2">
      <c r="B89533" s="150"/>
    </row>
    <row r="89534" spans="2:2">
      <c r="B89534" s="150"/>
    </row>
    <row r="89535" spans="2:2">
      <c r="B89535" s="150"/>
    </row>
    <row r="89536" spans="2:2">
      <c r="B89536" s="150"/>
    </row>
    <row r="89537" spans="2:2">
      <c r="B89537" s="150"/>
    </row>
    <row r="89538" spans="2:2">
      <c r="B89538" s="150"/>
    </row>
    <row r="89539" spans="2:2">
      <c r="B89539" s="150"/>
    </row>
    <row r="89540" spans="2:2">
      <c r="B89540" s="150"/>
    </row>
    <row r="89541" spans="2:2">
      <c r="B89541" s="150"/>
    </row>
    <row r="89542" spans="2:2">
      <c r="B89542" s="150"/>
    </row>
    <row r="89543" spans="2:2">
      <c r="B89543" s="150"/>
    </row>
    <row r="89544" spans="2:2">
      <c r="B89544" s="150"/>
    </row>
    <row r="89545" spans="2:2">
      <c r="B89545" s="150"/>
    </row>
    <row r="89546" spans="2:2">
      <c r="B89546" s="150"/>
    </row>
    <row r="89547" spans="2:2">
      <c r="B89547" s="150"/>
    </row>
    <row r="89548" spans="2:2">
      <c r="B89548" s="150"/>
    </row>
    <row r="89549" spans="2:2">
      <c r="B89549" s="150"/>
    </row>
    <row r="89550" spans="2:2">
      <c r="B89550" s="150"/>
    </row>
    <row r="89551" spans="2:2">
      <c r="B89551" s="150"/>
    </row>
    <row r="89552" spans="2:2">
      <c r="B89552" s="150"/>
    </row>
    <row r="89553" spans="2:2">
      <c r="B89553" s="150"/>
    </row>
    <row r="89554" spans="2:2">
      <c r="B89554" s="150"/>
    </row>
    <row r="89555" spans="2:2">
      <c r="B89555" s="150"/>
    </row>
    <row r="89556" spans="2:2">
      <c r="B89556" s="150"/>
    </row>
    <row r="89557" spans="2:2">
      <c r="B89557" s="150"/>
    </row>
    <row r="89558" spans="2:2">
      <c r="B89558" s="150"/>
    </row>
    <row r="89559" spans="2:2">
      <c r="B89559" s="150"/>
    </row>
    <row r="89560" spans="2:2">
      <c r="B89560" s="150"/>
    </row>
    <row r="89561" spans="2:2">
      <c r="B89561" s="150"/>
    </row>
    <row r="89562" spans="2:2">
      <c r="B89562" s="150"/>
    </row>
    <row r="89563" spans="2:2">
      <c r="B89563" s="150"/>
    </row>
    <row r="89564" spans="2:2">
      <c r="B89564" s="150"/>
    </row>
    <row r="89565" spans="2:2">
      <c r="B89565" s="150"/>
    </row>
    <row r="89566" spans="2:2">
      <c r="B89566" s="150"/>
    </row>
    <row r="89567" spans="2:2">
      <c r="B89567" s="150"/>
    </row>
    <row r="89568" spans="2:2">
      <c r="B89568" s="150"/>
    </row>
    <row r="89569" spans="2:2">
      <c r="B89569" s="150"/>
    </row>
    <row r="89570" spans="2:2">
      <c r="B89570" s="150"/>
    </row>
    <row r="89571" spans="2:2">
      <c r="B89571" s="150"/>
    </row>
    <row r="89572" spans="2:2">
      <c r="B89572" s="150"/>
    </row>
    <row r="89573" spans="2:2">
      <c r="B89573" s="150"/>
    </row>
    <row r="89574" spans="2:2">
      <c r="B89574" s="150"/>
    </row>
    <row r="89575" spans="2:2">
      <c r="B89575" s="150"/>
    </row>
    <row r="89576" spans="2:2">
      <c r="B89576" s="150"/>
    </row>
    <row r="89577" spans="2:2">
      <c r="B89577" s="150"/>
    </row>
    <row r="89578" spans="2:2">
      <c r="B89578" s="150"/>
    </row>
    <row r="89579" spans="2:2">
      <c r="B89579" s="150"/>
    </row>
    <row r="89580" spans="2:2">
      <c r="B89580" s="150"/>
    </row>
    <row r="89581" spans="2:2">
      <c r="B89581" s="150"/>
    </row>
    <row r="89582" spans="2:2">
      <c r="B89582" s="150"/>
    </row>
    <row r="89583" spans="2:2">
      <c r="B89583" s="150"/>
    </row>
    <row r="89584" spans="2:2">
      <c r="B89584" s="150"/>
    </row>
    <row r="89585" spans="2:2">
      <c r="B89585" s="150"/>
    </row>
    <row r="89586" spans="2:2">
      <c r="B89586" s="150"/>
    </row>
    <row r="89587" spans="2:2">
      <c r="B89587" s="150"/>
    </row>
    <row r="89588" spans="2:2">
      <c r="B89588" s="150"/>
    </row>
    <row r="89589" spans="2:2">
      <c r="B89589" s="150"/>
    </row>
    <row r="89590" spans="2:2">
      <c r="B89590" s="150"/>
    </row>
    <row r="89591" spans="2:2">
      <c r="B89591" s="150"/>
    </row>
    <row r="89592" spans="2:2">
      <c r="B89592" s="150"/>
    </row>
    <row r="89593" spans="2:2">
      <c r="B89593" s="150"/>
    </row>
    <row r="89594" spans="2:2">
      <c r="B89594" s="150"/>
    </row>
    <row r="89595" spans="2:2">
      <c r="B89595" s="150"/>
    </row>
    <row r="89596" spans="2:2">
      <c r="B89596" s="150"/>
    </row>
    <row r="89597" spans="2:2">
      <c r="B89597" s="150"/>
    </row>
    <row r="89598" spans="2:2">
      <c r="B89598" s="150"/>
    </row>
    <row r="89599" spans="2:2">
      <c r="B89599" s="150"/>
    </row>
    <row r="89600" spans="2:2">
      <c r="B89600" s="150"/>
    </row>
    <row r="89601" spans="2:2">
      <c r="B89601" s="150"/>
    </row>
    <row r="89602" spans="2:2">
      <c r="B89602" s="150"/>
    </row>
    <row r="89603" spans="2:2">
      <c r="B89603" s="150"/>
    </row>
    <row r="89604" spans="2:2">
      <c r="B89604" s="150"/>
    </row>
    <row r="89605" spans="2:2">
      <c r="B89605" s="150"/>
    </row>
    <row r="89606" spans="2:2">
      <c r="B89606" s="150"/>
    </row>
    <row r="89607" spans="2:2">
      <c r="B89607" s="150"/>
    </row>
    <row r="89608" spans="2:2">
      <c r="B89608" s="150"/>
    </row>
    <row r="89609" spans="2:2">
      <c r="B89609" s="150"/>
    </row>
    <row r="89610" spans="2:2">
      <c r="B89610" s="150"/>
    </row>
    <row r="89611" spans="2:2">
      <c r="B89611" s="150"/>
    </row>
    <row r="89612" spans="2:2">
      <c r="B89612" s="150"/>
    </row>
    <row r="89613" spans="2:2">
      <c r="B89613" s="150"/>
    </row>
    <row r="89614" spans="2:2">
      <c r="B89614" s="150"/>
    </row>
    <row r="89615" spans="2:2">
      <c r="B89615" s="150"/>
    </row>
    <row r="89616" spans="2:2">
      <c r="B89616" s="150"/>
    </row>
    <row r="89617" spans="2:2">
      <c r="B89617" s="150"/>
    </row>
    <row r="89618" spans="2:2">
      <c r="B89618" s="150"/>
    </row>
    <row r="89619" spans="2:2">
      <c r="B89619" s="150"/>
    </row>
    <row r="89620" spans="2:2">
      <c r="B89620" s="150"/>
    </row>
    <row r="89621" spans="2:2">
      <c r="B89621" s="150"/>
    </row>
    <row r="89622" spans="2:2">
      <c r="B89622" s="150"/>
    </row>
    <row r="89623" spans="2:2">
      <c r="B89623" s="150"/>
    </row>
    <row r="89624" spans="2:2">
      <c r="B89624" s="150"/>
    </row>
    <row r="89625" spans="2:2">
      <c r="B89625" s="150"/>
    </row>
    <row r="89626" spans="2:2">
      <c r="B89626" s="150"/>
    </row>
    <row r="89627" spans="2:2">
      <c r="B89627" s="150"/>
    </row>
    <row r="89628" spans="2:2">
      <c r="B89628" s="150"/>
    </row>
    <row r="89629" spans="2:2">
      <c r="B89629" s="150"/>
    </row>
    <row r="89630" spans="2:2">
      <c r="B89630" s="150"/>
    </row>
    <row r="89631" spans="2:2">
      <c r="B89631" s="150"/>
    </row>
    <row r="89632" spans="2:2">
      <c r="B89632" s="150"/>
    </row>
    <row r="89633" spans="2:2">
      <c r="B89633" s="150"/>
    </row>
    <row r="89634" spans="2:2">
      <c r="B89634" s="150"/>
    </row>
    <row r="89635" spans="2:2">
      <c r="B89635" s="150"/>
    </row>
    <row r="89636" spans="2:2">
      <c r="B89636" s="150"/>
    </row>
    <row r="89637" spans="2:2">
      <c r="B89637" s="150"/>
    </row>
    <row r="89638" spans="2:2">
      <c r="B89638" s="150"/>
    </row>
    <row r="89639" spans="2:2">
      <c r="B89639" s="150"/>
    </row>
    <row r="89640" spans="2:2">
      <c r="B89640" s="150"/>
    </row>
    <row r="89641" spans="2:2">
      <c r="B89641" s="150"/>
    </row>
    <row r="89642" spans="2:2">
      <c r="B89642" s="150"/>
    </row>
    <row r="89643" spans="2:2">
      <c r="B89643" s="150"/>
    </row>
    <row r="89644" spans="2:2">
      <c r="B89644" s="150"/>
    </row>
    <row r="89645" spans="2:2">
      <c r="B89645" s="150"/>
    </row>
    <row r="89646" spans="2:2">
      <c r="B89646" s="150"/>
    </row>
    <row r="89647" spans="2:2">
      <c r="B89647" s="150"/>
    </row>
    <row r="89648" spans="2:2">
      <c r="B89648" s="150"/>
    </row>
    <row r="89649" spans="2:2">
      <c r="B89649" s="150"/>
    </row>
    <row r="89650" spans="2:2">
      <c r="B89650" s="150"/>
    </row>
    <row r="89651" spans="2:2">
      <c r="B89651" s="150"/>
    </row>
    <row r="89652" spans="2:2">
      <c r="B89652" s="150"/>
    </row>
    <row r="89653" spans="2:2">
      <c r="B89653" s="150"/>
    </row>
    <row r="89654" spans="2:2">
      <c r="B89654" s="150"/>
    </row>
    <row r="89655" spans="2:2">
      <c r="B89655" s="150"/>
    </row>
    <row r="89656" spans="2:2">
      <c r="B89656" s="150"/>
    </row>
    <row r="89657" spans="2:2">
      <c r="B89657" s="150"/>
    </row>
    <row r="89658" spans="2:2">
      <c r="B89658" s="150"/>
    </row>
    <row r="89659" spans="2:2">
      <c r="B89659" s="150"/>
    </row>
    <row r="89660" spans="2:2">
      <c r="B89660" s="150"/>
    </row>
    <row r="89661" spans="2:2">
      <c r="B89661" s="150"/>
    </row>
    <row r="89662" spans="2:2">
      <c r="B89662" s="150"/>
    </row>
    <row r="89663" spans="2:2">
      <c r="B89663" s="150"/>
    </row>
    <row r="89664" spans="2:2">
      <c r="B89664" s="150"/>
    </row>
    <row r="89665" spans="2:2">
      <c r="B89665" s="150"/>
    </row>
    <row r="89666" spans="2:2">
      <c r="B89666" s="150"/>
    </row>
    <row r="89667" spans="2:2">
      <c r="B89667" s="150"/>
    </row>
    <row r="89668" spans="2:2">
      <c r="B89668" s="150"/>
    </row>
    <row r="89669" spans="2:2">
      <c r="B89669" s="150"/>
    </row>
    <row r="89670" spans="2:2">
      <c r="B89670" s="150"/>
    </row>
    <row r="89671" spans="2:2">
      <c r="B89671" s="150"/>
    </row>
    <row r="89672" spans="2:2">
      <c r="B89672" s="150"/>
    </row>
    <row r="89673" spans="2:2">
      <c r="B89673" s="150"/>
    </row>
    <row r="89674" spans="2:2">
      <c r="B89674" s="150"/>
    </row>
    <row r="89675" spans="2:2">
      <c r="B89675" s="150"/>
    </row>
    <row r="89676" spans="2:2">
      <c r="B89676" s="150"/>
    </row>
    <row r="89677" spans="2:2">
      <c r="B89677" s="150"/>
    </row>
    <row r="89678" spans="2:2">
      <c r="B89678" s="150"/>
    </row>
    <row r="89679" spans="2:2">
      <c r="B89679" s="150"/>
    </row>
    <row r="89680" spans="2:2">
      <c r="B89680" s="150"/>
    </row>
    <row r="89681" spans="2:2">
      <c r="B89681" s="150"/>
    </row>
    <row r="89682" spans="2:2">
      <c r="B89682" s="150"/>
    </row>
    <row r="89683" spans="2:2">
      <c r="B89683" s="150"/>
    </row>
    <row r="89684" spans="2:2">
      <c r="B89684" s="150"/>
    </row>
    <row r="89685" spans="2:2">
      <c r="B89685" s="150"/>
    </row>
    <row r="89686" spans="2:2">
      <c r="B89686" s="150"/>
    </row>
    <row r="89687" spans="2:2">
      <c r="B89687" s="150"/>
    </row>
    <row r="89688" spans="2:2">
      <c r="B89688" s="150"/>
    </row>
    <row r="89689" spans="2:2">
      <c r="B89689" s="150"/>
    </row>
    <row r="89690" spans="2:2">
      <c r="B89690" s="150"/>
    </row>
    <row r="89691" spans="2:2">
      <c r="B89691" s="150"/>
    </row>
    <row r="89692" spans="2:2">
      <c r="B89692" s="150"/>
    </row>
    <row r="89693" spans="2:2">
      <c r="B89693" s="150"/>
    </row>
    <row r="89694" spans="2:2">
      <c r="B89694" s="150"/>
    </row>
    <row r="89695" spans="2:2">
      <c r="B89695" s="150"/>
    </row>
    <row r="89696" spans="2:2">
      <c r="B89696" s="150"/>
    </row>
    <row r="89697" spans="2:2">
      <c r="B89697" s="150"/>
    </row>
    <row r="89698" spans="2:2">
      <c r="B89698" s="150"/>
    </row>
    <row r="89699" spans="2:2">
      <c r="B89699" s="150"/>
    </row>
    <row r="89700" spans="2:2">
      <c r="B89700" s="150"/>
    </row>
    <row r="89701" spans="2:2">
      <c r="B89701" s="150"/>
    </row>
    <row r="89702" spans="2:2">
      <c r="B89702" s="150"/>
    </row>
    <row r="89703" spans="2:2">
      <c r="B89703" s="150"/>
    </row>
    <row r="89704" spans="2:2">
      <c r="B89704" s="150"/>
    </row>
    <row r="89705" spans="2:2">
      <c r="B89705" s="150"/>
    </row>
    <row r="89706" spans="2:2">
      <c r="B89706" s="150"/>
    </row>
    <row r="89707" spans="2:2">
      <c r="B89707" s="150"/>
    </row>
    <row r="89708" spans="2:2">
      <c r="B89708" s="150"/>
    </row>
    <row r="89709" spans="2:2">
      <c r="B89709" s="150"/>
    </row>
    <row r="89710" spans="2:2">
      <c r="B89710" s="150"/>
    </row>
    <row r="89711" spans="2:2">
      <c r="B89711" s="150"/>
    </row>
    <row r="89712" spans="2:2">
      <c r="B89712" s="150"/>
    </row>
    <row r="89713" spans="2:2">
      <c r="B89713" s="150"/>
    </row>
    <row r="89714" spans="2:2">
      <c r="B89714" s="150"/>
    </row>
    <row r="89715" spans="2:2">
      <c r="B89715" s="150"/>
    </row>
    <row r="89716" spans="2:2">
      <c r="B89716" s="150"/>
    </row>
    <row r="89717" spans="2:2">
      <c r="B89717" s="150"/>
    </row>
    <row r="89718" spans="2:2">
      <c r="B89718" s="150"/>
    </row>
    <row r="89719" spans="2:2">
      <c r="B89719" s="150"/>
    </row>
    <row r="89720" spans="2:2">
      <c r="B89720" s="150"/>
    </row>
    <row r="89721" spans="2:2">
      <c r="B89721" s="150"/>
    </row>
    <row r="89722" spans="2:2">
      <c r="B89722" s="150"/>
    </row>
    <row r="89723" spans="2:2">
      <c r="B89723" s="150"/>
    </row>
    <row r="89724" spans="2:2">
      <c r="B89724" s="150"/>
    </row>
    <row r="89725" spans="2:2">
      <c r="B89725" s="150"/>
    </row>
    <row r="89726" spans="2:2">
      <c r="B89726" s="150"/>
    </row>
    <row r="89727" spans="2:2">
      <c r="B89727" s="150"/>
    </row>
    <row r="89728" spans="2:2">
      <c r="B89728" s="150"/>
    </row>
    <row r="89729" spans="2:2">
      <c r="B89729" s="150"/>
    </row>
    <row r="89730" spans="2:2">
      <c r="B89730" s="150"/>
    </row>
    <row r="89731" spans="2:2">
      <c r="B89731" s="150"/>
    </row>
    <row r="89732" spans="2:2">
      <c r="B89732" s="150"/>
    </row>
    <row r="89733" spans="2:2">
      <c r="B89733" s="150"/>
    </row>
    <row r="89734" spans="2:2">
      <c r="B89734" s="150"/>
    </row>
    <row r="89735" spans="2:2">
      <c r="B89735" s="150"/>
    </row>
    <row r="89736" spans="2:2">
      <c r="B89736" s="150"/>
    </row>
    <row r="89737" spans="2:2">
      <c r="B89737" s="150"/>
    </row>
    <row r="89738" spans="2:2">
      <c r="B89738" s="150"/>
    </row>
    <row r="89739" spans="2:2">
      <c r="B89739" s="150"/>
    </row>
    <row r="89740" spans="2:2">
      <c r="B89740" s="150"/>
    </row>
    <row r="89741" spans="2:2">
      <c r="B89741" s="150"/>
    </row>
    <row r="89742" spans="2:2">
      <c r="B89742" s="150"/>
    </row>
    <row r="89743" spans="2:2">
      <c r="B89743" s="150"/>
    </row>
    <row r="89744" spans="2:2">
      <c r="B89744" s="150"/>
    </row>
    <row r="89745" spans="2:2">
      <c r="B89745" s="150"/>
    </row>
    <row r="89746" spans="2:2">
      <c r="B89746" s="150"/>
    </row>
    <row r="89747" spans="2:2">
      <c r="B89747" s="150"/>
    </row>
    <row r="89748" spans="2:2">
      <c r="B89748" s="150"/>
    </row>
    <row r="89749" spans="2:2">
      <c r="B89749" s="150"/>
    </row>
    <row r="89750" spans="2:2">
      <c r="B89750" s="150"/>
    </row>
    <row r="89751" spans="2:2">
      <c r="B89751" s="150"/>
    </row>
    <row r="89752" spans="2:2">
      <c r="B89752" s="150"/>
    </row>
    <row r="89753" spans="2:2">
      <c r="B89753" s="150"/>
    </row>
    <row r="89754" spans="2:2">
      <c r="B89754" s="150"/>
    </row>
    <row r="89755" spans="2:2">
      <c r="B89755" s="150"/>
    </row>
    <row r="89756" spans="2:2">
      <c r="B89756" s="150"/>
    </row>
    <row r="89757" spans="2:2">
      <c r="B89757" s="150"/>
    </row>
    <row r="89758" spans="2:2">
      <c r="B89758" s="150"/>
    </row>
    <row r="89759" spans="2:2">
      <c r="B89759" s="150"/>
    </row>
    <row r="89760" spans="2:2">
      <c r="B89760" s="150"/>
    </row>
    <row r="89761" spans="2:2">
      <c r="B89761" s="150"/>
    </row>
    <row r="89762" spans="2:2">
      <c r="B89762" s="150"/>
    </row>
    <row r="89763" spans="2:2">
      <c r="B89763" s="150"/>
    </row>
    <row r="89764" spans="2:2">
      <c r="B89764" s="150"/>
    </row>
    <row r="89765" spans="2:2">
      <c r="B89765" s="150"/>
    </row>
    <row r="89766" spans="2:2">
      <c r="B89766" s="150"/>
    </row>
    <row r="89767" spans="2:2">
      <c r="B89767" s="150"/>
    </row>
    <row r="89768" spans="2:2">
      <c r="B89768" s="150"/>
    </row>
    <row r="89769" spans="2:2">
      <c r="B89769" s="150"/>
    </row>
    <row r="89770" spans="2:2">
      <c r="B89770" s="150"/>
    </row>
    <row r="89771" spans="2:2">
      <c r="B89771" s="150"/>
    </row>
    <row r="89772" spans="2:2">
      <c r="B89772" s="150"/>
    </row>
    <row r="89773" spans="2:2">
      <c r="B89773" s="150"/>
    </row>
    <row r="89774" spans="2:2">
      <c r="B89774" s="150"/>
    </row>
    <row r="89775" spans="2:2">
      <c r="B89775" s="150"/>
    </row>
    <row r="89776" spans="2:2">
      <c r="B89776" s="150"/>
    </row>
    <row r="89777" spans="2:2">
      <c r="B89777" s="150"/>
    </row>
    <row r="89778" spans="2:2">
      <c r="B89778" s="150"/>
    </row>
    <row r="89779" spans="2:2">
      <c r="B89779" s="150"/>
    </row>
    <row r="89780" spans="2:2">
      <c r="B89780" s="150"/>
    </row>
    <row r="89781" spans="2:2">
      <c r="B89781" s="150"/>
    </row>
    <row r="89782" spans="2:2">
      <c r="B89782" s="150"/>
    </row>
    <row r="89783" spans="2:2">
      <c r="B89783" s="150"/>
    </row>
    <row r="89784" spans="2:2">
      <c r="B89784" s="150"/>
    </row>
    <row r="89785" spans="2:2">
      <c r="B89785" s="150"/>
    </row>
    <row r="89786" spans="2:2">
      <c r="B89786" s="150"/>
    </row>
    <row r="89787" spans="2:2">
      <c r="B89787" s="150"/>
    </row>
    <row r="89788" spans="2:2">
      <c r="B89788" s="150"/>
    </row>
    <row r="89789" spans="2:2">
      <c r="B89789" s="150"/>
    </row>
    <row r="89790" spans="2:2">
      <c r="B89790" s="150"/>
    </row>
    <row r="89791" spans="2:2">
      <c r="B89791" s="150"/>
    </row>
    <row r="89792" spans="2:2">
      <c r="B89792" s="150"/>
    </row>
    <row r="89793" spans="2:2">
      <c r="B89793" s="150"/>
    </row>
    <row r="89794" spans="2:2">
      <c r="B89794" s="150"/>
    </row>
    <row r="89795" spans="2:2">
      <c r="B89795" s="150"/>
    </row>
    <row r="89796" spans="2:2">
      <c r="B89796" s="150"/>
    </row>
    <row r="89797" spans="2:2">
      <c r="B89797" s="150"/>
    </row>
    <row r="89798" spans="2:2">
      <c r="B89798" s="150"/>
    </row>
    <row r="89799" spans="2:2">
      <c r="B89799" s="150"/>
    </row>
    <row r="89800" spans="2:2">
      <c r="B89800" s="150"/>
    </row>
    <row r="89801" spans="2:2">
      <c r="B89801" s="150"/>
    </row>
    <row r="89802" spans="2:2">
      <c r="B89802" s="150"/>
    </row>
    <row r="89803" spans="2:2">
      <c r="B89803" s="150"/>
    </row>
    <row r="89804" spans="2:2">
      <c r="B89804" s="150"/>
    </row>
    <row r="89805" spans="2:2">
      <c r="B89805" s="150"/>
    </row>
    <row r="89806" spans="2:2">
      <c r="B89806" s="150"/>
    </row>
    <row r="89807" spans="2:2">
      <c r="B89807" s="150"/>
    </row>
    <row r="89808" spans="2:2">
      <c r="B89808" s="150"/>
    </row>
    <row r="89809" spans="2:2">
      <c r="B89809" s="150"/>
    </row>
    <row r="89810" spans="2:2">
      <c r="B89810" s="150"/>
    </row>
    <row r="89811" spans="2:2">
      <c r="B89811" s="150"/>
    </row>
    <row r="89812" spans="2:2">
      <c r="B89812" s="150"/>
    </row>
    <row r="89813" spans="2:2">
      <c r="B89813" s="150"/>
    </row>
    <row r="89814" spans="2:2">
      <c r="B89814" s="150"/>
    </row>
    <row r="89815" spans="2:2">
      <c r="B89815" s="150"/>
    </row>
    <row r="89816" spans="2:2">
      <c r="B89816" s="150"/>
    </row>
    <row r="89817" spans="2:2">
      <c r="B89817" s="150"/>
    </row>
    <row r="89818" spans="2:2">
      <c r="B89818" s="150"/>
    </row>
    <row r="89819" spans="2:2">
      <c r="B89819" s="150"/>
    </row>
    <row r="89820" spans="2:2">
      <c r="B89820" s="150"/>
    </row>
    <row r="89821" spans="2:2">
      <c r="B89821" s="150"/>
    </row>
    <row r="89822" spans="2:2">
      <c r="B89822" s="150"/>
    </row>
    <row r="89823" spans="2:2">
      <c r="B89823" s="150"/>
    </row>
    <row r="89824" spans="2:2">
      <c r="B89824" s="150"/>
    </row>
    <row r="89825" spans="2:2">
      <c r="B89825" s="150"/>
    </row>
    <row r="89826" spans="2:2">
      <c r="B89826" s="150"/>
    </row>
    <row r="89827" spans="2:2">
      <c r="B89827" s="150"/>
    </row>
    <row r="89828" spans="2:2">
      <c r="B89828" s="150"/>
    </row>
    <row r="89829" spans="2:2">
      <c r="B89829" s="150"/>
    </row>
    <row r="89830" spans="2:2">
      <c r="B89830" s="150"/>
    </row>
    <row r="89831" spans="2:2">
      <c r="B89831" s="150"/>
    </row>
    <row r="89832" spans="2:2">
      <c r="B89832" s="150"/>
    </row>
    <row r="89833" spans="2:2">
      <c r="B89833" s="150"/>
    </row>
    <row r="89834" spans="2:2">
      <c r="B89834" s="150"/>
    </row>
    <row r="89835" spans="2:2">
      <c r="B89835" s="150"/>
    </row>
    <row r="89836" spans="2:2">
      <c r="B89836" s="150"/>
    </row>
    <row r="89837" spans="2:2">
      <c r="B89837" s="150"/>
    </row>
    <row r="89838" spans="2:2">
      <c r="B89838" s="150"/>
    </row>
    <row r="89839" spans="2:2">
      <c r="B89839" s="150"/>
    </row>
    <row r="89840" spans="2:2">
      <c r="B89840" s="150"/>
    </row>
    <row r="89841" spans="2:2">
      <c r="B89841" s="150"/>
    </row>
    <row r="89842" spans="2:2">
      <c r="B89842" s="150"/>
    </row>
    <row r="89843" spans="2:2">
      <c r="B89843" s="150"/>
    </row>
    <row r="89844" spans="2:2">
      <c r="B89844" s="150"/>
    </row>
    <row r="89845" spans="2:2">
      <c r="B89845" s="150"/>
    </row>
    <row r="89846" spans="2:2">
      <c r="B89846" s="150"/>
    </row>
    <row r="89847" spans="2:2">
      <c r="B89847" s="150"/>
    </row>
    <row r="89848" spans="2:2">
      <c r="B89848" s="150"/>
    </row>
    <row r="89849" spans="2:2">
      <c r="B89849" s="150"/>
    </row>
    <row r="89850" spans="2:2">
      <c r="B89850" s="150"/>
    </row>
    <row r="89851" spans="2:2">
      <c r="B89851" s="150"/>
    </row>
    <row r="89852" spans="2:2">
      <c r="B89852" s="150"/>
    </row>
    <row r="89853" spans="2:2">
      <c r="B89853" s="150"/>
    </row>
    <row r="89854" spans="2:2">
      <c r="B89854" s="150"/>
    </row>
    <row r="89855" spans="2:2">
      <c r="B89855" s="150"/>
    </row>
    <row r="89856" spans="2:2">
      <c r="B89856" s="150"/>
    </row>
    <row r="89857" spans="2:2">
      <c r="B89857" s="150"/>
    </row>
    <row r="89858" spans="2:2">
      <c r="B89858" s="150"/>
    </row>
    <row r="89859" spans="2:2">
      <c r="B89859" s="150"/>
    </row>
    <row r="89860" spans="2:2">
      <c r="B89860" s="150"/>
    </row>
    <row r="89861" spans="2:2">
      <c r="B89861" s="150"/>
    </row>
    <row r="89862" spans="2:2">
      <c r="B89862" s="150"/>
    </row>
    <row r="89863" spans="2:2">
      <c r="B89863" s="150"/>
    </row>
    <row r="89864" spans="2:2">
      <c r="B89864" s="150"/>
    </row>
    <row r="89865" spans="2:2">
      <c r="B89865" s="150"/>
    </row>
    <row r="89866" spans="2:2">
      <c r="B89866" s="150"/>
    </row>
    <row r="89867" spans="2:2">
      <c r="B89867" s="150"/>
    </row>
    <row r="89868" spans="2:2">
      <c r="B89868" s="150"/>
    </row>
    <row r="89869" spans="2:2">
      <c r="B89869" s="150"/>
    </row>
    <row r="89870" spans="2:2">
      <c r="B89870" s="150"/>
    </row>
    <row r="89871" spans="2:2">
      <c r="B89871" s="150"/>
    </row>
    <row r="89872" spans="2:2">
      <c r="B89872" s="150"/>
    </row>
    <row r="89873" spans="2:2">
      <c r="B89873" s="150"/>
    </row>
    <row r="89874" spans="2:2">
      <c r="B89874" s="150"/>
    </row>
    <row r="89875" spans="2:2">
      <c r="B89875" s="150"/>
    </row>
    <row r="89876" spans="2:2">
      <c r="B89876" s="150"/>
    </row>
    <row r="89877" spans="2:2">
      <c r="B89877" s="150"/>
    </row>
    <row r="89878" spans="2:2">
      <c r="B89878" s="150"/>
    </row>
    <row r="89879" spans="2:2">
      <c r="B89879" s="150"/>
    </row>
    <row r="89880" spans="2:2">
      <c r="B89880" s="150"/>
    </row>
    <row r="89881" spans="2:2">
      <c r="B89881" s="150"/>
    </row>
    <row r="89882" spans="2:2">
      <c r="B89882" s="150"/>
    </row>
    <row r="89883" spans="2:2">
      <c r="B89883" s="150"/>
    </row>
    <row r="89884" spans="2:2">
      <c r="B89884" s="150"/>
    </row>
    <row r="89885" spans="2:2">
      <c r="B89885" s="150"/>
    </row>
    <row r="89886" spans="2:2">
      <c r="B89886" s="150"/>
    </row>
    <row r="89887" spans="2:2">
      <c r="B89887" s="150"/>
    </row>
    <row r="89888" spans="2:2">
      <c r="B89888" s="150"/>
    </row>
    <row r="89889" spans="2:2">
      <c r="B89889" s="150"/>
    </row>
    <row r="89890" spans="2:2">
      <c r="B89890" s="150"/>
    </row>
    <row r="89891" spans="2:2">
      <c r="B89891" s="150"/>
    </row>
    <row r="89892" spans="2:2">
      <c r="B89892" s="150"/>
    </row>
    <row r="89893" spans="2:2">
      <c r="B89893" s="150"/>
    </row>
    <row r="89894" spans="2:2">
      <c r="B89894" s="150"/>
    </row>
    <row r="89895" spans="2:2">
      <c r="B89895" s="150"/>
    </row>
    <row r="89896" spans="2:2">
      <c r="B89896" s="150"/>
    </row>
    <row r="89897" spans="2:2">
      <c r="B89897" s="150"/>
    </row>
    <row r="89898" spans="2:2">
      <c r="B89898" s="150"/>
    </row>
    <row r="89899" spans="2:2">
      <c r="B89899" s="150"/>
    </row>
    <row r="89900" spans="2:2">
      <c r="B89900" s="150"/>
    </row>
    <row r="89901" spans="2:2">
      <c r="B89901" s="150"/>
    </row>
    <row r="89902" spans="2:2">
      <c r="B89902" s="150"/>
    </row>
    <row r="89903" spans="2:2">
      <c r="B89903" s="150"/>
    </row>
    <row r="89904" spans="2:2">
      <c r="B89904" s="150"/>
    </row>
    <row r="89905" spans="2:2">
      <c r="B89905" s="150"/>
    </row>
    <row r="89906" spans="2:2">
      <c r="B89906" s="150"/>
    </row>
    <row r="89907" spans="2:2">
      <c r="B89907" s="150"/>
    </row>
    <row r="89908" spans="2:2">
      <c r="B89908" s="150"/>
    </row>
    <row r="89909" spans="2:2">
      <c r="B89909" s="150"/>
    </row>
    <row r="89910" spans="2:2">
      <c r="B89910" s="150"/>
    </row>
    <row r="89911" spans="2:2">
      <c r="B89911" s="150"/>
    </row>
    <row r="89912" spans="2:2">
      <c r="B89912" s="150"/>
    </row>
    <row r="89913" spans="2:2">
      <c r="B89913" s="150"/>
    </row>
    <row r="89914" spans="2:2">
      <c r="B89914" s="150"/>
    </row>
    <row r="89915" spans="2:2">
      <c r="B89915" s="150"/>
    </row>
    <row r="89916" spans="2:2">
      <c r="B89916" s="150"/>
    </row>
    <row r="89917" spans="2:2">
      <c r="B89917" s="150"/>
    </row>
    <row r="89918" spans="2:2">
      <c r="B89918" s="150"/>
    </row>
    <row r="89919" spans="2:2">
      <c r="B89919" s="150"/>
    </row>
    <row r="89920" spans="2:2">
      <c r="B89920" s="150"/>
    </row>
    <row r="89921" spans="2:2">
      <c r="B89921" s="150"/>
    </row>
    <row r="89922" spans="2:2">
      <c r="B89922" s="150"/>
    </row>
    <row r="89923" spans="2:2">
      <c r="B89923" s="150"/>
    </row>
    <row r="89924" spans="2:2">
      <c r="B89924" s="150"/>
    </row>
    <row r="89925" spans="2:2">
      <c r="B89925" s="150"/>
    </row>
    <row r="89926" spans="2:2">
      <c r="B89926" s="150"/>
    </row>
    <row r="89927" spans="2:2">
      <c r="B89927" s="150"/>
    </row>
    <row r="89928" spans="2:2">
      <c r="B89928" s="150"/>
    </row>
    <row r="89929" spans="2:2">
      <c r="B89929" s="150"/>
    </row>
    <row r="89930" spans="2:2">
      <c r="B89930" s="150"/>
    </row>
    <row r="89931" spans="2:2">
      <c r="B89931" s="150"/>
    </row>
    <row r="89932" spans="2:2">
      <c r="B89932" s="150"/>
    </row>
    <row r="89933" spans="2:2">
      <c r="B89933" s="150"/>
    </row>
    <row r="89934" spans="2:2">
      <c r="B89934" s="150"/>
    </row>
    <row r="89935" spans="2:2">
      <c r="B89935" s="150"/>
    </row>
    <row r="89936" spans="2:2">
      <c r="B89936" s="150"/>
    </row>
    <row r="89937" spans="2:2">
      <c r="B89937" s="150"/>
    </row>
    <row r="89938" spans="2:2">
      <c r="B89938" s="150"/>
    </row>
    <row r="89939" spans="2:2">
      <c r="B89939" s="150"/>
    </row>
    <row r="89940" spans="2:2">
      <c r="B89940" s="150"/>
    </row>
    <row r="89941" spans="2:2">
      <c r="B89941" s="150"/>
    </row>
    <row r="89942" spans="2:2">
      <c r="B89942" s="150"/>
    </row>
    <row r="89943" spans="2:2">
      <c r="B89943" s="150"/>
    </row>
    <row r="89944" spans="2:2">
      <c r="B89944" s="150"/>
    </row>
    <row r="89945" spans="2:2">
      <c r="B89945" s="150"/>
    </row>
    <row r="89946" spans="2:2">
      <c r="B89946" s="150"/>
    </row>
    <row r="89947" spans="2:2">
      <c r="B89947" s="150"/>
    </row>
    <row r="89948" spans="2:2">
      <c r="B89948" s="150"/>
    </row>
    <row r="89949" spans="2:2">
      <c r="B89949" s="150"/>
    </row>
    <row r="89950" spans="2:2">
      <c r="B89950" s="150"/>
    </row>
    <row r="89951" spans="2:2">
      <c r="B89951" s="150"/>
    </row>
    <row r="89952" spans="2:2">
      <c r="B89952" s="150"/>
    </row>
    <row r="89953" spans="2:2">
      <c r="B89953" s="150"/>
    </row>
    <row r="89954" spans="2:2">
      <c r="B89954" s="150"/>
    </row>
    <row r="89955" spans="2:2">
      <c r="B89955" s="150"/>
    </row>
    <row r="89956" spans="2:2">
      <c r="B89956" s="150"/>
    </row>
    <row r="89957" spans="2:2">
      <c r="B89957" s="150"/>
    </row>
    <row r="89958" spans="2:2">
      <c r="B89958" s="150"/>
    </row>
    <row r="89959" spans="2:2">
      <c r="B89959" s="150"/>
    </row>
    <row r="89960" spans="2:2">
      <c r="B89960" s="150"/>
    </row>
    <row r="89961" spans="2:2">
      <c r="B89961" s="150"/>
    </row>
    <row r="89962" spans="2:2">
      <c r="B89962" s="150"/>
    </row>
    <row r="89963" spans="2:2">
      <c r="B89963" s="150"/>
    </row>
    <row r="89964" spans="2:2">
      <c r="B89964" s="150"/>
    </row>
    <row r="89965" spans="2:2">
      <c r="B89965" s="150"/>
    </row>
    <row r="89966" spans="2:2">
      <c r="B89966" s="150"/>
    </row>
    <row r="89967" spans="2:2">
      <c r="B89967" s="150"/>
    </row>
    <row r="89968" spans="2:2">
      <c r="B89968" s="150"/>
    </row>
    <row r="89969" spans="2:2">
      <c r="B89969" s="150"/>
    </row>
    <row r="89970" spans="2:2">
      <c r="B89970" s="150"/>
    </row>
    <row r="89971" spans="2:2">
      <c r="B89971" s="150"/>
    </row>
    <row r="89972" spans="2:2">
      <c r="B89972" s="150"/>
    </row>
    <row r="89973" spans="2:2">
      <c r="B89973" s="150"/>
    </row>
    <row r="89974" spans="2:2">
      <c r="B89974" s="150"/>
    </row>
    <row r="89975" spans="2:2">
      <c r="B89975" s="150"/>
    </row>
    <row r="89976" spans="2:2">
      <c r="B89976" s="150"/>
    </row>
    <row r="89977" spans="2:2">
      <c r="B89977" s="150"/>
    </row>
    <row r="89978" spans="2:2">
      <c r="B89978" s="150"/>
    </row>
    <row r="89979" spans="2:2">
      <c r="B89979" s="150"/>
    </row>
    <row r="89980" spans="2:2">
      <c r="B89980" s="150"/>
    </row>
    <row r="89981" spans="2:2">
      <c r="B89981" s="150"/>
    </row>
    <row r="89982" spans="2:2">
      <c r="B89982" s="150"/>
    </row>
    <row r="89983" spans="2:2">
      <c r="B89983" s="150"/>
    </row>
    <row r="89984" spans="2:2">
      <c r="B89984" s="150"/>
    </row>
    <row r="89985" spans="2:2">
      <c r="B89985" s="150"/>
    </row>
    <row r="89986" spans="2:2">
      <c r="B89986" s="150"/>
    </row>
    <row r="89987" spans="2:2">
      <c r="B89987" s="150"/>
    </row>
    <row r="89988" spans="2:2">
      <c r="B89988" s="150"/>
    </row>
    <row r="89989" spans="2:2">
      <c r="B89989" s="150"/>
    </row>
    <row r="89990" spans="2:2">
      <c r="B89990" s="150"/>
    </row>
    <row r="89991" spans="2:2">
      <c r="B89991" s="150"/>
    </row>
    <row r="89992" spans="2:2">
      <c r="B89992" s="150"/>
    </row>
    <row r="89993" spans="2:2">
      <c r="B89993" s="150"/>
    </row>
    <row r="89994" spans="2:2">
      <c r="B89994" s="150"/>
    </row>
    <row r="89995" spans="2:2">
      <c r="B89995" s="150"/>
    </row>
    <row r="89996" spans="2:2">
      <c r="B89996" s="150"/>
    </row>
    <row r="89997" spans="2:2">
      <c r="B89997" s="150"/>
    </row>
    <row r="89998" spans="2:2">
      <c r="B89998" s="150"/>
    </row>
    <row r="89999" spans="2:2">
      <c r="B89999" s="150"/>
    </row>
    <row r="90000" spans="2:2">
      <c r="B90000" s="150"/>
    </row>
    <row r="90001" spans="2:2">
      <c r="B90001" s="150"/>
    </row>
    <row r="90002" spans="2:2">
      <c r="B90002" s="150"/>
    </row>
    <row r="90003" spans="2:2">
      <c r="B90003" s="150"/>
    </row>
    <row r="90004" spans="2:2">
      <c r="B90004" s="150"/>
    </row>
    <row r="90005" spans="2:2">
      <c r="B90005" s="150"/>
    </row>
    <row r="90006" spans="2:2">
      <c r="B90006" s="150"/>
    </row>
    <row r="90007" spans="2:2">
      <c r="B90007" s="150"/>
    </row>
    <row r="90008" spans="2:2">
      <c r="B90008" s="150"/>
    </row>
    <row r="90009" spans="2:2">
      <c r="B90009" s="150"/>
    </row>
    <row r="90010" spans="2:2">
      <c r="B90010" s="150"/>
    </row>
    <row r="90011" spans="2:2">
      <c r="B90011" s="150"/>
    </row>
    <row r="90012" spans="2:2">
      <c r="B90012" s="150"/>
    </row>
    <row r="90013" spans="2:2">
      <c r="B90013" s="150"/>
    </row>
    <row r="90014" spans="2:2">
      <c r="B90014" s="150"/>
    </row>
    <row r="90015" spans="2:2">
      <c r="B90015" s="150"/>
    </row>
    <row r="90016" spans="2:2">
      <c r="B90016" s="150"/>
    </row>
    <row r="90017" spans="2:2">
      <c r="B90017" s="150"/>
    </row>
    <row r="90018" spans="2:2">
      <c r="B90018" s="150"/>
    </row>
    <row r="90019" spans="2:2">
      <c r="B90019" s="150"/>
    </row>
    <row r="90020" spans="2:2">
      <c r="B90020" s="150"/>
    </row>
    <row r="90021" spans="2:2">
      <c r="B90021" s="150"/>
    </row>
    <row r="90022" spans="2:2">
      <c r="B90022" s="150"/>
    </row>
    <row r="90023" spans="2:2">
      <c r="B90023" s="150"/>
    </row>
    <row r="90024" spans="2:2">
      <c r="B90024" s="150"/>
    </row>
    <row r="90025" spans="2:2">
      <c r="B90025" s="150"/>
    </row>
    <row r="90026" spans="2:2">
      <c r="B90026" s="150"/>
    </row>
    <row r="90027" spans="2:2">
      <c r="B90027" s="150"/>
    </row>
    <row r="90028" spans="2:2">
      <c r="B90028" s="150"/>
    </row>
    <row r="90029" spans="2:2">
      <c r="B90029" s="150"/>
    </row>
    <row r="90030" spans="2:2">
      <c r="B90030" s="150"/>
    </row>
    <row r="90031" spans="2:2">
      <c r="B90031" s="150"/>
    </row>
    <row r="90032" spans="2:2">
      <c r="B90032" s="150"/>
    </row>
    <row r="90033" spans="2:2">
      <c r="B90033" s="150"/>
    </row>
    <row r="90034" spans="2:2">
      <c r="B90034" s="150"/>
    </row>
    <row r="90035" spans="2:2">
      <c r="B90035" s="150"/>
    </row>
    <row r="90036" spans="2:2">
      <c r="B90036" s="150"/>
    </row>
    <row r="90037" spans="2:2">
      <c r="B90037" s="150"/>
    </row>
    <row r="90038" spans="2:2">
      <c r="B90038" s="150"/>
    </row>
    <row r="90039" spans="2:2">
      <c r="B90039" s="150"/>
    </row>
    <row r="90040" spans="2:2">
      <c r="B90040" s="150"/>
    </row>
    <row r="90041" spans="2:2">
      <c r="B90041" s="150"/>
    </row>
    <row r="90042" spans="2:2">
      <c r="B90042" s="150"/>
    </row>
    <row r="90043" spans="2:2">
      <c r="B90043" s="150"/>
    </row>
    <row r="90044" spans="2:2">
      <c r="B90044" s="150"/>
    </row>
    <row r="90045" spans="2:2">
      <c r="B90045" s="150"/>
    </row>
    <row r="90046" spans="2:2">
      <c r="B90046" s="150"/>
    </row>
    <row r="90047" spans="2:2">
      <c r="B90047" s="150"/>
    </row>
    <row r="90048" spans="2:2">
      <c r="B90048" s="150"/>
    </row>
    <row r="90049" spans="2:2">
      <c r="B90049" s="150"/>
    </row>
    <row r="90050" spans="2:2">
      <c r="B90050" s="150"/>
    </row>
    <row r="90051" spans="2:2">
      <c r="B90051" s="150"/>
    </row>
    <row r="90052" spans="2:2">
      <c r="B90052" s="150"/>
    </row>
    <row r="90053" spans="2:2">
      <c r="B90053" s="150"/>
    </row>
    <row r="90054" spans="2:2">
      <c r="B90054" s="150"/>
    </row>
    <row r="90055" spans="2:2">
      <c r="B90055" s="150"/>
    </row>
    <row r="90056" spans="2:2">
      <c r="B90056" s="150"/>
    </row>
    <row r="90057" spans="2:2">
      <c r="B90057" s="150"/>
    </row>
    <row r="90058" spans="2:2">
      <c r="B90058" s="150"/>
    </row>
    <row r="90059" spans="2:2">
      <c r="B90059" s="150"/>
    </row>
    <row r="90060" spans="2:2">
      <c r="B90060" s="150"/>
    </row>
    <row r="90061" spans="2:2">
      <c r="B90061" s="150"/>
    </row>
    <row r="90062" spans="2:2">
      <c r="B90062" s="150"/>
    </row>
    <row r="90063" spans="2:2">
      <c r="B90063" s="150"/>
    </row>
    <row r="90064" spans="2:2">
      <c r="B90064" s="150"/>
    </row>
    <row r="90065" spans="2:2">
      <c r="B90065" s="150"/>
    </row>
    <row r="90066" spans="2:2">
      <c r="B90066" s="150"/>
    </row>
    <row r="90067" spans="2:2">
      <c r="B90067" s="150"/>
    </row>
    <row r="90068" spans="2:2">
      <c r="B90068" s="150"/>
    </row>
    <row r="90069" spans="2:2">
      <c r="B90069" s="150"/>
    </row>
    <row r="90070" spans="2:2">
      <c r="B90070" s="150"/>
    </row>
    <row r="90071" spans="2:2">
      <c r="B90071" s="150"/>
    </row>
    <row r="90072" spans="2:2">
      <c r="B90072" s="150"/>
    </row>
    <row r="90073" spans="2:2">
      <c r="B90073" s="150"/>
    </row>
    <row r="90074" spans="2:2">
      <c r="B90074" s="150"/>
    </row>
    <row r="90075" spans="2:2">
      <c r="B90075" s="150"/>
    </row>
    <row r="90076" spans="2:2">
      <c r="B90076" s="150"/>
    </row>
    <row r="90077" spans="2:2">
      <c r="B90077" s="150"/>
    </row>
    <row r="90078" spans="2:2">
      <c r="B90078" s="150"/>
    </row>
    <row r="90079" spans="2:2">
      <c r="B90079" s="150"/>
    </row>
    <row r="90080" spans="2:2">
      <c r="B90080" s="150"/>
    </row>
    <row r="90081" spans="2:2">
      <c r="B90081" s="150"/>
    </row>
    <row r="90082" spans="2:2">
      <c r="B90082" s="150"/>
    </row>
    <row r="90083" spans="2:2">
      <c r="B90083" s="150"/>
    </row>
    <row r="90084" spans="2:2">
      <c r="B90084" s="150"/>
    </row>
    <row r="90085" spans="2:2">
      <c r="B90085" s="150"/>
    </row>
    <row r="90086" spans="2:2">
      <c r="B90086" s="150"/>
    </row>
    <row r="90087" spans="2:2">
      <c r="B90087" s="150"/>
    </row>
    <row r="90088" spans="2:2">
      <c r="B90088" s="150"/>
    </row>
    <row r="90089" spans="2:2">
      <c r="B90089" s="150"/>
    </row>
    <row r="90090" spans="2:2">
      <c r="B90090" s="150"/>
    </row>
    <row r="90091" spans="2:2">
      <c r="B90091" s="150"/>
    </row>
    <row r="90092" spans="2:2">
      <c r="B90092" s="150"/>
    </row>
    <row r="90093" spans="2:2">
      <c r="B90093" s="150"/>
    </row>
    <row r="90094" spans="2:2">
      <c r="B90094" s="150"/>
    </row>
    <row r="90095" spans="2:2">
      <c r="B90095" s="150"/>
    </row>
    <row r="90096" spans="2:2">
      <c r="B90096" s="150"/>
    </row>
    <row r="90097" spans="2:2">
      <c r="B90097" s="150"/>
    </row>
    <row r="90098" spans="2:2">
      <c r="B90098" s="150"/>
    </row>
    <row r="90099" spans="2:2">
      <c r="B90099" s="150"/>
    </row>
    <row r="90100" spans="2:2">
      <c r="B90100" s="150"/>
    </row>
    <row r="90101" spans="2:2">
      <c r="B90101" s="150"/>
    </row>
    <row r="90102" spans="2:2">
      <c r="B90102" s="150"/>
    </row>
    <row r="90103" spans="2:2">
      <c r="B90103" s="150"/>
    </row>
    <row r="90104" spans="2:2">
      <c r="B90104" s="150"/>
    </row>
    <row r="90105" spans="2:2">
      <c r="B90105" s="150"/>
    </row>
    <row r="90106" spans="2:2">
      <c r="B90106" s="150"/>
    </row>
    <row r="90107" spans="2:2">
      <c r="B90107" s="150"/>
    </row>
    <row r="90108" spans="2:2">
      <c r="B90108" s="150"/>
    </row>
    <row r="90109" spans="2:2">
      <c r="B90109" s="150"/>
    </row>
    <row r="90110" spans="2:2">
      <c r="B90110" s="150"/>
    </row>
    <row r="90111" spans="2:2">
      <c r="B90111" s="150"/>
    </row>
    <row r="90112" spans="2:2">
      <c r="B90112" s="150"/>
    </row>
    <row r="90113" spans="2:2">
      <c r="B90113" s="150"/>
    </row>
    <row r="90114" spans="2:2">
      <c r="B90114" s="150"/>
    </row>
    <row r="90115" spans="2:2">
      <c r="B90115" s="150"/>
    </row>
    <row r="90116" spans="2:2">
      <c r="B90116" s="150"/>
    </row>
    <row r="90117" spans="2:2">
      <c r="B90117" s="150"/>
    </row>
    <row r="90118" spans="2:2">
      <c r="B90118" s="150"/>
    </row>
    <row r="90119" spans="2:2">
      <c r="B90119" s="150"/>
    </row>
    <row r="90120" spans="2:2">
      <c r="B90120" s="150"/>
    </row>
    <row r="90121" spans="2:2">
      <c r="B90121" s="150"/>
    </row>
    <row r="90122" spans="2:2">
      <c r="B90122" s="150"/>
    </row>
    <row r="90123" spans="2:2">
      <c r="B90123" s="150"/>
    </row>
    <row r="90124" spans="2:2">
      <c r="B90124" s="150"/>
    </row>
    <row r="90125" spans="2:2">
      <c r="B90125" s="150"/>
    </row>
    <row r="90126" spans="2:2">
      <c r="B90126" s="150"/>
    </row>
    <row r="90127" spans="2:2">
      <c r="B90127" s="150"/>
    </row>
    <row r="90128" spans="2:2">
      <c r="B90128" s="150"/>
    </row>
    <row r="90129" spans="2:2">
      <c r="B90129" s="150"/>
    </row>
    <row r="90130" spans="2:2">
      <c r="B90130" s="150"/>
    </row>
    <row r="90131" spans="2:2">
      <c r="B90131" s="150"/>
    </row>
    <row r="90132" spans="2:2">
      <c r="B90132" s="150"/>
    </row>
    <row r="90133" spans="2:2">
      <c r="B90133" s="150"/>
    </row>
    <row r="90134" spans="2:2">
      <c r="B90134" s="150"/>
    </row>
    <row r="90135" spans="2:2">
      <c r="B90135" s="150"/>
    </row>
    <row r="90136" spans="2:2">
      <c r="B90136" s="150"/>
    </row>
    <row r="90137" spans="2:2">
      <c r="B90137" s="150"/>
    </row>
    <row r="90138" spans="2:2">
      <c r="B90138" s="150"/>
    </row>
    <row r="90139" spans="2:2">
      <c r="B90139" s="150"/>
    </row>
    <row r="90140" spans="2:2">
      <c r="B90140" s="150"/>
    </row>
    <row r="90141" spans="2:2">
      <c r="B90141" s="150"/>
    </row>
    <row r="90142" spans="2:2">
      <c r="B90142" s="150"/>
    </row>
    <row r="90143" spans="2:2">
      <c r="B90143" s="150"/>
    </row>
    <row r="90144" spans="2:2">
      <c r="B90144" s="150"/>
    </row>
    <row r="90145" spans="2:2">
      <c r="B90145" s="150"/>
    </row>
    <row r="90146" spans="2:2">
      <c r="B90146" s="150"/>
    </row>
    <row r="90147" spans="2:2">
      <c r="B90147" s="150"/>
    </row>
    <row r="90148" spans="2:2">
      <c r="B90148" s="150"/>
    </row>
    <row r="90149" spans="2:2">
      <c r="B90149" s="150"/>
    </row>
    <row r="90150" spans="2:2">
      <c r="B90150" s="150"/>
    </row>
    <row r="90151" spans="2:2">
      <c r="B90151" s="150"/>
    </row>
    <row r="90152" spans="2:2">
      <c r="B90152" s="150"/>
    </row>
    <row r="90153" spans="2:2">
      <c r="B90153" s="150"/>
    </row>
    <row r="90154" spans="2:2">
      <c r="B90154" s="150"/>
    </row>
    <row r="90155" spans="2:2">
      <c r="B90155" s="150"/>
    </row>
    <row r="90156" spans="2:2">
      <c r="B90156" s="150"/>
    </row>
    <row r="90157" spans="2:2">
      <c r="B90157" s="150"/>
    </row>
    <row r="90158" spans="2:2">
      <c r="B90158" s="150"/>
    </row>
    <row r="90159" spans="2:2">
      <c r="B90159" s="150"/>
    </row>
    <row r="90160" spans="2:2">
      <c r="B90160" s="150"/>
    </row>
    <row r="90161" spans="2:2">
      <c r="B90161" s="150"/>
    </row>
    <row r="90162" spans="2:2">
      <c r="B90162" s="150"/>
    </row>
    <row r="90163" spans="2:2">
      <c r="B90163" s="150"/>
    </row>
    <row r="90164" spans="2:2">
      <c r="B90164" s="150"/>
    </row>
    <row r="90165" spans="2:2">
      <c r="B90165" s="150"/>
    </row>
    <row r="90166" spans="2:2">
      <c r="B90166" s="150"/>
    </row>
    <row r="90167" spans="2:2">
      <c r="B90167" s="150"/>
    </row>
    <row r="90168" spans="2:2">
      <c r="B90168" s="150"/>
    </row>
    <row r="90169" spans="2:2">
      <c r="B90169" s="150"/>
    </row>
    <row r="90170" spans="2:2">
      <c r="B90170" s="150"/>
    </row>
    <row r="90171" spans="2:2">
      <c r="B90171" s="150"/>
    </row>
    <row r="90172" spans="2:2">
      <c r="B90172" s="150"/>
    </row>
    <row r="90173" spans="2:2">
      <c r="B90173" s="150"/>
    </row>
    <row r="90174" spans="2:2">
      <c r="B90174" s="150"/>
    </row>
    <row r="90175" spans="2:2">
      <c r="B90175" s="150"/>
    </row>
    <row r="90176" spans="2:2">
      <c r="B90176" s="150"/>
    </row>
    <row r="90177" spans="2:2">
      <c r="B90177" s="150"/>
    </row>
    <row r="90178" spans="2:2">
      <c r="B90178" s="150"/>
    </row>
    <row r="90179" spans="2:2">
      <c r="B90179" s="150"/>
    </row>
    <row r="90180" spans="2:2">
      <c r="B90180" s="150"/>
    </row>
    <row r="90181" spans="2:2">
      <c r="B90181" s="150"/>
    </row>
    <row r="90182" spans="2:2">
      <c r="B90182" s="150"/>
    </row>
    <row r="90183" spans="2:2">
      <c r="B90183" s="150"/>
    </row>
    <row r="90184" spans="2:2">
      <c r="B90184" s="150"/>
    </row>
    <row r="90185" spans="2:2">
      <c r="B90185" s="150"/>
    </row>
    <row r="90186" spans="2:2">
      <c r="B90186" s="150"/>
    </row>
    <row r="90187" spans="2:2">
      <c r="B90187" s="150"/>
    </row>
    <row r="90188" spans="2:2">
      <c r="B90188" s="150"/>
    </row>
    <row r="90189" spans="2:2">
      <c r="B90189" s="150"/>
    </row>
    <row r="90190" spans="2:2">
      <c r="B90190" s="150"/>
    </row>
    <row r="90191" spans="2:2">
      <c r="B90191" s="150"/>
    </row>
    <row r="90192" spans="2:2">
      <c r="B90192" s="150"/>
    </row>
    <row r="90193" spans="2:2">
      <c r="B90193" s="150"/>
    </row>
    <row r="90194" spans="2:2">
      <c r="B90194" s="150"/>
    </row>
    <row r="90195" spans="2:2">
      <c r="B90195" s="150"/>
    </row>
    <row r="90196" spans="2:2">
      <c r="B90196" s="150"/>
    </row>
    <row r="90197" spans="2:2">
      <c r="B90197" s="150"/>
    </row>
    <row r="90198" spans="2:2">
      <c r="B90198" s="150"/>
    </row>
    <row r="90199" spans="2:2">
      <c r="B90199" s="150"/>
    </row>
    <row r="90200" spans="2:2">
      <c r="B90200" s="150"/>
    </row>
    <row r="90201" spans="2:2">
      <c r="B90201" s="150"/>
    </row>
    <row r="90202" spans="2:2">
      <c r="B90202" s="150"/>
    </row>
    <row r="90203" spans="2:2">
      <c r="B90203" s="150"/>
    </row>
    <row r="90204" spans="2:2">
      <c r="B90204" s="150"/>
    </row>
    <row r="90205" spans="2:2">
      <c r="B90205" s="150"/>
    </row>
    <row r="90206" spans="2:2">
      <c r="B90206" s="150"/>
    </row>
    <row r="90207" spans="2:2">
      <c r="B90207" s="150"/>
    </row>
    <row r="90208" spans="2:2">
      <c r="B90208" s="150"/>
    </row>
    <row r="90209" spans="2:2">
      <c r="B90209" s="150"/>
    </row>
    <row r="90210" spans="2:2">
      <c r="B90210" s="150"/>
    </row>
    <row r="90211" spans="2:2">
      <c r="B90211" s="150"/>
    </row>
    <row r="90212" spans="2:2">
      <c r="B90212" s="150"/>
    </row>
    <row r="90213" spans="2:2">
      <c r="B90213" s="150"/>
    </row>
    <row r="90214" spans="2:2">
      <c r="B90214" s="150"/>
    </row>
    <row r="90215" spans="2:2">
      <c r="B90215" s="150"/>
    </row>
    <row r="90216" spans="2:2">
      <c r="B90216" s="150"/>
    </row>
    <row r="90217" spans="2:2">
      <c r="B90217" s="150"/>
    </row>
    <row r="90218" spans="2:2">
      <c r="B90218" s="150"/>
    </row>
    <row r="90219" spans="2:2">
      <c r="B90219" s="150"/>
    </row>
    <row r="90220" spans="2:2">
      <c r="B90220" s="150"/>
    </row>
    <row r="90221" spans="2:2">
      <c r="B90221" s="150"/>
    </row>
    <row r="90222" spans="2:2">
      <c r="B90222" s="150"/>
    </row>
    <row r="90223" spans="2:2">
      <c r="B90223" s="150"/>
    </row>
    <row r="90224" spans="2:2">
      <c r="B90224" s="150"/>
    </row>
    <row r="90225" spans="2:2">
      <c r="B90225" s="150"/>
    </row>
    <row r="90226" spans="2:2">
      <c r="B90226" s="150"/>
    </row>
    <row r="90227" spans="2:2">
      <c r="B90227" s="150"/>
    </row>
    <row r="90228" spans="2:2">
      <c r="B90228" s="150"/>
    </row>
    <row r="90229" spans="2:2">
      <c r="B90229" s="150"/>
    </row>
    <row r="90230" spans="2:2">
      <c r="B90230" s="150"/>
    </row>
    <row r="90231" spans="2:2">
      <c r="B90231" s="150"/>
    </row>
    <row r="90232" spans="2:2">
      <c r="B90232" s="150"/>
    </row>
    <row r="90233" spans="2:2">
      <c r="B90233" s="150"/>
    </row>
    <row r="90234" spans="2:2">
      <c r="B90234" s="150"/>
    </row>
    <row r="90235" spans="2:2">
      <c r="B90235" s="150"/>
    </row>
    <row r="90236" spans="2:2">
      <c r="B90236" s="150"/>
    </row>
    <row r="90237" spans="2:2">
      <c r="B90237" s="150"/>
    </row>
    <row r="90238" spans="2:2">
      <c r="B90238" s="150"/>
    </row>
    <row r="90239" spans="2:2">
      <c r="B90239" s="150"/>
    </row>
    <row r="90240" spans="2:2">
      <c r="B90240" s="150"/>
    </row>
    <row r="90241" spans="2:2">
      <c r="B90241" s="150"/>
    </row>
    <row r="90242" spans="2:2">
      <c r="B90242" s="150"/>
    </row>
    <row r="90243" spans="2:2">
      <c r="B90243" s="150"/>
    </row>
    <row r="90244" spans="2:2">
      <c r="B90244" s="150"/>
    </row>
    <row r="90245" spans="2:2">
      <c r="B90245" s="150"/>
    </row>
    <row r="90246" spans="2:2">
      <c r="B90246" s="150"/>
    </row>
    <row r="90247" spans="2:2">
      <c r="B90247" s="150"/>
    </row>
    <row r="90248" spans="2:2">
      <c r="B90248" s="150"/>
    </row>
    <row r="90249" spans="2:2">
      <c r="B90249" s="150"/>
    </row>
    <row r="90250" spans="2:2">
      <c r="B90250" s="150"/>
    </row>
    <row r="90251" spans="2:2">
      <c r="B90251" s="150"/>
    </row>
    <row r="90252" spans="2:2">
      <c r="B90252" s="150"/>
    </row>
    <row r="90253" spans="2:2">
      <c r="B90253" s="150"/>
    </row>
    <row r="90254" spans="2:2">
      <c r="B90254" s="150"/>
    </row>
    <row r="90255" spans="2:2">
      <c r="B90255" s="150"/>
    </row>
    <row r="90256" spans="2:2">
      <c r="B90256" s="150"/>
    </row>
    <row r="90257" spans="2:2">
      <c r="B90257" s="150"/>
    </row>
    <row r="90258" spans="2:2">
      <c r="B90258" s="150"/>
    </row>
    <row r="90259" spans="2:2">
      <c r="B90259" s="150"/>
    </row>
    <row r="90260" spans="2:2">
      <c r="B90260" s="150"/>
    </row>
    <row r="90261" spans="2:2">
      <c r="B90261" s="150"/>
    </row>
    <row r="90262" spans="2:2">
      <c r="B90262" s="150"/>
    </row>
    <row r="90263" spans="2:2">
      <c r="B90263" s="150"/>
    </row>
    <row r="90264" spans="2:2">
      <c r="B90264" s="150"/>
    </row>
    <row r="90265" spans="2:2">
      <c r="B90265" s="150"/>
    </row>
    <row r="90266" spans="2:2">
      <c r="B90266" s="150"/>
    </row>
    <row r="90267" spans="2:2">
      <c r="B90267" s="150"/>
    </row>
    <row r="90268" spans="2:2">
      <c r="B90268" s="150"/>
    </row>
    <row r="90269" spans="2:2">
      <c r="B90269" s="150"/>
    </row>
    <row r="90270" spans="2:2">
      <c r="B90270" s="150"/>
    </row>
    <row r="90271" spans="2:2">
      <c r="B90271" s="150"/>
    </row>
    <row r="90272" spans="2:2">
      <c r="B90272" s="150"/>
    </row>
    <row r="90273" spans="2:2">
      <c r="B90273" s="150"/>
    </row>
    <row r="90274" spans="2:2">
      <c r="B90274" s="150"/>
    </row>
    <row r="90275" spans="2:2">
      <c r="B90275" s="150"/>
    </row>
    <row r="90276" spans="2:2">
      <c r="B90276" s="150"/>
    </row>
    <row r="90277" spans="2:2">
      <c r="B90277" s="150"/>
    </row>
    <row r="90278" spans="2:2">
      <c r="B90278" s="150"/>
    </row>
    <row r="90279" spans="2:2">
      <c r="B90279" s="150"/>
    </row>
    <row r="90280" spans="2:2">
      <c r="B90280" s="150"/>
    </row>
    <row r="90281" spans="2:2">
      <c r="B90281" s="150"/>
    </row>
    <row r="90282" spans="2:2">
      <c r="B90282" s="150"/>
    </row>
    <row r="90283" spans="2:2">
      <c r="B90283" s="150"/>
    </row>
    <row r="90284" spans="2:2">
      <c r="B90284" s="150"/>
    </row>
    <row r="90285" spans="2:2">
      <c r="B90285" s="150"/>
    </row>
    <row r="90286" spans="2:2">
      <c r="B90286" s="150"/>
    </row>
    <row r="90287" spans="2:2">
      <c r="B90287" s="150"/>
    </row>
    <row r="90288" spans="2:2">
      <c r="B90288" s="150"/>
    </row>
    <row r="90289" spans="2:2">
      <c r="B90289" s="150"/>
    </row>
    <row r="90290" spans="2:2">
      <c r="B90290" s="150"/>
    </row>
    <row r="90291" spans="2:2">
      <c r="B90291" s="150"/>
    </row>
    <row r="90292" spans="2:2">
      <c r="B90292" s="150"/>
    </row>
    <row r="90293" spans="2:2">
      <c r="B90293" s="150"/>
    </row>
    <row r="90294" spans="2:2">
      <c r="B90294" s="150"/>
    </row>
    <row r="90295" spans="2:2">
      <c r="B90295" s="150"/>
    </row>
    <row r="90296" spans="2:2">
      <c r="B90296" s="150"/>
    </row>
    <row r="90297" spans="2:2">
      <c r="B90297" s="150"/>
    </row>
    <row r="90298" spans="2:2">
      <c r="B90298" s="150"/>
    </row>
    <row r="90299" spans="2:2">
      <c r="B90299" s="150"/>
    </row>
    <row r="90300" spans="2:2">
      <c r="B90300" s="150"/>
    </row>
    <row r="90301" spans="2:2">
      <c r="B90301" s="150"/>
    </row>
    <row r="90302" spans="2:2">
      <c r="B90302" s="150"/>
    </row>
    <row r="90303" spans="2:2">
      <c r="B90303" s="150"/>
    </row>
    <row r="90304" spans="2:2">
      <c r="B90304" s="150"/>
    </row>
    <row r="90305" spans="2:2">
      <c r="B90305" s="150"/>
    </row>
    <row r="90306" spans="2:2">
      <c r="B90306" s="150"/>
    </row>
    <row r="90307" spans="2:2">
      <c r="B90307" s="150"/>
    </row>
    <row r="90308" spans="2:2">
      <c r="B90308" s="150"/>
    </row>
    <row r="90309" spans="2:2">
      <c r="B90309" s="150"/>
    </row>
    <row r="90310" spans="2:2">
      <c r="B90310" s="150"/>
    </row>
    <row r="90311" spans="2:2">
      <c r="B90311" s="150"/>
    </row>
    <row r="90312" spans="2:2">
      <c r="B90312" s="150"/>
    </row>
    <row r="90313" spans="2:2">
      <c r="B90313" s="150"/>
    </row>
    <row r="90314" spans="2:2">
      <c r="B90314" s="150"/>
    </row>
    <row r="90315" spans="2:2">
      <c r="B90315" s="150"/>
    </row>
    <row r="90316" spans="2:2">
      <c r="B90316" s="150"/>
    </row>
    <row r="90317" spans="2:2">
      <c r="B90317" s="150"/>
    </row>
    <row r="90318" spans="2:2">
      <c r="B90318" s="150"/>
    </row>
    <row r="90319" spans="2:2">
      <c r="B90319" s="150"/>
    </row>
    <row r="90320" spans="2:2">
      <c r="B90320" s="150"/>
    </row>
    <row r="90321" spans="2:2">
      <c r="B90321" s="150"/>
    </row>
    <row r="90322" spans="2:2">
      <c r="B90322" s="150"/>
    </row>
    <row r="90323" spans="2:2">
      <c r="B90323" s="150"/>
    </row>
    <row r="90324" spans="2:2">
      <c r="B90324" s="150"/>
    </row>
    <row r="90325" spans="2:2">
      <c r="B90325" s="150"/>
    </row>
    <row r="90326" spans="2:2">
      <c r="B90326" s="150"/>
    </row>
    <row r="90327" spans="2:2">
      <c r="B90327" s="150"/>
    </row>
    <row r="90328" spans="2:2">
      <c r="B90328" s="150"/>
    </row>
    <row r="90329" spans="2:2">
      <c r="B90329" s="150"/>
    </row>
    <row r="90330" spans="2:2">
      <c r="B90330" s="150"/>
    </row>
    <row r="90331" spans="2:2">
      <c r="B90331" s="150"/>
    </row>
    <row r="90332" spans="2:2">
      <c r="B90332" s="150"/>
    </row>
    <row r="90333" spans="2:2">
      <c r="B90333" s="150"/>
    </row>
    <row r="90334" spans="2:2">
      <c r="B90334" s="150"/>
    </row>
    <row r="90335" spans="2:2">
      <c r="B90335" s="150"/>
    </row>
    <row r="90336" spans="2:2">
      <c r="B90336" s="150"/>
    </row>
    <row r="90337" spans="2:2">
      <c r="B90337" s="150"/>
    </row>
    <row r="90338" spans="2:2">
      <c r="B90338" s="150"/>
    </row>
    <row r="90339" spans="2:2">
      <c r="B90339" s="150"/>
    </row>
    <row r="90340" spans="2:2">
      <c r="B90340" s="150"/>
    </row>
    <row r="90341" spans="2:2">
      <c r="B90341" s="150"/>
    </row>
    <row r="90342" spans="2:2">
      <c r="B90342" s="150"/>
    </row>
    <row r="90343" spans="2:2">
      <c r="B90343" s="150"/>
    </row>
    <row r="90344" spans="2:2">
      <c r="B90344" s="150"/>
    </row>
    <row r="90345" spans="2:2">
      <c r="B90345" s="150"/>
    </row>
    <row r="90346" spans="2:2">
      <c r="B90346" s="150"/>
    </row>
    <row r="90347" spans="2:2">
      <c r="B90347" s="150"/>
    </row>
    <row r="90348" spans="2:2">
      <c r="B90348" s="150"/>
    </row>
    <row r="90349" spans="2:2">
      <c r="B90349" s="150"/>
    </row>
    <row r="90350" spans="2:2">
      <c r="B90350" s="150"/>
    </row>
    <row r="90351" spans="2:2">
      <c r="B90351" s="150"/>
    </row>
    <row r="90352" spans="2:2">
      <c r="B90352" s="150"/>
    </row>
    <row r="90353" spans="2:2">
      <c r="B90353" s="150"/>
    </row>
    <row r="90354" spans="2:2">
      <c r="B90354" s="150"/>
    </row>
    <row r="90355" spans="2:2">
      <c r="B90355" s="150"/>
    </row>
    <row r="90356" spans="2:2">
      <c r="B90356" s="150"/>
    </row>
    <row r="90357" spans="2:2">
      <c r="B90357" s="150"/>
    </row>
    <row r="90358" spans="2:2">
      <c r="B90358" s="150"/>
    </row>
    <row r="90359" spans="2:2">
      <c r="B90359" s="150"/>
    </row>
    <row r="90360" spans="2:2">
      <c r="B90360" s="150"/>
    </row>
    <row r="90361" spans="2:2">
      <c r="B90361" s="150"/>
    </row>
    <row r="90362" spans="2:2">
      <c r="B90362" s="150"/>
    </row>
    <row r="90363" spans="2:2">
      <c r="B90363" s="150"/>
    </row>
    <row r="90364" spans="2:2">
      <c r="B90364" s="150"/>
    </row>
    <row r="90365" spans="2:2">
      <c r="B90365" s="150"/>
    </row>
    <row r="90366" spans="2:2">
      <c r="B90366" s="150"/>
    </row>
    <row r="90367" spans="2:2">
      <c r="B90367" s="150"/>
    </row>
    <row r="90368" spans="2:2">
      <c r="B90368" s="150"/>
    </row>
    <row r="90369" spans="2:2">
      <c r="B90369" s="150"/>
    </row>
    <row r="90370" spans="2:2">
      <c r="B90370" s="150"/>
    </row>
    <row r="90371" spans="2:2">
      <c r="B90371" s="150"/>
    </row>
    <row r="90372" spans="2:2">
      <c r="B90372" s="150"/>
    </row>
    <row r="90373" spans="2:2">
      <c r="B90373" s="150"/>
    </row>
    <row r="90374" spans="2:2">
      <c r="B90374" s="150"/>
    </row>
    <row r="90375" spans="2:2">
      <c r="B90375" s="150"/>
    </row>
    <row r="90376" spans="2:2">
      <c r="B90376" s="150"/>
    </row>
    <row r="90377" spans="2:2">
      <c r="B90377" s="150"/>
    </row>
    <row r="90378" spans="2:2">
      <c r="B90378" s="150"/>
    </row>
    <row r="90379" spans="2:2">
      <c r="B90379" s="150"/>
    </row>
    <row r="90380" spans="2:2">
      <c r="B90380" s="150"/>
    </row>
    <row r="90381" spans="2:2">
      <c r="B90381" s="150"/>
    </row>
    <row r="90382" spans="2:2">
      <c r="B90382" s="150"/>
    </row>
    <row r="90383" spans="2:2">
      <c r="B90383" s="150"/>
    </row>
    <row r="90384" spans="2:2">
      <c r="B90384" s="150"/>
    </row>
    <row r="90385" spans="2:2">
      <c r="B90385" s="150"/>
    </row>
    <row r="90386" spans="2:2">
      <c r="B90386" s="150"/>
    </row>
    <row r="90387" spans="2:2">
      <c r="B90387" s="150"/>
    </row>
    <row r="90388" spans="2:2">
      <c r="B90388" s="150"/>
    </row>
    <row r="90389" spans="2:2">
      <c r="B90389" s="150"/>
    </row>
    <row r="90390" spans="2:2">
      <c r="B90390" s="150"/>
    </row>
    <row r="90391" spans="2:2">
      <c r="B90391" s="150"/>
    </row>
    <row r="90392" spans="2:2">
      <c r="B90392" s="150"/>
    </row>
    <row r="90393" spans="2:2">
      <c r="B90393" s="150"/>
    </row>
    <row r="90394" spans="2:2">
      <c r="B90394" s="150"/>
    </row>
    <row r="90395" spans="2:2">
      <c r="B90395" s="150"/>
    </row>
    <row r="90396" spans="2:2">
      <c r="B90396" s="150"/>
    </row>
    <row r="90397" spans="2:2">
      <c r="B90397" s="150"/>
    </row>
    <row r="90398" spans="2:2">
      <c r="B90398" s="150"/>
    </row>
    <row r="90399" spans="2:2">
      <c r="B90399" s="150"/>
    </row>
    <row r="90400" spans="2:2">
      <c r="B90400" s="150"/>
    </row>
    <row r="90401" spans="2:2">
      <c r="B90401" s="150"/>
    </row>
    <row r="90402" spans="2:2">
      <c r="B90402" s="150"/>
    </row>
    <row r="90403" spans="2:2">
      <c r="B90403" s="150"/>
    </row>
    <row r="90404" spans="2:2">
      <c r="B90404" s="150"/>
    </row>
    <row r="90405" spans="2:2">
      <c r="B90405" s="150"/>
    </row>
    <row r="90406" spans="2:2">
      <c r="B90406" s="150"/>
    </row>
    <row r="90407" spans="2:2">
      <c r="B90407" s="150"/>
    </row>
    <row r="90408" spans="2:2">
      <c r="B90408" s="150"/>
    </row>
    <row r="90409" spans="2:2">
      <c r="B90409" s="150"/>
    </row>
    <row r="90410" spans="2:2">
      <c r="B90410" s="150"/>
    </row>
    <row r="90411" spans="2:2">
      <c r="B90411" s="150"/>
    </row>
    <row r="90412" spans="2:2">
      <c r="B90412" s="150"/>
    </row>
    <row r="90413" spans="2:2">
      <c r="B90413" s="150"/>
    </row>
    <row r="90414" spans="2:2">
      <c r="B90414" s="150"/>
    </row>
    <row r="90415" spans="2:2">
      <c r="B90415" s="150"/>
    </row>
    <row r="90416" spans="2:2">
      <c r="B90416" s="150"/>
    </row>
    <row r="90417" spans="2:2">
      <c r="B90417" s="150"/>
    </row>
    <row r="90418" spans="2:2">
      <c r="B90418" s="150"/>
    </row>
    <row r="90419" spans="2:2">
      <c r="B90419" s="150"/>
    </row>
    <row r="90420" spans="2:2">
      <c r="B90420" s="150"/>
    </row>
    <row r="90421" spans="2:2">
      <c r="B90421" s="150"/>
    </row>
    <row r="90422" spans="2:2">
      <c r="B90422" s="150"/>
    </row>
    <row r="90423" spans="2:2">
      <c r="B90423" s="150"/>
    </row>
    <row r="90424" spans="2:2">
      <c r="B90424" s="150"/>
    </row>
    <row r="90425" spans="2:2">
      <c r="B90425" s="150"/>
    </row>
    <row r="90426" spans="2:2">
      <c r="B90426" s="150"/>
    </row>
    <row r="90427" spans="2:2">
      <c r="B90427" s="150"/>
    </row>
    <row r="90428" spans="2:2">
      <c r="B90428" s="150"/>
    </row>
    <row r="90429" spans="2:2">
      <c r="B90429" s="150"/>
    </row>
    <row r="90430" spans="2:2">
      <c r="B90430" s="150"/>
    </row>
    <row r="90431" spans="2:2">
      <c r="B90431" s="150"/>
    </row>
    <row r="90432" spans="2:2">
      <c r="B90432" s="150"/>
    </row>
    <row r="90433" spans="2:2">
      <c r="B90433" s="150"/>
    </row>
    <row r="90434" spans="2:2">
      <c r="B90434" s="150"/>
    </row>
    <row r="90435" spans="2:2">
      <c r="B90435" s="150"/>
    </row>
    <row r="90436" spans="2:2">
      <c r="B90436" s="150"/>
    </row>
    <row r="90437" spans="2:2">
      <c r="B90437" s="150"/>
    </row>
    <row r="90438" spans="2:2">
      <c r="B90438" s="150"/>
    </row>
    <row r="90439" spans="2:2">
      <c r="B90439" s="150"/>
    </row>
    <row r="90440" spans="2:2">
      <c r="B90440" s="150"/>
    </row>
    <row r="90441" spans="2:2">
      <c r="B90441" s="150"/>
    </row>
    <row r="90442" spans="2:2">
      <c r="B90442" s="150"/>
    </row>
    <row r="90443" spans="2:2">
      <c r="B90443" s="150"/>
    </row>
    <row r="90444" spans="2:2">
      <c r="B90444" s="150"/>
    </row>
    <row r="90445" spans="2:2">
      <c r="B90445" s="150"/>
    </row>
    <row r="90446" spans="2:2">
      <c r="B90446" s="150"/>
    </row>
    <row r="90447" spans="2:2">
      <c r="B90447" s="150"/>
    </row>
    <row r="90448" spans="2:2">
      <c r="B90448" s="150"/>
    </row>
    <row r="90449" spans="2:2">
      <c r="B90449" s="150"/>
    </row>
    <row r="90450" spans="2:2">
      <c r="B90450" s="150"/>
    </row>
    <row r="90451" spans="2:2">
      <c r="B90451" s="150"/>
    </row>
    <row r="90452" spans="2:2">
      <c r="B90452" s="150"/>
    </row>
    <row r="90453" spans="2:2">
      <c r="B90453" s="150"/>
    </row>
    <row r="90454" spans="2:2">
      <c r="B90454" s="150"/>
    </row>
    <row r="90455" spans="2:2">
      <c r="B90455" s="150"/>
    </row>
    <row r="90456" spans="2:2">
      <c r="B90456" s="150"/>
    </row>
    <row r="90457" spans="2:2">
      <c r="B90457" s="150"/>
    </row>
    <row r="90458" spans="2:2">
      <c r="B90458" s="150"/>
    </row>
    <row r="90459" spans="2:2">
      <c r="B90459" s="150"/>
    </row>
    <row r="90460" spans="2:2">
      <c r="B90460" s="150"/>
    </row>
    <row r="90461" spans="2:2">
      <c r="B90461" s="150"/>
    </row>
    <row r="90462" spans="2:2">
      <c r="B90462" s="150"/>
    </row>
    <row r="90463" spans="2:2">
      <c r="B90463" s="150"/>
    </row>
    <row r="90464" spans="2:2">
      <c r="B90464" s="150"/>
    </row>
    <row r="90465" spans="2:2">
      <c r="B90465" s="150"/>
    </row>
    <row r="90466" spans="2:2">
      <c r="B90466" s="150"/>
    </row>
    <row r="90467" spans="2:2">
      <c r="B90467" s="150"/>
    </row>
    <row r="90468" spans="2:2">
      <c r="B90468" s="150"/>
    </row>
    <row r="90469" spans="2:2">
      <c r="B90469" s="150"/>
    </row>
    <row r="90470" spans="2:2">
      <c r="B90470" s="150"/>
    </row>
    <row r="90471" spans="2:2">
      <c r="B90471" s="150"/>
    </row>
    <row r="90472" spans="2:2">
      <c r="B90472" s="150"/>
    </row>
    <row r="90473" spans="2:2">
      <c r="B90473" s="150"/>
    </row>
    <row r="90474" spans="2:2">
      <c r="B90474" s="150"/>
    </row>
    <row r="90475" spans="2:2">
      <c r="B90475" s="150"/>
    </row>
    <row r="90476" spans="2:2">
      <c r="B90476" s="150"/>
    </row>
    <row r="90477" spans="2:2">
      <c r="B90477" s="150"/>
    </row>
    <row r="90478" spans="2:2">
      <c r="B90478" s="150"/>
    </row>
    <row r="90479" spans="2:2">
      <c r="B90479" s="150"/>
    </row>
    <row r="90480" spans="2:2">
      <c r="B90480" s="150"/>
    </row>
    <row r="90481" spans="2:2">
      <c r="B90481" s="150"/>
    </row>
    <row r="90482" spans="2:2">
      <c r="B90482" s="150"/>
    </row>
    <row r="90483" spans="2:2">
      <c r="B90483" s="150"/>
    </row>
    <row r="90484" spans="2:2">
      <c r="B90484" s="150"/>
    </row>
    <row r="90485" spans="2:2">
      <c r="B90485" s="150"/>
    </row>
    <row r="90486" spans="2:2">
      <c r="B90486" s="150"/>
    </row>
    <row r="90487" spans="2:2">
      <c r="B90487" s="150"/>
    </row>
    <row r="90488" spans="2:2">
      <c r="B90488" s="150"/>
    </row>
    <row r="90489" spans="2:2">
      <c r="B90489" s="150"/>
    </row>
    <row r="90490" spans="2:2">
      <c r="B90490" s="150"/>
    </row>
    <row r="90491" spans="2:2">
      <c r="B90491" s="150"/>
    </row>
    <row r="90492" spans="2:2">
      <c r="B90492" s="150"/>
    </row>
    <row r="90493" spans="2:2">
      <c r="B90493" s="150"/>
    </row>
    <row r="90494" spans="2:2">
      <c r="B90494" s="150"/>
    </row>
    <row r="90495" spans="2:2">
      <c r="B90495" s="150"/>
    </row>
    <row r="90496" spans="2:2">
      <c r="B90496" s="150"/>
    </row>
    <row r="90497" spans="2:2">
      <c r="B90497" s="150"/>
    </row>
    <row r="90498" spans="2:2">
      <c r="B90498" s="150"/>
    </row>
    <row r="90499" spans="2:2">
      <c r="B90499" s="150"/>
    </row>
    <row r="90500" spans="2:2">
      <c r="B90500" s="150"/>
    </row>
    <row r="90501" spans="2:2">
      <c r="B90501" s="150"/>
    </row>
    <row r="90502" spans="2:2">
      <c r="B90502" s="150"/>
    </row>
    <row r="90503" spans="2:2">
      <c r="B90503" s="150"/>
    </row>
    <row r="90504" spans="2:2">
      <c r="B90504" s="150"/>
    </row>
    <row r="90505" spans="2:2">
      <c r="B90505" s="150"/>
    </row>
    <row r="90506" spans="2:2">
      <c r="B90506" s="150"/>
    </row>
    <row r="90507" spans="2:2">
      <c r="B90507" s="150"/>
    </row>
    <row r="90508" spans="2:2">
      <c r="B90508" s="150"/>
    </row>
    <row r="90509" spans="2:2">
      <c r="B90509" s="150"/>
    </row>
    <row r="90510" spans="2:2">
      <c r="B90510" s="150"/>
    </row>
    <row r="90511" spans="2:2">
      <c r="B90511" s="150"/>
    </row>
    <row r="90512" spans="2:2">
      <c r="B90512" s="150"/>
    </row>
    <row r="90513" spans="2:2">
      <c r="B90513" s="150"/>
    </row>
    <row r="90514" spans="2:2">
      <c r="B90514" s="150"/>
    </row>
    <row r="90515" spans="2:2">
      <c r="B90515" s="150"/>
    </row>
    <row r="90516" spans="2:2">
      <c r="B90516" s="150"/>
    </row>
    <row r="90517" spans="2:2">
      <c r="B90517" s="150"/>
    </row>
    <row r="90518" spans="2:2">
      <c r="B90518" s="150"/>
    </row>
    <row r="90519" spans="2:2">
      <c r="B90519" s="150"/>
    </row>
    <row r="90520" spans="2:2">
      <c r="B90520" s="150"/>
    </row>
    <row r="90521" spans="2:2">
      <c r="B90521" s="150"/>
    </row>
    <row r="90522" spans="2:2">
      <c r="B90522" s="150"/>
    </row>
    <row r="90523" spans="2:2">
      <c r="B90523" s="150"/>
    </row>
    <row r="90524" spans="2:2">
      <c r="B90524" s="150"/>
    </row>
    <row r="90525" spans="2:2">
      <c r="B90525" s="150"/>
    </row>
    <row r="90526" spans="2:2">
      <c r="B90526" s="150"/>
    </row>
    <row r="90527" spans="2:2">
      <c r="B90527" s="150"/>
    </row>
    <row r="90528" spans="2:2">
      <c r="B90528" s="150"/>
    </row>
    <row r="90529" spans="2:2">
      <c r="B90529" s="150"/>
    </row>
    <row r="90530" spans="2:2">
      <c r="B90530" s="150"/>
    </row>
    <row r="90531" spans="2:2">
      <c r="B90531" s="150"/>
    </row>
    <row r="90532" spans="2:2">
      <c r="B90532" s="150"/>
    </row>
    <row r="90533" spans="2:2">
      <c r="B90533" s="150"/>
    </row>
    <row r="90534" spans="2:2">
      <c r="B90534" s="150"/>
    </row>
    <row r="90535" spans="2:2">
      <c r="B90535" s="150"/>
    </row>
    <row r="90536" spans="2:2">
      <c r="B90536" s="150"/>
    </row>
    <row r="90537" spans="2:2">
      <c r="B90537" s="150"/>
    </row>
    <row r="90538" spans="2:2">
      <c r="B90538" s="150"/>
    </row>
    <row r="90539" spans="2:2">
      <c r="B90539" s="150"/>
    </row>
    <row r="90540" spans="2:2">
      <c r="B90540" s="150"/>
    </row>
    <row r="90541" spans="2:2">
      <c r="B90541" s="150"/>
    </row>
    <row r="90542" spans="2:2">
      <c r="B90542" s="150"/>
    </row>
    <row r="90543" spans="2:2">
      <c r="B90543" s="150"/>
    </row>
    <row r="90544" spans="2:2">
      <c r="B90544" s="150"/>
    </row>
    <row r="90545" spans="2:2">
      <c r="B90545" s="150"/>
    </row>
    <row r="90546" spans="2:2">
      <c r="B90546" s="150"/>
    </row>
    <row r="90547" spans="2:2">
      <c r="B90547" s="150"/>
    </row>
    <row r="90548" spans="2:2">
      <c r="B90548" s="150"/>
    </row>
    <row r="90549" spans="2:2">
      <c r="B90549" s="150"/>
    </row>
    <row r="90550" spans="2:2">
      <c r="B90550" s="150"/>
    </row>
    <row r="90551" spans="2:2">
      <c r="B90551" s="150"/>
    </row>
    <row r="90552" spans="2:2">
      <c r="B90552" s="150"/>
    </row>
    <row r="90553" spans="2:2">
      <c r="B90553" s="150"/>
    </row>
    <row r="90554" spans="2:2">
      <c r="B90554" s="150"/>
    </row>
    <row r="90555" spans="2:2">
      <c r="B90555" s="150"/>
    </row>
    <row r="90556" spans="2:2">
      <c r="B90556" s="150"/>
    </row>
    <row r="90557" spans="2:2">
      <c r="B90557" s="150"/>
    </row>
    <row r="90558" spans="2:2">
      <c r="B90558" s="150"/>
    </row>
    <row r="90559" spans="2:2">
      <c r="B90559" s="150"/>
    </row>
    <row r="90560" spans="2:2">
      <c r="B90560" s="150"/>
    </row>
    <row r="90561" spans="2:2">
      <c r="B90561" s="150"/>
    </row>
    <row r="90562" spans="2:2">
      <c r="B90562" s="150"/>
    </row>
    <row r="90563" spans="2:2">
      <c r="B90563" s="150"/>
    </row>
    <row r="90564" spans="2:2">
      <c r="B90564" s="150"/>
    </row>
    <row r="90565" spans="2:2">
      <c r="B90565" s="150"/>
    </row>
    <row r="90566" spans="2:2">
      <c r="B90566" s="150"/>
    </row>
    <row r="90567" spans="2:2">
      <c r="B90567" s="150"/>
    </row>
    <row r="90568" spans="2:2">
      <c r="B90568" s="150"/>
    </row>
    <row r="90569" spans="2:2">
      <c r="B90569" s="150"/>
    </row>
    <row r="90570" spans="2:2">
      <c r="B90570" s="150"/>
    </row>
    <row r="90571" spans="2:2">
      <c r="B90571" s="150"/>
    </row>
    <row r="90572" spans="2:2">
      <c r="B90572" s="150"/>
    </row>
    <row r="90573" spans="2:2">
      <c r="B90573" s="150"/>
    </row>
    <row r="90574" spans="2:2">
      <c r="B90574" s="150"/>
    </row>
    <row r="90575" spans="2:2">
      <c r="B90575" s="150"/>
    </row>
    <row r="90576" spans="2:2">
      <c r="B90576" s="150"/>
    </row>
    <row r="90577" spans="2:2">
      <c r="B90577" s="150"/>
    </row>
    <row r="90578" spans="2:2">
      <c r="B90578" s="150"/>
    </row>
    <row r="90579" spans="2:2">
      <c r="B90579" s="150"/>
    </row>
    <row r="90580" spans="2:2">
      <c r="B90580" s="150"/>
    </row>
    <row r="90581" spans="2:2">
      <c r="B90581" s="150"/>
    </row>
    <row r="90582" spans="2:2">
      <c r="B90582" s="150"/>
    </row>
    <row r="90583" spans="2:2">
      <c r="B90583" s="150"/>
    </row>
    <row r="90584" spans="2:2">
      <c r="B90584" s="150"/>
    </row>
    <row r="90585" spans="2:2">
      <c r="B90585" s="150"/>
    </row>
    <row r="90586" spans="2:2">
      <c r="B90586" s="150"/>
    </row>
    <row r="90587" spans="2:2">
      <c r="B90587" s="150"/>
    </row>
    <row r="90588" spans="2:2">
      <c r="B90588" s="150"/>
    </row>
    <row r="90589" spans="2:2">
      <c r="B90589" s="150"/>
    </row>
    <row r="90590" spans="2:2">
      <c r="B90590" s="150"/>
    </row>
    <row r="90591" spans="2:2">
      <c r="B90591" s="150"/>
    </row>
    <row r="90592" spans="2:2">
      <c r="B90592" s="150"/>
    </row>
    <row r="90593" spans="2:2">
      <c r="B90593" s="150"/>
    </row>
    <row r="90594" spans="2:2">
      <c r="B90594" s="150"/>
    </row>
    <row r="90595" spans="2:2">
      <c r="B90595" s="150"/>
    </row>
    <row r="90596" spans="2:2">
      <c r="B90596" s="150"/>
    </row>
    <row r="90597" spans="2:2">
      <c r="B90597" s="150"/>
    </row>
    <row r="90598" spans="2:2">
      <c r="B90598" s="150"/>
    </row>
    <row r="90599" spans="2:2">
      <c r="B90599" s="150"/>
    </row>
    <row r="90600" spans="2:2">
      <c r="B90600" s="150"/>
    </row>
    <row r="90601" spans="2:2">
      <c r="B90601" s="150"/>
    </row>
    <row r="90602" spans="2:2">
      <c r="B90602" s="150"/>
    </row>
    <row r="90603" spans="2:2">
      <c r="B90603" s="150"/>
    </row>
    <row r="90604" spans="2:2">
      <c r="B90604" s="150"/>
    </row>
    <row r="90605" spans="2:2">
      <c r="B90605" s="150"/>
    </row>
    <row r="90606" spans="2:2">
      <c r="B90606" s="150"/>
    </row>
    <row r="90607" spans="2:2">
      <c r="B90607" s="150"/>
    </row>
    <row r="90608" spans="2:2">
      <c r="B90608" s="150"/>
    </row>
    <row r="90609" spans="2:2">
      <c r="B90609" s="150"/>
    </row>
    <row r="90610" spans="2:2">
      <c r="B90610" s="150"/>
    </row>
    <row r="90611" spans="2:2">
      <c r="B90611" s="150"/>
    </row>
    <row r="90612" spans="2:2">
      <c r="B90612" s="150"/>
    </row>
    <row r="90613" spans="2:2">
      <c r="B90613" s="150"/>
    </row>
    <row r="90614" spans="2:2">
      <c r="B90614" s="150"/>
    </row>
    <row r="90615" spans="2:2">
      <c r="B90615" s="150"/>
    </row>
    <row r="90616" spans="2:2">
      <c r="B90616" s="150"/>
    </row>
    <row r="90617" spans="2:2">
      <c r="B90617" s="150"/>
    </row>
    <row r="90618" spans="2:2">
      <c r="B90618" s="150"/>
    </row>
    <row r="90619" spans="2:2">
      <c r="B90619" s="150"/>
    </row>
    <row r="90620" spans="2:2">
      <c r="B90620" s="150"/>
    </row>
    <row r="90621" spans="2:2">
      <c r="B90621" s="150"/>
    </row>
    <row r="90622" spans="2:2">
      <c r="B90622" s="150"/>
    </row>
    <row r="90623" spans="2:2">
      <c r="B90623" s="150"/>
    </row>
    <row r="90624" spans="2:2">
      <c r="B90624" s="150"/>
    </row>
    <row r="90625" spans="2:2">
      <c r="B90625" s="150"/>
    </row>
    <row r="90626" spans="2:2">
      <c r="B90626" s="150"/>
    </row>
    <row r="90627" spans="2:2">
      <c r="B90627" s="150"/>
    </row>
    <row r="90628" spans="2:2">
      <c r="B90628" s="150"/>
    </row>
    <row r="90629" spans="2:2">
      <c r="B90629" s="150"/>
    </row>
    <row r="90630" spans="2:2">
      <c r="B90630" s="150"/>
    </row>
    <row r="90631" spans="2:2">
      <c r="B90631" s="150"/>
    </row>
    <row r="90632" spans="2:2">
      <c r="B90632" s="150"/>
    </row>
    <row r="90633" spans="2:2">
      <c r="B90633" s="150"/>
    </row>
    <row r="90634" spans="2:2">
      <c r="B90634" s="150"/>
    </row>
    <row r="90635" spans="2:2">
      <c r="B90635" s="150"/>
    </row>
    <row r="90636" spans="2:2">
      <c r="B90636" s="150"/>
    </row>
    <row r="90637" spans="2:2">
      <c r="B90637" s="150"/>
    </row>
    <row r="90638" spans="2:2">
      <c r="B90638" s="150"/>
    </row>
    <row r="90639" spans="2:2">
      <c r="B90639" s="150"/>
    </row>
    <row r="90640" spans="2:2">
      <c r="B90640" s="150"/>
    </row>
    <row r="90641" spans="2:2">
      <c r="B90641" s="150"/>
    </row>
    <row r="90642" spans="2:2">
      <c r="B90642" s="150"/>
    </row>
    <row r="90643" spans="2:2">
      <c r="B90643" s="150"/>
    </row>
    <row r="90644" spans="2:2">
      <c r="B90644" s="150"/>
    </row>
    <row r="90645" spans="2:2">
      <c r="B90645" s="150"/>
    </row>
    <row r="90646" spans="2:2">
      <c r="B90646" s="150"/>
    </row>
    <row r="90647" spans="2:2">
      <c r="B90647" s="150"/>
    </row>
    <row r="90648" spans="2:2">
      <c r="B90648" s="150"/>
    </row>
    <row r="90649" spans="2:2">
      <c r="B90649" s="150"/>
    </row>
    <row r="90650" spans="2:2">
      <c r="B90650" s="150"/>
    </row>
    <row r="90651" spans="2:2">
      <c r="B90651" s="150"/>
    </row>
    <row r="90652" spans="2:2">
      <c r="B90652" s="150"/>
    </row>
    <row r="90653" spans="2:2">
      <c r="B90653" s="150"/>
    </row>
    <row r="90654" spans="2:2">
      <c r="B90654" s="150"/>
    </row>
    <row r="90655" spans="2:2">
      <c r="B90655" s="150"/>
    </row>
    <row r="90656" spans="2:2">
      <c r="B90656" s="150"/>
    </row>
    <row r="90657" spans="2:2">
      <c r="B90657" s="150"/>
    </row>
    <row r="90658" spans="2:2">
      <c r="B90658" s="150"/>
    </row>
    <row r="90659" spans="2:2">
      <c r="B90659" s="150"/>
    </row>
    <row r="90660" spans="2:2">
      <c r="B90660" s="150"/>
    </row>
    <row r="90661" spans="2:2">
      <c r="B90661" s="150"/>
    </row>
    <row r="90662" spans="2:2">
      <c r="B90662" s="150"/>
    </row>
    <row r="90663" spans="2:2">
      <c r="B90663" s="150"/>
    </row>
    <row r="90664" spans="2:2">
      <c r="B90664" s="150"/>
    </row>
    <row r="90665" spans="2:2">
      <c r="B90665" s="150"/>
    </row>
    <row r="90666" spans="2:2">
      <c r="B90666" s="150"/>
    </row>
    <row r="90667" spans="2:2">
      <c r="B90667" s="150"/>
    </row>
    <row r="90668" spans="2:2">
      <c r="B90668" s="150"/>
    </row>
    <row r="90669" spans="2:2">
      <c r="B90669" s="150"/>
    </row>
    <row r="90670" spans="2:2">
      <c r="B90670" s="150"/>
    </row>
    <row r="90671" spans="2:2">
      <c r="B90671" s="150"/>
    </row>
    <row r="90672" spans="2:2">
      <c r="B90672" s="150"/>
    </row>
    <row r="90673" spans="2:2">
      <c r="B90673" s="150"/>
    </row>
    <row r="90674" spans="2:2">
      <c r="B90674" s="150"/>
    </row>
    <row r="90675" spans="2:2">
      <c r="B90675" s="150"/>
    </row>
    <row r="90676" spans="2:2">
      <c r="B90676" s="150"/>
    </row>
    <row r="90677" spans="2:2">
      <c r="B90677" s="150"/>
    </row>
    <row r="90678" spans="2:2">
      <c r="B90678" s="150"/>
    </row>
    <row r="90679" spans="2:2">
      <c r="B90679" s="150"/>
    </row>
    <row r="90680" spans="2:2">
      <c r="B90680" s="150"/>
    </row>
    <row r="90681" spans="2:2">
      <c r="B90681" s="150"/>
    </row>
    <row r="90682" spans="2:2">
      <c r="B90682" s="150"/>
    </row>
    <row r="90683" spans="2:2">
      <c r="B90683" s="150"/>
    </row>
    <row r="90684" spans="2:2">
      <c r="B90684" s="150"/>
    </row>
    <row r="90685" spans="2:2">
      <c r="B90685" s="150"/>
    </row>
    <row r="90686" spans="2:2">
      <c r="B90686" s="150"/>
    </row>
    <row r="90687" spans="2:2">
      <c r="B90687" s="150"/>
    </row>
    <row r="90688" spans="2:2">
      <c r="B90688" s="150"/>
    </row>
    <row r="90689" spans="2:2">
      <c r="B90689" s="150"/>
    </row>
    <row r="90690" spans="2:2">
      <c r="B90690" s="150"/>
    </row>
    <row r="90691" spans="2:2">
      <c r="B90691" s="150"/>
    </row>
    <row r="90692" spans="2:2">
      <c r="B90692" s="150"/>
    </row>
    <row r="90693" spans="2:2">
      <c r="B90693" s="150"/>
    </row>
    <row r="90694" spans="2:2">
      <c r="B90694" s="150"/>
    </row>
    <row r="90695" spans="2:2">
      <c r="B90695" s="150"/>
    </row>
    <row r="90696" spans="2:2">
      <c r="B90696" s="150"/>
    </row>
    <row r="90697" spans="2:2">
      <c r="B90697" s="150"/>
    </row>
    <row r="90698" spans="2:2">
      <c r="B90698" s="150"/>
    </row>
    <row r="90699" spans="2:2">
      <c r="B90699" s="150"/>
    </row>
    <row r="90700" spans="2:2">
      <c r="B90700" s="150"/>
    </row>
    <row r="90701" spans="2:2">
      <c r="B90701" s="150"/>
    </row>
    <row r="90702" spans="2:2">
      <c r="B90702" s="150"/>
    </row>
    <row r="90703" spans="2:2">
      <c r="B90703" s="150"/>
    </row>
    <row r="90704" spans="2:2">
      <c r="B90704" s="150"/>
    </row>
    <row r="90705" spans="2:2">
      <c r="B90705" s="150"/>
    </row>
    <row r="90706" spans="2:2">
      <c r="B90706" s="150"/>
    </row>
    <row r="90707" spans="2:2">
      <c r="B90707" s="150"/>
    </row>
    <row r="90708" spans="2:2">
      <c r="B90708" s="150"/>
    </row>
    <row r="90709" spans="2:2">
      <c r="B90709" s="150"/>
    </row>
    <row r="90710" spans="2:2">
      <c r="B90710" s="150"/>
    </row>
    <row r="90711" spans="2:2">
      <c r="B90711" s="150"/>
    </row>
    <row r="90712" spans="2:2">
      <c r="B90712" s="150"/>
    </row>
    <row r="90713" spans="2:2">
      <c r="B90713" s="150"/>
    </row>
    <row r="90714" spans="2:2">
      <c r="B90714" s="150"/>
    </row>
    <row r="90715" spans="2:2">
      <c r="B90715" s="150"/>
    </row>
    <row r="90716" spans="2:2">
      <c r="B90716" s="150"/>
    </row>
    <row r="90717" spans="2:2">
      <c r="B90717" s="150"/>
    </row>
    <row r="90718" spans="2:2">
      <c r="B90718" s="150"/>
    </row>
    <row r="90719" spans="2:2">
      <c r="B90719" s="150"/>
    </row>
    <row r="90720" spans="2:2">
      <c r="B90720" s="150"/>
    </row>
    <row r="90721" spans="2:2">
      <c r="B90721" s="150"/>
    </row>
    <row r="90722" spans="2:2">
      <c r="B90722" s="150"/>
    </row>
    <row r="90723" spans="2:2">
      <c r="B90723" s="150"/>
    </row>
    <row r="90724" spans="2:2">
      <c r="B90724" s="150"/>
    </row>
    <row r="90725" spans="2:2">
      <c r="B90725" s="150"/>
    </row>
    <row r="90726" spans="2:2">
      <c r="B90726" s="150"/>
    </row>
    <row r="90727" spans="2:2">
      <c r="B90727" s="150"/>
    </row>
    <row r="90728" spans="2:2">
      <c r="B90728" s="150"/>
    </row>
    <row r="90729" spans="2:2">
      <c r="B90729" s="150"/>
    </row>
    <row r="90730" spans="2:2">
      <c r="B90730" s="150"/>
    </row>
    <row r="90731" spans="2:2">
      <c r="B90731" s="150"/>
    </row>
    <row r="90732" spans="2:2">
      <c r="B90732" s="150"/>
    </row>
    <row r="90733" spans="2:2">
      <c r="B90733" s="150"/>
    </row>
    <row r="90734" spans="2:2">
      <c r="B90734" s="150"/>
    </row>
    <row r="90735" spans="2:2">
      <c r="B90735" s="150"/>
    </row>
    <row r="90736" spans="2:2">
      <c r="B90736" s="150"/>
    </row>
    <row r="90737" spans="2:2">
      <c r="B90737" s="150"/>
    </row>
    <row r="90738" spans="2:2">
      <c r="B90738" s="150"/>
    </row>
    <row r="90739" spans="2:2">
      <c r="B90739" s="150"/>
    </row>
    <row r="90740" spans="2:2">
      <c r="B90740" s="150"/>
    </row>
    <row r="90741" spans="2:2">
      <c r="B90741" s="150"/>
    </row>
    <row r="90742" spans="2:2">
      <c r="B90742" s="150"/>
    </row>
    <row r="90743" spans="2:2">
      <c r="B90743" s="150"/>
    </row>
    <row r="90744" spans="2:2">
      <c r="B90744" s="150"/>
    </row>
    <row r="90745" spans="2:2">
      <c r="B90745" s="150"/>
    </row>
    <row r="90746" spans="2:2">
      <c r="B90746" s="150"/>
    </row>
    <row r="90747" spans="2:2">
      <c r="B90747" s="150"/>
    </row>
    <row r="90748" spans="2:2">
      <c r="B90748" s="150"/>
    </row>
    <row r="90749" spans="2:2">
      <c r="B90749" s="150"/>
    </row>
    <row r="90750" spans="2:2">
      <c r="B90750" s="150"/>
    </row>
    <row r="90751" spans="2:2">
      <c r="B90751" s="150"/>
    </row>
    <row r="90752" spans="2:2">
      <c r="B90752" s="150"/>
    </row>
    <row r="90753" spans="2:2">
      <c r="B90753" s="150"/>
    </row>
    <row r="90754" spans="2:2">
      <c r="B90754" s="150"/>
    </row>
    <row r="90755" spans="2:2">
      <c r="B90755" s="150"/>
    </row>
    <row r="90756" spans="2:2">
      <c r="B90756" s="150"/>
    </row>
    <row r="90757" spans="2:2">
      <c r="B90757" s="150"/>
    </row>
    <row r="90758" spans="2:2">
      <c r="B90758" s="150"/>
    </row>
    <row r="90759" spans="2:2">
      <c r="B90759" s="150"/>
    </row>
    <row r="90760" spans="2:2">
      <c r="B90760" s="150"/>
    </row>
    <row r="90761" spans="2:2">
      <c r="B90761" s="150"/>
    </row>
    <row r="90762" spans="2:2">
      <c r="B90762" s="150"/>
    </row>
    <row r="90763" spans="2:2">
      <c r="B90763" s="150"/>
    </row>
    <row r="90764" spans="2:2">
      <c r="B90764" s="150"/>
    </row>
    <row r="90765" spans="2:2">
      <c r="B90765" s="150"/>
    </row>
    <row r="90766" spans="2:2">
      <c r="B90766" s="150"/>
    </row>
    <row r="90767" spans="2:2">
      <c r="B90767" s="150"/>
    </row>
    <row r="90768" spans="2:2">
      <c r="B90768" s="150"/>
    </row>
    <row r="90769" spans="2:2">
      <c r="B90769" s="150"/>
    </row>
    <row r="90770" spans="2:2">
      <c r="B90770" s="150"/>
    </row>
    <row r="90771" spans="2:2">
      <c r="B90771" s="150"/>
    </row>
    <row r="90772" spans="2:2">
      <c r="B90772" s="150"/>
    </row>
    <row r="90773" spans="2:2">
      <c r="B90773" s="150"/>
    </row>
    <row r="90774" spans="2:2">
      <c r="B90774" s="150"/>
    </row>
    <row r="90775" spans="2:2">
      <c r="B90775" s="150"/>
    </row>
    <row r="90776" spans="2:2">
      <c r="B90776" s="150"/>
    </row>
    <row r="90777" spans="2:2">
      <c r="B90777" s="150"/>
    </row>
    <row r="90778" spans="2:2">
      <c r="B90778" s="150"/>
    </row>
    <row r="90779" spans="2:2">
      <c r="B90779" s="150"/>
    </row>
    <row r="90780" spans="2:2">
      <c r="B90780" s="150"/>
    </row>
    <row r="90781" spans="2:2">
      <c r="B90781" s="150"/>
    </row>
    <row r="90782" spans="2:2">
      <c r="B90782" s="150"/>
    </row>
    <row r="90783" spans="2:2">
      <c r="B90783" s="150"/>
    </row>
    <row r="90784" spans="2:2">
      <c r="B90784" s="150"/>
    </row>
    <row r="90785" spans="2:2">
      <c r="B90785" s="150"/>
    </row>
    <row r="90786" spans="2:2">
      <c r="B90786" s="150"/>
    </row>
    <row r="90787" spans="2:2">
      <c r="B90787" s="150"/>
    </row>
    <row r="90788" spans="2:2">
      <c r="B90788" s="150"/>
    </row>
    <row r="90789" spans="2:2">
      <c r="B90789" s="150"/>
    </row>
    <row r="90790" spans="2:2">
      <c r="B90790" s="150"/>
    </row>
    <row r="90791" spans="2:2">
      <c r="B90791" s="150"/>
    </row>
    <row r="90792" spans="2:2">
      <c r="B90792" s="150"/>
    </row>
    <row r="90793" spans="2:2">
      <c r="B90793" s="150"/>
    </row>
    <row r="90794" spans="2:2">
      <c r="B90794" s="150"/>
    </row>
    <row r="90795" spans="2:2">
      <c r="B90795" s="150"/>
    </row>
    <row r="90796" spans="2:2">
      <c r="B90796" s="150"/>
    </row>
    <row r="90797" spans="2:2">
      <c r="B90797" s="150"/>
    </row>
    <row r="90798" spans="2:2">
      <c r="B90798" s="150"/>
    </row>
    <row r="90799" spans="2:2">
      <c r="B90799" s="150"/>
    </row>
    <row r="90800" spans="2:2">
      <c r="B90800" s="150"/>
    </row>
    <row r="90801" spans="2:2">
      <c r="B90801" s="150"/>
    </row>
    <row r="90802" spans="2:2">
      <c r="B90802" s="150"/>
    </row>
    <row r="90803" spans="2:2">
      <c r="B90803" s="150"/>
    </row>
    <row r="90804" spans="2:2">
      <c r="B90804" s="150"/>
    </row>
    <row r="90805" spans="2:2">
      <c r="B90805" s="150"/>
    </row>
    <row r="90806" spans="2:2">
      <c r="B90806" s="150"/>
    </row>
    <row r="90807" spans="2:2">
      <c r="B90807" s="150"/>
    </row>
    <row r="90808" spans="2:2">
      <c r="B90808" s="150"/>
    </row>
    <row r="90809" spans="2:2">
      <c r="B90809" s="150"/>
    </row>
    <row r="90810" spans="2:2">
      <c r="B90810" s="150"/>
    </row>
    <row r="90811" spans="2:2">
      <c r="B90811" s="150"/>
    </row>
    <row r="90812" spans="2:2">
      <c r="B90812" s="150"/>
    </row>
    <row r="90813" spans="2:2">
      <c r="B90813" s="150"/>
    </row>
    <row r="90814" spans="2:2">
      <c r="B90814" s="150"/>
    </row>
    <row r="90815" spans="2:2">
      <c r="B90815" s="150"/>
    </row>
    <row r="90816" spans="2:2">
      <c r="B90816" s="150"/>
    </row>
    <row r="90817" spans="2:2">
      <c r="B90817" s="150"/>
    </row>
    <row r="90818" spans="2:2">
      <c r="B90818" s="150"/>
    </row>
    <row r="90819" spans="2:2">
      <c r="B90819" s="150"/>
    </row>
    <row r="90820" spans="2:2">
      <c r="B90820" s="150"/>
    </row>
    <row r="90821" spans="2:2">
      <c r="B90821" s="150"/>
    </row>
    <row r="90822" spans="2:2">
      <c r="B90822" s="150"/>
    </row>
    <row r="90823" spans="2:2">
      <c r="B90823" s="150"/>
    </row>
    <row r="90824" spans="2:2">
      <c r="B90824" s="150"/>
    </row>
    <row r="90825" spans="2:2">
      <c r="B90825" s="150"/>
    </row>
    <row r="90826" spans="2:2">
      <c r="B90826" s="150"/>
    </row>
    <row r="90827" spans="2:2">
      <c r="B90827" s="150"/>
    </row>
    <row r="90828" spans="2:2">
      <c r="B90828" s="150"/>
    </row>
    <row r="90829" spans="2:2">
      <c r="B90829" s="150"/>
    </row>
    <row r="90830" spans="2:2">
      <c r="B90830" s="150"/>
    </row>
    <row r="90831" spans="2:2">
      <c r="B90831" s="150"/>
    </row>
    <row r="90832" spans="2:2">
      <c r="B90832" s="150"/>
    </row>
    <row r="90833" spans="2:2">
      <c r="B90833" s="150"/>
    </row>
    <row r="90834" spans="2:2">
      <c r="B90834" s="150"/>
    </row>
    <row r="90835" spans="2:2">
      <c r="B90835" s="150"/>
    </row>
    <row r="90836" spans="2:2">
      <c r="B90836" s="150"/>
    </row>
    <row r="90837" spans="2:2">
      <c r="B90837" s="150"/>
    </row>
    <row r="90838" spans="2:2">
      <c r="B90838" s="150"/>
    </row>
    <row r="90839" spans="2:2">
      <c r="B90839" s="150"/>
    </row>
    <row r="90840" spans="2:2">
      <c r="B90840" s="150"/>
    </row>
    <row r="90841" spans="2:2">
      <c r="B90841" s="150"/>
    </row>
    <row r="90842" spans="2:2">
      <c r="B90842" s="150"/>
    </row>
    <row r="90843" spans="2:2">
      <c r="B90843" s="150"/>
    </row>
    <row r="90844" spans="2:2">
      <c r="B90844" s="150"/>
    </row>
    <row r="90845" spans="2:2">
      <c r="B90845" s="150"/>
    </row>
    <row r="90846" spans="2:2">
      <c r="B90846" s="150"/>
    </row>
    <row r="90847" spans="2:2">
      <c r="B90847" s="150"/>
    </row>
    <row r="90848" spans="2:2">
      <c r="B90848" s="150"/>
    </row>
    <row r="90849" spans="2:2">
      <c r="B90849" s="150"/>
    </row>
    <row r="90850" spans="2:2">
      <c r="B90850" s="150"/>
    </row>
    <row r="90851" spans="2:2">
      <c r="B90851" s="150"/>
    </row>
    <row r="90852" spans="2:2">
      <c r="B90852" s="150"/>
    </row>
    <row r="90853" spans="2:2">
      <c r="B90853" s="150"/>
    </row>
    <row r="90854" spans="2:2">
      <c r="B90854" s="150"/>
    </row>
    <row r="90855" spans="2:2">
      <c r="B90855" s="150"/>
    </row>
    <row r="90856" spans="2:2">
      <c r="B90856" s="150"/>
    </row>
    <row r="90857" spans="2:2">
      <c r="B90857" s="150"/>
    </row>
    <row r="90858" spans="2:2">
      <c r="B90858" s="150"/>
    </row>
    <row r="90859" spans="2:2">
      <c r="B90859" s="150"/>
    </row>
    <row r="90860" spans="2:2">
      <c r="B90860" s="150"/>
    </row>
    <row r="90861" spans="2:2">
      <c r="B90861" s="150"/>
    </row>
    <row r="90862" spans="2:2">
      <c r="B90862" s="150"/>
    </row>
    <row r="90863" spans="2:2">
      <c r="B90863" s="150"/>
    </row>
    <row r="90864" spans="2:2">
      <c r="B90864" s="150"/>
    </row>
    <row r="90865" spans="2:2">
      <c r="B90865" s="150"/>
    </row>
    <row r="90866" spans="2:2">
      <c r="B90866" s="150"/>
    </row>
    <row r="90867" spans="2:2">
      <c r="B90867" s="150"/>
    </row>
    <row r="90868" spans="2:2">
      <c r="B90868" s="150"/>
    </row>
    <row r="90869" spans="2:2">
      <c r="B90869" s="150"/>
    </row>
    <row r="90870" spans="2:2">
      <c r="B90870" s="150"/>
    </row>
    <row r="90871" spans="2:2">
      <c r="B90871" s="150"/>
    </row>
    <row r="90872" spans="2:2">
      <c r="B90872" s="150"/>
    </row>
    <row r="90873" spans="2:2">
      <c r="B90873" s="150"/>
    </row>
    <row r="90874" spans="2:2">
      <c r="B90874" s="150"/>
    </row>
    <row r="90875" spans="2:2">
      <c r="B90875" s="150"/>
    </row>
    <row r="90876" spans="2:2">
      <c r="B90876" s="150"/>
    </row>
    <row r="90877" spans="2:2">
      <c r="B90877" s="150"/>
    </row>
    <row r="90878" spans="2:2">
      <c r="B90878" s="150"/>
    </row>
    <row r="90879" spans="2:2">
      <c r="B90879" s="150"/>
    </row>
    <row r="90880" spans="2:2">
      <c r="B90880" s="150"/>
    </row>
    <row r="90881" spans="2:2">
      <c r="B90881" s="150"/>
    </row>
    <row r="90882" spans="2:2">
      <c r="B90882" s="150"/>
    </row>
    <row r="90883" spans="2:2">
      <c r="B90883" s="150"/>
    </row>
    <row r="90884" spans="2:2">
      <c r="B90884" s="150"/>
    </row>
    <row r="90885" spans="2:2">
      <c r="B90885" s="150"/>
    </row>
    <row r="90886" spans="2:2">
      <c r="B90886" s="150"/>
    </row>
    <row r="90887" spans="2:2">
      <c r="B90887" s="150"/>
    </row>
    <row r="90888" spans="2:2">
      <c r="B90888" s="150"/>
    </row>
    <row r="90889" spans="2:2">
      <c r="B90889" s="150"/>
    </row>
    <row r="90890" spans="2:2">
      <c r="B90890" s="150"/>
    </row>
    <row r="90891" spans="2:2">
      <c r="B90891" s="150"/>
    </row>
    <row r="90892" spans="2:2">
      <c r="B90892" s="150"/>
    </row>
    <row r="90893" spans="2:2">
      <c r="B90893" s="150"/>
    </row>
    <row r="90894" spans="2:2">
      <c r="B90894" s="150"/>
    </row>
    <row r="90895" spans="2:2">
      <c r="B90895" s="150"/>
    </row>
    <row r="90896" spans="2:2">
      <c r="B90896" s="150"/>
    </row>
    <row r="90897" spans="2:2">
      <c r="B90897" s="150"/>
    </row>
    <row r="90898" spans="2:2">
      <c r="B90898" s="150"/>
    </row>
    <row r="90899" spans="2:2">
      <c r="B90899" s="150"/>
    </row>
    <row r="90900" spans="2:2">
      <c r="B90900" s="150"/>
    </row>
    <row r="90901" spans="2:2">
      <c r="B90901" s="150"/>
    </row>
    <row r="90902" spans="2:2">
      <c r="B90902" s="150"/>
    </row>
    <row r="90903" spans="2:2">
      <c r="B90903" s="150"/>
    </row>
    <row r="90904" spans="2:2">
      <c r="B90904" s="150"/>
    </row>
    <row r="90905" spans="2:2">
      <c r="B90905" s="150"/>
    </row>
    <row r="90906" spans="2:2">
      <c r="B90906" s="150"/>
    </row>
    <row r="90907" spans="2:2">
      <c r="B90907" s="150"/>
    </row>
    <row r="90908" spans="2:2">
      <c r="B90908" s="150"/>
    </row>
    <row r="90909" spans="2:2">
      <c r="B90909" s="150"/>
    </row>
    <row r="90910" spans="2:2">
      <c r="B90910" s="150"/>
    </row>
    <row r="90911" spans="2:2">
      <c r="B90911" s="150"/>
    </row>
    <row r="90912" spans="2:2">
      <c r="B90912" s="150"/>
    </row>
    <row r="90913" spans="2:2">
      <c r="B90913" s="150"/>
    </row>
    <row r="90914" spans="2:2">
      <c r="B90914" s="150"/>
    </row>
    <row r="90915" spans="2:2">
      <c r="B90915" s="150"/>
    </row>
    <row r="90916" spans="2:2">
      <c r="B90916" s="150"/>
    </row>
    <row r="90917" spans="2:2">
      <c r="B90917" s="150"/>
    </row>
    <row r="90918" spans="2:2">
      <c r="B90918" s="150"/>
    </row>
    <row r="90919" spans="2:2">
      <c r="B90919" s="150"/>
    </row>
    <row r="90920" spans="2:2">
      <c r="B90920" s="150"/>
    </row>
    <row r="90921" spans="2:2">
      <c r="B90921" s="150"/>
    </row>
    <row r="90922" spans="2:2">
      <c r="B90922" s="150"/>
    </row>
    <row r="90923" spans="2:2">
      <c r="B90923" s="150"/>
    </row>
    <row r="90924" spans="2:2">
      <c r="B90924" s="150"/>
    </row>
    <row r="90925" spans="2:2">
      <c r="B90925" s="150"/>
    </row>
    <row r="90926" spans="2:2">
      <c r="B90926" s="150"/>
    </row>
    <row r="90927" spans="2:2">
      <c r="B90927" s="150"/>
    </row>
    <row r="90928" spans="2:2">
      <c r="B90928" s="150"/>
    </row>
    <row r="90929" spans="2:2">
      <c r="B90929" s="150"/>
    </row>
    <row r="90930" spans="2:2">
      <c r="B90930" s="150"/>
    </row>
    <row r="90931" spans="2:2">
      <c r="B90931" s="150"/>
    </row>
    <row r="90932" spans="2:2">
      <c r="B90932" s="150"/>
    </row>
    <row r="90933" spans="2:2">
      <c r="B90933" s="150"/>
    </row>
    <row r="90934" spans="2:2">
      <c r="B90934" s="150"/>
    </row>
    <row r="90935" spans="2:2">
      <c r="B90935" s="150"/>
    </row>
    <row r="90936" spans="2:2">
      <c r="B90936" s="150"/>
    </row>
    <row r="90937" spans="2:2">
      <c r="B90937" s="150"/>
    </row>
    <row r="90938" spans="2:2">
      <c r="B90938" s="150"/>
    </row>
    <row r="90939" spans="2:2">
      <c r="B90939" s="150"/>
    </row>
    <row r="90940" spans="2:2">
      <c r="B90940" s="150"/>
    </row>
    <row r="90941" spans="2:2">
      <c r="B90941" s="150"/>
    </row>
    <row r="90942" spans="2:2">
      <c r="B90942" s="150"/>
    </row>
    <row r="90943" spans="2:2">
      <c r="B90943" s="150"/>
    </row>
    <row r="90944" spans="2:2">
      <c r="B90944" s="150"/>
    </row>
    <row r="90945" spans="2:2">
      <c r="B90945" s="150"/>
    </row>
    <row r="90946" spans="2:2">
      <c r="B90946" s="150"/>
    </row>
    <row r="90947" spans="2:2">
      <c r="B90947" s="150"/>
    </row>
    <row r="90948" spans="2:2">
      <c r="B90948" s="150"/>
    </row>
    <row r="90949" spans="2:2">
      <c r="B90949" s="150"/>
    </row>
    <row r="90950" spans="2:2">
      <c r="B90950" s="150"/>
    </row>
    <row r="90951" spans="2:2">
      <c r="B90951" s="150"/>
    </row>
    <row r="90952" spans="2:2">
      <c r="B90952" s="150"/>
    </row>
    <row r="90953" spans="2:2">
      <c r="B90953" s="150"/>
    </row>
    <row r="90954" spans="2:2">
      <c r="B90954" s="150"/>
    </row>
    <row r="90955" spans="2:2">
      <c r="B90955" s="150"/>
    </row>
    <row r="90956" spans="2:2">
      <c r="B90956" s="150"/>
    </row>
    <row r="90957" spans="2:2">
      <c r="B90957" s="150"/>
    </row>
    <row r="90958" spans="2:2">
      <c r="B90958" s="150"/>
    </row>
    <row r="90959" spans="2:2">
      <c r="B90959" s="150"/>
    </row>
    <row r="90960" spans="2:2">
      <c r="B90960" s="150"/>
    </row>
    <row r="90961" spans="2:2">
      <c r="B90961" s="150"/>
    </row>
    <row r="90962" spans="2:2">
      <c r="B90962" s="150"/>
    </row>
    <row r="90963" spans="2:2">
      <c r="B90963" s="150"/>
    </row>
    <row r="90964" spans="2:2">
      <c r="B90964" s="150"/>
    </row>
    <row r="90965" spans="2:2">
      <c r="B90965" s="150"/>
    </row>
    <row r="90966" spans="2:2">
      <c r="B90966" s="150"/>
    </row>
    <row r="90967" spans="2:2">
      <c r="B90967" s="150"/>
    </row>
    <row r="90968" spans="2:2">
      <c r="B90968" s="150"/>
    </row>
    <row r="90969" spans="2:2">
      <c r="B90969" s="150"/>
    </row>
    <row r="90970" spans="2:2">
      <c r="B90970" s="150"/>
    </row>
    <row r="90971" spans="2:2">
      <c r="B90971" s="150"/>
    </row>
    <row r="90972" spans="2:2">
      <c r="B90972" s="150"/>
    </row>
    <row r="90973" spans="2:2">
      <c r="B90973" s="150"/>
    </row>
    <row r="90974" spans="2:2">
      <c r="B90974" s="150"/>
    </row>
    <row r="90975" spans="2:2">
      <c r="B90975" s="150"/>
    </row>
    <row r="90976" spans="2:2">
      <c r="B90976" s="150"/>
    </row>
    <row r="90977" spans="2:2">
      <c r="B90977" s="150"/>
    </row>
    <row r="90978" spans="2:2">
      <c r="B90978" s="150"/>
    </row>
    <row r="90979" spans="2:2">
      <c r="B90979" s="150"/>
    </row>
    <row r="90980" spans="2:2">
      <c r="B90980" s="150"/>
    </row>
    <row r="90981" spans="2:2">
      <c r="B90981" s="150"/>
    </row>
    <row r="90982" spans="2:2">
      <c r="B90982" s="150"/>
    </row>
    <row r="90983" spans="2:2">
      <c r="B90983" s="150"/>
    </row>
    <row r="90984" spans="2:2">
      <c r="B90984" s="150"/>
    </row>
    <row r="90985" spans="2:2">
      <c r="B90985" s="150"/>
    </row>
    <row r="90986" spans="2:2">
      <c r="B90986" s="150"/>
    </row>
    <row r="90987" spans="2:2">
      <c r="B90987" s="150"/>
    </row>
    <row r="90988" spans="2:2">
      <c r="B90988" s="150"/>
    </row>
    <row r="90989" spans="2:2">
      <c r="B90989" s="150"/>
    </row>
    <row r="90990" spans="2:2">
      <c r="B90990" s="150"/>
    </row>
    <row r="90991" spans="2:2">
      <c r="B90991" s="150"/>
    </row>
    <row r="90992" spans="2:2">
      <c r="B90992" s="150"/>
    </row>
    <row r="90993" spans="2:2">
      <c r="B90993" s="150"/>
    </row>
    <row r="90994" spans="2:2">
      <c r="B90994" s="150"/>
    </row>
    <row r="90995" spans="2:2">
      <c r="B90995" s="150"/>
    </row>
    <row r="90996" spans="2:2">
      <c r="B90996" s="150"/>
    </row>
    <row r="90997" spans="2:2">
      <c r="B90997" s="150"/>
    </row>
    <row r="90998" spans="2:2">
      <c r="B90998" s="150"/>
    </row>
    <row r="90999" spans="2:2">
      <c r="B90999" s="150"/>
    </row>
    <row r="91000" spans="2:2">
      <c r="B91000" s="150"/>
    </row>
    <row r="91001" spans="2:2">
      <c r="B91001" s="150"/>
    </row>
    <row r="91002" spans="2:2">
      <c r="B91002" s="150"/>
    </row>
    <row r="91003" spans="2:2">
      <c r="B91003" s="150"/>
    </row>
    <row r="91004" spans="2:2">
      <c r="B91004" s="150"/>
    </row>
    <row r="91005" spans="2:2">
      <c r="B91005" s="150"/>
    </row>
    <row r="91006" spans="2:2">
      <c r="B91006" s="150"/>
    </row>
    <row r="91007" spans="2:2">
      <c r="B91007" s="150"/>
    </row>
    <row r="91008" spans="2:2">
      <c r="B91008" s="150"/>
    </row>
    <row r="91009" spans="2:2">
      <c r="B91009" s="150"/>
    </row>
    <row r="91010" spans="2:2">
      <c r="B91010" s="150"/>
    </row>
    <row r="91011" spans="2:2">
      <c r="B91011" s="150"/>
    </row>
    <row r="91012" spans="2:2">
      <c r="B91012" s="150"/>
    </row>
    <row r="91013" spans="2:2">
      <c r="B91013" s="150"/>
    </row>
    <row r="91014" spans="2:2">
      <c r="B91014" s="150"/>
    </row>
    <row r="91015" spans="2:2">
      <c r="B91015" s="150"/>
    </row>
    <row r="91016" spans="2:2">
      <c r="B91016" s="150"/>
    </row>
    <row r="91017" spans="2:2">
      <c r="B91017" s="150"/>
    </row>
    <row r="91018" spans="2:2">
      <c r="B91018" s="150"/>
    </row>
    <row r="91019" spans="2:2">
      <c r="B91019" s="150"/>
    </row>
    <row r="91020" spans="2:2">
      <c r="B91020" s="150"/>
    </row>
    <row r="91021" spans="2:2">
      <c r="B91021" s="150"/>
    </row>
    <row r="91022" spans="2:2">
      <c r="B91022" s="150"/>
    </row>
    <row r="91023" spans="2:2">
      <c r="B91023" s="150"/>
    </row>
    <row r="91024" spans="2:2">
      <c r="B91024" s="150"/>
    </row>
    <row r="91025" spans="2:2">
      <c r="B91025" s="150"/>
    </row>
    <row r="91026" spans="2:2">
      <c r="B91026" s="150"/>
    </row>
    <row r="91027" spans="2:2">
      <c r="B91027" s="150"/>
    </row>
    <row r="91028" spans="2:2">
      <c r="B91028" s="150"/>
    </row>
    <row r="91029" spans="2:2">
      <c r="B91029" s="150"/>
    </row>
    <row r="91030" spans="2:2">
      <c r="B91030" s="150"/>
    </row>
    <row r="91031" spans="2:2">
      <c r="B91031" s="150"/>
    </row>
    <row r="91032" spans="2:2">
      <c r="B91032" s="150"/>
    </row>
    <row r="91033" spans="2:2">
      <c r="B91033" s="150"/>
    </row>
    <row r="91034" spans="2:2">
      <c r="B91034" s="150"/>
    </row>
    <row r="91035" spans="2:2">
      <c r="B91035" s="150"/>
    </row>
    <row r="91036" spans="2:2">
      <c r="B91036" s="150"/>
    </row>
    <row r="91037" spans="2:2">
      <c r="B91037" s="150"/>
    </row>
    <row r="91038" spans="2:2">
      <c r="B91038" s="150"/>
    </row>
    <row r="91039" spans="2:2">
      <c r="B91039" s="150"/>
    </row>
    <row r="91040" spans="2:2">
      <c r="B91040" s="150"/>
    </row>
    <row r="91041" spans="2:2">
      <c r="B91041" s="150"/>
    </row>
    <row r="91042" spans="2:2">
      <c r="B91042" s="150"/>
    </row>
    <row r="91043" spans="2:2">
      <c r="B91043" s="150"/>
    </row>
    <row r="91044" spans="2:2">
      <c r="B91044" s="150"/>
    </row>
    <row r="91045" spans="2:2">
      <c r="B91045" s="150"/>
    </row>
    <row r="91046" spans="2:2">
      <c r="B91046" s="150"/>
    </row>
    <row r="91047" spans="2:2">
      <c r="B91047" s="150"/>
    </row>
    <row r="91048" spans="2:2">
      <c r="B91048" s="150"/>
    </row>
    <row r="91049" spans="2:2">
      <c r="B91049" s="150"/>
    </row>
    <row r="91050" spans="2:2">
      <c r="B91050" s="150"/>
    </row>
    <row r="91051" spans="2:2">
      <c r="B91051" s="150"/>
    </row>
    <row r="91052" spans="2:2">
      <c r="B91052" s="150"/>
    </row>
    <row r="91053" spans="2:2">
      <c r="B91053" s="150"/>
    </row>
    <row r="91054" spans="2:2">
      <c r="B91054" s="150"/>
    </row>
    <row r="91055" spans="2:2">
      <c r="B91055" s="150"/>
    </row>
    <row r="91056" spans="2:2">
      <c r="B91056" s="150"/>
    </row>
    <row r="91057" spans="2:2">
      <c r="B91057" s="150"/>
    </row>
    <row r="91058" spans="2:2">
      <c r="B91058" s="150"/>
    </row>
    <row r="91059" spans="2:2">
      <c r="B91059" s="150"/>
    </row>
    <row r="91060" spans="2:2">
      <c r="B91060" s="150"/>
    </row>
    <row r="91061" spans="2:2">
      <c r="B91061" s="150"/>
    </row>
    <row r="91062" spans="2:2">
      <c r="B91062" s="150"/>
    </row>
    <row r="91063" spans="2:2">
      <c r="B91063" s="150"/>
    </row>
    <row r="91064" spans="2:2">
      <c r="B91064" s="150"/>
    </row>
    <row r="91065" spans="2:2">
      <c r="B91065" s="150"/>
    </row>
    <row r="91066" spans="2:2">
      <c r="B91066" s="150"/>
    </row>
    <row r="91067" spans="2:2">
      <c r="B91067" s="150"/>
    </row>
    <row r="91068" spans="2:2">
      <c r="B91068" s="150"/>
    </row>
    <row r="91069" spans="2:2">
      <c r="B91069" s="150"/>
    </row>
    <row r="91070" spans="2:2">
      <c r="B91070" s="150"/>
    </row>
    <row r="91071" spans="2:2">
      <c r="B91071" s="150"/>
    </row>
    <row r="91072" spans="2:2">
      <c r="B91072" s="150"/>
    </row>
    <row r="91073" spans="2:2">
      <c r="B91073" s="150"/>
    </row>
    <row r="91074" spans="2:2">
      <c r="B91074" s="150"/>
    </row>
    <row r="91075" spans="2:2">
      <c r="B91075" s="150"/>
    </row>
    <row r="91076" spans="2:2">
      <c r="B91076" s="150"/>
    </row>
    <row r="91077" spans="2:2">
      <c r="B91077" s="150"/>
    </row>
    <row r="91078" spans="2:2">
      <c r="B91078" s="150"/>
    </row>
    <row r="91079" spans="2:2">
      <c r="B91079" s="150"/>
    </row>
    <row r="91080" spans="2:2">
      <c r="B91080" s="150"/>
    </row>
    <row r="91081" spans="2:2">
      <c r="B91081" s="150"/>
    </row>
    <row r="91082" spans="2:2">
      <c r="B91082" s="150"/>
    </row>
    <row r="91083" spans="2:2">
      <c r="B91083" s="150"/>
    </row>
    <row r="91084" spans="2:2">
      <c r="B91084" s="150"/>
    </row>
    <row r="91085" spans="2:2">
      <c r="B91085" s="150"/>
    </row>
    <row r="91086" spans="2:2">
      <c r="B91086" s="150"/>
    </row>
    <row r="91087" spans="2:2">
      <c r="B91087" s="150"/>
    </row>
    <row r="91088" spans="2:2">
      <c r="B91088" s="150"/>
    </row>
    <row r="91089" spans="2:2">
      <c r="B91089" s="150"/>
    </row>
    <row r="91090" spans="2:2">
      <c r="B91090" s="150"/>
    </row>
    <row r="91091" spans="2:2">
      <c r="B91091" s="150"/>
    </row>
    <row r="91092" spans="2:2">
      <c r="B91092" s="150"/>
    </row>
    <row r="91093" spans="2:2">
      <c r="B91093" s="150"/>
    </row>
    <row r="91094" spans="2:2">
      <c r="B91094" s="150"/>
    </row>
    <row r="91095" spans="2:2">
      <c r="B91095" s="150"/>
    </row>
    <row r="91096" spans="2:2">
      <c r="B91096" s="150"/>
    </row>
    <row r="91097" spans="2:2">
      <c r="B91097" s="150"/>
    </row>
    <row r="91098" spans="2:2">
      <c r="B91098" s="150"/>
    </row>
    <row r="91099" spans="2:2">
      <c r="B91099" s="150"/>
    </row>
    <row r="91100" spans="2:2">
      <c r="B91100" s="150"/>
    </row>
    <row r="91101" spans="2:2">
      <c r="B91101" s="150"/>
    </row>
    <row r="91102" spans="2:2">
      <c r="B91102" s="150"/>
    </row>
    <row r="91103" spans="2:2">
      <c r="B91103" s="150"/>
    </row>
    <row r="91104" spans="2:2">
      <c r="B91104" s="150"/>
    </row>
    <row r="91105" spans="2:2">
      <c r="B91105" s="150"/>
    </row>
    <row r="91106" spans="2:2">
      <c r="B91106" s="150"/>
    </row>
    <row r="91107" spans="2:2">
      <c r="B91107" s="150"/>
    </row>
    <row r="91108" spans="2:2">
      <c r="B91108" s="150"/>
    </row>
    <row r="91109" spans="2:2">
      <c r="B91109" s="150"/>
    </row>
    <row r="91110" spans="2:2">
      <c r="B91110" s="150"/>
    </row>
    <row r="91111" spans="2:2">
      <c r="B91111" s="150"/>
    </row>
    <row r="91112" spans="2:2">
      <c r="B91112" s="150"/>
    </row>
    <row r="91113" spans="2:2">
      <c r="B91113" s="150"/>
    </row>
    <row r="91114" spans="2:2">
      <c r="B91114" s="150"/>
    </row>
    <row r="91115" spans="2:2">
      <c r="B91115" s="150"/>
    </row>
    <row r="91116" spans="2:2">
      <c r="B91116" s="150"/>
    </row>
    <row r="91117" spans="2:2">
      <c r="B91117" s="150"/>
    </row>
    <row r="91118" spans="2:2">
      <c r="B91118" s="150"/>
    </row>
    <row r="91119" spans="2:2">
      <c r="B91119" s="150"/>
    </row>
    <row r="91120" spans="2:2">
      <c r="B91120" s="150"/>
    </row>
    <row r="91121" spans="2:2">
      <c r="B91121" s="150"/>
    </row>
    <row r="91122" spans="2:2">
      <c r="B91122" s="150"/>
    </row>
    <row r="91123" spans="2:2">
      <c r="B91123" s="150"/>
    </row>
    <row r="91124" spans="2:2">
      <c r="B91124" s="150"/>
    </row>
    <row r="91125" spans="2:2">
      <c r="B91125" s="150"/>
    </row>
    <row r="91126" spans="2:2">
      <c r="B91126" s="150"/>
    </row>
    <row r="91127" spans="2:2">
      <c r="B91127" s="150"/>
    </row>
    <row r="91128" spans="2:2">
      <c r="B91128" s="150"/>
    </row>
    <row r="91129" spans="2:2">
      <c r="B91129" s="150"/>
    </row>
    <row r="91130" spans="2:2">
      <c r="B91130" s="150"/>
    </row>
    <row r="91131" spans="2:2">
      <c r="B91131" s="150"/>
    </row>
    <row r="91132" spans="2:2">
      <c r="B91132" s="150"/>
    </row>
    <row r="91133" spans="2:2">
      <c r="B91133" s="150"/>
    </row>
    <row r="91134" spans="2:2">
      <c r="B91134" s="150"/>
    </row>
    <row r="91135" spans="2:2">
      <c r="B91135" s="150"/>
    </row>
    <row r="91136" spans="2:2">
      <c r="B91136" s="150"/>
    </row>
    <row r="91137" spans="2:2">
      <c r="B91137" s="150"/>
    </row>
    <row r="91138" spans="2:2">
      <c r="B91138" s="150"/>
    </row>
    <row r="91139" spans="2:2">
      <c r="B91139" s="150"/>
    </row>
    <row r="91140" spans="2:2">
      <c r="B91140" s="150"/>
    </row>
    <row r="91141" spans="2:2">
      <c r="B91141" s="150"/>
    </row>
    <row r="91142" spans="2:2">
      <c r="B91142" s="150"/>
    </row>
    <row r="91143" spans="2:2">
      <c r="B91143" s="150"/>
    </row>
    <row r="91144" spans="2:2">
      <c r="B91144" s="150"/>
    </row>
    <row r="91145" spans="2:2">
      <c r="B91145" s="150"/>
    </row>
    <row r="91146" spans="2:2">
      <c r="B91146" s="150"/>
    </row>
    <row r="91147" spans="2:2">
      <c r="B91147" s="150"/>
    </row>
    <row r="91148" spans="2:2">
      <c r="B91148" s="150"/>
    </row>
    <row r="91149" spans="2:2">
      <c r="B91149" s="150"/>
    </row>
    <row r="91150" spans="2:2">
      <c r="B91150" s="150"/>
    </row>
    <row r="91151" spans="2:2">
      <c r="B91151" s="150"/>
    </row>
    <row r="91152" spans="2:2">
      <c r="B91152" s="150"/>
    </row>
    <row r="91153" spans="2:2">
      <c r="B91153" s="150"/>
    </row>
    <row r="91154" spans="2:2">
      <c r="B91154" s="150"/>
    </row>
    <row r="91155" spans="2:2">
      <c r="B91155" s="150"/>
    </row>
    <row r="91156" spans="2:2">
      <c r="B91156" s="150"/>
    </row>
    <row r="91157" spans="2:2">
      <c r="B91157" s="150"/>
    </row>
    <row r="91158" spans="2:2">
      <c r="B91158" s="150"/>
    </row>
    <row r="91159" spans="2:2">
      <c r="B91159" s="150"/>
    </row>
    <row r="91160" spans="2:2">
      <c r="B91160" s="150"/>
    </row>
    <row r="91161" spans="2:2">
      <c r="B91161" s="150"/>
    </row>
    <row r="91162" spans="2:2">
      <c r="B91162" s="150"/>
    </row>
    <row r="91163" spans="2:2">
      <c r="B91163" s="150"/>
    </row>
    <row r="91164" spans="2:2">
      <c r="B91164" s="150"/>
    </row>
    <row r="91165" spans="2:2">
      <c r="B91165" s="150"/>
    </row>
    <row r="91166" spans="2:2">
      <c r="B91166" s="150"/>
    </row>
    <row r="91167" spans="2:2">
      <c r="B91167" s="150"/>
    </row>
    <row r="91168" spans="2:2">
      <c r="B91168" s="150"/>
    </row>
    <row r="91169" spans="2:2">
      <c r="B91169" s="150"/>
    </row>
    <row r="91170" spans="2:2">
      <c r="B91170" s="150"/>
    </row>
    <row r="91171" spans="2:2">
      <c r="B91171" s="150"/>
    </row>
    <row r="91172" spans="2:2">
      <c r="B91172" s="150"/>
    </row>
    <row r="91173" spans="2:2">
      <c r="B91173" s="150"/>
    </row>
    <row r="91174" spans="2:2">
      <c r="B91174" s="150"/>
    </row>
    <row r="91175" spans="2:2">
      <c r="B91175" s="150"/>
    </row>
    <row r="91176" spans="2:2">
      <c r="B91176" s="150"/>
    </row>
    <row r="91177" spans="2:2">
      <c r="B91177" s="150"/>
    </row>
    <row r="91178" spans="2:2">
      <c r="B91178" s="150"/>
    </row>
    <row r="91179" spans="2:2">
      <c r="B91179" s="150"/>
    </row>
    <row r="91180" spans="2:2">
      <c r="B91180" s="150"/>
    </row>
    <row r="91181" spans="2:2">
      <c r="B91181" s="150"/>
    </row>
    <row r="91182" spans="2:2">
      <c r="B91182" s="150"/>
    </row>
    <row r="91183" spans="2:2">
      <c r="B91183" s="150"/>
    </row>
    <row r="91184" spans="2:2">
      <c r="B91184" s="150"/>
    </row>
    <row r="91185" spans="2:2">
      <c r="B91185" s="150"/>
    </row>
    <row r="91186" spans="2:2">
      <c r="B91186" s="150"/>
    </row>
    <row r="91187" spans="2:2">
      <c r="B91187" s="150"/>
    </row>
    <row r="91188" spans="2:2">
      <c r="B91188" s="150"/>
    </row>
    <row r="91189" spans="2:2">
      <c r="B91189" s="150"/>
    </row>
    <row r="91190" spans="2:2">
      <c r="B91190" s="150"/>
    </row>
    <row r="91191" spans="2:2">
      <c r="B91191" s="150"/>
    </row>
    <row r="91192" spans="2:2">
      <c r="B91192" s="150"/>
    </row>
    <row r="91193" spans="2:2">
      <c r="B91193" s="150"/>
    </row>
    <row r="91194" spans="2:2">
      <c r="B91194" s="150"/>
    </row>
    <row r="91195" spans="2:2">
      <c r="B91195" s="150"/>
    </row>
    <row r="91196" spans="2:2">
      <c r="B91196" s="150"/>
    </row>
    <row r="91197" spans="2:2">
      <c r="B91197" s="150"/>
    </row>
    <row r="91198" spans="2:2">
      <c r="B91198" s="150"/>
    </row>
    <row r="91199" spans="2:2">
      <c r="B91199" s="150"/>
    </row>
    <row r="91200" spans="2:2">
      <c r="B91200" s="150"/>
    </row>
    <row r="91201" spans="2:2">
      <c r="B91201" s="150"/>
    </row>
    <row r="91202" spans="2:2">
      <c r="B91202" s="150"/>
    </row>
    <row r="91203" spans="2:2">
      <c r="B91203" s="150"/>
    </row>
    <row r="91204" spans="2:2">
      <c r="B91204" s="150"/>
    </row>
    <row r="91205" spans="2:2">
      <c r="B91205" s="150"/>
    </row>
    <row r="91206" spans="2:2">
      <c r="B91206" s="150"/>
    </row>
    <row r="91207" spans="2:2">
      <c r="B91207" s="150"/>
    </row>
    <row r="91208" spans="2:2">
      <c r="B91208" s="150"/>
    </row>
    <row r="91209" spans="2:2">
      <c r="B91209" s="150"/>
    </row>
    <row r="91210" spans="2:2">
      <c r="B91210" s="150"/>
    </row>
    <row r="91211" spans="2:2">
      <c r="B91211" s="150"/>
    </row>
    <row r="91212" spans="2:2">
      <c r="B91212" s="150"/>
    </row>
    <row r="91213" spans="2:2">
      <c r="B91213" s="150"/>
    </row>
    <row r="91214" spans="2:2">
      <c r="B91214" s="150"/>
    </row>
    <row r="91215" spans="2:2">
      <c r="B91215" s="150"/>
    </row>
    <row r="91216" spans="2:2">
      <c r="B91216" s="150"/>
    </row>
    <row r="91217" spans="2:2">
      <c r="B91217" s="150"/>
    </row>
    <row r="91218" spans="2:2">
      <c r="B91218" s="150"/>
    </row>
    <row r="91219" spans="2:2">
      <c r="B91219" s="150"/>
    </row>
    <row r="91220" spans="2:2">
      <c r="B91220" s="150"/>
    </row>
    <row r="91221" spans="2:2">
      <c r="B91221" s="150"/>
    </row>
    <row r="91222" spans="2:2">
      <c r="B91222" s="150"/>
    </row>
    <row r="91223" spans="2:2">
      <c r="B91223" s="150"/>
    </row>
    <row r="91224" spans="2:2">
      <c r="B91224" s="150"/>
    </row>
    <row r="91225" spans="2:2">
      <c r="B91225" s="150"/>
    </row>
    <row r="91226" spans="2:2">
      <c r="B91226" s="150"/>
    </row>
    <row r="91227" spans="2:2">
      <c r="B91227" s="150"/>
    </row>
    <row r="91228" spans="2:2">
      <c r="B91228" s="150"/>
    </row>
    <row r="91229" spans="2:2">
      <c r="B91229" s="150"/>
    </row>
    <row r="91230" spans="2:2">
      <c r="B91230" s="150"/>
    </row>
    <row r="91231" spans="2:2">
      <c r="B91231" s="150"/>
    </row>
    <row r="91232" spans="2:2">
      <c r="B91232" s="150"/>
    </row>
    <row r="91233" spans="2:2">
      <c r="B91233" s="150"/>
    </row>
    <row r="91234" spans="2:2">
      <c r="B91234" s="150"/>
    </row>
    <row r="91235" spans="2:2">
      <c r="B91235" s="150"/>
    </row>
    <row r="91236" spans="2:2">
      <c r="B91236" s="150"/>
    </row>
    <row r="91237" spans="2:2">
      <c r="B91237" s="150"/>
    </row>
    <row r="91238" spans="2:2">
      <c r="B91238" s="150"/>
    </row>
    <row r="91239" spans="2:2">
      <c r="B91239" s="150"/>
    </row>
    <row r="91240" spans="2:2">
      <c r="B91240" s="150"/>
    </row>
    <row r="91241" spans="2:2">
      <c r="B91241" s="150"/>
    </row>
    <row r="91242" spans="2:2">
      <c r="B91242" s="150"/>
    </row>
    <row r="91243" spans="2:2">
      <c r="B91243" s="150"/>
    </row>
    <row r="91244" spans="2:2">
      <c r="B91244" s="150"/>
    </row>
    <row r="91245" spans="2:2">
      <c r="B91245" s="150"/>
    </row>
    <row r="91246" spans="2:2">
      <c r="B91246" s="150"/>
    </row>
    <row r="91247" spans="2:2">
      <c r="B91247" s="150"/>
    </row>
    <row r="91248" spans="2:2">
      <c r="B91248" s="150"/>
    </row>
    <row r="91249" spans="2:2">
      <c r="B91249" s="150"/>
    </row>
    <row r="91250" spans="2:2">
      <c r="B91250" s="150"/>
    </row>
    <row r="91251" spans="2:2">
      <c r="B91251" s="150"/>
    </row>
    <row r="91252" spans="2:2">
      <c r="B91252" s="150"/>
    </row>
    <row r="91253" spans="2:2">
      <c r="B91253" s="150"/>
    </row>
    <row r="91254" spans="2:2">
      <c r="B91254" s="150"/>
    </row>
    <row r="91255" spans="2:2">
      <c r="B91255" s="150"/>
    </row>
    <row r="91256" spans="2:2">
      <c r="B91256" s="150"/>
    </row>
    <row r="91257" spans="2:2">
      <c r="B91257" s="150"/>
    </row>
    <row r="91258" spans="2:2">
      <c r="B91258" s="150"/>
    </row>
    <row r="91259" spans="2:2">
      <c r="B91259" s="150"/>
    </row>
    <row r="91260" spans="2:2">
      <c r="B91260" s="150"/>
    </row>
    <row r="91261" spans="2:2">
      <c r="B91261" s="150"/>
    </row>
    <row r="91262" spans="2:2">
      <c r="B91262" s="150"/>
    </row>
    <row r="91263" spans="2:2">
      <c r="B91263" s="150"/>
    </row>
    <row r="91264" spans="2:2">
      <c r="B91264" s="150"/>
    </row>
    <row r="91265" spans="2:2">
      <c r="B91265" s="150"/>
    </row>
    <row r="91266" spans="2:2">
      <c r="B91266" s="150"/>
    </row>
    <row r="91267" spans="2:2">
      <c r="B91267" s="150"/>
    </row>
    <row r="91268" spans="2:2">
      <c r="B91268" s="150"/>
    </row>
    <row r="91269" spans="2:2">
      <c r="B91269" s="150"/>
    </row>
    <row r="91270" spans="2:2">
      <c r="B91270" s="150"/>
    </row>
    <row r="91271" spans="2:2">
      <c r="B91271" s="150"/>
    </row>
    <row r="91272" spans="2:2">
      <c r="B91272" s="150"/>
    </row>
    <row r="91273" spans="2:2">
      <c r="B91273" s="150"/>
    </row>
    <row r="91274" spans="2:2">
      <c r="B91274" s="150"/>
    </row>
    <row r="91275" spans="2:2">
      <c r="B91275" s="150"/>
    </row>
    <row r="91276" spans="2:2">
      <c r="B91276" s="150"/>
    </row>
    <row r="91277" spans="2:2">
      <c r="B91277" s="150"/>
    </row>
    <row r="91278" spans="2:2">
      <c r="B91278" s="150"/>
    </row>
    <row r="91279" spans="2:2">
      <c r="B91279" s="150"/>
    </row>
    <row r="91280" spans="2:2">
      <c r="B91280" s="150"/>
    </row>
    <row r="91281" spans="2:2">
      <c r="B91281" s="150"/>
    </row>
    <row r="91282" spans="2:2">
      <c r="B91282" s="150"/>
    </row>
    <row r="91283" spans="2:2">
      <c r="B91283" s="150"/>
    </row>
    <row r="91284" spans="2:2">
      <c r="B91284" s="150"/>
    </row>
    <row r="91285" spans="2:2">
      <c r="B91285" s="150"/>
    </row>
    <row r="91286" spans="2:2">
      <c r="B91286" s="150"/>
    </row>
    <row r="91287" spans="2:2">
      <c r="B91287" s="150"/>
    </row>
    <row r="91288" spans="2:2">
      <c r="B91288" s="150"/>
    </row>
    <row r="91289" spans="2:2">
      <c r="B91289" s="150"/>
    </row>
    <row r="91290" spans="2:2">
      <c r="B91290" s="150"/>
    </row>
    <row r="91291" spans="2:2">
      <c r="B91291" s="150"/>
    </row>
    <row r="91292" spans="2:2">
      <c r="B91292" s="150"/>
    </row>
    <row r="91293" spans="2:2">
      <c r="B91293" s="150"/>
    </row>
    <row r="91294" spans="2:2">
      <c r="B91294" s="150"/>
    </row>
    <row r="91295" spans="2:2">
      <c r="B91295" s="150"/>
    </row>
    <row r="91296" spans="2:2">
      <c r="B91296" s="150"/>
    </row>
    <row r="91297" spans="2:2">
      <c r="B91297" s="150"/>
    </row>
    <row r="91298" spans="2:2">
      <c r="B91298" s="150"/>
    </row>
    <row r="91299" spans="2:2">
      <c r="B91299" s="150"/>
    </row>
    <row r="91300" spans="2:2">
      <c r="B91300" s="150"/>
    </row>
    <row r="91301" spans="2:2">
      <c r="B91301" s="150"/>
    </row>
    <row r="91302" spans="2:2">
      <c r="B91302" s="150"/>
    </row>
    <row r="91303" spans="2:2">
      <c r="B91303" s="150"/>
    </row>
    <row r="91304" spans="2:2">
      <c r="B91304" s="150"/>
    </row>
    <row r="91305" spans="2:2">
      <c r="B91305" s="150"/>
    </row>
    <row r="91306" spans="2:2">
      <c r="B91306" s="150"/>
    </row>
    <row r="91307" spans="2:2">
      <c r="B91307" s="150"/>
    </row>
    <row r="91308" spans="2:2">
      <c r="B91308" s="150"/>
    </row>
    <row r="91309" spans="2:2">
      <c r="B91309" s="150"/>
    </row>
    <row r="91310" spans="2:2">
      <c r="B91310" s="150"/>
    </row>
    <row r="91311" spans="2:2">
      <c r="B91311" s="150"/>
    </row>
    <row r="91312" spans="2:2">
      <c r="B91312" s="150"/>
    </row>
    <row r="91313" spans="2:2">
      <c r="B91313" s="150"/>
    </row>
    <row r="91314" spans="2:2">
      <c r="B91314" s="150"/>
    </row>
    <row r="91315" spans="2:2">
      <c r="B91315" s="150"/>
    </row>
    <row r="91316" spans="2:2">
      <c r="B91316" s="150"/>
    </row>
    <row r="91317" spans="2:2">
      <c r="B91317" s="150"/>
    </row>
    <row r="91318" spans="2:2">
      <c r="B91318" s="150"/>
    </row>
    <row r="91319" spans="2:2">
      <c r="B91319" s="150"/>
    </row>
    <row r="91320" spans="2:2">
      <c r="B91320" s="150"/>
    </row>
    <row r="91321" spans="2:2">
      <c r="B91321" s="150"/>
    </row>
    <row r="91322" spans="2:2">
      <c r="B91322" s="150"/>
    </row>
    <row r="91323" spans="2:2">
      <c r="B91323" s="150"/>
    </row>
    <row r="91324" spans="2:2">
      <c r="B91324" s="150"/>
    </row>
    <row r="91325" spans="2:2">
      <c r="B91325" s="150"/>
    </row>
    <row r="91326" spans="2:2">
      <c r="B91326" s="150"/>
    </row>
    <row r="91327" spans="2:2">
      <c r="B91327" s="150"/>
    </row>
    <row r="91328" spans="2:2">
      <c r="B91328" s="150"/>
    </row>
    <row r="91329" spans="2:2">
      <c r="B91329" s="150"/>
    </row>
    <row r="91330" spans="2:2">
      <c r="B91330" s="150"/>
    </row>
    <row r="91331" spans="2:2">
      <c r="B91331" s="150"/>
    </row>
    <row r="91332" spans="2:2">
      <c r="B91332" s="150"/>
    </row>
    <row r="91333" spans="2:2">
      <c r="B91333" s="150"/>
    </row>
    <row r="91334" spans="2:2">
      <c r="B91334" s="150"/>
    </row>
    <row r="91335" spans="2:2">
      <c r="B91335" s="150"/>
    </row>
    <row r="91336" spans="2:2">
      <c r="B91336" s="150"/>
    </row>
    <row r="91337" spans="2:2">
      <c r="B91337" s="150"/>
    </row>
    <row r="91338" spans="2:2">
      <c r="B91338" s="150"/>
    </row>
    <row r="91339" spans="2:2">
      <c r="B91339" s="150"/>
    </row>
    <row r="91340" spans="2:2">
      <c r="B91340" s="150"/>
    </row>
    <row r="91341" spans="2:2">
      <c r="B91341" s="150"/>
    </row>
    <row r="91342" spans="2:2">
      <c r="B91342" s="150"/>
    </row>
    <row r="91343" spans="2:2">
      <c r="B91343" s="150"/>
    </row>
    <row r="91344" spans="2:2">
      <c r="B91344" s="150"/>
    </row>
    <row r="91345" spans="2:2">
      <c r="B91345" s="150"/>
    </row>
    <row r="91346" spans="2:2">
      <c r="B91346" s="150"/>
    </row>
    <row r="91347" spans="2:2">
      <c r="B91347" s="150"/>
    </row>
    <row r="91348" spans="2:2">
      <c r="B91348" s="150"/>
    </row>
    <row r="91349" spans="2:2">
      <c r="B91349" s="150"/>
    </row>
    <row r="91350" spans="2:2">
      <c r="B91350" s="150"/>
    </row>
    <row r="91351" spans="2:2">
      <c r="B91351" s="150"/>
    </row>
    <row r="91352" spans="2:2">
      <c r="B91352" s="150"/>
    </row>
    <row r="91353" spans="2:2">
      <c r="B91353" s="150"/>
    </row>
    <row r="91354" spans="2:2">
      <c r="B91354" s="150"/>
    </row>
    <row r="91355" spans="2:2">
      <c r="B91355" s="150"/>
    </row>
    <row r="91356" spans="2:2">
      <c r="B91356" s="150"/>
    </row>
    <row r="91357" spans="2:2">
      <c r="B91357" s="150"/>
    </row>
    <row r="91358" spans="2:2">
      <c r="B91358" s="150"/>
    </row>
    <row r="91359" spans="2:2">
      <c r="B91359" s="150"/>
    </row>
    <row r="91360" spans="2:2">
      <c r="B91360" s="150"/>
    </row>
    <row r="91361" spans="2:2">
      <c r="B91361" s="150"/>
    </row>
    <row r="91362" spans="2:2">
      <c r="B91362" s="150"/>
    </row>
    <row r="91363" spans="2:2">
      <c r="B91363" s="150"/>
    </row>
    <row r="91364" spans="2:2">
      <c r="B91364" s="150"/>
    </row>
    <row r="91365" spans="2:2">
      <c r="B91365" s="150"/>
    </row>
    <row r="91366" spans="2:2">
      <c r="B91366" s="150"/>
    </row>
    <row r="91367" spans="2:2">
      <c r="B91367" s="150"/>
    </row>
    <row r="91368" spans="2:2">
      <c r="B91368" s="150"/>
    </row>
    <row r="91369" spans="2:2">
      <c r="B91369" s="150"/>
    </row>
    <row r="91370" spans="2:2">
      <c r="B91370" s="150"/>
    </row>
    <row r="91371" spans="2:2">
      <c r="B91371" s="150"/>
    </row>
    <row r="91372" spans="2:2">
      <c r="B91372" s="150"/>
    </row>
    <row r="91373" spans="2:2">
      <c r="B91373" s="150"/>
    </row>
    <row r="91374" spans="2:2">
      <c r="B91374" s="150"/>
    </row>
    <row r="91375" spans="2:2">
      <c r="B91375" s="150"/>
    </row>
    <row r="91376" spans="2:2">
      <c r="B91376" s="150"/>
    </row>
    <row r="91377" spans="2:2">
      <c r="B91377" s="150"/>
    </row>
    <row r="91378" spans="2:2">
      <c r="B91378" s="150"/>
    </row>
    <row r="91379" spans="2:2">
      <c r="B91379" s="150"/>
    </row>
    <row r="91380" spans="2:2">
      <c r="B91380" s="150"/>
    </row>
    <row r="91381" spans="2:2">
      <c r="B91381" s="150"/>
    </row>
    <row r="91382" spans="2:2">
      <c r="B91382" s="150"/>
    </row>
    <row r="91383" spans="2:2">
      <c r="B91383" s="150"/>
    </row>
    <row r="91384" spans="2:2">
      <c r="B91384" s="150"/>
    </row>
    <row r="91385" spans="2:2">
      <c r="B91385" s="150"/>
    </row>
    <row r="91386" spans="2:2">
      <c r="B91386" s="150"/>
    </row>
    <row r="91387" spans="2:2">
      <c r="B91387" s="150"/>
    </row>
    <row r="91388" spans="2:2">
      <c r="B91388" s="150"/>
    </row>
    <row r="91389" spans="2:2">
      <c r="B91389" s="150"/>
    </row>
    <row r="91390" spans="2:2">
      <c r="B91390" s="150"/>
    </row>
    <row r="91391" spans="2:2">
      <c r="B91391" s="150"/>
    </row>
    <row r="91392" spans="2:2">
      <c r="B91392" s="150"/>
    </row>
    <row r="91393" spans="2:2">
      <c r="B91393" s="150"/>
    </row>
    <row r="91394" spans="2:2">
      <c r="B91394" s="150"/>
    </row>
    <row r="91395" spans="2:2">
      <c r="B91395" s="150"/>
    </row>
    <row r="91396" spans="2:2">
      <c r="B91396" s="150"/>
    </row>
    <row r="91397" spans="2:2">
      <c r="B91397" s="150"/>
    </row>
    <row r="91398" spans="2:2">
      <c r="B91398" s="150"/>
    </row>
    <row r="91399" spans="2:2">
      <c r="B91399" s="150"/>
    </row>
    <row r="91400" spans="2:2">
      <c r="B91400" s="150"/>
    </row>
    <row r="91401" spans="2:2">
      <c r="B91401" s="150"/>
    </row>
    <row r="91402" spans="2:2">
      <c r="B91402" s="150"/>
    </row>
    <row r="91403" spans="2:2">
      <c r="B91403" s="150"/>
    </row>
    <row r="91404" spans="2:2">
      <c r="B91404" s="150"/>
    </row>
    <row r="91405" spans="2:2">
      <c r="B91405" s="150"/>
    </row>
    <row r="91406" spans="2:2">
      <c r="B91406" s="150"/>
    </row>
    <row r="91407" spans="2:2">
      <c r="B91407" s="150"/>
    </row>
    <row r="91408" spans="2:2">
      <c r="B91408" s="150"/>
    </row>
    <row r="91409" spans="2:2">
      <c r="B91409" s="150"/>
    </row>
    <row r="91410" spans="2:2">
      <c r="B91410" s="150"/>
    </row>
    <row r="91411" spans="2:2">
      <c r="B91411" s="150"/>
    </row>
    <row r="91412" spans="2:2">
      <c r="B91412" s="150"/>
    </row>
    <row r="91413" spans="2:2">
      <c r="B91413" s="150"/>
    </row>
    <row r="91414" spans="2:2">
      <c r="B91414" s="150"/>
    </row>
    <row r="91415" spans="2:2">
      <c r="B91415" s="150"/>
    </row>
    <row r="91416" spans="2:2">
      <c r="B91416" s="150"/>
    </row>
    <row r="91417" spans="2:2">
      <c r="B91417" s="150"/>
    </row>
    <row r="91418" spans="2:2">
      <c r="B91418" s="150"/>
    </row>
    <row r="91419" spans="2:2">
      <c r="B91419" s="150"/>
    </row>
    <row r="91420" spans="2:2">
      <c r="B91420" s="150"/>
    </row>
    <row r="91421" spans="2:2">
      <c r="B91421" s="150"/>
    </row>
    <row r="91422" spans="2:2">
      <c r="B91422" s="150"/>
    </row>
    <row r="91423" spans="2:2">
      <c r="B91423" s="150"/>
    </row>
    <row r="91424" spans="2:2">
      <c r="B91424" s="150"/>
    </row>
    <row r="91425" spans="2:2">
      <c r="B91425" s="150"/>
    </row>
    <row r="91426" spans="2:2">
      <c r="B91426" s="150"/>
    </row>
    <row r="91427" spans="2:2">
      <c r="B91427" s="150"/>
    </row>
    <row r="91428" spans="2:2">
      <c r="B91428" s="150"/>
    </row>
    <row r="91429" spans="2:2">
      <c r="B91429" s="150"/>
    </row>
    <row r="91430" spans="2:2">
      <c r="B91430" s="150"/>
    </row>
    <row r="91431" spans="2:2">
      <c r="B91431" s="150"/>
    </row>
    <row r="91432" spans="2:2">
      <c r="B91432" s="150"/>
    </row>
    <row r="91433" spans="2:2">
      <c r="B91433" s="150"/>
    </row>
    <row r="91434" spans="2:2">
      <c r="B91434" s="150"/>
    </row>
    <row r="91435" spans="2:2">
      <c r="B91435" s="150"/>
    </row>
    <row r="91436" spans="2:2">
      <c r="B91436" s="150"/>
    </row>
    <row r="91437" spans="2:2">
      <c r="B91437" s="150"/>
    </row>
    <row r="91438" spans="2:2">
      <c r="B91438" s="150"/>
    </row>
    <row r="91439" spans="2:2">
      <c r="B91439" s="150"/>
    </row>
    <row r="91440" spans="2:2">
      <c r="B91440" s="150"/>
    </row>
    <row r="91441" spans="2:2">
      <c r="B91441" s="150"/>
    </row>
    <row r="91442" spans="2:2">
      <c r="B91442" s="150"/>
    </row>
    <row r="91443" spans="2:2">
      <c r="B91443" s="150"/>
    </row>
    <row r="91444" spans="2:2">
      <c r="B91444" s="150"/>
    </row>
    <row r="91445" spans="2:2">
      <c r="B91445" s="150"/>
    </row>
    <row r="91446" spans="2:2">
      <c r="B91446" s="150"/>
    </row>
    <row r="91447" spans="2:2">
      <c r="B91447" s="150"/>
    </row>
    <row r="91448" spans="2:2">
      <c r="B91448" s="150"/>
    </row>
    <row r="91449" spans="2:2">
      <c r="B91449" s="150"/>
    </row>
    <row r="91450" spans="2:2">
      <c r="B91450" s="150"/>
    </row>
    <row r="91451" spans="2:2">
      <c r="B91451" s="150"/>
    </row>
    <row r="91452" spans="2:2">
      <c r="B91452" s="150"/>
    </row>
    <row r="91453" spans="2:2">
      <c r="B91453" s="150"/>
    </row>
    <row r="91454" spans="2:2">
      <c r="B91454" s="150"/>
    </row>
    <row r="91455" spans="2:2">
      <c r="B91455" s="150"/>
    </row>
    <row r="91456" spans="2:2">
      <c r="B91456" s="150"/>
    </row>
    <row r="91457" spans="2:2">
      <c r="B91457" s="150"/>
    </row>
    <row r="91458" spans="2:2">
      <c r="B91458" s="150"/>
    </row>
    <row r="91459" spans="2:2">
      <c r="B91459" s="150"/>
    </row>
    <row r="91460" spans="2:2">
      <c r="B91460" s="150"/>
    </row>
    <row r="91461" spans="2:2">
      <c r="B91461" s="150"/>
    </row>
    <row r="91462" spans="2:2">
      <c r="B91462" s="150"/>
    </row>
    <row r="91463" spans="2:2">
      <c r="B91463" s="150"/>
    </row>
    <row r="91464" spans="2:2">
      <c r="B91464" s="150"/>
    </row>
    <row r="91465" spans="2:2">
      <c r="B91465" s="150"/>
    </row>
    <row r="91466" spans="2:2">
      <c r="B91466" s="150"/>
    </row>
    <row r="91467" spans="2:2">
      <c r="B91467" s="150"/>
    </row>
    <row r="91468" spans="2:2">
      <c r="B91468" s="150"/>
    </row>
    <row r="91469" spans="2:2">
      <c r="B91469" s="150"/>
    </row>
    <row r="91470" spans="2:2">
      <c r="B91470" s="150"/>
    </row>
    <row r="91471" spans="2:2">
      <c r="B91471" s="150"/>
    </row>
    <row r="91472" spans="2:2">
      <c r="B91472" s="150"/>
    </row>
    <row r="91473" spans="2:2">
      <c r="B91473" s="150"/>
    </row>
    <row r="91474" spans="2:2">
      <c r="B91474" s="150"/>
    </row>
    <row r="91475" spans="2:2">
      <c r="B91475" s="150"/>
    </row>
    <row r="91476" spans="2:2">
      <c r="B91476" s="150"/>
    </row>
    <row r="91477" spans="2:2">
      <c r="B91477" s="150"/>
    </row>
    <row r="91478" spans="2:2">
      <c r="B91478" s="150"/>
    </row>
    <row r="91479" spans="2:2">
      <c r="B91479" s="150"/>
    </row>
    <row r="91480" spans="2:2">
      <c r="B91480" s="150"/>
    </row>
    <row r="91481" spans="2:2">
      <c r="B91481" s="150"/>
    </row>
    <row r="91482" spans="2:2">
      <c r="B91482" s="150"/>
    </row>
    <row r="91483" spans="2:2">
      <c r="B91483" s="150"/>
    </row>
    <row r="91484" spans="2:2">
      <c r="B91484" s="150"/>
    </row>
    <row r="91485" spans="2:2">
      <c r="B91485" s="150"/>
    </row>
    <row r="91486" spans="2:2">
      <c r="B91486" s="150"/>
    </row>
    <row r="91487" spans="2:2">
      <c r="B91487" s="150"/>
    </row>
    <row r="91488" spans="2:2">
      <c r="B91488" s="150"/>
    </row>
    <row r="91489" spans="2:2">
      <c r="B91489" s="150"/>
    </row>
    <row r="91490" spans="2:2">
      <c r="B91490" s="150"/>
    </row>
    <row r="91491" spans="2:2">
      <c r="B91491" s="150"/>
    </row>
    <row r="91492" spans="2:2">
      <c r="B91492" s="150"/>
    </row>
    <row r="91493" spans="2:2">
      <c r="B91493" s="150"/>
    </row>
    <row r="91494" spans="2:2">
      <c r="B91494" s="150"/>
    </row>
    <row r="91495" spans="2:2">
      <c r="B91495" s="150"/>
    </row>
    <row r="91496" spans="2:2">
      <c r="B91496" s="150"/>
    </row>
    <row r="91497" spans="2:2">
      <c r="B91497" s="150"/>
    </row>
    <row r="91498" spans="2:2">
      <c r="B91498" s="150"/>
    </row>
    <row r="91499" spans="2:2">
      <c r="B91499" s="150"/>
    </row>
    <row r="91500" spans="2:2">
      <c r="B91500" s="150"/>
    </row>
    <row r="91501" spans="2:2">
      <c r="B91501" s="150"/>
    </row>
    <row r="91502" spans="2:2">
      <c r="B91502" s="150"/>
    </row>
    <row r="91503" spans="2:2">
      <c r="B91503" s="150"/>
    </row>
    <row r="91504" spans="2:2">
      <c r="B91504" s="150"/>
    </row>
    <row r="91505" spans="2:2">
      <c r="B91505" s="150"/>
    </row>
    <row r="91506" spans="2:2">
      <c r="B91506" s="150"/>
    </row>
    <row r="91507" spans="2:2">
      <c r="B91507" s="150"/>
    </row>
    <row r="91508" spans="2:2">
      <c r="B91508" s="150"/>
    </row>
    <row r="91509" spans="2:2">
      <c r="B91509" s="150"/>
    </row>
    <row r="91510" spans="2:2">
      <c r="B91510" s="150"/>
    </row>
    <row r="91511" spans="2:2">
      <c r="B91511" s="150"/>
    </row>
    <row r="91512" spans="2:2">
      <c r="B91512" s="150"/>
    </row>
    <row r="91513" spans="2:2">
      <c r="B91513" s="150"/>
    </row>
    <row r="91514" spans="2:2">
      <c r="B91514" s="150"/>
    </row>
    <row r="91515" spans="2:2">
      <c r="B91515" s="150"/>
    </row>
    <row r="91516" spans="2:2">
      <c r="B91516" s="150"/>
    </row>
    <row r="91517" spans="2:2">
      <c r="B91517" s="150"/>
    </row>
    <row r="91518" spans="2:2">
      <c r="B91518" s="150"/>
    </row>
    <row r="91519" spans="2:2">
      <c r="B91519" s="150"/>
    </row>
    <row r="91520" spans="2:2">
      <c r="B91520" s="150"/>
    </row>
    <row r="91521" spans="2:2">
      <c r="B91521" s="150"/>
    </row>
    <row r="91522" spans="2:2">
      <c r="B91522" s="150"/>
    </row>
    <row r="91523" spans="2:2">
      <c r="B91523" s="150"/>
    </row>
    <row r="91524" spans="2:2">
      <c r="B91524" s="150"/>
    </row>
    <row r="91525" spans="2:2">
      <c r="B91525" s="150"/>
    </row>
    <row r="91526" spans="2:2">
      <c r="B91526" s="150"/>
    </row>
    <row r="91527" spans="2:2">
      <c r="B91527" s="150"/>
    </row>
    <row r="91528" spans="2:2">
      <c r="B91528" s="150"/>
    </row>
    <row r="91529" spans="2:2">
      <c r="B91529" s="150"/>
    </row>
    <row r="91530" spans="2:2">
      <c r="B91530" s="150"/>
    </row>
    <row r="91531" spans="2:2">
      <c r="B91531" s="150"/>
    </row>
    <row r="91532" spans="2:2">
      <c r="B91532" s="150"/>
    </row>
    <row r="91533" spans="2:2">
      <c r="B91533" s="150"/>
    </row>
    <row r="91534" spans="2:2">
      <c r="B91534" s="150"/>
    </row>
    <row r="91535" spans="2:2">
      <c r="B91535" s="150"/>
    </row>
    <row r="91536" spans="2:2">
      <c r="B91536" s="150"/>
    </row>
    <row r="91537" spans="2:2">
      <c r="B91537" s="150"/>
    </row>
    <row r="91538" spans="2:2">
      <c r="B91538" s="150"/>
    </row>
    <row r="91539" spans="2:2">
      <c r="B91539" s="150"/>
    </row>
    <row r="91540" spans="2:2">
      <c r="B91540" s="150"/>
    </row>
    <row r="91541" spans="2:2">
      <c r="B91541" s="150"/>
    </row>
    <row r="91542" spans="2:2">
      <c r="B91542" s="150"/>
    </row>
    <row r="91543" spans="2:2">
      <c r="B91543" s="150"/>
    </row>
    <row r="91544" spans="2:2">
      <c r="B91544" s="150"/>
    </row>
    <row r="91545" spans="2:2">
      <c r="B91545" s="150"/>
    </row>
    <row r="91546" spans="2:2">
      <c r="B91546" s="150"/>
    </row>
    <row r="91547" spans="2:2">
      <c r="B91547" s="150"/>
    </row>
    <row r="91548" spans="2:2">
      <c r="B91548" s="150"/>
    </row>
    <row r="91549" spans="2:2">
      <c r="B91549" s="150"/>
    </row>
    <row r="91550" spans="2:2">
      <c r="B91550" s="150"/>
    </row>
    <row r="91551" spans="2:2">
      <c r="B91551" s="150"/>
    </row>
    <row r="91552" spans="2:2">
      <c r="B91552" s="150"/>
    </row>
    <row r="91553" spans="2:2">
      <c r="B91553" s="150"/>
    </row>
    <row r="91554" spans="2:2">
      <c r="B91554" s="150"/>
    </row>
    <row r="91555" spans="2:2">
      <c r="B91555" s="150"/>
    </row>
    <row r="91556" spans="2:2">
      <c r="B91556" s="150"/>
    </row>
    <row r="91557" spans="2:2">
      <c r="B91557" s="150"/>
    </row>
    <row r="91558" spans="2:2">
      <c r="B91558" s="150"/>
    </row>
    <row r="91559" spans="2:2">
      <c r="B91559" s="150"/>
    </row>
    <row r="91560" spans="2:2">
      <c r="B91560" s="150"/>
    </row>
    <row r="91561" spans="2:2">
      <c r="B91561" s="150"/>
    </row>
    <row r="91562" spans="2:2">
      <c r="B91562" s="150"/>
    </row>
    <row r="91563" spans="2:2">
      <c r="B91563" s="150"/>
    </row>
    <row r="91564" spans="2:2">
      <c r="B91564" s="150"/>
    </row>
    <row r="91565" spans="2:2">
      <c r="B91565" s="150"/>
    </row>
    <row r="91566" spans="2:2">
      <c r="B91566" s="150"/>
    </row>
    <row r="91567" spans="2:2">
      <c r="B91567" s="150"/>
    </row>
    <row r="91568" spans="2:2">
      <c r="B91568" s="150"/>
    </row>
    <row r="91569" spans="2:2">
      <c r="B91569" s="150"/>
    </row>
    <row r="91570" spans="2:2">
      <c r="B91570" s="150"/>
    </row>
    <row r="91571" spans="2:2">
      <c r="B91571" s="150"/>
    </row>
    <row r="91572" spans="2:2">
      <c r="B91572" s="150"/>
    </row>
    <row r="91573" spans="2:2">
      <c r="B91573" s="150"/>
    </row>
    <row r="91574" spans="2:2">
      <c r="B91574" s="150"/>
    </row>
    <row r="91575" spans="2:2">
      <c r="B91575" s="150"/>
    </row>
    <row r="91576" spans="2:2">
      <c r="B91576" s="150"/>
    </row>
    <row r="91577" spans="2:2">
      <c r="B91577" s="150"/>
    </row>
    <row r="91578" spans="2:2">
      <c r="B91578" s="150"/>
    </row>
    <row r="91579" spans="2:2">
      <c r="B91579" s="150"/>
    </row>
    <row r="91580" spans="2:2">
      <c r="B91580" s="150"/>
    </row>
    <row r="91581" spans="2:2">
      <c r="B91581" s="150"/>
    </row>
    <row r="91582" spans="2:2">
      <c r="B91582" s="150"/>
    </row>
    <row r="91583" spans="2:2">
      <c r="B91583" s="150"/>
    </row>
    <row r="91584" spans="2:2">
      <c r="B91584" s="150"/>
    </row>
    <row r="91585" spans="2:2">
      <c r="B91585" s="150"/>
    </row>
    <row r="91586" spans="2:2">
      <c r="B91586" s="150"/>
    </row>
    <row r="91587" spans="2:2">
      <c r="B91587" s="150"/>
    </row>
    <row r="91588" spans="2:2">
      <c r="B91588" s="150"/>
    </row>
    <row r="91589" spans="2:2">
      <c r="B91589" s="150"/>
    </row>
    <row r="91590" spans="2:2">
      <c r="B91590" s="150"/>
    </row>
    <row r="91591" spans="2:2">
      <c r="B91591" s="150"/>
    </row>
    <row r="91592" spans="2:2">
      <c r="B91592" s="150"/>
    </row>
    <row r="91593" spans="2:2">
      <c r="B91593" s="150"/>
    </row>
    <row r="91594" spans="2:2">
      <c r="B91594" s="150"/>
    </row>
    <row r="91595" spans="2:2">
      <c r="B91595" s="150"/>
    </row>
    <row r="91596" spans="2:2">
      <c r="B91596" s="150"/>
    </row>
    <row r="91597" spans="2:2">
      <c r="B91597" s="150"/>
    </row>
    <row r="91598" spans="2:2">
      <c r="B91598" s="150"/>
    </row>
    <row r="91599" spans="2:2">
      <c r="B91599" s="150"/>
    </row>
    <row r="91600" spans="2:2">
      <c r="B91600" s="150"/>
    </row>
    <row r="91601" spans="2:2">
      <c r="B91601" s="150"/>
    </row>
    <row r="91602" spans="2:2">
      <c r="B91602" s="150"/>
    </row>
    <row r="91603" spans="2:2">
      <c r="B91603" s="150"/>
    </row>
    <row r="91604" spans="2:2">
      <c r="B91604" s="150"/>
    </row>
    <row r="91605" spans="2:2">
      <c r="B91605" s="150"/>
    </row>
    <row r="91606" spans="2:2">
      <c r="B91606" s="150"/>
    </row>
    <row r="91607" spans="2:2">
      <c r="B91607" s="150"/>
    </row>
    <row r="91608" spans="2:2">
      <c r="B91608" s="150"/>
    </row>
    <row r="91609" spans="2:2">
      <c r="B91609" s="150"/>
    </row>
    <row r="91610" spans="2:2">
      <c r="B91610" s="150"/>
    </row>
    <row r="91611" spans="2:2">
      <c r="B91611" s="150"/>
    </row>
    <row r="91612" spans="2:2">
      <c r="B91612" s="150"/>
    </row>
    <row r="91613" spans="2:2">
      <c r="B91613" s="150"/>
    </row>
    <row r="91614" spans="2:2">
      <c r="B91614" s="150"/>
    </row>
    <row r="91615" spans="2:2">
      <c r="B91615" s="150"/>
    </row>
    <row r="91616" spans="2:2">
      <c r="B91616" s="150"/>
    </row>
    <row r="91617" spans="2:2">
      <c r="B91617" s="150"/>
    </row>
    <row r="91618" spans="2:2">
      <c r="B91618" s="150"/>
    </row>
    <row r="91619" spans="2:2">
      <c r="B91619" s="150"/>
    </row>
    <row r="91620" spans="2:2">
      <c r="B91620" s="150"/>
    </row>
    <row r="91621" spans="2:2">
      <c r="B91621" s="150"/>
    </row>
    <row r="91622" spans="2:2">
      <c r="B91622" s="150"/>
    </row>
    <row r="91623" spans="2:2">
      <c r="B91623" s="150"/>
    </row>
    <row r="91624" spans="2:2">
      <c r="B91624" s="150"/>
    </row>
    <row r="91625" spans="2:2">
      <c r="B91625" s="150"/>
    </row>
    <row r="91626" spans="2:2">
      <c r="B91626" s="150"/>
    </row>
    <row r="91627" spans="2:2">
      <c r="B91627" s="150"/>
    </row>
    <row r="91628" spans="2:2">
      <c r="B91628" s="150"/>
    </row>
    <row r="91629" spans="2:2">
      <c r="B91629" s="150"/>
    </row>
    <row r="91630" spans="2:2">
      <c r="B91630" s="150"/>
    </row>
    <row r="91631" spans="2:2">
      <c r="B91631" s="150"/>
    </row>
    <row r="91632" spans="2:2">
      <c r="B91632" s="150"/>
    </row>
    <row r="91633" spans="2:2">
      <c r="B91633" s="150"/>
    </row>
    <row r="91634" spans="2:2">
      <c r="B91634" s="150"/>
    </row>
    <row r="91635" spans="2:2">
      <c r="B91635" s="150"/>
    </row>
    <row r="91636" spans="2:2">
      <c r="B91636" s="150"/>
    </row>
    <row r="91637" spans="2:2">
      <c r="B91637" s="150"/>
    </row>
    <row r="91638" spans="2:2">
      <c r="B91638" s="150"/>
    </row>
    <row r="91639" spans="2:2">
      <c r="B91639" s="150"/>
    </row>
    <row r="91640" spans="2:2">
      <c r="B91640" s="150"/>
    </row>
    <row r="91641" spans="2:2">
      <c r="B91641" s="150"/>
    </row>
    <row r="91642" spans="2:2">
      <c r="B91642" s="150"/>
    </row>
    <row r="91643" spans="2:2">
      <c r="B91643" s="150"/>
    </row>
    <row r="91644" spans="2:2">
      <c r="B91644" s="150"/>
    </row>
    <row r="91645" spans="2:2">
      <c r="B91645" s="150"/>
    </row>
    <row r="91646" spans="2:2">
      <c r="B91646" s="150"/>
    </row>
    <row r="91647" spans="2:2">
      <c r="B91647" s="150"/>
    </row>
    <row r="91648" spans="2:2">
      <c r="B91648" s="150"/>
    </row>
    <row r="91649" spans="2:2">
      <c r="B91649" s="150"/>
    </row>
    <row r="91650" spans="2:2">
      <c r="B91650" s="150"/>
    </row>
    <row r="91651" spans="2:2">
      <c r="B91651" s="150"/>
    </row>
    <row r="91652" spans="2:2">
      <c r="B91652" s="150"/>
    </row>
    <row r="91653" spans="2:2">
      <c r="B91653" s="150"/>
    </row>
    <row r="91654" spans="2:2">
      <c r="B91654" s="150"/>
    </row>
    <row r="91655" spans="2:2">
      <c r="B91655" s="150"/>
    </row>
    <row r="91656" spans="2:2">
      <c r="B91656" s="150"/>
    </row>
    <row r="91657" spans="2:2">
      <c r="B91657" s="150"/>
    </row>
    <row r="91658" spans="2:2">
      <c r="B91658" s="150"/>
    </row>
    <row r="91659" spans="2:2">
      <c r="B91659" s="150"/>
    </row>
    <row r="91660" spans="2:2">
      <c r="B91660" s="150"/>
    </row>
    <row r="91661" spans="2:2">
      <c r="B91661" s="150"/>
    </row>
    <row r="91662" spans="2:2">
      <c r="B91662" s="150"/>
    </row>
    <row r="91663" spans="2:2">
      <c r="B91663" s="150"/>
    </row>
    <row r="91664" spans="2:2">
      <c r="B91664" s="150"/>
    </row>
    <row r="91665" spans="2:2">
      <c r="B91665" s="150"/>
    </row>
    <row r="91666" spans="2:2">
      <c r="B91666" s="150"/>
    </row>
    <row r="91667" spans="2:2">
      <c r="B91667" s="150"/>
    </row>
    <row r="91668" spans="2:2">
      <c r="B91668" s="150"/>
    </row>
    <row r="91669" spans="2:2">
      <c r="B91669" s="150"/>
    </row>
    <row r="91670" spans="2:2">
      <c r="B91670" s="150"/>
    </row>
    <row r="91671" spans="2:2">
      <c r="B91671" s="150"/>
    </row>
    <row r="91672" spans="2:2">
      <c r="B91672" s="150"/>
    </row>
    <row r="91673" spans="2:2">
      <c r="B91673" s="150"/>
    </row>
    <row r="91674" spans="2:2">
      <c r="B91674" s="150"/>
    </row>
    <row r="91675" spans="2:2">
      <c r="B91675" s="150"/>
    </row>
    <row r="91676" spans="2:2">
      <c r="B91676" s="150"/>
    </row>
    <row r="91677" spans="2:2">
      <c r="B91677" s="150"/>
    </row>
    <row r="91678" spans="2:2">
      <c r="B91678" s="150"/>
    </row>
    <row r="91679" spans="2:2">
      <c r="B91679" s="150"/>
    </row>
    <row r="91680" spans="2:2">
      <c r="B91680" s="150"/>
    </row>
    <row r="91681" spans="2:2">
      <c r="B91681" s="150"/>
    </row>
    <row r="91682" spans="2:2">
      <c r="B91682" s="150"/>
    </row>
    <row r="91683" spans="2:2">
      <c r="B91683" s="150"/>
    </row>
    <row r="91684" spans="2:2">
      <c r="B91684" s="150"/>
    </row>
    <row r="91685" spans="2:2">
      <c r="B91685" s="150"/>
    </row>
    <row r="91686" spans="2:2">
      <c r="B91686" s="150"/>
    </row>
    <row r="91687" spans="2:2">
      <c r="B91687" s="150"/>
    </row>
    <row r="91688" spans="2:2">
      <c r="B91688" s="150"/>
    </row>
    <row r="91689" spans="2:2">
      <c r="B91689" s="150"/>
    </row>
    <row r="91690" spans="2:2">
      <c r="B91690" s="150"/>
    </row>
    <row r="91691" spans="2:2">
      <c r="B91691" s="150"/>
    </row>
    <row r="91692" spans="2:2">
      <c r="B91692" s="150"/>
    </row>
    <row r="91693" spans="2:2">
      <c r="B91693" s="150"/>
    </row>
    <row r="91694" spans="2:2">
      <c r="B91694" s="150"/>
    </row>
    <row r="91695" spans="2:2">
      <c r="B91695" s="150"/>
    </row>
    <row r="91696" spans="2:2">
      <c r="B91696" s="150"/>
    </row>
    <row r="91697" spans="2:2">
      <c r="B91697" s="150"/>
    </row>
    <row r="91698" spans="2:2">
      <c r="B91698" s="150"/>
    </row>
    <row r="91699" spans="2:2">
      <c r="B91699" s="150"/>
    </row>
    <row r="91700" spans="2:2">
      <c r="B91700" s="150"/>
    </row>
    <row r="91701" spans="2:2">
      <c r="B91701" s="150"/>
    </row>
    <row r="91702" spans="2:2">
      <c r="B91702" s="150"/>
    </row>
    <row r="91703" spans="2:2">
      <c r="B91703" s="150"/>
    </row>
    <row r="91704" spans="2:2">
      <c r="B91704" s="150"/>
    </row>
    <row r="91705" spans="2:2">
      <c r="B91705" s="150"/>
    </row>
    <row r="91706" spans="2:2">
      <c r="B91706" s="150"/>
    </row>
    <row r="91707" spans="2:2">
      <c r="B91707" s="150"/>
    </row>
    <row r="91708" spans="2:2">
      <c r="B91708" s="150"/>
    </row>
    <row r="91709" spans="2:2">
      <c r="B91709" s="150"/>
    </row>
    <row r="91710" spans="2:2">
      <c r="B91710" s="150"/>
    </row>
    <row r="91711" spans="2:2">
      <c r="B91711" s="150"/>
    </row>
    <row r="91712" spans="2:2">
      <c r="B91712" s="150"/>
    </row>
    <row r="91713" spans="2:2">
      <c r="B91713" s="150"/>
    </row>
    <row r="91714" spans="2:2">
      <c r="B91714" s="150"/>
    </row>
    <row r="91715" spans="2:2">
      <c r="B91715" s="150"/>
    </row>
    <row r="91716" spans="2:2">
      <c r="B91716" s="150"/>
    </row>
    <row r="91717" spans="2:2">
      <c r="B91717" s="150"/>
    </row>
    <row r="91718" spans="2:2">
      <c r="B91718" s="150"/>
    </row>
    <row r="91719" spans="2:2">
      <c r="B91719" s="150"/>
    </row>
    <row r="91720" spans="2:2">
      <c r="B91720" s="150"/>
    </row>
    <row r="91721" spans="2:2">
      <c r="B91721" s="150"/>
    </row>
    <row r="91722" spans="2:2">
      <c r="B91722" s="150"/>
    </row>
    <row r="91723" spans="2:2">
      <c r="B91723" s="150"/>
    </row>
    <row r="91724" spans="2:2">
      <c r="B91724" s="150"/>
    </row>
    <row r="91725" spans="2:2">
      <c r="B91725" s="150"/>
    </row>
    <row r="91726" spans="2:2">
      <c r="B91726" s="150"/>
    </row>
    <row r="91727" spans="2:2">
      <c r="B91727" s="150"/>
    </row>
    <row r="91728" spans="2:2">
      <c r="B91728" s="150"/>
    </row>
    <row r="91729" spans="2:2">
      <c r="B91729" s="150"/>
    </row>
    <row r="91730" spans="2:2">
      <c r="B91730" s="150"/>
    </row>
    <row r="91731" spans="2:2">
      <c r="B91731" s="150"/>
    </row>
    <row r="91732" spans="2:2">
      <c r="B91732" s="150"/>
    </row>
    <row r="91733" spans="2:2">
      <c r="B91733" s="150"/>
    </row>
    <row r="91734" spans="2:2">
      <c r="B91734" s="150"/>
    </row>
    <row r="91735" spans="2:2">
      <c r="B91735" s="150"/>
    </row>
    <row r="91736" spans="2:2">
      <c r="B91736" s="150"/>
    </row>
    <row r="91737" spans="2:2">
      <c r="B91737" s="150"/>
    </row>
    <row r="91738" spans="2:2">
      <c r="B91738" s="150"/>
    </row>
    <row r="91739" spans="2:2">
      <c r="B91739" s="150"/>
    </row>
    <row r="91740" spans="2:2">
      <c r="B91740" s="150"/>
    </row>
    <row r="91741" spans="2:2">
      <c r="B91741" s="150"/>
    </row>
    <row r="91742" spans="2:2">
      <c r="B91742" s="150"/>
    </row>
    <row r="91743" spans="2:2">
      <c r="B91743" s="150"/>
    </row>
    <row r="91744" spans="2:2">
      <c r="B91744" s="150"/>
    </row>
    <row r="91745" spans="2:2">
      <c r="B91745" s="150"/>
    </row>
    <row r="91746" spans="2:2">
      <c r="B91746" s="150"/>
    </row>
    <row r="91747" spans="2:2">
      <c r="B91747" s="150"/>
    </row>
    <row r="91748" spans="2:2">
      <c r="B91748" s="150"/>
    </row>
    <row r="91749" spans="2:2">
      <c r="B91749" s="150"/>
    </row>
    <row r="91750" spans="2:2">
      <c r="B91750" s="150"/>
    </row>
    <row r="91751" spans="2:2">
      <c r="B91751" s="150"/>
    </row>
    <row r="91752" spans="2:2">
      <c r="B91752" s="150"/>
    </row>
    <row r="91753" spans="2:2">
      <c r="B91753" s="150"/>
    </row>
    <row r="91754" spans="2:2">
      <c r="B91754" s="150"/>
    </row>
    <row r="91755" spans="2:2">
      <c r="B91755" s="150"/>
    </row>
    <row r="91756" spans="2:2">
      <c r="B91756" s="150"/>
    </row>
    <row r="91757" spans="2:2">
      <c r="B91757" s="150"/>
    </row>
    <row r="91758" spans="2:2">
      <c r="B91758" s="150"/>
    </row>
    <row r="91759" spans="2:2">
      <c r="B91759" s="150"/>
    </row>
    <row r="91760" spans="2:2">
      <c r="B91760" s="150"/>
    </row>
    <row r="91761" spans="2:2">
      <c r="B91761" s="150"/>
    </row>
    <row r="91762" spans="2:2">
      <c r="B91762" s="150"/>
    </row>
    <row r="91763" spans="2:2">
      <c r="B91763" s="150"/>
    </row>
    <row r="91764" spans="2:2">
      <c r="B91764" s="150"/>
    </row>
    <row r="91765" spans="2:2">
      <c r="B91765" s="150"/>
    </row>
    <row r="91766" spans="2:2">
      <c r="B91766" s="150"/>
    </row>
    <row r="91767" spans="2:2">
      <c r="B91767" s="150"/>
    </row>
    <row r="91768" spans="2:2">
      <c r="B91768" s="150"/>
    </row>
    <row r="91769" spans="2:2">
      <c r="B91769" s="150"/>
    </row>
    <row r="91770" spans="2:2">
      <c r="B91770" s="150"/>
    </row>
    <row r="91771" spans="2:2">
      <c r="B91771" s="150"/>
    </row>
    <row r="91772" spans="2:2">
      <c r="B91772" s="150"/>
    </row>
    <row r="91773" spans="2:2">
      <c r="B91773" s="150"/>
    </row>
    <row r="91774" spans="2:2">
      <c r="B91774" s="150"/>
    </row>
    <row r="91775" spans="2:2">
      <c r="B91775" s="150"/>
    </row>
    <row r="91776" spans="2:2">
      <c r="B91776" s="150"/>
    </row>
    <row r="91777" spans="2:2">
      <c r="B91777" s="150"/>
    </row>
    <row r="91778" spans="2:2">
      <c r="B91778" s="150"/>
    </row>
    <row r="91779" spans="2:2">
      <c r="B91779" s="150"/>
    </row>
    <row r="91780" spans="2:2">
      <c r="B91780" s="150"/>
    </row>
    <row r="91781" spans="2:2">
      <c r="B91781" s="150"/>
    </row>
    <row r="91782" spans="2:2">
      <c r="B91782" s="150"/>
    </row>
    <row r="91783" spans="2:2">
      <c r="B91783" s="150"/>
    </row>
    <row r="91784" spans="2:2">
      <c r="B91784" s="150"/>
    </row>
    <row r="91785" spans="2:2">
      <c r="B91785" s="150"/>
    </row>
    <row r="91786" spans="2:2">
      <c r="B91786" s="150"/>
    </row>
    <row r="91787" spans="2:2">
      <c r="B91787" s="150"/>
    </row>
    <row r="91788" spans="2:2">
      <c r="B91788" s="150"/>
    </row>
    <row r="91789" spans="2:2">
      <c r="B91789" s="150"/>
    </row>
    <row r="91790" spans="2:2">
      <c r="B91790" s="150"/>
    </row>
    <row r="91791" spans="2:2">
      <c r="B91791" s="150"/>
    </row>
    <row r="91792" spans="2:2">
      <c r="B91792" s="150"/>
    </row>
    <row r="91793" spans="2:2">
      <c r="B91793" s="150"/>
    </row>
    <row r="91794" spans="2:2">
      <c r="B91794" s="150"/>
    </row>
    <row r="91795" spans="2:2">
      <c r="B91795" s="150"/>
    </row>
    <row r="91796" spans="2:2">
      <c r="B91796" s="150"/>
    </row>
    <row r="91797" spans="2:2">
      <c r="B91797" s="150"/>
    </row>
    <row r="91798" spans="2:2">
      <c r="B91798" s="150"/>
    </row>
    <row r="91799" spans="2:2">
      <c r="B91799" s="150"/>
    </row>
    <row r="91800" spans="2:2">
      <c r="B91800" s="150"/>
    </row>
    <row r="91801" spans="2:2">
      <c r="B91801" s="150"/>
    </row>
    <row r="91802" spans="2:2">
      <c r="B91802" s="150"/>
    </row>
    <row r="91803" spans="2:2">
      <c r="B91803" s="150"/>
    </row>
    <row r="91804" spans="2:2">
      <c r="B91804" s="150"/>
    </row>
    <row r="91805" spans="2:2">
      <c r="B91805" s="150"/>
    </row>
    <row r="91806" spans="2:2">
      <c r="B91806" s="150"/>
    </row>
    <row r="91807" spans="2:2">
      <c r="B91807" s="150"/>
    </row>
    <row r="91808" spans="2:2">
      <c r="B91808" s="150"/>
    </row>
    <row r="91809" spans="2:2">
      <c r="B91809" s="150"/>
    </row>
    <row r="91810" spans="2:2">
      <c r="B91810" s="150"/>
    </row>
    <row r="91811" spans="2:2">
      <c r="B91811" s="150"/>
    </row>
    <row r="91812" spans="2:2">
      <c r="B91812" s="150"/>
    </row>
    <row r="91813" spans="2:2">
      <c r="B91813" s="150"/>
    </row>
    <row r="91814" spans="2:2">
      <c r="B91814" s="150"/>
    </row>
    <row r="91815" spans="2:2">
      <c r="B91815" s="150"/>
    </row>
    <row r="91816" spans="2:2">
      <c r="B91816" s="150"/>
    </row>
    <row r="91817" spans="2:2">
      <c r="B91817" s="150"/>
    </row>
    <row r="91818" spans="2:2">
      <c r="B91818" s="150"/>
    </row>
    <row r="91819" spans="2:2">
      <c r="B91819" s="150"/>
    </row>
    <row r="91820" spans="2:2">
      <c r="B91820" s="150"/>
    </row>
    <row r="91821" spans="2:2">
      <c r="B91821" s="150"/>
    </row>
    <row r="91822" spans="2:2">
      <c r="B91822" s="150"/>
    </row>
    <row r="91823" spans="2:2">
      <c r="B91823" s="150"/>
    </row>
    <row r="91824" spans="2:2">
      <c r="B91824" s="150"/>
    </row>
    <row r="91825" spans="2:2">
      <c r="B91825" s="150"/>
    </row>
    <row r="91826" spans="2:2">
      <c r="B91826" s="150"/>
    </row>
    <row r="91827" spans="2:2">
      <c r="B91827" s="150"/>
    </row>
    <row r="91828" spans="2:2">
      <c r="B91828" s="150"/>
    </row>
    <row r="91829" spans="2:2">
      <c r="B91829" s="150"/>
    </row>
    <row r="91830" spans="2:2">
      <c r="B91830" s="150"/>
    </row>
    <row r="91831" spans="2:2">
      <c r="B91831" s="150"/>
    </row>
    <row r="91832" spans="2:2">
      <c r="B91832" s="150"/>
    </row>
    <row r="91833" spans="2:2">
      <c r="B91833" s="150"/>
    </row>
    <row r="91834" spans="2:2">
      <c r="B91834" s="150"/>
    </row>
    <row r="91835" spans="2:2">
      <c r="B91835" s="150"/>
    </row>
    <row r="91836" spans="2:2">
      <c r="B91836" s="150"/>
    </row>
    <row r="91837" spans="2:2">
      <c r="B91837" s="150"/>
    </row>
    <row r="91838" spans="2:2">
      <c r="B91838" s="150"/>
    </row>
    <row r="91839" spans="2:2">
      <c r="B91839" s="150"/>
    </row>
    <row r="91840" spans="2:2">
      <c r="B91840" s="150"/>
    </row>
    <row r="91841" spans="2:2">
      <c r="B91841" s="150"/>
    </row>
    <row r="91842" spans="2:2">
      <c r="B91842" s="150"/>
    </row>
    <row r="91843" spans="2:2">
      <c r="B91843" s="150"/>
    </row>
    <row r="91844" spans="2:2">
      <c r="B91844" s="150"/>
    </row>
    <row r="91845" spans="2:2">
      <c r="B91845" s="150"/>
    </row>
    <row r="91846" spans="2:2">
      <c r="B91846" s="150"/>
    </row>
    <row r="91847" spans="2:2">
      <c r="B91847" s="150"/>
    </row>
    <row r="91848" spans="2:2">
      <c r="B91848" s="150"/>
    </row>
    <row r="91849" spans="2:2">
      <c r="B91849" s="150"/>
    </row>
    <row r="91850" spans="2:2">
      <c r="B91850" s="150"/>
    </row>
    <row r="91851" spans="2:2">
      <c r="B91851" s="150"/>
    </row>
    <row r="91852" spans="2:2">
      <c r="B91852" s="150"/>
    </row>
    <row r="91853" spans="2:2">
      <c r="B91853" s="150"/>
    </row>
    <row r="91854" spans="2:2">
      <c r="B91854" s="150"/>
    </row>
    <row r="91855" spans="2:2">
      <c r="B91855" s="150"/>
    </row>
    <row r="91856" spans="2:2">
      <c r="B91856" s="150"/>
    </row>
    <row r="91857" spans="2:2">
      <c r="B91857" s="150"/>
    </row>
    <row r="91858" spans="2:2">
      <c r="B91858" s="150"/>
    </row>
    <row r="91859" spans="2:2">
      <c r="B91859" s="150"/>
    </row>
    <row r="91860" spans="2:2">
      <c r="B91860" s="150"/>
    </row>
    <row r="91861" spans="2:2">
      <c r="B91861" s="150"/>
    </row>
    <row r="91862" spans="2:2">
      <c r="B91862" s="150"/>
    </row>
    <row r="91863" spans="2:2">
      <c r="B91863" s="150"/>
    </row>
    <row r="91864" spans="2:2">
      <c r="B91864" s="150"/>
    </row>
    <row r="91865" spans="2:2">
      <c r="B91865" s="150"/>
    </row>
    <row r="91866" spans="2:2">
      <c r="B91866" s="150"/>
    </row>
    <row r="91867" spans="2:2">
      <c r="B91867" s="150"/>
    </row>
    <row r="91868" spans="2:2">
      <c r="B91868" s="150"/>
    </row>
    <row r="91869" spans="2:2">
      <c r="B91869" s="150"/>
    </row>
    <row r="91870" spans="2:2">
      <c r="B91870" s="150"/>
    </row>
    <row r="91871" spans="2:2">
      <c r="B91871" s="150"/>
    </row>
    <row r="91872" spans="2:2">
      <c r="B91872" s="150"/>
    </row>
    <row r="91873" spans="2:2">
      <c r="B91873" s="150"/>
    </row>
    <row r="91874" spans="2:2">
      <c r="B91874" s="150"/>
    </row>
    <row r="91875" spans="2:2">
      <c r="B91875" s="150"/>
    </row>
    <row r="91876" spans="2:2">
      <c r="B91876" s="150"/>
    </row>
    <row r="91877" spans="2:2">
      <c r="B91877" s="150"/>
    </row>
    <row r="91878" spans="2:2">
      <c r="B91878" s="150"/>
    </row>
    <row r="91879" spans="2:2">
      <c r="B91879" s="150"/>
    </row>
    <row r="91880" spans="2:2">
      <c r="B91880" s="150"/>
    </row>
    <row r="91881" spans="2:2">
      <c r="B91881" s="150"/>
    </row>
    <row r="91882" spans="2:2">
      <c r="B91882" s="150"/>
    </row>
    <row r="91883" spans="2:2">
      <c r="B91883" s="150"/>
    </row>
    <row r="91884" spans="2:2">
      <c r="B91884" s="150"/>
    </row>
    <row r="91885" spans="2:2">
      <c r="B91885" s="150"/>
    </row>
    <row r="91886" spans="2:2">
      <c r="B91886" s="150"/>
    </row>
    <row r="91887" spans="2:2">
      <c r="B91887" s="150"/>
    </row>
    <row r="91888" spans="2:2">
      <c r="B91888" s="150"/>
    </row>
    <row r="91889" spans="2:2">
      <c r="B91889" s="150"/>
    </row>
    <row r="91890" spans="2:2">
      <c r="B91890" s="150"/>
    </row>
    <row r="91891" spans="2:2">
      <c r="B91891" s="150"/>
    </row>
    <row r="91892" spans="2:2">
      <c r="B91892" s="150"/>
    </row>
    <row r="91893" spans="2:2">
      <c r="B91893" s="150"/>
    </row>
    <row r="91894" spans="2:2">
      <c r="B91894" s="150"/>
    </row>
    <row r="91895" spans="2:2">
      <c r="B91895" s="150"/>
    </row>
    <row r="91896" spans="2:2">
      <c r="B91896" s="150"/>
    </row>
    <row r="91897" spans="2:2">
      <c r="B91897" s="150"/>
    </row>
    <row r="91898" spans="2:2">
      <c r="B91898" s="150"/>
    </row>
    <row r="91899" spans="2:2">
      <c r="B91899" s="150"/>
    </row>
    <row r="91900" spans="2:2">
      <c r="B91900" s="150"/>
    </row>
    <row r="91901" spans="2:2">
      <c r="B91901" s="150"/>
    </row>
    <row r="91902" spans="2:2">
      <c r="B91902" s="150"/>
    </row>
    <row r="91903" spans="2:2">
      <c r="B91903" s="150"/>
    </row>
    <row r="91904" spans="2:2">
      <c r="B91904" s="150"/>
    </row>
    <row r="91905" spans="2:2">
      <c r="B91905" s="150"/>
    </row>
    <row r="91906" spans="2:2">
      <c r="B91906" s="150"/>
    </row>
    <row r="91907" spans="2:2">
      <c r="B91907" s="150"/>
    </row>
    <row r="91908" spans="2:2">
      <c r="B91908" s="150"/>
    </row>
    <row r="91909" spans="2:2">
      <c r="B91909" s="150"/>
    </row>
    <row r="91910" spans="2:2">
      <c r="B91910" s="150"/>
    </row>
    <row r="91911" spans="2:2">
      <c r="B91911" s="150"/>
    </row>
    <row r="91912" spans="2:2">
      <c r="B91912" s="150"/>
    </row>
    <row r="91913" spans="2:2">
      <c r="B91913" s="150"/>
    </row>
    <row r="91914" spans="2:2">
      <c r="B91914" s="150"/>
    </row>
    <row r="91915" spans="2:2">
      <c r="B91915" s="150"/>
    </row>
    <row r="91916" spans="2:2">
      <c r="B91916" s="150"/>
    </row>
    <row r="91917" spans="2:2">
      <c r="B91917" s="150"/>
    </row>
    <row r="91918" spans="2:2">
      <c r="B91918" s="150"/>
    </row>
    <row r="91919" spans="2:2">
      <c r="B91919" s="150"/>
    </row>
    <row r="91920" spans="2:2">
      <c r="B91920" s="150"/>
    </row>
    <row r="91921" spans="2:2">
      <c r="B91921" s="150"/>
    </row>
    <row r="91922" spans="2:2">
      <c r="B91922" s="150"/>
    </row>
    <row r="91923" spans="2:2">
      <c r="B91923" s="150"/>
    </row>
    <row r="91924" spans="2:2">
      <c r="B91924" s="150"/>
    </row>
    <row r="91925" spans="2:2">
      <c r="B91925" s="150"/>
    </row>
    <row r="91926" spans="2:2">
      <c r="B91926" s="150"/>
    </row>
    <row r="91927" spans="2:2">
      <c r="B91927" s="150"/>
    </row>
    <row r="91928" spans="2:2">
      <c r="B91928" s="150"/>
    </row>
    <row r="91929" spans="2:2">
      <c r="B91929" s="150"/>
    </row>
    <row r="91930" spans="2:2">
      <c r="B91930" s="150"/>
    </row>
    <row r="91931" spans="2:2">
      <c r="B91931" s="150"/>
    </row>
    <row r="91932" spans="2:2">
      <c r="B91932" s="150"/>
    </row>
    <row r="91933" spans="2:2">
      <c r="B91933" s="150"/>
    </row>
    <row r="91934" spans="2:2">
      <c r="B91934" s="150"/>
    </row>
    <row r="91935" spans="2:2">
      <c r="B91935" s="150"/>
    </row>
    <row r="91936" spans="2:2">
      <c r="B91936" s="150"/>
    </row>
    <row r="91937" spans="2:2">
      <c r="B91937" s="150"/>
    </row>
    <row r="91938" spans="2:2">
      <c r="B91938" s="150"/>
    </row>
    <row r="91939" spans="2:2">
      <c r="B91939" s="150"/>
    </row>
    <row r="91940" spans="2:2">
      <c r="B91940" s="150"/>
    </row>
    <row r="91941" spans="2:2">
      <c r="B91941" s="150"/>
    </row>
    <row r="91942" spans="2:2">
      <c r="B91942" s="150"/>
    </row>
    <row r="91943" spans="2:2">
      <c r="B91943" s="150"/>
    </row>
    <row r="91944" spans="2:2">
      <c r="B91944" s="150"/>
    </row>
    <row r="91945" spans="2:2">
      <c r="B91945" s="150"/>
    </row>
    <row r="91946" spans="2:2">
      <c r="B91946" s="150"/>
    </row>
    <row r="91947" spans="2:2">
      <c r="B91947" s="150"/>
    </row>
    <row r="91948" spans="2:2">
      <c r="B91948" s="150"/>
    </row>
    <row r="91949" spans="2:2">
      <c r="B91949" s="150"/>
    </row>
    <row r="91950" spans="2:2">
      <c r="B91950" s="150"/>
    </row>
    <row r="91951" spans="2:2">
      <c r="B91951" s="150"/>
    </row>
    <row r="91952" spans="2:2">
      <c r="B91952" s="150"/>
    </row>
    <row r="91953" spans="2:2">
      <c r="B91953" s="150"/>
    </row>
    <row r="91954" spans="2:2">
      <c r="B91954" s="150"/>
    </row>
    <row r="91955" spans="2:2">
      <c r="B91955" s="150"/>
    </row>
    <row r="91956" spans="2:2">
      <c r="B91956" s="150"/>
    </row>
    <row r="91957" spans="2:2">
      <c r="B91957" s="150"/>
    </row>
    <row r="91958" spans="2:2">
      <c r="B91958" s="150"/>
    </row>
    <row r="91959" spans="2:2">
      <c r="B91959" s="150"/>
    </row>
    <row r="91960" spans="2:2">
      <c r="B91960" s="150"/>
    </row>
    <row r="91961" spans="2:2">
      <c r="B91961" s="150"/>
    </row>
    <row r="91962" spans="2:2">
      <c r="B91962" s="150"/>
    </row>
    <row r="91963" spans="2:2">
      <c r="B91963" s="150"/>
    </row>
    <row r="91964" spans="2:2">
      <c r="B91964" s="150"/>
    </row>
    <row r="91965" spans="2:2">
      <c r="B91965" s="150"/>
    </row>
    <row r="91966" spans="2:2">
      <c r="B91966" s="150"/>
    </row>
    <row r="91967" spans="2:2">
      <c r="B91967" s="150"/>
    </row>
    <row r="91968" spans="2:2">
      <c r="B91968" s="150"/>
    </row>
    <row r="91969" spans="2:2">
      <c r="B91969" s="150"/>
    </row>
    <row r="91970" spans="2:2">
      <c r="B91970" s="150"/>
    </row>
    <row r="91971" spans="2:2">
      <c r="B91971" s="150"/>
    </row>
    <row r="91972" spans="2:2">
      <c r="B91972" s="150"/>
    </row>
    <row r="91973" spans="2:2">
      <c r="B91973" s="150"/>
    </row>
    <row r="91974" spans="2:2">
      <c r="B91974" s="150"/>
    </row>
    <row r="91975" spans="2:2">
      <c r="B91975" s="150"/>
    </row>
    <row r="91976" spans="2:2">
      <c r="B91976" s="150"/>
    </row>
    <row r="91977" spans="2:2">
      <c r="B91977" s="150"/>
    </row>
    <row r="91978" spans="2:2">
      <c r="B91978" s="150"/>
    </row>
    <row r="91979" spans="2:2">
      <c r="B91979" s="150"/>
    </row>
    <row r="91980" spans="2:2">
      <c r="B91980" s="150"/>
    </row>
    <row r="91981" spans="2:2">
      <c r="B91981" s="150"/>
    </row>
    <row r="91982" spans="2:2">
      <c r="B91982" s="150"/>
    </row>
    <row r="91983" spans="2:2">
      <c r="B91983" s="150"/>
    </row>
    <row r="91984" spans="2:2">
      <c r="B91984" s="150"/>
    </row>
    <row r="91985" spans="2:2">
      <c r="B91985" s="150"/>
    </row>
    <row r="91986" spans="2:2">
      <c r="B91986" s="150"/>
    </row>
    <row r="91987" spans="2:2">
      <c r="B91987" s="150"/>
    </row>
    <row r="91988" spans="2:2">
      <c r="B91988" s="150"/>
    </row>
    <row r="91989" spans="2:2">
      <c r="B91989" s="150"/>
    </row>
    <row r="91990" spans="2:2">
      <c r="B91990" s="150"/>
    </row>
    <row r="91991" spans="2:2">
      <c r="B91991" s="150"/>
    </row>
    <row r="91992" spans="2:2">
      <c r="B91992" s="150"/>
    </row>
    <row r="91993" spans="2:2">
      <c r="B91993" s="150"/>
    </row>
    <row r="91994" spans="2:2">
      <c r="B91994" s="150"/>
    </row>
    <row r="91995" spans="2:2">
      <c r="B91995" s="150"/>
    </row>
    <row r="91996" spans="2:2">
      <c r="B91996" s="150"/>
    </row>
    <row r="91997" spans="2:2">
      <c r="B91997" s="150"/>
    </row>
    <row r="91998" spans="2:2">
      <c r="B91998" s="150"/>
    </row>
    <row r="91999" spans="2:2">
      <c r="B91999" s="150"/>
    </row>
    <row r="92000" spans="2:2">
      <c r="B92000" s="150"/>
    </row>
    <row r="92001" spans="2:2">
      <c r="B92001" s="150"/>
    </row>
    <row r="92002" spans="2:2">
      <c r="B92002" s="150"/>
    </row>
    <row r="92003" spans="2:2">
      <c r="B92003" s="150"/>
    </row>
    <row r="92004" spans="2:2">
      <c r="B92004" s="150"/>
    </row>
    <row r="92005" spans="2:2">
      <c r="B92005" s="150"/>
    </row>
    <row r="92006" spans="2:2">
      <c r="B92006" s="150"/>
    </row>
    <row r="92007" spans="2:2">
      <c r="B92007" s="150"/>
    </row>
    <row r="92008" spans="2:2">
      <c r="B92008" s="150"/>
    </row>
    <row r="92009" spans="2:2">
      <c r="B92009" s="150"/>
    </row>
    <row r="92010" spans="2:2">
      <c r="B92010" s="150"/>
    </row>
    <row r="92011" spans="2:2">
      <c r="B92011" s="150"/>
    </row>
    <row r="92012" spans="2:2">
      <c r="B92012" s="150"/>
    </row>
    <row r="92013" spans="2:2">
      <c r="B92013" s="150"/>
    </row>
    <row r="92014" spans="2:2">
      <c r="B92014" s="150"/>
    </row>
    <row r="92015" spans="2:2">
      <c r="B92015" s="150"/>
    </row>
    <row r="92016" spans="2:2">
      <c r="B92016" s="150"/>
    </row>
    <row r="92017" spans="2:2">
      <c r="B92017" s="150"/>
    </row>
    <row r="92018" spans="2:2">
      <c r="B92018" s="150"/>
    </row>
    <row r="92019" spans="2:2">
      <c r="B92019" s="150"/>
    </row>
    <row r="92020" spans="2:2">
      <c r="B92020" s="150"/>
    </row>
    <row r="92021" spans="2:2">
      <c r="B92021" s="150"/>
    </row>
    <row r="92022" spans="2:2">
      <c r="B92022" s="150"/>
    </row>
    <row r="92023" spans="2:2">
      <c r="B92023" s="150"/>
    </row>
    <row r="92024" spans="2:2">
      <c r="B92024" s="150"/>
    </row>
    <row r="92025" spans="2:2">
      <c r="B92025" s="150"/>
    </row>
    <row r="92026" spans="2:2">
      <c r="B92026" s="150"/>
    </row>
    <row r="92027" spans="2:2">
      <c r="B92027" s="150"/>
    </row>
    <row r="92028" spans="2:2">
      <c r="B92028" s="150"/>
    </row>
    <row r="92029" spans="2:2">
      <c r="B92029" s="150"/>
    </row>
    <row r="92030" spans="2:2">
      <c r="B92030" s="150"/>
    </row>
    <row r="92031" spans="2:2">
      <c r="B92031" s="150"/>
    </row>
    <row r="92032" spans="2:2">
      <c r="B92032" s="150"/>
    </row>
    <row r="92033" spans="2:2">
      <c r="B92033" s="150"/>
    </row>
    <row r="92034" spans="2:2">
      <c r="B92034" s="150"/>
    </row>
    <row r="92035" spans="2:2">
      <c r="B92035" s="150"/>
    </row>
    <row r="92036" spans="2:2">
      <c r="B92036" s="150"/>
    </row>
    <row r="92037" spans="2:2">
      <c r="B92037" s="150"/>
    </row>
    <row r="92038" spans="2:2">
      <c r="B92038" s="150"/>
    </row>
    <row r="92039" spans="2:2">
      <c r="B92039" s="150"/>
    </row>
    <row r="92040" spans="2:2">
      <c r="B92040" s="150"/>
    </row>
    <row r="92041" spans="2:2">
      <c r="B92041" s="150"/>
    </row>
    <row r="92042" spans="2:2">
      <c r="B92042" s="150"/>
    </row>
    <row r="92043" spans="2:2">
      <c r="B92043" s="150"/>
    </row>
    <row r="92044" spans="2:2">
      <c r="B92044" s="150"/>
    </row>
    <row r="92045" spans="2:2">
      <c r="B92045" s="150"/>
    </row>
    <row r="92046" spans="2:2">
      <c r="B92046" s="150"/>
    </row>
    <row r="92047" spans="2:2">
      <c r="B92047" s="150"/>
    </row>
    <row r="92048" spans="2:2">
      <c r="B92048" s="150"/>
    </row>
    <row r="92049" spans="2:2">
      <c r="B92049" s="150"/>
    </row>
    <row r="92050" spans="2:2">
      <c r="B92050" s="150"/>
    </row>
    <row r="92051" spans="2:2">
      <c r="B92051" s="150"/>
    </row>
    <row r="92052" spans="2:2">
      <c r="B92052" s="150"/>
    </row>
    <row r="92053" spans="2:2">
      <c r="B92053" s="150"/>
    </row>
    <row r="92054" spans="2:2">
      <c r="B92054" s="150"/>
    </row>
    <row r="92055" spans="2:2">
      <c r="B92055" s="150"/>
    </row>
    <row r="92056" spans="2:2">
      <c r="B92056" s="150"/>
    </row>
    <row r="92057" spans="2:2">
      <c r="B92057" s="150"/>
    </row>
    <row r="92058" spans="2:2">
      <c r="B92058" s="150"/>
    </row>
    <row r="92059" spans="2:2">
      <c r="B92059" s="150"/>
    </row>
    <row r="92060" spans="2:2">
      <c r="B92060" s="150"/>
    </row>
    <row r="92061" spans="2:2">
      <c r="B92061" s="150"/>
    </row>
    <row r="92062" spans="2:2">
      <c r="B92062" s="150"/>
    </row>
    <row r="92063" spans="2:2">
      <c r="B92063" s="150"/>
    </row>
    <row r="92064" spans="2:2">
      <c r="B92064" s="150"/>
    </row>
    <row r="92065" spans="2:2">
      <c r="B92065" s="150"/>
    </row>
    <row r="92066" spans="2:2">
      <c r="B92066" s="150"/>
    </row>
    <row r="92067" spans="2:2">
      <c r="B92067" s="150"/>
    </row>
    <row r="92068" spans="2:2">
      <c r="B92068" s="150"/>
    </row>
    <row r="92069" spans="2:2">
      <c r="B92069" s="150"/>
    </row>
    <row r="92070" spans="2:2">
      <c r="B92070" s="150"/>
    </row>
    <row r="92071" spans="2:2">
      <c r="B92071" s="150"/>
    </row>
    <row r="92072" spans="2:2">
      <c r="B92072" s="150"/>
    </row>
    <row r="92073" spans="2:2">
      <c r="B92073" s="150"/>
    </row>
    <row r="92074" spans="2:2">
      <c r="B92074" s="150"/>
    </row>
    <row r="92075" spans="2:2">
      <c r="B92075" s="150"/>
    </row>
    <row r="92076" spans="2:2">
      <c r="B92076" s="150"/>
    </row>
    <row r="92077" spans="2:2">
      <c r="B92077" s="150"/>
    </row>
    <row r="92078" spans="2:2">
      <c r="B92078" s="150"/>
    </row>
    <row r="92079" spans="2:2">
      <c r="B92079" s="150"/>
    </row>
    <row r="92080" spans="2:2">
      <c r="B92080" s="150"/>
    </row>
    <row r="92081" spans="2:2">
      <c r="B92081" s="150"/>
    </row>
    <row r="92082" spans="2:2">
      <c r="B92082" s="150"/>
    </row>
    <row r="92083" spans="2:2">
      <c r="B92083" s="150"/>
    </row>
    <row r="92084" spans="2:2">
      <c r="B92084" s="150"/>
    </row>
    <row r="92085" spans="2:2">
      <c r="B92085" s="150"/>
    </row>
    <row r="92086" spans="2:2">
      <c r="B92086" s="150"/>
    </row>
    <row r="92087" spans="2:2">
      <c r="B92087" s="150"/>
    </row>
    <row r="92088" spans="2:2">
      <c r="B92088" s="150"/>
    </row>
    <row r="92089" spans="2:2">
      <c r="B92089" s="150"/>
    </row>
    <row r="92090" spans="2:2">
      <c r="B92090" s="150"/>
    </row>
    <row r="92091" spans="2:2">
      <c r="B92091" s="150"/>
    </row>
    <row r="92092" spans="2:2">
      <c r="B92092" s="150"/>
    </row>
    <row r="92093" spans="2:2">
      <c r="B92093" s="150"/>
    </row>
    <row r="92094" spans="2:2">
      <c r="B92094" s="150"/>
    </row>
    <row r="92095" spans="2:2">
      <c r="B92095" s="150"/>
    </row>
    <row r="92096" spans="2:2">
      <c r="B92096" s="150"/>
    </row>
    <row r="92097" spans="2:2">
      <c r="B92097" s="150"/>
    </row>
    <row r="92098" spans="2:2">
      <c r="B92098" s="150"/>
    </row>
    <row r="92099" spans="2:2">
      <c r="B92099" s="150"/>
    </row>
    <row r="92100" spans="2:2">
      <c r="B92100" s="150"/>
    </row>
    <row r="92101" spans="2:2">
      <c r="B92101" s="150"/>
    </row>
    <row r="92102" spans="2:2">
      <c r="B92102" s="150"/>
    </row>
    <row r="92103" spans="2:2">
      <c r="B92103" s="150"/>
    </row>
    <row r="92104" spans="2:2">
      <c r="B92104" s="150"/>
    </row>
    <row r="92105" spans="2:2">
      <c r="B92105" s="150"/>
    </row>
    <row r="92106" spans="2:2">
      <c r="B92106" s="150"/>
    </row>
    <row r="92107" spans="2:2">
      <c r="B92107" s="150"/>
    </row>
    <row r="92108" spans="2:2">
      <c r="B92108" s="150"/>
    </row>
    <row r="92109" spans="2:2">
      <c r="B92109" s="150"/>
    </row>
    <row r="92110" spans="2:2">
      <c r="B92110" s="150"/>
    </row>
    <row r="92111" spans="2:2">
      <c r="B92111" s="150"/>
    </row>
    <row r="92112" spans="2:2">
      <c r="B92112" s="150"/>
    </row>
    <row r="92113" spans="2:2">
      <c r="B92113" s="150"/>
    </row>
    <row r="92114" spans="2:2">
      <c r="B92114" s="150"/>
    </row>
    <row r="92115" spans="2:2">
      <c r="B92115" s="150"/>
    </row>
    <row r="92116" spans="2:2">
      <c r="B92116" s="150"/>
    </row>
    <row r="92117" spans="2:2">
      <c r="B92117" s="150"/>
    </row>
    <row r="92118" spans="2:2">
      <c r="B92118" s="150"/>
    </row>
    <row r="92119" spans="2:2">
      <c r="B92119" s="150"/>
    </row>
    <row r="92120" spans="2:2">
      <c r="B92120" s="150"/>
    </row>
    <row r="92121" spans="2:2">
      <c r="B92121" s="150"/>
    </row>
    <row r="92122" spans="2:2">
      <c r="B92122" s="150"/>
    </row>
    <row r="92123" spans="2:2">
      <c r="B92123" s="150"/>
    </row>
    <row r="92124" spans="2:2">
      <c r="B92124" s="150"/>
    </row>
    <row r="92125" spans="2:2">
      <c r="B92125" s="150"/>
    </row>
    <row r="92126" spans="2:2">
      <c r="B92126" s="150"/>
    </row>
    <row r="92127" spans="2:2">
      <c r="B92127" s="150"/>
    </row>
    <row r="92128" spans="2:2">
      <c r="B92128" s="150"/>
    </row>
    <row r="92129" spans="2:2">
      <c r="B92129" s="150"/>
    </row>
    <row r="92130" spans="2:2">
      <c r="B92130" s="150"/>
    </row>
    <row r="92131" spans="2:2">
      <c r="B92131" s="150"/>
    </row>
    <row r="92132" spans="2:2">
      <c r="B92132" s="150"/>
    </row>
    <row r="92133" spans="2:2">
      <c r="B92133" s="150"/>
    </row>
    <row r="92134" spans="2:2">
      <c r="B92134" s="150"/>
    </row>
    <row r="92135" spans="2:2">
      <c r="B92135" s="150"/>
    </row>
    <row r="92136" spans="2:2">
      <c r="B92136" s="150"/>
    </row>
    <row r="92137" spans="2:2">
      <c r="B92137" s="150"/>
    </row>
    <row r="92138" spans="2:2">
      <c r="B92138" s="150"/>
    </row>
    <row r="92139" spans="2:2">
      <c r="B92139" s="150"/>
    </row>
    <row r="92140" spans="2:2">
      <c r="B92140" s="150"/>
    </row>
    <row r="92141" spans="2:2">
      <c r="B92141" s="150"/>
    </row>
    <row r="92142" spans="2:2">
      <c r="B92142" s="150"/>
    </row>
    <row r="92143" spans="2:2">
      <c r="B92143" s="150"/>
    </row>
    <row r="92144" spans="2:2">
      <c r="B92144" s="150"/>
    </row>
    <row r="92145" spans="2:2">
      <c r="B92145" s="150"/>
    </row>
    <row r="92146" spans="2:2">
      <c r="B92146" s="150"/>
    </row>
    <row r="92147" spans="2:2">
      <c r="B92147" s="150"/>
    </row>
    <row r="92148" spans="2:2">
      <c r="B92148" s="150"/>
    </row>
    <row r="92149" spans="2:2">
      <c r="B92149" s="150"/>
    </row>
    <row r="92150" spans="2:2">
      <c r="B92150" s="150"/>
    </row>
    <row r="92151" spans="2:2">
      <c r="B92151" s="150"/>
    </row>
    <row r="92152" spans="2:2">
      <c r="B92152" s="150"/>
    </row>
    <row r="92153" spans="2:2">
      <c r="B92153" s="150"/>
    </row>
    <row r="92154" spans="2:2">
      <c r="B92154" s="150"/>
    </row>
    <row r="92155" spans="2:2">
      <c r="B92155" s="150"/>
    </row>
    <row r="92156" spans="2:2">
      <c r="B92156" s="150"/>
    </row>
    <row r="92157" spans="2:2">
      <c r="B92157" s="150"/>
    </row>
    <row r="92158" spans="2:2">
      <c r="B92158" s="150"/>
    </row>
    <row r="92159" spans="2:2">
      <c r="B92159" s="150"/>
    </row>
    <row r="92160" spans="2:2">
      <c r="B92160" s="150"/>
    </row>
    <row r="92161" spans="2:2">
      <c r="B92161" s="150"/>
    </row>
    <row r="92162" spans="2:2">
      <c r="B92162" s="150"/>
    </row>
    <row r="92163" spans="2:2">
      <c r="B92163" s="150"/>
    </row>
    <row r="92164" spans="2:2">
      <c r="B92164" s="150"/>
    </row>
    <row r="92165" spans="2:2">
      <c r="B92165" s="150"/>
    </row>
    <row r="92166" spans="2:2">
      <c r="B92166" s="150"/>
    </row>
    <row r="92167" spans="2:2">
      <c r="B92167" s="150"/>
    </row>
    <row r="92168" spans="2:2">
      <c r="B92168" s="150"/>
    </row>
    <row r="92169" spans="2:2">
      <c r="B92169" s="150"/>
    </row>
    <row r="92170" spans="2:2">
      <c r="B92170" s="150"/>
    </row>
    <row r="92171" spans="2:2">
      <c r="B92171" s="150"/>
    </row>
    <row r="92172" spans="2:2">
      <c r="B92172" s="150"/>
    </row>
    <row r="92173" spans="2:2">
      <c r="B92173" s="150"/>
    </row>
    <row r="92174" spans="2:2">
      <c r="B92174" s="150"/>
    </row>
    <row r="92175" spans="2:2">
      <c r="B92175" s="150"/>
    </row>
    <row r="92176" spans="2:2">
      <c r="B92176" s="150"/>
    </row>
    <row r="92177" spans="2:2">
      <c r="B92177" s="150"/>
    </row>
    <row r="92178" spans="2:2">
      <c r="B92178" s="150"/>
    </row>
    <row r="92179" spans="2:2">
      <c r="B92179" s="150"/>
    </row>
    <row r="92180" spans="2:2">
      <c r="B92180" s="150"/>
    </row>
    <row r="92181" spans="2:2">
      <c r="B92181" s="150"/>
    </row>
    <row r="92182" spans="2:2">
      <c r="B92182" s="150"/>
    </row>
    <row r="92183" spans="2:2">
      <c r="B92183" s="150"/>
    </row>
    <row r="92184" spans="2:2">
      <c r="B92184" s="150"/>
    </row>
    <row r="92185" spans="2:2">
      <c r="B92185" s="150"/>
    </row>
    <row r="92186" spans="2:2">
      <c r="B92186" s="150"/>
    </row>
    <row r="92187" spans="2:2">
      <c r="B92187" s="150"/>
    </row>
    <row r="92188" spans="2:2">
      <c r="B92188" s="150"/>
    </row>
    <row r="92189" spans="2:2">
      <c r="B92189" s="150"/>
    </row>
    <row r="92190" spans="2:2">
      <c r="B92190" s="150"/>
    </row>
    <row r="92191" spans="2:2">
      <c r="B92191" s="150"/>
    </row>
    <row r="92192" spans="2:2">
      <c r="B92192" s="150"/>
    </row>
    <row r="92193" spans="2:2">
      <c r="B92193" s="150"/>
    </row>
    <row r="92194" spans="2:2">
      <c r="B92194" s="150"/>
    </row>
    <row r="92195" spans="2:2">
      <c r="B92195" s="150"/>
    </row>
    <row r="92196" spans="2:2">
      <c r="B92196" s="150"/>
    </row>
    <row r="92197" spans="2:2">
      <c r="B92197" s="150"/>
    </row>
    <row r="92198" spans="2:2">
      <c r="B92198" s="150"/>
    </row>
    <row r="92199" spans="2:2">
      <c r="B92199" s="150"/>
    </row>
    <row r="92200" spans="2:2">
      <c r="B92200" s="150"/>
    </row>
    <row r="92201" spans="2:2">
      <c r="B92201" s="150"/>
    </row>
    <row r="92202" spans="2:2">
      <c r="B92202" s="150"/>
    </row>
    <row r="92203" spans="2:2">
      <c r="B92203" s="150"/>
    </row>
    <row r="92204" spans="2:2">
      <c r="B92204" s="150"/>
    </row>
    <row r="92205" spans="2:2">
      <c r="B92205" s="150"/>
    </row>
    <row r="92206" spans="2:2">
      <c r="B92206" s="150"/>
    </row>
    <row r="92207" spans="2:2">
      <c r="B92207" s="150"/>
    </row>
    <row r="92208" spans="2:2">
      <c r="B92208" s="150"/>
    </row>
    <row r="92209" spans="2:2">
      <c r="B92209" s="150"/>
    </row>
    <row r="92210" spans="2:2">
      <c r="B92210" s="150"/>
    </row>
    <row r="92211" spans="2:2">
      <c r="B92211" s="150"/>
    </row>
    <row r="92212" spans="2:2">
      <c r="B92212" s="150"/>
    </row>
    <row r="92213" spans="2:2">
      <c r="B92213" s="150"/>
    </row>
    <row r="92214" spans="2:2">
      <c r="B92214" s="150"/>
    </row>
    <row r="92215" spans="2:2">
      <c r="B92215" s="150"/>
    </row>
    <row r="92216" spans="2:2">
      <c r="B92216" s="150"/>
    </row>
    <row r="92217" spans="2:2">
      <c r="B92217" s="150"/>
    </row>
    <row r="92218" spans="2:2">
      <c r="B92218" s="150"/>
    </row>
    <row r="92219" spans="2:2">
      <c r="B92219" s="150"/>
    </row>
    <row r="92220" spans="2:2">
      <c r="B92220" s="150"/>
    </row>
    <row r="92221" spans="2:2">
      <c r="B92221" s="150"/>
    </row>
    <row r="92222" spans="2:2">
      <c r="B92222" s="150"/>
    </row>
    <row r="92223" spans="2:2">
      <c r="B92223" s="150"/>
    </row>
    <row r="92224" spans="2:2">
      <c r="B92224" s="150"/>
    </row>
    <row r="92225" spans="2:2">
      <c r="B92225" s="150"/>
    </row>
    <row r="92226" spans="2:2">
      <c r="B92226" s="150"/>
    </row>
    <row r="92227" spans="2:2">
      <c r="B92227" s="150"/>
    </row>
    <row r="92228" spans="2:2">
      <c r="B92228" s="150"/>
    </row>
    <row r="92229" spans="2:2">
      <c r="B92229" s="150"/>
    </row>
    <row r="92230" spans="2:2">
      <c r="B92230" s="150"/>
    </row>
    <row r="92231" spans="2:2">
      <c r="B92231" s="150"/>
    </row>
    <row r="92232" spans="2:2">
      <c r="B92232" s="150"/>
    </row>
    <row r="92233" spans="2:2">
      <c r="B92233" s="150"/>
    </row>
    <row r="92234" spans="2:2">
      <c r="B92234" s="150"/>
    </row>
    <row r="92235" spans="2:2">
      <c r="B92235" s="150"/>
    </row>
    <row r="92236" spans="2:2">
      <c r="B92236" s="150"/>
    </row>
    <row r="92237" spans="2:2">
      <c r="B92237" s="150"/>
    </row>
    <row r="92238" spans="2:2">
      <c r="B92238" s="150"/>
    </row>
    <row r="92239" spans="2:2">
      <c r="B92239" s="150"/>
    </row>
    <row r="92240" spans="2:2">
      <c r="B92240" s="150"/>
    </row>
    <row r="92241" spans="2:2">
      <c r="B92241" s="150"/>
    </row>
    <row r="92242" spans="2:2">
      <c r="B92242" s="150"/>
    </row>
    <row r="92243" spans="2:2">
      <c r="B92243" s="150"/>
    </row>
    <row r="92244" spans="2:2">
      <c r="B92244" s="150"/>
    </row>
    <row r="92245" spans="2:2">
      <c r="B92245" s="150"/>
    </row>
    <row r="92246" spans="2:2">
      <c r="B92246" s="150"/>
    </row>
    <row r="92247" spans="2:2">
      <c r="B92247" s="150"/>
    </row>
    <row r="92248" spans="2:2">
      <c r="B92248" s="150"/>
    </row>
    <row r="92249" spans="2:2">
      <c r="B92249" s="150"/>
    </row>
    <row r="92250" spans="2:2">
      <c r="B92250" s="150"/>
    </row>
    <row r="92251" spans="2:2">
      <c r="B92251" s="150"/>
    </row>
    <row r="92252" spans="2:2">
      <c r="B92252" s="150"/>
    </row>
    <row r="92253" spans="2:2">
      <c r="B92253" s="150"/>
    </row>
    <row r="92254" spans="2:2">
      <c r="B92254" s="150"/>
    </row>
    <row r="92255" spans="2:2">
      <c r="B92255" s="150"/>
    </row>
    <row r="92256" spans="2:2">
      <c r="B92256" s="150"/>
    </row>
    <row r="92257" spans="2:2">
      <c r="B92257" s="150"/>
    </row>
    <row r="92258" spans="2:2">
      <c r="B92258" s="150"/>
    </row>
    <row r="92259" spans="2:2">
      <c r="B92259" s="150"/>
    </row>
    <row r="92260" spans="2:2">
      <c r="B92260" s="150"/>
    </row>
    <row r="92261" spans="2:2">
      <c r="B92261" s="150"/>
    </row>
    <row r="92262" spans="2:2">
      <c r="B92262" s="150"/>
    </row>
    <row r="92263" spans="2:2">
      <c r="B92263" s="150"/>
    </row>
    <row r="92264" spans="2:2">
      <c r="B92264" s="150"/>
    </row>
    <row r="92265" spans="2:2">
      <c r="B92265" s="150"/>
    </row>
    <row r="92266" spans="2:2">
      <c r="B92266" s="150"/>
    </row>
    <row r="92267" spans="2:2">
      <c r="B92267" s="150"/>
    </row>
    <row r="92268" spans="2:2">
      <c r="B92268" s="150"/>
    </row>
    <row r="92269" spans="2:2">
      <c r="B92269" s="150"/>
    </row>
    <row r="92270" spans="2:2">
      <c r="B92270" s="150"/>
    </row>
    <row r="92271" spans="2:2">
      <c r="B92271" s="150"/>
    </row>
    <row r="92272" spans="2:2">
      <c r="B92272" s="150"/>
    </row>
    <row r="92273" spans="2:2">
      <c r="B92273" s="150"/>
    </row>
    <row r="92274" spans="2:2">
      <c r="B92274" s="150"/>
    </row>
    <row r="92275" spans="2:2">
      <c r="B92275" s="150"/>
    </row>
    <row r="92276" spans="2:2">
      <c r="B92276" s="150"/>
    </row>
    <row r="92277" spans="2:2">
      <c r="B92277" s="150"/>
    </row>
    <row r="92278" spans="2:2">
      <c r="B92278" s="150"/>
    </row>
    <row r="92279" spans="2:2">
      <c r="B92279" s="150"/>
    </row>
    <row r="92280" spans="2:2">
      <c r="B92280" s="150"/>
    </row>
    <row r="92281" spans="2:2">
      <c r="B92281" s="150"/>
    </row>
    <row r="92282" spans="2:2">
      <c r="B92282" s="150"/>
    </row>
    <row r="92283" spans="2:2">
      <c r="B92283" s="150"/>
    </row>
    <row r="92284" spans="2:2">
      <c r="B92284" s="150"/>
    </row>
    <row r="92285" spans="2:2">
      <c r="B92285" s="150"/>
    </row>
    <row r="92286" spans="2:2">
      <c r="B92286" s="150"/>
    </row>
    <row r="92287" spans="2:2">
      <c r="B92287" s="150"/>
    </row>
    <row r="92288" spans="2:2">
      <c r="B92288" s="150"/>
    </row>
    <row r="92289" spans="2:2">
      <c r="B92289" s="150"/>
    </row>
    <row r="92290" spans="2:2">
      <c r="B92290" s="150"/>
    </row>
    <row r="92291" spans="2:2">
      <c r="B92291" s="150"/>
    </row>
    <row r="92292" spans="2:2">
      <c r="B92292" s="150"/>
    </row>
    <row r="92293" spans="2:2">
      <c r="B92293" s="150"/>
    </row>
    <row r="92294" spans="2:2">
      <c r="B92294" s="150"/>
    </row>
    <row r="92295" spans="2:2">
      <c r="B92295" s="150"/>
    </row>
    <row r="92296" spans="2:2">
      <c r="B92296" s="150"/>
    </row>
    <row r="92297" spans="2:2">
      <c r="B92297" s="150"/>
    </row>
    <row r="92298" spans="2:2">
      <c r="B92298" s="150"/>
    </row>
    <row r="92299" spans="2:2">
      <c r="B92299" s="150"/>
    </row>
    <row r="92300" spans="2:2">
      <c r="B92300" s="150"/>
    </row>
    <row r="92301" spans="2:2">
      <c r="B92301" s="150"/>
    </row>
    <row r="92302" spans="2:2">
      <c r="B92302" s="150"/>
    </row>
    <row r="92303" spans="2:2">
      <c r="B92303" s="150"/>
    </row>
    <row r="92304" spans="2:2">
      <c r="B92304" s="150"/>
    </row>
    <row r="92305" spans="2:2">
      <c r="B92305" s="150"/>
    </row>
    <row r="92306" spans="2:2">
      <c r="B92306" s="150"/>
    </row>
    <row r="92307" spans="2:2">
      <c r="B92307" s="150"/>
    </row>
    <row r="92308" spans="2:2">
      <c r="B92308" s="150"/>
    </row>
    <row r="92309" spans="2:2">
      <c r="B92309" s="150"/>
    </row>
    <row r="92310" spans="2:2">
      <c r="B92310" s="150"/>
    </row>
    <row r="92311" spans="2:2">
      <c r="B92311" s="150"/>
    </row>
    <row r="92312" spans="2:2">
      <c r="B92312" s="150"/>
    </row>
    <row r="92313" spans="2:2">
      <c r="B92313" s="150"/>
    </row>
    <row r="92314" spans="2:2">
      <c r="B92314" s="150"/>
    </row>
    <row r="92315" spans="2:2">
      <c r="B92315" s="150"/>
    </row>
    <row r="92316" spans="2:2">
      <c r="B92316" s="150"/>
    </row>
    <row r="92317" spans="2:2">
      <c r="B92317" s="150"/>
    </row>
    <row r="92318" spans="2:2">
      <c r="B92318" s="150"/>
    </row>
    <row r="92319" spans="2:2">
      <c r="B92319" s="150"/>
    </row>
    <row r="92320" spans="2:2">
      <c r="B92320" s="150"/>
    </row>
    <row r="92321" spans="2:2">
      <c r="B92321" s="150"/>
    </row>
    <row r="92322" spans="2:2">
      <c r="B92322" s="150"/>
    </row>
    <row r="92323" spans="2:2">
      <c r="B92323" s="150"/>
    </row>
    <row r="92324" spans="2:2">
      <c r="B92324" s="150"/>
    </row>
    <row r="92325" spans="2:2">
      <c r="B92325" s="150"/>
    </row>
    <row r="92326" spans="2:2">
      <c r="B92326" s="150"/>
    </row>
    <row r="92327" spans="2:2">
      <c r="B92327" s="150"/>
    </row>
    <row r="92328" spans="2:2">
      <c r="B92328" s="150"/>
    </row>
    <row r="92329" spans="2:2">
      <c r="B92329" s="150"/>
    </row>
    <row r="92330" spans="2:2">
      <c r="B92330" s="150"/>
    </row>
    <row r="92331" spans="2:2">
      <c r="B92331" s="150"/>
    </row>
    <row r="92332" spans="2:2">
      <c r="B92332" s="150"/>
    </row>
    <row r="92333" spans="2:2">
      <c r="B92333" s="150"/>
    </row>
    <row r="92334" spans="2:2">
      <c r="B92334" s="150"/>
    </row>
    <row r="92335" spans="2:2">
      <c r="B92335" s="150"/>
    </row>
    <row r="92336" spans="2:2">
      <c r="B92336" s="150"/>
    </row>
    <row r="92337" spans="2:2">
      <c r="B92337" s="150"/>
    </row>
    <row r="92338" spans="2:2">
      <c r="B92338" s="150"/>
    </row>
    <row r="92339" spans="2:2">
      <c r="B92339" s="150"/>
    </row>
    <row r="92340" spans="2:2">
      <c r="B92340" s="150"/>
    </row>
    <row r="92341" spans="2:2">
      <c r="B92341" s="150"/>
    </row>
    <row r="92342" spans="2:2">
      <c r="B92342" s="150"/>
    </row>
    <row r="92343" spans="2:2">
      <c r="B92343" s="150"/>
    </row>
    <row r="92344" spans="2:2">
      <c r="B92344" s="150"/>
    </row>
    <row r="92345" spans="2:2">
      <c r="B92345" s="150"/>
    </row>
    <row r="92346" spans="2:2">
      <c r="B92346" s="150"/>
    </row>
    <row r="92347" spans="2:2">
      <c r="B92347" s="150"/>
    </row>
    <row r="92348" spans="2:2">
      <c r="B92348" s="150"/>
    </row>
    <row r="92349" spans="2:2">
      <c r="B92349" s="150"/>
    </row>
    <row r="92350" spans="2:2">
      <c r="B92350" s="150"/>
    </row>
    <row r="92351" spans="2:2">
      <c r="B92351" s="150"/>
    </row>
    <row r="92352" spans="2:2">
      <c r="B92352" s="150"/>
    </row>
    <row r="92353" spans="2:2">
      <c r="B92353" s="150"/>
    </row>
    <row r="92354" spans="2:2">
      <c r="B92354" s="150"/>
    </row>
    <row r="92355" spans="2:2">
      <c r="B92355" s="150"/>
    </row>
    <row r="92356" spans="2:2">
      <c r="B92356" s="150"/>
    </row>
    <row r="92357" spans="2:2">
      <c r="B92357" s="150"/>
    </row>
    <row r="92358" spans="2:2">
      <c r="B92358" s="150"/>
    </row>
    <row r="92359" spans="2:2">
      <c r="B92359" s="150"/>
    </row>
    <row r="92360" spans="2:2">
      <c r="B92360" s="150"/>
    </row>
    <row r="92361" spans="2:2">
      <c r="B92361" s="150"/>
    </row>
    <row r="92362" spans="2:2">
      <c r="B92362" s="150"/>
    </row>
    <row r="92363" spans="2:2">
      <c r="B92363" s="150"/>
    </row>
    <row r="92364" spans="2:2">
      <c r="B92364" s="150"/>
    </row>
    <row r="92365" spans="2:2">
      <c r="B92365" s="150"/>
    </row>
    <row r="92366" spans="2:2">
      <c r="B92366" s="150"/>
    </row>
    <row r="92367" spans="2:2">
      <c r="B92367" s="150"/>
    </row>
    <row r="92368" spans="2:2">
      <c r="B92368" s="150"/>
    </row>
    <row r="92369" spans="2:2">
      <c r="B92369" s="150"/>
    </row>
    <row r="92370" spans="2:2">
      <c r="B92370" s="150"/>
    </row>
    <row r="92371" spans="2:2">
      <c r="B92371" s="150"/>
    </row>
    <row r="92372" spans="2:2">
      <c r="B92372" s="150"/>
    </row>
    <row r="92373" spans="2:2">
      <c r="B92373" s="150"/>
    </row>
    <row r="92374" spans="2:2">
      <c r="B92374" s="150"/>
    </row>
    <row r="92375" spans="2:2">
      <c r="B92375" s="150"/>
    </row>
    <row r="92376" spans="2:2">
      <c r="B92376" s="150"/>
    </row>
    <row r="92377" spans="2:2">
      <c r="B92377" s="150"/>
    </row>
    <row r="92378" spans="2:2">
      <c r="B92378" s="150"/>
    </row>
    <row r="92379" spans="2:2">
      <c r="B92379" s="150"/>
    </row>
    <row r="92380" spans="2:2">
      <c r="B92380" s="150"/>
    </row>
    <row r="92381" spans="2:2">
      <c r="B92381" s="150"/>
    </row>
    <row r="92382" spans="2:2">
      <c r="B92382" s="150"/>
    </row>
    <row r="92383" spans="2:2">
      <c r="B92383" s="150"/>
    </row>
    <row r="92384" spans="2:2">
      <c r="B92384" s="150"/>
    </row>
    <row r="92385" spans="2:2">
      <c r="B92385" s="150"/>
    </row>
    <row r="92386" spans="2:2">
      <c r="B92386" s="150"/>
    </row>
    <row r="92387" spans="2:2">
      <c r="B92387" s="150"/>
    </row>
    <row r="92388" spans="2:2">
      <c r="B92388" s="150"/>
    </row>
    <row r="92389" spans="2:2">
      <c r="B92389" s="150"/>
    </row>
    <row r="92390" spans="2:2">
      <c r="B92390" s="150"/>
    </row>
    <row r="92391" spans="2:2">
      <c r="B92391" s="150"/>
    </row>
    <row r="92392" spans="2:2">
      <c r="B92392" s="150"/>
    </row>
    <row r="92393" spans="2:2">
      <c r="B92393" s="150"/>
    </row>
    <row r="92394" spans="2:2">
      <c r="B92394" s="150"/>
    </row>
    <row r="92395" spans="2:2">
      <c r="B92395" s="150"/>
    </row>
    <row r="92396" spans="2:2">
      <c r="B92396" s="150"/>
    </row>
    <row r="92397" spans="2:2">
      <c r="B92397" s="150"/>
    </row>
    <row r="92398" spans="2:2">
      <c r="B92398" s="150"/>
    </row>
    <row r="92399" spans="2:2">
      <c r="B92399" s="150"/>
    </row>
    <row r="92400" spans="2:2">
      <c r="B92400" s="150"/>
    </row>
    <row r="92401" spans="2:2">
      <c r="B92401" s="150"/>
    </row>
    <row r="92402" spans="2:2">
      <c r="B92402" s="150"/>
    </row>
    <row r="92403" spans="2:2">
      <c r="B92403" s="150"/>
    </row>
    <row r="92404" spans="2:2">
      <c r="B92404" s="150"/>
    </row>
    <row r="92405" spans="2:2">
      <c r="B92405" s="150"/>
    </row>
    <row r="92406" spans="2:2">
      <c r="B92406" s="150"/>
    </row>
    <row r="92407" spans="2:2">
      <c r="B92407" s="150"/>
    </row>
    <row r="92408" spans="2:2">
      <c r="B92408" s="150"/>
    </row>
    <row r="92409" spans="2:2">
      <c r="B92409" s="150"/>
    </row>
    <row r="92410" spans="2:2">
      <c r="B92410" s="150"/>
    </row>
    <row r="92411" spans="2:2">
      <c r="B92411" s="150"/>
    </row>
    <row r="92412" spans="2:2">
      <c r="B92412" s="150"/>
    </row>
    <row r="92413" spans="2:2">
      <c r="B92413" s="150"/>
    </row>
    <row r="92414" spans="2:2">
      <c r="B92414" s="150"/>
    </row>
    <row r="92415" spans="2:2">
      <c r="B92415" s="150"/>
    </row>
    <row r="92416" spans="2:2">
      <c r="B92416" s="150"/>
    </row>
    <row r="92417" spans="2:2">
      <c r="B92417" s="150"/>
    </row>
    <row r="92418" spans="2:2">
      <c r="B92418" s="150"/>
    </row>
    <row r="92419" spans="2:2">
      <c r="B92419" s="150"/>
    </row>
    <row r="92420" spans="2:2">
      <c r="B92420" s="150"/>
    </row>
    <row r="92421" spans="2:2">
      <c r="B92421" s="150"/>
    </row>
    <row r="92422" spans="2:2">
      <c r="B92422" s="150"/>
    </row>
    <row r="92423" spans="2:2">
      <c r="B92423" s="150"/>
    </row>
    <row r="92424" spans="2:2">
      <c r="B92424" s="150"/>
    </row>
    <row r="92425" spans="2:2">
      <c r="B92425" s="150"/>
    </row>
    <row r="92426" spans="2:2">
      <c r="B92426" s="150"/>
    </row>
    <row r="92427" spans="2:2">
      <c r="B92427" s="150"/>
    </row>
    <row r="92428" spans="2:2">
      <c r="B92428" s="150"/>
    </row>
    <row r="92429" spans="2:2">
      <c r="B92429" s="150"/>
    </row>
    <row r="92430" spans="2:2">
      <c r="B92430" s="150"/>
    </row>
    <row r="92431" spans="2:2">
      <c r="B92431" s="150"/>
    </row>
    <row r="92432" spans="2:2">
      <c r="B92432" s="150"/>
    </row>
    <row r="92433" spans="2:2">
      <c r="B92433" s="150"/>
    </row>
    <row r="92434" spans="2:2">
      <c r="B92434" s="150"/>
    </row>
    <row r="92435" spans="2:2">
      <c r="B92435" s="150"/>
    </row>
    <row r="92436" spans="2:2">
      <c r="B92436" s="150"/>
    </row>
    <row r="92437" spans="2:2">
      <c r="B92437" s="150"/>
    </row>
    <row r="92438" spans="2:2">
      <c r="B92438" s="150"/>
    </row>
    <row r="92439" spans="2:2">
      <c r="B92439" s="150"/>
    </row>
    <row r="92440" spans="2:2">
      <c r="B92440" s="150"/>
    </row>
    <row r="92441" spans="2:2">
      <c r="B92441" s="150"/>
    </row>
    <row r="92442" spans="2:2">
      <c r="B92442" s="150"/>
    </row>
    <row r="92443" spans="2:2">
      <c r="B92443" s="150"/>
    </row>
    <row r="92444" spans="2:2">
      <c r="B92444" s="150"/>
    </row>
    <row r="92445" spans="2:2">
      <c r="B92445" s="150"/>
    </row>
    <row r="92446" spans="2:2">
      <c r="B92446" s="150"/>
    </row>
    <row r="92447" spans="2:2">
      <c r="B92447" s="150"/>
    </row>
    <row r="92448" spans="2:2">
      <c r="B92448" s="150"/>
    </row>
    <row r="92449" spans="2:2">
      <c r="B92449" s="150"/>
    </row>
    <row r="92450" spans="2:2">
      <c r="B92450" s="150"/>
    </row>
    <row r="92451" spans="2:2">
      <c r="B92451" s="150"/>
    </row>
    <row r="92452" spans="2:2">
      <c r="B92452" s="150"/>
    </row>
    <row r="92453" spans="2:2">
      <c r="B92453" s="150"/>
    </row>
    <row r="92454" spans="2:2">
      <c r="B92454" s="150"/>
    </row>
    <row r="92455" spans="2:2">
      <c r="B92455" s="150"/>
    </row>
    <row r="92456" spans="2:2">
      <c r="B92456" s="150"/>
    </row>
    <row r="92457" spans="2:2">
      <c r="B92457" s="150"/>
    </row>
    <row r="92458" spans="2:2">
      <c r="B92458" s="150"/>
    </row>
    <row r="92459" spans="2:2">
      <c r="B92459" s="150"/>
    </row>
    <row r="92460" spans="2:2">
      <c r="B92460" s="150"/>
    </row>
    <row r="92461" spans="2:2">
      <c r="B92461" s="150"/>
    </row>
    <row r="92462" spans="2:2">
      <c r="B92462" s="150"/>
    </row>
    <row r="92463" spans="2:2">
      <c r="B92463" s="150"/>
    </row>
    <row r="92464" spans="2:2">
      <c r="B92464" s="150"/>
    </row>
    <row r="92465" spans="2:2">
      <c r="B92465" s="150"/>
    </row>
    <row r="92466" spans="2:2">
      <c r="B92466" s="150"/>
    </row>
    <row r="92467" spans="2:2">
      <c r="B92467" s="150"/>
    </row>
    <row r="92468" spans="2:2">
      <c r="B92468" s="150"/>
    </row>
    <row r="92469" spans="2:2">
      <c r="B92469" s="150"/>
    </row>
    <row r="92470" spans="2:2">
      <c r="B92470" s="150"/>
    </row>
    <row r="92471" spans="2:2">
      <c r="B92471" s="150"/>
    </row>
    <row r="92472" spans="2:2">
      <c r="B92472" s="150"/>
    </row>
    <row r="92473" spans="2:2">
      <c r="B92473" s="150"/>
    </row>
    <row r="92474" spans="2:2">
      <c r="B92474" s="150"/>
    </row>
    <row r="92475" spans="2:2">
      <c r="B92475" s="150"/>
    </row>
    <row r="92476" spans="2:2">
      <c r="B92476" s="150"/>
    </row>
    <row r="92477" spans="2:2">
      <c r="B92477" s="150"/>
    </row>
    <row r="92478" spans="2:2">
      <c r="B92478" s="150"/>
    </row>
    <row r="92479" spans="2:2">
      <c r="B92479" s="150"/>
    </row>
    <row r="92480" spans="2:2">
      <c r="B92480" s="150"/>
    </row>
    <row r="92481" spans="2:2">
      <c r="B92481" s="150"/>
    </row>
    <row r="92482" spans="2:2">
      <c r="B92482" s="150"/>
    </row>
    <row r="92483" spans="2:2">
      <c r="B92483" s="150"/>
    </row>
    <row r="92484" spans="2:2">
      <c r="B92484" s="150"/>
    </row>
    <row r="92485" spans="2:2">
      <c r="B92485" s="150"/>
    </row>
    <row r="92486" spans="2:2">
      <c r="B92486" s="150"/>
    </row>
    <row r="92487" spans="2:2">
      <c r="B92487" s="150"/>
    </row>
    <row r="92488" spans="2:2">
      <c r="B92488" s="150"/>
    </row>
    <row r="92489" spans="2:2">
      <c r="B92489" s="150"/>
    </row>
    <row r="92490" spans="2:2">
      <c r="B92490" s="150"/>
    </row>
    <row r="92491" spans="2:2">
      <c r="B92491" s="150"/>
    </row>
    <row r="92492" spans="2:2">
      <c r="B92492" s="150"/>
    </row>
    <row r="92493" spans="2:2">
      <c r="B92493" s="150"/>
    </row>
    <row r="92494" spans="2:2">
      <c r="B92494" s="150"/>
    </row>
    <row r="92495" spans="2:2">
      <c r="B92495" s="150"/>
    </row>
    <row r="92496" spans="2:2">
      <c r="B92496" s="150"/>
    </row>
    <row r="92497" spans="2:2">
      <c r="B92497" s="150"/>
    </row>
    <row r="92498" spans="2:2">
      <c r="B92498" s="150"/>
    </row>
    <row r="92499" spans="2:2">
      <c r="B92499" s="150"/>
    </row>
    <row r="92500" spans="2:2">
      <c r="B92500" s="150"/>
    </row>
    <row r="92501" spans="2:2">
      <c r="B92501" s="150"/>
    </row>
    <row r="92502" spans="2:2">
      <c r="B92502" s="150"/>
    </row>
    <row r="92503" spans="2:2">
      <c r="B92503" s="150"/>
    </row>
    <row r="92504" spans="2:2">
      <c r="B92504" s="150"/>
    </row>
    <row r="92505" spans="2:2">
      <c r="B92505" s="150"/>
    </row>
    <row r="92506" spans="2:2">
      <c r="B92506" s="150"/>
    </row>
    <row r="92507" spans="2:2">
      <c r="B92507" s="150"/>
    </row>
    <row r="92508" spans="2:2">
      <c r="B92508" s="150"/>
    </row>
    <row r="92509" spans="2:2">
      <c r="B92509" s="150"/>
    </row>
    <row r="92510" spans="2:2">
      <c r="B92510" s="150"/>
    </row>
    <row r="92511" spans="2:2">
      <c r="B92511" s="150"/>
    </row>
    <row r="92512" spans="2:2">
      <c r="B92512" s="150"/>
    </row>
    <row r="92513" spans="2:2">
      <c r="B92513" s="150"/>
    </row>
    <row r="92514" spans="2:2">
      <c r="B92514" s="150"/>
    </row>
    <row r="92515" spans="2:2">
      <c r="B92515" s="150"/>
    </row>
    <row r="92516" spans="2:2">
      <c r="B92516" s="150"/>
    </row>
    <row r="92517" spans="2:2">
      <c r="B92517" s="150"/>
    </row>
    <row r="92518" spans="2:2">
      <c r="B92518" s="150"/>
    </row>
    <row r="92519" spans="2:2">
      <c r="B92519" s="150"/>
    </row>
    <row r="92520" spans="2:2">
      <c r="B92520" s="150"/>
    </row>
    <row r="92521" spans="2:2">
      <c r="B92521" s="150"/>
    </row>
    <row r="92522" spans="2:2">
      <c r="B92522" s="150"/>
    </row>
    <row r="92523" spans="2:2">
      <c r="B92523" s="150"/>
    </row>
    <row r="92524" spans="2:2">
      <c r="B92524" s="150"/>
    </row>
    <row r="92525" spans="2:2">
      <c r="B92525" s="150"/>
    </row>
    <row r="92526" spans="2:2">
      <c r="B92526" s="150"/>
    </row>
    <row r="92527" spans="2:2">
      <c r="B92527" s="150"/>
    </row>
    <row r="92528" spans="2:2">
      <c r="B92528" s="150"/>
    </row>
    <row r="92529" spans="2:2">
      <c r="B92529" s="150"/>
    </row>
    <row r="92530" spans="2:2">
      <c r="B92530" s="150"/>
    </row>
    <row r="92531" spans="2:2">
      <c r="B92531" s="150"/>
    </row>
    <row r="92532" spans="2:2">
      <c r="B92532" s="150"/>
    </row>
    <row r="92533" spans="2:2">
      <c r="B92533" s="150"/>
    </row>
    <row r="92534" spans="2:2">
      <c r="B92534" s="150"/>
    </row>
    <row r="92535" spans="2:2">
      <c r="B92535" s="150"/>
    </row>
    <row r="92536" spans="2:2">
      <c r="B92536" s="150"/>
    </row>
    <row r="92537" spans="2:2">
      <c r="B92537" s="150"/>
    </row>
    <row r="92538" spans="2:2">
      <c r="B92538" s="150"/>
    </row>
    <row r="92539" spans="2:2">
      <c r="B92539" s="150"/>
    </row>
    <row r="92540" spans="2:2">
      <c r="B92540" s="150"/>
    </row>
    <row r="92541" spans="2:2">
      <c r="B92541" s="150"/>
    </row>
    <row r="92542" spans="2:2">
      <c r="B92542" s="150"/>
    </row>
    <row r="92543" spans="2:2">
      <c r="B92543" s="150"/>
    </row>
    <row r="92544" spans="2:2">
      <c r="B92544" s="150"/>
    </row>
    <row r="92545" spans="2:2">
      <c r="B92545" s="150"/>
    </row>
    <row r="92546" spans="2:2">
      <c r="B92546" s="150"/>
    </row>
    <row r="92547" spans="2:2">
      <c r="B92547" s="150"/>
    </row>
    <row r="92548" spans="2:2">
      <c r="B92548" s="150"/>
    </row>
    <row r="92549" spans="2:2">
      <c r="B92549" s="150"/>
    </row>
    <row r="92550" spans="2:2">
      <c r="B92550" s="150"/>
    </row>
    <row r="92551" spans="2:2">
      <c r="B92551" s="150"/>
    </row>
    <row r="92552" spans="2:2">
      <c r="B92552" s="150"/>
    </row>
    <row r="92553" spans="2:2">
      <c r="B92553" s="150"/>
    </row>
    <row r="92554" spans="2:2">
      <c r="B92554" s="150"/>
    </row>
    <row r="92555" spans="2:2">
      <c r="B92555" s="150"/>
    </row>
    <row r="92556" spans="2:2">
      <c r="B92556" s="150"/>
    </row>
    <row r="92557" spans="2:2">
      <c r="B92557" s="150"/>
    </row>
    <row r="92558" spans="2:2">
      <c r="B92558" s="150"/>
    </row>
    <row r="92559" spans="2:2">
      <c r="B92559" s="150"/>
    </row>
    <row r="92560" spans="2:2">
      <c r="B92560" s="150"/>
    </row>
    <row r="92561" spans="2:2">
      <c r="B92561" s="150"/>
    </row>
    <row r="92562" spans="2:2">
      <c r="B92562" s="150"/>
    </row>
    <row r="92563" spans="2:2">
      <c r="B92563" s="150"/>
    </row>
    <row r="92564" spans="2:2">
      <c r="B92564" s="150"/>
    </row>
    <row r="92565" spans="2:2">
      <c r="B92565" s="150"/>
    </row>
    <row r="92566" spans="2:2">
      <c r="B92566" s="150"/>
    </row>
    <row r="92567" spans="2:2">
      <c r="B92567" s="150"/>
    </row>
    <row r="92568" spans="2:2">
      <c r="B92568" s="150"/>
    </row>
    <row r="92569" spans="2:2">
      <c r="B92569" s="150"/>
    </row>
    <row r="92570" spans="2:2">
      <c r="B92570" s="150"/>
    </row>
    <row r="92571" spans="2:2">
      <c r="B92571" s="150"/>
    </row>
    <row r="92572" spans="2:2">
      <c r="B92572" s="150"/>
    </row>
    <row r="92573" spans="2:2">
      <c r="B92573" s="150"/>
    </row>
    <row r="92574" spans="2:2">
      <c r="B92574" s="150"/>
    </row>
    <row r="92575" spans="2:2">
      <c r="B92575" s="150"/>
    </row>
    <row r="92576" spans="2:2">
      <c r="B92576" s="150"/>
    </row>
    <row r="92577" spans="2:2">
      <c r="B92577" s="150"/>
    </row>
    <row r="92578" spans="2:2">
      <c r="B92578" s="150"/>
    </row>
    <row r="92579" spans="2:2">
      <c r="B92579" s="150"/>
    </row>
    <row r="92580" spans="2:2">
      <c r="B92580" s="150"/>
    </row>
    <row r="92581" spans="2:2">
      <c r="B92581" s="150"/>
    </row>
    <row r="92582" spans="2:2">
      <c r="B92582" s="150"/>
    </row>
    <row r="92583" spans="2:2">
      <c r="B92583" s="150"/>
    </row>
    <row r="92584" spans="2:2">
      <c r="B92584" s="150"/>
    </row>
    <row r="92585" spans="2:2">
      <c r="B92585" s="150"/>
    </row>
    <row r="92586" spans="2:2">
      <c r="B92586" s="150"/>
    </row>
    <row r="92587" spans="2:2">
      <c r="B92587" s="150"/>
    </row>
    <row r="92588" spans="2:2">
      <c r="B92588" s="150"/>
    </row>
    <row r="92589" spans="2:2">
      <c r="B92589" s="150"/>
    </row>
    <row r="92590" spans="2:2">
      <c r="B92590" s="150"/>
    </row>
    <row r="92591" spans="2:2">
      <c r="B92591" s="150"/>
    </row>
    <row r="92592" spans="2:2">
      <c r="B92592" s="150"/>
    </row>
    <row r="92593" spans="2:2">
      <c r="B92593" s="150"/>
    </row>
    <row r="92594" spans="2:2">
      <c r="B92594" s="150"/>
    </row>
    <row r="92595" spans="2:2">
      <c r="B92595" s="150"/>
    </row>
    <row r="92596" spans="2:2">
      <c r="B92596" s="150"/>
    </row>
    <row r="92597" spans="2:2">
      <c r="B92597" s="150"/>
    </row>
    <row r="92598" spans="2:2">
      <c r="B92598" s="150"/>
    </row>
    <row r="92599" spans="2:2">
      <c r="B92599" s="150"/>
    </row>
    <row r="92600" spans="2:2">
      <c r="B92600" s="150"/>
    </row>
    <row r="92601" spans="2:2">
      <c r="B92601" s="150"/>
    </row>
    <row r="92602" spans="2:2">
      <c r="B92602" s="150"/>
    </row>
    <row r="92603" spans="2:2">
      <c r="B92603" s="150"/>
    </row>
    <row r="92604" spans="2:2">
      <c r="B92604" s="150"/>
    </row>
    <row r="92605" spans="2:2">
      <c r="B92605" s="150"/>
    </row>
    <row r="92606" spans="2:2">
      <c r="B92606" s="150"/>
    </row>
    <row r="92607" spans="2:2">
      <c r="B92607" s="150"/>
    </row>
    <row r="92608" spans="2:2">
      <c r="B92608" s="150"/>
    </row>
    <row r="92609" spans="2:2">
      <c r="B92609" s="150"/>
    </row>
    <row r="92610" spans="2:2">
      <c r="B92610" s="150"/>
    </row>
    <row r="92611" spans="2:2">
      <c r="B92611" s="150"/>
    </row>
    <row r="92612" spans="2:2">
      <c r="B92612" s="150"/>
    </row>
    <row r="92613" spans="2:2">
      <c r="B92613" s="150"/>
    </row>
    <row r="92614" spans="2:2">
      <c r="B92614" s="150"/>
    </row>
    <row r="92615" spans="2:2">
      <c r="B92615" s="150"/>
    </row>
    <row r="92616" spans="2:2">
      <c r="B92616" s="150"/>
    </row>
    <row r="92617" spans="2:2">
      <c r="B92617" s="150"/>
    </row>
    <row r="92618" spans="2:2">
      <c r="B92618" s="150"/>
    </row>
    <row r="92619" spans="2:2">
      <c r="B92619" s="150"/>
    </row>
    <row r="92620" spans="2:2">
      <c r="B92620" s="150"/>
    </row>
    <row r="92621" spans="2:2">
      <c r="B92621" s="150"/>
    </row>
    <row r="92622" spans="2:2">
      <c r="B92622" s="150"/>
    </row>
    <row r="92623" spans="2:2">
      <c r="B92623" s="150"/>
    </row>
    <row r="92624" spans="2:2">
      <c r="B92624" s="150"/>
    </row>
    <row r="92625" spans="2:2">
      <c r="B92625" s="150"/>
    </row>
    <row r="92626" spans="2:2">
      <c r="B92626" s="150"/>
    </row>
    <row r="92627" spans="2:2">
      <c r="B92627" s="150"/>
    </row>
    <row r="92628" spans="2:2">
      <c r="B92628" s="150"/>
    </row>
    <row r="92629" spans="2:2">
      <c r="B92629" s="150"/>
    </row>
    <row r="92630" spans="2:2">
      <c r="B92630" s="150"/>
    </row>
    <row r="92631" spans="2:2">
      <c r="B92631" s="150"/>
    </row>
    <row r="92632" spans="2:2">
      <c r="B92632" s="150"/>
    </row>
    <row r="92633" spans="2:2">
      <c r="B92633" s="150"/>
    </row>
    <row r="92634" spans="2:2">
      <c r="B92634" s="150"/>
    </row>
    <row r="92635" spans="2:2">
      <c r="B92635" s="150"/>
    </row>
    <row r="92636" spans="2:2">
      <c r="B92636" s="150"/>
    </row>
    <row r="92637" spans="2:2">
      <c r="B92637" s="150"/>
    </row>
    <row r="92638" spans="2:2">
      <c r="B92638" s="150"/>
    </row>
    <row r="92639" spans="2:2">
      <c r="B92639" s="150"/>
    </row>
    <row r="92640" spans="2:2">
      <c r="B92640" s="150"/>
    </row>
    <row r="92641" spans="2:2">
      <c r="B92641" s="150"/>
    </row>
    <row r="92642" spans="2:2">
      <c r="B92642" s="150"/>
    </row>
    <row r="92643" spans="2:2">
      <c r="B92643" s="150"/>
    </row>
    <row r="92644" spans="2:2">
      <c r="B92644" s="150"/>
    </row>
    <row r="92645" spans="2:2">
      <c r="B92645" s="150"/>
    </row>
    <row r="92646" spans="2:2">
      <c r="B92646" s="150"/>
    </row>
    <row r="92647" spans="2:2">
      <c r="B92647" s="150"/>
    </row>
    <row r="92648" spans="2:2">
      <c r="B92648" s="150"/>
    </row>
    <row r="92649" spans="2:2">
      <c r="B92649" s="150"/>
    </row>
    <row r="92650" spans="2:2">
      <c r="B92650" s="150"/>
    </row>
    <row r="92651" spans="2:2">
      <c r="B92651" s="150"/>
    </row>
    <row r="92652" spans="2:2">
      <c r="B92652" s="150"/>
    </row>
    <row r="92653" spans="2:2">
      <c r="B92653" s="150"/>
    </row>
    <row r="92654" spans="2:2">
      <c r="B92654" s="150"/>
    </row>
    <row r="92655" spans="2:2">
      <c r="B92655" s="150"/>
    </row>
    <row r="92656" spans="2:2">
      <c r="B92656" s="150"/>
    </row>
    <row r="92657" spans="2:2">
      <c r="B92657" s="150"/>
    </row>
    <row r="92658" spans="2:2">
      <c r="B92658" s="150"/>
    </row>
    <row r="92659" spans="2:2">
      <c r="B92659" s="150"/>
    </row>
    <row r="92660" spans="2:2">
      <c r="B92660" s="150"/>
    </row>
    <row r="92661" spans="2:2">
      <c r="B92661" s="150"/>
    </row>
    <row r="92662" spans="2:2">
      <c r="B92662" s="150"/>
    </row>
    <row r="92663" spans="2:2">
      <c r="B92663" s="150"/>
    </row>
    <row r="92664" spans="2:2">
      <c r="B92664" s="150"/>
    </row>
    <row r="92665" spans="2:2">
      <c r="B92665" s="150"/>
    </row>
    <row r="92666" spans="2:2">
      <c r="B92666" s="150"/>
    </row>
    <row r="92667" spans="2:2">
      <c r="B92667" s="150"/>
    </row>
    <row r="92668" spans="2:2">
      <c r="B92668" s="150"/>
    </row>
    <row r="92669" spans="2:2">
      <c r="B92669" s="150"/>
    </row>
    <row r="92670" spans="2:2">
      <c r="B92670" s="150"/>
    </row>
    <row r="92671" spans="2:2">
      <c r="B92671" s="150"/>
    </row>
    <row r="92672" spans="2:2">
      <c r="B92672" s="150"/>
    </row>
    <row r="92673" spans="2:2">
      <c r="B92673" s="150"/>
    </row>
    <row r="92674" spans="2:2">
      <c r="B92674" s="150"/>
    </row>
    <row r="92675" spans="2:2">
      <c r="B92675" s="150"/>
    </row>
    <row r="92676" spans="2:2">
      <c r="B92676" s="150"/>
    </row>
    <row r="92677" spans="2:2">
      <c r="B92677" s="150"/>
    </row>
    <row r="92678" spans="2:2">
      <c r="B92678" s="150"/>
    </row>
    <row r="92679" spans="2:2">
      <c r="B92679" s="150"/>
    </row>
    <row r="92680" spans="2:2">
      <c r="B92680" s="150"/>
    </row>
    <row r="92681" spans="2:2">
      <c r="B92681" s="150"/>
    </row>
    <row r="92682" spans="2:2">
      <c r="B92682" s="150"/>
    </row>
    <row r="92683" spans="2:2">
      <c r="B92683" s="150"/>
    </row>
    <row r="92684" spans="2:2">
      <c r="B92684" s="150"/>
    </row>
    <row r="92685" spans="2:2">
      <c r="B92685" s="150"/>
    </row>
    <row r="92686" spans="2:2">
      <c r="B92686" s="150"/>
    </row>
    <row r="92687" spans="2:2">
      <c r="B92687" s="150"/>
    </row>
    <row r="92688" spans="2:2">
      <c r="B92688" s="150"/>
    </row>
    <row r="92689" spans="2:2">
      <c r="B92689" s="150"/>
    </row>
    <row r="92690" spans="2:2">
      <c r="B92690" s="150"/>
    </row>
    <row r="92691" spans="2:2">
      <c r="B92691" s="150"/>
    </row>
    <row r="92692" spans="2:2">
      <c r="B92692" s="150"/>
    </row>
    <row r="92693" spans="2:2">
      <c r="B92693" s="150"/>
    </row>
    <row r="92694" spans="2:2">
      <c r="B92694" s="150"/>
    </row>
    <row r="92695" spans="2:2">
      <c r="B92695" s="150"/>
    </row>
    <row r="92696" spans="2:2">
      <c r="B92696" s="150"/>
    </row>
    <row r="92697" spans="2:2">
      <c r="B92697" s="150"/>
    </row>
    <row r="92698" spans="2:2">
      <c r="B92698" s="150"/>
    </row>
    <row r="92699" spans="2:2">
      <c r="B92699" s="150"/>
    </row>
    <row r="92700" spans="2:2">
      <c r="B92700" s="150"/>
    </row>
    <row r="92701" spans="2:2">
      <c r="B92701" s="150"/>
    </row>
    <row r="92702" spans="2:2">
      <c r="B92702" s="150"/>
    </row>
    <row r="92703" spans="2:2">
      <c r="B92703" s="150"/>
    </row>
    <row r="92704" spans="2:2">
      <c r="B92704" s="150"/>
    </row>
    <row r="92705" spans="2:2">
      <c r="B92705" s="150"/>
    </row>
    <row r="92706" spans="2:2">
      <c r="B92706" s="150"/>
    </row>
    <row r="92707" spans="2:2">
      <c r="B92707" s="150"/>
    </row>
    <row r="92708" spans="2:2">
      <c r="B92708" s="150"/>
    </row>
    <row r="92709" spans="2:2">
      <c r="B92709" s="150"/>
    </row>
    <row r="92710" spans="2:2">
      <c r="B92710" s="150"/>
    </row>
    <row r="92711" spans="2:2">
      <c r="B92711" s="150"/>
    </row>
    <row r="92712" spans="2:2">
      <c r="B92712" s="150"/>
    </row>
    <row r="92713" spans="2:2">
      <c r="B92713" s="150"/>
    </row>
    <row r="92714" spans="2:2">
      <c r="B92714" s="150"/>
    </row>
    <row r="92715" spans="2:2">
      <c r="B92715" s="150"/>
    </row>
    <row r="92716" spans="2:2">
      <c r="B92716" s="150"/>
    </row>
    <row r="92717" spans="2:2">
      <c r="B92717" s="150"/>
    </row>
    <row r="92718" spans="2:2">
      <c r="B92718" s="150"/>
    </row>
    <row r="92719" spans="2:2">
      <c r="B92719" s="150"/>
    </row>
    <row r="92720" spans="2:2">
      <c r="B92720" s="150"/>
    </row>
    <row r="92721" spans="2:2">
      <c r="B92721" s="150"/>
    </row>
    <row r="92722" spans="2:2">
      <c r="B92722" s="150"/>
    </row>
    <row r="92723" spans="2:2">
      <c r="B92723" s="150"/>
    </row>
    <row r="92724" spans="2:2">
      <c r="B92724" s="150"/>
    </row>
    <row r="92725" spans="2:2">
      <c r="B92725" s="150"/>
    </row>
    <row r="92726" spans="2:2">
      <c r="B92726" s="150"/>
    </row>
    <row r="92727" spans="2:2">
      <c r="B92727" s="150"/>
    </row>
    <row r="92728" spans="2:2">
      <c r="B92728" s="150"/>
    </row>
    <row r="92729" spans="2:2">
      <c r="B92729" s="150"/>
    </row>
    <row r="92730" spans="2:2">
      <c r="B92730" s="150"/>
    </row>
    <row r="92731" spans="2:2">
      <c r="B92731" s="150"/>
    </row>
    <row r="92732" spans="2:2">
      <c r="B92732" s="150"/>
    </row>
    <row r="92733" spans="2:2">
      <c r="B92733" s="150"/>
    </row>
    <row r="92734" spans="2:2">
      <c r="B92734" s="150"/>
    </row>
    <row r="92735" spans="2:2">
      <c r="B92735" s="150"/>
    </row>
    <row r="92736" spans="2:2">
      <c r="B92736" s="150"/>
    </row>
    <row r="92737" spans="2:2">
      <c r="B92737" s="150"/>
    </row>
    <row r="92738" spans="2:2">
      <c r="B92738" s="150"/>
    </row>
    <row r="92739" spans="2:2">
      <c r="B92739" s="150"/>
    </row>
    <row r="92740" spans="2:2">
      <c r="B92740" s="150"/>
    </row>
    <row r="92741" spans="2:2">
      <c r="B92741" s="150"/>
    </row>
    <row r="92742" spans="2:2">
      <c r="B92742" s="150"/>
    </row>
    <row r="92743" spans="2:2">
      <c r="B92743" s="150"/>
    </row>
    <row r="92744" spans="2:2">
      <c r="B92744" s="150"/>
    </row>
    <row r="92745" spans="2:2">
      <c r="B92745" s="150"/>
    </row>
    <row r="92746" spans="2:2">
      <c r="B92746" s="150"/>
    </row>
    <row r="92747" spans="2:2">
      <c r="B92747" s="150"/>
    </row>
    <row r="92748" spans="2:2">
      <c r="B92748" s="150"/>
    </row>
    <row r="92749" spans="2:2">
      <c r="B92749" s="150"/>
    </row>
    <row r="92750" spans="2:2">
      <c r="B92750" s="150"/>
    </row>
    <row r="92751" spans="2:2">
      <c r="B92751" s="150"/>
    </row>
    <row r="92752" spans="2:2">
      <c r="B92752" s="150"/>
    </row>
    <row r="92753" spans="2:2">
      <c r="B92753" s="150"/>
    </row>
    <row r="92754" spans="2:2">
      <c r="B92754" s="150"/>
    </row>
    <row r="92755" spans="2:2">
      <c r="B92755" s="150"/>
    </row>
    <row r="92756" spans="2:2">
      <c r="B92756" s="150"/>
    </row>
    <row r="92757" spans="2:2">
      <c r="B92757" s="150"/>
    </row>
    <row r="92758" spans="2:2">
      <c r="B92758" s="150"/>
    </row>
    <row r="92759" spans="2:2">
      <c r="B92759" s="150"/>
    </row>
    <row r="92760" spans="2:2">
      <c r="B92760" s="150"/>
    </row>
    <row r="92761" spans="2:2">
      <c r="B92761" s="150"/>
    </row>
    <row r="92762" spans="2:2">
      <c r="B92762" s="150"/>
    </row>
    <row r="92763" spans="2:2">
      <c r="B92763" s="150"/>
    </row>
    <row r="92764" spans="2:2">
      <c r="B92764" s="150"/>
    </row>
    <row r="92765" spans="2:2">
      <c r="B92765" s="150"/>
    </row>
    <row r="92766" spans="2:2">
      <c r="B92766" s="150"/>
    </row>
    <row r="92767" spans="2:2">
      <c r="B92767" s="150"/>
    </row>
    <row r="92768" spans="2:2">
      <c r="B92768" s="150"/>
    </row>
    <row r="92769" spans="2:2">
      <c r="B92769" s="150"/>
    </row>
    <row r="92770" spans="2:2">
      <c r="B92770" s="150"/>
    </row>
    <row r="92771" spans="2:2">
      <c r="B92771" s="150"/>
    </row>
    <row r="92772" spans="2:2">
      <c r="B92772" s="150"/>
    </row>
    <row r="92773" spans="2:2">
      <c r="B92773" s="150"/>
    </row>
    <row r="92774" spans="2:2">
      <c r="B92774" s="150"/>
    </row>
    <row r="92775" spans="2:2">
      <c r="B92775" s="150"/>
    </row>
    <row r="92776" spans="2:2">
      <c r="B92776" s="150"/>
    </row>
    <row r="92777" spans="2:2">
      <c r="B92777" s="150"/>
    </row>
    <row r="92778" spans="2:2">
      <c r="B92778" s="150"/>
    </row>
    <row r="92779" spans="2:2">
      <c r="B92779" s="150"/>
    </row>
    <row r="92780" spans="2:2">
      <c r="B92780" s="150"/>
    </row>
    <row r="92781" spans="2:2">
      <c r="B92781" s="150"/>
    </row>
    <row r="92782" spans="2:2">
      <c r="B92782" s="150"/>
    </row>
    <row r="92783" spans="2:2">
      <c r="B92783" s="150"/>
    </row>
    <row r="92784" spans="2:2">
      <c r="B92784" s="150"/>
    </row>
    <row r="92785" spans="2:2">
      <c r="B92785" s="150"/>
    </row>
    <row r="92786" spans="2:2">
      <c r="B92786" s="150"/>
    </row>
    <row r="92787" spans="2:2">
      <c r="B92787" s="150"/>
    </row>
    <row r="92788" spans="2:2">
      <c r="B92788" s="150"/>
    </row>
    <row r="92789" spans="2:2">
      <c r="B92789" s="150"/>
    </row>
    <row r="92790" spans="2:2">
      <c r="B92790" s="150"/>
    </row>
    <row r="92791" spans="2:2">
      <c r="B92791" s="150"/>
    </row>
    <row r="92792" spans="2:2">
      <c r="B92792" s="150"/>
    </row>
    <row r="92793" spans="2:2">
      <c r="B92793" s="150"/>
    </row>
    <row r="92794" spans="2:2">
      <c r="B92794" s="150"/>
    </row>
    <row r="92795" spans="2:2">
      <c r="B92795" s="150"/>
    </row>
    <row r="92796" spans="2:2">
      <c r="B92796" s="150"/>
    </row>
    <row r="92797" spans="2:2">
      <c r="B92797" s="150"/>
    </row>
    <row r="92798" spans="2:2">
      <c r="B92798" s="150"/>
    </row>
    <row r="92799" spans="2:2">
      <c r="B92799" s="150"/>
    </row>
    <row r="92800" spans="2:2">
      <c r="B92800" s="150"/>
    </row>
    <row r="92801" spans="2:2">
      <c r="B92801" s="150"/>
    </row>
    <row r="92802" spans="2:2">
      <c r="B92802" s="150"/>
    </row>
    <row r="92803" spans="2:2">
      <c r="B92803" s="150"/>
    </row>
    <row r="92804" spans="2:2">
      <c r="B92804" s="150"/>
    </row>
    <row r="92805" spans="2:2">
      <c r="B92805" s="150"/>
    </row>
    <row r="92806" spans="2:2">
      <c r="B92806" s="150"/>
    </row>
    <row r="92807" spans="2:2">
      <c r="B92807" s="150"/>
    </row>
    <row r="92808" spans="2:2">
      <c r="B92808" s="150"/>
    </row>
    <row r="92809" spans="2:2">
      <c r="B92809" s="150"/>
    </row>
    <row r="92810" spans="2:2">
      <c r="B92810" s="150"/>
    </row>
    <row r="92811" spans="2:2">
      <c r="B92811" s="150"/>
    </row>
    <row r="92812" spans="2:2">
      <c r="B92812" s="150"/>
    </row>
    <row r="92813" spans="2:2">
      <c r="B92813" s="150"/>
    </row>
    <row r="92814" spans="2:2">
      <c r="B92814" s="150"/>
    </row>
    <row r="92815" spans="2:2">
      <c r="B92815" s="150"/>
    </row>
    <row r="92816" spans="2:2">
      <c r="B92816" s="150"/>
    </row>
    <row r="92817" spans="2:2">
      <c r="B92817" s="150"/>
    </row>
    <row r="92818" spans="2:2">
      <c r="B92818" s="150"/>
    </row>
    <row r="92819" spans="2:2">
      <c r="B92819" s="150"/>
    </row>
    <row r="92820" spans="2:2">
      <c r="B92820" s="150"/>
    </row>
    <row r="92821" spans="2:2">
      <c r="B92821" s="150"/>
    </row>
    <row r="92822" spans="2:2">
      <c r="B92822" s="150"/>
    </row>
    <row r="92823" spans="2:2">
      <c r="B92823" s="150"/>
    </row>
    <row r="92824" spans="2:2">
      <c r="B92824" s="150"/>
    </row>
    <row r="92825" spans="2:2">
      <c r="B92825" s="150"/>
    </row>
    <row r="92826" spans="2:2">
      <c r="B92826" s="150"/>
    </row>
    <row r="92827" spans="2:2">
      <c r="B92827" s="150"/>
    </row>
    <row r="92828" spans="2:2">
      <c r="B92828" s="150"/>
    </row>
    <row r="92829" spans="2:2">
      <c r="B92829" s="150"/>
    </row>
    <row r="92830" spans="2:2">
      <c r="B92830" s="150"/>
    </row>
    <row r="92831" spans="2:2">
      <c r="B92831" s="150"/>
    </row>
    <row r="92832" spans="2:2">
      <c r="B92832" s="150"/>
    </row>
    <row r="92833" spans="2:2">
      <c r="B92833" s="150"/>
    </row>
    <row r="92834" spans="2:2">
      <c r="B92834" s="150"/>
    </row>
    <row r="92835" spans="2:2">
      <c r="B92835" s="150"/>
    </row>
    <row r="92836" spans="2:2">
      <c r="B92836" s="150"/>
    </row>
    <row r="92837" spans="2:2">
      <c r="B92837" s="150"/>
    </row>
    <row r="92838" spans="2:2">
      <c r="B92838" s="150"/>
    </row>
    <row r="92839" spans="2:2">
      <c r="B92839" s="150"/>
    </row>
    <row r="92840" spans="2:2">
      <c r="B92840" s="150"/>
    </row>
    <row r="92841" spans="2:2">
      <c r="B92841" s="150"/>
    </row>
    <row r="92842" spans="2:2">
      <c r="B92842" s="150"/>
    </row>
    <row r="92843" spans="2:2">
      <c r="B92843" s="150"/>
    </row>
    <row r="92844" spans="2:2">
      <c r="B92844" s="150"/>
    </row>
    <row r="92845" spans="2:2">
      <c r="B92845" s="150"/>
    </row>
    <row r="92846" spans="2:2">
      <c r="B92846" s="150"/>
    </row>
    <row r="92847" spans="2:2">
      <c r="B92847" s="150"/>
    </row>
    <row r="92848" spans="2:2">
      <c r="B92848" s="150"/>
    </row>
    <row r="92849" spans="2:2">
      <c r="B92849" s="150"/>
    </row>
    <row r="92850" spans="2:2">
      <c r="B92850" s="150"/>
    </row>
    <row r="92851" spans="2:2">
      <c r="B92851" s="150"/>
    </row>
    <row r="92852" spans="2:2">
      <c r="B92852" s="150"/>
    </row>
    <row r="92853" spans="2:2">
      <c r="B92853" s="150"/>
    </row>
    <row r="92854" spans="2:2">
      <c r="B92854" s="150"/>
    </row>
    <row r="92855" spans="2:2">
      <c r="B92855" s="150"/>
    </row>
    <row r="92856" spans="2:2">
      <c r="B92856" s="150"/>
    </row>
    <row r="92857" spans="2:2">
      <c r="B92857" s="150"/>
    </row>
    <row r="92858" spans="2:2">
      <c r="B92858" s="150"/>
    </row>
    <row r="92859" spans="2:2">
      <c r="B92859" s="150"/>
    </row>
    <row r="92860" spans="2:2">
      <c r="B92860" s="150"/>
    </row>
    <row r="92861" spans="2:2">
      <c r="B92861" s="150"/>
    </row>
    <row r="92862" spans="2:2">
      <c r="B92862" s="150"/>
    </row>
    <row r="92863" spans="2:2">
      <c r="B92863" s="150"/>
    </row>
    <row r="92864" spans="2:2">
      <c r="B92864" s="150"/>
    </row>
    <row r="92865" spans="2:2">
      <c r="B92865" s="150"/>
    </row>
    <row r="92866" spans="2:2">
      <c r="B92866" s="150"/>
    </row>
    <row r="92867" spans="2:2">
      <c r="B92867" s="150"/>
    </row>
    <row r="92868" spans="2:2">
      <c r="B92868" s="150"/>
    </row>
    <row r="92869" spans="2:2">
      <c r="B92869" s="150"/>
    </row>
    <row r="92870" spans="2:2">
      <c r="B92870" s="150"/>
    </row>
    <row r="92871" spans="2:2">
      <c r="B92871" s="150"/>
    </row>
    <row r="92872" spans="2:2">
      <c r="B92872" s="150"/>
    </row>
    <row r="92873" spans="2:2">
      <c r="B92873" s="150"/>
    </row>
    <row r="92874" spans="2:2">
      <c r="B92874" s="150"/>
    </row>
    <row r="92875" spans="2:2">
      <c r="B92875" s="150"/>
    </row>
    <row r="92876" spans="2:2">
      <c r="B92876" s="150"/>
    </row>
    <row r="92877" spans="2:2">
      <c r="B92877" s="150"/>
    </row>
    <row r="92878" spans="2:2">
      <c r="B92878" s="150"/>
    </row>
    <row r="92879" spans="2:2">
      <c r="B92879" s="150"/>
    </row>
    <row r="92880" spans="2:2">
      <c r="B92880" s="150"/>
    </row>
    <row r="92881" spans="2:2">
      <c r="B92881" s="150"/>
    </row>
    <row r="92882" spans="2:2">
      <c r="B92882" s="150"/>
    </row>
    <row r="92883" spans="2:2">
      <c r="B92883" s="150"/>
    </row>
    <row r="92884" spans="2:2">
      <c r="B92884" s="150"/>
    </row>
    <row r="92885" spans="2:2">
      <c r="B92885" s="150"/>
    </row>
    <row r="92886" spans="2:2">
      <c r="B92886" s="150"/>
    </row>
    <row r="92887" spans="2:2">
      <c r="B92887" s="150"/>
    </row>
    <row r="92888" spans="2:2">
      <c r="B92888" s="150"/>
    </row>
    <row r="92889" spans="2:2">
      <c r="B92889" s="150"/>
    </row>
    <row r="92890" spans="2:2">
      <c r="B92890" s="150"/>
    </row>
    <row r="92891" spans="2:2">
      <c r="B92891" s="150"/>
    </row>
    <row r="92892" spans="2:2">
      <c r="B92892" s="150"/>
    </row>
    <row r="92893" spans="2:2">
      <c r="B92893" s="150"/>
    </row>
    <row r="92894" spans="2:2">
      <c r="B92894" s="150"/>
    </row>
    <row r="92895" spans="2:2">
      <c r="B92895" s="150"/>
    </row>
    <row r="92896" spans="2:2">
      <c r="B92896" s="150"/>
    </row>
    <row r="92897" spans="2:2">
      <c r="B92897" s="150"/>
    </row>
    <row r="92898" spans="2:2">
      <c r="B92898" s="150"/>
    </row>
    <row r="92899" spans="2:2">
      <c r="B92899" s="150"/>
    </row>
    <row r="92900" spans="2:2">
      <c r="B92900" s="150"/>
    </row>
    <row r="92901" spans="2:2">
      <c r="B92901" s="150"/>
    </row>
    <row r="92902" spans="2:2">
      <c r="B92902" s="150"/>
    </row>
    <row r="92903" spans="2:2">
      <c r="B92903" s="150"/>
    </row>
    <row r="92904" spans="2:2">
      <c r="B92904" s="150"/>
    </row>
    <row r="92905" spans="2:2">
      <c r="B92905" s="150"/>
    </row>
    <row r="92906" spans="2:2">
      <c r="B92906" s="150"/>
    </row>
    <row r="92907" spans="2:2">
      <c r="B92907" s="150"/>
    </row>
    <row r="92908" spans="2:2">
      <c r="B92908" s="150"/>
    </row>
    <row r="92909" spans="2:2">
      <c r="B92909" s="150"/>
    </row>
    <row r="92910" spans="2:2">
      <c r="B92910" s="150"/>
    </row>
    <row r="92911" spans="2:2">
      <c r="B92911" s="150"/>
    </row>
    <row r="92912" spans="2:2">
      <c r="B92912" s="150"/>
    </row>
    <row r="92913" spans="2:2">
      <c r="B92913" s="150"/>
    </row>
    <row r="92914" spans="2:2">
      <c r="B92914" s="150"/>
    </row>
    <row r="92915" spans="2:2">
      <c r="B92915" s="150"/>
    </row>
    <row r="92916" spans="2:2">
      <c r="B92916" s="150"/>
    </row>
    <row r="92917" spans="2:2">
      <c r="B92917" s="150"/>
    </row>
    <row r="92918" spans="2:2">
      <c r="B92918" s="150"/>
    </row>
    <row r="92919" spans="2:2">
      <c r="B92919" s="150"/>
    </row>
    <row r="92920" spans="2:2">
      <c r="B92920" s="150"/>
    </row>
    <row r="92921" spans="2:2">
      <c r="B92921" s="150"/>
    </row>
    <row r="92922" spans="2:2">
      <c r="B92922" s="150"/>
    </row>
    <row r="92923" spans="2:2">
      <c r="B92923" s="150"/>
    </row>
    <row r="92924" spans="2:2">
      <c r="B92924" s="150"/>
    </row>
    <row r="92925" spans="2:2">
      <c r="B92925" s="150"/>
    </row>
    <row r="92926" spans="2:2">
      <c r="B92926" s="150"/>
    </row>
    <row r="92927" spans="2:2">
      <c r="B92927" s="150"/>
    </row>
    <row r="92928" spans="2:2">
      <c r="B92928" s="150"/>
    </row>
    <row r="92929" spans="2:2">
      <c r="B92929" s="150"/>
    </row>
    <row r="92930" spans="2:2">
      <c r="B92930" s="150"/>
    </row>
    <row r="92931" spans="2:2">
      <c r="B92931" s="150"/>
    </row>
    <row r="92932" spans="2:2">
      <c r="B92932" s="150"/>
    </row>
    <row r="92933" spans="2:2">
      <c r="B92933" s="150"/>
    </row>
    <row r="92934" spans="2:2">
      <c r="B92934" s="150"/>
    </row>
    <row r="92935" spans="2:2">
      <c r="B92935" s="150"/>
    </row>
    <row r="92936" spans="2:2">
      <c r="B92936" s="150"/>
    </row>
    <row r="92937" spans="2:2">
      <c r="B92937" s="150"/>
    </row>
    <row r="92938" spans="2:2">
      <c r="B92938" s="150"/>
    </row>
    <row r="92939" spans="2:2">
      <c r="B92939" s="150"/>
    </row>
    <row r="92940" spans="2:2">
      <c r="B92940" s="150"/>
    </row>
    <row r="92941" spans="2:2">
      <c r="B92941" s="150"/>
    </row>
    <row r="92942" spans="2:2">
      <c r="B92942" s="150"/>
    </row>
    <row r="92943" spans="2:2">
      <c r="B92943" s="150"/>
    </row>
    <row r="92944" spans="2:2">
      <c r="B92944" s="150"/>
    </row>
    <row r="92945" spans="2:2">
      <c r="B92945" s="150"/>
    </row>
    <row r="92946" spans="2:2">
      <c r="B92946" s="150"/>
    </row>
    <row r="92947" spans="2:2">
      <c r="B92947" s="150"/>
    </row>
    <row r="92948" spans="2:2">
      <c r="B92948" s="150"/>
    </row>
    <row r="92949" spans="2:2">
      <c r="B92949" s="150"/>
    </row>
    <row r="92950" spans="2:2">
      <c r="B92950" s="150"/>
    </row>
    <row r="92951" spans="2:2">
      <c r="B92951" s="150"/>
    </row>
    <row r="92952" spans="2:2">
      <c r="B92952" s="150"/>
    </row>
    <row r="92953" spans="2:2">
      <c r="B92953" s="150"/>
    </row>
    <row r="92954" spans="2:2">
      <c r="B92954" s="150"/>
    </row>
    <row r="92955" spans="2:2">
      <c r="B92955" s="150"/>
    </row>
    <row r="92956" spans="2:2">
      <c r="B92956" s="150"/>
    </row>
    <row r="92957" spans="2:2">
      <c r="B92957" s="150"/>
    </row>
    <row r="92958" spans="2:2">
      <c r="B92958" s="150"/>
    </row>
    <row r="92959" spans="2:2">
      <c r="B92959" s="150"/>
    </row>
    <row r="92960" spans="2:2">
      <c r="B92960" s="150"/>
    </row>
    <row r="92961" spans="2:2">
      <c r="B92961" s="150"/>
    </row>
    <row r="92962" spans="2:2">
      <c r="B92962" s="150"/>
    </row>
    <row r="92963" spans="2:2">
      <c r="B92963" s="150"/>
    </row>
    <row r="92964" spans="2:2">
      <c r="B92964" s="150"/>
    </row>
    <row r="92965" spans="2:2">
      <c r="B92965" s="150"/>
    </row>
    <row r="92966" spans="2:2">
      <c r="B92966" s="150"/>
    </row>
    <row r="92967" spans="2:2">
      <c r="B92967" s="150"/>
    </row>
    <row r="92968" spans="2:2">
      <c r="B92968" s="150"/>
    </row>
    <row r="92969" spans="2:2">
      <c r="B92969" s="150"/>
    </row>
    <row r="92970" spans="2:2">
      <c r="B92970" s="150"/>
    </row>
    <row r="92971" spans="2:2">
      <c r="B92971" s="150"/>
    </row>
    <row r="92972" spans="2:2">
      <c r="B92972" s="150"/>
    </row>
    <row r="92973" spans="2:2">
      <c r="B92973" s="150"/>
    </row>
    <row r="92974" spans="2:2">
      <c r="B92974" s="150"/>
    </row>
    <row r="92975" spans="2:2">
      <c r="B92975" s="150"/>
    </row>
    <row r="92976" spans="2:2">
      <c r="B92976" s="150"/>
    </row>
    <row r="92977" spans="2:2">
      <c r="B92977" s="150"/>
    </row>
    <row r="92978" spans="2:2">
      <c r="B92978" s="150"/>
    </row>
    <row r="92979" spans="2:2">
      <c r="B92979" s="150"/>
    </row>
    <row r="92980" spans="2:2">
      <c r="B92980" s="150"/>
    </row>
    <row r="92981" spans="2:2">
      <c r="B92981" s="150"/>
    </row>
    <row r="92982" spans="2:2">
      <c r="B92982" s="150"/>
    </row>
    <row r="92983" spans="2:2">
      <c r="B92983" s="150"/>
    </row>
    <row r="92984" spans="2:2">
      <c r="B92984" s="150"/>
    </row>
    <row r="92985" spans="2:2">
      <c r="B92985" s="150"/>
    </row>
    <row r="92986" spans="2:2">
      <c r="B92986" s="150"/>
    </row>
    <row r="92987" spans="2:2">
      <c r="B92987" s="150"/>
    </row>
    <row r="92988" spans="2:2">
      <c r="B92988" s="150"/>
    </row>
    <row r="92989" spans="2:2">
      <c r="B92989" s="150"/>
    </row>
    <row r="92990" spans="2:2">
      <c r="B92990" s="150"/>
    </row>
    <row r="92991" spans="2:2">
      <c r="B92991" s="150"/>
    </row>
    <row r="92992" spans="2:2">
      <c r="B92992" s="150"/>
    </row>
    <row r="92993" spans="2:2">
      <c r="B92993" s="150"/>
    </row>
    <row r="92994" spans="2:2">
      <c r="B92994" s="150"/>
    </row>
    <row r="92995" spans="2:2">
      <c r="B92995" s="150"/>
    </row>
    <row r="92996" spans="2:2">
      <c r="B92996" s="150"/>
    </row>
    <row r="92997" spans="2:2">
      <c r="B92997" s="150"/>
    </row>
    <row r="92998" spans="2:2">
      <c r="B92998" s="150"/>
    </row>
    <row r="92999" spans="2:2">
      <c r="B92999" s="150"/>
    </row>
    <row r="93000" spans="2:2">
      <c r="B93000" s="150"/>
    </row>
    <row r="93001" spans="2:2">
      <c r="B93001" s="150"/>
    </row>
    <row r="93002" spans="2:2">
      <c r="B93002" s="150"/>
    </row>
    <row r="93003" spans="2:2">
      <c r="B93003" s="150"/>
    </row>
    <row r="93004" spans="2:2">
      <c r="B93004" s="150"/>
    </row>
    <row r="93005" spans="2:2">
      <c r="B93005" s="150"/>
    </row>
    <row r="93006" spans="2:2">
      <c r="B93006" s="150"/>
    </row>
    <row r="93007" spans="2:2">
      <c r="B93007" s="150"/>
    </row>
    <row r="93008" spans="2:2">
      <c r="B93008" s="150"/>
    </row>
    <row r="93009" spans="2:2">
      <c r="B93009" s="150"/>
    </row>
    <row r="93010" spans="2:2">
      <c r="B93010" s="150"/>
    </row>
    <row r="93011" spans="2:2">
      <c r="B93011" s="150"/>
    </row>
    <row r="93012" spans="2:2">
      <c r="B93012" s="150"/>
    </row>
    <row r="93013" spans="2:2">
      <c r="B93013" s="150"/>
    </row>
    <row r="93014" spans="2:2">
      <c r="B93014" s="150"/>
    </row>
    <row r="93015" spans="2:2">
      <c r="B93015" s="150"/>
    </row>
    <row r="93016" spans="2:2">
      <c r="B93016" s="150"/>
    </row>
    <row r="93017" spans="2:2">
      <c r="B93017" s="150"/>
    </row>
    <row r="93018" spans="2:2">
      <c r="B93018" s="150"/>
    </row>
    <row r="93019" spans="2:2">
      <c r="B93019" s="150"/>
    </row>
    <row r="93020" spans="2:2">
      <c r="B93020" s="150"/>
    </row>
    <row r="93021" spans="2:2">
      <c r="B93021" s="150"/>
    </row>
    <row r="93022" spans="2:2">
      <c r="B93022" s="150"/>
    </row>
    <row r="93023" spans="2:2">
      <c r="B93023" s="150"/>
    </row>
    <row r="93024" spans="2:2">
      <c r="B93024" s="150"/>
    </row>
    <row r="93025" spans="2:2">
      <c r="B93025" s="150"/>
    </row>
    <row r="93026" spans="2:2">
      <c r="B93026" s="150"/>
    </row>
    <row r="93027" spans="2:2">
      <c r="B93027" s="150"/>
    </row>
    <row r="93028" spans="2:2">
      <c r="B93028" s="150"/>
    </row>
    <row r="93029" spans="2:2">
      <c r="B93029" s="150"/>
    </row>
    <row r="93030" spans="2:2">
      <c r="B93030" s="150"/>
    </row>
    <row r="93031" spans="2:2">
      <c r="B93031" s="150"/>
    </row>
    <row r="93032" spans="2:2">
      <c r="B93032" s="150"/>
    </row>
    <row r="93033" spans="2:2">
      <c r="B93033" s="150"/>
    </row>
    <row r="93034" spans="2:2">
      <c r="B93034" s="150"/>
    </row>
    <row r="93035" spans="2:2">
      <c r="B93035" s="150"/>
    </row>
    <row r="93036" spans="2:2">
      <c r="B93036" s="150"/>
    </row>
    <row r="93037" spans="2:2">
      <c r="B93037" s="150"/>
    </row>
    <row r="93038" spans="2:2">
      <c r="B93038" s="150"/>
    </row>
    <row r="93039" spans="2:2">
      <c r="B93039" s="150"/>
    </row>
    <row r="93040" spans="2:2">
      <c r="B93040" s="150"/>
    </row>
    <row r="93041" spans="2:2">
      <c r="B93041" s="150"/>
    </row>
    <row r="93042" spans="2:2">
      <c r="B93042" s="150"/>
    </row>
    <row r="93043" spans="2:2">
      <c r="B93043" s="150"/>
    </row>
    <row r="93044" spans="2:2">
      <c r="B93044" s="150"/>
    </row>
    <row r="93045" spans="2:2">
      <c r="B93045" s="150"/>
    </row>
    <row r="93046" spans="2:2">
      <c r="B93046" s="150"/>
    </row>
    <row r="93047" spans="2:2">
      <c r="B93047" s="150"/>
    </row>
    <row r="93048" spans="2:2">
      <c r="B93048" s="150"/>
    </row>
    <row r="93049" spans="2:2">
      <c r="B93049" s="150"/>
    </row>
    <row r="93050" spans="2:2">
      <c r="B93050" s="150"/>
    </row>
    <row r="93051" spans="2:2">
      <c r="B93051" s="150"/>
    </row>
    <row r="93052" spans="2:2">
      <c r="B93052" s="150"/>
    </row>
    <row r="93053" spans="2:2">
      <c r="B93053" s="150"/>
    </row>
    <row r="93054" spans="2:2">
      <c r="B93054" s="150"/>
    </row>
    <row r="93055" spans="2:2">
      <c r="B93055" s="150"/>
    </row>
    <row r="93056" spans="2:2">
      <c r="B93056" s="150"/>
    </row>
    <row r="93057" spans="2:2">
      <c r="B93057" s="150"/>
    </row>
    <row r="93058" spans="2:2">
      <c r="B93058" s="150"/>
    </row>
    <row r="93059" spans="2:2">
      <c r="B93059" s="150"/>
    </row>
    <row r="93060" spans="2:2">
      <c r="B93060" s="150"/>
    </row>
    <row r="93061" spans="2:2">
      <c r="B93061" s="150"/>
    </row>
    <row r="93062" spans="2:2">
      <c r="B93062" s="150"/>
    </row>
    <row r="93063" spans="2:2">
      <c r="B93063" s="150"/>
    </row>
    <row r="93064" spans="2:2">
      <c r="B93064" s="150"/>
    </row>
    <row r="93065" spans="2:2">
      <c r="B93065" s="150"/>
    </row>
    <row r="93066" spans="2:2">
      <c r="B93066" s="150"/>
    </row>
    <row r="93067" spans="2:2">
      <c r="B93067" s="150"/>
    </row>
    <row r="93068" spans="2:2">
      <c r="B93068" s="150"/>
    </row>
    <row r="93069" spans="2:2">
      <c r="B93069" s="150"/>
    </row>
    <row r="93070" spans="2:2">
      <c r="B93070" s="150"/>
    </row>
    <row r="93071" spans="2:2">
      <c r="B93071" s="150"/>
    </row>
    <row r="93072" spans="2:2">
      <c r="B93072" s="150"/>
    </row>
    <row r="93073" spans="2:2">
      <c r="B93073" s="150"/>
    </row>
    <row r="93074" spans="2:2">
      <c r="B93074" s="150"/>
    </row>
    <row r="93075" spans="2:2">
      <c r="B93075" s="150"/>
    </row>
    <row r="93076" spans="2:2">
      <c r="B93076" s="150"/>
    </row>
    <row r="93077" spans="2:2">
      <c r="B93077" s="150"/>
    </row>
    <row r="93078" spans="2:2">
      <c r="B93078" s="150"/>
    </row>
    <row r="93079" spans="2:2">
      <c r="B93079" s="150"/>
    </row>
    <row r="93080" spans="2:2">
      <c r="B93080" s="150"/>
    </row>
    <row r="93081" spans="2:2">
      <c r="B93081" s="150"/>
    </row>
    <row r="93082" spans="2:2">
      <c r="B93082" s="150"/>
    </row>
    <row r="93083" spans="2:2">
      <c r="B93083" s="150"/>
    </row>
    <row r="93084" spans="2:2">
      <c r="B93084" s="150"/>
    </row>
    <row r="93085" spans="2:2">
      <c r="B93085" s="150"/>
    </row>
    <row r="93086" spans="2:2">
      <c r="B93086" s="150"/>
    </row>
    <row r="93087" spans="2:2">
      <c r="B93087" s="150"/>
    </row>
    <row r="93088" spans="2:2">
      <c r="B93088" s="150"/>
    </row>
    <row r="93089" spans="2:2">
      <c r="B93089" s="150"/>
    </row>
    <row r="93090" spans="2:2">
      <c r="B93090" s="150"/>
    </row>
    <row r="93091" spans="2:2">
      <c r="B93091" s="150"/>
    </row>
    <row r="93092" spans="2:2">
      <c r="B93092" s="150"/>
    </row>
    <row r="93093" spans="2:2">
      <c r="B93093" s="150"/>
    </row>
    <row r="93094" spans="2:2">
      <c r="B93094" s="150"/>
    </row>
    <row r="93095" spans="2:2">
      <c r="B93095" s="150"/>
    </row>
    <row r="93096" spans="2:2">
      <c r="B93096" s="150"/>
    </row>
    <row r="93097" spans="2:2">
      <c r="B93097" s="150"/>
    </row>
    <row r="93098" spans="2:2">
      <c r="B93098" s="150"/>
    </row>
    <row r="93099" spans="2:2">
      <c r="B93099" s="150"/>
    </row>
    <row r="93100" spans="2:2">
      <c r="B93100" s="150"/>
    </row>
    <row r="93101" spans="2:2">
      <c r="B93101" s="150"/>
    </row>
    <row r="93102" spans="2:2">
      <c r="B93102" s="150"/>
    </row>
    <row r="93103" spans="2:2">
      <c r="B93103" s="150"/>
    </row>
    <row r="93104" spans="2:2">
      <c r="B93104" s="150"/>
    </row>
    <row r="93105" spans="2:2">
      <c r="B93105" s="150"/>
    </row>
    <row r="93106" spans="2:2">
      <c r="B93106" s="150"/>
    </row>
    <row r="93107" spans="2:2">
      <c r="B93107" s="150"/>
    </row>
    <row r="93108" spans="2:2">
      <c r="B93108" s="150"/>
    </row>
    <row r="93109" spans="2:2">
      <c r="B93109" s="150"/>
    </row>
    <row r="93110" spans="2:2">
      <c r="B93110" s="150"/>
    </row>
    <row r="93111" spans="2:2">
      <c r="B93111" s="150"/>
    </row>
    <row r="93112" spans="2:2">
      <c r="B93112" s="150"/>
    </row>
    <row r="93113" spans="2:2">
      <c r="B93113" s="150"/>
    </row>
    <row r="93114" spans="2:2">
      <c r="B93114" s="150"/>
    </row>
    <row r="93115" spans="2:2">
      <c r="B93115" s="150"/>
    </row>
    <row r="93116" spans="2:2">
      <c r="B93116" s="150"/>
    </row>
    <row r="93117" spans="2:2">
      <c r="B93117" s="150"/>
    </row>
    <row r="93118" spans="2:2">
      <c r="B93118" s="150"/>
    </row>
    <row r="93119" spans="2:2">
      <c r="B93119" s="150"/>
    </row>
    <row r="93120" spans="2:2">
      <c r="B93120" s="150"/>
    </row>
    <row r="93121" spans="2:2">
      <c r="B93121" s="150"/>
    </row>
    <row r="93122" spans="2:2">
      <c r="B93122" s="150"/>
    </row>
    <row r="93123" spans="2:2">
      <c r="B93123" s="150"/>
    </row>
    <row r="93124" spans="2:2">
      <c r="B93124" s="150"/>
    </row>
    <row r="93125" spans="2:2">
      <c r="B93125" s="150"/>
    </row>
    <row r="93126" spans="2:2">
      <c r="B93126" s="150"/>
    </row>
    <row r="93127" spans="2:2">
      <c r="B93127" s="150"/>
    </row>
    <row r="93128" spans="2:2">
      <c r="B93128" s="150"/>
    </row>
    <row r="93129" spans="2:2">
      <c r="B93129" s="150"/>
    </row>
    <row r="93130" spans="2:2">
      <c r="B93130" s="150"/>
    </row>
    <row r="93131" spans="2:2">
      <c r="B93131" s="150"/>
    </row>
    <row r="93132" spans="2:2">
      <c r="B93132" s="150"/>
    </row>
    <row r="93133" spans="2:2">
      <c r="B93133" s="150"/>
    </row>
    <row r="93134" spans="2:2">
      <c r="B93134" s="150"/>
    </row>
    <row r="93135" spans="2:2">
      <c r="B93135" s="150"/>
    </row>
    <row r="93136" spans="2:2">
      <c r="B93136" s="150"/>
    </row>
    <row r="93137" spans="2:2">
      <c r="B93137" s="150"/>
    </row>
    <row r="93138" spans="2:2">
      <c r="B93138" s="150"/>
    </row>
    <row r="93139" spans="2:2">
      <c r="B93139" s="150"/>
    </row>
    <row r="93140" spans="2:2">
      <c r="B93140" s="150"/>
    </row>
    <row r="93141" spans="2:2">
      <c r="B93141" s="150"/>
    </row>
    <row r="93142" spans="2:2">
      <c r="B93142" s="150"/>
    </row>
    <row r="93143" spans="2:2">
      <c r="B93143" s="150"/>
    </row>
    <row r="93144" spans="2:2">
      <c r="B93144" s="150"/>
    </row>
    <row r="93145" spans="2:2">
      <c r="B93145" s="150"/>
    </row>
    <row r="93146" spans="2:2">
      <c r="B93146" s="150"/>
    </row>
    <row r="93147" spans="2:2">
      <c r="B93147" s="150"/>
    </row>
    <row r="93148" spans="2:2">
      <c r="B93148" s="150"/>
    </row>
    <row r="93149" spans="2:2">
      <c r="B93149" s="150"/>
    </row>
    <row r="93150" spans="2:2">
      <c r="B93150" s="150"/>
    </row>
    <row r="93151" spans="2:2">
      <c r="B93151" s="150"/>
    </row>
    <row r="93152" spans="2:2">
      <c r="B93152" s="150"/>
    </row>
    <row r="93153" spans="2:2">
      <c r="B93153" s="150"/>
    </row>
    <row r="93154" spans="2:2">
      <c r="B93154" s="150"/>
    </row>
    <row r="93155" spans="2:2">
      <c r="B93155" s="150"/>
    </row>
    <row r="93156" spans="2:2">
      <c r="B93156" s="150"/>
    </row>
    <row r="93157" spans="2:2">
      <c r="B93157" s="150"/>
    </row>
    <row r="93158" spans="2:2">
      <c r="B93158" s="150"/>
    </row>
    <row r="93159" spans="2:2">
      <c r="B93159" s="150"/>
    </row>
    <row r="93160" spans="2:2">
      <c r="B93160" s="150"/>
    </row>
    <row r="93161" spans="2:2">
      <c r="B93161" s="150"/>
    </row>
    <row r="93162" spans="2:2">
      <c r="B93162" s="150"/>
    </row>
    <row r="93163" spans="2:2">
      <c r="B93163" s="150"/>
    </row>
    <row r="93164" spans="2:2">
      <c r="B93164" s="150"/>
    </row>
    <row r="93165" spans="2:2">
      <c r="B93165" s="150"/>
    </row>
    <row r="93166" spans="2:2">
      <c r="B93166" s="150"/>
    </row>
    <row r="93167" spans="2:2">
      <c r="B93167" s="150"/>
    </row>
    <row r="93168" spans="2:2">
      <c r="B93168" s="150"/>
    </row>
    <row r="93169" spans="2:2">
      <c r="B93169" s="150"/>
    </row>
    <row r="93170" spans="2:2">
      <c r="B93170" s="150"/>
    </row>
    <row r="93171" spans="2:2">
      <c r="B93171" s="150"/>
    </row>
    <row r="93172" spans="2:2">
      <c r="B93172" s="150"/>
    </row>
    <row r="93173" spans="2:2">
      <c r="B93173" s="150"/>
    </row>
    <row r="93174" spans="2:2">
      <c r="B93174" s="150"/>
    </row>
    <row r="93175" spans="2:2">
      <c r="B93175" s="150"/>
    </row>
    <row r="93176" spans="2:2">
      <c r="B93176" s="150"/>
    </row>
    <row r="93177" spans="2:2">
      <c r="B93177" s="150"/>
    </row>
    <row r="93178" spans="2:2">
      <c r="B93178" s="150"/>
    </row>
    <row r="93179" spans="2:2">
      <c r="B93179" s="150"/>
    </row>
    <row r="93180" spans="2:2">
      <c r="B93180" s="150"/>
    </row>
    <row r="93181" spans="2:2">
      <c r="B93181" s="150"/>
    </row>
    <row r="93182" spans="2:2">
      <c r="B93182" s="150"/>
    </row>
    <row r="93183" spans="2:2">
      <c r="B93183" s="150"/>
    </row>
    <row r="93184" spans="2:2">
      <c r="B93184" s="150"/>
    </row>
    <row r="93185" spans="2:2">
      <c r="B93185" s="150"/>
    </row>
    <row r="93186" spans="2:2">
      <c r="B93186" s="150"/>
    </row>
    <row r="93187" spans="2:2">
      <c r="B93187" s="150"/>
    </row>
    <row r="93188" spans="2:2">
      <c r="B93188" s="150"/>
    </row>
    <row r="93189" spans="2:2">
      <c r="B93189" s="150"/>
    </row>
    <row r="93190" spans="2:2">
      <c r="B93190" s="150"/>
    </row>
    <row r="93191" spans="2:2">
      <c r="B93191" s="150"/>
    </row>
    <row r="93192" spans="2:2">
      <c r="B93192" s="150"/>
    </row>
    <row r="93193" spans="2:2">
      <c r="B93193" s="150"/>
    </row>
    <row r="93194" spans="2:2">
      <c r="B93194" s="150"/>
    </row>
    <row r="93195" spans="2:2">
      <c r="B93195" s="150"/>
    </row>
    <row r="93196" spans="2:2">
      <c r="B93196" s="150"/>
    </row>
    <row r="93197" spans="2:2">
      <c r="B93197" s="150"/>
    </row>
    <row r="93198" spans="2:2">
      <c r="B93198" s="150"/>
    </row>
    <row r="93199" spans="2:2">
      <c r="B93199" s="150"/>
    </row>
    <row r="93200" spans="2:2">
      <c r="B93200" s="150"/>
    </row>
    <row r="93201" spans="2:2">
      <c r="B93201" s="150"/>
    </row>
    <row r="93202" spans="2:2">
      <c r="B93202" s="150"/>
    </row>
    <row r="93203" spans="2:2">
      <c r="B93203" s="150"/>
    </row>
    <row r="93204" spans="2:2">
      <c r="B93204" s="150"/>
    </row>
    <row r="93205" spans="2:2">
      <c r="B93205" s="150"/>
    </row>
    <row r="93206" spans="2:2">
      <c r="B93206" s="150"/>
    </row>
    <row r="93207" spans="2:2">
      <c r="B93207" s="150"/>
    </row>
    <row r="93208" spans="2:2">
      <c r="B93208" s="150"/>
    </row>
    <row r="93209" spans="2:2">
      <c r="B93209" s="150"/>
    </row>
    <row r="93210" spans="2:2">
      <c r="B93210" s="150"/>
    </row>
    <row r="93211" spans="2:2">
      <c r="B93211" s="150"/>
    </row>
    <row r="93212" spans="2:2">
      <c r="B93212" s="150"/>
    </row>
    <row r="93213" spans="2:2">
      <c r="B93213" s="150"/>
    </row>
    <row r="93214" spans="2:2">
      <c r="B93214" s="150"/>
    </row>
    <row r="93215" spans="2:2">
      <c r="B93215" s="150"/>
    </row>
    <row r="93216" spans="2:2">
      <c r="B93216" s="150"/>
    </row>
    <row r="93217" spans="2:2">
      <c r="B93217" s="150"/>
    </row>
    <row r="93218" spans="2:2">
      <c r="B93218" s="150"/>
    </row>
    <row r="93219" spans="2:2">
      <c r="B93219" s="150"/>
    </row>
    <row r="93220" spans="2:2">
      <c r="B93220" s="150"/>
    </row>
    <row r="93221" spans="2:2">
      <c r="B93221" s="150"/>
    </row>
    <row r="93222" spans="2:2">
      <c r="B93222" s="150"/>
    </row>
    <row r="93223" spans="2:2">
      <c r="B93223" s="150"/>
    </row>
    <row r="93224" spans="2:2">
      <c r="B93224" s="150"/>
    </row>
    <row r="93225" spans="2:2">
      <c r="B93225" s="150"/>
    </row>
    <row r="93226" spans="2:2">
      <c r="B93226" s="150"/>
    </row>
    <row r="93227" spans="2:2">
      <c r="B93227" s="150"/>
    </row>
    <row r="93228" spans="2:2">
      <c r="B93228" s="150"/>
    </row>
    <row r="93229" spans="2:2">
      <c r="B93229" s="150"/>
    </row>
    <row r="93230" spans="2:2">
      <c r="B93230" s="150"/>
    </row>
    <row r="93231" spans="2:2">
      <c r="B93231" s="150"/>
    </row>
    <row r="93232" spans="2:2">
      <c r="B93232" s="150"/>
    </row>
    <row r="93233" spans="2:2">
      <c r="B93233" s="150"/>
    </row>
    <row r="93234" spans="2:2">
      <c r="B93234" s="150"/>
    </row>
    <row r="93235" spans="2:2">
      <c r="B93235" s="150"/>
    </row>
    <row r="93236" spans="2:2">
      <c r="B93236" s="150"/>
    </row>
    <row r="93237" spans="2:2">
      <c r="B93237" s="150"/>
    </row>
    <row r="93238" spans="2:2">
      <c r="B93238" s="150"/>
    </row>
    <row r="93239" spans="2:2">
      <c r="B93239" s="150"/>
    </row>
    <row r="93240" spans="2:2">
      <c r="B93240" s="150"/>
    </row>
    <row r="93241" spans="2:2">
      <c r="B93241" s="150"/>
    </row>
    <row r="93242" spans="2:2">
      <c r="B93242" s="150"/>
    </row>
    <row r="93243" spans="2:2">
      <c r="B93243" s="150"/>
    </row>
    <row r="93244" spans="2:2">
      <c r="B93244" s="150"/>
    </row>
    <row r="93245" spans="2:2">
      <c r="B93245" s="150"/>
    </row>
    <row r="93246" spans="2:2">
      <c r="B93246" s="150"/>
    </row>
    <row r="93247" spans="2:2">
      <c r="B93247" s="150"/>
    </row>
    <row r="93248" spans="2:2">
      <c r="B93248" s="150"/>
    </row>
    <row r="93249" spans="2:2">
      <c r="B93249" s="150"/>
    </row>
    <row r="93250" spans="2:2">
      <c r="B93250" s="150"/>
    </row>
    <row r="93251" spans="2:2">
      <c r="B93251" s="150"/>
    </row>
    <row r="93252" spans="2:2">
      <c r="B93252" s="150"/>
    </row>
    <row r="93253" spans="2:2">
      <c r="B93253" s="150"/>
    </row>
    <row r="93254" spans="2:2">
      <c r="B93254" s="150"/>
    </row>
    <row r="93255" spans="2:2">
      <c r="B93255" s="150"/>
    </row>
    <row r="93256" spans="2:2">
      <c r="B93256" s="150"/>
    </row>
    <row r="93257" spans="2:2">
      <c r="B93257" s="150"/>
    </row>
    <row r="93258" spans="2:2">
      <c r="B93258" s="150"/>
    </row>
    <row r="93259" spans="2:2">
      <c r="B93259" s="150"/>
    </row>
    <row r="93260" spans="2:2">
      <c r="B93260" s="150"/>
    </row>
    <row r="93261" spans="2:2">
      <c r="B93261" s="150"/>
    </row>
    <row r="93262" spans="2:2">
      <c r="B93262" s="150"/>
    </row>
    <row r="93263" spans="2:2">
      <c r="B93263" s="150"/>
    </row>
    <row r="93264" spans="2:2">
      <c r="B93264" s="150"/>
    </row>
    <row r="93265" spans="2:2">
      <c r="B93265" s="150"/>
    </row>
    <row r="93266" spans="2:2">
      <c r="B93266" s="150"/>
    </row>
    <row r="93267" spans="2:2">
      <c r="B93267" s="150"/>
    </row>
    <row r="93268" spans="2:2">
      <c r="B93268" s="150"/>
    </row>
    <row r="93269" spans="2:2">
      <c r="B93269" s="150"/>
    </row>
    <row r="93270" spans="2:2">
      <c r="B93270" s="150"/>
    </row>
    <row r="93271" spans="2:2">
      <c r="B93271" s="150"/>
    </row>
    <row r="93272" spans="2:2">
      <c r="B93272" s="150"/>
    </row>
    <row r="93273" spans="2:2">
      <c r="B93273" s="150"/>
    </row>
    <row r="93274" spans="2:2">
      <c r="B93274" s="150"/>
    </row>
    <row r="93275" spans="2:2">
      <c r="B93275" s="150"/>
    </row>
    <row r="93276" spans="2:2">
      <c r="B93276" s="150"/>
    </row>
    <row r="93277" spans="2:2">
      <c r="B93277" s="150"/>
    </row>
    <row r="93278" spans="2:2">
      <c r="B93278" s="150"/>
    </row>
    <row r="93279" spans="2:2">
      <c r="B93279" s="150"/>
    </row>
    <row r="93280" spans="2:2">
      <c r="B93280" s="150"/>
    </row>
    <row r="93281" spans="2:2">
      <c r="B93281" s="150"/>
    </row>
    <row r="93282" spans="2:2">
      <c r="B93282" s="150"/>
    </row>
    <row r="93283" spans="2:2">
      <c r="B93283" s="150"/>
    </row>
    <row r="93284" spans="2:2">
      <c r="B93284" s="150"/>
    </row>
    <row r="93285" spans="2:2">
      <c r="B93285" s="150"/>
    </row>
    <row r="93286" spans="2:2">
      <c r="B93286" s="150"/>
    </row>
    <row r="93287" spans="2:2">
      <c r="B93287" s="150"/>
    </row>
    <row r="93288" spans="2:2">
      <c r="B93288" s="150"/>
    </row>
    <row r="93289" spans="2:2">
      <c r="B93289" s="150"/>
    </row>
    <row r="93290" spans="2:2">
      <c r="B93290" s="150"/>
    </row>
    <row r="93291" spans="2:2">
      <c r="B93291" s="150"/>
    </row>
    <row r="93292" spans="2:2">
      <c r="B93292" s="150"/>
    </row>
    <row r="93293" spans="2:2">
      <c r="B93293" s="150"/>
    </row>
    <row r="93294" spans="2:2">
      <c r="B93294" s="150"/>
    </row>
    <row r="93295" spans="2:2">
      <c r="B93295" s="150"/>
    </row>
    <row r="93296" spans="2:2">
      <c r="B93296" s="150"/>
    </row>
    <row r="93297" spans="2:2">
      <c r="B93297" s="150"/>
    </row>
    <row r="93298" spans="2:2">
      <c r="B93298" s="150"/>
    </row>
    <row r="93299" spans="2:2">
      <c r="B93299" s="150"/>
    </row>
    <row r="93300" spans="2:2">
      <c r="B93300" s="150"/>
    </row>
    <row r="93301" spans="2:2">
      <c r="B93301" s="150"/>
    </row>
    <row r="93302" spans="2:2">
      <c r="B93302" s="150"/>
    </row>
    <row r="93303" spans="2:2">
      <c r="B93303" s="150"/>
    </row>
    <row r="93304" spans="2:2">
      <c r="B93304" s="150"/>
    </row>
    <row r="93305" spans="2:2">
      <c r="B93305" s="150"/>
    </row>
    <row r="93306" spans="2:2">
      <c r="B93306" s="150"/>
    </row>
    <row r="93307" spans="2:2">
      <c r="B93307" s="150"/>
    </row>
    <row r="93308" spans="2:2">
      <c r="B93308" s="150"/>
    </row>
    <row r="93309" spans="2:2">
      <c r="B93309" s="150"/>
    </row>
    <row r="93310" spans="2:2">
      <c r="B93310" s="150"/>
    </row>
    <row r="93311" spans="2:2">
      <c r="B93311" s="150"/>
    </row>
    <row r="93312" spans="2:2">
      <c r="B93312" s="150"/>
    </row>
    <row r="93313" spans="2:2">
      <c r="B93313" s="150"/>
    </row>
    <row r="93314" spans="2:2">
      <c r="B93314" s="150"/>
    </row>
    <row r="93315" spans="2:2">
      <c r="B93315" s="150"/>
    </row>
    <row r="93316" spans="2:2">
      <c r="B93316" s="150"/>
    </row>
    <row r="93317" spans="2:2">
      <c r="B93317" s="150"/>
    </row>
    <row r="93318" spans="2:2">
      <c r="B93318" s="150"/>
    </row>
    <row r="93319" spans="2:2">
      <c r="B93319" s="150"/>
    </row>
    <row r="93320" spans="2:2">
      <c r="B93320" s="150"/>
    </row>
    <row r="93321" spans="2:2">
      <c r="B93321" s="150"/>
    </row>
    <row r="93322" spans="2:2">
      <c r="B93322" s="150"/>
    </row>
    <row r="93323" spans="2:2">
      <c r="B93323" s="150"/>
    </row>
    <row r="93324" spans="2:2">
      <c r="B93324" s="150"/>
    </row>
    <row r="93325" spans="2:2">
      <c r="B93325" s="150"/>
    </row>
    <row r="93326" spans="2:2">
      <c r="B93326" s="150"/>
    </row>
    <row r="93327" spans="2:2">
      <c r="B93327" s="150"/>
    </row>
    <row r="93328" spans="2:2">
      <c r="B93328" s="150"/>
    </row>
    <row r="93329" spans="2:2">
      <c r="B93329" s="150"/>
    </row>
    <row r="93330" spans="2:2">
      <c r="B93330" s="150"/>
    </row>
    <row r="93331" spans="2:2">
      <c r="B93331" s="150"/>
    </row>
    <row r="93332" spans="2:2">
      <c r="B93332" s="150"/>
    </row>
    <row r="93333" spans="2:2">
      <c r="B93333" s="150"/>
    </row>
    <row r="93334" spans="2:2">
      <c r="B93334" s="150"/>
    </row>
    <row r="93335" spans="2:2">
      <c r="B93335" s="150"/>
    </row>
    <row r="93336" spans="2:2">
      <c r="B93336" s="150"/>
    </row>
    <row r="93337" spans="2:2">
      <c r="B93337" s="150"/>
    </row>
    <row r="93338" spans="2:2">
      <c r="B93338" s="150"/>
    </row>
    <row r="93339" spans="2:2">
      <c r="B93339" s="150"/>
    </row>
    <row r="93340" spans="2:2">
      <c r="B93340" s="150"/>
    </row>
    <row r="93341" spans="2:2">
      <c r="B93341" s="150"/>
    </row>
    <row r="93342" spans="2:2">
      <c r="B93342" s="150"/>
    </row>
    <row r="93343" spans="2:2">
      <c r="B93343" s="150"/>
    </row>
    <row r="93344" spans="2:2">
      <c r="B93344" s="150"/>
    </row>
    <row r="93345" spans="2:2">
      <c r="B93345" s="150"/>
    </row>
    <row r="93346" spans="2:2">
      <c r="B93346" s="150"/>
    </row>
    <row r="93347" spans="2:2">
      <c r="B93347" s="150"/>
    </row>
    <row r="93348" spans="2:2">
      <c r="B93348" s="150"/>
    </row>
    <row r="93349" spans="2:2">
      <c r="B93349" s="150"/>
    </row>
    <row r="93350" spans="2:2">
      <c r="B93350" s="150"/>
    </row>
    <row r="93351" spans="2:2">
      <c r="B93351" s="150"/>
    </row>
    <row r="93352" spans="2:2">
      <c r="B93352" s="150"/>
    </row>
    <row r="93353" spans="2:2">
      <c r="B93353" s="150"/>
    </row>
    <row r="93354" spans="2:2">
      <c r="B93354" s="150"/>
    </row>
    <row r="93355" spans="2:2">
      <c r="B93355" s="150"/>
    </row>
    <row r="93356" spans="2:2">
      <c r="B93356" s="150"/>
    </row>
    <row r="93357" spans="2:2">
      <c r="B93357" s="150"/>
    </row>
    <row r="93358" spans="2:2">
      <c r="B93358" s="150"/>
    </row>
    <row r="93359" spans="2:2">
      <c r="B93359" s="150"/>
    </row>
    <row r="93360" spans="2:2">
      <c r="B93360" s="150"/>
    </row>
    <row r="93361" spans="2:2">
      <c r="B93361" s="150"/>
    </row>
    <row r="93362" spans="2:2">
      <c r="B93362" s="150"/>
    </row>
    <row r="93363" spans="2:2">
      <c r="B93363" s="150"/>
    </row>
    <row r="93364" spans="2:2">
      <c r="B93364" s="150"/>
    </row>
    <row r="93365" spans="2:2">
      <c r="B93365" s="150"/>
    </row>
    <row r="93366" spans="2:2">
      <c r="B93366" s="150"/>
    </row>
    <row r="93367" spans="2:2">
      <c r="B93367" s="150"/>
    </row>
    <row r="93368" spans="2:2">
      <c r="B93368" s="150"/>
    </row>
    <row r="93369" spans="2:2">
      <c r="B93369" s="150"/>
    </row>
    <row r="93370" spans="2:2">
      <c r="B93370" s="150"/>
    </row>
    <row r="93371" spans="2:2">
      <c r="B93371" s="150"/>
    </row>
    <row r="93372" spans="2:2">
      <c r="B93372" s="150"/>
    </row>
    <row r="93373" spans="2:2">
      <c r="B93373" s="150"/>
    </row>
    <row r="93374" spans="2:2">
      <c r="B93374" s="150"/>
    </row>
    <row r="93375" spans="2:2">
      <c r="B93375" s="150"/>
    </row>
    <row r="93376" spans="2:2">
      <c r="B93376" s="150"/>
    </row>
    <row r="93377" spans="2:2">
      <c r="B93377" s="150"/>
    </row>
    <row r="93378" spans="2:2">
      <c r="B93378" s="150"/>
    </row>
    <row r="93379" spans="2:2">
      <c r="B93379" s="150"/>
    </row>
    <row r="93380" spans="2:2">
      <c r="B93380" s="150"/>
    </row>
    <row r="93381" spans="2:2">
      <c r="B93381" s="150"/>
    </row>
    <row r="93382" spans="2:2">
      <c r="B93382" s="150"/>
    </row>
    <row r="93383" spans="2:2">
      <c r="B93383" s="150"/>
    </row>
    <row r="93384" spans="2:2">
      <c r="B93384" s="150"/>
    </row>
    <row r="93385" spans="2:2">
      <c r="B93385" s="150"/>
    </row>
    <row r="93386" spans="2:2">
      <c r="B93386" s="150"/>
    </row>
    <row r="93387" spans="2:2">
      <c r="B93387" s="150"/>
    </row>
    <row r="93388" spans="2:2">
      <c r="B93388" s="150"/>
    </row>
    <row r="93389" spans="2:2">
      <c r="B93389" s="150"/>
    </row>
    <row r="93390" spans="2:2">
      <c r="B93390" s="150"/>
    </row>
    <row r="93391" spans="2:2">
      <c r="B93391" s="150"/>
    </row>
    <row r="93392" spans="2:2">
      <c r="B93392" s="150"/>
    </row>
    <row r="93393" spans="2:2">
      <c r="B93393" s="150"/>
    </row>
    <row r="93394" spans="2:2">
      <c r="B93394" s="150"/>
    </row>
    <row r="93395" spans="2:2">
      <c r="B93395" s="150"/>
    </row>
    <row r="93396" spans="2:2">
      <c r="B93396" s="150"/>
    </row>
    <row r="93397" spans="2:2">
      <c r="B93397" s="150"/>
    </row>
    <row r="93398" spans="2:2">
      <c r="B93398" s="150"/>
    </row>
    <row r="93399" spans="2:2">
      <c r="B93399" s="150"/>
    </row>
    <row r="93400" spans="2:2">
      <c r="B93400" s="150"/>
    </row>
    <row r="93401" spans="2:2">
      <c r="B93401" s="150"/>
    </row>
    <row r="93402" spans="2:2">
      <c r="B93402" s="150"/>
    </row>
    <row r="93403" spans="2:2">
      <c r="B93403" s="150"/>
    </row>
    <row r="93404" spans="2:2">
      <c r="B93404" s="150"/>
    </row>
    <row r="93405" spans="2:2">
      <c r="B93405" s="150"/>
    </row>
    <row r="93406" spans="2:2">
      <c r="B93406" s="150"/>
    </row>
    <row r="93407" spans="2:2">
      <c r="B93407" s="150"/>
    </row>
    <row r="93408" spans="2:2">
      <c r="B93408" s="150"/>
    </row>
    <row r="93409" spans="2:2">
      <c r="B93409" s="150"/>
    </row>
    <row r="93410" spans="2:2">
      <c r="B93410" s="150"/>
    </row>
    <row r="93411" spans="2:2">
      <c r="B93411" s="150"/>
    </row>
    <row r="93412" spans="2:2">
      <c r="B93412" s="150"/>
    </row>
    <row r="93413" spans="2:2">
      <c r="B93413" s="150"/>
    </row>
    <row r="93414" spans="2:2">
      <c r="B93414" s="150"/>
    </row>
    <row r="93415" spans="2:2">
      <c r="B93415" s="150"/>
    </row>
    <row r="93416" spans="2:2">
      <c r="B93416" s="150"/>
    </row>
    <row r="93417" spans="2:2">
      <c r="B93417" s="150"/>
    </row>
    <row r="93418" spans="2:2">
      <c r="B93418" s="150"/>
    </row>
    <row r="93419" spans="2:2">
      <c r="B93419" s="150"/>
    </row>
    <row r="93420" spans="2:2">
      <c r="B93420" s="150"/>
    </row>
    <row r="93421" spans="2:2">
      <c r="B93421" s="150"/>
    </row>
    <row r="93422" spans="2:2">
      <c r="B93422" s="150"/>
    </row>
    <row r="93423" spans="2:2">
      <c r="B93423" s="150"/>
    </row>
    <row r="93424" spans="2:2">
      <c r="B93424" s="150"/>
    </row>
    <row r="93425" spans="2:2">
      <c r="B93425" s="150"/>
    </row>
    <row r="93426" spans="2:2">
      <c r="B93426" s="150"/>
    </row>
    <row r="93427" spans="2:2">
      <c r="B93427" s="150"/>
    </row>
    <row r="93428" spans="2:2">
      <c r="B93428" s="150"/>
    </row>
    <row r="93429" spans="2:2">
      <c r="B93429" s="150"/>
    </row>
    <row r="93430" spans="2:2">
      <c r="B93430" s="150"/>
    </row>
    <row r="93431" spans="2:2">
      <c r="B93431" s="150"/>
    </row>
    <row r="93432" spans="2:2">
      <c r="B93432" s="150"/>
    </row>
    <row r="93433" spans="2:2">
      <c r="B93433" s="150"/>
    </row>
    <row r="93434" spans="2:2">
      <c r="B93434" s="150"/>
    </row>
    <row r="93435" spans="2:2">
      <c r="B93435" s="150"/>
    </row>
    <row r="93436" spans="2:2">
      <c r="B93436" s="150"/>
    </row>
    <row r="93437" spans="2:2">
      <c r="B93437" s="150"/>
    </row>
    <row r="93438" spans="2:2">
      <c r="B93438" s="150"/>
    </row>
    <row r="93439" spans="2:2">
      <c r="B93439" s="150"/>
    </row>
    <row r="93440" spans="2:2">
      <c r="B93440" s="150"/>
    </row>
    <row r="93441" spans="2:2">
      <c r="B93441" s="150"/>
    </row>
    <row r="93442" spans="2:2">
      <c r="B93442" s="150"/>
    </row>
    <row r="93443" spans="2:2">
      <c r="B93443" s="150"/>
    </row>
    <row r="93444" spans="2:2">
      <c r="B93444" s="150"/>
    </row>
    <row r="93445" spans="2:2">
      <c r="B93445" s="150"/>
    </row>
    <row r="93446" spans="2:2">
      <c r="B93446" s="150"/>
    </row>
    <row r="93447" spans="2:2">
      <c r="B93447" s="150"/>
    </row>
    <row r="93448" spans="2:2">
      <c r="B93448" s="150"/>
    </row>
    <row r="93449" spans="2:2">
      <c r="B93449" s="150"/>
    </row>
    <row r="93450" spans="2:2">
      <c r="B93450" s="150"/>
    </row>
    <row r="93451" spans="2:2">
      <c r="B93451" s="150"/>
    </row>
    <row r="93452" spans="2:2">
      <c r="B93452" s="150"/>
    </row>
    <row r="93453" spans="2:2">
      <c r="B93453" s="150"/>
    </row>
    <row r="93454" spans="2:2">
      <c r="B93454" s="150"/>
    </row>
    <row r="93455" spans="2:2">
      <c r="B93455" s="150"/>
    </row>
    <row r="93456" spans="2:2">
      <c r="B93456" s="150"/>
    </row>
    <row r="93457" spans="2:2">
      <c r="B93457" s="150"/>
    </row>
    <row r="93458" spans="2:2">
      <c r="B93458" s="150"/>
    </row>
    <row r="93459" spans="2:2">
      <c r="B93459" s="150"/>
    </row>
    <row r="93460" spans="2:2">
      <c r="B93460" s="150"/>
    </row>
    <row r="93461" spans="2:2">
      <c r="B93461" s="150"/>
    </row>
    <row r="93462" spans="2:2">
      <c r="B93462" s="150"/>
    </row>
    <row r="93463" spans="2:2">
      <c r="B93463" s="150"/>
    </row>
    <row r="93464" spans="2:2">
      <c r="B93464" s="150"/>
    </row>
    <row r="93465" spans="2:2">
      <c r="B93465" s="150"/>
    </row>
    <row r="93466" spans="2:2">
      <c r="B93466" s="150"/>
    </row>
    <row r="93467" spans="2:2">
      <c r="B93467" s="150"/>
    </row>
    <row r="93468" spans="2:2">
      <c r="B93468" s="150"/>
    </row>
    <row r="93469" spans="2:2">
      <c r="B93469" s="150"/>
    </row>
    <row r="93470" spans="2:2">
      <c r="B93470" s="150"/>
    </row>
    <row r="93471" spans="2:2">
      <c r="B93471" s="150"/>
    </row>
    <row r="93472" spans="2:2">
      <c r="B93472" s="150"/>
    </row>
    <row r="93473" spans="2:2">
      <c r="B93473" s="150"/>
    </row>
    <row r="93474" spans="2:2">
      <c r="B93474" s="150"/>
    </row>
    <row r="93475" spans="2:2">
      <c r="B93475" s="150"/>
    </row>
    <row r="93476" spans="2:2">
      <c r="B93476" s="150"/>
    </row>
    <row r="93477" spans="2:2">
      <c r="B93477" s="150"/>
    </row>
    <row r="93478" spans="2:2">
      <c r="B93478" s="150"/>
    </row>
    <row r="93479" spans="2:2">
      <c r="B93479" s="150"/>
    </row>
    <row r="93480" spans="2:2">
      <c r="B93480" s="150"/>
    </row>
    <row r="93481" spans="2:2">
      <c r="B93481" s="150"/>
    </row>
    <row r="93482" spans="2:2">
      <c r="B93482" s="150"/>
    </row>
    <row r="93483" spans="2:2">
      <c r="B93483" s="150"/>
    </row>
    <row r="93484" spans="2:2">
      <c r="B93484" s="150"/>
    </row>
    <row r="93485" spans="2:2">
      <c r="B93485" s="150"/>
    </row>
    <row r="93486" spans="2:2">
      <c r="B93486" s="150"/>
    </row>
    <row r="93487" spans="2:2">
      <c r="B93487" s="150"/>
    </row>
    <row r="93488" spans="2:2">
      <c r="B93488" s="150"/>
    </row>
    <row r="93489" spans="2:2">
      <c r="B93489" s="150"/>
    </row>
    <row r="93490" spans="2:2">
      <c r="B93490" s="150"/>
    </row>
    <row r="93491" spans="2:2">
      <c r="B93491" s="150"/>
    </row>
    <row r="93492" spans="2:2">
      <c r="B93492" s="150"/>
    </row>
    <row r="93493" spans="2:2">
      <c r="B93493" s="150"/>
    </row>
    <row r="93494" spans="2:2">
      <c r="B93494" s="150"/>
    </row>
    <row r="93495" spans="2:2">
      <c r="B93495" s="150"/>
    </row>
    <row r="93496" spans="2:2">
      <c r="B93496" s="150"/>
    </row>
    <row r="93497" spans="2:2">
      <c r="B93497" s="150"/>
    </row>
    <row r="93498" spans="2:2">
      <c r="B93498" s="150"/>
    </row>
    <row r="93499" spans="2:2">
      <c r="B93499" s="150"/>
    </row>
    <row r="93500" spans="2:2">
      <c r="B93500" s="150"/>
    </row>
    <row r="93501" spans="2:2">
      <c r="B93501" s="150"/>
    </row>
    <row r="93502" spans="2:2">
      <c r="B93502" s="150"/>
    </row>
    <row r="93503" spans="2:2">
      <c r="B93503" s="150"/>
    </row>
    <row r="93504" spans="2:2">
      <c r="B93504" s="150"/>
    </row>
    <row r="93505" spans="2:2">
      <c r="B93505" s="150"/>
    </row>
    <row r="93506" spans="2:2">
      <c r="B93506" s="150"/>
    </row>
    <row r="93507" spans="2:2">
      <c r="B93507" s="150"/>
    </row>
    <row r="93508" spans="2:2">
      <c r="B93508" s="150"/>
    </row>
    <row r="93509" spans="2:2">
      <c r="B93509" s="150"/>
    </row>
    <row r="93510" spans="2:2">
      <c r="B93510" s="150"/>
    </row>
    <row r="93511" spans="2:2">
      <c r="B93511" s="150"/>
    </row>
    <row r="93512" spans="2:2">
      <c r="B93512" s="150"/>
    </row>
    <row r="93513" spans="2:2">
      <c r="B93513" s="150"/>
    </row>
    <row r="93514" spans="2:2">
      <c r="B93514" s="150"/>
    </row>
    <row r="93515" spans="2:2">
      <c r="B93515" s="150"/>
    </row>
    <row r="93516" spans="2:2">
      <c r="B93516" s="150"/>
    </row>
    <row r="93517" spans="2:2">
      <c r="B93517" s="150"/>
    </row>
    <row r="93518" spans="2:2">
      <c r="B93518" s="150"/>
    </row>
    <row r="93519" spans="2:2">
      <c r="B93519" s="150"/>
    </row>
    <row r="93520" spans="2:2">
      <c r="B93520" s="150"/>
    </row>
    <row r="93521" spans="2:2">
      <c r="B93521" s="150"/>
    </row>
    <row r="93522" spans="2:2">
      <c r="B93522" s="150"/>
    </row>
    <row r="93523" spans="2:2">
      <c r="B93523" s="150"/>
    </row>
    <row r="93524" spans="2:2">
      <c r="B93524" s="150"/>
    </row>
    <row r="93525" spans="2:2">
      <c r="B93525" s="150"/>
    </row>
    <row r="93526" spans="2:2">
      <c r="B93526" s="150"/>
    </row>
    <row r="93527" spans="2:2">
      <c r="B93527" s="150"/>
    </row>
    <row r="93528" spans="2:2">
      <c r="B93528" s="150"/>
    </row>
    <row r="93529" spans="2:2">
      <c r="B93529" s="150"/>
    </row>
    <row r="93530" spans="2:2">
      <c r="B93530" s="150"/>
    </row>
    <row r="93531" spans="2:2">
      <c r="B93531" s="150"/>
    </row>
    <row r="93532" spans="2:2">
      <c r="B93532" s="150"/>
    </row>
    <row r="93533" spans="2:2">
      <c r="B93533" s="150"/>
    </row>
    <row r="93534" spans="2:2">
      <c r="B93534" s="150"/>
    </row>
    <row r="93535" spans="2:2">
      <c r="B93535" s="150"/>
    </row>
    <row r="93536" spans="2:2">
      <c r="B93536" s="150"/>
    </row>
    <row r="93537" spans="2:2">
      <c r="B93537" s="150"/>
    </row>
    <row r="93538" spans="2:2">
      <c r="B93538" s="150"/>
    </row>
    <row r="93539" spans="2:2">
      <c r="B93539" s="150"/>
    </row>
    <row r="93540" spans="2:2">
      <c r="B93540" s="150"/>
    </row>
    <row r="93541" spans="2:2">
      <c r="B93541" s="150"/>
    </row>
    <row r="93542" spans="2:2">
      <c r="B93542" s="150"/>
    </row>
    <row r="93543" spans="2:2">
      <c r="B93543" s="150"/>
    </row>
    <row r="93544" spans="2:2">
      <c r="B93544" s="150"/>
    </row>
    <row r="93545" spans="2:2">
      <c r="B93545" s="150"/>
    </row>
    <row r="93546" spans="2:2">
      <c r="B93546" s="150"/>
    </row>
    <row r="93547" spans="2:2">
      <c r="B93547" s="150"/>
    </row>
    <row r="93548" spans="2:2">
      <c r="B93548" s="150"/>
    </row>
    <row r="93549" spans="2:2">
      <c r="B93549" s="150"/>
    </row>
    <row r="93550" spans="2:2">
      <c r="B93550" s="150"/>
    </row>
    <row r="93551" spans="2:2">
      <c r="B93551" s="150"/>
    </row>
    <row r="93552" spans="2:2">
      <c r="B93552" s="150"/>
    </row>
    <row r="93553" spans="2:2">
      <c r="B93553" s="150"/>
    </row>
    <row r="93554" spans="2:2">
      <c r="B93554" s="150"/>
    </row>
    <row r="93555" spans="2:2">
      <c r="B93555" s="150"/>
    </row>
    <row r="93556" spans="2:2">
      <c r="B93556" s="150"/>
    </row>
    <row r="93557" spans="2:2">
      <c r="B93557" s="150"/>
    </row>
    <row r="93558" spans="2:2">
      <c r="B93558" s="150"/>
    </row>
    <row r="93559" spans="2:2">
      <c r="B93559" s="150"/>
    </row>
    <row r="93560" spans="2:2">
      <c r="B93560" s="150"/>
    </row>
    <row r="93561" spans="2:2">
      <c r="B93561" s="150"/>
    </row>
    <row r="93562" spans="2:2">
      <c r="B93562" s="150"/>
    </row>
    <row r="93563" spans="2:2">
      <c r="B93563" s="150"/>
    </row>
    <row r="93564" spans="2:2">
      <c r="B93564" s="150"/>
    </row>
    <row r="93565" spans="2:2">
      <c r="B93565" s="150"/>
    </row>
    <row r="93566" spans="2:2">
      <c r="B93566" s="150"/>
    </row>
    <row r="93567" spans="2:2">
      <c r="B93567" s="150"/>
    </row>
    <row r="93568" spans="2:2">
      <c r="B93568" s="150"/>
    </row>
    <row r="93569" spans="2:2">
      <c r="B93569" s="150"/>
    </row>
    <row r="93570" spans="2:2">
      <c r="B93570" s="150"/>
    </row>
    <row r="93571" spans="2:2">
      <c r="B93571" s="150"/>
    </row>
    <row r="93572" spans="2:2">
      <c r="B93572" s="150"/>
    </row>
    <row r="93573" spans="2:2">
      <c r="B93573" s="150"/>
    </row>
    <row r="93574" spans="2:2">
      <c r="B93574" s="150"/>
    </row>
    <row r="93575" spans="2:2">
      <c r="B93575" s="150"/>
    </row>
    <row r="93576" spans="2:2">
      <c r="B93576" s="150"/>
    </row>
    <row r="93577" spans="2:2">
      <c r="B93577" s="150"/>
    </row>
    <row r="93578" spans="2:2">
      <c r="B93578" s="150"/>
    </row>
    <row r="93579" spans="2:2">
      <c r="B93579" s="150"/>
    </row>
    <row r="93580" spans="2:2">
      <c r="B93580" s="150"/>
    </row>
    <row r="93581" spans="2:2">
      <c r="B93581" s="150"/>
    </row>
    <row r="93582" spans="2:2">
      <c r="B93582" s="150"/>
    </row>
    <row r="93583" spans="2:2">
      <c r="B93583" s="150"/>
    </row>
    <row r="93584" spans="2:2">
      <c r="B93584" s="150"/>
    </row>
    <row r="93585" spans="2:2">
      <c r="B93585" s="150"/>
    </row>
    <row r="93586" spans="2:2">
      <c r="B93586" s="150"/>
    </row>
    <row r="93587" spans="2:2">
      <c r="B93587" s="150"/>
    </row>
    <row r="93588" spans="2:2">
      <c r="B93588" s="150"/>
    </row>
    <row r="93589" spans="2:2">
      <c r="B93589" s="150"/>
    </row>
    <row r="93590" spans="2:2">
      <c r="B93590" s="150"/>
    </row>
    <row r="93591" spans="2:2">
      <c r="B93591" s="150"/>
    </row>
    <row r="93592" spans="2:2">
      <c r="B93592" s="150"/>
    </row>
    <row r="93593" spans="2:2">
      <c r="B93593" s="150"/>
    </row>
    <row r="93594" spans="2:2">
      <c r="B93594" s="150"/>
    </row>
    <row r="93595" spans="2:2">
      <c r="B93595" s="150"/>
    </row>
    <row r="93596" spans="2:2">
      <c r="B93596" s="150"/>
    </row>
    <row r="93597" spans="2:2">
      <c r="B93597" s="150"/>
    </row>
    <row r="93598" spans="2:2">
      <c r="B93598" s="150"/>
    </row>
    <row r="93599" spans="2:2">
      <c r="B93599" s="150"/>
    </row>
    <row r="93600" spans="2:2">
      <c r="B93600" s="150"/>
    </row>
    <row r="93601" spans="2:2">
      <c r="B93601" s="150"/>
    </row>
    <row r="93602" spans="2:2">
      <c r="B93602" s="150"/>
    </row>
    <row r="93603" spans="2:2">
      <c r="B93603" s="150"/>
    </row>
    <row r="93604" spans="2:2">
      <c r="B93604" s="150"/>
    </row>
    <row r="93605" spans="2:2">
      <c r="B93605" s="150"/>
    </row>
    <row r="93606" spans="2:2">
      <c r="B93606" s="150"/>
    </row>
    <row r="93607" spans="2:2">
      <c r="B93607" s="150"/>
    </row>
    <row r="93608" spans="2:2">
      <c r="B93608" s="150"/>
    </row>
    <row r="93609" spans="2:2">
      <c r="B93609" s="150"/>
    </row>
    <row r="93610" spans="2:2">
      <c r="B93610" s="150"/>
    </row>
    <row r="93611" spans="2:2">
      <c r="B93611" s="150"/>
    </row>
    <row r="93612" spans="2:2">
      <c r="B93612" s="150"/>
    </row>
    <row r="93613" spans="2:2">
      <c r="B93613" s="150"/>
    </row>
    <row r="93614" spans="2:2">
      <c r="B93614" s="150"/>
    </row>
    <row r="93615" spans="2:2">
      <c r="B93615" s="150"/>
    </row>
    <row r="93616" spans="2:2">
      <c r="B93616" s="150"/>
    </row>
    <row r="93617" spans="2:2">
      <c r="B93617" s="150"/>
    </row>
    <row r="93618" spans="2:2">
      <c r="B93618" s="150"/>
    </row>
    <row r="93619" spans="2:2">
      <c r="B93619" s="150"/>
    </row>
    <row r="93620" spans="2:2">
      <c r="B93620" s="150"/>
    </row>
    <row r="93621" spans="2:2">
      <c r="B93621" s="150"/>
    </row>
    <row r="93622" spans="2:2">
      <c r="B93622" s="150"/>
    </row>
    <row r="93623" spans="2:2">
      <c r="B93623" s="150"/>
    </row>
    <row r="93624" spans="2:2">
      <c r="B93624" s="150"/>
    </row>
    <row r="93625" spans="2:2">
      <c r="B93625" s="150"/>
    </row>
    <row r="93626" spans="2:2">
      <c r="B93626" s="150"/>
    </row>
    <row r="93627" spans="2:2">
      <c r="B93627" s="150"/>
    </row>
    <row r="93628" spans="2:2">
      <c r="B93628" s="150"/>
    </row>
    <row r="93629" spans="2:2">
      <c r="B93629" s="150"/>
    </row>
    <row r="93630" spans="2:2">
      <c r="B93630" s="150"/>
    </row>
    <row r="93631" spans="2:2">
      <c r="B93631" s="150"/>
    </row>
    <row r="93632" spans="2:2">
      <c r="B93632" s="150"/>
    </row>
    <row r="93633" spans="2:2">
      <c r="B93633" s="150"/>
    </row>
    <row r="93634" spans="2:2">
      <c r="B93634" s="150"/>
    </row>
    <row r="93635" spans="2:2">
      <c r="B93635" s="150"/>
    </row>
    <row r="93636" spans="2:2">
      <c r="B93636" s="150"/>
    </row>
    <row r="93637" spans="2:2">
      <c r="B93637" s="150"/>
    </row>
    <row r="93638" spans="2:2">
      <c r="B93638" s="150"/>
    </row>
    <row r="93639" spans="2:2">
      <c r="B93639" s="150"/>
    </row>
    <row r="93640" spans="2:2">
      <c r="B93640" s="150"/>
    </row>
    <row r="93641" spans="2:2">
      <c r="B93641" s="150"/>
    </row>
    <row r="93642" spans="2:2">
      <c r="B93642" s="150"/>
    </row>
    <row r="93643" spans="2:2">
      <c r="B93643" s="150"/>
    </row>
    <row r="93644" spans="2:2">
      <c r="B93644" s="150"/>
    </row>
    <row r="93645" spans="2:2">
      <c r="B93645" s="150"/>
    </row>
    <row r="93646" spans="2:2">
      <c r="B93646" s="150"/>
    </row>
    <row r="93647" spans="2:2">
      <c r="B93647" s="150"/>
    </row>
    <row r="93648" spans="2:2">
      <c r="B93648" s="150"/>
    </row>
    <row r="93649" spans="2:2">
      <c r="B93649" s="150"/>
    </row>
    <row r="93650" spans="2:2">
      <c r="B93650" s="150"/>
    </row>
    <row r="93651" spans="2:2">
      <c r="B93651" s="150"/>
    </row>
    <row r="93652" spans="2:2">
      <c r="B93652" s="150"/>
    </row>
    <row r="93653" spans="2:2">
      <c r="B93653" s="150"/>
    </row>
    <row r="93654" spans="2:2">
      <c r="B93654" s="150"/>
    </row>
    <row r="93655" spans="2:2">
      <c r="B93655" s="150"/>
    </row>
    <row r="93656" spans="2:2">
      <c r="B93656" s="150"/>
    </row>
    <row r="93657" spans="2:2">
      <c r="B93657" s="150"/>
    </row>
    <row r="93658" spans="2:2">
      <c r="B93658" s="150"/>
    </row>
    <row r="93659" spans="2:2">
      <c r="B93659" s="150"/>
    </row>
    <row r="93660" spans="2:2">
      <c r="B93660" s="150"/>
    </row>
    <row r="93661" spans="2:2">
      <c r="B93661" s="150"/>
    </row>
    <row r="93662" spans="2:2">
      <c r="B93662" s="150"/>
    </row>
    <row r="93663" spans="2:2">
      <c r="B93663" s="150"/>
    </row>
    <row r="93664" spans="2:2">
      <c r="B93664" s="150"/>
    </row>
    <row r="93665" spans="2:2">
      <c r="B93665" s="150"/>
    </row>
    <row r="93666" spans="2:2">
      <c r="B93666" s="150"/>
    </row>
    <row r="93667" spans="2:2">
      <c r="B93667" s="150"/>
    </row>
    <row r="93668" spans="2:2">
      <c r="B93668" s="150"/>
    </row>
    <row r="93669" spans="2:2">
      <c r="B93669" s="150"/>
    </row>
    <row r="93670" spans="2:2">
      <c r="B93670" s="150"/>
    </row>
    <row r="93671" spans="2:2">
      <c r="B93671" s="150"/>
    </row>
    <row r="93672" spans="2:2">
      <c r="B93672" s="150"/>
    </row>
    <row r="93673" spans="2:2">
      <c r="B93673" s="150"/>
    </row>
    <row r="93674" spans="2:2">
      <c r="B93674" s="150"/>
    </row>
    <row r="93675" spans="2:2">
      <c r="B93675" s="150"/>
    </row>
    <row r="93676" spans="2:2">
      <c r="B93676" s="150"/>
    </row>
    <row r="93677" spans="2:2">
      <c r="B93677" s="150"/>
    </row>
    <row r="93678" spans="2:2">
      <c r="B93678" s="150"/>
    </row>
    <row r="93679" spans="2:2">
      <c r="B93679" s="150"/>
    </row>
    <row r="93680" spans="2:2">
      <c r="B93680" s="150"/>
    </row>
    <row r="93681" spans="2:2">
      <c r="B93681" s="150"/>
    </row>
    <row r="93682" spans="2:2">
      <c r="B93682" s="150"/>
    </row>
    <row r="93683" spans="2:2">
      <c r="B93683" s="150"/>
    </row>
    <row r="93684" spans="2:2">
      <c r="B93684" s="150"/>
    </row>
    <row r="93685" spans="2:2">
      <c r="B93685" s="150"/>
    </row>
    <row r="93686" spans="2:2">
      <c r="B93686" s="150"/>
    </row>
    <row r="93687" spans="2:2">
      <c r="B93687" s="150"/>
    </row>
    <row r="93688" spans="2:2">
      <c r="B93688" s="150"/>
    </row>
    <row r="93689" spans="2:2">
      <c r="B93689" s="150"/>
    </row>
    <row r="93690" spans="2:2">
      <c r="B93690" s="150"/>
    </row>
    <row r="93691" spans="2:2">
      <c r="B93691" s="150"/>
    </row>
    <row r="93692" spans="2:2">
      <c r="B93692" s="150"/>
    </row>
    <row r="93693" spans="2:2">
      <c r="B93693" s="150"/>
    </row>
    <row r="93694" spans="2:2">
      <c r="B93694" s="150"/>
    </row>
    <row r="93695" spans="2:2">
      <c r="B93695" s="150"/>
    </row>
    <row r="93696" spans="2:2">
      <c r="B93696" s="150"/>
    </row>
    <row r="93697" spans="2:2">
      <c r="B93697" s="150"/>
    </row>
    <row r="93698" spans="2:2">
      <c r="B93698" s="150"/>
    </row>
    <row r="93699" spans="2:2">
      <c r="B93699" s="150"/>
    </row>
    <row r="93700" spans="2:2">
      <c r="B93700" s="150"/>
    </row>
    <row r="93701" spans="2:2">
      <c r="B93701" s="150"/>
    </row>
    <row r="93702" spans="2:2">
      <c r="B93702" s="150"/>
    </row>
    <row r="93703" spans="2:2">
      <c r="B93703" s="150"/>
    </row>
    <row r="93704" spans="2:2">
      <c r="B93704" s="150"/>
    </row>
    <row r="93705" spans="2:2">
      <c r="B93705" s="150"/>
    </row>
    <row r="93706" spans="2:2">
      <c r="B93706" s="150"/>
    </row>
    <row r="93707" spans="2:2">
      <c r="B93707" s="150"/>
    </row>
    <row r="93708" spans="2:2">
      <c r="B93708" s="150"/>
    </row>
    <row r="93709" spans="2:2">
      <c r="B93709" s="150"/>
    </row>
    <row r="93710" spans="2:2">
      <c r="B93710" s="150"/>
    </row>
    <row r="93711" spans="2:2">
      <c r="B93711" s="150"/>
    </row>
    <row r="93712" spans="2:2">
      <c r="B93712" s="150"/>
    </row>
    <row r="93713" spans="2:2">
      <c r="B93713" s="150"/>
    </row>
    <row r="93714" spans="2:2">
      <c r="B93714" s="150"/>
    </row>
    <row r="93715" spans="2:2">
      <c r="B93715" s="150"/>
    </row>
    <row r="93716" spans="2:2">
      <c r="B93716" s="150"/>
    </row>
    <row r="93717" spans="2:2">
      <c r="B93717" s="150"/>
    </row>
    <row r="93718" spans="2:2">
      <c r="B93718" s="150"/>
    </row>
    <row r="93719" spans="2:2">
      <c r="B93719" s="150"/>
    </row>
    <row r="93720" spans="2:2">
      <c r="B93720" s="150"/>
    </row>
    <row r="93721" spans="2:2">
      <c r="B93721" s="150"/>
    </row>
    <row r="93722" spans="2:2">
      <c r="B93722" s="150"/>
    </row>
    <row r="93723" spans="2:2">
      <c r="B93723" s="150"/>
    </row>
    <row r="93724" spans="2:2">
      <c r="B93724" s="150"/>
    </row>
    <row r="93725" spans="2:2">
      <c r="B93725" s="150"/>
    </row>
    <row r="93726" spans="2:2">
      <c r="B93726" s="150"/>
    </row>
    <row r="93727" spans="2:2">
      <c r="B93727" s="150"/>
    </row>
    <row r="93728" spans="2:2">
      <c r="B93728" s="150"/>
    </row>
    <row r="93729" spans="2:2">
      <c r="B93729" s="150"/>
    </row>
    <row r="93730" spans="2:2">
      <c r="B93730" s="150"/>
    </row>
    <row r="93731" spans="2:2">
      <c r="B93731" s="150"/>
    </row>
    <row r="93732" spans="2:2">
      <c r="B93732" s="150"/>
    </row>
    <row r="93733" spans="2:2">
      <c r="B93733" s="150"/>
    </row>
    <row r="93734" spans="2:2">
      <c r="B93734" s="150"/>
    </row>
    <row r="93735" spans="2:2">
      <c r="B93735" s="150"/>
    </row>
    <row r="93736" spans="2:2">
      <c r="B93736" s="150"/>
    </row>
    <row r="93737" spans="2:2">
      <c r="B93737" s="150"/>
    </row>
    <row r="93738" spans="2:2">
      <c r="B93738" s="150"/>
    </row>
    <row r="93739" spans="2:2">
      <c r="B93739" s="150"/>
    </row>
    <row r="93740" spans="2:2">
      <c r="B93740" s="150"/>
    </row>
    <row r="93741" spans="2:2">
      <c r="B93741" s="150"/>
    </row>
    <row r="93742" spans="2:2">
      <c r="B93742" s="150"/>
    </row>
    <row r="93743" spans="2:2">
      <c r="B93743" s="150"/>
    </row>
    <row r="93744" spans="2:2">
      <c r="B93744" s="150"/>
    </row>
    <row r="93745" spans="2:2">
      <c r="B93745" s="150"/>
    </row>
    <row r="93746" spans="2:2">
      <c r="B93746" s="150"/>
    </row>
    <row r="93747" spans="2:2">
      <c r="B93747" s="150"/>
    </row>
    <row r="93748" spans="2:2">
      <c r="B93748" s="150"/>
    </row>
    <row r="93749" spans="2:2">
      <c r="B93749" s="150"/>
    </row>
    <row r="93750" spans="2:2">
      <c r="B93750" s="150"/>
    </row>
    <row r="93751" spans="2:2">
      <c r="B93751" s="150"/>
    </row>
    <row r="93752" spans="2:2">
      <c r="B93752" s="150"/>
    </row>
    <row r="93753" spans="2:2">
      <c r="B93753" s="150"/>
    </row>
    <row r="93754" spans="2:2">
      <c r="B93754" s="150"/>
    </row>
    <row r="93755" spans="2:2">
      <c r="B93755" s="150"/>
    </row>
    <row r="93756" spans="2:2">
      <c r="B93756" s="150"/>
    </row>
    <row r="93757" spans="2:2">
      <c r="B93757" s="150"/>
    </row>
    <row r="93758" spans="2:2">
      <c r="B93758" s="150"/>
    </row>
    <row r="93759" spans="2:2">
      <c r="B93759" s="150"/>
    </row>
    <row r="93760" spans="2:2">
      <c r="B93760" s="150"/>
    </row>
    <row r="93761" spans="2:2">
      <c r="B93761" s="150"/>
    </row>
    <row r="93762" spans="2:2">
      <c r="B93762" s="150"/>
    </row>
    <row r="93763" spans="2:2">
      <c r="B93763" s="150"/>
    </row>
    <row r="93764" spans="2:2">
      <c r="B93764" s="150"/>
    </row>
    <row r="93765" spans="2:2">
      <c r="B93765" s="150"/>
    </row>
    <row r="93766" spans="2:2">
      <c r="B93766" s="150"/>
    </row>
    <row r="93767" spans="2:2">
      <c r="B93767" s="150"/>
    </row>
    <row r="93768" spans="2:2">
      <c r="B93768" s="150"/>
    </row>
    <row r="93769" spans="2:2">
      <c r="B93769" s="150"/>
    </row>
    <row r="93770" spans="2:2">
      <c r="B93770" s="150"/>
    </row>
    <row r="93771" spans="2:2">
      <c r="B93771" s="150"/>
    </row>
    <row r="93772" spans="2:2">
      <c r="B93772" s="150"/>
    </row>
    <row r="93773" spans="2:2">
      <c r="B93773" s="150"/>
    </row>
    <row r="93774" spans="2:2">
      <c r="B93774" s="150"/>
    </row>
    <row r="93775" spans="2:2">
      <c r="B93775" s="150"/>
    </row>
    <row r="93776" spans="2:2">
      <c r="B93776" s="150"/>
    </row>
    <row r="93777" spans="2:2">
      <c r="B93777" s="150"/>
    </row>
    <row r="93778" spans="2:2">
      <c r="B93778" s="150"/>
    </row>
    <row r="93779" spans="2:2">
      <c r="B93779" s="150"/>
    </row>
    <row r="93780" spans="2:2">
      <c r="B93780" s="150"/>
    </row>
    <row r="93781" spans="2:2">
      <c r="B93781" s="150"/>
    </row>
    <row r="93782" spans="2:2">
      <c r="B93782" s="150"/>
    </row>
    <row r="93783" spans="2:2">
      <c r="B93783" s="150"/>
    </row>
    <row r="93784" spans="2:2">
      <c r="B93784" s="150"/>
    </row>
    <row r="93785" spans="2:2">
      <c r="B93785" s="150"/>
    </row>
    <row r="93786" spans="2:2">
      <c r="B93786" s="150"/>
    </row>
    <row r="93787" spans="2:2">
      <c r="B93787" s="150"/>
    </row>
    <row r="93788" spans="2:2">
      <c r="B93788" s="150"/>
    </row>
    <row r="93789" spans="2:2">
      <c r="B93789" s="150"/>
    </row>
    <row r="93790" spans="2:2">
      <c r="B93790" s="150"/>
    </row>
    <row r="93791" spans="2:2">
      <c r="B93791" s="150"/>
    </row>
    <row r="93792" spans="2:2">
      <c r="B93792" s="150"/>
    </row>
    <row r="93793" spans="2:2">
      <c r="B93793" s="150"/>
    </row>
    <row r="93794" spans="2:2">
      <c r="B93794" s="150"/>
    </row>
    <row r="93795" spans="2:2">
      <c r="B93795" s="150"/>
    </row>
    <row r="93796" spans="2:2">
      <c r="B93796" s="150"/>
    </row>
    <row r="93797" spans="2:2">
      <c r="B93797" s="150"/>
    </row>
    <row r="93798" spans="2:2">
      <c r="B93798" s="150"/>
    </row>
    <row r="93799" spans="2:2">
      <c r="B93799" s="150"/>
    </row>
    <row r="93800" spans="2:2">
      <c r="B93800" s="150"/>
    </row>
    <row r="93801" spans="2:2">
      <c r="B93801" s="150"/>
    </row>
    <row r="93802" spans="2:2">
      <c r="B93802" s="150"/>
    </row>
    <row r="93803" spans="2:2">
      <c r="B93803" s="150"/>
    </row>
    <row r="93804" spans="2:2">
      <c r="B93804" s="150"/>
    </row>
    <row r="93805" spans="2:2">
      <c r="B93805" s="150"/>
    </row>
    <row r="93806" spans="2:2">
      <c r="B93806" s="150"/>
    </row>
    <row r="93807" spans="2:2">
      <c r="B93807" s="150"/>
    </row>
    <row r="93808" spans="2:2">
      <c r="B93808" s="150"/>
    </row>
    <row r="93809" spans="2:2">
      <c r="B93809" s="150"/>
    </row>
    <row r="93810" spans="2:2">
      <c r="B93810" s="150"/>
    </row>
    <row r="93811" spans="2:2">
      <c r="B93811" s="150"/>
    </row>
    <row r="93812" spans="2:2">
      <c r="B93812" s="150"/>
    </row>
    <row r="93813" spans="2:2">
      <c r="B93813" s="150"/>
    </row>
    <row r="93814" spans="2:2">
      <c r="B93814" s="150"/>
    </row>
    <row r="93815" spans="2:2">
      <c r="B93815" s="150"/>
    </row>
    <row r="93816" spans="2:2">
      <c r="B93816" s="150"/>
    </row>
    <row r="93817" spans="2:2">
      <c r="B93817" s="150"/>
    </row>
    <row r="93818" spans="2:2">
      <c r="B93818" s="150"/>
    </row>
    <row r="93819" spans="2:2">
      <c r="B93819" s="150"/>
    </row>
    <row r="93820" spans="2:2">
      <c r="B93820" s="150"/>
    </row>
    <row r="93821" spans="2:2">
      <c r="B93821" s="150"/>
    </row>
    <row r="93822" spans="2:2">
      <c r="B93822" s="150"/>
    </row>
    <row r="93823" spans="2:2">
      <c r="B93823" s="150"/>
    </row>
    <row r="93824" spans="2:2">
      <c r="B93824" s="150"/>
    </row>
    <row r="93825" spans="2:2">
      <c r="B93825" s="150"/>
    </row>
    <row r="93826" spans="2:2">
      <c r="B93826" s="150"/>
    </row>
    <row r="93827" spans="2:2">
      <c r="B93827" s="150"/>
    </row>
    <row r="93828" spans="2:2">
      <c r="B93828" s="150"/>
    </row>
    <row r="93829" spans="2:2">
      <c r="B93829" s="150"/>
    </row>
    <row r="93830" spans="2:2">
      <c r="B93830" s="150"/>
    </row>
    <row r="93831" spans="2:2">
      <c r="B93831" s="150"/>
    </row>
    <row r="93832" spans="2:2">
      <c r="B93832" s="150"/>
    </row>
    <row r="93833" spans="2:2">
      <c r="B93833" s="150"/>
    </row>
    <row r="93834" spans="2:2">
      <c r="B93834" s="150"/>
    </row>
    <row r="93835" spans="2:2">
      <c r="B93835" s="150"/>
    </row>
    <row r="93836" spans="2:2">
      <c r="B93836" s="150"/>
    </row>
    <row r="93837" spans="2:2">
      <c r="B93837" s="150"/>
    </row>
    <row r="93838" spans="2:2">
      <c r="B93838" s="150"/>
    </row>
    <row r="93839" spans="2:2">
      <c r="B93839" s="150"/>
    </row>
    <row r="93840" spans="2:2">
      <c r="B93840" s="150"/>
    </row>
    <row r="93841" spans="2:2">
      <c r="B93841" s="150"/>
    </row>
    <row r="93842" spans="2:2">
      <c r="B93842" s="150"/>
    </row>
    <row r="93843" spans="2:2">
      <c r="B93843" s="150"/>
    </row>
    <row r="93844" spans="2:2">
      <c r="B93844" s="150"/>
    </row>
    <row r="93845" spans="2:2">
      <c r="B93845" s="150"/>
    </row>
    <row r="93846" spans="2:2">
      <c r="B93846" s="150"/>
    </row>
    <row r="93847" spans="2:2">
      <c r="B93847" s="150"/>
    </row>
    <row r="93848" spans="2:2">
      <c r="B93848" s="150"/>
    </row>
    <row r="93849" spans="2:2">
      <c r="B93849" s="150"/>
    </row>
    <row r="93850" spans="2:2">
      <c r="B93850" s="150"/>
    </row>
    <row r="93851" spans="2:2">
      <c r="B93851" s="150"/>
    </row>
    <row r="93852" spans="2:2">
      <c r="B93852" s="150"/>
    </row>
    <row r="93853" spans="2:2">
      <c r="B93853" s="150"/>
    </row>
    <row r="93854" spans="2:2">
      <c r="B93854" s="150"/>
    </row>
    <row r="93855" spans="2:2">
      <c r="B93855" s="150"/>
    </row>
    <row r="93856" spans="2:2">
      <c r="B93856" s="150"/>
    </row>
    <row r="93857" spans="2:2">
      <c r="B93857" s="150"/>
    </row>
    <row r="93858" spans="2:2">
      <c r="B93858" s="150"/>
    </row>
    <row r="93859" spans="2:2">
      <c r="B93859" s="150"/>
    </row>
    <row r="93860" spans="2:2">
      <c r="B93860" s="150"/>
    </row>
    <row r="93861" spans="2:2">
      <c r="B93861" s="150"/>
    </row>
    <row r="93862" spans="2:2">
      <c r="B93862" s="150"/>
    </row>
    <row r="93863" spans="2:2">
      <c r="B93863" s="150"/>
    </row>
    <row r="93864" spans="2:2">
      <c r="B93864" s="150"/>
    </row>
    <row r="93865" spans="2:2">
      <c r="B93865" s="150"/>
    </row>
    <row r="93866" spans="2:2">
      <c r="B93866" s="150"/>
    </row>
    <row r="93867" spans="2:2">
      <c r="B93867" s="150"/>
    </row>
    <row r="93868" spans="2:2">
      <c r="B93868" s="150"/>
    </row>
    <row r="93869" spans="2:2">
      <c r="B93869" s="150"/>
    </row>
    <row r="93870" spans="2:2">
      <c r="B93870" s="150"/>
    </row>
    <row r="93871" spans="2:2">
      <c r="B93871" s="150"/>
    </row>
    <row r="93872" spans="2:2">
      <c r="B93872" s="150"/>
    </row>
    <row r="93873" spans="2:2">
      <c r="B93873" s="150"/>
    </row>
    <row r="93874" spans="2:2">
      <c r="B93874" s="150"/>
    </row>
    <row r="93875" spans="2:2">
      <c r="B93875" s="150"/>
    </row>
    <row r="93876" spans="2:2">
      <c r="B93876" s="150"/>
    </row>
    <row r="93877" spans="2:2">
      <c r="B93877" s="150"/>
    </row>
    <row r="93878" spans="2:2">
      <c r="B93878" s="150"/>
    </row>
    <row r="93879" spans="2:2">
      <c r="B93879" s="150"/>
    </row>
    <row r="93880" spans="2:2">
      <c r="B93880" s="150"/>
    </row>
    <row r="93881" spans="2:2">
      <c r="B93881" s="150"/>
    </row>
    <row r="93882" spans="2:2">
      <c r="B93882" s="150"/>
    </row>
    <row r="93883" spans="2:2">
      <c r="B93883" s="150"/>
    </row>
    <row r="93884" spans="2:2">
      <c r="B93884" s="150"/>
    </row>
    <row r="93885" spans="2:2">
      <c r="B93885" s="150"/>
    </row>
    <row r="93886" spans="2:2">
      <c r="B93886" s="150"/>
    </row>
    <row r="93887" spans="2:2">
      <c r="B93887" s="150"/>
    </row>
    <row r="93888" spans="2:2">
      <c r="B93888" s="150"/>
    </row>
    <row r="93889" spans="2:2">
      <c r="B93889" s="150"/>
    </row>
    <row r="93890" spans="2:2">
      <c r="B93890" s="150"/>
    </row>
    <row r="93891" spans="2:2">
      <c r="B93891" s="150"/>
    </row>
    <row r="93892" spans="2:2">
      <c r="B93892" s="150"/>
    </row>
    <row r="93893" spans="2:2">
      <c r="B93893" s="150"/>
    </row>
    <row r="93894" spans="2:2">
      <c r="B93894" s="150"/>
    </row>
    <row r="93895" spans="2:2">
      <c r="B93895" s="150"/>
    </row>
    <row r="93896" spans="2:2">
      <c r="B93896" s="150"/>
    </row>
    <row r="93897" spans="2:2">
      <c r="B93897" s="150"/>
    </row>
    <row r="93898" spans="2:2">
      <c r="B93898" s="150"/>
    </row>
    <row r="93899" spans="2:2">
      <c r="B93899" s="150"/>
    </row>
    <row r="93900" spans="2:2">
      <c r="B93900" s="150"/>
    </row>
    <row r="93901" spans="2:2">
      <c r="B93901" s="150"/>
    </row>
    <row r="93902" spans="2:2">
      <c r="B93902" s="150"/>
    </row>
    <row r="93903" spans="2:2">
      <c r="B93903" s="150"/>
    </row>
    <row r="93904" spans="2:2">
      <c r="B93904" s="150"/>
    </row>
    <row r="93905" spans="2:2">
      <c r="B93905" s="150"/>
    </row>
    <row r="93906" spans="2:2">
      <c r="B93906" s="150"/>
    </row>
    <row r="93907" spans="2:2">
      <c r="B93907" s="150"/>
    </row>
    <row r="93908" spans="2:2">
      <c r="B93908" s="150"/>
    </row>
    <row r="93909" spans="2:2">
      <c r="B93909" s="150"/>
    </row>
    <row r="93910" spans="2:2">
      <c r="B93910" s="150"/>
    </row>
    <row r="93911" spans="2:2">
      <c r="B93911" s="150"/>
    </row>
    <row r="93912" spans="2:2">
      <c r="B93912" s="150"/>
    </row>
    <row r="93913" spans="2:2">
      <c r="B93913" s="150"/>
    </row>
    <row r="93914" spans="2:2">
      <c r="B93914" s="150"/>
    </row>
    <row r="93915" spans="2:2">
      <c r="B93915" s="150"/>
    </row>
    <row r="93916" spans="2:2">
      <c r="B93916" s="150"/>
    </row>
    <row r="93917" spans="2:2">
      <c r="B93917" s="150"/>
    </row>
    <row r="93918" spans="2:2">
      <c r="B93918" s="150"/>
    </row>
    <row r="93919" spans="2:2">
      <c r="B93919" s="150"/>
    </row>
    <row r="93920" spans="2:2">
      <c r="B93920" s="150"/>
    </row>
    <row r="93921" spans="2:2">
      <c r="B93921" s="150"/>
    </row>
    <row r="93922" spans="2:2">
      <c r="B93922" s="150"/>
    </row>
    <row r="93923" spans="2:2">
      <c r="B93923" s="150"/>
    </row>
    <row r="93924" spans="2:2">
      <c r="B93924" s="150"/>
    </row>
    <row r="93925" spans="2:2">
      <c r="B93925" s="150"/>
    </row>
    <row r="93926" spans="2:2">
      <c r="B93926" s="150"/>
    </row>
    <row r="93927" spans="2:2">
      <c r="B93927" s="150"/>
    </row>
    <row r="93928" spans="2:2">
      <c r="B93928" s="150"/>
    </row>
    <row r="93929" spans="2:2">
      <c r="B93929" s="150"/>
    </row>
    <row r="93930" spans="2:2">
      <c r="B93930" s="150"/>
    </row>
    <row r="93931" spans="2:2">
      <c r="B93931" s="150"/>
    </row>
    <row r="93932" spans="2:2">
      <c r="B93932" s="150"/>
    </row>
    <row r="93933" spans="2:2">
      <c r="B93933" s="150"/>
    </row>
    <row r="93934" spans="2:2">
      <c r="B93934" s="150"/>
    </row>
    <row r="93935" spans="2:2">
      <c r="B93935" s="150"/>
    </row>
    <row r="93936" spans="2:2">
      <c r="B93936" s="150"/>
    </row>
    <row r="93937" spans="2:2">
      <c r="B93937" s="150"/>
    </row>
    <row r="93938" spans="2:2">
      <c r="B93938" s="150"/>
    </row>
    <row r="93939" spans="2:2">
      <c r="B93939" s="150"/>
    </row>
    <row r="93940" spans="2:2">
      <c r="B93940" s="150"/>
    </row>
    <row r="93941" spans="2:2">
      <c r="B93941" s="150"/>
    </row>
    <row r="93942" spans="2:2">
      <c r="B93942" s="150"/>
    </row>
    <row r="93943" spans="2:2">
      <c r="B93943" s="150"/>
    </row>
    <row r="93944" spans="2:2">
      <c r="B93944" s="150"/>
    </row>
    <row r="93945" spans="2:2">
      <c r="B93945" s="150"/>
    </row>
    <row r="93946" spans="2:2">
      <c r="B93946" s="150"/>
    </row>
    <row r="93947" spans="2:2">
      <c r="B93947" s="150"/>
    </row>
    <row r="93948" spans="2:2">
      <c r="B93948" s="150"/>
    </row>
    <row r="93949" spans="2:2">
      <c r="B93949" s="150"/>
    </row>
    <row r="93950" spans="2:2">
      <c r="B93950" s="150"/>
    </row>
    <row r="93951" spans="2:2">
      <c r="B93951" s="150"/>
    </row>
    <row r="93952" spans="2:2">
      <c r="B93952" s="150"/>
    </row>
    <row r="93953" spans="2:2">
      <c r="B93953" s="150"/>
    </row>
    <row r="93954" spans="2:2">
      <c r="B93954" s="150"/>
    </row>
    <row r="93955" spans="2:2">
      <c r="B93955" s="150"/>
    </row>
    <row r="93956" spans="2:2">
      <c r="B93956" s="150"/>
    </row>
    <row r="93957" spans="2:2">
      <c r="B93957" s="150"/>
    </row>
    <row r="93958" spans="2:2">
      <c r="B93958" s="150"/>
    </row>
    <row r="93959" spans="2:2">
      <c r="B93959" s="150"/>
    </row>
    <row r="93960" spans="2:2">
      <c r="B93960" s="150"/>
    </row>
    <row r="93961" spans="2:2">
      <c r="B93961" s="150"/>
    </row>
    <row r="93962" spans="2:2">
      <c r="B93962" s="150"/>
    </row>
    <row r="93963" spans="2:2">
      <c r="B93963" s="150"/>
    </row>
    <row r="93964" spans="2:2">
      <c r="B93964" s="150"/>
    </row>
    <row r="93965" spans="2:2">
      <c r="B93965" s="150"/>
    </row>
    <row r="93966" spans="2:2">
      <c r="B93966" s="150"/>
    </row>
    <row r="93967" spans="2:2">
      <c r="B93967" s="150"/>
    </row>
    <row r="93968" spans="2:2">
      <c r="B93968" s="150"/>
    </row>
    <row r="93969" spans="2:2">
      <c r="B93969" s="150"/>
    </row>
    <row r="93970" spans="2:2">
      <c r="B93970" s="150"/>
    </row>
    <row r="93971" spans="2:2">
      <c r="B93971" s="150"/>
    </row>
    <row r="93972" spans="2:2">
      <c r="B93972" s="150"/>
    </row>
    <row r="93973" spans="2:2">
      <c r="B93973" s="150"/>
    </row>
    <row r="93974" spans="2:2">
      <c r="B93974" s="150"/>
    </row>
    <row r="93975" spans="2:2">
      <c r="B93975" s="150"/>
    </row>
    <row r="93976" spans="2:2">
      <c r="B93976" s="150"/>
    </row>
    <row r="93977" spans="2:2">
      <c r="B93977" s="150"/>
    </row>
    <row r="93978" spans="2:2">
      <c r="B93978" s="150"/>
    </row>
    <row r="93979" spans="2:2">
      <c r="B93979" s="150"/>
    </row>
    <row r="93980" spans="2:2">
      <c r="B93980" s="150"/>
    </row>
    <row r="93981" spans="2:2">
      <c r="B93981" s="150"/>
    </row>
    <row r="93982" spans="2:2">
      <c r="B93982" s="150"/>
    </row>
    <row r="93983" spans="2:2">
      <c r="B93983" s="150"/>
    </row>
    <row r="93984" spans="2:2">
      <c r="B93984" s="150"/>
    </row>
    <row r="93985" spans="2:2">
      <c r="B93985" s="150"/>
    </row>
    <row r="93986" spans="2:2">
      <c r="B93986" s="150"/>
    </row>
    <row r="93987" spans="2:2">
      <c r="B93987" s="150"/>
    </row>
    <row r="93988" spans="2:2">
      <c r="B93988" s="150"/>
    </row>
    <row r="93989" spans="2:2">
      <c r="B93989" s="150"/>
    </row>
    <row r="93990" spans="2:2">
      <c r="B93990" s="150"/>
    </row>
    <row r="93991" spans="2:2">
      <c r="B93991" s="150"/>
    </row>
    <row r="93992" spans="2:2">
      <c r="B93992" s="150"/>
    </row>
    <row r="93993" spans="2:2">
      <c r="B93993" s="150"/>
    </row>
    <row r="93994" spans="2:2">
      <c r="B93994" s="150"/>
    </row>
    <row r="93995" spans="2:2">
      <c r="B93995" s="150"/>
    </row>
    <row r="93996" spans="2:2">
      <c r="B93996" s="150"/>
    </row>
    <row r="93997" spans="2:2">
      <c r="B93997" s="150"/>
    </row>
    <row r="93998" spans="2:2">
      <c r="B93998" s="150"/>
    </row>
    <row r="93999" spans="2:2">
      <c r="B93999" s="150"/>
    </row>
    <row r="94000" spans="2:2">
      <c r="B94000" s="150"/>
    </row>
    <row r="94001" spans="2:2">
      <c r="B94001" s="150"/>
    </row>
    <row r="94002" spans="2:2">
      <c r="B94002" s="150"/>
    </row>
    <row r="94003" spans="2:2">
      <c r="B94003" s="150"/>
    </row>
    <row r="94004" spans="2:2">
      <c r="B94004" s="150"/>
    </row>
    <row r="94005" spans="2:2">
      <c r="B94005" s="150"/>
    </row>
    <row r="94006" spans="2:2">
      <c r="B94006" s="150"/>
    </row>
    <row r="94007" spans="2:2">
      <c r="B94007" s="150"/>
    </row>
    <row r="94008" spans="2:2">
      <c r="B94008" s="150"/>
    </row>
    <row r="94009" spans="2:2">
      <c r="B94009" s="150"/>
    </row>
    <row r="94010" spans="2:2">
      <c r="B94010" s="150"/>
    </row>
    <row r="94011" spans="2:2">
      <c r="B94011" s="150"/>
    </row>
    <row r="94012" spans="2:2">
      <c r="B94012" s="150"/>
    </row>
    <row r="94013" spans="2:2">
      <c r="B94013" s="150"/>
    </row>
    <row r="94014" spans="2:2">
      <c r="B94014" s="150"/>
    </row>
    <row r="94015" spans="2:2">
      <c r="B94015" s="150"/>
    </row>
    <row r="94016" spans="2:2">
      <c r="B94016" s="150"/>
    </row>
    <row r="94017" spans="2:2">
      <c r="B94017" s="150"/>
    </row>
    <row r="94018" spans="2:2">
      <c r="B94018" s="150"/>
    </row>
    <row r="94019" spans="2:2">
      <c r="B94019" s="150"/>
    </row>
    <row r="94020" spans="2:2">
      <c r="B94020" s="150"/>
    </row>
    <row r="94021" spans="2:2">
      <c r="B94021" s="150"/>
    </row>
    <row r="94022" spans="2:2">
      <c r="B94022" s="150"/>
    </row>
    <row r="94023" spans="2:2">
      <c r="B94023" s="150"/>
    </row>
    <row r="94024" spans="2:2">
      <c r="B94024" s="150"/>
    </row>
    <row r="94025" spans="2:2">
      <c r="B94025" s="150"/>
    </row>
    <row r="94026" spans="2:2">
      <c r="B94026" s="150"/>
    </row>
    <row r="94027" spans="2:2">
      <c r="B94027" s="150"/>
    </row>
    <row r="94028" spans="2:2">
      <c r="B94028" s="150"/>
    </row>
    <row r="94029" spans="2:2">
      <c r="B94029" s="150"/>
    </row>
    <row r="94030" spans="2:2">
      <c r="B94030" s="150"/>
    </row>
    <row r="94031" spans="2:2">
      <c r="B94031" s="150"/>
    </row>
    <row r="94032" spans="2:2">
      <c r="B94032" s="150"/>
    </row>
    <row r="94033" spans="2:2">
      <c r="B94033" s="150"/>
    </row>
    <row r="94034" spans="2:2">
      <c r="B94034" s="150"/>
    </row>
    <row r="94035" spans="2:2">
      <c r="B94035" s="150"/>
    </row>
    <row r="94036" spans="2:2">
      <c r="B94036" s="150"/>
    </row>
    <row r="94037" spans="2:2">
      <c r="B94037" s="150"/>
    </row>
    <row r="94038" spans="2:2">
      <c r="B94038" s="150"/>
    </row>
    <row r="94039" spans="2:2">
      <c r="B94039" s="150"/>
    </row>
    <row r="94040" spans="2:2">
      <c r="B94040" s="150"/>
    </row>
    <row r="94041" spans="2:2">
      <c r="B94041" s="150"/>
    </row>
    <row r="94042" spans="2:2">
      <c r="B94042" s="150"/>
    </row>
    <row r="94043" spans="2:2">
      <c r="B94043" s="150"/>
    </row>
    <row r="94044" spans="2:2">
      <c r="B94044" s="150"/>
    </row>
    <row r="94045" spans="2:2">
      <c r="B94045" s="150"/>
    </row>
    <row r="94046" spans="2:2">
      <c r="B94046" s="150"/>
    </row>
    <row r="94047" spans="2:2">
      <c r="B94047" s="150"/>
    </row>
    <row r="94048" spans="2:2">
      <c r="B94048" s="150"/>
    </row>
    <row r="94049" spans="2:2">
      <c r="B94049" s="150"/>
    </row>
    <row r="94050" spans="2:2">
      <c r="B94050" s="150"/>
    </row>
    <row r="94051" spans="2:2">
      <c r="B94051" s="150"/>
    </row>
    <row r="94052" spans="2:2">
      <c r="B94052" s="150"/>
    </row>
    <row r="94053" spans="2:2">
      <c r="B94053" s="150"/>
    </row>
    <row r="94054" spans="2:2">
      <c r="B94054" s="150"/>
    </row>
    <row r="94055" spans="2:2">
      <c r="B94055" s="150"/>
    </row>
    <row r="94056" spans="2:2">
      <c r="B94056" s="150"/>
    </row>
    <row r="94057" spans="2:2">
      <c r="B94057" s="150"/>
    </row>
    <row r="94058" spans="2:2">
      <c r="B94058" s="150"/>
    </row>
    <row r="94059" spans="2:2">
      <c r="B94059" s="150"/>
    </row>
    <row r="94060" spans="2:2">
      <c r="B94060" s="150"/>
    </row>
    <row r="94061" spans="2:2">
      <c r="B94061" s="150"/>
    </row>
    <row r="94062" spans="2:2">
      <c r="B94062" s="150"/>
    </row>
    <row r="94063" spans="2:2">
      <c r="B94063" s="150"/>
    </row>
    <row r="94064" spans="2:2">
      <c r="B94064" s="150"/>
    </row>
    <row r="94065" spans="2:2">
      <c r="B94065" s="150"/>
    </row>
    <row r="94066" spans="2:2">
      <c r="B94066" s="150"/>
    </row>
    <row r="94067" spans="2:2">
      <c r="B94067" s="150"/>
    </row>
    <row r="94068" spans="2:2">
      <c r="B94068" s="150"/>
    </row>
    <row r="94069" spans="2:2">
      <c r="B94069" s="150"/>
    </row>
    <row r="94070" spans="2:2">
      <c r="B94070" s="150"/>
    </row>
    <row r="94071" spans="2:2">
      <c r="B94071" s="150"/>
    </row>
    <row r="94072" spans="2:2">
      <c r="B94072" s="150"/>
    </row>
    <row r="94073" spans="2:2">
      <c r="B94073" s="150"/>
    </row>
    <row r="94074" spans="2:2">
      <c r="B94074" s="150"/>
    </row>
    <row r="94075" spans="2:2">
      <c r="B94075" s="150"/>
    </row>
    <row r="94076" spans="2:2">
      <c r="B94076" s="150"/>
    </row>
    <row r="94077" spans="2:2">
      <c r="B94077" s="150"/>
    </row>
    <row r="94078" spans="2:2">
      <c r="B94078" s="150"/>
    </row>
    <row r="94079" spans="2:2">
      <c r="B94079" s="150"/>
    </row>
    <row r="94080" spans="2:2">
      <c r="B94080" s="150"/>
    </row>
    <row r="94081" spans="2:2">
      <c r="B94081" s="150"/>
    </row>
    <row r="94082" spans="2:2">
      <c r="B94082" s="150"/>
    </row>
    <row r="94083" spans="2:2">
      <c r="B94083" s="150"/>
    </row>
    <row r="94084" spans="2:2">
      <c r="B94084" s="150"/>
    </row>
    <row r="94085" spans="2:2">
      <c r="B94085" s="150"/>
    </row>
    <row r="94086" spans="2:2">
      <c r="B94086" s="150"/>
    </row>
    <row r="94087" spans="2:2">
      <c r="B94087" s="150"/>
    </row>
    <row r="94088" spans="2:2">
      <c r="B94088" s="150"/>
    </row>
    <row r="94089" spans="2:2">
      <c r="B94089" s="150"/>
    </row>
    <row r="94090" spans="2:2">
      <c r="B94090" s="150"/>
    </row>
    <row r="94091" spans="2:2">
      <c r="B94091" s="150"/>
    </row>
    <row r="94092" spans="2:2">
      <c r="B94092" s="150"/>
    </row>
    <row r="94093" spans="2:2">
      <c r="B94093" s="150"/>
    </row>
    <row r="94094" spans="2:2">
      <c r="B94094" s="150"/>
    </row>
    <row r="94095" spans="2:2">
      <c r="B94095" s="150"/>
    </row>
    <row r="94096" spans="2:2">
      <c r="B94096" s="150"/>
    </row>
    <row r="94097" spans="2:2">
      <c r="B94097" s="150"/>
    </row>
    <row r="94098" spans="2:2">
      <c r="B94098" s="150"/>
    </row>
    <row r="94099" spans="2:2">
      <c r="B94099" s="150"/>
    </row>
    <row r="94100" spans="2:2">
      <c r="B94100" s="150"/>
    </row>
    <row r="94101" spans="2:2">
      <c r="B94101" s="150"/>
    </row>
    <row r="94102" spans="2:2">
      <c r="B94102" s="150"/>
    </row>
    <row r="94103" spans="2:2">
      <c r="B94103" s="150"/>
    </row>
    <row r="94104" spans="2:2">
      <c r="B94104" s="150"/>
    </row>
    <row r="94105" spans="2:2">
      <c r="B94105" s="150"/>
    </row>
    <row r="94106" spans="2:2">
      <c r="B94106" s="150"/>
    </row>
    <row r="94107" spans="2:2">
      <c r="B94107" s="150"/>
    </row>
    <row r="94108" spans="2:2">
      <c r="B94108" s="150"/>
    </row>
    <row r="94109" spans="2:2">
      <c r="B94109" s="150"/>
    </row>
    <row r="94110" spans="2:2">
      <c r="B94110" s="150"/>
    </row>
    <row r="94111" spans="2:2">
      <c r="B94111" s="150"/>
    </row>
    <row r="94112" spans="2:2">
      <c r="B94112" s="150"/>
    </row>
    <row r="94113" spans="2:2">
      <c r="B94113" s="150"/>
    </row>
    <row r="94114" spans="2:2">
      <c r="B94114" s="150"/>
    </row>
    <row r="94115" spans="2:2">
      <c r="B94115" s="150"/>
    </row>
    <row r="94116" spans="2:2">
      <c r="B94116" s="150"/>
    </row>
    <row r="94117" spans="2:2">
      <c r="B94117" s="150"/>
    </row>
    <row r="94118" spans="2:2">
      <c r="B94118" s="150"/>
    </row>
    <row r="94119" spans="2:2">
      <c r="B94119" s="150"/>
    </row>
    <row r="94120" spans="2:2">
      <c r="B94120" s="150"/>
    </row>
    <row r="94121" spans="2:2">
      <c r="B94121" s="150"/>
    </row>
    <row r="94122" spans="2:2">
      <c r="B94122" s="150"/>
    </row>
    <row r="94123" spans="2:2">
      <c r="B94123" s="150"/>
    </row>
    <row r="94124" spans="2:2">
      <c r="B94124" s="150"/>
    </row>
    <row r="94125" spans="2:2">
      <c r="B94125" s="150"/>
    </row>
    <row r="94126" spans="2:2">
      <c r="B94126" s="150"/>
    </row>
    <row r="94127" spans="2:2">
      <c r="B94127" s="150"/>
    </row>
    <row r="94128" spans="2:2">
      <c r="B94128" s="150"/>
    </row>
    <row r="94129" spans="2:2">
      <c r="B94129" s="150"/>
    </row>
    <row r="94130" spans="2:2">
      <c r="B94130" s="150"/>
    </row>
    <row r="94131" spans="2:2">
      <c r="B94131" s="150"/>
    </row>
    <row r="94132" spans="2:2">
      <c r="B94132" s="150"/>
    </row>
    <row r="94133" spans="2:2">
      <c r="B94133" s="150"/>
    </row>
    <row r="94134" spans="2:2">
      <c r="B94134" s="150"/>
    </row>
    <row r="94135" spans="2:2">
      <c r="B94135" s="150"/>
    </row>
    <row r="94136" spans="2:2">
      <c r="B94136" s="150"/>
    </row>
    <row r="94137" spans="2:2">
      <c r="B94137" s="150"/>
    </row>
    <row r="94138" spans="2:2">
      <c r="B94138" s="150"/>
    </row>
    <row r="94139" spans="2:2">
      <c r="B94139" s="150"/>
    </row>
    <row r="94140" spans="2:2">
      <c r="B94140" s="150"/>
    </row>
    <row r="94141" spans="2:2">
      <c r="B94141" s="150"/>
    </row>
    <row r="94142" spans="2:2">
      <c r="B94142" s="150"/>
    </row>
    <row r="94143" spans="2:2">
      <c r="B94143" s="150"/>
    </row>
    <row r="94144" spans="2:2">
      <c r="B94144" s="150"/>
    </row>
    <row r="94145" spans="2:2">
      <c r="B94145" s="150"/>
    </row>
    <row r="94146" spans="2:2">
      <c r="B94146" s="150"/>
    </row>
    <row r="94147" spans="2:2">
      <c r="B94147" s="150"/>
    </row>
    <row r="94148" spans="2:2">
      <c r="B94148" s="150"/>
    </row>
    <row r="94149" spans="2:2">
      <c r="B94149" s="150"/>
    </row>
    <row r="94150" spans="2:2">
      <c r="B94150" s="150"/>
    </row>
    <row r="94151" spans="2:2">
      <c r="B94151" s="150"/>
    </row>
    <row r="94152" spans="2:2">
      <c r="B94152" s="150"/>
    </row>
    <row r="94153" spans="2:2">
      <c r="B94153" s="150"/>
    </row>
    <row r="94154" spans="2:2">
      <c r="B94154" s="150"/>
    </row>
    <row r="94155" spans="2:2">
      <c r="B94155" s="150"/>
    </row>
    <row r="94156" spans="2:2">
      <c r="B94156" s="150"/>
    </row>
    <row r="94157" spans="2:2">
      <c r="B94157" s="150"/>
    </row>
    <row r="94158" spans="2:2">
      <c r="B94158" s="150"/>
    </row>
    <row r="94159" spans="2:2">
      <c r="B94159" s="150"/>
    </row>
    <row r="94160" spans="2:2">
      <c r="B94160" s="150"/>
    </row>
    <row r="94161" spans="2:2">
      <c r="B94161" s="150"/>
    </row>
    <row r="94162" spans="2:2">
      <c r="B94162" s="150"/>
    </row>
    <row r="94163" spans="2:2">
      <c r="B94163" s="150"/>
    </row>
    <row r="94164" spans="2:2">
      <c r="B94164" s="150"/>
    </row>
    <row r="94165" spans="2:2">
      <c r="B94165" s="150"/>
    </row>
    <row r="94166" spans="2:2">
      <c r="B94166" s="150"/>
    </row>
    <row r="94167" spans="2:2">
      <c r="B94167" s="150"/>
    </row>
    <row r="94168" spans="2:2">
      <c r="B94168" s="150"/>
    </row>
    <row r="94169" spans="2:2">
      <c r="B94169" s="150"/>
    </row>
    <row r="94170" spans="2:2">
      <c r="B94170" s="150"/>
    </row>
    <row r="94171" spans="2:2">
      <c r="B94171" s="150"/>
    </row>
    <row r="94172" spans="2:2">
      <c r="B94172" s="150"/>
    </row>
    <row r="94173" spans="2:2">
      <c r="B94173" s="150"/>
    </row>
    <row r="94174" spans="2:2">
      <c r="B94174" s="150"/>
    </row>
    <row r="94175" spans="2:2">
      <c r="B94175" s="150"/>
    </row>
    <row r="94176" spans="2:2">
      <c r="B94176" s="150"/>
    </row>
    <row r="94177" spans="2:2">
      <c r="B94177" s="150"/>
    </row>
    <row r="94178" spans="2:2">
      <c r="B94178" s="150"/>
    </row>
    <row r="94179" spans="2:2">
      <c r="B94179" s="150"/>
    </row>
    <row r="94180" spans="2:2">
      <c r="B94180" s="150"/>
    </row>
    <row r="94181" spans="2:2">
      <c r="B94181" s="150"/>
    </row>
    <row r="94182" spans="2:2">
      <c r="B94182" s="150"/>
    </row>
    <row r="94183" spans="2:2">
      <c r="B94183" s="150"/>
    </row>
    <row r="94184" spans="2:2">
      <c r="B94184" s="150"/>
    </row>
    <row r="94185" spans="2:2">
      <c r="B94185" s="150"/>
    </row>
    <row r="94186" spans="2:2">
      <c r="B94186" s="150"/>
    </row>
    <row r="94187" spans="2:2">
      <c r="B94187" s="150"/>
    </row>
    <row r="94188" spans="2:2">
      <c r="B94188" s="150"/>
    </row>
    <row r="94189" spans="2:2">
      <c r="B94189" s="150"/>
    </row>
    <row r="94190" spans="2:2">
      <c r="B94190" s="150"/>
    </row>
    <row r="94191" spans="2:2">
      <c r="B94191" s="150"/>
    </row>
    <row r="94192" spans="2:2">
      <c r="B94192" s="150"/>
    </row>
    <row r="94193" spans="2:2">
      <c r="B94193" s="150"/>
    </row>
    <row r="94194" spans="2:2">
      <c r="B94194" s="150"/>
    </row>
    <row r="94195" spans="2:2">
      <c r="B94195" s="150"/>
    </row>
    <row r="94196" spans="2:2">
      <c r="B94196" s="150"/>
    </row>
    <row r="94197" spans="2:2">
      <c r="B94197" s="150"/>
    </row>
    <row r="94198" spans="2:2">
      <c r="B94198" s="150"/>
    </row>
    <row r="94199" spans="2:2">
      <c r="B94199" s="150"/>
    </row>
    <row r="94200" spans="2:2">
      <c r="B94200" s="150"/>
    </row>
    <row r="94201" spans="2:2">
      <c r="B94201" s="150"/>
    </row>
    <row r="94202" spans="2:2">
      <c r="B94202" s="150"/>
    </row>
    <row r="94203" spans="2:2">
      <c r="B94203" s="150"/>
    </row>
    <row r="94204" spans="2:2">
      <c r="B94204" s="150"/>
    </row>
    <row r="94205" spans="2:2">
      <c r="B94205" s="150"/>
    </row>
    <row r="94206" spans="2:2">
      <c r="B94206" s="150"/>
    </row>
    <row r="94207" spans="2:2">
      <c r="B94207" s="150"/>
    </row>
    <row r="94208" spans="2:2">
      <c r="B94208" s="150"/>
    </row>
    <row r="94209" spans="2:2">
      <c r="B94209" s="150"/>
    </row>
    <row r="94210" spans="2:2">
      <c r="B94210" s="150"/>
    </row>
    <row r="94211" spans="2:2">
      <c r="B94211" s="150"/>
    </row>
    <row r="94212" spans="2:2">
      <c r="B94212" s="150"/>
    </row>
    <row r="94213" spans="2:2">
      <c r="B94213" s="150"/>
    </row>
    <row r="94214" spans="2:2">
      <c r="B94214" s="150"/>
    </row>
    <row r="94215" spans="2:2">
      <c r="B94215" s="150"/>
    </row>
    <row r="94216" spans="2:2">
      <c r="B94216" s="150"/>
    </row>
    <row r="94217" spans="2:2">
      <c r="B94217" s="150"/>
    </row>
    <row r="94218" spans="2:2">
      <c r="B94218" s="150"/>
    </row>
    <row r="94219" spans="2:2">
      <c r="B94219" s="150"/>
    </row>
    <row r="94220" spans="2:2">
      <c r="B94220" s="150"/>
    </row>
    <row r="94221" spans="2:2">
      <c r="B94221" s="150"/>
    </row>
    <row r="94222" spans="2:2">
      <c r="B94222" s="150"/>
    </row>
    <row r="94223" spans="2:2">
      <c r="B94223" s="150"/>
    </row>
    <row r="94224" spans="2:2">
      <c r="B94224" s="150"/>
    </row>
    <row r="94225" spans="2:2">
      <c r="B94225" s="150"/>
    </row>
    <row r="94226" spans="2:2">
      <c r="B94226" s="150"/>
    </row>
    <row r="94227" spans="2:2">
      <c r="B94227" s="150"/>
    </row>
    <row r="94228" spans="2:2">
      <c r="B94228" s="150"/>
    </row>
    <row r="94229" spans="2:2">
      <c r="B94229" s="150"/>
    </row>
    <row r="94230" spans="2:2">
      <c r="B94230" s="150"/>
    </row>
    <row r="94231" spans="2:2">
      <c r="B94231" s="150"/>
    </row>
    <row r="94232" spans="2:2">
      <c r="B94232" s="150"/>
    </row>
    <row r="94233" spans="2:2">
      <c r="B94233" s="150"/>
    </row>
    <row r="94234" spans="2:2">
      <c r="B94234" s="150"/>
    </row>
    <row r="94235" spans="2:2">
      <c r="B94235" s="150"/>
    </row>
    <row r="94236" spans="2:2">
      <c r="B94236" s="150"/>
    </row>
    <row r="94237" spans="2:2">
      <c r="B94237" s="150"/>
    </row>
    <row r="94238" spans="2:2">
      <c r="B94238" s="150"/>
    </row>
    <row r="94239" spans="2:2">
      <c r="B94239" s="150"/>
    </row>
    <row r="94240" spans="2:2">
      <c r="B94240" s="150"/>
    </row>
    <row r="94241" spans="2:2">
      <c r="B94241" s="150"/>
    </row>
    <row r="94242" spans="2:2">
      <c r="B94242" s="150"/>
    </row>
    <row r="94243" spans="2:2">
      <c r="B94243" s="150"/>
    </row>
    <row r="94244" spans="2:2">
      <c r="B94244" s="150"/>
    </row>
    <row r="94245" spans="2:2">
      <c r="B94245" s="150"/>
    </row>
    <row r="94246" spans="2:2">
      <c r="B94246" s="150"/>
    </row>
    <row r="94247" spans="2:2">
      <c r="B94247" s="150"/>
    </row>
    <row r="94248" spans="2:2">
      <c r="B94248" s="150"/>
    </row>
    <row r="94249" spans="2:2">
      <c r="B94249" s="150"/>
    </row>
    <row r="94250" spans="2:2">
      <c r="B94250" s="150"/>
    </row>
    <row r="94251" spans="2:2">
      <c r="B94251" s="150"/>
    </row>
    <row r="94252" spans="2:2">
      <c r="B94252" s="150"/>
    </row>
    <row r="94253" spans="2:2">
      <c r="B94253" s="150"/>
    </row>
    <row r="94254" spans="2:2">
      <c r="B94254" s="150"/>
    </row>
    <row r="94255" spans="2:2">
      <c r="B94255" s="150"/>
    </row>
    <row r="94256" spans="2:2">
      <c r="B94256" s="150"/>
    </row>
    <row r="94257" spans="2:2">
      <c r="B94257" s="150"/>
    </row>
    <row r="94258" spans="2:2">
      <c r="B94258" s="150"/>
    </row>
    <row r="94259" spans="2:2">
      <c r="B94259" s="150"/>
    </row>
    <row r="94260" spans="2:2">
      <c r="B94260" s="150"/>
    </row>
    <row r="94261" spans="2:2">
      <c r="B94261" s="150"/>
    </row>
    <row r="94262" spans="2:2">
      <c r="B94262" s="150"/>
    </row>
    <row r="94263" spans="2:2">
      <c r="B94263" s="150"/>
    </row>
    <row r="94264" spans="2:2">
      <c r="B94264" s="150"/>
    </row>
    <row r="94265" spans="2:2">
      <c r="B94265" s="150"/>
    </row>
    <row r="94266" spans="2:2">
      <c r="B94266" s="150"/>
    </row>
    <row r="94267" spans="2:2">
      <c r="B94267" s="150"/>
    </row>
    <row r="94268" spans="2:2">
      <c r="B94268" s="150"/>
    </row>
    <row r="94269" spans="2:2">
      <c r="B94269" s="150"/>
    </row>
    <row r="94270" spans="2:2">
      <c r="B94270" s="150"/>
    </row>
    <row r="94271" spans="2:2">
      <c r="B94271" s="150"/>
    </row>
    <row r="94272" spans="2:2">
      <c r="B94272" s="150"/>
    </row>
    <row r="94273" spans="2:2">
      <c r="B94273" s="150"/>
    </row>
    <row r="94274" spans="2:2">
      <c r="B94274" s="150"/>
    </row>
    <row r="94275" spans="2:2">
      <c r="B94275" s="150"/>
    </row>
    <row r="94276" spans="2:2">
      <c r="B94276" s="150"/>
    </row>
    <row r="94277" spans="2:2">
      <c r="B94277" s="150"/>
    </row>
    <row r="94278" spans="2:2">
      <c r="B94278" s="150"/>
    </row>
    <row r="94279" spans="2:2">
      <c r="B94279" s="150"/>
    </row>
    <row r="94280" spans="2:2">
      <c r="B94280" s="150"/>
    </row>
    <row r="94281" spans="2:2">
      <c r="B94281" s="150"/>
    </row>
    <row r="94282" spans="2:2">
      <c r="B94282" s="150"/>
    </row>
    <row r="94283" spans="2:2">
      <c r="B94283" s="150"/>
    </row>
    <row r="94284" spans="2:2">
      <c r="B94284" s="150"/>
    </row>
    <row r="94285" spans="2:2">
      <c r="B94285" s="150"/>
    </row>
    <row r="94286" spans="2:2">
      <c r="B94286" s="150"/>
    </row>
    <row r="94287" spans="2:2">
      <c r="B94287" s="150"/>
    </row>
    <row r="94288" spans="2:2">
      <c r="B94288" s="150"/>
    </row>
    <row r="94289" spans="2:2">
      <c r="B94289" s="150"/>
    </row>
    <row r="94290" spans="2:2">
      <c r="B94290" s="150"/>
    </row>
    <row r="94291" spans="2:2">
      <c r="B94291" s="150"/>
    </row>
    <row r="94292" spans="2:2">
      <c r="B94292" s="150"/>
    </row>
    <row r="94293" spans="2:2">
      <c r="B94293" s="150"/>
    </row>
    <row r="94294" spans="2:2">
      <c r="B94294" s="150"/>
    </row>
    <row r="94295" spans="2:2">
      <c r="B94295" s="150"/>
    </row>
    <row r="94296" spans="2:2">
      <c r="B94296" s="150"/>
    </row>
    <row r="94297" spans="2:2">
      <c r="B94297" s="150"/>
    </row>
    <row r="94298" spans="2:2">
      <c r="B94298" s="150"/>
    </row>
    <row r="94299" spans="2:2">
      <c r="B94299" s="150"/>
    </row>
    <row r="94300" spans="2:2">
      <c r="B94300" s="150"/>
    </row>
    <row r="94301" spans="2:2">
      <c r="B94301" s="150"/>
    </row>
    <row r="94302" spans="2:2">
      <c r="B94302" s="150"/>
    </row>
    <row r="94303" spans="2:2">
      <c r="B94303" s="150"/>
    </row>
    <row r="94304" spans="2:2">
      <c r="B94304" s="150"/>
    </row>
    <row r="94305" spans="2:2">
      <c r="B94305" s="150"/>
    </row>
    <row r="94306" spans="2:2">
      <c r="B94306" s="150"/>
    </row>
    <row r="94307" spans="2:2">
      <c r="B94307" s="150"/>
    </row>
    <row r="94308" spans="2:2">
      <c r="B94308" s="150"/>
    </row>
    <row r="94309" spans="2:2">
      <c r="B94309" s="150"/>
    </row>
    <row r="94310" spans="2:2">
      <c r="B94310" s="150"/>
    </row>
    <row r="94311" spans="2:2">
      <c r="B94311" s="150"/>
    </row>
    <row r="94312" spans="2:2">
      <c r="B94312" s="150"/>
    </row>
    <row r="94313" spans="2:2">
      <c r="B94313" s="150"/>
    </row>
    <row r="94314" spans="2:2">
      <c r="B94314" s="150"/>
    </row>
    <row r="94315" spans="2:2">
      <c r="B94315" s="150"/>
    </row>
    <row r="94316" spans="2:2">
      <c r="B94316" s="150"/>
    </row>
    <row r="94317" spans="2:2">
      <c r="B94317" s="150"/>
    </row>
    <row r="94318" spans="2:2">
      <c r="B94318" s="150"/>
    </row>
    <row r="94319" spans="2:2">
      <c r="B94319" s="150"/>
    </row>
    <row r="94320" spans="2:2">
      <c r="B94320" s="150"/>
    </row>
    <row r="94321" spans="2:2">
      <c r="B94321" s="150"/>
    </row>
    <row r="94322" spans="2:2">
      <c r="B94322" s="150"/>
    </row>
    <row r="94323" spans="2:2">
      <c r="B94323" s="150"/>
    </row>
    <row r="94324" spans="2:2">
      <c r="B94324" s="150"/>
    </row>
    <row r="94325" spans="2:2">
      <c r="B94325" s="150"/>
    </row>
    <row r="94326" spans="2:2">
      <c r="B94326" s="150"/>
    </row>
    <row r="94327" spans="2:2">
      <c r="B94327" s="150"/>
    </row>
    <row r="94328" spans="2:2">
      <c r="B94328" s="150"/>
    </row>
    <row r="94329" spans="2:2">
      <c r="B94329" s="150"/>
    </row>
    <row r="94330" spans="2:2">
      <c r="B94330" s="150"/>
    </row>
    <row r="94331" spans="2:2">
      <c r="B94331" s="150"/>
    </row>
    <row r="94332" spans="2:2">
      <c r="B94332" s="150"/>
    </row>
    <row r="94333" spans="2:2">
      <c r="B94333" s="150"/>
    </row>
    <row r="94334" spans="2:2">
      <c r="B94334" s="150"/>
    </row>
    <row r="94335" spans="2:2">
      <c r="B94335" s="150"/>
    </row>
    <row r="94336" spans="2:2">
      <c r="B94336" s="150"/>
    </row>
    <row r="94337" spans="2:2">
      <c r="B94337" s="150"/>
    </row>
    <row r="94338" spans="2:2">
      <c r="B94338" s="150"/>
    </row>
    <row r="94339" spans="2:2">
      <c r="B94339" s="150"/>
    </row>
    <row r="94340" spans="2:2">
      <c r="B94340" s="150"/>
    </row>
    <row r="94341" spans="2:2">
      <c r="B94341" s="150"/>
    </row>
    <row r="94342" spans="2:2">
      <c r="B94342" s="150"/>
    </row>
    <row r="94343" spans="2:2">
      <c r="B94343" s="150"/>
    </row>
    <row r="94344" spans="2:2">
      <c r="B94344" s="150"/>
    </row>
    <row r="94345" spans="2:2">
      <c r="B94345" s="150"/>
    </row>
    <row r="94346" spans="2:2">
      <c r="B94346" s="150"/>
    </row>
    <row r="94347" spans="2:2">
      <c r="B94347" s="150"/>
    </row>
    <row r="94348" spans="2:2">
      <c r="B94348" s="150"/>
    </row>
    <row r="94349" spans="2:2">
      <c r="B94349" s="150"/>
    </row>
    <row r="94350" spans="2:2">
      <c r="B94350" s="150"/>
    </row>
    <row r="94351" spans="2:2">
      <c r="B94351" s="150"/>
    </row>
    <row r="94352" spans="2:2">
      <c r="B94352" s="150"/>
    </row>
    <row r="94353" spans="2:2">
      <c r="B94353" s="150"/>
    </row>
    <row r="94354" spans="2:2">
      <c r="B94354" s="150"/>
    </row>
    <row r="94355" spans="2:2">
      <c r="B94355" s="150"/>
    </row>
    <row r="94356" spans="2:2">
      <c r="B94356" s="150"/>
    </row>
    <row r="94357" spans="2:2">
      <c r="B94357" s="150"/>
    </row>
    <row r="94358" spans="2:2">
      <c r="B94358" s="150"/>
    </row>
    <row r="94359" spans="2:2">
      <c r="B94359" s="150"/>
    </row>
    <row r="94360" spans="2:2">
      <c r="B94360" s="150"/>
    </row>
    <row r="94361" spans="2:2">
      <c r="B94361" s="150"/>
    </row>
    <row r="94362" spans="2:2">
      <c r="B94362" s="150"/>
    </row>
    <row r="94363" spans="2:2">
      <c r="B94363" s="150"/>
    </row>
    <row r="94364" spans="2:2">
      <c r="B94364" s="150"/>
    </row>
    <row r="94365" spans="2:2">
      <c r="B94365" s="150"/>
    </row>
    <row r="94366" spans="2:2">
      <c r="B94366" s="150"/>
    </row>
    <row r="94367" spans="2:2">
      <c r="B94367" s="150"/>
    </row>
    <row r="94368" spans="2:2">
      <c r="B94368" s="150"/>
    </row>
    <row r="94369" spans="2:2">
      <c r="B94369" s="150"/>
    </row>
    <row r="94370" spans="2:2">
      <c r="B94370" s="150"/>
    </row>
    <row r="94371" spans="2:2">
      <c r="B94371" s="150"/>
    </row>
    <row r="94372" spans="2:2">
      <c r="B94372" s="150"/>
    </row>
    <row r="94373" spans="2:2">
      <c r="B94373" s="150"/>
    </row>
    <row r="94374" spans="2:2">
      <c r="B94374" s="150"/>
    </row>
    <row r="94375" spans="2:2">
      <c r="B94375" s="150"/>
    </row>
    <row r="94376" spans="2:2">
      <c r="B94376" s="150"/>
    </row>
    <row r="94377" spans="2:2">
      <c r="B94377" s="150"/>
    </row>
    <row r="94378" spans="2:2">
      <c r="B94378" s="150"/>
    </row>
    <row r="94379" spans="2:2">
      <c r="B94379" s="150"/>
    </row>
    <row r="94380" spans="2:2">
      <c r="B94380" s="150"/>
    </row>
    <row r="94381" spans="2:2">
      <c r="B94381" s="150"/>
    </row>
    <row r="94382" spans="2:2">
      <c r="B94382" s="150"/>
    </row>
    <row r="94383" spans="2:2">
      <c r="B94383" s="150"/>
    </row>
    <row r="94384" spans="2:2">
      <c r="B94384" s="150"/>
    </row>
    <row r="94385" spans="2:2">
      <c r="B94385" s="150"/>
    </row>
    <row r="94386" spans="2:2">
      <c r="B94386" s="150"/>
    </row>
    <row r="94387" spans="2:2">
      <c r="B94387" s="150"/>
    </row>
    <row r="94388" spans="2:2">
      <c r="B94388" s="150"/>
    </row>
    <row r="94389" spans="2:2">
      <c r="B94389" s="150"/>
    </row>
    <row r="94390" spans="2:2">
      <c r="B94390" s="150"/>
    </row>
    <row r="94391" spans="2:2">
      <c r="B94391" s="150"/>
    </row>
    <row r="94392" spans="2:2">
      <c r="B94392" s="150"/>
    </row>
    <row r="94393" spans="2:2">
      <c r="B94393" s="150"/>
    </row>
    <row r="94394" spans="2:2">
      <c r="B94394" s="150"/>
    </row>
    <row r="94395" spans="2:2">
      <c r="B94395" s="150"/>
    </row>
    <row r="94396" spans="2:2">
      <c r="B94396" s="150"/>
    </row>
    <row r="94397" spans="2:2">
      <c r="B94397" s="150"/>
    </row>
    <row r="94398" spans="2:2">
      <c r="B94398" s="150"/>
    </row>
    <row r="94399" spans="2:2">
      <c r="B94399" s="150"/>
    </row>
    <row r="94400" spans="2:2">
      <c r="B94400" s="150"/>
    </row>
    <row r="94401" spans="2:2">
      <c r="B94401" s="150"/>
    </row>
    <row r="94402" spans="2:2">
      <c r="B94402" s="150"/>
    </row>
    <row r="94403" spans="2:2">
      <c r="B94403" s="150"/>
    </row>
    <row r="94404" spans="2:2">
      <c r="B94404" s="150"/>
    </row>
    <row r="94405" spans="2:2">
      <c r="B94405" s="150"/>
    </row>
    <row r="94406" spans="2:2">
      <c r="B94406" s="150"/>
    </row>
    <row r="94407" spans="2:2">
      <c r="B94407" s="150"/>
    </row>
    <row r="94408" spans="2:2">
      <c r="B94408" s="150"/>
    </row>
    <row r="94409" spans="2:2">
      <c r="B94409" s="150"/>
    </row>
    <row r="94410" spans="2:2">
      <c r="B94410" s="150"/>
    </row>
    <row r="94411" spans="2:2">
      <c r="B94411" s="150"/>
    </row>
    <row r="94412" spans="2:2">
      <c r="B94412" s="150"/>
    </row>
    <row r="94413" spans="2:2">
      <c r="B94413" s="150"/>
    </row>
    <row r="94414" spans="2:2">
      <c r="B94414" s="150"/>
    </row>
    <row r="94415" spans="2:2">
      <c r="B94415" s="150"/>
    </row>
    <row r="94416" spans="2:2">
      <c r="B94416" s="150"/>
    </row>
    <row r="94417" spans="2:2">
      <c r="B94417" s="150"/>
    </row>
    <row r="94418" spans="2:2">
      <c r="B94418" s="150"/>
    </row>
    <row r="94419" spans="2:2">
      <c r="B94419" s="150"/>
    </row>
    <row r="94420" spans="2:2">
      <c r="B94420" s="150"/>
    </row>
    <row r="94421" spans="2:2">
      <c r="B94421" s="150"/>
    </row>
    <row r="94422" spans="2:2">
      <c r="B94422" s="150"/>
    </row>
    <row r="94423" spans="2:2">
      <c r="B94423" s="150"/>
    </row>
    <row r="94424" spans="2:2">
      <c r="B94424" s="150"/>
    </row>
    <row r="94425" spans="2:2">
      <c r="B94425" s="150"/>
    </row>
    <row r="94426" spans="2:2">
      <c r="B94426" s="150"/>
    </row>
    <row r="94427" spans="2:2">
      <c r="B94427" s="150"/>
    </row>
    <row r="94428" spans="2:2">
      <c r="B94428" s="150"/>
    </row>
    <row r="94429" spans="2:2">
      <c r="B94429" s="150"/>
    </row>
    <row r="94430" spans="2:2">
      <c r="B94430" s="150"/>
    </row>
    <row r="94431" spans="2:2">
      <c r="B94431" s="150"/>
    </row>
    <row r="94432" spans="2:2">
      <c r="B94432" s="150"/>
    </row>
    <row r="94433" spans="2:2">
      <c r="B94433" s="150"/>
    </row>
    <row r="94434" spans="2:2">
      <c r="B94434" s="150"/>
    </row>
    <row r="94435" spans="2:2">
      <c r="B94435" s="150"/>
    </row>
    <row r="94436" spans="2:2">
      <c r="B94436" s="150"/>
    </row>
    <row r="94437" spans="2:2">
      <c r="B94437" s="150"/>
    </row>
    <row r="94438" spans="2:2">
      <c r="B94438" s="150"/>
    </row>
    <row r="94439" spans="2:2">
      <c r="B94439" s="150"/>
    </row>
    <row r="94440" spans="2:2">
      <c r="B94440" s="150"/>
    </row>
    <row r="94441" spans="2:2">
      <c r="B94441" s="150"/>
    </row>
    <row r="94442" spans="2:2">
      <c r="B94442" s="150"/>
    </row>
    <row r="94443" spans="2:2">
      <c r="B94443" s="150"/>
    </row>
    <row r="94444" spans="2:2">
      <c r="B94444" s="150"/>
    </row>
    <row r="94445" spans="2:2">
      <c r="B94445" s="150"/>
    </row>
    <row r="94446" spans="2:2">
      <c r="B94446" s="150"/>
    </row>
    <row r="94447" spans="2:2">
      <c r="B94447" s="150"/>
    </row>
    <row r="94448" spans="2:2">
      <c r="B94448" s="150"/>
    </row>
    <row r="94449" spans="2:2">
      <c r="B94449" s="150"/>
    </row>
    <row r="94450" spans="2:2">
      <c r="B94450" s="150"/>
    </row>
    <row r="94451" spans="2:2">
      <c r="B94451" s="150"/>
    </row>
    <row r="94452" spans="2:2">
      <c r="B94452" s="150"/>
    </row>
    <row r="94453" spans="2:2">
      <c r="B94453" s="150"/>
    </row>
    <row r="94454" spans="2:2">
      <c r="B94454" s="150"/>
    </row>
    <row r="94455" spans="2:2">
      <c r="B94455" s="150"/>
    </row>
    <row r="94456" spans="2:2">
      <c r="B94456" s="150"/>
    </row>
    <row r="94457" spans="2:2">
      <c r="B94457" s="150"/>
    </row>
    <row r="94458" spans="2:2">
      <c r="B94458" s="150"/>
    </row>
    <row r="94459" spans="2:2">
      <c r="B94459" s="150"/>
    </row>
    <row r="94460" spans="2:2">
      <c r="B94460" s="150"/>
    </row>
    <row r="94461" spans="2:2">
      <c r="B94461" s="150"/>
    </row>
    <row r="94462" spans="2:2">
      <c r="B94462" s="150"/>
    </row>
    <row r="94463" spans="2:2">
      <c r="B94463" s="150"/>
    </row>
    <row r="94464" spans="2:2">
      <c r="B94464" s="150"/>
    </row>
    <row r="94465" spans="2:2">
      <c r="B94465" s="150"/>
    </row>
    <row r="94466" spans="2:2">
      <c r="B94466" s="150"/>
    </row>
    <row r="94467" spans="2:2">
      <c r="B94467" s="150"/>
    </row>
    <row r="94468" spans="2:2">
      <c r="B94468" s="150"/>
    </row>
    <row r="94469" spans="2:2">
      <c r="B94469" s="150"/>
    </row>
    <row r="94470" spans="2:2">
      <c r="B94470" s="150"/>
    </row>
    <row r="94471" spans="2:2">
      <c r="B94471" s="150"/>
    </row>
    <row r="94472" spans="2:2">
      <c r="B94472" s="150"/>
    </row>
    <row r="94473" spans="2:2">
      <c r="B94473" s="150"/>
    </row>
    <row r="94474" spans="2:2">
      <c r="B94474" s="150"/>
    </row>
    <row r="94475" spans="2:2">
      <c r="B94475" s="150"/>
    </row>
    <row r="94476" spans="2:2">
      <c r="B94476" s="150"/>
    </row>
    <row r="94477" spans="2:2">
      <c r="B94477" s="150"/>
    </row>
    <row r="94478" spans="2:2">
      <c r="B94478" s="150"/>
    </row>
    <row r="94479" spans="2:2">
      <c r="B94479" s="150"/>
    </row>
    <row r="94480" spans="2:2">
      <c r="B94480" s="150"/>
    </row>
    <row r="94481" spans="2:2">
      <c r="B94481" s="150"/>
    </row>
    <row r="94482" spans="2:2">
      <c r="B94482" s="150"/>
    </row>
    <row r="94483" spans="2:2">
      <c r="B94483" s="150"/>
    </row>
    <row r="94484" spans="2:2">
      <c r="B94484" s="150"/>
    </row>
    <row r="94485" spans="2:2">
      <c r="B94485" s="150"/>
    </row>
    <row r="94486" spans="2:2">
      <c r="B94486" s="150"/>
    </row>
    <row r="94487" spans="2:2">
      <c r="B94487" s="150"/>
    </row>
    <row r="94488" spans="2:2">
      <c r="B94488" s="150"/>
    </row>
    <row r="94489" spans="2:2">
      <c r="B94489" s="150"/>
    </row>
    <row r="94490" spans="2:2">
      <c r="B94490" s="150"/>
    </row>
    <row r="94491" spans="2:2">
      <c r="B94491" s="150"/>
    </row>
    <row r="94492" spans="2:2">
      <c r="B94492" s="150"/>
    </row>
    <row r="94493" spans="2:2">
      <c r="B94493" s="150"/>
    </row>
    <row r="94494" spans="2:2">
      <c r="B94494" s="150"/>
    </row>
    <row r="94495" spans="2:2">
      <c r="B94495" s="150"/>
    </row>
    <row r="94496" spans="2:2">
      <c r="B94496" s="150"/>
    </row>
    <row r="94497" spans="2:2">
      <c r="B94497" s="150"/>
    </row>
    <row r="94498" spans="2:2">
      <c r="B94498" s="150"/>
    </row>
    <row r="94499" spans="2:2">
      <c r="B94499" s="150"/>
    </row>
    <row r="94500" spans="2:2">
      <c r="B94500" s="150"/>
    </row>
    <row r="94501" spans="2:2">
      <c r="B94501" s="150"/>
    </row>
    <row r="94502" spans="2:2">
      <c r="B94502" s="150"/>
    </row>
    <row r="94503" spans="2:2">
      <c r="B94503" s="150"/>
    </row>
    <row r="94504" spans="2:2">
      <c r="B94504" s="150"/>
    </row>
    <row r="94505" spans="2:2">
      <c r="B94505" s="150"/>
    </row>
    <row r="94506" spans="2:2">
      <c r="B94506" s="150"/>
    </row>
    <row r="94507" spans="2:2">
      <c r="B94507" s="150"/>
    </row>
    <row r="94508" spans="2:2">
      <c r="B94508" s="150"/>
    </row>
    <row r="94509" spans="2:2">
      <c r="B94509" s="150"/>
    </row>
    <row r="94510" spans="2:2">
      <c r="B94510" s="150"/>
    </row>
    <row r="94511" spans="2:2">
      <c r="B94511" s="150"/>
    </row>
    <row r="94512" spans="2:2">
      <c r="B94512" s="150"/>
    </row>
    <row r="94513" spans="2:2">
      <c r="B94513" s="150"/>
    </row>
    <row r="94514" spans="2:2">
      <c r="B94514" s="150"/>
    </row>
    <row r="94515" spans="2:2">
      <c r="B94515" s="150"/>
    </row>
    <row r="94516" spans="2:2">
      <c r="B94516" s="150"/>
    </row>
    <row r="94517" spans="2:2">
      <c r="B94517" s="150"/>
    </row>
    <row r="94518" spans="2:2">
      <c r="B94518" s="150"/>
    </row>
    <row r="94519" spans="2:2">
      <c r="B94519" s="150"/>
    </row>
    <row r="94520" spans="2:2">
      <c r="B94520" s="150"/>
    </row>
    <row r="94521" spans="2:2">
      <c r="B94521" s="150"/>
    </row>
    <row r="94522" spans="2:2">
      <c r="B94522" s="150"/>
    </row>
    <row r="94523" spans="2:2">
      <c r="B94523" s="150"/>
    </row>
    <row r="94524" spans="2:2">
      <c r="B94524" s="150"/>
    </row>
    <row r="94525" spans="2:2">
      <c r="B94525" s="150"/>
    </row>
    <row r="94526" spans="2:2">
      <c r="B94526" s="150"/>
    </row>
    <row r="94527" spans="2:2">
      <c r="B94527" s="150"/>
    </row>
    <row r="94528" spans="2:2">
      <c r="B94528" s="150"/>
    </row>
    <row r="94529" spans="2:2">
      <c r="B94529" s="150"/>
    </row>
    <row r="94530" spans="2:2">
      <c r="B94530" s="150"/>
    </row>
    <row r="94531" spans="2:2">
      <c r="B94531" s="150"/>
    </row>
    <row r="94532" spans="2:2">
      <c r="B94532" s="150"/>
    </row>
    <row r="94533" spans="2:2">
      <c r="B94533" s="150"/>
    </row>
    <row r="94534" spans="2:2">
      <c r="B94534" s="150"/>
    </row>
    <row r="94535" spans="2:2">
      <c r="B94535" s="150"/>
    </row>
    <row r="94536" spans="2:2">
      <c r="B94536" s="150"/>
    </row>
    <row r="94537" spans="2:2">
      <c r="B94537" s="150"/>
    </row>
    <row r="94538" spans="2:2">
      <c r="B94538" s="150"/>
    </row>
    <row r="94539" spans="2:2">
      <c r="B94539" s="150"/>
    </row>
    <row r="94540" spans="2:2">
      <c r="B94540" s="150"/>
    </row>
    <row r="94541" spans="2:2">
      <c r="B94541" s="150"/>
    </row>
    <row r="94542" spans="2:2">
      <c r="B94542" s="150"/>
    </row>
    <row r="94543" spans="2:2">
      <c r="B94543" s="150"/>
    </row>
    <row r="94544" spans="2:2">
      <c r="B94544" s="150"/>
    </row>
    <row r="94545" spans="2:2">
      <c r="B94545" s="150"/>
    </row>
    <row r="94546" spans="2:2">
      <c r="B94546" s="150"/>
    </row>
    <row r="94547" spans="2:2">
      <c r="B94547" s="150"/>
    </row>
    <row r="94548" spans="2:2">
      <c r="B94548" s="150"/>
    </row>
    <row r="94549" spans="2:2">
      <c r="B94549" s="150"/>
    </row>
    <row r="94550" spans="2:2">
      <c r="B94550" s="150"/>
    </row>
    <row r="94551" spans="2:2">
      <c r="B94551" s="150"/>
    </row>
    <row r="94552" spans="2:2">
      <c r="B94552" s="150"/>
    </row>
    <row r="94553" spans="2:2">
      <c r="B94553" s="150"/>
    </row>
    <row r="94554" spans="2:2">
      <c r="B94554" s="150"/>
    </row>
    <row r="94555" spans="2:2">
      <c r="B94555" s="150"/>
    </row>
    <row r="94556" spans="2:2">
      <c r="B94556" s="150"/>
    </row>
    <row r="94557" spans="2:2">
      <c r="B94557" s="150"/>
    </row>
    <row r="94558" spans="2:2">
      <c r="B94558" s="150"/>
    </row>
    <row r="94559" spans="2:2">
      <c r="B94559" s="150"/>
    </row>
    <row r="94560" spans="2:2">
      <c r="B94560" s="150"/>
    </row>
    <row r="94561" spans="2:2">
      <c r="B94561" s="150"/>
    </row>
    <row r="94562" spans="2:2">
      <c r="B94562" s="150"/>
    </row>
    <row r="94563" spans="2:2">
      <c r="B94563" s="150"/>
    </row>
    <row r="94564" spans="2:2">
      <c r="B94564" s="150"/>
    </row>
    <row r="94565" spans="2:2">
      <c r="B94565" s="150"/>
    </row>
    <row r="94566" spans="2:2">
      <c r="B94566" s="150"/>
    </row>
    <row r="94567" spans="2:2">
      <c r="B94567" s="150"/>
    </row>
    <row r="94568" spans="2:2">
      <c r="B94568" s="150"/>
    </row>
    <row r="94569" spans="2:2">
      <c r="B94569" s="150"/>
    </row>
    <row r="94570" spans="2:2">
      <c r="B94570" s="150"/>
    </row>
    <row r="94571" spans="2:2">
      <c r="B94571" s="150"/>
    </row>
    <row r="94572" spans="2:2">
      <c r="B94572" s="150"/>
    </row>
    <row r="94573" spans="2:2">
      <c r="B94573" s="150"/>
    </row>
    <row r="94574" spans="2:2">
      <c r="B94574" s="150"/>
    </row>
    <row r="94575" spans="2:2">
      <c r="B94575" s="150"/>
    </row>
    <row r="94576" spans="2:2">
      <c r="B94576" s="150"/>
    </row>
    <row r="94577" spans="2:2">
      <c r="B94577" s="150"/>
    </row>
    <row r="94578" spans="2:2">
      <c r="B94578" s="150"/>
    </row>
    <row r="94579" spans="2:2">
      <c r="B94579" s="150"/>
    </row>
    <row r="94580" spans="2:2">
      <c r="B94580" s="150"/>
    </row>
    <row r="94581" spans="2:2">
      <c r="B94581" s="150"/>
    </row>
    <row r="94582" spans="2:2">
      <c r="B94582" s="150"/>
    </row>
    <row r="94583" spans="2:2">
      <c r="B94583" s="150"/>
    </row>
    <row r="94584" spans="2:2">
      <c r="B94584" s="150"/>
    </row>
    <row r="94585" spans="2:2">
      <c r="B94585" s="150"/>
    </row>
    <row r="94586" spans="2:2">
      <c r="B94586" s="150"/>
    </row>
    <row r="94587" spans="2:2">
      <c r="B94587" s="150"/>
    </row>
    <row r="94588" spans="2:2">
      <c r="B94588" s="150"/>
    </row>
    <row r="94589" spans="2:2">
      <c r="B94589" s="150"/>
    </row>
    <row r="94590" spans="2:2">
      <c r="B94590" s="150"/>
    </row>
    <row r="94591" spans="2:2">
      <c r="B94591" s="150"/>
    </row>
    <row r="94592" spans="2:2">
      <c r="B94592" s="150"/>
    </row>
    <row r="94593" spans="2:2">
      <c r="B94593" s="150"/>
    </row>
    <row r="94594" spans="2:2">
      <c r="B94594" s="150"/>
    </row>
    <row r="94595" spans="2:2">
      <c r="B94595" s="150"/>
    </row>
    <row r="94596" spans="2:2">
      <c r="B94596" s="150"/>
    </row>
    <row r="94597" spans="2:2">
      <c r="B94597" s="150"/>
    </row>
    <row r="94598" spans="2:2">
      <c r="B94598" s="150"/>
    </row>
    <row r="94599" spans="2:2">
      <c r="B94599" s="150"/>
    </row>
    <row r="94600" spans="2:2">
      <c r="B94600" s="150"/>
    </row>
    <row r="94601" spans="2:2">
      <c r="B94601" s="150"/>
    </row>
    <row r="94602" spans="2:2">
      <c r="B94602" s="150"/>
    </row>
    <row r="94603" spans="2:2">
      <c r="B94603" s="150"/>
    </row>
    <row r="94604" spans="2:2">
      <c r="B94604" s="150"/>
    </row>
    <row r="94605" spans="2:2">
      <c r="B94605" s="150"/>
    </row>
    <row r="94606" spans="2:2">
      <c r="B94606" s="150"/>
    </row>
    <row r="94607" spans="2:2">
      <c r="B94607" s="150"/>
    </row>
    <row r="94608" spans="2:2">
      <c r="B94608" s="150"/>
    </row>
    <row r="94609" spans="2:2">
      <c r="B94609" s="150"/>
    </row>
    <row r="94610" spans="2:2">
      <c r="B94610" s="150"/>
    </row>
    <row r="94611" spans="2:2">
      <c r="B94611" s="150"/>
    </row>
    <row r="94612" spans="2:2">
      <c r="B94612" s="150"/>
    </row>
    <row r="94613" spans="2:2">
      <c r="B94613" s="150"/>
    </row>
    <row r="94614" spans="2:2">
      <c r="B94614" s="150"/>
    </row>
    <row r="94615" spans="2:2">
      <c r="B94615" s="150"/>
    </row>
    <row r="94616" spans="2:2">
      <c r="B94616" s="150"/>
    </row>
    <row r="94617" spans="2:2">
      <c r="B94617" s="150"/>
    </row>
    <row r="94618" spans="2:2">
      <c r="B94618" s="150"/>
    </row>
    <row r="94619" spans="2:2">
      <c r="B94619" s="150"/>
    </row>
    <row r="94620" spans="2:2">
      <c r="B94620" s="150"/>
    </row>
    <row r="94621" spans="2:2">
      <c r="B94621" s="150"/>
    </row>
    <row r="94622" spans="2:2">
      <c r="B94622" s="150"/>
    </row>
    <row r="94623" spans="2:2">
      <c r="B94623" s="150"/>
    </row>
    <row r="94624" spans="2:2">
      <c r="B94624" s="150"/>
    </row>
    <row r="94625" spans="2:2">
      <c r="B94625" s="150"/>
    </row>
    <row r="94626" spans="2:2">
      <c r="B94626" s="150"/>
    </row>
    <row r="94627" spans="2:2">
      <c r="B94627" s="150"/>
    </row>
    <row r="94628" spans="2:2">
      <c r="B94628" s="150"/>
    </row>
    <row r="94629" spans="2:2">
      <c r="B94629" s="150"/>
    </row>
    <row r="94630" spans="2:2">
      <c r="B94630" s="150"/>
    </row>
    <row r="94631" spans="2:2">
      <c r="B94631" s="150"/>
    </row>
    <row r="94632" spans="2:2">
      <c r="B94632" s="150"/>
    </row>
    <row r="94633" spans="2:2">
      <c r="B94633" s="150"/>
    </row>
    <row r="94634" spans="2:2">
      <c r="B94634" s="150"/>
    </row>
    <row r="94635" spans="2:2">
      <c r="B94635" s="150"/>
    </row>
    <row r="94636" spans="2:2">
      <c r="B94636" s="150"/>
    </row>
    <row r="94637" spans="2:2">
      <c r="B94637" s="150"/>
    </row>
    <row r="94638" spans="2:2">
      <c r="B94638" s="150"/>
    </row>
    <row r="94639" spans="2:2">
      <c r="B94639" s="150"/>
    </row>
    <row r="94640" spans="2:2">
      <c r="B94640" s="150"/>
    </row>
    <row r="94641" spans="2:2">
      <c r="B94641" s="150"/>
    </row>
    <row r="94642" spans="2:2">
      <c r="B94642" s="150"/>
    </row>
    <row r="94643" spans="2:2">
      <c r="B94643" s="150"/>
    </row>
    <row r="94644" spans="2:2">
      <c r="B94644" s="150"/>
    </row>
    <row r="94645" spans="2:2">
      <c r="B94645" s="150"/>
    </row>
    <row r="94646" spans="2:2">
      <c r="B94646" s="150"/>
    </row>
    <row r="94647" spans="2:2">
      <c r="B94647" s="150"/>
    </row>
    <row r="94648" spans="2:2">
      <c r="B94648" s="150"/>
    </row>
    <row r="94649" spans="2:2">
      <c r="B94649" s="150"/>
    </row>
    <row r="94650" spans="2:2">
      <c r="B94650" s="150"/>
    </row>
    <row r="94651" spans="2:2">
      <c r="B94651" s="150"/>
    </row>
    <row r="94652" spans="2:2">
      <c r="B94652" s="150"/>
    </row>
    <row r="94653" spans="2:2">
      <c r="B94653" s="150"/>
    </row>
    <row r="94654" spans="2:2">
      <c r="B94654" s="150"/>
    </row>
    <row r="94655" spans="2:2">
      <c r="B94655" s="150"/>
    </row>
    <row r="94656" spans="2:2">
      <c r="B94656" s="150"/>
    </row>
    <row r="94657" spans="2:2">
      <c r="B94657" s="150"/>
    </row>
    <row r="94658" spans="2:2">
      <c r="B94658" s="150"/>
    </row>
    <row r="94659" spans="2:2">
      <c r="B94659" s="150"/>
    </row>
    <row r="94660" spans="2:2">
      <c r="B94660" s="150"/>
    </row>
    <row r="94661" spans="2:2">
      <c r="B94661" s="150"/>
    </row>
    <row r="94662" spans="2:2">
      <c r="B94662" s="150"/>
    </row>
    <row r="94663" spans="2:2">
      <c r="B94663" s="150"/>
    </row>
    <row r="94664" spans="2:2">
      <c r="B94664" s="150"/>
    </row>
    <row r="94665" spans="2:2">
      <c r="B94665" s="150"/>
    </row>
    <row r="94666" spans="2:2">
      <c r="B94666" s="150"/>
    </row>
    <row r="94667" spans="2:2">
      <c r="B94667" s="150"/>
    </row>
    <row r="94668" spans="2:2">
      <c r="B94668" s="150"/>
    </row>
    <row r="94669" spans="2:2">
      <c r="B94669" s="150"/>
    </row>
    <row r="94670" spans="2:2">
      <c r="B94670" s="150"/>
    </row>
    <row r="94671" spans="2:2">
      <c r="B94671" s="150"/>
    </row>
    <row r="94672" spans="2:2">
      <c r="B94672" s="150"/>
    </row>
    <row r="94673" spans="2:2">
      <c r="B94673" s="150"/>
    </row>
    <row r="94674" spans="2:2">
      <c r="B94674" s="150"/>
    </row>
    <row r="94675" spans="2:2">
      <c r="B94675" s="150"/>
    </row>
    <row r="94676" spans="2:2">
      <c r="B94676" s="150"/>
    </row>
    <row r="94677" spans="2:2">
      <c r="B94677" s="150"/>
    </row>
    <row r="94678" spans="2:2">
      <c r="B94678" s="150"/>
    </row>
    <row r="94679" spans="2:2">
      <c r="B94679" s="150"/>
    </row>
    <row r="94680" spans="2:2">
      <c r="B94680" s="150"/>
    </row>
    <row r="94681" spans="2:2">
      <c r="B94681" s="150"/>
    </row>
    <row r="94682" spans="2:2">
      <c r="B94682" s="150"/>
    </row>
    <row r="94683" spans="2:2">
      <c r="B94683" s="150"/>
    </row>
    <row r="94684" spans="2:2">
      <c r="B94684" s="150"/>
    </row>
    <row r="94685" spans="2:2">
      <c r="B94685" s="150"/>
    </row>
    <row r="94686" spans="2:2">
      <c r="B94686" s="150"/>
    </row>
    <row r="94687" spans="2:2">
      <c r="B94687" s="150"/>
    </row>
    <row r="94688" spans="2:2">
      <c r="B94688" s="150"/>
    </row>
    <row r="94689" spans="2:2">
      <c r="B94689" s="150"/>
    </row>
    <row r="94690" spans="2:2">
      <c r="B94690" s="150"/>
    </row>
    <row r="94691" spans="2:2">
      <c r="B94691" s="150"/>
    </row>
    <row r="94692" spans="2:2">
      <c r="B94692" s="150"/>
    </row>
    <row r="94693" spans="2:2">
      <c r="B94693" s="150"/>
    </row>
    <row r="94694" spans="2:2">
      <c r="B94694" s="150"/>
    </row>
    <row r="94695" spans="2:2">
      <c r="B94695" s="150"/>
    </row>
    <row r="94696" spans="2:2">
      <c r="B94696" s="150"/>
    </row>
    <row r="94697" spans="2:2">
      <c r="B94697" s="150"/>
    </row>
    <row r="94698" spans="2:2">
      <c r="B94698" s="150"/>
    </row>
    <row r="94699" spans="2:2">
      <c r="B94699" s="150"/>
    </row>
    <row r="94700" spans="2:2">
      <c r="B94700" s="150"/>
    </row>
    <row r="94701" spans="2:2">
      <c r="B94701" s="150"/>
    </row>
    <row r="94702" spans="2:2">
      <c r="B94702" s="150"/>
    </row>
    <row r="94703" spans="2:2">
      <c r="B94703" s="150"/>
    </row>
    <row r="94704" spans="2:2">
      <c r="B94704" s="150"/>
    </row>
    <row r="94705" spans="2:2">
      <c r="B94705" s="150"/>
    </row>
    <row r="94706" spans="2:2">
      <c r="B94706" s="150"/>
    </row>
    <row r="94707" spans="2:2">
      <c r="B94707" s="150"/>
    </row>
    <row r="94708" spans="2:2">
      <c r="B94708" s="150"/>
    </row>
    <row r="94709" spans="2:2">
      <c r="B94709" s="150"/>
    </row>
    <row r="94710" spans="2:2">
      <c r="B94710" s="150"/>
    </row>
    <row r="94711" spans="2:2">
      <c r="B94711" s="150"/>
    </row>
    <row r="94712" spans="2:2">
      <c r="B94712" s="150"/>
    </row>
    <row r="94713" spans="2:2">
      <c r="B94713" s="150"/>
    </row>
    <row r="94714" spans="2:2">
      <c r="B94714" s="150"/>
    </row>
    <row r="94715" spans="2:2">
      <c r="B94715" s="150"/>
    </row>
    <row r="94716" spans="2:2">
      <c r="B94716" s="150"/>
    </row>
    <row r="94717" spans="2:2">
      <c r="B94717" s="150"/>
    </row>
    <row r="94718" spans="2:2">
      <c r="B94718" s="150"/>
    </row>
    <row r="94719" spans="2:2">
      <c r="B94719" s="150"/>
    </row>
    <row r="94720" spans="2:2">
      <c r="B94720" s="150"/>
    </row>
    <row r="94721" spans="2:2">
      <c r="B94721" s="150"/>
    </row>
    <row r="94722" spans="2:2">
      <c r="B94722" s="150"/>
    </row>
    <row r="94723" spans="2:2">
      <c r="B94723" s="150"/>
    </row>
    <row r="94724" spans="2:2">
      <c r="B94724" s="150"/>
    </row>
    <row r="94725" spans="2:2">
      <c r="B94725" s="150"/>
    </row>
    <row r="94726" spans="2:2">
      <c r="B94726" s="150"/>
    </row>
    <row r="94727" spans="2:2">
      <c r="B94727" s="150"/>
    </row>
    <row r="94728" spans="2:2">
      <c r="B94728" s="150"/>
    </row>
    <row r="94729" spans="2:2">
      <c r="B94729" s="150"/>
    </row>
    <row r="94730" spans="2:2">
      <c r="B94730" s="150"/>
    </row>
    <row r="94731" spans="2:2">
      <c r="B94731" s="150"/>
    </row>
    <row r="94732" spans="2:2">
      <c r="B94732" s="150"/>
    </row>
    <row r="94733" spans="2:2">
      <c r="B94733" s="150"/>
    </row>
    <row r="94734" spans="2:2">
      <c r="B94734" s="150"/>
    </row>
    <row r="94735" spans="2:2">
      <c r="B94735" s="150"/>
    </row>
    <row r="94736" spans="2:2">
      <c r="B94736" s="150"/>
    </row>
    <row r="94737" spans="2:2">
      <c r="B94737" s="150"/>
    </row>
    <row r="94738" spans="2:2">
      <c r="B94738" s="150"/>
    </row>
    <row r="94739" spans="2:2">
      <c r="B94739" s="150"/>
    </row>
    <row r="94740" spans="2:2">
      <c r="B94740" s="150"/>
    </row>
    <row r="94741" spans="2:2">
      <c r="B94741" s="150"/>
    </row>
    <row r="94742" spans="2:2">
      <c r="B94742" s="150"/>
    </row>
    <row r="94743" spans="2:2">
      <c r="B94743" s="150"/>
    </row>
    <row r="94744" spans="2:2">
      <c r="B94744" s="150"/>
    </row>
    <row r="94745" spans="2:2">
      <c r="B94745" s="150"/>
    </row>
    <row r="94746" spans="2:2">
      <c r="B94746" s="150"/>
    </row>
    <row r="94747" spans="2:2">
      <c r="B94747" s="150"/>
    </row>
    <row r="94748" spans="2:2">
      <c r="B94748" s="150"/>
    </row>
    <row r="94749" spans="2:2">
      <c r="B94749" s="150"/>
    </row>
    <row r="94750" spans="2:2">
      <c r="B94750" s="150"/>
    </row>
    <row r="94751" spans="2:2">
      <c r="B94751" s="150"/>
    </row>
    <row r="94752" spans="2:2">
      <c r="B94752" s="150"/>
    </row>
    <row r="94753" spans="2:2">
      <c r="B94753" s="150"/>
    </row>
    <row r="94754" spans="2:2">
      <c r="B94754" s="150"/>
    </row>
    <row r="94755" spans="2:2">
      <c r="B94755" s="150"/>
    </row>
    <row r="94756" spans="2:2">
      <c r="B94756" s="150"/>
    </row>
    <row r="94757" spans="2:2">
      <c r="B94757" s="150"/>
    </row>
    <row r="94758" spans="2:2">
      <c r="B94758" s="150"/>
    </row>
    <row r="94759" spans="2:2">
      <c r="B94759" s="150"/>
    </row>
    <row r="94760" spans="2:2">
      <c r="B94760" s="150"/>
    </row>
    <row r="94761" spans="2:2">
      <c r="B94761" s="150"/>
    </row>
    <row r="94762" spans="2:2">
      <c r="B94762" s="150"/>
    </row>
    <row r="94763" spans="2:2">
      <c r="B94763" s="150"/>
    </row>
    <row r="94764" spans="2:2">
      <c r="B94764" s="150"/>
    </row>
    <row r="94765" spans="2:2">
      <c r="B94765" s="150"/>
    </row>
    <row r="94766" spans="2:2">
      <c r="B94766" s="150"/>
    </row>
    <row r="94767" spans="2:2">
      <c r="B94767" s="150"/>
    </row>
    <row r="94768" spans="2:2">
      <c r="B94768" s="150"/>
    </row>
    <row r="94769" spans="2:2">
      <c r="B94769" s="150"/>
    </row>
    <row r="94770" spans="2:2">
      <c r="B94770" s="150"/>
    </row>
    <row r="94771" spans="2:2">
      <c r="B94771" s="150"/>
    </row>
    <row r="94772" spans="2:2">
      <c r="B94772" s="150"/>
    </row>
    <row r="94773" spans="2:2">
      <c r="B94773" s="150"/>
    </row>
    <row r="94774" spans="2:2">
      <c r="B94774" s="150"/>
    </row>
    <row r="94775" spans="2:2">
      <c r="B94775" s="150"/>
    </row>
    <row r="94776" spans="2:2">
      <c r="B94776" s="150"/>
    </row>
    <row r="94777" spans="2:2">
      <c r="B94777" s="150"/>
    </row>
    <row r="94778" spans="2:2">
      <c r="B94778" s="150"/>
    </row>
    <row r="94779" spans="2:2">
      <c r="B94779" s="150"/>
    </row>
    <row r="94780" spans="2:2">
      <c r="B94780" s="150"/>
    </row>
    <row r="94781" spans="2:2">
      <c r="B94781" s="150"/>
    </row>
    <row r="94782" spans="2:2">
      <c r="B94782" s="150"/>
    </row>
    <row r="94783" spans="2:2">
      <c r="B94783" s="150"/>
    </row>
    <row r="94784" spans="2:2">
      <c r="B94784" s="150"/>
    </row>
    <row r="94785" spans="2:2">
      <c r="B94785" s="150"/>
    </row>
    <row r="94786" spans="2:2">
      <c r="B94786" s="150"/>
    </row>
    <row r="94787" spans="2:2">
      <c r="B94787" s="150"/>
    </row>
    <row r="94788" spans="2:2">
      <c r="B94788" s="150"/>
    </row>
    <row r="94789" spans="2:2">
      <c r="B94789" s="150"/>
    </row>
    <row r="94790" spans="2:2">
      <c r="B94790" s="150"/>
    </row>
    <row r="94791" spans="2:2">
      <c r="B94791" s="150"/>
    </row>
    <row r="94792" spans="2:2">
      <c r="B94792" s="150"/>
    </row>
    <row r="94793" spans="2:2">
      <c r="B94793" s="150"/>
    </row>
    <row r="94794" spans="2:2">
      <c r="B94794" s="150"/>
    </row>
    <row r="94795" spans="2:2">
      <c r="B94795" s="150"/>
    </row>
    <row r="94796" spans="2:2">
      <c r="B94796" s="150"/>
    </row>
    <row r="94797" spans="2:2">
      <c r="B94797" s="150"/>
    </row>
    <row r="94798" spans="2:2">
      <c r="B94798" s="150"/>
    </row>
    <row r="94799" spans="2:2">
      <c r="B94799" s="150"/>
    </row>
    <row r="94800" spans="2:2">
      <c r="B94800" s="150"/>
    </row>
    <row r="94801" spans="2:2">
      <c r="B94801" s="150"/>
    </row>
    <row r="94802" spans="2:2">
      <c r="B94802" s="150"/>
    </row>
    <row r="94803" spans="2:2">
      <c r="B94803" s="150"/>
    </row>
    <row r="94804" spans="2:2">
      <c r="B94804" s="150"/>
    </row>
    <row r="94805" spans="2:2">
      <c r="B94805" s="150"/>
    </row>
    <row r="94806" spans="2:2">
      <c r="B94806" s="150"/>
    </row>
    <row r="94807" spans="2:2">
      <c r="B94807" s="150"/>
    </row>
    <row r="94808" spans="2:2">
      <c r="B94808" s="150"/>
    </row>
    <row r="94809" spans="2:2">
      <c r="B94809" s="150"/>
    </row>
    <row r="94810" spans="2:2">
      <c r="B94810" s="150"/>
    </row>
    <row r="94811" spans="2:2">
      <c r="B94811" s="150"/>
    </row>
    <row r="94812" spans="2:2">
      <c r="B94812" s="150"/>
    </row>
    <row r="94813" spans="2:2">
      <c r="B94813" s="150"/>
    </row>
    <row r="94814" spans="2:2">
      <c r="B94814" s="150"/>
    </row>
    <row r="94815" spans="2:2">
      <c r="B94815" s="150"/>
    </row>
    <row r="94816" spans="2:2">
      <c r="B94816" s="150"/>
    </row>
    <row r="94817" spans="2:2">
      <c r="B94817" s="150"/>
    </row>
    <row r="94818" spans="2:2">
      <c r="B94818" s="150"/>
    </row>
    <row r="94819" spans="2:2">
      <c r="B94819" s="150"/>
    </row>
    <row r="94820" spans="2:2">
      <c r="B94820" s="150"/>
    </row>
    <row r="94821" spans="2:2">
      <c r="B94821" s="150"/>
    </row>
    <row r="94822" spans="2:2">
      <c r="B94822" s="150"/>
    </row>
    <row r="94823" spans="2:2">
      <c r="B94823" s="150"/>
    </row>
    <row r="94824" spans="2:2">
      <c r="B94824" s="150"/>
    </row>
    <row r="94825" spans="2:2">
      <c r="B94825" s="150"/>
    </row>
    <row r="94826" spans="2:2">
      <c r="B94826" s="150"/>
    </row>
    <row r="94827" spans="2:2">
      <c r="B94827" s="150"/>
    </row>
    <row r="94828" spans="2:2">
      <c r="B94828" s="150"/>
    </row>
    <row r="94829" spans="2:2">
      <c r="B94829" s="150"/>
    </row>
    <row r="94830" spans="2:2">
      <c r="B94830" s="150"/>
    </row>
    <row r="94831" spans="2:2">
      <c r="B94831" s="150"/>
    </row>
    <row r="94832" spans="2:2">
      <c r="B94832" s="150"/>
    </row>
    <row r="94833" spans="2:2">
      <c r="B94833" s="150"/>
    </row>
    <row r="94834" spans="2:2">
      <c r="B94834" s="150"/>
    </row>
    <row r="94835" spans="2:2">
      <c r="B94835" s="150"/>
    </row>
    <row r="94836" spans="2:2">
      <c r="B94836" s="150"/>
    </row>
    <row r="94837" spans="2:2">
      <c r="B94837" s="150"/>
    </row>
    <row r="94838" spans="2:2">
      <c r="B94838" s="150"/>
    </row>
    <row r="94839" spans="2:2">
      <c r="B94839" s="150"/>
    </row>
    <row r="94840" spans="2:2">
      <c r="B94840" s="150"/>
    </row>
    <row r="94841" spans="2:2">
      <c r="B94841" s="150"/>
    </row>
    <row r="94842" spans="2:2">
      <c r="B94842" s="150"/>
    </row>
    <row r="94843" spans="2:2">
      <c r="B94843" s="150"/>
    </row>
    <row r="94844" spans="2:2">
      <c r="B94844" s="150"/>
    </row>
    <row r="94845" spans="2:2">
      <c r="B94845" s="150"/>
    </row>
    <row r="94846" spans="2:2">
      <c r="B94846" s="150"/>
    </row>
    <row r="94847" spans="2:2">
      <c r="B94847" s="150"/>
    </row>
    <row r="94848" spans="2:2">
      <c r="B94848" s="150"/>
    </row>
    <row r="94849" spans="2:2">
      <c r="B94849" s="150"/>
    </row>
    <row r="94850" spans="2:2">
      <c r="B94850" s="150"/>
    </row>
    <row r="94851" spans="2:2">
      <c r="B94851" s="150"/>
    </row>
    <row r="94852" spans="2:2">
      <c r="B94852" s="150"/>
    </row>
    <row r="94853" spans="2:2">
      <c r="B94853" s="150"/>
    </row>
    <row r="94854" spans="2:2">
      <c r="B94854" s="150"/>
    </row>
    <row r="94855" spans="2:2">
      <c r="B94855" s="150"/>
    </row>
    <row r="94856" spans="2:2">
      <c r="B94856" s="150"/>
    </row>
    <row r="94857" spans="2:2">
      <c r="B94857" s="150"/>
    </row>
    <row r="94858" spans="2:2">
      <c r="B94858" s="150"/>
    </row>
    <row r="94859" spans="2:2">
      <c r="B94859" s="150"/>
    </row>
    <row r="94860" spans="2:2">
      <c r="B94860" s="150"/>
    </row>
    <row r="94861" spans="2:2">
      <c r="B94861" s="150"/>
    </row>
    <row r="94862" spans="2:2">
      <c r="B94862" s="150"/>
    </row>
    <row r="94863" spans="2:2">
      <c r="B94863" s="150"/>
    </row>
    <row r="94864" spans="2:2">
      <c r="B94864" s="150"/>
    </row>
    <row r="94865" spans="2:2">
      <c r="B94865" s="150"/>
    </row>
    <row r="94866" spans="2:2">
      <c r="B94866" s="150"/>
    </row>
    <row r="94867" spans="2:2">
      <c r="B94867" s="150"/>
    </row>
    <row r="94868" spans="2:2">
      <c r="B94868" s="150"/>
    </row>
    <row r="94869" spans="2:2">
      <c r="B94869" s="150"/>
    </row>
    <row r="94870" spans="2:2">
      <c r="B94870" s="150"/>
    </row>
    <row r="94871" spans="2:2">
      <c r="B94871" s="150"/>
    </row>
    <row r="94872" spans="2:2">
      <c r="B94872" s="150"/>
    </row>
    <row r="94873" spans="2:2">
      <c r="B94873" s="150"/>
    </row>
    <row r="94874" spans="2:2">
      <c r="B94874" s="150"/>
    </row>
    <row r="94875" spans="2:2">
      <c r="B94875" s="150"/>
    </row>
    <row r="94876" spans="2:2">
      <c r="B94876" s="150"/>
    </row>
    <row r="94877" spans="2:2">
      <c r="B94877" s="150"/>
    </row>
    <row r="94878" spans="2:2">
      <c r="B94878" s="150"/>
    </row>
    <row r="94879" spans="2:2">
      <c r="B94879" s="150"/>
    </row>
    <row r="94880" spans="2:2">
      <c r="B94880" s="150"/>
    </row>
    <row r="94881" spans="2:2">
      <c r="B94881" s="150"/>
    </row>
    <row r="94882" spans="2:2">
      <c r="B94882" s="150"/>
    </row>
    <row r="94883" spans="2:2">
      <c r="B94883" s="150"/>
    </row>
    <row r="94884" spans="2:2">
      <c r="B94884" s="150"/>
    </row>
    <row r="94885" spans="2:2">
      <c r="B94885" s="150"/>
    </row>
    <row r="94886" spans="2:2">
      <c r="B94886" s="150"/>
    </row>
    <row r="94887" spans="2:2">
      <c r="B94887" s="150"/>
    </row>
    <row r="94888" spans="2:2">
      <c r="B94888" s="150"/>
    </row>
    <row r="94889" spans="2:2">
      <c r="B94889" s="150"/>
    </row>
    <row r="94890" spans="2:2">
      <c r="B94890" s="150"/>
    </row>
    <row r="94891" spans="2:2">
      <c r="B94891" s="150"/>
    </row>
    <row r="94892" spans="2:2">
      <c r="B94892" s="150"/>
    </row>
    <row r="94893" spans="2:2">
      <c r="B94893" s="150"/>
    </row>
    <row r="94894" spans="2:2">
      <c r="B94894" s="150"/>
    </row>
    <row r="94895" spans="2:2">
      <c r="B94895" s="150"/>
    </row>
    <row r="94896" spans="2:2">
      <c r="B94896" s="150"/>
    </row>
    <row r="94897" spans="2:2">
      <c r="B94897" s="150"/>
    </row>
    <row r="94898" spans="2:2">
      <c r="B94898" s="150"/>
    </row>
    <row r="94899" spans="2:2">
      <c r="B94899" s="150"/>
    </row>
    <row r="94900" spans="2:2">
      <c r="B94900" s="150"/>
    </row>
    <row r="94901" spans="2:2">
      <c r="B94901" s="150"/>
    </row>
    <row r="94902" spans="2:2">
      <c r="B94902" s="150"/>
    </row>
    <row r="94903" spans="2:2">
      <c r="B94903" s="150"/>
    </row>
    <row r="94904" spans="2:2">
      <c r="B94904" s="150"/>
    </row>
    <row r="94905" spans="2:2">
      <c r="B94905" s="150"/>
    </row>
    <row r="94906" spans="2:2">
      <c r="B94906" s="150"/>
    </row>
    <row r="94907" spans="2:2">
      <c r="B94907" s="150"/>
    </row>
    <row r="94908" spans="2:2">
      <c r="B94908" s="150"/>
    </row>
    <row r="94909" spans="2:2">
      <c r="B94909" s="150"/>
    </row>
    <row r="94910" spans="2:2">
      <c r="B94910" s="150"/>
    </row>
    <row r="94911" spans="2:2">
      <c r="B94911" s="150"/>
    </row>
    <row r="94912" spans="2:2">
      <c r="B94912" s="150"/>
    </row>
    <row r="94913" spans="2:2">
      <c r="B94913" s="150"/>
    </row>
    <row r="94914" spans="2:2">
      <c r="B94914" s="150"/>
    </row>
    <row r="94915" spans="2:2">
      <c r="B94915" s="150"/>
    </row>
    <row r="94916" spans="2:2">
      <c r="B94916" s="150"/>
    </row>
    <row r="94917" spans="2:2">
      <c r="B94917" s="150"/>
    </row>
    <row r="94918" spans="2:2">
      <c r="B94918" s="150"/>
    </row>
    <row r="94919" spans="2:2">
      <c r="B94919" s="150"/>
    </row>
    <row r="94920" spans="2:2">
      <c r="B94920" s="150"/>
    </row>
    <row r="94921" spans="2:2">
      <c r="B94921" s="150"/>
    </row>
    <row r="94922" spans="2:2">
      <c r="B94922" s="150"/>
    </row>
    <row r="94923" spans="2:2">
      <c r="B94923" s="150"/>
    </row>
    <row r="94924" spans="2:2">
      <c r="B94924" s="150"/>
    </row>
    <row r="94925" spans="2:2">
      <c r="B94925" s="150"/>
    </row>
    <row r="94926" spans="2:2">
      <c r="B94926" s="150"/>
    </row>
    <row r="94927" spans="2:2">
      <c r="B94927" s="150"/>
    </row>
    <row r="94928" spans="2:2">
      <c r="B94928" s="150"/>
    </row>
    <row r="94929" spans="2:2">
      <c r="B94929" s="150"/>
    </row>
    <row r="94930" spans="2:2">
      <c r="B94930" s="150"/>
    </row>
    <row r="94931" spans="2:2">
      <c r="B94931" s="150"/>
    </row>
    <row r="94932" spans="2:2">
      <c r="B94932" s="150"/>
    </row>
    <row r="94933" spans="2:2">
      <c r="B94933" s="150"/>
    </row>
    <row r="94934" spans="2:2">
      <c r="B94934" s="150"/>
    </row>
    <row r="94935" spans="2:2">
      <c r="B94935" s="150"/>
    </row>
    <row r="94936" spans="2:2">
      <c r="B94936" s="150"/>
    </row>
    <row r="94937" spans="2:2">
      <c r="B94937" s="150"/>
    </row>
    <row r="94938" spans="2:2">
      <c r="B94938" s="150"/>
    </row>
    <row r="94939" spans="2:2">
      <c r="B94939" s="150"/>
    </row>
    <row r="94940" spans="2:2">
      <c r="B94940" s="150"/>
    </row>
    <row r="94941" spans="2:2">
      <c r="B94941" s="150"/>
    </row>
    <row r="94942" spans="2:2">
      <c r="B94942" s="150"/>
    </row>
    <row r="94943" spans="2:2">
      <c r="B94943" s="150"/>
    </row>
    <row r="94944" spans="2:2">
      <c r="B94944" s="150"/>
    </row>
    <row r="94945" spans="2:2">
      <c r="B94945" s="150"/>
    </row>
    <row r="94946" spans="2:2">
      <c r="B94946" s="150"/>
    </row>
    <row r="94947" spans="2:2">
      <c r="B94947" s="150"/>
    </row>
    <row r="94948" spans="2:2">
      <c r="B94948" s="150"/>
    </row>
    <row r="94949" spans="2:2">
      <c r="B94949" s="150"/>
    </row>
    <row r="94950" spans="2:2">
      <c r="B94950" s="150"/>
    </row>
    <row r="94951" spans="2:2">
      <c r="B94951" s="150"/>
    </row>
    <row r="94952" spans="2:2">
      <c r="B94952" s="150"/>
    </row>
    <row r="94953" spans="2:2">
      <c r="B94953" s="150"/>
    </row>
    <row r="94954" spans="2:2">
      <c r="B94954" s="150"/>
    </row>
    <row r="94955" spans="2:2">
      <c r="B94955" s="150"/>
    </row>
    <row r="94956" spans="2:2">
      <c r="B94956" s="150"/>
    </row>
    <row r="94957" spans="2:2">
      <c r="B94957" s="150"/>
    </row>
    <row r="94958" spans="2:2">
      <c r="B94958" s="150"/>
    </row>
    <row r="94959" spans="2:2">
      <c r="B94959" s="150"/>
    </row>
    <row r="94960" spans="2:2">
      <c r="B94960" s="150"/>
    </row>
    <row r="94961" spans="2:2">
      <c r="B94961" s="150"/>
    </row>
    <row r="94962" spans="2:2">
      <c r="B94962" s="150"/>
    </row>
    <row r="94963" spans="2:2">
      <c r="B94963" s="150"/>
    </row>
    <row r="94964" spans="2:2">
      <c r="B94964" s="150"/>
    </row>
    <row r="94965" spans="2:2">
      <c r="B94965" s="150"/>
    </row>
    <row r="94966" spans="2:2">
      <c r="B94966" s="150"/>
    </row>
    <row r="94967" spans="2:2">
      <c r="B94967" s="150"/>
    </row>
    <row r="94968" spans="2:2">
      <c r="B94968" s="150"/>
    </row>
    <row r="94969" spans="2:2">
      <c r="B94969" s="150"/>
    </row>
    <row r="94970" spans="2:2">
      <c r="B94970" s="150"/>
    </row>
    <row r="94971" spans="2:2">
      <c r="B94971" s="150"/>
    </row>
    <row r="94972" spans="2:2">
      <c r="B94972" s="150"/>
    </row>
    <row r="94973" spans="2:2">
      <c r="B94973" s="150"/>
    </row>
    <row r="94974" spans="2:2">
      <c r="B94974" s="150"/>
    </row>
    <row r="94975" spans="2:2">
      <c r="B94975" s="150"/>
    </row>
    <row r="94976" spans="2:2">
      <c r="B94976" s="150"/>
    </row>
    <row r="94977" spans="2:2">
      <c r="B94977" s="150"/>
    </row>
    <row r="94978" spans="2:2">
      <c r="B94978" s="150"/>
    </row>
    <row r="94979" spans="2:2">
      <c r="B94979" s="150"/>
    </row>
    <row r="94980" spans="2:2">
      <c r="B94980" s="150"/>
    </row>
    <row r="94981" spans="2:2">
      <c r="B94981" s="150"/>
    </row>
    <row r="94982" spans="2:2">
      <c r="B94982" s="150"/>
    </row>
    <row r="94983" spans="2:2">
      <c r="B94983" s="150"/>
    </row>
    <row r="94984" spans="2:2">
      <c r="B94984" s="150"/>
    </row>
    <row r="94985" spans="2:2">
      <c r="B94985" s="150"/>
    </row>
    <row r="94986" spans="2:2">
      <c r="B94986" s="150"/>
    </row>
    <row r="94987" spans="2:2">
      <c r="B94987" s="150"/>
    </row>
    <row r="94988" spans="2:2">
      <c r="B94988" s="150"/>
    </row>
    <row r="94989" spans="2:2">
      <c r="B94989" s="150"/>
    </row>
    <row r="94990" spans="2:2">
      <c r="B94990" s="150"/>
    </row>
    <row r="94991" spans="2:2">
      <c r="B94991" s="150"/>
    </row>
    <row r="94992" spans="2:2">
      <c r="B94992" s="150"/>
    </row>
    <row r="94993" spans="2:2">
      <c r="B94993" s="150"/>
    </row>
    <row r="94994" spans="2:2">
      <c r="B94994" s="150"/>
    </row>
    <row r="94995" spans="2:2">
      <c r="B94995" s="150"/>
    </row>
    <row r="94996" spans="2:2">
      <c r="B94996" s="150"/>
    </row>
    <row r="94997" spans="2:2">
      <c r="B94997" s="150"/>
    </row>
    <row r="94998" spans="2:2">
      <c r="B94998" s="150"/>
    </row>
    <row r="94999" spans="2:2">
      <c r="B94999" s="150"/>
    </row>
    <row r="95000" spans="2:2">
      <c r="B95000" s="150"/>
    </row>
    <row r="95001" spans="2:2">
      <c r="B95001" s="150"/>
    </row>
    <row r="95002" spans="2:2">
      <c r="B95002" s="150"/>
    </row>
    <row r="95003" spans="2:2">
      <c r="B95003" s="150"/>
    </row>
    <row r="95004" spans="2:2">
      <c r="B95004" s="150"/>
    </row>
    <row r="95005" spans="2:2">
      <c r="B95005" s="150"/>
    </row>
    <row r="95006" spans="2:2">
      <c r="B95006" s="150"/>
    </row>
    <row r="95007" spans="2:2">
      <c r="B95007" s="150"/>
    </row>
    <row r="95008" spans="2:2">
      <c r="B95008" s="150"/>
    </row>
    <row r="95009" spans="2:2">
      <c r="B95009" s="150"/>
    </row>
    <row r="95010" spans="2:2">
      <c r="B95010" s="150"/>
    </row>
    <row r="95011" spans="2:2">
      <c r="B95011" s="150"/>
    </row>
    <row r="95012" spans="2:2">
      <c r="B95012" s="150"/>
    </row>
    <row r="95013" spans="2:2">
      <c r="B95013" s="150"/>
    </row>
    <row r="95014" spans="2:2">
      <c r="B95014" s="150"/>
    </row>
    <row r="95015" spans="2:2">
      <c r="B95015" s="150"/>
    </row>
    <row r="95016" spans="2:2">
      <c r="B95016" s="150"/>
    </row>
    <row r="95017" spans="2:2">
      <c r="B95017" s="150"/>
    </row>
    <row r="95018" spans="2:2">
      <c r="B95018" s="150"/>
    </row>
    <row r="95019" spans="2:2">
      <c r="B95019" s="150"/>
    </row>
    <row r="95020" spans="2:2">
      <c r="B95020" s="150"/>
    </row>
    <row r="95021" spans="2:2">
      <c r="B95021" s="150"/>
    </row>
    <row r="95022" spans="2:2">
      <c r="B95022" s="150"/>
    </row>
    <row r="95023" spans="2:2">
      <c r="B95023" s="150"/>
    </row>
    <row r="95024" spans="2:2">
      <c r="B95024" s="150"/>
    </row>
    <row r="95025" spans="2:2">
      <c r="B95025" s="150"/>
    </row>
    <row r="95026" spans="2:2">
      <c r="B95026" s="150"/>
    </row>
    <row r="95027" spans="2:2">
      <c r="B95027" s="150"/>
    </row>
    <row r="95028" spans="2:2">
      <c r="B95028" s="150"/>
    </row>
    <row r="95029" spans="2:2">
      <c r="B95029" s="150"/>
    </row>
    <row r="95030" spans="2:2">
      <c r="B95030" s="150"/>
    </row>
    <row r="95031" spans="2:2">
      <c r="B95031" s="150"/>
    </row>
    <row r="95032" spans="2:2">
      <c r="B95032" s="150"/>
    </row>
    <row r="95033" spans="2:2">
      <c r="B95033" s="150"/>
    </row>
    <row r="95034" spans="2:2">
      <c r="B95034" s="150"/>
    </row>
    <row r="95035" spans="2:2">
      <c r="B95035" s="150"/>
    </row>
    <row r="95036" spans="2:2">
      <c r="B95036" s="150"/>
    </row>
    <row r="95037" spans="2:2">
      <c r="B95037" s="150"/>
    </row>
    <row r="95038" spans="2:2">
      <c r="B95038" s="150"/>
    </row>
    <row r="95039" spans="2:2">
      <c r="B95039" s="150"/>
    </row>
    <row r="95040" spans="2:2">
      <c r="B95040" s="150"/>
    </row>
    <row r="95041" spans="2:2">
      <c r="B95041" s="150"/>
    </row>
    <row r="95042" spans="2:2">
      <c r="B95042" s="150"/>
    </row>
    <row r="95043" spans="2:2">
      <c r="B95043" s="150"/>
    </row>
    <row r="95044" spans="2:2">
      <c r="B95044" s="150"/>
    </row>
    <row r="95045" spans="2:2">
      <c r="B95045" s="150"/>
    </row>
    <row r="95046" spans="2:2">
      <c r="B95046" s="150"/>
    </row>
    <row r="95047" spans="2:2">
      <c r="B95047" s="150"/>
    </row>
    <row r="95048" spans="2:2">
      <c r="B95048" s="150"/>
    </row>
    <row r="95049" spans="2:2">
      <c r="B95049" s="150"/>
    </row>
    <row r="95050" spans="2:2">
      <c r="B95050" s="150"/>
    </row>
    <row r="95051" spans="2:2">
      <c r="B95051" s="150"/>
    </row>
    <row r="95052" spans="2:2">
      <c r="B95052" s="150"/>
    </row>
    <row r="95053" spans="2:2">
      <c r="B95053" s="150"/>
    </row>
    <row r="95054" spans="2:2">
      <c r="B95054" s="150"/>
    </row>
    <row r="95055" spans="2:2">
      <c r="B95055" s="150"/>
    </row>
    <row r="95056" spans="2:2">
      <c r="B95056" s="150"/>
    </row>
    <row r="95057" spans="2:2">
      <c r="B95057" s="150"/>
    </row>
    <row r="95058" spans="2:2">
      <c r="B95058" s="150"/>
    </row>
    <row r="95059" spans="2:2">
      <c r="B95059" s="150"/>
    </row>
    <row r="95060" spans="2:2">
      <c r="B95060" s="150"/>
    </row>
    <row r="95061" spans="2:2">
      <c r="B95061" s="150"/>
    </row>
    <row r="95062" spans="2:2">
      <c r="B95062" s="150"/>
    </row>
    <row r="95063" spans="2:2">
      <c r="B95063" s="150"/>
    </row>
    <row r="95064" spans="2:2">
      <c r="B95064" s="150"/>
    </row>
    <row r="95065" spans="2:2">
      <c r="B95065" s="150"/>
    </row>
    <row r="95066" spans="2:2">
      <c r="B95066" s="150"/>
    </row>
    <row r="95067" spans="2:2">
      <c r="B95067" s="150"/>
    </row>
    <row r="95068" spans="2:2">
      <c r="B95068" s="150"/>
    </row>
    <row r="95069" spans="2:2">
      <c r="B95069" s="150"/>
    </row>
    <row r="95070" spans="2:2">
      <c r="B95070" s="150"/>
    </row>
    <row r="95071" spans="2:2">
      <c r="B95071" s="150"/>
    </row>
    <row r="95072" spans="2:2">
      <c r="B95072" s="150"/>
    </row>
    <row r="95073" spans="2:2">
      <c r="B95073" s="150"/>
    </row>
    <row r="95074" spans="2:2">
      <c r="B95074" s="150"/>
    </row>
    <row r="95075" spans="2:2">
      <c r="B95075" s="150"/>
    </row>
    <row r="95076" spans="2:2">
      <c r="B95076" s="150"/>
    </row>
    <row r="95077" spans="2:2">
      <c r="B95077" s="150"/>
    </row>
    <row r="95078" spans="2:2">
      <c r="B95078" s="150"/>
    </row>
    <row r="95079" spans="2:2">
      <c r="B95079" s="150"/>
    </row>
    <row r="95080" spans="2:2">
      <c r="B95080" s="150"/>
    </row>
    <row r="95081" spans="2:2">
      <c r="B95081" s="150"/>
    </row>
    <row r="95082" spans="2:2">
      <c r="B95082" s="150"/>
    </row>
    <row r="95083" spans="2:2">
      <c r="B95083" s="150"/>
    </row>
    <row r="95084" spans="2:2">
      <c r="B95084" s="150"/>
    </row>
    <row r="95085" spans="2:2">
      <c r="B95085" s="150"/>
    </row>
    <row r="95086" spans="2:2">
      <c r="B95086" s="150"/>
    </row>
    <row r="95087" spans="2:2">
      <c r="B95087" s="150"/>
    </row>
    <row r="95088" spans="2:2">
      <c r="B95088" s="150"/>
    </row>
    <row r="95089" spans="2:2">
      <c r="B95089" s="150"/>
    </row>
    <row r="95090" spans="2:2">
      <c r="B95090" s="150"/>
    </row>
    <row r="95091" spans="2:2">
      <c r="B95091" s="150"/>
    </row>
    <row r="95092" spans="2:2">
      <c r="B95092" s="150"/>
    </row>
    <row r="95093" spans="2:2">
      <c r="B95093" s="150"/>
    </row>
    <row r="95094" spans="2:2">
      <c r="B95094" s="150"/>
    </row>
    <row r="95095" spans="2:2">
      <c r="B95095" s="150"/>
    </row>
    <row r="95096" spans="2:2">
      <c r="B95096" s="150"/>
    </row>
    <row r="95097" spans="2:2">
      <c r="B95097" s="150"/>
    </row>
    <row r="95098" spans="2:2">
      <c r="B95098" s="150"/>
    </row>
    <row r="95099" spans="2:2">
      <c r="B95099" s="150"/>
    </row>
    <row r="95100" spans="2:2">
      <c r="B95100" s="150"/>
    </row>
    <row r="95101" spans="2:2">
      <c r="B95101" s="150"/>
    </row>
    <row r="95102" spans="2:2">
      <c r="B95102" s="150"/>
    </row>
    <row r="95103" spans="2:2">
      <c r="B95103" s="150"/>
    </row>
    <row r="95104" spans="2:2">
      <c r="B95104" s="150"/>
    </row>
    <row r="95105" spans="2:2">
      <c r="B95105" s="150"/>
    </row>
    <row r="95106" spans="2:2">
      <c r="B95106" s="150"/>
    </row>
    <row r="95107" spans="2:2">
      <c r="B95107" s="150"/>
    </row>
    <row r="95108" spans="2:2">
      <c r="B95108" s="150"/>
    </row>
    <row r="95109" spans="2:2">
      <c r="B95109" s="150"/>
    </row>
    <row r="95110" spans="2:2">
      <c r="B95110" s="150"/>
    </row>
    <row r="95111" spans="2:2">
      <c r="B95111" s="150"/>
    </row>
    <row r="95112" spans="2:2">
      <c r="B95112" s="150"/>
    </row>
    <row r="95113" spans="2:2">
      <c r="B95113" s="150"/>
    </row>
    <row r="95114" spans="2:2">
      <c r="B95114" s="150"/>
    </row>
    <row r="95115" spans="2:2">
      <c r="B95115" s="150"/>
    </row>
    <row r="95116" spans="2:2">
      <c r="B95116" s="150"/>
    </row>
    <row r="95117" spans="2:2">
      <c r="B95117" s="150"/>
    </row>
    <row r="95118" spans="2:2">
      <c r="B95118" s="150"/>
    </row>
    <row r="95119" spans="2:2">
      <c r="B95119" s="150"/>
    </row>
    <row r="95120" spans="2:2">
      <c r="B95120" s="150"/>
    </row>
    <row r="95121" spans="2:2">
      <c r="B95121" s="150"/>
    </row>
    <row r="95122" spans="2:2">
      <c r="B95122" s="150"/>
    </row>
    <row r="95123" spans="2:2">
      <c r="B95123" s="150"/>
    </row>
    <row r="95124" spans="2:2">
      <c r="B95124" s="150"/>
    </row>
    <row r="95125" spans="2:2">
      <c r="B95125" s="150"/>
    </row>
    <row r="95126" spans="2:2">
      <c r="B95126" s="150"/>
    </row>
    <row r="95127" spans="2:2">
      <c r="B95127" s="150"/>
    </row>
    <row r="95128" spans="2:2">
      <c r="B95128" s="150"/>
    </row>
    <row r="95129" spans="2:2">
      <c r="B95129" s="150"/>
    </row>
    <row r="95130" spans="2:2">
      <c r="B95130" s="150"/>
    </row>
    <row r="95131" spans="2:2">
      <c r="B95131" s="150"/>
    </row>
    <row r="95132" spans="2:2">
      <c r="B95132" s="150"/>
    </row>
    <row r="95133" spans="2:2">
      <c r="B95133" s="150"/>
    </row>
    <row r="95134" spans="2:2">
      <c r="B95134" s="150"/>
    </row>
    <row r="95135" spans="2:2">
      <c r="B95135" s="150"/>
    </row>
    <row r="95136" spans="2:2">
      <c r="B95136" s="150"/>
    </row>
    <row r="95137" spans="2:2">
      <c r="B95137" s="150"/>
    </row>
    <row r="95138" spans="2:2">
      <c r="B95138" s="150"/>
    </row>
    <row r="95139" spans="2:2">
      <c r="B95139" s="150"/>
    </row>
    <row r="95140" spans="2:2">
      <c r="B95140" s="150"/>
    </row>
    <row r="95141" spans="2:2">
      <c r="B95141" s="150"/>
    </row>
    <row r="95142" spans="2:2">
      <c r="B95142" s="150"/>
    </row>
    <row r="95143" spans="2:2">
      <c r="B95143" s="150"/>
    </row>
    <row r="95144" spans="2:2">
      <c r="B95144" s="150"/>
    </row>
    <row r="95145" spans="2:2">
      <c r="B95145" s="150"/>
    </row>
    <row r="95146" spans="2:2">
      <c r="B95146" s="150"/>
    </row>
    <row r="95147" spans="2:2">
      <c r="B95147" s="150"/>
    </row>
    <row r="95148" spans="2:2">
      <c r="B95148" s="150"/>
    </row>
    <row r="95149" spans="2:2">
      <c r="B95149" s="150"/>
    </row>
    <row r="95150" spans="2:2">
      <c r="B95150" s="150"/>
    </row>
    <row r="95151" spans="2:2">
      <c r="B95151" s="150"/>
    </row>
    <row r="95152" spans="2:2">
      <c r="B95152" s="150"/>
    </row>
    <row r="95153" spans="2:2">
      <c r="B95153" s="150"/>
    </row>
    <row r="95154" spans="2:2">
      <c r="B95154" s="150"/>
    </row>
    <row r="95155" spans="2:2">
      <c r="B95155" s="150"/>
    </row>
    <row r="95156" spans="2:2">
      <c r="B95156" s="150"/>
    </row>
    <row r="95157" spans="2:2">
      <c r="B95157" s="150"/>
    </row>
    <row r="95158" spans="2:2">
      <c r="B95158" s="150"/>
    </row>
    <row r="95159" spans="2:2">
      <c r="B95159" s="150"/>
    </row>
    <row r="95160" spans="2:2">
      <c r="B95160" s="150"/>
    </row>
    <row r="95161" spans="2:2">
      <c r="B95161" s="150"/>
    </row>
    <row r="95162" spans="2:2">
      <c r="B95162" s="150"/>
    </row>
    <row r="95163" spans="2:2">
      <c r="B95163" s="150"/>
    </row>
    <row r="95164" spans="2:2">
      <c r="B95164" s="150"/>
    </row>
    <row r="95165" spans="2:2">
      <c r="B95165" s="150"/>
    </row>
    <row r="95166" spans="2:2">
      <c r="B95166" s="150"/>
    </row>
    <row r="95167" spans="2:2">
      <c r="B95167" s="150"/>
    </row>
    <row r="95168" spans="2:2">
      <c r="B95168" s="150"/>
    </row>
    <row r="95169" spans="2:2">
      <c r="B95169" s="150"/>
    </row>
    <row r="95170" spans="2:2">
      <c r="B95170" s="150"/>
    </row>
    <row r="95171" spans="2:2">
      <c r="B95171" s="150"/>
    </row>
    <row r="95172" spans="2:2">
      <c r="B95172" s="150"/>
    </row>
    <row r="95173" spans="2:2">
      <c r="B95173" s="150"/>
    </row>
    <row r="95174" spans="2:2">
      <c r="B95174" s="150"/>
    </row>
    <row r="95175" spans="2:2">
      <c r="B95175" s="150"/>
    </row>
    <row r="95176" spans="2:2">
      <c r="B95176" s="150"/>
    </row>
    <row r="95177" spans="2:2">
      <c r="B95177" s="150"/>
    </row>
    <row r="95178" spans="2:2">
      <c r="B95178" s="150"/>
    </row>
    <row r="95179" spans="2:2">
      <c r="B95179" s="150"/>
    </row>
    <row r="95180" spans="2:2">
      <c r="B95180" s="150"/>
    </row>
    <row r="95181" spans="2:2">
      <c r="B95181" s="150"/>
    </row>
    <row r="95182" spans="2:2">
      <c r="B95182" s="150"/>
    </row>
    <row r="95183" spans="2:2">
      <c r="B95183" s="150"/>
    </row>
    <row r="95184" spans="2:2">
      <c r="B95184" s="150"/>
    </row>
    <row r="95185" spans="2:2">
      <c r="B95185" s="150"/>
    </row>
    <row r="95186" spans="2:2">
      <c r="B95186" s="150"/>
    </row>
    <row r="95187" spans="2:2">
      <c r="B95187" s="150"/>
    </row>
    <row r="95188" spans="2:2">
      <c r="B95188" s="150"/>
    </row>
    <row r="95189" spans="2:2">
      <c r="B95189" s="150"/>
    </row>
    <row r="95190" spans="2:2">
      <c r="B95190" s="150"/>
    </row>
    <row r="95191" spans="2:2">
      <c r="B95191" s="150"/>
    </row>
    <row r="95192" spans="2:2">
      <c r="B95192" s="150"/>
    </row>
    <row r="95193" spans="2:2">
      <c r="B95193" s="150"/>
    </row>
    <row r="95194" spans="2:2">
      <c r="B95194" s="150"/>
    </row>
    <row r="95195" spans="2:2">
      <c r="B95195" s="150"/>
    </row>
    <row r="95196" spans="2:2">
      <c r="B95196" s="150"/>
    </row>
    <row r="95197" spans="2:2">
      <c r="B95197" s="150"/>
    </row>
    <row r="95198" spans="2:2">
      <c r="B95198" s="150"/>
    </row>
    <row r="95199" spans="2:2">
      <c r="B95199" s="150"/>
    </row>
    <row r="95200" spans="2:2">
      <c r="B95200" s="150"/>
    </row>
    <row r="95201" spans="2:2">
      <c r="B95201" s="150"/>
    </row>
    <row r="95202" spans="2:2">
      <c r="B95202" s="150"/>
    </row>
    <row r="95203" spans="2:2">
      <c r="B95203" s="150"/>
    </row>
    <row r="95204" spans="2:2">
      <c r="B95204" s="150"/>
    </row>
    <row r="95205" spans="2:2">
      <c r="B95205" s="150"/>
    </row>
    <row r="95206" spans="2:2">
      <c r="B95206" s="150"/>
    </row>
    <row r="95207" spans="2:2">
      <c r="B95207" s="150"/>
    </row>
    <row r="95208" spans="2:2">
      <c r="B95208" s="150"/>
    </row>
    <row r="95209" spans="2:2">
      <c r="B95209" s="150"/>
    </row>
    <row r="95210" spans="2:2">
      <c r="B95210" s="150"/>
    </row>
    <row r="95211" spans="2:2">
      <c r="B95211" s="150"/>
    </row>
    <row r="95212" spans="2:2">
      <c r="B95212" s="150"/>
    </row>
    <row r="95213" spans="2:2">
      <c r="B95213" s="150"/>
    </row>
    <row r="95214" spans="2:2">
      <c r="B95214" s="150"/>
    </row>
    <row r="95215" spans="2:2">
      <c r="B95215" s="150"/>
    </row>
    <row r="95216" spans="2:2">
      <c r="B95216" s="150"/>
    </row>
    <row r="95217" spans="2:2">
      <c r="B95217" s="150"/>
    </row>
    <row r="95218" spans="2:2">
      <c r="B95218" s="150"/>
    </row>
    <row r="95219" spans="2:2">
      <c r="B95219" s="150"/>
    </row>
    <row r="95220" spans="2:2">
      <c r="B95220" s="150"/>
    </row>
    <row r="95221" spans="2:2">
      <c r="B95221" s="150"/>
    </row>
    <row r="95222" spans="2:2">
      <c r="B95222" s="150"/>
    </row>
    <row r="95223" spans="2:2">
      <c r="B95223" s="150"/>
    </row>
    <row r="95224" spans="2:2">
      <c r="B95224" s="150"/>
    </row>
    <row r="95225" spans="2:2">
      <c r="B95225" s="150"/>
    </row>
    <row r="95226" spans="2:2">
      <c r="B95226" s="150"/>
    </row>
    <row r="95227" spans="2:2">
      <c r="B95227" s="150"/>
    </row>
    <row r="95228" spans="2:2">
      <c r="B95228" s="150"/>
    </row>
    <row r="95229" spans="2:2">
      <c r="B95229" s="150"/>
    </row>
    <row r="95230" spans="2:2">
      <c r="B95230" s="150"/>
    </row>
    <row r="95231" spans="2:2">
      <c r="B95231" s="150"/>
    </row>
    <row r="95232" spans="2:2">
      <c r="B95232" s="150"/>
    </row>
    <row r="95233" spans="2:2">
      <c r="B95233" s="150"/>
    </row>
    <row r="95234" spans="2:2">
      <c r="B95234" s="150"/>
    </row>
    <row r="95235" spans="2:2">
      <c r="B95235" s="150"/>
    </row>
    <row r="95236" spans="2:2">
      <c r="B95236" s="150"/>
    </row>
    <row r="95237" spans="2:2">
      <c r="B95237" s="150"/>
    </row>
    <row r="95238" spans="2:2">
      <c r="B95238" s="150"/>
    </row>
    <row r="95239" spans="2:2">
      <c r="B95239" s="150"/>
    </row>
    <row r="95240" spans="2:2">
      <c r="B95240" s="150"/>
    </row>
    <row r="95241" spans="2:2">
      <c r="B95241" s="150"/>
    </row>
    <row r="95242" spans="2:2">
      <c r="B95242" s="150"/>
    </row>
    <row r="95243" spans="2:2">
      <c r="B95243" s="150"/>
    </row>
    <row r="95244" spans="2:2">
      <c r="B95244" s="150"/>
    </row>
    <row r="95245" spans="2:2">
      <c r="B95245" s="150"/>
    </row>
    <row r="95246" spans="2:2">
      <c r="B95246" s="150"/>
    </row>
    <row r="95247" spans="2:2">
      <c r="B95247" s="150"/>
    </row>
    <row r="95248" spans="2:2">
      <c r="B95248" s="150"/>
    </row>
    <row r="95249" spans="2:2">
      <c r="B95249" s="150"/>
    </row>
    <row r="95250" spans="2:2">
      <c r="B95250" s="150"/>
    </row>
    <row r="95251" spans="2:2">
      <c r="B95251" s="150"/>
    </row>
    <row r="95252" spans="2:2">
      <c r="B95252" s="150"/>
    </row>
    <row r="95253" spans="2:2">
      <c r="B95253" s="150"/>
    </row>
    <row r="95254" spans="2:2">
      <c r="B95254" s="150"/>
    </row>
    <row r="95255" spans="2:2">
      <c r="B95255" s="150"/>
    </row>
    <row r="95256" spans="2:2">
      <c r="B95256" s="150"/>
    </row>
    <row r="95257" spans="2:2">
      <c r="B95257" s="150"/>
    </row>
    <row r="95258" spans="2:2">
      <c r="B95258" s="150"/>
    </row>
    <row r="95259" spans="2:2">
      <c r="B95259" s="150"/>
    </row>
    <row r="95260" spans="2:2">
      <c r="B95260" s="150"/>
    </row>
    <row r="95261" spans="2:2">
      <c r="B95261" s="150"/>
    </row>
    <row r="95262" spans="2:2">
      <c r="B95262" s="150"/>
    </row>
    <row r="95263" spans="2:2">
      <c r="B95263" s="150"/>
    </row>
    <row r="95264" spans="2:2">
      <c r="B95264" s="150"/>
    </row>
    <row r="95265" spans="2:2">
      <c r="B95265" s="150"/>
    </row>
    <row r="95266" spans="2:2">
      <c r="B95266" s="150"/>
    </row>
    <row r="95267" spans="2:2">
      <c r="B95267" s="150"/>
    </row>
    <row r="95268" spans="2:2">
      <c r="B95268" s="150"/>
    </row>
    <row r="95269" spans="2:2">
      <c r="B95269" s="150"/>
    </row>
    <row r="95270" spans="2:2">
      <c r="B95270" s="150"/>
    </row>
    <row r="95271" spans="2:2">
      <c r="B95271" s="150"/>
    </row>
    <row r="95272" spans="2:2">
      <c r="B95272" s="150"/>
    </row>
    <row r="95273" spans="2:2">
      <c r="B95273" s="150"/>
    </row>
    <row r="95274" spans="2:2">
      <c r="B95274" s="150"/>
    </row>
    <row r="95275" spans="2:2">
      <c r="B95275" s="150"/>
    </row>
    <row r="95276" spans="2:2">
      <c r="B95276" s="150"/>
    </row>
    <row r="95277" spans="2:2">
      <c r="B95277" s="150"/>
    </row>
    <row r="95278" spans="2:2">
      <c r="B95278" s="150"/>
    </row>
    <row r="95279" spans="2:2">
      <c r="B95279" s="150"/>
    </row>
    <row r="95280" spans="2:2">
      <c r="B95280" s="150"/>
    </row>
    <row r="95281" spans="2:2">
      <c r="B95281" s="150"/>
    </row>
    <row r="95282" spans="2:2">
      <c r="B95282" s="150"/>
    </row>
    <row r="95283" spans="2:2">
      <c r="B95283" s="150"/>
    </row>
    <row r="95284" spans="2:2">
      <c r="B95284" s="150"/>
    </row>
    <row r="95285" spans="2:2">
      <c r="B95285" s="150"/>
    </row>
    <row r="95286" spans="2:2">
      <c r="B95286" s="150"/>
    </row>
    <row r="95287" spans="2:2">
      <c r="B95287" s="150"/>
    </row>
    <row r="95288" spans="2:2">
      <c r="B95288" s="150"/>
    </row>
    <row r="95289" spans="2:2">
      <c r="B95289" s="150"/>
    </row>
    <row r="95290" spans="2:2">
      <c r="B95290" s="150"/>
    </row>
    <row r="95291" spans="2:2">
      <c r="B95291" s="150"/>
    </row>
    <row r="95292" spans="2:2">
      <c r="B95292" s="150"/>
    </row>
    <row r="95293" spans="2:2">
      <c r="B95293" s="150"/>
    </row>
    <row r="95294" spans="2:2">
      <c r="B95294" s="150"/>
    </row>
    <row r="95295" spans="2:2">
      <c r="B95295" s="150"/>
    </row>
    <row r="95296" spans="2:2">
      <c r="B95296" s="150"/>
    </row>
    <row r="95297" spans="2:2">
      <c r="B95297" s="150"/>
    </row>
    <row r="95298" spans="2:2">
      <c r="B95298" s="150"/>
    </row>
    <row r="95299" spans="2:2">
      <c r="B95299" s="150"/>
    </row>
    <row r="95300" spans="2:2">
      <c r="B95300" s="150"/>
    </row>
    <row r="95301" spans="2:2">
      <c r="B95301" s="150"/>
    </row>
    <row r="95302" spans="2:2">
      <c r="B95302" s="150"/>
    </row>
    <row r="95303" spans="2:2">
      <c r="B95303" s="150"/>
    </row>
    <row r="95304" spans="2:2">
      <c r="B95304" s="150"/>
    </row>
    <row r="95305" spans="2:2">
      <c r="B95305" s="150"/>
    </row>
    <row r="95306" spans="2:2">
      <c r="B95306" s="150"/>
    </row>
    <row r="95307" spans="2:2">
      <c r="B95307" s="150"/>
    </row>
    <row r="95308" spans="2:2">
      <c r="B95308" s="150"/>
    </row>
    <row r="95309" spans="2:2">
      <c r="B95309" s="150"/>
    </row>
    <row r="95310" spans="2:2">
      <c r="B95310" s="150"/>
    </row>
    <row r="95311" spans="2:2">
      <c r="B95311" s="150"/>
    </row>
    <row r="95312" spans="2:2">
      <c r="B95312" s="150"/>
    </row>
    <row r="95313" spans="2:2">
      <c r="B95313" s="150"/>
    </row>
    <row r="95314" spans="2:2">
      <c r="B95314" s="150"/>
    </row>
    <row r="95315" spans="2:2">
      <c r="B95315" s="150"/>
    </row>
    <row r="95316" spans="2:2">
      <c r="B95316" s="150"/>
    </row>
    <row r="95317" spans="2:2">
      <c r="B95317" s="150"/>
    </row>
    <row r="95318" spans="2:2">
      <c r="B95318" s="150"/>
    </row>
    <row r="95319" spans="2:2">
      <c r="B95319" s="150"/>
    </row>
    <row r="95320" spans="2:2">
      <c r="B95320" s="150"/>
    </row>
    <row r="95321" spans="2:2">
      <c r="B95321" s="150"/>
    </row>
    <row r="95322" spans="2:2">
      <c r="B95322" s="150"/>
    </row>
    <row r="95323" spans="2:2">
      <c r="B95323" s="150"/>
    </row>
    <row r="95324" spans="2:2">
      <c r="B95324" s="150"/>
    </row>
    <row r="95325" spans="2:2">
      <c r="B95325" s="150"/>
    </row>
    <row r="95326" spans="2:2">
      <c r="B95326" s="150"/>
    </row>
    <row r="95327" spans="2:2">
      <c r="B95327" s="150"/>
    </row>
    <row r="95328" spans="2:2">
      <c r="B95328" s="150"/>
    </row>
    <row r="95329" spans="2:2">
      <c r="B95329" s="150"/>
    </row>
    <row r="95330" spans="2:2">
      <c r="B95330" s="150"/>
    </row>
    <row r="95331" spans="2:2">
      <c r="B95331" s="150"/>
    </row>
    <row r="95332" spans="2:2">
      <c r="B95332" s="150"/>
    </row>
    <row r="95333" spans="2:2">
      <c r="B95333" s="150"/>
    </row>
    <row r="95334" spans="2:2">
      <c r="B95334" s="150"/>
    </row>
    <row r="95335" spans="2:2">
      <c r="B95335" s="150"/>
    </row>
    <row r="95336" spans="2:2">
      <c r="B95336" s="150"/>
    </row>
    <row r="95337" spans="2:2">
      <c r="B95337" s="150"/>
    </row>
    <row r="95338" spans="2:2">
      <c r="B95338" s="150"/>
    </row>
    <row r="95339" spans="2:2">
      <c r="B95339" s="150"/>
    </row>
    <row r="95340" spans="2:2">
      <c r="B95340" s="150"/>
    </row>
    <row r="95341" spans="2:2">
      <c r="B95341" s="150"/>
    </row>
    <row r="95342" spans="2:2">
      <c r="B95342" s="150"/>
    </row>
    <row r="95343" spans="2:2">
      <c r="B95343" s="150"/>
    </row>
    <row r="95344" spans="2:2">
      <c r="B95344" s="150"/>
    </row>
    <row r="95345" spans="2:2">
      <c r="B95345" s="150"/>
    </row>
    <row r="95346" spans="2:2">
      <c r="B95346" s="150"/>
    </row>
    <row r="95347" spans="2:2">
      <c r="B95347" s="150"/>
    </row>
    <row r="95348" spans="2:2">
      <c r="B95348" s="150"/>
    </row>
    <row r="95349" spans="2:2">
      <c r="B95349" s="150"/>
    </row>
    <row r="95350" spans="2:2">
      <c r="B95350" s="150"/>
    </row>
    <row r="95351" spans="2:2">
      <c r="B95351" s="150"/>
    </row>
    <row r="95352" spans="2:2">
      <c r="B95352" s="150"/>
    </row>
    <row r="95353" spans="2:2">
      <c r="B95353" s="150"/>
    </row>
    <row r="95354" spans="2:2">
      <c r="B95354" s="150"/>
    </row>
    <row r="95355" spans="2:2">
      <c r="B95355" s="150"/>
    </row>
    <row r="95356" spans="2:2">
      <c r="B95356" s="150"/>
    </row>
    <row r="95357" spans="2:2">
      <c r="B95357" s="150"/>
    </row>
    <row r="95358" spans="2:2">
      <c r="B95358" s="150"/>
    </row>
    <row r="95359" spans="2:2">
      <c r="B95359" s="150"/>
    </row>
    <row r="95360" spans="2:2">
      <c r="B95360" s="150"/>
    </row>
    <row r="95361" spans="2:2">
      <c r="B95361" s="150"/>
    </row>
    <row r="95362" spans="2:2">
      <c r="B95362" s="150"/>
    </row>
    <row r="95363" spans="2:2">
      <c r="B95363" s="150"/>
    </row>
    <row r="95364" spans="2:2">
      <c r="B95364" s="150"/>
    </row>
    <row r="95365" spans="2:2">
      <c r="B95365" s="150"/>
    </row>
    <row r="95366" spans="2:2">
      <c r="B95366" s="150"/>
    </row>
    <row r="95367" spans="2:2">
      <c r="B95367" s="150"/>
    </row>
    <row r="95368" spans="2:2">
      <c r="B95368" s="150"/>
    </row>
    <row r="95369" spans="2:2">
      <c r="B95369" s="150"/>
    </row>
    <row r="95370" spans="2:2">
      <c r="B95370" s="150"/>
    </row>
    <row r="95371" spans="2:2">
      <c r="B95371" s="150"/>
    </row>
    <row r="95372" spans="2:2">
      <c r="B95372" s="150"/>
    </row>
    <row r="95373" spans="2:2">
      <c r="B95373" s="150"/>
    </row>
    <row r="95374" spans="2:2">
      <c r="B95374" s="150"/>
    </row>
    <row r="95375" spans="2:2">
      <c r="B95375" s="150"/>
    </row>
    <row r="95376" spans="2:2">
      <c r="B95376" s="150"/>
    </row>
    <row r="95377" spans="2:2">
      <c r="B95377" s="150"/>
    </row>
    <row r="95378" spans="2:2">
      <c r="B95378" s="150"/>
    </row>
    <row r="95379" spans="2:2">
      <c r="B95379" s="150"/>
    </row>
    <row r="95380" spans="2:2">
      <c r="B95380" s="150"/>
    </row>
    <row r="95381" spans="2:2">
      <c r="B95381" s="150"/>
    </row>
    <row r="95382" spans="2:2">
      <c r="B95382" s="150"/>
    </row>
    <row r="95383" spans="2:2">
      <c r="B95383" s="150"/>
    </row>
    <row r="95384" spans="2:2">
      <c r="B95384" s="150"/>
    </row>
    <row r="95385" spans="2:2">
      <c r="B95385" s="150"/>
    </row>
    <row r="95386" spans="2:2">
      <c r="B95386" s="150"/>
    </row>
    <row r="95387" spans="2:2">
      <c r="B95387" s="150"/>
    </row>
    <row r="95388" spans="2:2">
      <c r="B95388" s="150"/>
    </row>
    <row r="95389" spans="2:2">
      <c r="B95389" s="150"/>
    </row>
    <row r="95390" spans="2:2">
      <c r="B95390" s="150"/>
    </row>
    <row r="95391" spans="2:2">
      <c r="B95391" s="150"/>
    </row>
    <row r="95392" spans="2:2">
      <c r="B95392" s="150"/>
    </row>
    <row r="95393" spans="2:2">
      <c r="B95393" s="150"/>
    </row>
    <row r="95394" spans="2:2">
      <c r="B95394" s="150"/>
    </row>
    <row r="95395" spans="2:2">
      <c r="B95395" s="150"/>
    </row>
    <row r="95396" spans="2:2">
      <c r="B95396" s="150"/>
    </row>
    <row r="95397" spans="2:2">
      <c r="B95397" s="150"/>
    </row>
    <row r="95398" spans="2:2">
      <c r="B95398" s="150"/>
    </row>
    <row r="95399" spans="2:2">
      <c r="B95399" s="150"/>
    </row>
    <row r="95400" spans="2:2">
      <c r="B95400" s="150"/>
    </row>
    <row r="95401" spans="2:2">
      <c r="B95401" s="150"/>
    </row>
    <row r="95402" spans="2:2">
      <c r="B95402" s="150"/>
    </row>
    <row r="95403" spans="2:2">
      <c r="B95403" s="150"/>
    </row>
    <row r="95404" spans="2:2">
      <c r="B95404" s="150"/>
    </row>
    <row r="95405" spans="2:2">
      <c r="B95405" s="150"/>
    </row>
    <row r="95406" spans="2:2">
      <c r="B95406" s="150"/>
    </row>
    <row r="95407" spans="2:2">
      <c r="B95407" s="150"/>
    </row>
    <row r="95408" spans="2:2">
      <c r="B95408" s="150"/>
    </row>
    <row r="95409" spans="2:2">
      <c r="B95409" s="150"/>
    </row>
    <row r="95410" spans="2:2">
      <c r="B95410" s="150"/>
    </row>
    <row r="95411" spans="2:2">
      <c r="B95411" s="150"/>
    </row>
    <row r="95412" spans="2:2">
      <c r="B95412" s="150"/>
    </row>
    <row r="95413" spans="2:2">
      <c r="B95413" s="150"/>
    </row>
    <row r="95414" spans="2:2">
      <c r="B95414" s="150"/>
    </row>
    <row r="95415" spans="2:2">
      <c r="B95415" s="150"/>
    </row>
    <row r="95416" spans="2:2">
      <c r="B95416" s="150"/>
    </row>
    <row r="95417" spans="2:2">
      <c r="B95417" s="150"/>
    </row>
    <row r="95418" spans="2:2">
      <c r="B95418" s="150"/>
    </row>
    <row r="95419" spans="2:2">
      <c r="B95419" s="150"/>
    </row>
    <row r="95420" spans="2:2">
      <c r="B95420" s="150"/>
    </row>
    <row r="95421" spans="2:2">
      <c r="B95421" s="150"/>
    </row>
    <row r="95422" spans="2:2">
      <c r="B95422" s="150"/>
    </row>
    <row r="95423" spans="2:2">
      <c r="B95423" s="150"/>
    </row>
    <row r="95424" spans="2:2">
      <c r="B95424" s="150"/>
    </row>
    <row r="95425" spans="2:2">
      <c r="B95425" s="150"/>
    </row>
    <row r="95426" spans="2:2">
      <c r="B95426" s="150"/>
    </row>
    <row r="95427" spans="2:2">
      <c r="B95427" s="150"/>
    </row>
    <row r="95428" spans="2:2">
      <c r="B95428" s="150"/>
    </row>
    <row r="95429" spans="2:2">
      <c r="B95429" s="150"/>
    </row>
    <row r="95430" spans="2:2">
      <c r="B95430" s="150"/>
    </row>
    <row r="95431" spans="2:2">
      <c r="B95431" s="150"/>
    </row>
    <row r="95432" spans="2:2">
      <c r="B95432" s="150"/>
    </row>
    <row r="95433" spans="2:2">
      <c r="B95433" s="150"/>
    </row>
    <row r="95434" spans="2:2">
      <c r="B95434" s="150"/>
    </row>
    <row r="95435" spans="2:2">
      <c r="B95435" s="150"/>
    </row>
    <row r="95436" spans="2:2">
      <c r="B95436" s="150"/>
    </row>
    <row r="95437" spans="2:2">
      <c r="B95437" s="150"/>
    </row>
    <row r="95438" spans="2:2">
      <c r="B95438" s="150"/>
    </row>
    <row r="95439" spans="2:2">
      <c r="B95439" s="150"/>
    </row>
    <row r="95440" spans="2:2">
      <c r="B95440" s="150"/>
    </row>
    <row r="95441" spans="2:2">
      <c r="B95441" s="150"/>
    </row>
    <row r="95442" spans="2:2">
      <c r="B95442" s="150"/>
    </row>
    <row r="95443" spans="2:2">
      <c r="B95443" s="150"/>
    </row>
    <row r="95444" spans="2:2">
      <c r="B95444" s="150"/>
    </row>
    <row r="95445" spans="2:2">
      <c r="B95445" s="150"/>
    </row>
    <row r="95446" spans="2:2">
      <c r="B95446" s="150"/>
    </row>
    <row r="95447" spans="2:2">
      <c r="B95447" s="150"/>
    </row>
    <row r="95448" spans="2:2">
      <c r="B95448" s="150"/>
    </row>
    <row r="95449" spans="2:2">
      <c r="B95449" s="150"/>
    </row>
    <row r="95450" spans="2:2">
      <c r="B95450" s="150"/>
    </row>
    <row r="95451" spans="2:2">
      <c r="B95451" s="150"/>
    </row>
    <row r="95452" spans="2:2">
      <c r="B95452" s="150"/>
    </row>
    <row r="95453" spans="2:2">
      <c r="B95453" s="150"/>
    </row>
    <row r="95454" spans="2:2">
      <c r="B95454" s="150"/>
    </row>
    <row r="95455" spans="2:2">
      <c r="B95455" s="150"/>
    </row>
    <row r="95456" spans="2:2">
      <c r="B95456" s="150"/>
    </row>
    <row r="95457" spans="2:2">
      <c r="B95457" s="150"/>
    </row>
    <row r="95458" spans="2:2">
      <c r="B95458" s="150"/>
    </row>
    <row r="95459" spans="2:2">
      <c r="B95459" s="150"/>
    </row>
    <row r="95460" spans="2:2">
      <c r="B95460" s="150"/>
    </row>
    <row r="95461" spans="2:2">
      <c r="B95461" s="150"/>
    </row>
    <row r="95462" spans="2:2">
      <c r="B95462" s="150"/>
    </row>
    <row r="95463" spans="2:2">
      <c r="B95463" s="150"/>
    </row>
    <row r="95464" spans="2:2">
      <c r="B95464" s="150"/>
    </row>
    <row r="95465" spans="2:2">
      <c r="B95465" s="150"/>
    </row>
    <row r="95466" spans="2:2">
      <c r="B95466" s="150"/>
    </row>
    <row r="95467" spans="2:2">
      <c r="B95467" s="150"/>
    </row>
    <row r="95468" spans="2:2">
      <c r="B95468" s="150"/>
    </row>
    <row r="95469" spans="2:2">
      <c r="B95469" s="150"/>
    </row>
    <row r="95470" spans="2:2">
      <c r="B95470" s="150"/>
    </row>
    <row r="95471" spans="2:2">
      <c r="B95471" s="150"/>
    </row>
    <row r="95472" spans="2:2">
      <c r="B95472" s="150"/>
    </row>
    <row r="95473" spans="2:2">
      <c r="B95473" s="150"/>
    </row>
    <row r="95474" spans="2:2">
      <c r="B95474" s="150"/>
    </row>
    <row r="95475" spans="2:2">
      <c r="B95475" s="150"/>
    </row>
    <row r="95476" spans="2:2">
      <c r="B95476" s="150"/>
    </row>
    <row r="95477" spans="2:2">
      <c r="B95477" s="150"/>
    </row>
    <row r="95478" spans="2:2">
      <c r="B95478" s="150"/>
    </row>
    <row r="95479" spans="2:2">
      <c r="B95479" s="150"/>
    </row>
    <row r="95480" spans="2:2">
      <c r="B95480" s="150"/>
    </row>
    <row r="95481" spans="2:2">
      <c r="B95481" s="150"/>
    </row>
    <row r="95482" spans="2:2">
      <c r="B95482" s="150"/>
    </row>
    <row r="95483" spans="2:2">
      <c r="B95483" s="150"/>
    </row>
    <row r="95484" spans="2:2">
      <c r="B95484" s="150"/>
    </row>
    <row r="95485" spans="2:2">
      <c r="B95485" s="150"/>
    </row>
    <row r="95486" spans="2:2">
      <c r="B95486" s="150"/>
    </row>
    <row r="95487" spans="2:2">
      <c r="B95487" s="150"/>
    </row>
    <row r="95488" spans="2:2">
      <c r="B95488" s="150"/>
    </row>
    <row r="95489" spans="2:2">
      <c r="B95489" s="150"/>
    </row>
    <row r="95490" spans="2:2">
      <c r="B95490" s="150"/>
    </row>
    <row r="95491" spans="2:2">
      <c r="B95491" s="150"/>
    </row>
    <row r="95492" spans="2:2">
      <c r="B95492" s="150"/>
    </row>
    <row r="95493" spans="2:2">
      <c r="B95493" s="150"/>
    </row>
    <row r="95494" spans="2:2">
      <c r="B95494" s="150"/>
    </row>
    <row r="95495" spans="2:2">
      <c r="B95495" s="150"/>
    </row>
    <row r="95496" spans="2:2">
      <c r="B95496" s="150"/>
    </row>
    <row r="95497" spans="2:2">
      <c r="B95497" s="150"/>
    </row>
    <row r="95498" spans="2:2">
      <c r="B95498" s="150"/>
    </row>
    <row r="95499" spans="2:2">
      <c r="B95499" s="150"/>
    </row>
    <row r="95500" spans="2:2">
      <c r="B95500" s="150"/>
    </row>
    <row r="95501" spans="2:2">
      <c r="B95501" s="150"/>
    </row>
    <row r="95502" spans="2:2">
      <c r="B95502" s="150"/>
    </row>
    <row r="95503" spans="2:2">
      <c r="B95503" s="150"/>
    </row>
    <row r="95504" spans="2:2">
      <c r="B95504" s="150"/>
    </row>
    <row r="95505" spans="2:2">
      <c r="B95505" s="150"/>
    </row>
    <row r="95506" spans="2:2">
      <c r="B95506" s="150"/>
    </row>
    <row r="95507" spans="2:2">
      <c r="B95507" s="150"/>
    </row>
    <row r="95508" spans="2:2">
      <c r="B95508" s="150"/>
    </row>
    <row r="95509" spans="2:2">
      <c r="B95509" s="150"/>
    </row>
    <row r="95510" spans="2:2">
      <c r="B95510" s="150"/>
    </row>
    <row r="95511" spans="2:2">
      <c r="B95511" s="150"/>
    </row>
    <row r="95512" spans="2:2">
      <c r="B95512" s="150"/>
    </row>
    <row r="95513" spans="2:2">
      <c r="B95513" s="150"/>
    </row>
    <row r="95514" spans="2:2">
      <c r="B95514" s="150"/>
    </row>
    <row r="95515" spans="2:2">
      <c r="B95515" s="150"/>
    </row>
    <row r="95516" spans="2:2">
      <c r="B95516" s="150"/>
    </row>
    <row r="95517" spans="2:2">
      <c r="B95517" s="150"/>
    </row>
    <row r="95518" spans="2:2">
      <c r="B95518" s="150"/>
    </row>
    <row r="95519" spans="2:2">
      <c r="B95519" s="150"/>
    </row>
    <row r="95520" spans="2:2">
      <c r="B95520" s="150"/>
    </row>
    <row r="95521" spans="2:2">
      <c r="B95521" s="150"/>
    </row>
    <row r="95522" spans="2:2">
      <c r="B95522" s="150"/>
    </row>
    <row r="95523" spans="2:2">
      <c r="B95523" s="150"/>
    </row>
    <row r="95524" spans="2:2">
      <c r="B95524" s="150"/>
    </row>
    <row r="95525" spans="2:2">
      <c r="B95525" s="150"/>
    </row>
    <row r="95526" spans="2:2">
      <c r="B95526" s="150"/>
    </row>
    <row r="95527" spans="2:2">
      <c r="B95527" s="150"/>
    </row>
    <row r="95528" spans="2:2">
      <c r="B95528" s="150"/>
    </row>
    <row r="95529" spans="2:2">
      <c r="B95529" s="150"/>
    </row>
    <row r="95530" spans="2:2">
      <c r="B95530" s="150"/>
    </row>
    <row r="95531" spans="2:2">
      <c r="B95531" s="150"/>
    </row>
    <row r="95532" spans="2:2">
      <c r="B95532" s="150"/>
    </row>
    <row r="95533" spans="2:2">
      <c r="B95533" s="150"/>
    </row>
    <row r="95534" spans="2:2">
      <c r="B95534" s="150"/>
    </row>
    <row r="95535" spans="2:2">
      <c r="B95535" s="150"/>
    </row>
    <row r="95536" spans="2:2">
      <c r="B95536" s="150"/>
    </row>
    <row r="95537" spans="2:2">
      <c r="B95537" s="150"/>
    </row>
    <row r="95538" spans="2:2">
      <c r="B95538" s="150"/>
    </row>
    <row r="95539" spans="2:2">
      <c r="B95539" s="150"/>
    </row>
    <row r="95540" spans="2:2">
      <c r="B95540" s="150"/>
    </row>
    <row r="95541" spans="2:2">
      <c r="B95541" s="150"/>
    </row>
    <row r="95542" spans="2:2">
      <c r="B95542" s="150"/>
    </row>
    <row r="95543" spans="2:2">
      <c r="B95543" s="150"/>
    </row>
    <row r="95544" spans="2:2">
      <c r="B95544" s="150"/>
    </row>
    <row r="95545" spans="2:2">
      <c r="B95545" s="150"/>
    </row>
    <row r="95546" spans="2:2">
      <c r="B95546" s="150"/>
    </row>
    <row r="95547" spans="2:2">
      <c r="B95547" s="150"/>
    </row>
    <row r="95548" spans="2:2">
      <c r="B95548" s="150"/>
    </row>
    <row r="95549" spans="2:2">
      <c r="B95549" s="150"/>
    </row>
    <row r="95550" spans="2:2">
      <c r="B95550" s="150"/>
    </row>
    <row r="95551" spans="2:2">
      <c r="B95551" s="150"/>
    </row>
    <row r="95552" spans="2:2">
      <c r="B95552" s="150"/>
    </row>
    <row r="95553" spans="2:2">
      <c r="B95553" s="150"/>
    </row>
    <row r="95554" spans="2:2">
      <c r="B95554" s="150"/>
    </row>
    <row r="95555" spans="2:2">
      <c r="B95555" s="150"/>
    </row>
    <row r="95556" spans="2:2">
      <c r="B95556" s="150"/>
    </row>
    <row r="95557" spans="2:2">
      <c r="B95557" s="150"/>
    </row>
    <row r="95558" spans="2:2">
      <c r="B95558" s="150"/>
    </row>
    <row r="95559" spans="2:2">
      <c r="B95559" s="150"/>
    </row>
    <row r="95560" spans="2:2">
      <c r="B95560" s="150"/>
    </row>
    <row r="95561" spans="2:2">
      <c r="B95561" s="150"/>
    </row>
    <row r="95562" spans="2:2">
      <c r="B95562" s="150"/>
    </row>
    <row r="95563" spans="2:2">
      <c r="B95563" s="150"/>
    </row>
    <row r="95564" spans="2:2">
      <c r="B95564" s="150"/>
    </row>
    <row r="95565" spans="2:2">
      <c r="B95565" s="150"/>
    </row>
    <row r="95566" spans="2:2">
      <c r="B95566" s="150"/>
    </row>
    <row r="95567" spans="2:2">
      <c r="B95567" s="150"/>
    </row>
    <row r="95568" spans="2:2">
      <c r="B95568" s="150"/>
    </row>
    <row r="95569" spans="2:2">
      <c r="B95569" s="150"/>
    </row>
    <row r="95570" spans="2:2">
      <c r="B95570" s="150"/>
    </row>
    <row r="95571" spans="2:2">
      <c r="B95571" s="150"/>
    </row>
    <row r="95572" spans="2:2">
      <c r="B95572" s="150"/>
    </row>
    <row r="95573" spans="2:2">
      <c r="B95573" s="150"/>
    </row>
    <row r="95574" spans="2:2">
      <c r="B95574" s="150"/>
    </row>
    <row r="95575" spans="2:2">
      <c r="B95575" s="150"/>
    </row>
    <row r="95576" spans="2:2">
      <c r="B95576" s="150"/>
    </row>
    <row r="95577" spans="2:2">
      <c r="B95577" s="150"/>
    </row>
    <row r="95578" spans="2:2">
      <c r="B95578" s="150"/>
    </row>
    <row r="95579" spans="2:2">
      <c r="B95579" s="150"/>
    </row>
    <row r="95580" spans="2:2">
      <c r="B95580" s="150"/>
    </row>
    <row r="95581" spans="2:2">
      <c r="B95581" s="150"/>
    </row>
    <row r="95582" spans="2:2">
      <c r="B95582" s="150"/>
    </row>
    <row r="95583" spans="2:2">
      <c r="B95583" s="150"/>
    </row>
    <row r="95584" spans="2:2">
      <c r="B95584" s="150"/>
    </row>
    <row r="95585" spans="2:2">
      <c r="B95585" s="150"/>
    </row>
    <row r="95586" spans="2:2">
      <c r="B95586" s="150"/>
    </row>
    <row r="95587" spans="2:2">
      <c r="B95587" s="150"/>
    </row>
    <row r="95588" spans="2:2">
      <c r="B95588" s="150"/>
    </row>
    <row r="95589" spans="2:2">
      <c r="B95589" s="150"/>
    </row>
    <row r="95590" spans="2:2">
      <c r="B95590" s="150"/>
    </row>
    <row r="95591" spans="2:2">
      <c r="B95591" s="150"/>
    </row>
    <row r="95592" spans="2:2">
      <c r="B95592" s="150"/>
    </row>
    <row r="95593" spans="2:2">
      <c r="B95593" s="150"/>
    </row>
    <row r="95594" spans="2:2">
      <c r="B95594" s="150"/>
    </row>
    <row r="95595" spans="2:2">
      <c r="B95595" s="150"/>
    </row>
    <row r="95596" spans="2:2">
      <c r="B95596" s="150"/>
    </row>
    <row r="95597" spans="2:2">
      <c r="B95597" s="150"/>
    </row>
    <row r="95598" spans="2:2">
      <c r="B95598" s="150"/>
    </row>
    <row r="95599" spans="2:2">
      <c r="B95599" s="150"/>
    </row>
    <row r="95600" spans="2:2">
      <c r="B95600" s="150"/>
    </row>
    <row r="95601" spans="2:2">
      <c r="B95601" s="150"/>
    </row>
    <row r="95602" spans="2:2">
      <c r="B95602" s="150"/>
    </row>
    <row r="95603" spans="2:2">
      <c r="B95603" s="150"/>
    </row>
    <row r="95604" spans="2:2">
      <c r="B95604" s="150"/>
    </row>
    <row r="95605" spans="2:2">
      <c r="B95605" s="150"/>
    </row>
    <row r="95606" spans="2:2">
      <c r="B95606" s="150"/>
    </row>
    <row r="95607" spans="2:2">
      <c r="B95607" s="150"/>
    </row>
    <row r="95608" spans="2:2">
      <c r="B95608" s="150"/>
    </row>
    <row r="95609" spans="2:2">
      <c r="B95609" s="150"/>
    </row>
    <row r="95610" spans="2:2">
      <c r="B95610" s="150"/>
    </row>
    <row r="95611" spans="2:2">
      <c r="B95611" s="150"/>
    </row>
    <row r="95612" spans="2:2">
      <c r="B95612" s="150"/>
    </row>
    <row r="95613" spans="2:2">
      <c r="B95613" s="150"/>
    </row>
    <row r="95614" spans="2:2">
      <c r="B95614" s="150"/>
    </row>
    <row r="95615" spans="2:2">
      <c r="B95615" s="150"/>
    </row>
    <row r="95616" spans="2:2">
      <c r="B95616" s="150"/>
    </row>
    <row r="95617" spans="2:2">
      <c r="B95617" s="150"/>
    </row>
    <row r="95618" spans="2:2">
      <c r="B95618" s="150"/>
    </row>
    <row r="95619" spans="2:2">
      <c r="B95619" s="150"/>
    </row>
    <row r="95620" spans="2:2">
      <c r="B95620" s="150"/>
    </row>
    <row r="95621" spans="2:2">
      <c r="B95621" s="150"/>
    </row>
    <row r="95622" spans="2:2">
      <c r="B95622" s="150"/>
    </row>
    <row r="95623" spans="2:2">
      <c r="B95623" s="150"/>
    </row>
    <row r="95624" spans="2:2">
      <c r="B95624" s="150"/>
    </row>
    <row r="95625" spans="2:2">
      <c r="B95625" s="150"/>
    </row>
    <row r="95626" spans="2:2">
      <c r="B95626" s="150"/>
    </row>
    <row r="95627" spans="2:2">
      <c r="B95627" s="150"/>
    </row>
    <row r="95628" spans="2:2">
      <c r="B95628" s="150"/>
    </row>
    <row r="95629" spans="2:2">
      <c r="B95629" s="150"/>
    </row>
    <row r="95630" spans="2:2">
      <c r="B95630" s="150"/>
    </row>
    <row r="95631" spans="2:2">
      <c r="B95631" s="150"/>
    </row>
    <row r="95632" spans="2:2">
      <c r="B95632" s="150"/>
    </row>
    <row r="95633" spans="2:2">
      <c r="B95633" s="150"/>
    </row>
    <row r="95634" spans="2:2">
      <c r="B95634" s="150"/>
    </row>
    <row r="95635" spans="2:2">
      <c r="B95635" s="150"/>
    </row>
    <row r="95636" spans="2:2">
      <c r="B95636" s="150"/>
    </row>
    <row r="95637" spans="2:2">
      <c r="B95637" s="150"/>
    </row>
    <row r="95638" spans="2:2">
      <c r="B95638" s="150"/>
    </row>
    <row r="95639" spans="2:2">
      <c r="B95639" s="150"/>
    </row>
    <row r="95640" spans="2:2">
      <c r="B95640" s="150"/>
    </row>
    <row r="95641" spans="2:2">
      <c r="B95641" s="150"/>
    </row>
    <row r="95642" spans="2:2">
      <c r="B95642" s="150"/>
    </row>
    <row r="95643" spans="2:2">
      <c r="B95643" s="150"/>
    </row>
    <row r="95644" spans="2:2">
      <c r="B95644" s="150"/>
    </row>
    <row r="95645" spans="2:2">
      <c r="B95645" s="150"/>
    </row>
    <row r="95646" spans="2:2">
      <c r="B95646" s="150"/>
    </row>
    <row r="95647" spans="2:2">
      <c r="B95647" s="150"/>
    </row>
    <row r="95648" spans="2:2">
      <c r="B95648" s="150"/>
    </row>
    <row r="95649" spans="2:2">
      <c r="B95649" s="150"/>
    </row>
    <row r="95650" spans="2:2">
      <c r="B95650" s="150"/>
    </row>
    <row r="95651" spans="2:2">
      <c r="B95651" s="150"/>
    </row>
    <row r="95652" spans="2:2">
      <c r="B95652" s="150"/>
    </row>
    <row r="95653" spans="2:2">
      <c r="B95653" s="150"/>
    </row>
    <row r="95654" spans="2:2">
      <c r="B95654" s="150"/>
    </row>
    <row r="95655" spans="2:2">
      <c r="B95655" s="150"/>
    </row>
    <row r="95656" spans="2:2">
      <c r="B95656" s="150"/>
    </row>
    <row r="95657" spans="2:2">
      <c r="B95657" s="150"/>
    </row>
    <row r="95658" spans="2:2">
      <c r="B95658" s="150"/>
    </row>
    <row r="95659" spans="2:2">
      <c r="B95659" s="150"/>
    </row>
    <row r="95660" spans="2:2">
      <c r="B95660" s="150"/>
    </row>
    <row r="95661" spans="2:2">
      <c r="B95661" s="150"/>
    </row>
    <row r="95662" spans="2:2">
      <c r="B95662" s="150"/>
    </row>
    <row r="95663" spans="2:2">
      <c r="B95663" s="150"/>
    </row>
    <row r="95664" spans="2:2">
      <c r="B95664" s="150"/>
    </row>
    <row r="95665" spans="2:2">
      <c r="B95665" s="150"/>
    </row>
    <row r="95666" spans="2:2">
      <c r="B95666" s="150"/>
    </row>
    <row r="95667" spans="2:2">
      <c r="B95667" s="150"/>
    </row>
    <row r="95668" spans="2:2">
      <c r="B95668" s="150"/>
    </row>
    <row r="95669" spans="2:2">
      <c r="B95669" s="150"/>
    </row>
    <row r="95670" spans="2:2">
      <c r="B95670" s="150"/>
    </row>
    <row r="95671" spans="2:2">
      <c r="B95671" s="150"/>
    </row>
    <row r="95672" spans="2:2">
      <c r="B95672" s="150"/>
    </row>
    <row r="95673" spans="2:2">
      <c r="B95673" s="150"/>
    </row>
    <row r="95674" spans="2:2">
      <c r="B95674" s="150"/>
    </row>
    <row r="95675" spans="2:2">
      <c r="B95675" s="150"/>
    </row>
    <row r="95676" spans="2:2">
      <c r="B95676" s="150"/>
    </row>
    <row r="95677" spans="2:2">
      <c r="B95677" s="150"/>
    </row>
    <row r="95678" spans="2:2">
      <c r="B95678" s="150"/>
    </row>
    <row r="95679" spans="2:2">
      <c r="B95679" s="150"/>
    </row>
    <row r="95680" spans="2:2">
      <c r="B95680" s="150"/>
    </row>
    <row r="95681" spans="2:2">
      <c r="B95681" s="150"/>
    </row>
    <row r="95682" spans="2:2">
      <c r="B95682" s="150"/>
    </row>
    <row r="95683" spans="2:2">
      <c r="B95683" s="150"/>
    </row>
    <row r="95684" spans="2:2">
      <c r="B95684" s="150"/>
    </row>
    <row r="95685" spans="2:2">
      <c r="B95685" s="150"/>
    </row>
    <row r="95686" spans="2:2">
      <c r="B95686" s="150"/>
    </row>
    <row r="95687" spans="2:2">
      <c r="B95687" s="150"/>
    </row>
    <row r="95688" spans="2:2">
      <c r="B95688" s="150"/>
    </row>
    <row r="95689" spans="2:2">
      <c r="B95689" s="150"/>
    </row>
    <row r="95690" spans="2:2">
      <c r="B95690" s="150"/>
    </row>
    <row r="95691" spans="2:2">
      <c r="B95691" s="150"/>
    </row>
    <row r="95692" spans="2:2">
      <c r="B95692" s="150"/>
    </row>
    <row r="95693" spans="2:2">
      <c r="B95693" s="150"/>
    </row>
    <row r="95694" spans="2:2">
      <c r="B95694" s="150"/>
    </row>
    <row r="95695" spans="2:2">
      <c r="B95695" s="150"/>
    </row>
    <row r="95696" spans="2:2">
      <c r="B95696" s="150"/>
    </row>
    <row r="95697" spans="2:2">
      <c r="B95697" s="150"/>
    </row>
    <row r="95698" spans="2:2">
      <c r="B95698" s="150"/>
    </row>
    <row r="95699" spans="2:2">
      <c r="B95699" s="150"/>
    </row>
    <row r="95700" spans="2:2">
      <c r="B95700" s="150"/>
    </row>
    <row r="95701" spans="2:2">
      <c r="B95701" s="150"/>
    </row>
    <row r="95702" spans="2:2">
      <c r="B95702" s="150"/>
    </row>
    <row r="95703" spans="2:2">
      <c r="B95703" s="150"/>
    </row>
    <row r="95704" spans="2:2">
      <c r="B95704" s="150"/>
    </row>
    <row r="95705" spans="2:2">
      <c r="B95705" s="150"/>
    </row>
    <row r="95706" spans="2:2">
      <c r="B95706" s="150"/>
    </row>
    <row r="95707" spans="2:2">
      <c r="B95707" s="150"/>
    </row>
    <row r="95708" spans="2:2">
      <c r="B95708" s="150"/>
    </row>
    <row r="95709" spans="2:2">
      <c r="B95709" s="150"/>
    </row>
    <row r="95710" spans="2:2">
      <c r="B95710" s="150"/>
    </row>
    <row r="95711" spans="2:2">
      <c r="B95711" s="150"/>
    </row>
    <row r="95712" spans="2:2">
      <c r="B95712" s="150"/>
    </row>
    <row r="95713" spans="2:2">
      <c r="B95713" s="150"/>
    </row>
    <row r="95714" spans="2:2">
      <c r="B95714" s="150"/>
    </row>
    <row r="95715" spans="2:2">
      <c r="B95715" s="150"/>
    </row>
    <row r="95716" spans="2:2">
      <c r="B95716" s="150"/>
    </row>
    <row r="95717" spans="2:2">
      <c r="B95717" s="150"/>
    </row>
    <row r="95718" spans="2:2">
      <c r="B95718" s="150"/>
    </row>
    <row r="95719" spans="2:2">
      <c r="B95719" s="150"/>
    </row>
    <row r="95720" spans="2:2">
      <c r="B95720" s="150"/>
    </row>
    <row r="95721" spans="2:2">
      <c r="B95721" s="150"/>
    </row>
    <row r="95722" spans="2:2">
      <c r="B95722" s="150"/>
    </row>
    <row r="95723" spans="2:2">
      <c r="B95723" s="150"/>
    </row>
    <row r="95724" spans="2:2">
      <c r="B95724" s="150"/>
    </row>
    <row r="95725" spans="2:2">
      <c r="B95725" s="150"/>
    </row>
    <row r="95726" spans="2:2">
      <c r="B95726" s="150"/>
    </row>
    <row r="95727" spans="2:2">
      <c r="B95727" s="150"/>
    </row>
    <row r="95728" spans="2:2">
      <c r="B95728" s="150"/>
    </row>
    <row r="95729" spans="2:2">
      <c r="B95729" s="150"/>
    </row>
    <row r="95730" spans="2:2">
      <c r="B95730" s="150"/>
    </row>
    <row r="95731" spans="2:2">
      <c r="B95731" s="150"/>
    </row>
    <row r="95732" spans="2:2">
      <c r="B95732" s="150"/>
    </row>
    <row r="95733" spans="2:2">
      <c r="B95733" s="150"/>
    </row>
    <row r="95734" spans="2:2">
      <c r="B95734" s="150"/>
    </row>
    <row r="95735" spans="2:2">
      <c r="B95735" s="150"/>
    </row>
    <row r="95736" spans="2:2">
      <c r="B95736" s="150"/>
    </row>
    <row r="95737" spans="2:2">
      <c r="B95737" s="150"/>
    </row>
    <row r="95738" spans="2:2">
      <c r="B95738" s="150"/>
    </row>
    <row r="95739" spans="2:2">
      <c r="B95739" s="150"/>
    </row>
    <row r="95740" spans="2:2">
      <c r="B95740" s="150"/>
    </row>
    <row r="95741" spans="2:2">
      <c r="B95741" s="150"/>
    </row>
    <row r="95742" spans="2:2">
      <c r="B95742" s="150"/>
    </row>
    <row r="95743" spans="2:2">
      <c r="B95743" s="150"/>
    </row>
    <row r="95744" spans="2:2">
      <c r="B95744" s="150"/>
    </row>
    <row r="95745" spans="2:2">
      <c r="B95745" s="150"/>
    </row>
    <row r="95746" spans="2:2">
      <c r="B95746" s="150"/>
    </row>
    <row r="95747" spans="2:2">
      <c r="B95747" s="150"/>
    </row>
    <row r="95748" spans="2:2">
      <c r="B95748" s="150"/>
    </row>
    <row r="95749" spans="2:2">
      <c r="B95749" s="150"/>
    </row>
    <row r="95750" spans="2:2">
      <c r="B95750" s="150"/>
    </row>
    <row r="95751" spans="2:2">
      <c r="B95751" s="150"/>
    </row>
    <row r="95752" spans="2:2">
      <c r="B95752" s="150"/>
    </row>
    <row r="95753" spans="2:2">
      <c r="B95753" s="150"/>
    </row>
    <row r="95754" spans="2:2">
      <c r="B95754" s="150"/>
    </row>
    <row r="95755" spans="2:2">
      <c r="B95755" s="150"/>
    </row>
    <row r="95756" spans="2:2">
      <c r="B95756" s="150"/>
    </row>
    <row r="95757" spans="2:2">
      <c r="B95757" s="150"/>
    </row>
    <row r="95758" spans="2:2">
      <c r="B95758" s="150"/>
    </row>
    <row r="95759" spans="2:2">
      <c r="B95759" s="150"/>
    </row>
    <row r="95760" spans="2:2">
      <c r="B95760" s="150"/>
    </row>
    <row r="95761" spans="2:2">
      <c r="B95761" s="150"/>
    </row>
    <row r="95762" spans="2:2">
      <c r="B95762" s="150"/>
    </row>
    <row r="95763" spans="2:2">
      <c r="B95763" s="150"/>
    </row>
    <row r="95764" spans="2:2">
      <c r="B95764" s="150"/>
    </row>
    <row r="95765" spans="2:2">
      <c r="B95765" s="150"/>
    </row>
    <row r="95766" spans="2:2">
      <c r="B95766" s="150"/>
    </row>
    <row r="95767" spans="2:2">
      <c r="B95767" s="150"/>
    </row>
    <row r="95768" spans="2:2">
      <c r="B95768" s="150"/>
    </row>
    <row r="95769" spans="2:2">
      <c r="B95769" s="150"/>
    </row>
    <row r="95770" spans="2:2">
      <c r="B95770" s="150"/>
    </row>
    <row r="95771" spans="2:2">
      <c r="B95771" s="150"/>
    </row>
    <row r="95772" spans="2:2">
      <c r="B95772" s="150"/>
    </row>
    <row r="95773" spans="2:2">
      <c r="B95773" s="150"/>
    </row>
    <row r="95774" spans="2:2">
      <c r="B95774" s="150"/>
    </row>
    <row r="95775" spans="2:2">
      <c r="B95775" s="150"/>
    </row>
    <row r="95776" spans="2:2">
      <c r="B95776" s="150"/>
    </row>
    <row r="95777" spans="2:2">
      <c r="B95777" s="150"/>
    </row>
    <row r="95778" spans="2:2">
      <c r="B95778" s="150"/>
    </row>
    <row r="95779" spans="2:2">
      <c r="B95779" s="150"/>
    </row>
    <row r="95780" spans="2:2">
      <c r="B95780" s="150"/>
    </row>
    <row r="95781" spans="2:2">
      <c r="B95781" s="150"/>
    </row>
    <row r="95782" spans="2:2">
      <c r="B95782" s="150"/>
    </row>
    <row r="95783" spans="2:2">
      <c r="B95783" s="150"/>
    </row>
    <row r="95784" spans="2:2">
      <c r="B95784" s="150"/>
    </row>
    <row r="95785" spans="2:2">
      <c r="B95785" s="150"/>
    </row>
    <row r="95786" spans="2:2">
      <c r="B95786" s="150"/>
    </row>
    <row r="95787" spans="2:2">
      <c r="B95787" s="150"/>
    </row>
    <row r="95788" spans="2:2">
      <c r="B95788" s="150"/>
    </row>
    <row r="95789" spans="2:2">
      <c r="B95789" s="150"/>
    </row>
    <row r="95790" spans="2:2">
      <c r="B95790" s="150"/>
    </row>
    <row r="95791" spans="2:2">
      <c r="B95791" s="150"/>
    </row>
    <row r="95792" spans="2:2">
      <c r="B95792" s="150"/>
    </row>
    <row r="95793" spans="2:2">
      <c r="B95793" s="150"/>
    </row>
    <row r="95794" spans="2:2">
      <c r="B95794" s="150"/>
    </row>
    <row r="95795" spans="2:2">
      <c r="B95795" s="150"/>
    </row>
    <row r="95796" spans="2:2">
      <c r="B95796" s="150"/>
    </row>
    <row r="95797" spans="2:2">
      <c r="B95797" s="150"/>
    </row>
    <row r="95798" spans="2:2">
      <c r="B95798" s="150"/>
    </row>
    <row r="95799" spans="2:2">
      <c r="B95799" s="150"/>
    </row>
    <row r="95800" spans="2:2">
      <c r="B95800" s="150"/>
    </row>
    <row r="95801" spans="2:2">
      <c r="B95801" s="150"/>
    </row>
    <row r="95802" spans="2:2">
      <c r="B95802" s="150"/>
    </row>
    <row r="95803" spans="2:2">
      <c r="B95803" s="150"/>
    </row>
    <row r="95804" spans="2:2">
      <c r="B95804" s="150"/>
    </row>
    <row r="95805" spans="2:2">
      <c r="B95805" s="150"/>
    </row>
    <row r="95806" spans="2:2">
      <c r="B95806" s="150"/>
    </row>
    <row r="95807" spans="2:2">
      <c r="B95807" s="150"/>
    </row>
    <row r="95808" spans="2:2">
      <c r="B95808" s="150"/>
    </row>
    <row r="95809" spans="2:2">
      <c r="B95809" s="150"/>
    </row>
    <row r="95810" spans="2:2">
      <c r="B95810" s="150"/>
    </row>
    <row r="95811" spans="2:2">
      <c r="B95811" s="150"/>
    </row>
    <row r="95812" spans="2:2">
      <c r="B95812" s="150"/>
    </row>
    <row r="95813" spans="2:2">
      <c r="B95813" s="150"/>
    </row>
    <row r="95814" spans="2:2">
      <c r="B95814" s="150"/>
    </row>
    <row r="95815" spans="2:2">
      <c r="B95815" s="150"/>
    </row>
    <row r="95816" spans="2:2">
      <c r="B95816" s="150"/>
    </row>
    <row r="95817" spans="2:2">
      <c r="B95817" s="150"/>
    </row>
    <row r="95818" spans="2:2">
      <c r="B95818" s="150"/>
    </row>
    <row r="95819" spans="2:2">
      <c r="B95819" s="150"/>
    </row>
    <row r="95820" spans="2:2">
      <c r="B95820" s="150"/>
    </row>
    <row r="95821" spans="2:2">
      <c r="B95821" s="150"/>
    </row>
    <row r="95822" spans="2:2">
      <c r="B95822" s="150"/>
    </row>
    <row r="95823" spans="2:2">
      <c r="B95823" s="150"/>
    </row>
    <row r="95824" spans="2:2">
      <c r="B95824" s="150"/>
    </row>
    <row r="95825" spans="2:2">
      <c r="B95825" s="150"/>
    </row>
    <row r="95826" spans="2:2">
      <c r="B95826" s="150"/>
    </row>
    <row r="95827" spans="2:2">
      <c r="B95827" s="150"/>
    </row>
    <row r="95828" spans="2:2">
      <c r="B95828" s="150"/>
    </row>
    <row r="95829" spans="2:2">
      <c r="B95829" s="150"/>
    </row>
    <row r="95830" spans="2:2">
      <c r="B95830" s="150"/>
    </row>
    <row r="95831" spans="2:2">
      <c r="B95831" s="150"/>
    </row>
    <row r="95832" spans="2:2">
      <c r="B95832" s="150"/>
    </row>
    <row r="95833" spans="2:2">
      <c r="B95833" s="150"/>
    </row>
    <row r="95834" spans="2:2">
      <c r="B95834" s="150"/>
    </row>
    <row r="95835" spans="2:2">
      <c r="B95835" s="150"/>
    </row>
    <row r="95836" spans="2:2">
      <c r="B95836" s="150"/>
    </row>
    <row r="95837" spans="2:2">
      <c r="B95837" s="150"/>
    </row>
    <row r="95838" spans="2:2">
      <c r="B95838" s="150"/>
    </row>
    <row r="95839" spans="2:2">
      <c r="B95839" s="150"/>
    </row>
    <row r="95840" spans="2:2">
      <c r="B95840" s="150"/>
    </row>
    <row r="95841" spans="2:2">
      <c r="B95841" s="150"/>
    </row>
    <row r="95842" spans="2:2">
      <c r="B95842" s="150"/>
    </row>
    <row r="95843" spans="2:2">
      <c r="B95843" s="150"/>
    </row>
    <row r="95844" spans="2:2">
      <c r="B95844" s="150"/>
    </row>
    <row r="95845" spans="2:2">
      <c r="B95845" s="150"/>
    </row>
    <row r="95846" spans="2:2">
      <c r="B95846" s="150"/>
    </row>
    <row r="95847" spans="2:2">
      <c r="B95847" s="150"/>
    </row>
    <row r="95848" spans="2:2">
      <c r="B95848" s="150"/>
    </row>
    <row r="95849" spans="2:2">
      <c r="B95849" s="150"/>
    </row>
    <row r="95850" spans="2:2">
      <c r="B95850" s="150"/>
    </row>
    <row r="95851" spans="2:2">
      <c r="B95851" s="150"/>
    </row>
    <row r="95852" spans="2:2">
      <c r="B95852" s="150"/>
    </row>
    <row r="95853" spans="2:2">
      <c r="B95853" s="150"/>
    </row>
    <row r="95854" spans="2:2">
      <c r="B95854" s="150"/>
    </row>
    <row r="95855" spans="2:2">
      <c r="B95855" s="150"/>
    </row>
    <row r="95856" spans="2:2">
      <c r="B95856" s="150"/>
    </row>
    <row r="95857" spans="2:2">
      <c r="B95857" s="150"/>
    </row>
    <row r="95858" spans="2:2">
      <c r="B95858" s="150"/>
    </row>
    <row r="95859" spans="2:2">
      <c r="B95859" s="150"/>
    </row>
    <row r="95860" spans="2:2">
      <c r="B95860" s="150"/>
    </row>
    <row r="95861" spans="2:2">
      <c r="B95861" s="150"/>
    </row>
    <row r="95862" spans="2:2">
      <c r="B95862" s="150"/>
    </row>
    <row r="95863" spans="2:2">
      <c r="B95863" s="150"/>
    </row>
    <row r="95864" spans="2:2">
      <c r="B95864" s="150"/>
    </row>
    <row r="95865" spans="2:2">
      <c r="B95865" s="150"/>
    </row>
    <row r="95866" spans="2:2">
      <c r="B95866" s="150"/>
    </row>
    <row r="95867" spans="2:2">
      <c r="B95867" s="150"/>
    </row>
    <row r="95868" spans="2:2">
      <c r="B95868" s="150"/>
    </row>
    <row r="95869" spans="2:2">
      <c r="B95869" s="150"/>
    </row>
    <row r="95870" spans="2:2">
      <c r="B95870" s="150"/>
    </row>
    <row r="95871" spans="2:2">
      <c r="B95871" s="150"/>
    </row>
    <row r="95872" spans="2:2">
      <c r="B95872" s="150"/>
    </row>
    <row r="95873" spans="2:2">
      <c r="B95873" s="150"/>
    </row>
    <row r="95874" spans="2:2">
      <c r="B95874" s="150"/>
    </row>
    <row r="95875" spans="2:2">
      <c r="B95875" s="150"/>
    </row>
    <row r="95876" spans="2:2">
      <c r="B95876" s="150"/>
    </row>
    <row r="95877" spans="2:2">
      <c r="B95877" s="150"/>
    </row>
    <row r="95878" spans="2:2">
      <c r="B95878" s="150"/>
    </row>
    <row r="95879" spans="2:2">
      <c r="B95879" s="150"/>
    </row>
    <row r="95880" spans="2:2">
      <c r="B95880" s="150"/>
    </row>
    <row r="95881" spans="2:2">
      <c r="B95881" s="150"/>
    </row>
    <row r="95882" spans="2:2">
      <c r="B95882" s="150"/>
    </row>
    <row r="95883" spans="2:2">
      <c r="B95883" s="150"/>
    </row>
    <row r="95884" spans="2:2">
      <c r="B95884" s="150"/>
    </row>
    <row r="95885" spans="2:2">
      <c r="B95885" s="150"/>
    </row>
    <row r="95886" spans="2:2">
      <c r="B95886" s="150"/>
    </row>
    <row r="95887" spans="2:2">
      <c r="B95887" s="150"/>
    </row>
    <row r="95888" spans="2:2">
      <c r="B95888" s="150"/>
    </row>
    <row r="95889" spans="2:2">
      <c r="B95889" s="150"/>
    </row>
    <row r="95890" spans="2:2">
      <c r="B95890" s="150"/>
    </row>
    <row r="95891" spans="2:2">
      <c r="B95891" s="150"/>
    </row>
    <row r="95892" spans="2:2">
      <c r="B95892" s="150"/>
    </row>
    <row r="95893" spans="2:2">
      <c r="B95893" s="150"/>
    </row>
    <row r="95894" spans="2:2">
      <c r="B95894" s="150"/>
    </row>
    <row r="95895" spans="2:2">
      <c r="B95895" s="150"/>
    </row>
    <row r="95896" spans="2:2">
      <c r="B95896" s="150"/>
    </row>
    <row r="95897" spans="2:2">
      <c r="B95897" s="150"/>
    </row>
    <row r="95898" spans="2:2">
      <c r="B95898" s="150"/>
    </row>
    <row r="95899" spans="2:2">
      <c r="B95899" s="150"/>
    </row>
    <row r="95900" spans="2:2">
      <c r="B95900" s="150"/>
    </row>
    <row r="95901" spans="2:2">
      <c r="B95901" s="150"/>
    </row>
    <row r="95902" spans="2:2">
      <c r="B95902" s="150"/>
    </row>
    <row r="95903" spans="2:2">
      <c r="B95903" s="150"/>
    </row>
    <row r="95904" spans="2:2">
      <c r="B95904" s="150"/>
    </row>
    <row r="95905" spans="2:2">
      <c r="B95905" s="150"/>
    </row>
    <row r="95906" spans="2:2">
      <c r="B95906" s="150"/>
    </row>
    <row r="95907" spans="2:2">
      <c r="B95907" s="150"/>
    </row>
    <row r="95908" spans="2:2">
      <c r="B95908" s="150"/>
    </row>
    <row r="95909" spans="2:2">
      <c r="B95909" s="150"/>
    </row>
    <row r="95910" spans="2:2">
      <c r="B95910" s="150"/>
    </row>
    <row r="95911" spans="2:2">
      <c r="B95911" s="150"/>
    </row>
    <row r="95912" spans="2:2">
      <c r="B95912" s="150"/>
    </row>
    <row r="95913" spans="2:2">
      <c r="B95913" s="150"/>
    </row>
    <row r="95914" spans="2:2">
      <c r="B95914" s="150"/>
    </row>
    <row r="95915" spans="2:2">
      <c r="B95915" s="150"/>
    </row>
    <row r="95916" spans="2:2">
      <c r="B95916" s="150"/>
    </row>
    <row r="95917" spans="2:2">
      <c r="B95917" s="150"/>
    </row>
    <row r="95918" spans="2:2">
      <c r="B95918" s="150"/>
    </row>
    <row r="95919" spans="2:2">
      <c r="B95919" s="150"/>
    </row>
    <row r="95920" spans="2:2">
      <c r="B95920" s="150"/>
    </row>
    <row r="95921" spans="2:2">
      <c r="B95921" s="150"/>
    </row>
    <row r="95922" spans="2:2">
      <c r="B95922" s="150"/>
    </row>
    <row r="95923" spans="2:2">
      <c r="B95923" s="150"/>
    </row>
    <row r="95924" spans="2:2">
      <c r="B95924" s="150"/>
    </row>
    <row r="95925" spans="2:2">
      <c r="B95925" s="150"/>
    </row>
    <row r="95926" spans="2:2">
      <c r="B95926" s="150"/>
    </row>
    <row r="95927" spans="2:2">
      <c r="B95927" s="150"/>
    </row>
    <row r="95928" spans="2:2">
      <c r="B95928" s="150"/>
    </row>
    <row r="95929" spans="2:2">
      <c r="B95929" s="150"/>
    </row>
    <row r="95930" spans="2:2">
      <c r="B95930" s="150"/>
    </row>
    <row r="95931" spans="2:2">
      <c r="B95931" s="150"/>
    </row>
    <row r="95932" spans="2:2">
      <c r="B95932" s="150"/>
    </row>
    <row r="95933" spans="2:2">
      <c r="B95933" s="150"/>
    </row>
    <row r="95934" spans="2:2">
      <c r="B95934" s="150"/>
    </row>
    <row r="95935" spans="2:2">
      <c r="B95935" s="150"/>
    </row>
    <row r="95936" spans="2:2">
      <c r="B95936" s="150"/>
    </row>
    <row r="95937" spans="2:2">
      <c r="B95937" s="150"/>
    </row>
    <row r="95938" spans="2:2">
      <c r="B95938" s="150"/>
    </row>
    <row r="95939" spans="2:2">
      <c r="B95939" s="150"/>
    </row>
    <row r="95940" spans="2:2">
      <c r="B95940" s="150"/>
    </row>
    <row r="95941" spans="2:2">
      <c r="B95941" s="150"/>
    </row>
    <row r="95942" spans="2:2">
      <c r="B95942" s="150"/>
    </row>
    <row r="95943" spans="2:2">
      <c r="B95943" s="150"/>
    </row>
    <row r="95944" spans="2:2">
      <c r="B95944" s="150"/>
    </row>
    <row r="95945" spans="2:2">
      <c r="B95945" s="150"/>
    </row>
    <row r="95946" spans="2:2">
      <c r="B95946" s="150"/>
    </row>
    <row r="95947" spans="2:2">
      <c r="B95947" s="150"/>
    </row>
    <row r="95948" spans="2:2">
      <c r="B95948" s="150"/>
    </row>
    <row r="95949" spans="2:2">
      <c r="B95949" s="150"/>
    </row>
    <row r="95950" spans="2:2">
      <c r="B95950" s="150"/>
    </row>
    <row r="95951" spans="2:2">
      <c r="B95951" s="150"/>
    </row>
    <row r="95952" spans="2:2">
      <c r="B95952" s="150"/>
    </row>
    <row r="95953" spans="2:2">
      <c r="B95953" s="150"/>
    </row>
    <row r="95954" spans="2:2">
      <c r="B95954" s="150"/>
    </row>
    <row r="95955" spans="2:2">
      <c r="B95955" s="150"/>
    </row>
    <row r="95956" spans="2:2">
      <c r="B95956" s="150"/>
    </row>
    <row r="95957" spans="2:2">
      <c r="B95957" s="150"/>
    </row>
    <row r="95958" spans="2:2">
      <c r="B95958" s="150"/>
    </row>
    <row r="95959" spans="2:2">
      <c r="B95959" s="150"/>
    </row>
    <row r="95960" spans="2:2">
      <c r="B95960" s="150"/>
    </row>
    <row r="95961" spans="2:2">
      <c r="B95961" s="150"/>
    </row>
    <row r="95962" spans="2:2">
      <c r="B95962" s="150"/>
    </row>
    <row r="95963" spans="2:2">
      <c r="B95963" s="150"/>
    </row>
    <row r="95964" spans="2:2">
      <c r="B95964" s="150"/>
    </row>
    <row r="95965" spans="2:2">
      <c r="B95965" s="150"/>
    </row>
    <row r="95966" spans="2:2">
      <c r="B95966" s="150"/>
    </row>
    <row r="95967" spans="2:2">
      <c r="B95967" s="150"/>
    </row>
    <row r="95968" spans="2:2">
      <c r="B95968" s="150"/>
    </row>
    <row r="95969" spans="2:2">
      <c r="B95969" s="150"/>
    </row>
    <row r="95970" spans="2:2">
      <c r="B95970" s="150"/>
    </row>
    <row r="95971" spans="2:2">
      <c r="B95971" s="150"/>
    </row>
    <row r="95972" spans="2:2">
      <c r="B95972" s="150"/>
    </row>
    <row r="95973" spans="2:2">
      <c r="B95973" s="150"/>
    </row>
    <row r="95974" spans="2:2">
      <c r="B95974" s="150"/>
    </row>
    <row r="95975" spans="2:2">
      <c r="B95975" s="150"/>
    </row>
    <row r="95976" spans="2:2">
      <c r="B95976" s="150"/>
    </row>
    <row r="95977" spans="2:2">
      <c r="B95977" s="150"/>
    </row>
    <row r="95978" spans="2:2">
      <c r="B95978" s="150"/>
    </row>
    <row r="95979" spans="2:2">
      <c r="B95979" s="150"/>
    </row>
    <row r="95980" spans="2:2">
      <c r="B95980" s="150"/>
    </row>
    <row r="95981" spans="2:2">
      <c r="B95981" s="150"/>
    </row>
    <row r="95982" spans="2:2">
      <c r="B95982" s="150"/>
    </row>
    <row r="95983" spans="2:2">
      <c r="B95983" s="150"/>
    </row>
    <row r="95984" spans="2:2">
      <c r="B95984" s="150"/>
    </row>
    <row r="95985" spans="2:2">
      <c r="B95985" s="150"/>
    </row>
    <row r="95986" spans="2:2">
      <c r="B95986" s="150"/>
    </row>
    <row r="95987" spans="2:2">
      <c r="B95987" s="150"/>
    </row>
    <row r="95988" spans="2:2">
      <c r="B95988" s="150"/>
    </row>
    <row r="95989" spans="2:2">
      <c r="B95989" s="150"/>
    </row>
    <row r="95990" spans="2:2">
      <c r="B95990" s="150"/>
    </row>
    <row r="95991" spans="2:2">
      <c r="B95991" s="150"/>
    </row>
    <row r="95992" spans="2:2">
      <c r="B95992" s="150"/>
    </row>
    <row r="95993" spans="2:2">
      <c r="B95993" s="150"/>
    </row>
    <row r="95994" spans="2:2">
      <c r="B95994" s="150"/>
    </row>
    <row r="95995" spans="2:2">
      <c r="B95995" s="150"/>
    </row>
    <row r="95996" spans="2:2">
      <c r="B95996" s="150"/>
    </row>
    <row r="95997" spans="2:2">
      <c r="B95997" s="150"/>
    </row>
    <row r="95998" spans="2:2">
      <c r="B95998" s="150"/>
    </row>
    <row r="95999" spans="2:2">
      <c r="B95999" s="150"/>
    </row>
    <row r="96000" spans="2:2">
      <c r="B96000" s="150"/>
    </row>
    <row r="96001" spans="2:2">
      <c r="B96001" s="150"/>
    </row>
    <row r="96002" spans="2:2">
      <c r="B96002" s="150"/>
    </row>
    <row r="96003" spans="2:2">
      <c r="B96003" s="150"/>
    </row>
    <row r="96004" spans="2:2">
      <c r="B96004" s="150"/>
    </row>
    <row r="96005" spans="2:2">
      <c r="B96005" s="150"/>
    </row>
    <row r="96006" spans="2:2">
      <c r="B96006" s="150"/>
    </row>
    <row r="96007" spans="2:2">
      <c r="B96007" s="150"/>
    </row>
    <row r="96008" spans="2:2">
      <c r="B96008" s="150"/>
    </row>
    <row r="96009" spans="2:2">
      <c r="B96009" s="150"/>
    </row>
    <row r="96010" spans="2:2">
      <c r="B96010" s="150"/>
    </row>
    <row r="96011" spans="2:2">
      <c r="B96011" s="150"/>
    </row>
    <row r="96012" spans="2:2">
      <c r="B96012" s="150"/>
    </row>
    <row r="96013" spans="2:2">
      <c r="B96013" s="150"/>
    </row>
    <row r="96014" spans="2:2">
      <c r="B96014" s="150"/>
    </row>
    <row r="96015" spans="2:2">
      <c r="B96015" s="150"/>
    </row>
    <row r="96016" spans="2:2">
      <c r="B96016" s="150"/>
    </row>
    <row r="96017" spans="2:2">
      <c r="B96017" s="150"/>
    </row>
    <row r="96018" spans="2:2">
      <c r="B96018" s="150"/>
    </row>
    <row r="96019" spans="2:2">
      <c r="B96019" s="150"/>
    </row>
    <row r="96020" spans="2:2">
      <c r="B96020" s="150"/>
    </row>
    <row r="96021" spans="2:2">
      <c r="B96021" s="150"/>
    </row>
    <row r="96022" spans="2:2">
      <c r="B96022" s="150"/>
    </row>
    <row r="96023" spans="2:2">
      <c r="B96023" s="150"/>
    </row>
    <row r="96024" spans="2:2">
      <c r="B96024" s="150"/>
    </row>
    <row r="96025" spans="2:2">
      <c r="B96025" s="150"/>
    </row>
    <row r="96026" spans="2:2">
      <c r="B96026" s="150"/>
    </row>
    <row r="96027" spans="2:2">
      <c r="B96027" s="150"/>
    </row>
    <row r="96028" spans="2:2">
      <c r="B96028" s="150"/>
    </row>
    <row r="96029" spans="2:2">
      <c r="B96029" s="150"/>
    </row>
    <row r="96030" spans="2:2">
      <c r="B96030" s="150"/>
    </row>
    <row r="96031" spans="2:2">
      <c r="B96031" s="150"/>
    </row>
    <row r="96032" spans="2:2">
      <c r="B96032" s="150"/>
    </row>
    <row r="96033" spans="2:2">
      <c r="B96033" s="150"/>
    </row>
    <row r="96034" spans="2:2">
      <c r="B96034" s="150"/>
    </row>
    <row r="96035" spans="2:2">
      <c r="B96035" s="150"/>
    </row>
    <row r="96036" spans="2:2">
      <c r="B96036" s="150"/>
    </row>
    <row r="96037" spans="2:2">
      <c r="B96037" s="150"/>
    </row>
    <row r="96038" spans="2:2">
      <c r="B96038" s="150"/>
    </row>
    <row r="96039" spans="2:2">
      <c r="B96039" s="150"/>
    </row>
    <row r="96040" spans="2:2">
      <c r="B96040" s="150"/>
    </row>
    <row r="96041" spans="2:2">
      <c r="B96041" s="150"/>
    </row>
    <row r="96042" spans="2:2">
      <c r="B96042" s="150"/>
    </row>
    <row r="96043" spans="2:2">
      <c r="B96043" s="150"/>
    </row>
    <row r="96044" spans="2:2">
      <c r="B96044" s="150"/>
    </row>
    <row r="96045" spans="2:2">
      <c r="B96045" s="150"/>
    </row>
    <row r="96046" spans="2:2">
      <c r="B96046" s="150"/>
    </row>
    <row r="96047" spans="2:2">
      <c r="B96047" s="150"/>
    </row>
    <row r="96048" spans="2:2">
      <c r="B96048" s="150"/>
    </row>
    <row r="96049" spans="2:2">
      <c r="B96049" s="150"/>
    </row>
    <row r="96050" spans="2:2">
      <c r="B96050" s="150"/>
    </row>
    <row r="96051" spans="2:2">
      <c r="B96051" s="150"/>
    </row>
    <row r="96052" spans="2:2">
      <c r="B96052" s="150"/>
    </row>
    <row r="96053" spans="2:2">
      <c r="B96053" s="150"/>
    </row>
    <row r="96054" spans="2:2">
      <c r="B96054" s="150"/>
    </row>
    <row r="96055" spans="2:2">
      <c r="B96055" s="150"/>
    </row>
    <row r="96056" spans="2:2">
      <c r="B96056" s="150"/>
    </row>
    <row r="96057" spans="2:2">
      <c r="B96057" s="150"/>
    </row>
    <row r="96058" spans="2:2">
      <c r="B96058" s="150"/>
    </row>
    <row r="96059" spans="2:2">
      <c r="B96059" s="150"/>
    </row>
    <row r="96060" spans="2:2">
      <c r="B96060" s="150"/>
    </row>
    <row r="96061" spans="2:2">
      <c r="B96061" s="150"/>
    </row>
    <row r="96062" spans="2:2">
      <c r="B96062" s="150"/>
    </row>
    <row r="96063" spans="2:2">
      <c r="B96063" s="150"/>
    </row>
    <row r="96064" spans="2:2">
      <c r="B96064" s="150"/>
    </row>
    <row r="96065" spans="2:2">
      <c r="B96065" s="150"/>
    </row>
    <row r="96066" spans="2:2">
      <c r="B96066" s="150"/>
    </row>
    <row r="96067" spans="2:2">
      <c r="B96067" s="150"/>
    </row>
    <row r="96068" spans="2:2">
      <c r="B96068" s="150"/>
    </row>
    <row r="96069" spans="2:2">
      <c r="B96069" s="150"/>
    </row>
    <row r="96070" spans="2:2">
      <c r="B96070" s="150"/>
    </row>
    <row r="96071" spans="2:2">
      <c r="B96071" s="150"/>
    </row>
    <row r="96072" spans="2:2">
      <c r="B96072" s="150"/>
    </row>
    <row r="96073" spans="2:2">
      <c r="B96073" s="150"/>
    </row>
    <row r="96074" spans="2:2">
      <c r="B96074" s="150"/>
    </row>
    <row r="96075" spans="2:2">
      <c r="B96075" s="150"/>
    </row>
    <row r="96076" spans="2:2">
      <c r="B96076" s="150"/>
    </row>
    <row r="96077" spans="2:2">
      <c r="B96077" s="150"/>
    </row>
    <row r="96078" spans="2:2">
      <c r="B96078" s="150"/>
    </row>
    <row r="96079" spans="2:2">
      <c r="B96079" s="150"/>
    </row>
    <row r="96080" spans="2:2">
      <c r="B96080" s="150"/>
    </row>
    <row r="96081" spans="2:2">
      <c r="B96081" s="150"/>
    </row>
    <row r="96082" spans="2:2">
      <c r="B96082" s="150"/>
    </row>
    <row r="96083" spans="2:2">
      <c r="B96083" s="150"/>
    </row>
    <row r="96084" spans="2:2">
      <c r="B96084" s="150"/>
    </row>
    <row r="96085" spans="2:2">
      <c r="B96085" s="150"/>
    </row>
    <row r="96086" spans="2:2">
      <c r="B96086" s="150"/>
    </row>
    <row r="96087" spans="2:2">
      <c r="B96087" s="150"/>
    </row>
    <row r="96088" spans="2:2">
      <c r="B96088" s="150"/>
    </row>
    <row r="96089" spans="2:2">
      <c r="B96089" s="150"/>
    </row>
    <row r="96090" spans="2:2">
      <c r="B96090" s="150"/>
    </row>
    <row r="96091" spans="2:2">
      <c r="B96091" s="150"/>
    </row>
    <row r="96092" spans="2:2">
      <c r="B96092" s="150"/>
    </row>
    <row r="96093" spans="2:2">
      <c r="B96093" s="150"/>
    </row>
    <row r="96094" spans="2:2">
      <c r="B96094" s="150"/>
    </row>
    <row r="96095" spans="2:2">
      <c r="B96095" s="150"/>
    </row>
    <row r="96096" spans="2:2">
      <c r="B96096" s="150"/>
    </row>
    <row r="96097" spans="2:2">
      <c r="B96097" s="150"/>
    </row>
    <row r="96098" spans="2:2">
      <c r="B96098" s="150"/>
    </row>
    <row r="96099" spans="2:2">
      <c r="B96099" s="150"/>
    </row>
    <row r="96100" spans="2:2">
      <c r="B96100" s="150"/>
    </row>
    <row r="96101" spans="2:2">
      <c r="B96101" s="150"/>
    </row>
    <row r="96102" spans="2:2">
      <c r="B96102" s="150"/>
    </row>
    <row r="96103" spans="2:2">
      <c r="B96103" s="150"/>
    </row>
    <row r="96104" spans="2:2">
      <c r="B96104" s="150"/>
    </row>
    <row r="96105" spans="2:2">
      <c r="B96105" s="150"/>
    </row>
    <row r="96106" spans="2:2">
      <c r="B96106" s="150"/>
    </row>
    <row r="96107" spans="2:2">
      <c r="B96107" s="150"/>
    </row>
    <row r="96108" spans="2:2">
      <c r="B96108" s="150"/>
    </row>
    <row r="96109" spans="2:2">
      <c r="B96109" s="150"/>
    </row>
    <row r="96110" spans="2:2">
      <c r="B96110" s="150"/>
    </row>
    <row r="96111" spans="2:2">
      <c r="B96111" s="150"/>
    </row>
    <row r="96112" spans="2:2">
      <c r="B96112" s="150"/>
    </row>
    <row r="96113" spans="2:2">
      <c r="B96113" s="150"/>
    </row>
    <row r="96114" spans="2:2">
      <c r="B96114" s="150"/>
    </row>
    <row r="96115" spans="2:2">
      <c r="B96115" s="150"/>
    </row>
    <row r="96116" spans="2:2">
      <c r="B96116" s="150"/>
    </row>
    <row r="96117" spans="2:2">
      <c r="B96117" s="150"/>
    </row>
    <row r="96118" spans="2:2">
      <c r="B96118" s="150"/>
    </row>
    <row r="96119" spans="2:2">
      <c r="B96119" s="150"/>
    </row>
    <row r="96120" spans="2:2">
      <c r="B96120" s="150"/>
    </row>
    <row r="96121" spans="2:2">
      <c r="B96121" s="150"/>
    </row>
    <row r="96122" spans="2:2">
      <c r="B96122" s="150"/>
    </row>
    <row r="96123" spans="2:2">
      <c r="B96123" s="150"/>
    </row>
    <row r="96124" spans="2:2">
      <c r="B96124" s="150"/>
    </row>
    <row r="96125" spans="2:2">
      <c r="B96125" s="150"/>
    </row>
    <row r="96126" spans="2:2">
      <c r="B96126" s="150"/>
    </row>
    <row r="96127" spans="2:2">
      <c r="B96127" s="150"/>
    </row>
    <row r="96128" spans="2:2">
      <c r="B96128" s="150"/>
    </row>
    <row r="96129" spans="2:2">
      <c r="B96129" s="150"/>
    </row>
    <row r="96130" spans="2:2">
      <c r="B96130" s="150"/>
    </row>
    <row r="96131" spans="2:2">
      <c r="B96131" s="150"/>
    </row>
    <row r="96132" spans="2:2">
      <c r="B96132" s="150"/>
    </row>
    <row r="96133" spans="2:2">
      <c r="B96133" s="150"/>
    </row>
    <row r="96134" spans="2:2">
      <c r="B96134" s="150"/>
    </row>
    <row r="96135" spans="2:2">
      <c r="B96135" s="150"/>
    </row>
    <row r="96136" spans="2:2">
      <c r="B96136" s="150"/>
    </row>
    <row r="96137" spans="2:2">
      <c r="B96137" s="150"/>
    </row>
    <row r="96138" spans="2:2">
      <c r="B96138" s="150"/>
    </row>
    <row r="96139" spans="2:2">
      <c r="B96139" s="150"/>
    </row>
    <row r="96140" spans="2:2">
      <c r="B96140" s="150"/>
    </row>
    <row r="96141" spans="2:2">
      <c r="B96141" s="150"/>
    </row>
    <row r="96142" spans="2:2">
      <c r="B96142" s="150"/>
    </row>
    <row r="96143" spans="2:2">
      <c r="B96143" s="150"/>
    </row>
    <row r="96144" spans="2:2">
      <c r="B96144" s="150"/>
    </row>
    <row r="96145" spans="2:2">
      <c r="B96145" s="150"/>
    </row>
    <row r="96146" spans="2:2">
      <c r="B96146" s="150"/>
    </row>
    <row r="96147" spans="2:2">
      <c r="B96147" s="150"/>
    </row>
    <row r="96148" spans="2:2">
      <c r="B96148" s="150"/>
    </row>
    <row r="96149" spans="2:2">
      <c r="B96149" s="150"/>
    </row>
    <row r="96150" spans="2:2">
      <c r="B96150" s="150"/>
    </row>
    <row r="96151" spans="2:2">
      <c r="B96151" s="150"/>
    </row>
    <row r="96152" spans="2:2">
      <c r="B96152" s="150"/>
    </row>
    <row r="96153" spans="2:2">
      <c r="B96153" s="150"/>
    </row>
    <row r="96154" spans="2:2">
      <c r="B96154" s="150"/>
    </row>
    <row r="96155" spans="2:2">
      <c r="B96155" s="150"/>
    </row>
    <row r="96156" spans="2:2">
      <c r="B96156" s="150"/>
    </row>
    <row r="96157" spans="2:2">
      <c r="B96157" s="150"/>
    </row>
    <row r="96158" spans="2:2">
      <c r="B96158" s="150"/>
    </row>
    <row r="96159" spans="2:2">
      <c r="B96159" s="150"/>
    </row>
    <row r="96160" spans="2:2">
      <c r="B96160" s="150"/>
    </row>
    <row r="96161" spans="2:2">
      <c r="B96161" s="150"/>
    </row>
    <row r="96162" spans="2:2">
      <c r="B96162" s="150"/>
    </row>
    <row r="96163" spans="2:2">
      <c r="B96163" s="150"/>
    </row>
    <row r="96164" spans="2:2">
      <c r="B96164" s="150"/>
    </row>
    <row r="96165" spans="2:2">
      <c r="B96165" s="150"/>
    </row>
    <row r="96166" spans="2:2">
      <c r="B96166" s="150"/>
    </row>
    <row r="96167" spans="2:2">
      <c r="B96167" s="150"/>
    </row>
    <row r="96168" spans="2:2">
      <c r="B96168" s="150"/>
    </row>
    <row r="96169" spans="2:2">
      <c r="B96169" s="150"/>
    </row>
    <row r="96170" spans="2:2">
      <c r="B96170" s="150"/>
    </row>
    <row r="96171" spans="2:2">
      <c r="B96171" s="150"/>
    </row>
    <row r="96172" spans="2:2">
      <c r="B96172" s="150"/>
    </row>
    <row r="96173" spans="2:2">
      <c r="B96173" s="150"/>
    </row>
    <row r="96174" spans="2:2">
      <c r="B96174" s="150"/>
    </row>
    <row r="96175" spans="2:2">
      <c r="B96175" s="150"/>
    </row>
    <row r="96176" spans="2:2">
      <c r="B96176" s="150"/>
    </row>
    <row r="96177" spans="2:2">
      <c r="B96177" s="150"/>
    </row>
    <row r="96178" spans="2:2">
      <c r="B96178" s="150"/>
    </row>
    <row r="96179" spans="2:2">
      <c r="B96179" s="150"/>
    </row>
    <row r="96180" spans="2:2">
      <c r="B96180" s="150"/>
    </row>
    <row r="96181" spans="2:2">
      <c r="B96181" s="150"/>
    </row>
    <row r="96182" spans="2:2">
      <c r="B96182" s="150"/>
    </row>
    <row r="96183" spans="2:2">
      <c r="B96183" s="150"/>
    </row>
    <row r="96184" spans="2:2">
      <c r="B96184" s="150"/>
    </row>
    <row r="96185" spans="2:2">
      <c r="B96185" s="150"/>
    </row>
    <row r="96186" spans="2:2">
      <c r="B96186" s="150"/>
    </row>
    <row r="96187" spans="2:2">
      <c r="B96187" s="150"/>
    </row>
    <row r="96188" spans="2:2">
      <c r="B96188" s="150"/>
    </row>
    <row r="96189" spans="2:2">
      <c r="B96189" s="150"/>
    </row>
    <row r="96190" spans="2:2">
      <c r="B96190" s="150"/>
    </row>
    <row r="96191" spans="2:2">
      <c r="B96191" s="150"/>
    </row>
    <row r="96192" spans="2:2">
      <c r="B96192" s="150"/>
    </row>
    <row r="96193" spans="2:2">
      <c r="B96193" s="150"/>
    </row>
    <row r="96194" spans="2:2">
      <c r="B96194" s="150"/>
    </row>
    <row r="96195" spans="2:2">
      <c r="B96195" s="150"/>
    </row>
    <row r="96196" spans="2:2">
      <c r="B96196" s="150"/>
    </row>
    <row r="96197" spans="2:2">
      <c r="B96197" s="150"/>
    </row>
    <row r="96198" spans="2:2">
      <c r="B96198" s="150"/>
    </row>
    <row r="96199" spans="2:2">
      <c r="B96199" s="150"/>
    </row>
    <row r="96200" spans="2:2">
      <c r="B96200" s="150"/>
    </row>
    <row r="96201" spans="2:2">
      <c r="B96201" s="150"/>
    </row>
    <row r="96202" spans="2:2">
      <c r="B96202" s="150"/>
    </row>
    <row r="96203" spans="2:2">
      <c r="B96203" s="150"/>
    </row>
    <row r="96204" spans="2:2">
      <c r="B96204" s="150"/>
    </row>
    <row r="96205" spans="2:2">
      <c r="B96205" s="150"/>
    </row>
    <row r="96206" spans="2:2">
      <c r="B96206" s="150"/>
    </row>
    <row r="96207" spans="2:2">
      <c r="B96207" s="150"/>
    </row>
    <row r="96208" spans="2:2">
      <c r="B96208" s="150"/>
    </row>
    <row r="96209" spans="2:2">
      <c r="B96209" s="150"/>
    </row>
    <row r="96210" spans="2:2">
      <c r="B96210" s="150"/>
    </row>
    <row r="96211" spans="2:2">
      <c r="B96211" s="150"/>
    </row>
    <row r="96212" spans="2:2">
      <c r="B96212" s="150"/>
    </row>
    <row r="96213" spans="2:2">
      <c r="B96213" s="150"/>
    </row>
    <row r="96214" spans="2:2">
      <c r="B96214" s="150"/>
    </row>
    <row r="96215" spans="2:2">
      <c r="B96215" s="150"/>
    </row>
    <row r="96216" spans="2:2">
      <c r="B96216" s="150"/>
    </row>
    <row r="96217" spans="2:2">
      <c r="B96217" s="150"/>
    </row>
    <row r="96218" spans="2:2">
      <c r="B96218" s="150"/>
    </row>
    <row r="96219" spans="2:2">
      <c r="B96219" s="150"/>
    </row>
    <row r="96220" spans="2:2">
      <c r="B96220" s="150"/>
    </row>
    <row r="96221" spans="2:2">
      <c r="B96221" s="150"/>
    </row>
    <row r="96222" spans="2:2">
      <c r="B96222" s="150"/>
    </row>
    <row r="96223" spans="2:2">
      <c r="B96223" s="150"/>
    </row>
    <row r="96224" spans="2:2">
      <c r="B96224" s="150"/>
    </row>
    <row r="96225" spans="2:2">
      <c r="B96225" s="150"/>
    </row>
    <row r="96226" spans="2:2">
      <c r="B96226" s="150"/>
    </row>
    <row r="96227" spans="2:2">
      <c r="B96227" s="150"/>
    </row>
    <row r="96228" spans="2:2">
      <c r="B96228" s="150"/>
    </row>
    <row r="96229" spans="2:2">
      <c r="B96229" s="150"/>
    </row>
    <row r="96230" spans="2:2">
      <c r="B96230" s="150"/>
    </row>
    <row r="96231" spans="2:2">
      <c r="B96231" s="150"/>
    </row>
    <row r="96232" spans="2:2">
      <c r="B96232" s="150"/>
    </row>
    <row r="96233" spans="2:2">
      <c r="B96233" s="150"/>
    </row>
    <row r="96234" spans="2:2">
      <c r="B96234" s="150"/>
    </row>
    <row r="96235" spans="2:2">
      <c r="B96235" s="150"/>
    </row>
    <row r="96236" spans="2:2">
      <c r="B96236" s="150"/>
    </row>
    <row r="96237" spans="2:2">
      <c r="B96237" s="150"/>
    </row>
    <row r="96238" spans="2:2">
      <c r="B96238" s="150"/>
    </row>
    <row r="96239" spans="2:2">
      <c r="B96239" s="150"/>
    </row>
    <row r="96240" spans="2:2">
      <c r="B96240" s="150"/>
    </row>
    <row r="96241" spans="2:2">
      <c r="B96241" s="150"/>
    </row>
    <row r="96242" spans="2:2">
      <c r="B96242" s="150"/>
    </row>
    <row r="96243" spans="2:2">
      <c r="B96243" s="150"/>
    </row>
    <row r="96244" spans="2:2">
      <c r="B96244" s="150"/>
    </row>
    <row r="96245" spans="2:2">
      <c r="B96245" s="150"/>
    </row>
    <row r="96246" spans="2:2">
      <c r="B96246" s="150"/>
    </row>
    <row r="96247" spans="2:2">
      <c r="B96247" s="150"/>
    </row>
    <row r="96248" spans="2:2">
      <c r="B96248" s="150"/>
    </row>
    <row r="96249" spans="2:2">
      <c r="B96249" s="150"/>
    </row>
    <row r="96250" spans="2:2">
      <c r="B96250" s="150"/>
    </row>
    <row r="96251" spans="2:2">
      <c r="B96251" s="150"/>
    </row>
    <row r="96252" spans="2:2">
      <c r="B96252" s="150"/>
    </row>
    <row r="96253" spans="2:2">
      <c r="B96253" s="150"/>
    </row>
    <row r="96254" spans="2:2">
      <c r="B96254" s="150"/>
    </row>
    <row r="96255" spans="2:2">
      <c r="B96255" s="150"/>
    </row>
    <row r="96256" spans="2:2">
      <c r="B96256" s="150"/>
    </row>
    <row r="96257" spans="2:2">
      <c r="B96257" s="150"/>
    </row>
    <row r="96258" spans="2:2">
      <c r="B96258" s="150"/>
    </row>
    <row r="96259" spans="2:2">
      <c r="B96259" s="150"/>
    </row>
    <row r="96260" spans="2:2">
      <c r="B96260" s="150"/>
    </row>
    <row r="96261" spans="2:2">
      <c r="B96261" s="150"/>
    </row>
    <row r="96262" spans="2:2">
      <c r="B96262" s="150"/>
    </row>
    <row r="96263" spans="2:2">
      <c r="B96263" s="150"/>
    </row>
    <row r="96264" spans="2:2">
      <c r="B96264" s="150"/>
    </row>
    <row r="96265" spans="2:2">
      <c r="B96265" s="150"/>
    </row>
    <row r="96266" spans="2:2">
      <c r="B96266" s="150"/>
    </row>
    <row r="96267" spans="2:2">
      <c r="B96267" s="150"/>
    </row>
    <row r="96268" spans="2:2">
      <c r="B96268" s="150"/>
    </row>
    <row r="96269" spans="2:2">
      <c r="B96269" s="150"/>
    </row>
    <row r="96270" spans="2:2">
      <c r="B96270" s="150"/>
    </row>
    <row r="96271" spans="2:2">
      <c r="B96271" s="150"/>
    </row>
    <row r="96272" spans="2:2">
      <c r="B96272" s="150"/>
    </row>
    <row r="96273" spans="2:2">
      <c r="B96273" s="150"/>
    </row>
    <row r="96274" spans="2:2">
      <c r="B96274" s="150"/>
    </row>
    <row r="96275" spans="2:2">
      <c r="B96275" s="150"/>
    </row>
    <row r="96276" spans="2:2">
      <c r="B96276" s="150"/>
    </row>
    <row r="96277" spans="2:2">
      <c r="B96277" s="150"/>
    </row>
    <row r="96278" spans="2:2">
      <c r="B96278" s="150"/>
    </row>
    <row r="96279" spans="2:2">
      <c r="B96279" s="150"/>
    </row>
    <row r="96280" spans="2:2">
      <c r="B96280" s="150"/>
    </row>
    <row r="96281" spans="2:2">
      <c r="B96281" s="150"/>
    </row>
    <row r="96282" spans="2:2">
      <c r="B96282" s="150"/>
    </row>
    <row r="96283" spans="2:2">
      <c r="B96283" s="150"/>
    </row>
    <row r="96284" spans="2:2">
      <c r="B96284" s="150"/>
    </row>
    <row r="96285" spans="2:2">
      <c r="B96285" s="150"/>
    </row>
    <row r="96286" spans="2:2">
      <c r="B96286" s="150"/>
    </row>
    <row r="96287" spans="2:2">
      <c r="B96287" s="150"/>
    </row>
    <row r="96288" spans="2:2">
      <c r="B96288" s="150"/>
    </row>
    <row r="96289" spans="2:2">
      <c r="B96289" s="150"/>
    </row>
    <row r="96290" spans="2:2">
      <c r="B96290" s="150"/>
    </row>
    <row r="96291" spans="2:2">
      <c r="B96291" s="150"/>
    </row>
    <row r="96292" spans="2:2">
      <c r="B96292" s="150"/>
    </row>
    <row r="96293" spans="2:2">
      <c r="B96293" s="150"/>
    </row>
    <row r="96294" spans="2:2">
      <c r="B96294" s="150"/>
    </row>
    <row r="96295" spans="2:2">
      <c r="B96295" s="150"/>
    </row>
    <row r="96296" spans="2:2">
      <c r="B96296" s="150"/>
    </row>
    <row r="96297" spans="2:2">
      <c r="B96297" s="150"/>
    </row>
    <row r="96298" spans="2:2">
      <c r="B96298" s="150"/>
    </row>
    <row r="96299" spans="2:2">
      <c r="B96299" s="150"/>
    </row>
    <row r="96300" spans="2:2">
      <c r="B96300" s="150"/>
    </row>
    <row r="96301" spans="2:2">
      <c r="B96301" s="150"/>
    </row>
    <row r="96302" spans="2:2">
      <c r="B96302" s="150"/>
    </row>
    <row r="96303" spans="2:2">
      <c r="B96303" s="150"/>
    </row>
    <row r="96304" spans="2:2">
      <c r="B96304" s="150"/>
    </row>
    <row r="96305" spans="2:2">
      <c r="B96305" s="150"/>
    </row>
    <row r="96306" spans="2:2">
      <c r="B96306" s="150"/>
    </row>
    <row r="96307" spans="2:2">
      <c r="B96307" s="150"/>
    </row>
    <row r="96308" spans="2:2">
      <c r="B96308" s="150"/>
    </row>
    <row r="96309" spans="2:2">
      <c r="B96309" s="150"/>
    </row>
    <row r="96310" spans="2:2">
      <c r="B96310" s="150"/>
    </row>
    <row r="96311" spans="2:2">
      <c r="B96311" s="150"/>
    </row>
    <row r="96312" spans="2:2">
      <c r="B96312" s="150"/>
    </row>
    <row r="96313" spans="2:2">
      <c r="B96313" s="150"/>
    </row>
    <row r="96314" spans="2:2">
      <c r="B96314" s="150"/>
    </row>
    <row r="96315" spans="2:2">
      <c r="B96315" s="150"/>
    </row>
    <row r="96316" spans="2:2">
      <c r="B96316" s="150"/>
    </row>
    <row r="96317" spans="2:2">
      <c r="B96317" s="150"/>
    </row>
    <row r="96318" spans="2:2">
      <c r="B96318" s="150"/>
    </row>
    <row r="96319" spans="2:2">
      <c r="B96319" s="150"/>
    </row>
    <row r="96320" spans="2:2">
      <c r="B96320" s="150"/>
    </row>
    <row r="96321" spans="2:2">
      <c r="B96321" s="150"/>
    </row>
    <row r="96322" spans="2:2">
      <c r="B96322" s="150"/>
    </row>
    <row r="96323" spans="2:2">
      <c r="B96323" s="150"/>
    </row>
    <row r="96324" spans="2:2">
      <c r="B96324" s="150"/>
    </row>
    <row r="96325" spans="2:2">
      <c r="B96325" s="150"/>
    </row>
    <row r="96326" spans="2:2">
      <c r="B96326" s="150"/>
    </row>
    <row r="96327" spans="2:2">
      <c r="B96327" s="150"/>
    </row>
    <row r="96328" spans="2:2">
      <c r="B96328" s="150"/>
    </row>
    <row r="96329" spans="2:2">
      <c r="B96329" s="150"/>
    </row>
    <row r="96330" spans="2:2">
      <c r="B96330" s="150"/>
    </row>
    <row r="96331" spans="2:2">
      <c r="B96331" s="150"/>
    </row>
    <row r="96332" spans="2:2">
      <c r="B96332" s="150"/>
    </row>
    <row r="96333" spans="2:2">
      <c r="B96333" s="150"/>
    </row>
    <row r="96334" spans="2:2">
      <c r="B96334" s="150"/>
    </row>
    <row r="96335" spans="2:2">
      <c r="B96335" s="150"/>
    </row>
    <row r="96336" spans="2:2">
      <c r="B96336" s="150"/>
    </row>
    <row r="96337" spans="2:2">
      <c r="B96337" s="150"/>
    </row>
    <row r="96338" spans="2:2">
      <c r="B96338" s="150"/>
    </row>
    <row r="96339" spans="2:2">
      <c r="B96339" s="150"/>
    </row>
    <row r="96340" spans="2:2">
      <c r="B96340" s="150"/>
    </row>
    <row r="96341" spans="2:2">
      <c r="B96341" s="150"/>
    </row>
    <row r="96342" spans="2:2">
      <c r="B96342" s="150"/>
    </row>
    <row r="96343" spans="2:2">
      <c r="B96343" s="150"/>
    </row>
    <row r="96344" spans="2:2">
      <c r="B96344" s="150"/>
    </row>
    <row r="96345" spans="2:2">
      <c r="B96345" s="150"/>
    </row>
    <row r="96346" spans="2:2">
      <c r="B96346" s="150"/>
    </row>
    <row r="96347" spans="2:2">
      <c r="B96347" s="150"/>
    </row>
    <row r="96348" spans="2:2">
      <c r="B96348" s="150"/>
    </row>
    <row r="96349" spans="2:2">
      <c r="B96349" s="150"/>
    </row>
    <row r="96350" spans="2:2">
      <c r="B96350" s="150"/>
    </row>
    <row r="96351" spans="2:2">
      <c r="B96351" s="150"/>
    </row>
    <row r="96352" spans="2:2">
      <c r="B96352" s="150"/>
    </row>
    <row r="96353" spans="2:2">
      <c r="B96353" s="150"/>
    </row>
    <row r="96354" spans="2:2">
      <c r="B96354" s="150"/>
    </row>
    <row r="96355" spans="2:2">
      <c r="B96355" s="150"/>
    </row>
    <row r="96356" spans="2:2">
      <c r="B96356" s="150"/>
    </row>
    <row r="96357" spans="2:2">
      <c r="B96357" s="150"/>
    </row>
    <row r="96358" spans="2:2">
      <c r="B96358" s="150"/>
    </row>
    <row r="96359" spans="2:2">
      <c r="B96359" s="150"/>
    </row>
    <row r="96360" spans="2:2">
      <c r="B96360" s="150"/>
    </row>
    <row r="96361" spans="2:2">
      <c r="B96361" s="150"/>
    </row>
    <row r="96362" spans="2:2">
      <c r="B96362" s="150"/>
    </row>
    <row r="96363" spans="2:2">
      <c r="B96363" s="150"/>
    </row>
    <row r="96364" spans="2:2">
      <c r="B96364" s="150"/>
    </row>
    <row r="96365" spans="2:2">
      <c r="B96365" s="150"/>
    </row>
    <row r="96366" spans="2:2">
      <c r="B96366" s="150"/>
    </row>
    <row r="96367" spans="2:2">
      <c r="B96367" s="150"/>
    </row>
    <row r="96368" spans="2:2">
      <c r="B96368" s="150"/>
    </row>
    <row r="96369" spans="2:2">
      <c r="B96369" s="150"/>
    </row>
    <row r="96370" spans="2:2">
      <c r="B96370" s="150"/>
    </row>
    <row r="96371" spans="2:2">
      <c r="B96371" s="150"/>
    </row>
    <row r="96372" spans="2:2">
      <c r="B96372" s="150"/>
    </row>
    <row r="96373" spans="2:2">
      <c r="B96373" s="150"/>
    </row>
    <row r="96374" spans="2:2">
      <c r="B96374" s="150"/>
    </row>
    <row r="96375" spans="2:2">
      <c r="B96375" s="150"/>
    </row>
    <row r="96376" spans="2:2">
      <c r="B96376" s="150"/>
    </row>
    <row r="96377" spans="2:2">
      <c r="B96377" s="150"/>
    </row>
    <row r="96378" spans="2:2">
      <c r="B96378" s="150"/>
    </row>
    <row r="96379" spans="2:2">
      <c r="B96379" s="150"/>
    </row>
    <row r="96380" spans="2:2">
      <c r="B96380" s="150"/>
    </row>
    <row r="96381" spans="2:2">
      <c r="B96381" s="150"/>
    </row>
    <row r="96382" spans="2:2">
      <c r="B96382" s="150"/>
    </row>
    <row r="96383" spans="2:2">
      <c r="B96383" s="150"/>
    </row>
    <row r="96384" spans="2:2">
      <c r="B96384" s="150"/>
    </row>
    <row r="96385" spans="2:2">
      <c r="B96385" s="150"/>
    </row>
    <row r="96386" spans="2:2">
      <c r="B96386" s="150"/>
    </row>
    <row r="96387" spans="2:2">
      <c r="B96387" s="150"/>
    </row>
    <row r="96388" spans="2:2">
      <c r="B96388" s="150"/>
    </row>
    <row r="96389" spans="2:2">
      <c r="B96389" s="150"/>
    </row>
    <row r="96390" spans="2:2">
      <c r="B96390" s="150"/>
    </row>
    <row r="96391" spans="2:2">
      <c r="B96391" s="150"/>
    </row>
    <row r="96392" spans="2:2">
      <c r="B96392" s="150"/>
    </row>
    <row r="96393" spans="2:2">
      <c r="B96393" s="150"/>
    </row>
    <row r="96394" spans="2:2">
      <c r="B96394" s="150"/>
    </row>
    <row r="96395" spans="2:2">
      <c r="B96395" s="150"/>
    </row>
    <row r="96396" spans="2:2">
      <c r="B96396" s="150"/>
    </row>
    <row r="96397" spans="2:2">
      <c r="B96397" s="150"/>
    </row>
    <row r="96398" spans="2:2">
      <c r="B96398" s="150"/>
    </row>
    <row r="96399" spans="2:2">
      <c r="B96399" s="150"/>
    </row>
    <row r="96400" spans="2:2">
      <c r="B96400" s="150"/>
    </row>
    <row r="96401" spans="2:2">
      <c r="B96401" s="150"/>
    </row>
    <row r="96402" spans="2:2">
      <c r="B96402" s="150"/>
    </row>
    <row r="96403" spans="2:2">
      <c r="B96403" s="150"/>
    </row>
    <row r="96404" spans="2:2">
      <c r="B96404" s="150"/>
    </row>
    <row r="96405" spans="2:2">
      <c r="B96405" s="150"/>
    </row>
    <row r="96406" spans="2:2">
      <c r="B96406" s="150"/>
    </row>
    <row r="96407" spans="2:2">
      <c r="B96407" s="150"/>
    </row>
    <row r="96408" spans="2:2">
      <c r="B96408" s="150"/>
    </row>
    <row r="96409" spans="2:2">
      <c r="B96409" s="150"/>
    </row>
    <row r="96410" spans="2:2">
      <c r="B96410" s="150"/>
    </row>
    <row r="96411" spans="2:2">
      <c r="B96411" s="150"/>
    </row>
    <row r="96412" spans="2:2">
      <c r="B96412" s="150"/>
    </row>
    <row r="96413" spans="2:2">
      <c r="B96413" s="150"/>
    </row>
    <row r="96414" spans="2:2">
      <c r="B96414" s="150"/>
    </row>
    <row r="96415" spans="2:2">
      <c r="B96415" s="150"/>
    </row>
    <row r="96416" spans="2:2">
      <c r="B96416" s="150"/>
    </row>
    <row r="96417" spans="2:2">
      <c r="B96417" s="150"/>
    </row>
    <row r="96418" spans="2:2">
      <c r="B96418" s="150"/>
    </row>
    <row r="96419" spans="2:2">
      <c r="B96419" s="150"/>
    </row>
    <row r="96420" spans="2:2">
      <c r="B96420" s="150"/>
    </row>
    <row r="96421" spans="2:2">
      <c r="B96421" s="150"/>
    </row>
    <row r="96422" spans="2:2">
      <c r="B96422" s="150"/>
    </row>
    <row r="96423" spans="2:2">
      <c r="B96423" s="150"/>
    </row>
    <row r="96424" spans="2:2">
      <c r="B96424" s="150"/>
    </row>
    <row r="96425" spans="2:2">
      <c r="B96425" s="150"/>
    </row>
    <row r="96426" spans="2:2">
      <c r="B96426" s="150"/>
    </row>
    <row r="96427" spans="2:2">
      <c r="B96427" s="150"/>
    </row>
    <row r="96428" spans="2:2">
      <c r="B96428" s="150"/>
    </row>
    <row r="96429" spans="2:2">
      <c r="B96429" s="150"/>
    </row>
    <row r="96430" spans="2:2">
      <c r="B96430" s="150"/>
    </row>
    <row r="96431" spans="2:2">
      <c r="B96431" s="150"/>
    </row>
    <row r="96432" spans="2:2">
      <c r="B96432" s="150"/>
    </row>
    <row r="96433" spans="2:2">
      <c r="B96433" s="150"/>
    </row>
    <row r="96434" spans="2:2">
      <c r="B96434" s="150"/>
    </row>
    <row r="96435" spans="2:2">
      <c r="B96435" s="150"/>
    </row>
    <row r="96436" spans="2:2">
      <c r="B96436" s="150"/>
    </row>
    <row r="96437" spans="2:2">
      <c r="B96437" s="150"/>
    </row>
    <row r="96438" spans="2:2">
      <c r="B96438" s="150"/>
    </row>
    <row r="96439" spans="2:2">
      <c r="B96439" s="150"/>
    </row>
    <row r="96440" spans="2:2">
      <c r="B96440" s="150"/>
    </row>
    <row r="96441" spans="2:2">
      <c r="B96441" s="150"/>
    </row>
    <row r="96442" spans="2:2">
      <c r="B96442" s="150"/>
    </row>
    <row r="96443" spans="2:2">
      <c r="B96443" s="150"/>
    </row>
    <row r="96444" spans="2:2">
      <c r="B96444" s="150"/>
    </row>
    <row r="96445" spans="2:2">
      <c r="B96445" s="150"/>
    </row>
    <row r="96446" spans="2:2">
      <c r="B96446" s="150"/>
    </row>
    <row r="96447" spans="2:2">
      <c r="B96447" s="150"/>
    </row>
    <row r="96448" spans="2:2">
      <c r="B96448" s="150"/>
    </row>
    <row r="96449" spans="2:2">
      <c r="B96449" s="150"/>
    </row>
    <row r="96450" spans="2:2">
      <c r="B96450" s="150"/>
    </row>
    <row r="96451" spans="2:2">
      <c r="B96451" s="150"/>
    </row>
    <row r="96452" spans="2:2">
      <c r="B96452" s="150"/>
    </row>
    <row r="96453" spans="2:2">
      <c r="B96453" s="150"/>
    </row>
    <row r="96454" spans="2:2">
      <c r="B96454" s="150"/>
    </row>
    <row r="96455" spans="2:2">
      <c r="B96455" s="150"/>
    </row>
    <row r="96456" spans="2:2">
      <c r="B96456" s="150"/>
    </row>
    <row r="96457" spans="2:2">
      <c r="B96457" s="150"/>
    </row>
    <row r="96458" spans="2:2">
      <c r="B96458" s="150"/>
    </row>
    <row r="96459" spans="2:2">
      <c r="B96459" s="150"/>
    </row>
    <row r="96460" spans="2:2">
      <c r="B96460" s="150"/>
    </row>
    <row r="96461" spans="2:2">
      <c r="B96461" s="150"/>
    </row>
    <row r="96462" spans="2:2">
      <c r="B96462" s="150"/>
    </row>
    <row r="96463" spans="2:2">
      <c r="B96463" s="150"/>
    </row>
    <row r="96464" spans="2:2">
      <c r="B96464" s="150"/>
    </row>
    <row r="96465" spans="2:2">
      <c r="B96465" s="150"/>
    </row>
    <row r="96466" spans="2:2">
      <c r="B96466" s="150"/>
    </row>
    <row r="96467" spans="2:2">
      <c r="B96467" s="150"/>
    </row>
    <row r="96468" spans="2:2">
      <c r="B96468" s="150"/>
    </row>
    <row r="96469" spans="2:2">
      <c r="B96469" s="150"/>
    </row>
    <row r="96470" spans="2:2">
      <c r="B96470" s="150"/>
    </row>
    <row r="96471" spans="2:2">
      <c r="B96471" s="150"/>
    </row>
    <row r="96472" spans="2:2">
      <c r="B96472" s="150"/>
    </row>
    <row r="96473" spans="2:2">
      <c r="B96473" s="150"/>
    </row>
    <row r="96474" spans="2:2">
      <c r="B96474" s="150"/>
    </row>
    <row r="96475" spans="2:2">
      <c r="B96475" s="150"/>
    </row>
    <row r="96476" spans="2:2">
      <c r="B96476" s="150"/>
    </row>
    <row r="96477" spans="2:2">
      <c r="B96477" s="150"/>
    </row>
    <row r="96478" spans="2:2">
      <c r="B96478" s="150"/>
    </row>
    <row r="96479" spans="2:2">
      <c r="B96479" s="150"/>
    </row>
    <row r="96480" spans="2:2">
      <c r="B96480" s="150"/>
    </row>
    <row r="96481" spans="2:2">
      <c r="B96481" s="150"/>
    </row>
    <row r="96482" spans="2:2">
      <c r="B96482" s="150"/>
    </row>
    <row r="96483" spans="2:2">
      <c r="B96483" s="150"/>
    </row>
    <row r="96484" spans="2:2">
      <c r="B96484" s="150"/>
    </row>
    <row r="96485" spans="2:2">
      <c r="B96485" s="150"/>
    </row>
    <row r="96486" spans="2:2">
      <c r="B96486" s="150"/>
    </row>
    <row r="96487" spans="2:2">
      <c r="B96487" s="150"/>
    </row>
    <row r="96488" spans="2:2">
      <c r="B96488" s="150"/>
    </row>
    <row r="96489" spans="2:2">
      <c r="B96489" s="150"/>
    </row>
    <row r="96490" spans="2:2">
      <c r="B96490" s="150"/>
    </row>
    <row r="96491" spans="2:2">
      <c r="B96491" s="150"/>
    </row>
    <row r="96492" spans="2:2">
      <c r="B96492" s="150"/>
    </row>
    <row r="96493" spans="2:2">
      <c r="B96493" s="150"/>
    </row>
    <row r="96494" spans="2:2">
      <c r="B96494" s="150"/>
    </row>
    <row r="96495" spans="2:2">
      <c r="B96495" s="150"/>
    </row>
    <row r="96496" spans="2:2">
      <c r="B96496" s="150"/>
    </row>
    <row r="96497" spans="2:2">
      <c r="B96497" s="150"/>
    </row>
    <row r="96498" spans="2:2">
      <c r="B96498" s="150"/>
    </row>
    <row r="96499" spans="2:2">
      <c r="B96499" s="150"/>
    </row>
    <row r="96500" spans="2:2">
      <c r="B96500" s="150"/>
    </row>
    <row r="96501" spans="2:2">
      <c r="B96501" s="150"/>
    </row>
    <row r="96502" spans="2:2">
      <c r="B96502" s="150"/>
    </row>
    <row r="96503" spans="2:2">
      <c r="B96503" s="150"/>
    </row>
    <row r="96504" spans="2:2">
      <c r="B96504" s="150"/>
    </row>
    <row r="96505" spans="2:2">
      <c r="B96505" s="150"/>
    </row>
    <row r="96506" spans="2:2">
      <c r="B96506" s="150"/>
    </row>
    <row r="96507" spans="2:2">
      <c r="B96507" s="150"/>
    </row>
    <row r="96508" spans="2:2">
      <c r="B96508" s="150"/>
    </row>
    <row r="96509" spans="2:2">
      <c r="B96509" s="150"/>
    </row>
    <row r="96510" spans="2:2">
      <c r="B96510" s="150"/>
    </row>
    <row r="96511" spans="2:2">
      <c r="B96511" s="150"/>
    </row>
    <row r="96512" spans="2:2">
      <c r="B96512" s="150"/>
    </row>
    <row r="96513" spans="2:2">
      <c r="B96513" s="150"/>
    </row>
    <row r="96514" spans="2:2">
      <c r="B96514" s="150"/>
    </row>
    <row r="96515" spans="2:2">
      <c r="B96515" s="150"/>
    </row>
    <row r="96516" spans="2:2">
      <c r="B96516" s="150"/>
    </row>
    <row r="96517" spans="2:2">
      <c r="B96517" s="150"/>
    </row>
    <row r="96518" spans="2:2">
      <c r="B96518" s="150"/>
    </row>
    <row r="96519" spans="2:2">
      <c r="B96519" s="150"/>
    </row>
    <row r="96520" spans="2:2">
      <c r="B96520" s="150"/>
    </row>
    <row r="96521" spans="2:2">
      <c r="B96521" s="150"/>
    </row>
    <row r="96522" spans="2:2">
      <c r="B96522" s="150"/>
    </row>
    <row r="96523" spans="2:2">
      <c r="B96523" s="150"/>
    </row>
    <row r="96524" spans="2:2">
      <c r="B96524" s="150"/>
    </row>
    <row r="96525" spans="2:2">
      <c r="B96525" s="150"/>
    </row>
    <row r="96526" spans="2:2">
      <c r="B96526" s="150"/>
    </row>
    <row r="96527" spans="2:2">
      <c r="B96527" s="150"/>
    </row>
    <row r="96528" spans="2:2">
      <c r="B96528" s="150"/>
    </row>
    <row r="96529" spans="2:2">
      <c r="B96529" s="150"/>
    </row>
    <row r="96530" spans="2:2">
      <c r="B96530" s="150"/>
    </row>
    <row r="96531" spans="2:2">
      <c r="B96531" s="150"/>
    </row>
    <row r="96532" spans="2:2">
      <c r="B96532" s="150"/>
    </row>
    <row r="96533" spans="2:2">
      <c r="B96533" s="150"/>
    </row>
    <row r="96534" spans="2:2">
      <c r="B96534" s="150"/>
    </row>
    <row r="96535" spans="2:2">
      <c r="B96535" s="150"/>
    </row>
    <row r="96536" spans="2:2">
      <c r="B96536" s="150"/>
    </row>
    <row r="96537" spans="2:2">
      <c r="B96537" s="150"/>
    </row>
    <row r="96538" spans="2:2">
      <c r="B96538" s="150"/>
    </row>
    <row r="96539" spans="2:2">
      <c r="B96539" s="150"/>
    </row>
    <row r="96540" spans="2:2">
      <c r="B96540" s="150"/>
    </row>
    <row r="96541" spans="2:2">
      <c r="B96541" s="150"/>
    </row>
    <row r="96542" spans="2:2">
      <c r="B96542" s="150"/>
    </row>
    <row r="96543" spans="2:2">
      <c r="B96543" s="150"/>
    </row>
    <row r="96544" spans="2:2">
      <c r="B96544" s="150"/>
    </row>
    <row r="96545" spans="2:2">
      <c r="B96545" s="150"/>
    </row>
    <row r="96546" spans="2:2">
      <c r="B96546" s="150"/>
    </row>
    <row r="96547" spans="2:2">
      <c r="B96547" s="150"/>
    </row>
    <row r="96548" spans="2:2">
      <c r="B96548" s="150"/>
    </row>
    <row r="96549" spans="2:2">
      <c r="B96549" s="150"/>
    </row>
    <row r="96550" spans="2:2">
      <c r="B96550" s="150"/>
    </row>
    <row r="96551" spans="2:2">
      <c r="B96551" s="150"/>
    </row>
    <row r="96552" spans="2:2">
      <c r="B96552" s="150"/>
    </row>
    <row r="96553" spans="2:2">
      <c r="B96553" s="150"/>
    </row>
    <row r="96554" spans="2:2">
      <c r="B96554" s="150"/>
    </row>
    <row r="96555" spans="2:2">
      <c r="B96555" s="150"/>
    </row>
    <row r="96556" spans="2:2">
      <c r="B96556" s="150"/>
    </row>
    <row r="96557" spans="2:2">
      <c r="B96557" s="150"/>
    </row>
    <row r="96558" spans="2:2">
      <c r="B96558" s="150"/>
    </row>
    <row r="96559" spans="2:2">
      <c r="B96559" s="150"/>
    </row>
    <row r="96560" spans="2:2">
      <c r="B96560" s="150"/>
    </row>
    <row r="96561" spans="2:2">
      <c r="B96561" s="150"/>
    </row>
    <row r="96562" spans="2:2">
      <c r="B96562" s="150"/>
    </row>
    <row r="96563" spans="2:2">
      <c r="B96563" s="150"/>
    </row>
    <row r="96564" spans="2:2">
      <c r="B96564" s="150"/>
    </row>
    <row r="96565" spans="2:2">
      <c r="B96565" s="150"/>
    </row>
    <row r="96566" spans="2:2">
      <c r="B96566" s="150"/>
    </row>
    <row r="96567" spans="2:2">
      <c r="B96567" s="150"/>
    </row>
    <row r="96568" spans="2:2">
      <c r="B96568" s="150"/>
    </row>
    <row r="96569" spans="2:2">
      <c r="B96569" s="150"/>
    </row>
    <row r="96570" spans="2:2">
      <c r="B96570" s="150"/>
    </row>
    <row r="96571" spans="2:2">
      <c r="B96571" s="150"/>
    </row>
    <row r="96572" spans="2:2">
      <c r="B96572" s="150"/>
    </row>
    <row r="96573" spans="2:2">
      <c r="B96573" s="150"/>
    </row>
    <row r="96574" spans="2:2">
      <c r="B96574" s="150"/>
    </row>
    <row r="96575" spans="2:2">
      <c r="B96575" s="150"/>
    </row>
    <row r="96576" spans="2:2">
      <c r="B96576" s="150"/>
    </row>
    <row r="96577" spans="2:2">
      <c r="B96577" s="150"/>
    </row>
    <row r="96578" spans="2:2">
      <c r="B96578" s="150"/>
    </row>
    <row r="96579" spans="2:2">
      <c r="B96579" s="150"/>
    </row>
    <row r="96580" spans="2:2">
      <c r="B96580" s="150"/>
    </row>
    <row r="96581" spans="2:2">
      <c r="B96581" s="150"/>
    </row>
    <row r="96582" spans="2:2">
      <c r="B96582" s="150"/>
    </row>
    <row r="96583" spans="2:2">
      <c r="B96583" s="150"/>
    </row>
    <row r="96584" spans="2:2">
      <c r="B96584" s="150"/>
    </row>
    <row r="96585" spans="2:2">
      <c r="B96585" s="150"/>
    </row>
    <row r="96586" spans="2:2">
      <c r="B96586" s="150"/>
    </row>
    <row r="96587" spans="2:2">
      <c r="B96587" s="150"/>
    </row>
    <row r="96588" spans="2:2">
      <c r="B96588" s="150"/>
    </row>
    <row r="96589" spans="2:2">
      <c r="B96589" s="150"/>
    </row>
    <row r="96590" spans="2:2">
      <c r="B96590" s="150"/>
    </row>
    <row r="96591" spans="2:2">
      <c r="B96591" s="150"/>
    </row>
    <row r="96592" spans="2:2">
      <c r="B96592" s="150"/>
    </row>
    <row r="96593" spans="2:2">
      <c r="B96593" s="150"/>
    </row>
    <row r="96594" spans="2:2">
      <c r="B96594" s="150"/>
    </row>
    <row r="96595" spans="2:2">
      <c r="B96595" s="150"/>
    </row>
    <row r="96596" spans="2:2">
      <c r="B96596" s="150"/>
    </row>
    <row r="96597" spans="2:2">
      <c r="B96597" s="150"/>
    </row>
    <row r="96598" spans="2:2">
      <c r="B96598" s="150"/>
    </row>
    <row r="96599" spans="2:2">
      <c r="B96599" s="150"/>
    </row>
    <row r="96600" spans="2:2">
      <c r="B96600" s="150"/>
    </row>
    <row r="96601" spans="2:2">
      <c r="B96601" s="150"/>
    </row>
    <row r="96602" spans="2:2">
      <c r="B96602" s="150"/>
    </row>
    <row r="96603" spans="2:2">
      <c r="B96603" s="150"/>
    </row>
    <row r="96604" spans="2:2">
      <c r="B96604" s="150"/>
    </row>
    <row r="96605" spans="2:2">
      <c r="B96605" s="150"/>
    </row>
    <row r="96606" spans="2:2">
      <c r="B96606" s="150"/>
    </row>
    <row r="96607" spans="2:2">
      <c r="B96607" s="150"/>
    </row>
    <row r="96608" spans="2:2">
      <c r="B96608" s="150"/>
    </row>
    <row r="96609" spans="2:2">
      <c r="B96609" s="150"/>
    </row>
    <row r="96610" spans="2:2">
      <c r="B96610" s="150"/>
    </row>
    <row r="96611" spans="2:2">
      <c r="B96611" s="150"/>
    </row>
    <row r="96612" spans="2:2">
      <c r="B96612" s="150"/>
    </row>
    <row r="96613" spans="2:2">
      <c r="B96613" s="150"/>
    </row>
    <row r="96614" spans="2:2">
      <c r="B96614" s="150"/>
    </row>
    <row r="96615" spans="2:2">
      <c r="B96615" s="150"/>
    </row>
    <row r="96616" spans="2:2">
      <c r="B96616" s="150"/>
    </row>
    <row r="96617" spans="2:2">
      <c r="B96617" s="150"/>
    </row>
    <row r="96618" spans="2:2">
      <c r="B96618" s="150"/>
    </row>
    <row r="96619" spans="2:2">
      <c r="B96619" s="150"/>
    </row>
    <row r="96620" spans="2:2">
      <c r="B96620" s="150"/>
    </row>
    <row r="96621" spans="2:2">
      <c r="B96621" s="150"/>
    </row>
    <row r="96622" spans="2:2">
      <c r="B96622" s="150"/>
    </row>
    <row r="96623" spans="2:2">
      <c r="B96623" s="150"/>
    </row>
    <row r="96624" spans="2:2">
      <c r="B96624" s="150"/>
    </row>
    <row r="96625" spans="2:2">
      <c r="B96625" s="150"/>
    </row>
    <row r="96626" spans="2:2">
      <c r="B96626" s="150"/>
    </row>
    <row r="96627" spans="2:2">
      <c r="B96627" s="150"/>
    </row>
    <row r="96628" spans="2:2">
      <c r="B96628" s="150"/>
    </row>
    <row r="96629" spans="2:2">
      <c r="B96629" s="150"/>
    </row>
    <row r="96630" spans="2:2">
      <c r="B96630" s="150"/>
    </row>
    <row r="96631" spans="2:2">
      <c r="B96631" s="150"/>
    </row>
    <row r="96632" spans="2:2">
      <c r="B96632" s="150"/>
    </row>
    <row r="96633" spans="2:2">
      <c r="B96633" s="150"/>
    </row>
    <row r="96634" spans="2:2">
      <c r="B96634" s="150"/>
    </row>
    <row r="96635" spans="2:2">
      <c r="B96635" s="150"/>
    </row>
    <row r="96636" spans="2:2">
      <c r="B96636" s="150"/>
    </row>
    <row r="96637" spans="2:2">
      <c r="B96637" s="150"/>
    </row>
    <row r="96638" spans="2:2">
      <c r="B96638" s="150"/>
    </row>
    <row r="96639" spans="2:2">
      <c r="B96639" s="150"/>
    </row>
    <row r="96640" spans="2:2">
      <c r="B96640" s="150"/>
    </row>
    <row r="96641" spans="2:2">
      <c r="B96641" s="150"/>
    </row>
    <row r="96642" spans="2:2">
      <c r="B96642" s="150"/>
    </row>
    <row r="96643" spans="2:2">
      <c r="B96643" s="150"/>
    </row>
    <row r="96644" spans="2:2">
      <c r="B96644" s="150"/>
    </row>
    <row r="96645" spans="2:2">
      <c r="B96645" s="150"/>
    </row>
    <row r="96646" spans="2:2">
      <c r="B96646" s="150"/>
    </row>
    <row r="96647" spans="2:2">
      <c r="B96647" s="150"/>
    </row>
    <row r="96648" spans="2:2">
      <c r="B96648" s="150"/>
    </row>
    <row r="96649" spans="2:2">
      <c r="B96649" s="150"/>
    </row>
    <row r="96650" spans="2:2">
      <c r="B96650" s="150"/>
    </row>
    <row r="96651" spans="2:2">
      <c r="B96651" s="150"/>
    </row>
    <row r="96652" spans="2:2">
      <c r="B96652" s="150"/>
    </row>
    <row r="96653" spans="2:2">
      <c r="B96653" s="150"/>
    </row>
    <row r="96654" spans="2:2">
      <c r="B96654" s="150"/>
    </row>
    <row r="96655" spans="2:2">
      <c r="B96655" s="150"/>
    </row>
    <row r="96656" spans="2:2">
      <c r="B96656" s="150"/>
    </row>
    <row r="96657" spans="2:2">
      <c r="B96657" s="150"/>
    </row>
    <row r="96658" spans="2:2">
      <c r="B96658" s="150"/>
    </row>
    <row r="96659" spans="2:2">
      <c r="B96659" s="150"/>
    </row>
    <row r="96660" spans="2:2">
      <c r="B96660" s="150"/>
    </row>
    <row r="96661" spans="2:2">
      <c r="B96661" s="150"/>
    </row>
    <row r="96662" spans="2:2">
      <c r="B96662" s="150"/>
    </row>
    <row r="96663" spans="2:2">
      <c r="B96663" s="150"/>
    </row>
    <row r="96664" spans="2:2">
      <c r="B96664" s="150"/>
    </row>
    <row r="96665" spans="2:2">
      <c r="B96665" s="150"/>
    </row>
    <row r="96666" spans="2:2">
      <c r="B96666" s="150"/>
    </row>
    <row r="96667" spans="2:2">
      <c r="B96667" s="150"/>
    </row>
    <row r="96668" spans="2:2">
      <c r="B96668" s="150"/>
    </row>
    <row r="96669" spans="2:2">
      <c r="B96669" s="150"/>
    </row>
    <row r="96670" spans="2:2">
      <c r="B96670" s="150"/>
    </row>
    <row r="96671" spans="2:2">
      <c r="B96671" s="150"/>
    </row>
    <row r="96672" spans="2:2">
      <c r="B96672" s="150"/>
    </row>
    <row r="96673" spans="2:2">
      <c r="B96673" s="150"/>
    </row>
    <row r="96674" spans="2:2">
      <c r="B96674" s="150"/>
    </row>
    <row r="96675" spans="2:2">
      <c r="B96675" s="150"/>
    </row>
    <row r="96676" spans="2:2">
      <c r="B96676" s="150"/>
    </row>
    <row r="96677" spans="2:2">
      <c r="B96677" s="150"/>
    </row>
    <row r="96678" spans="2:2">
      <c r="B96678" s="150"/>
    </row>
    <row r="96679" spans="2:2">
      <c r="B96679" s="150"/>
    </row>
    <row r="96680" spans="2:2">
      <c r="B96680" s="150"/>
    </row>
    <row r="96681" spans="2:2">
      <c r="B96681" s="150"/>
    </row>
    <row r="96682" spans="2:2">
      <c r="B96682" s="150"/>
    </row>
    <row r="96683" spans="2:2">
      <c r="B96683" s="150"/>
    </row>
    <row r="96684" spans="2:2">
      <c r="B96684" s="150"/>
    </row>
    <row r="96685" spans="2:2">
      <c r="B96685" s="150"/>
    </row>
    <row r="96686" spans="2:2">
      <c r="B96686" s="150"/>
    </row>
    <row r="96687" spans="2:2">
      <c r="B96687" s="150"/>
    </row>
    <row r="96688" spans="2:2">
      <c r="B96688" s="150"/>
    </row>
    <row r="96689" spans="2:2">
      <c r="B96689" s="150"/>
    </row>
    <row r="96690" spans="2:2">
      <c r="B96690" s="150"/>
    </row>
    <row r="96691" spans="2:2">
      <c r="B96691" s="150"/>
    </row>
    <row r="96692" spans="2:2">
      <c r="B96692" s="150"/>
    </row>
    <row r="96693" spans="2:2">
      <c r="B96693" s="150"/>
    </row>
    <row r="96694" spans="2:2">
      <c r="B96694" s="150"/>
    </row>
    <row r="96695" spans="2:2">
      <c r="B96695" s="150"/>
    </row>
    <row r="96696" spans="2:2">
      <c r="B96696" s="150"/>
    </row>
    <row r="96697" spans="2:2">
      <c r="B96697" s="150"/>
    </row>
    <row r="96698" spans="2:2">
      <c r="B96698" s="150"/>
    </row>
    <row r="96699" spans="2:2">
      <c r="B96699" s="150"/>
    </row>
    <row r="96700" spans="2:2">
      <c r="B96700" s="150"/>
    </row>
    <row r="96701" spans="2:2">
      <c r="B96701" s="150"/>
    </row>
    <row r="96702" spans="2:2">
      <c r="B96702" s="150"/>
    </row>
    <row r="96703" spans="2:2">
      <c r="B96703" s="150"/>
    </row>
    <row r="96704" spans="2:2">
      <c r="B96704" s="150"/>
    </row>
    <row r="96705" spans="2:2">
      <c r="B96705" s="150"/>
    </row>
    <row r="96706" spans="2:2">
      <c r="B96706" s="150"/>
    </row>
    <row r="96707" spans="2:2">
      <c r="B96707" s="150"/>
    </row>
    <row r="96708" spans="2:2">
      <c r="B96708" s="150"/>
    </row>
    <row r="96709" spans="2:2">
      <c r="B96709" s="150"/>
    </row>
    <row r="96710" spans="2:2">
      <c r="B96710" s="150"/>
    </row>
    <row r="96711" spans="2:2">
      <c r="B96711" s="150"/>
    </row>
    <row r="96712" spans="2:2">
      <c r="B96712" s="150"/>
    </row>
    <row r="96713" spans="2:2">
      <c r="B96713" s="150"/>
    </row>
    <row r="96714" spans="2:2">
      <c r="B96714" s="150"/>
    </row>
    <row r="96715" spans="2:2">
      <c r="B96715" s="150"/>
    </row>
    <row r="96716" spans="2:2">
      <c r="B96716" s="150"/>
    </row>
    <row r="96717" spans="2:2">
      <c r="B96717" s="150"/>
    </row>
    <row r="96718" spans="2:2">
      <c r="B96718" s="150"/>
    </row>
    <row r="96719" spans="2:2">
      <c r="B96719" s="150"/>
    </row>
    <row r="96720" spans="2:2">
      <c r="B96720" s="150"/>
    </row>
    <row r="96721" spans="2:2">
      <c r="B96721" s="150"/>
    </row>
    <row r="96722" spans="2:2">
      <c r="B96722" s="150"/>
    </row>
    <row r="96723" spans="2:2">
      <c r="B96723" s="150"/>
    </row>
    <row r="96724" spans="2:2">
      <c r="B96724" s="150"/>
    </row>
    <row r="96725" spans="2:2">
      <c r="B96725" s="150"/>
    </row>
    <row r="96726" spans="2:2">
      <c r="B96726" s="150"/>
    </row>
    <row r="96727" spans="2:2">
      <c r="B96727" s="150"/>
    </row>
    <row r="96728" spans="2:2">
      <c r="B96728" s="150"/>
    </row>
    <row r="96729" spans="2:2">
      <c r="B96729" s="150"/>
    </row>
    <row r="96730" spans="2:2">
      <c r="B96730" s="150"/>
    </row>
    <row r="96731" spans="2:2">
      <c r="B96731" s="150"/>
    </row>
    <row r="96732" spans="2:2">
      <c r="B96732" s="150"/>
    </row>
    <row r="96733" spans="2:2">
      <c r="B96733" s="150"/>
    </row>
    <row r="96734" spans="2:2">
      <c r="B96734" s="150"/>
    </row>
    <row r="96735" spans="2:2">
      <c r="B96735" s="150"/>
    </row>
    <row r="96736" spans="2:2">
      <c r="B96736" s="150"/>
    </row>
    <row r="96737" spans="2:2">
      <c r="B96737" s="150"/>
    </row>
    <row r="96738" spans="2:2">
      <c r="B96738" s="150"/>
    </row>
    <row r="96739" spans="2:2">
      <c r="B96739" s="150"/>
    </row>
    <row r="96740" spans="2:2">
      <c r="B96740" s="150"/>
    </row>
    <row r="96741" spans="2:2">
      <c r="B96741" s="150"/>
    </row>
    <row r="96742" spans="2:2">
      <c r="B96742" s="150"/>
    </row>
    <row r="96743" spans="2:2">
      <c r="B96743" s="150"/>
    </row>
    <row r="96744" spans="2:2">
      <c r="B96744" s="150"/>
    </row>
    <row r="96745" spans="2:2">
      <c r="B96745" s="150"/>
    </row>
    <row r="96746" spans="2:2">
      <c r="B96746" s="150"/>
    </row>
    <row r="96747" spans="2:2">
      <c r="B96747" s="150"/>
    </row>
    <row r="96748" spans="2:2">
      <c r="B96748" s="150"/>
    </row>
    <row r="96749" spans="2:2">
      <c r="B96749" s="150"/>
    </row>
    <row r="96750" spans="2:2">
      <c r="B96750" s="150"/>
    </row>
    <row r="96751" spans="2:2">
      <c r="B96751" s="150"/>
    </row>
    <row r="96752" spans="2:2">
      <c r="B96752" s="150"/>
    </row>
    <row r="96753" spans="2:2">
      <c r="B96753" s="150"/>
    </row>
    <row r="96754" spans="2:2">
      <c r="B96754" s="150"/>
    </row>
    <row r="96755" spans="2:2">
      <c r="B96755" s="150"/>
    </row>
    <row r="96756" spans="2:2">
      <c r="B96756" s="150"/>
    </row>
    <row r="96757" spans="2:2">
      <c r="B96757" s="150"/>
    </row>
    <row r="96758" spans="2:2">
      <c r="B96758" s="150"/>
    </row>
    <row r="96759" spans="2:2">
      <c r="B96759" s="150"/>
    </row>
    <row r="96760" spans="2:2">
      <c r="B96760" s="150"/>
    </row>
    <row r="96761" spans="2:2">
      <c r="B96761" s="150"/>
    </row>
    <row r="96762" spans="2:2">
      <c r="B96762" s="150"/>
    </row>
    <row r="96763" spans="2:2">
      <c r="B96763" s="150"/>
    </row>
    <row r="96764" spans="2:2">
      <c r="B96764" s="150"/>
    </row>
    <row r="96765" spans="2:2">
      <c r="B96765" s="150"/>
    </row>
    <row r="96766" spans="2:2">
      <c r="B96766" s="150"/>
    </row>
    <row r="96767" spans="2:2">
      <c r="B96767" s="150"/>
    </row>
    <row r="96768" spans="2:2">
      <c r="B96768" s="150"/>
    </row>
    <row r="96769" spans="2:2">
      <c r="B96769" s="150"/>
    </row>
    <row r="96770" spans="2:2">
      <c r="B96770" s="150"/>
    </row>
    <row r="96771" spans="2:2">
      <c r="B96771" s="150"/>
    </row>
    <row r="96772" spans="2:2">
      <c r="B96772" s="150"/>
    </row>
    <row r="96773" spans="2:2">
      <c r="B96773" s="150"/>
    </row>
    <row r="96774" spans="2:2">
      <c r="B96774" s="150"/>
    </row>
    <row r="96775" spans="2:2">
      <c r="B96775" s="150"/>
    </row>
    <row r="96776" spans="2:2">
      <c r="B96776" s="150"/>
    </row>
    <row r="96777" spans="2:2">
      <c r="B96777" s="150"/>
    </row>
    <row r="96778" spans="2:2">
      <c r="B96778" s="150"/>
    </row>
    <row r="96779" spans="2:2">
      <c r="B96779" s="150"/>
    </row>
    <row r="96780" spans="2:2">
      <c r="B96780" s="150"/>
    </row>
    <row r="96781" spans="2:2">
      <c r="B96781" s="150"/>
    </row>
    <row r="96782" spans="2:2">
      <c r="B96782" s="150"/>
    </row>
    <row r="96783" spans="2:2">
      <c r="B96783" s="150"/>
    </row>
    <row r="96784" spans="2:2">
      <c r="B96784" s="150"/>
    </row>
    <row r="96785" spans="2:2">
      <c r="B96785" s="150"/>
    </row>
    <row r="96786" spans="2:2">
      <c r="B96786" s="150"/>
    </row>
    <row r="96787" spans="2:2">
      <c r="B96787" s="150"/>
    </row>
    <row r="96788" spans="2:2">
      <c r="B96788" s="150"/>
    </row>
    <row r="96789" spans="2:2">
      <c r="B96789" s="150"/>
    </row>
    <row r="96790" spans="2:2">
      <c r="B96790" s="150"/>
    </row>
    <row r="96791" spans="2:2">
      <c r="B96791" s="150"/>
    </row>
    <row r="96792" spans="2:2">
      <c r="B96792" s="150"/>
    </row>
    <row r="96793" spans="2:2">
      <c r="B96793" s="150"/>
    </row>
    <row r="96794" spans="2:2">
      <c r="B96794" s="150"/>
    </row>
    <row r="96795" spans="2:2">
      <c r="B96795" s="150"/>
    </row>
    <row r="96796" spans="2:2">
      <c r="B96796" s="150"/>
    </row>
    <row r="96797" spans="2:2">
      <c r="B96797" s="150"/>
    </row>
    <row r="96798" spans="2:2">
      <c r="B96798" s="150"/>
    </row>
    <row r="96799" spans="2:2">
      <c r="B96799" s="150"/>
    </row>
    <row r="96800" spans="2:2">
      <c r="B96800" s="150"/>
    </row>
    <row r="96801" spans="2:2">
      <c r="B96801" s="150"/>
    </row>
    <row r="96802" spans="2:2">
      <c r="B96802" s="150"/>
    </row>
    <row r="96803" spans="2:2">
      <c r="B96803" s="150"/>
    </row>
    <row r="96804" spans="2:2">
      <c r="B96804" s="150"/>
    </row>
    <row r="96805" spans="2:2">
      <c r="B96805" s="150"/>
    </row>
    <row r="96806" spans="2:2">
      <c r="B96806" s="150"/>
    </row>
    <row r="96807" spans="2:2">
      <c r="B96807" s="150"/>
    </row>
    <row r="96808" spans="2:2">
      <c r="B96808" s="150"/>
    </row>
    <row r="96809" spans="2:2">
      <c r="B96809" s="150"/>
    </row>
    <row r="96810" spans="2:2">
      <c r="B96810" s="150"/>
    </row>
    <row r="96811" spans="2:2">
      <c r="B96811" s="150"/>
    </row>
    <row r="96812" spans="2:2">
      <c r="B96812" s="150"/>
    </row>
    <row r="96813" spans="2:2">
      <c r="B96813" s="150"/>
    </row>
    <row r="96814" spans="2:2">
      <c r="B96814" s="150"/>
    </row>
    <row r="96815" spans="2:2">
      <c r="B96815" s="150"/>
    </row>
    <row r="96816" spans="2:2">
      <c r="B96816" s="150"/>
    </row>
    <row r="96817" spans="2:2">
      <c r="B96817" s="150"/>
    </row>
    <row r="96818" spans="2:2">
      <c r="B96818" s="150"/>
    </row>
    <row r="96819" spans="2:2">
      <c r="B96819" s="150"/>
    </row>
    <row r="96820" spans="2:2">
      <c r="B96820" s="150"/>
    </row>
    <row r="96821" spans="2:2">
      <c r="B96821" s="150"/>
    </row>
    <row r="96822" spans="2:2">
      <c r="B96822" s="150"/>
    </row>
    <row r="96823" spans="2:2">
      <c r="B96823" s="150"/>
    </row>
    <row r="96824" spans="2:2">
      <c r="B96824" s="150"/>
    </row>
    <row r="96825" spans="2:2">
      <c r="B96825" s="150"/>
    </row>
    <row r="96826" spans="2:2">
      <c r="B96826" s="150"/>
    </row>
    <row r="96827" spans="2:2">
      <c r="B96827" s="150"/>
    </row>
    <row r="96828" spans="2:2">
      <c r="B96828" s="150"/>
    </row>
    <row r="96829" spans="2:2">
      <c r="B96829" s="150"/>
    </row>
    <row r="96830" spans="2:2">
      <c r="B96830" s="150"/>
    </row>
    <row r="96831" spans="2:2">
      <c r="B96831" s="150"/>
    </row>
    <row r="96832" spans="2:2">
      <c r="B96832" s="150"/>
    </row>
    <row r="96833" spans="2:2">
      <c r="B96833" s="150"/>
    </row>
    <row r="96834" spans="2:2">
      <c r="B96834" s="150"/>
    </row>
    <row r="96835" spans="2:2">
      <c r="B96835" s="150"/>
    </row>
    <row r="96836" spans="2:2">
      <c r="B96836" s="150"/>
    </row>
    <row r="96837" spans="2:2">
      <c r="B96837" s="150"/>
    </row>
    <row r="96838" spans="2:2">
      <c r="B96838" s="150"/>
    </row>
    <row r="96839" spans="2:2">
      <c r="B96839" s="150"/>
    </row>
    <row r="96840" spans="2:2">
      <c r="B96840" s="150"/>
    </row>
    <row r="96841" spans="2:2">
      <c r="B96841" s="150"/>
    </row>
    <row r="96842" spans="2:2">
      <c r="B96842" s="150"/>
    </row>
    <row r="96843" spans="2:2">
      <c r="B96843" s="150"/>
    </row>
    <row r="96844" spans="2:2">
      <c r="B96844" s="150"/>
    </row>
    <row r="96845" spans="2:2">
      <c r="B96845" s="150"/>
    </row>
    <row r="96846" spans="2:2">
      <c r="B96846" s="150"/>
    </row>
    <row r="96847" spans="2:2">
      <c r="B96847" s="150"/>
    </row>
    <row r="96848" spans="2:2">
      <c r="B96848" s="150"/>
    </row>
    <row r="96849" spans="2:2">
      <c r="B96849" s="150"/>
    </row>
    <row r="96850" spans="2:2">
      <c r="B96850" s="150"/>
    </row>
    <row r="96851" spans="2:2">
      <c r="B96851" s="150"/>
    </row>
    <row r="96852" spans="2:2">
      <c r="B96852" s="150"/>
    </row>
    <row r="96853" spans="2:2">
      <c r="B96853" s="150"/>
    </row>
    <row r="96854" spans="2:2">
      <c r="B96854" s="150"/>
    </row>
    <row r="96855" spans="2:2">
      <c r="B96855" s="150"/>
    </row>
    <row r="96856" spans="2:2">
      <c r="B96856" s="150"/>
    </row>
    <row r="96857" spans="2:2">
      <c r="B96857" s="150"/>
    </row>
    <row r="96858" spans="2:2">
      <c r="B96858" s="150"/>
    </row>
    <row r="96859" spans="2:2">
      <c r="B96859" s="150"/>
    </row>
    <row r="96860" spans="2:2">
      <c r="B96860" s="150"/>
    </row>
    <row r="96861" spans="2:2">
      <c r="B96861" s="150"/>
    </row>
    <row r="96862" spans="2:2">
      <c r="B96862" s="150"/>
    </row>
    <row r="96863" spans="2:2">
      <c r="B96863" s="150"/>
    </row>
    <row r="96864" spans="2:2">
      <c r="B96864" s="150"/>
    </row>
    <row r="96865" spans="2:2">
      <c r="B96865" s="150"/>
    </row>
    <row r="96866" spans="2:2">
      <c r="B96866" s="150"/>
    </row>
    <row r="96867" spans="2:2">
      <c r="B96867" s="150"/>
    </row>
    <row r="96868" spans="2:2">
      <c r="B96868" s="150"/>
    </row>
    <row r="96869" spans="2:2">
      <c r="B96869" s="150"/>
    </row>
    <row r="96870" spans="2:2">
      <c r="B96870" s="150"/>
    </row>
    <row r="96871" spans="2:2">
      <c r="B96871" s="150"/>
    </row>
    <row r="96872" spans="2:2">
      <c r="B96872" s="150"/>
    </row>
    <row r="96873" spans="2:2">
      <c r="B96873" s="150"/>
    </row>
    <row r="96874" spans="2:2">
      <c r="B96874" s="150"/>
    </row>
    <row r="96875" spans="2:2">
      <c r="B96875" s="150"/>
    </row>
    <row r="96876" spans="2:2">
      <c r="B96876" s="150"/>
    </row>
    <row r="96877" spans="2:2">
      <c r="B96877" s="150"/>
    </row>
    <row r="96878" spans="2:2">
      <c r="B96878" s="150"/>
    </row>
    <row r="96879" spans="2:2">
      <c r="B96879" s="150"/>
    </row>
    <row r="96880" spans="2:2">
      <c r="B96880" s="150"/>
    </row>
    <row r="96881" spans="2:2">
      <c r="B96881" s="150"/>
    </row>
    <row r="96882" spans="2:2">
      <c r="B96882" s="150"/>
    </row>
    <row r="96883" spans="2:2">
      <c r="B96883" s="150"/>
    </row>
    <row r="96884" spans="2:2">
      <c r="B96884" s="150"/>
    </row>
    <row r="96885" spans="2:2">
      <c r="B96885" s="150"/>
    </row>
    <row r="96886" spans="2:2">
      <c r="B96886" s="150"/>
    </row>
    <row r="96887" spans="2:2">
      <c r="B96887" s="150"/>
    </row>
    <row r="96888" spans="2:2">
      <c r="B96888" s="150"/>
    </row>
    <row r="96889" spans="2:2">
      <c r="B96889" s="150"/>
    </row>
    <row r="96890" spans="2:2">
      <c r="B96890" s="150"/>
    </row>
    <row r="96891" spans="2:2">
      <c r="B96891" s="150"/>
    </row>
    <row r="96892" spans="2:2">
      <c r="B96892" s="150"/>
    </row>
    <row r="96893" spans="2:2">
      <c r="B96893" s="150"/>
    </row>
    <row r="96894" spans="2:2">
      <c r="B96894" s="150"/>
    </row>
    <row r="96895" spans="2:2">
      <c r="B96895" s="150"/>
    </row>
    <row r="96896" spans="2:2">
      <c r="B96896" s="150"/>
    </row>
    <row r="96897" spans="2:2">
      <c r="B96897" s="150"/>
    </row>
    <row r="96898" spans="2:2">
      <c r="B96898" s="150"/>
    </row>
    <row r="96899" spans="2:2">
      <c r="B96899" s="150"/>
    </row>
    <row r="96900" spans="2:2">
      <c r="B96900" s="150"/>
    </row>
    <row r="96901" spans="2:2">
      <c r="B96901" s="150"/>
    </row>
    <row r="96902" spans="2:2">
      <c r="B96902" s="150"/>
    </row>
    <row r="96903" spans="2:2">
      <c r="B96903" s="150"/>
    </row>
    <row r="96904" spans="2:2">
      <c r="B96904" s="150"/>
    </row>
    <row r="96905" spans="2:2">
      <c r="B96905" s="150"/>
    </row>
    <row r="96906" spans="2:2">
      <c r="B96906" s="150"/>
    </row>
    <row r="96907" spans="2:2">
      <c r="B96907" s="150"/>
    </row>
    <row r="96908" spans="2:2">
      <c r="B96908" s="150"/>
    </row>
    <row r="96909" spans="2:2">
      <c r="B96909" s="150"/>
    </row>
    <row r="96910" spans="2:2">
      <c r="B96910" s="150"/>
    </row>
    <row r="96911" spans="2:2">
      <c r="B96911" s="150"/>
    </row>
    <row r="96912" spans="2:2">
      <c r="B96912" s="150"/>
    </row>
    <row r="96913" spans="2:2">
      <c r="B96913" s="150"/>
    </row>
    <row r="96914" spans="2:2">
      <c r="B96914" s="150"/>
    </row>
    <row r="96915" spans="2:2">
      <c r="B96915" s="150"/>
    </row>
    <row r="96916" spans="2:2">
      <c r="B96916" s="150"/>
    </row>
    <row r="96917" spans="2:2">
      <c r="B96917" s="150"/>
    </row>
    <row r="96918" spans="2:2">
      <c r="B96918" s="150"/>
    </row>
    <row r="96919" spans="2:2">
      <c r="B96919" s="150"/>
    </row>
    <row r="96920" spans="2:2">
      <c r="B96920" s="150"/>
    </row>
    <row r="96921" spans="2:2">
      <c r="B96921" s="150"/>
    </row>
    <row r="96922" spans="2:2">
      <c r="B96922" s="150"/>
    </row>
    <row r="96923" spans="2:2">
      <c r="B96923" s="150"/>
    </row>
    <row r="96924" spans="2:2">
      <c r="B96924" s="150"/>
    </row>
    <row r="96925" spans="2:2">
      <c r="B96925" s="150"/>
    </row>
    <row r="96926" spans="2:2">
      <c r="B96926" s="150"/>
    </row>
    <row r="96927" spans="2:2">
      <c r="B96927" s="150"/>
    </row>
    <row r="96928" spans="2:2">
      <c r="B96928" s="150"/>
    </row>
    <row r="96929" spans="2:2">
      <c r="B96929" s="150"/>
    </row>
    <row r="96930" spans="2:2">
      <c r="B96930" s="150"/>
    </row>
    <row r="96931" spans="2:2">
      <c r="B96931" s="150"/>
    </row>
    <row r="96932" spans="2:2">
      <c r="B96932" s="150"/>
    </row>
    <row r="96933" spans="2:2">
      <c r="B96933" s="150"/>
    </row>
    <row r="96934" spans="2:2">
      <c r="B96934" s="150"/>
    </row>
    <row r="96935" spans="2:2">
      <c r="B96935" s="150"/>
    </row>
    <row r="96936" spans="2:2">
      <c r="B96936" s="150"/>
    </row>
    <row r="96937" spans="2:2">
      <c r="B96937" s="150"/>
    </row>
    <row r="96938" spans="2:2">
      <c r="B96938" s="150"/>
    </row>
    <row r="96939" spans="2:2">
      <c r="B96939" s="150"/>
    </row>
    <row r="96940" spans="2:2">
      <c r="B96940" s="150"/>
    </row>
    <row r="96941" spans="2:2">
      <c r="B96941" s="150"/>
    </row>
    <row r="96942" spans="2:2">
      <c r="B96942" s="150"/>
    </row>
    <row r="96943" spans="2:2">
      <c r="B96943" s="150"/>
    </row>
    <row r="96944" spans="2:2">
      <c r="B96944" s="150"/>
    </row>
    <row r="96945" spans="2:2">
      <c r="B96945" s="150"/>
    </row>
    <row r="96946" spans="2:2">
      <c r="B96946" s="150"/>
    </row>
    <row r="96947" spans="2:2">
      <c r="B96947" s="150"/>
    </row>
    <row r="96948" spans="2:2">
      <c r="B96948" s="150"/>
    </row>
    <row r="96949" spans="2:2">
      <c r="B96949" s="150"/>
    </row>
    <row r="96950" spans="2:2">
      <c r="B96950" s="150"/>
    </row>
    <row r="96951" spans="2:2">
      <c r="B96951" s="150"/>
    </row>
    <row r="96952" spans="2:2">
      <c r="B96952" s="150"/>
    </row>
    <row r="96953" spans="2:2">
      <c r="B96953" s="150"/>
    </row>
    <row r="96954" spans="2:2">
      <c r="B96954" s="150"/>
    </row>
    <row r="96955" spans="2:2">
      <c r="B96955" s="150"/>
    </row>
    <row r="96956" spans="2:2">
      <c r="B96956" s="150"/>
    </row>
    <row r="96957" spans="2:2">
      <c r="B96957" s="150"/>
    </row>
    <row r="96958" spans="2:2">
      <c r="B96958" s="150"/>
    </row>
    <row r="96959" spans="2:2">
      <c r="B96959" s="150"/>
    </row>
    <row r="96960" spans="2:2">
      <c r="B96960" s="150"/>
    </row>
    <row r="96961" spans="2:2">
      <c r="B96961" s="150"/>
    </row>
    <row r="96962" spans="2:2">
      <c r="B96962" s="150"/>
    </row>
    <row r="96963" spans="2:2">
      <c r="B96963" s="150"/>
    </row>
    <row r="96964" spans="2:2">
      <c r="B96964" s="150"/>
    </row>
    <row r="96965" spans="2:2">
      <c r="B96965" s="150"/>
    </row>
    <row r="96966" spans="2:2">
      <c r="B96966" s="150"/>
    </row>
    <row r="96967" spans="2:2">
      <c r="B96967" s="150"/>
    </row>
    <row r="96968" spans="2:2">
      <c r="B96968" s="150"/>
    </row>
    <row r="96969" spans="2:2">
      <c r="B96969" s="150"/>
    </row>
    <row r="96970" spans="2:2">
      <c r="B96970" s="150"/>
    </row>
    <row r="96971" spans="2:2">
      <c r="B96971" s="150"/>
    </row>
    <row r="96972" spans="2:2">
      <c r="B96972" s="150"/>
    </row>
    <row r="96973" spans="2:2">
      <c r="B96973" s="150"/>
    </row>
    <row r="96974" spans="2:2">
      <c r="B96974" s="150"/>
    </row>
    <row r="96975" spans="2:2">
      <c r="B96975" s="150"/>
    </row>
    <row r="96976" spans="2:2">
      <c r="B96976" s="150"/>
    </row>
    <row r="96977" spans="2:2">
      <c r="B96977" s="150"/>
    </row>
    <row r="96978" spans="2:2">
      <c r="B96978" s="150"/>
    </row>
    <row r="96979" spans="2:2">
      <c r="B96979" s="150"/>
    </row>
    <row r="96980" spans="2:2">
      <c r="B96980" s="150"/>
    </row>
    <row r="96981" spans="2:2">
      <c r="B96981" s="150"/>
    </row>
    <row r="96982" spans="2:2">
      <c r="B96982" s="150"/>
    </row>
    <row r="96983" spans="2:2">
      <c r="B96983" s="150"/>
    </row>
    <row r="96984" spans="2:2">
      <c r="B96984" s="150"/>
    </row>
    <row r="96985" spans="2:2">
      <c r="B96985" s="150"/>
    </row>
    <row r="96986" spans="2:2">
      <c r="B96986" s="150"/>
    </row>
    <row r="96987" spans="2:2">
      <c r="B96987" s="150"/>
    </row>
    <row r="96988" spans="2:2">
      <c r="B96988" s="150"/>
    </row>
    <row r="96989" spans="2:2">
      <c r="B96989" s="150"/>
    </row>
    <row r="96990" spans="2:2">
      <c r="B96990" s="150"/>
    </row>
    <row r="96991" spans="2:2">
      <c r="B96991" s="150"/>
    </row>
    <row r="96992" spans="2:2">
      <c r="B96992" s="150"/>
    </row>
    <row r="96993" spans="2:2">
      <c r="B96993" s="150"/>
    </row>
    <row r="96994" spans="2:2">
      <c r="B96994" s="150"/>
    </row>
    <row r="96995" spans="2:2">
      <c r="B96995" s="150"/>
    </row>
    <row r="96996" spans="2:2">
      <c r="B96996" s="150"/>
    </row>
    <row r="96997" spans="2:2">
      <c r="B96997" s="150"/>
    </row>
    <row r="96998" spans="2:2">
      <c r="B96998" s="150"/>
    </row>
    <row r="96999" spans="2:2">
      <c r="B96999" s="150"/>
    </row>
    <row r="97000" spans="2:2">
      <c r="B97000" s="150"/>
    </row>
    <row r="97001" spans="2:2">
      <c r="B97001" s="150"/>
    </row>
    <row r="97002" spans="2:2">
      <c r="B97002" s="150"/>
    </row>
    <row r="97003" spans="2:2">
      <c r="B97003" s="150"/>
    </row>
    <row r="97004" spans="2:2">
      <c r="B97004" s="150"/>
    </row>
    <row r="97005" spans="2:2">
      <c r="B97005" s="150"/>
    </row>
    <row r="97006" spans="2:2">
      <c r="B97006" s="150"/>
    </row>
    <row r="97007" spans="2:2">
      <c r="B97007" s="150"/>
    </row>
    <row r="97008" spans="2:2">
      <c r="B97008" s="150"/>
    </row>
    <row r="97009" spans="2:2">
      <c r="B97009" s="150"/>
    </row>
    <row r="97010" spans="2:2">
      <c r="B97010" s="150"/>
    </row>
    <row r="97011" spans="2:2">
      <c r="B97011" s="150"/>
    </row>
    <row r="97012" spans="2:2">
      <c r="B97012" s="150"/>
    </row>
    <row r="97013" spans="2:2">
      <c r="B97013" s="150"/>
    </row>
    <row r="97014" spans="2:2">
      <c r="B97014" s="150"/>
    </row>
    <row r="97015" spans="2:2">
      <c r="B97015" s="150"/>
    </row>
    <row r="97016" spans="2:2">
      <c r="B97016" s="150"/>
    </row>
    <row r="97017" spans="2:2">
      <c r="B97017" s="150"/>
    </row>
    <row r="97018" spans="2:2">
      <c r="B97018" s="150"/>
    </row>
    <row r="97019" spans="2:2">
      <c r="B97019" s="150"/>
    </row>
    <row r="97020" spans="2:2">
      <c r="B97020" s="150"/>
    </row>
    <row r="97021" spans="2:2">
      <c r="B97021" s="150"/>
    </row>
    <row r="97022" spans="2:2">
      <c r="B97022" s="150"/>
    </row>
    <row r="97023" spans="2:2">
      <c r="B97023" s="150"/>
    </row>
    <row r="97024" spans="2:2">
      <c r="B97024" s="150"/>
    </row>
    <row r="97025" spans="2:2">
      <c r="B97025" s="150"/>
    </row>
    <row r="97026" spans="2:2">
      <c r="B97026" s="150"/>
    </row>
    <row r="97027" spans="2:2">
      <c r="B97027" s="150"/>
    </row>
    <row r="97028" spans="2:2">
      <c r="B97028" s="150"/>
    </row>
    <row r="97029" spans="2:2">
      <c r="B97029" s="150"/>
    </row>
    <row r="97030" spans="2:2">
      <c r="B97030" s="150"/>
    </row>
    <row r="97031" spans="2:2">
      <c r="B97031" s="150"/>
    </row>
    <row r="97032" spans="2:2">
      <c r="B97032" s="150"/>
    </row>
    <row r="97033" spans="2:2">
      <c r="B97033" s="150"/>
    </row>
    <row r="97034" spans="2:2">
      <c r="B97034" s="150"/>
    </row>
    <row r="97035" spans="2:2">
      <c r="B97035" s="150"/>
    </row>
    <row r="97036" spans="2:2">
      <c r="B97036" s="150"/>
    </row>
    <row r="97037" spans="2:2">
      <c r="B97037" s="150"/>
    </row>
    <row r="97038" spans="2:2">
      <c r="B97038" s="150"/>
    </row>
    <row r="97039" spans="2:2">
      <c r="B97039" s="150"/>
    </row>
    <row r="97040" spans="2:2">
      <c r="B97040" s="150"/>
    </row>
    <row r="97041" spans="2:2">
      <c r="B97041" s="150"/>
    </row>
    <row r="97042" spans="2:2">
      <c r="B97042" s="150"/>
    </row>
    <row r="97043" spans="2:2">
      <c r="B97043" s="150"/>
    </row>
    <row r="97044" spans="2:2">
      <c r="B97044" s="150"/>
    </row>
    <row r="97045" spans="2:2">
      <c r="B97045" s="150"/>
    </row>
    <row r="97046" spans="2:2">
      <c r="B97046" s="150"/>
    </row>
    <row r="97047" spans="2:2">
      <c r="B97047" s="150"/>
    </row>
    <row r="97048" spans="2:2">
      <c r="B97048" s="150"/>
    </row>
    <row r="97049" spans="2:2">
      <c r="B97049" s="150"/>
    </row>
    <row r="97050" spans="2:2">
      <c r="B97050" s="150"/>
    </row>
    <row r="97051" spans="2:2">
      <c r="B97051" s="150"/>
    </row>
    <row r="97052" spans="2:2">
      <c r="B97052" s="150"/>
    </row>
    <row r="97053" spans="2:2">
      <c r="B97053" s="150"/>
    </row>
    <row r="97054" spans="2:2">
      <c r="B97054" s="150"/>
    </row>
    <row r="97055" spans="2:2">
      <c r="B97055" s="150"/>
    </row>
    <row r="97056" spans="2:2">
      <c r="B97056" s="150"/>
    </row>
    <row r="97057" spans="2:2">
      <c r="B97057" s="150"/>
    </row>
    <row r="97058" spans="2:2">
      <c r="B97058" s="150"/>
    </row>
    <row r="97059" spans="2:2">
      <c r="B97059" s="150"/>
    </row>
    <row r="97060" spans="2:2">
      <c r="B97060" s="150"/>
    </row>
    <row r="97061" spans="2:2">
      <c r="B97061" s="150"/>
    </row>
    <row r="97062" spans="2:2">
      <c r="B97062" s="150"/>
    </row>
    <row r="97063" spans="2:2">
      <c r="B97063" s="150"/>
    </row>
    <row r="97064" spans="2:2">
      <c r="B97064" s="150"/>
    </row>
    <row r="97065" spans="2:2">
      <c r="B97065" s="150"/>
    </row>
    <row r="97066" spans="2:2">
      <c r="B97066" s="150"/>
    </row>
    <row r="97067" spans="2:2">
      <c r="B97067" s="150"/>
    </row>
    <row r="97068" spans="2:2">
      <c r="B97068" s="150"/>
    </row>
    <row r="97069" spans="2:2">
      <c r="B97069" s="150"/>
    </row>
    <row r="97070" spans="2:2">
      <c r="B97070" s="150"/>
    </row>
    <row r="97071" spans="2:2">
      <c r="B97071" s="150"/>
    </row>
    <row r="97072" spans="2:2">
      <c r="B97072" s="150"/>
    </row>
    <row r="97073" spans="2:2">
      <c r="B97073" s="150"/>
    </row>
    <row r="97074" spans="2:2">
      <c r="B97074" s="150"/>
    </row>
    <row r="97075" spans="2:2">
      <c r="B97075" s="150"/>
    </row>
    <row r="97076" spans="2:2">
      <c r="B97076" s="150"/>
    </row>
    <row r="97077" spans="2:2">
      <c r="B97077" s="150"/>
    </row>
    <row r="97078" spans="2:2">
      <c r="B97078" s="150"/>
    </row>
    <row r="97079" spans="2:2">
      <c r="B97079" s="150"/>
    </row>
    <row r="97080" spans="2:2">
      <c r="B97080" s="150"/>
    </row>
    <row r="97081" spans="2:2">
      <c r="B97081" s="150"/>
    </row>
    <row r="97082" spans="2:2">
      <c r="B97082" s="150"/>
    </row>
    <row r="97083" spans="2:2">
      <c r="B97083" s="150"/>
    </row>
    <row r="97084" spans="2:2">
      <c r="B97084" s="150"/>
    </row>
    <row r="97085" spans="2:2">
      <c r="B97085" s="150"/>
    </row>
    <row r="97086" spans="2:2">
      <c r="B97086" s="150"/>
    </row>
    <row r="97087" spans="2:2">
      <c r="B97087" s="150"/>
    </row>
    <row r="97088" spans="2:2">
      <c r="B97088" s="150"/>
    </row>
    <row r="97089" spans="2:2">
      <c r="B97089" s="150"/>
    </row>
    <row r="97090" spans="2:2">
      <c r="B97090" s="150"/>
    </row>
    <row r="97091" spans="2:2">
      <c r="B97091" s="150"/>
    </row>
    <row r="97092" spans="2:2">
      <c r="B97092" s="150"/>
    </row>
    <row r="97093" spans="2:2">
      <c r="B97093" s="150"/>
    </row>
    <row r="97094" spans="2:2">
      <c r="B97094" s="150"/>
    </row>
    <row r="97095" spans="2:2">
      <c r="B97095" s="150"/>
    </row>
    <row r="97096" spans="2:2">
      <c r="B97096" s="150"/>
    </row>
    <row r="97097" spans="2:2">
      <c r="B97097" s="150"/>
    </row>
    <row r="97098" spans="2:2">
      <c r="B97098" s="150"/>
    </row>
    <row r="97099" spans="2:2">
      <c r="B97099" s="150"/>
    </row>
    <row r="97100" spans="2:2">
      <c r="B97100" s="150"/>
    </row>
    <row r="97101" spans="2:2">
      <c r="B97101" s="150"/>
    </row>
    <row r="97102" spans="2:2">
      <c r="B97102" s="150"/>
    </row>
    <row r="97103" spans="2:2">
      <c r="B97103" s="150"/>
    </row>
    <row r="97104" spans="2:2">
      <c r="B97104" s="150"/>
    </row>
    <row r="97105" spans="2:2">
      <c r="B97105" s="150"/>
    </row>
    <row r="97106" spans="2:2">
      <c r="B97106" s="150"/>
    </row>
    <row r="97107" spans="2:2">
      <c r="B97107" s="150"/>
    </row>
    <row r="97108" spans="2:2">
      <c r="B97108" s="150"/>
    </row>
    <row r="97109" spans="2:2">
      <c r="B97109" s="150"/>
    </row>
    <row r="97110" spans="2:2">
      <c r="B97110" s="150"/>
    </row>
    <row r="97111" spans="2:2">
      <c r="B97111" s="150"/>
    </row>
    <row r="97112" spans="2:2">
      <c r="B97112" s="150"/>
    </row>
    <row r="97113" spans="2:2">
      <c r="B97113" s="150"/>
    </row>
    <row r="97114" spans="2:2">
      <c r="B97114" s="150"/>
    </row>
    <row r="97115" spans="2:2">
      <c r="B97115" s="150"/>
    </row>
    <row r="97116" spans="2:2">
      <c r="B97116" s="150"/>
    </row>
    <row r="97117" spans="2:2">
      <c r="B97117" s="150"/>
    </row>
    <row r="97118" spans="2:2">
      <c r="B97118" s="150"/>
    </row>
    <row r="97119" spans="2:2">
      <c r="B97119" s="150"/>
    </row>
    <row r="97120" spans="2:2">
      <c r="B97120" s="150"/>
    </row>
    <row r="97121" spans="2:2">
      <c r="B97121" s="150"/>
    </row>
    <row r="97122" spans="2:2">
      <c r="B97122" s="150"/>
    </row>
    <row r="97123" spans="2:2">
      <c r="B97123" s="150"/>
    </row>
    <row r="97124" spans="2:2">
      <c r="B97124" s="150"/>
    </row>
    <row r="97125" spans="2:2">
      <c r="B97125" s="150"/>
    </row>
    <row r="97126" spans="2:2">
      <c r="B97126" s="150"/>
    </row>
    <row r="97127" spans="2:2">
      <c r="B97127" s="150"/>
    </row>
    <row r="97128" spans="2:2">
      <c r="B97128" s="150"/>
    </row>
    <row r="97129" spans="2:2">
      <c r="B97129" s="150"/>
    </row>
    <row r="97130" spans="2:2">
      <c r="B97130" s="150"/>
    </row>
    <row r="97131" spans="2:2">
      <c r="B97131" s="150"/>
    </row>
    <row r="97132" spans="2:2">
      <c r="B97132" s="150"/>
    </row>
    <row r="97133" spans="2:2">
      <c r="B97133" s="150"/>
    </row>
    <row r="97134" spans="2:2">
      <c r="B97134" s="150"/>
    </row>
    <row r="97135" spans="2:2">
      <c r="B97135" s="150"/>
    </row>
    <row r="97136" spans="2:2">
      <c r="B97136" s="150"/>
    </row>
    <row r="97137" spans="2:2">
      <c r="B97137" s="150"/>
    </row>
    <row r="97138" spans="2:2">
      <c r="B97138" s="150"/>
    </row>
    <row r="97139" spans="2:2">
      <c r="B97139" s="150"/>
    </row>
    <row r="97140" spans="2:2">
      <c r="B97140" s="150"/>
    </row>
    <row r="97141" spans="2:2">
      <c r="B97141" s="150"/>
    </row>
    <row r="97142" spans="2:2">
      <c r="B97142" s="150"/>
    </row>
    <row r="97143" spans="2:2">
      <c r="B97143" s="150"/>
    </row>
    <row r="97144" spans="2:2">
      <c r="B97144" s="150"/>
    </row>
    <row r="97145" spans="2:2">
      <c r="B97145" s="150"/>
    </row>
    <row r="97146" spans="2:2">
      <c r="B97146" s="150"/>
    </row>
    <row r="97147" spans="2:2">
      <c r="B97147" s="150"/>
    </row>
    <row r="97148" spans="2:2">
      <c r="B97148" s="150"/>
    </row>
    <row r="97149" spans="2:2">
      <c r="B97149" s="150"/>
    </row>
    <row r="97150" spans="2:2">
      <c r="B97150" s="150"/>
    </row>
    <row r="97151" spans="2:2">
      <c r="B97151" s="150"/>
    </row>
    <row r="97152" spans="2:2">
      <c r="B97152" s="150"/>
    </row>
    <row r="97153" spans="2:2">
      <c r="B97153" s="150"/>
    </row>
    <row r="97154" spans="2:2">
      <c r="B97154" s="150"/>
    </row>
    <row r="97155" spans="2:2">
      <c r="B97155" s="150"/>
    </row>
    <row r="97156" spans="2:2">
      <c r="B97156" s="150"/>
    </row>
    <row r="97157" spans="2:2">
      <c r="B97157" s="150"/>
    </row>
    <row r="97158" spans="2:2">
      <c r="B97158" s="150"/>
    </row>
    <row r="97159" spans="2:2">
      <c r="B97159" s="150"/>
    </row>
    <row r="97160" spans="2:2">
      <c r="B97160" s="150"/>
    </row>
    <row r="97161" spans="2:2">
      <c r="B97161" s="150"/>
    </row>
    <row r="97162" spans="2:2">
      <c r="B97162" s="150"/>
    </row>
    <row r="97163" spans="2:2">
      <c r="B97163" s="150"/>
    </row>
    <row r="97164" spans="2:2">
      <c r="B97164" s="150"/>
    </row>
    <row r="97165" spans="2:2">
      <c r="B97165" s="150"/>
    </row>
    <row r="97166" spans="2:2">
      <c r="B97166" s="150"/>
    </row>
    <row r="97167" spans="2:2">
      <c r="B97167" s="150"/>
    </row>
    <row r="97168" spans="2:2">
      <c r="B97168" s="150"/>
    </row>
    <row r="97169" spans="2:2">
      <c r="B97169" s="150"/>
    </row>
    <row r="97170" spans="2:2">
      <c r="B97170" s="150"/>
    </row>
    <row r="97171" spans="2:2">
      <c r="B97171" s="150"/>
    </row>
    <row r="97172" spans="2:2">
      <c r="B97172" s="150"/>
    </row>
    <row r="97173" spans="2:2">
      <c r="B97173" s="150"/>
    </row>
    <row r="97174" spans="2:2">
      <c r="B97174" s="150"/>
    </row>
    <row r="97175" spans="2:2">
      <c r="B97175" s="150"/>
    </row>
    <row r="97176" spans="2:2">
      <c r="B97176" s="150"/>
    </row>
    <row r="97177" spans="2:2">
      <c r="B97177" s="150"/>
    </row>
    <row r="97178" spans="2:2">
      <c r="B97178" s="150"/>
    </row>
    <row r="97179" spans="2:2">
      <c r="B97179" s="150"/>
    </row>
    <row r="97180" spans="2:2">
      <c r="B97180" s="150"/>
    </row>
    <row r="97181" spans="2:2">
      <c r="B97181" s="150"/>
    </row>
    <row r="97182" spans="2:2">
      <c r="B97182" s="150"/>
    </row>
    <row r="97183" spans="2:2">
      <c r="B97183" s="150"/>
    </row>
    <row r="97184" spans="2:2">
      <c r="B97184" s="150"/>
    </row>
    <row r="97185" spans="2:2">
      <c r="B97185" s="150"/>
    </row>
    <row r="97186" spans="2:2">
      <c r="B97186" s="150"/>
    </row>
    <row r="97187" spans="2:2">
      <c r="B97187" s="150"/>
    </row>
    <row r="97188" spans="2:2">
      <c r="B97188" s="150"/>
    </row>
    <row r="97189" spans="2:2">
      <c r="B97189" s="150"/>
    </row>
    <row r="97190" spans="2:2">
      <c r="B97190" s="150"/>
    </row>
    <row r="97191" spans="2:2">
      <c r="B97191" s="150"/>
    </row>
    <row r="97192" spans="2:2">
      <c r="B97192" s="150"/>
    </row>
    <row r="97193" spans="2:2">
      <c r="B97193" s="150"/>
    </row>
    <row r="97194" spans="2:2">
      <c r="B97194" s="150"/>
    </row>
    <row r="97195" spans="2:2">
      <c r="B97195" s="150"/>
    </row>
    <row r="97196" spans="2:2">
      <c r="B97196" s="150"/>
    </row>
    <row r="97197" spans="2:2">
      <c r="B97197" s="150"/>
    </row>
    <row r="97198" spans="2:2">
      <c r="B97198" s="150"/>
    </row>
    <row r="97199" spans="2:2">
      <c r="B97199" s="150"/>
    </row>
    <row r="97200" spans="2:2">
      <c r="B97200" s="150"/>
    </row>
    <row r="97201" spans="2:2">
      <c r="B97201" s="150"/>
    </row>
    <row r="97202" spans="2:2">
      <c r="B97202" s="150"/>
    </row>
    <row r="97203" spans="2:2">
      <c r="B97203" s="150"/>
    </row>
    <row r="97204" spans="2:2">
      <c r="B97204" s="150"/>
    </row>
    <row r="97205" spans="2:2">
      <c r="B97205" s="150"/>
    </row>
    <row r="97206" spans="2:2">
      <c r="B97206" s="150"/>
    </row>
    <row r="97207" spans="2:2">
      <c r="B97207" s="150"/>
    </row>
    <row r="97208" spans="2:2">
      <c r="B97208" s="150"/>
    </row>
    <row r="97209" spans="2:2">
      <c r="B97209" s="150"/>
    </row>
    <row r="97210" spans="2:2">
      <c r="B97210" s="150"/>
    </row>
    <row r="97211" spans="2:2">
      <c r="B97211" s="150"/>
    </row>
    <row r="97212" spans="2:2">
      <c r="B97212" s="150"/>
    </row>
    <row r="97213" spans="2:2">
      <c r="B97213" s="150"/>
    </row>
    <row r="97214" spans="2:2">
      <c r="B97214" s="150"/>
    </row>
    <row r="97215" spans="2:2">
      <c r="B97215" s="150"/>
    </row>
    <row r="97216" spans="2:2">
      <c r="B97216" s="150"/>
    </row>
    <row r="97217" spans="2:2">
      <c r="B97217" s="150"/>
    </row>
    <row r="97218" spans="2:2">
      <c r="B97218" s="150"/>
    </row>
    <row r="97219" spans="2:2">
      <c r="B97219" s="150"/>
    </row>
    <row r="97220" spans="2:2">
      <c r="B97220" s="150"/>
    </row>
    <row r="97221" spans="2:2">
      <c r="B97221" s="150"/>
    </row>
    <row r="97222" spans="2:2">
      <c r="B97222" s="150"/>
    </row>
    <row r="97223" spans="2:2">
      <c r="B97223" s="150"/>
    </row>
    <row r="97224" spans="2:2">
      <c r="B97224" s="150"/>
    </row>
    <row r="97225" spans="2:2">
      <c r="B97225" s="150"/>
    </row>
    <row r="97226" spans="2:2">
      <c r="B97226" s="150"/>
    </row>
    <row r="97227" spans="2:2">
      <c r="B97227" s="150"/>
    </row>
    <row r="97228" spans="2:2">
      <c r="B97228" s="150"/>
    </row>
    <row r="97229" spans="2:2">
      <c r="B97229" s="150"/>
    </row>
    <row r="97230" spans="2:2">
      <c r="B97230" s="150"/>
    </row>
    <row r="97231" spans="2:2">
      <c r="B97231" s="150"/>
    </row>
    <row r="97232" spans="2:2">
      <c r="B97232" s="150"/>
    </row>
    <row r="97233" spans="2:2">
      <c r="B97233" s="150"/>
    </row>
    <row r="97234" spans="2:2">
      <c r="B97234" s="150"/>
    </row>
    <row r="97235" spans="2:2">
      <c r="B97235" s="150"/>
    </row>
    <row r="97236" spans="2:2">
      <c r="B97236" s="150"/>
    </row>
    <row r="97237" spans="2:2">
      <c r="B97237" s="150"/>
    </row>
    <row r="97238" spans="2:2">
      <c r="B97238" s="150"/>
    </row>
    <row r="97239" spans="2:2">
      <c r="B97239" s="150"/>
    </row>
    <row r="97240" spans="2:2">
      <c r="B97240" s="150"/>
    </row>
    <row r="97241" spans="2:2">
      <c r="B97241" s="150"/>
    </row>
    <row r="97242" spans="2:2">
      <c r="B97242" s="150"/>
    </row>
    <row r="97243" spans="2:2">
      <c r="B97243" s="150"/>
    </row>
    <row r="97244" spans="2:2">
      <c r="B97244" s="150"/>
    </row>
    <row r="97245" spans="2:2">
      <c r="B97245" s="150"/>
    </row>
    <row r="97246" spans="2:2">
      <c r="B97246" s="150"/>
    </row>
    <row r="97247" spans="2:2">
      <c r="B97247" s="150"/>
    </row>
    <row r="97248" spans="2:2">
      <c r="B97248" s="150"/>
    </row>
    <row r="97249" spans="2:2">
      <c r="B97249" s="150"/>
    </row>
    <row r="97250" spans="2:2">
      <c r="B97250" s="150"/>
    </row>
    <row r="97251" spans="2:2">
      <c r="B97251" s="150"/>
    </row>
    <row r="97252" spans="2:2">
      <c r="B97252" s="150"/>
    </row>
    <row r="97253" spans="2:2">
      <c r="B97253" s="150"/>
    </row>
    <row r="97254" spans="2:2">
      <c r="B97254" s="150"/>
    </row>
    <row r="97255" spans="2:2">
      <c r="B97255" s="150"/>
    </row>
    <row r="97256" spans="2:2">
      <c r="B97256" s="150"/>
    </row>
    <row r="97257" spans="2:2">
      <c r="B97257" s="150"/>
    </row>
    <row r="97258" spans="2:2">
      <c r="B97258" s="150"/>
    </row>
    <row r="97259" spans="2:2">
      <c r="B97259" s="150"/>
    </row>
    <row r="97260" spans="2:2">
      <c r="B97260" s="150"/>
    </row>
    <row r="97261" spans="2:2">
      <c r="B97261" s="150"/>
    </row>
    <row r="97262" spans="2:2">
      <c r="B97262" s="150"/>
    </row>
    <row r="97263" spans="2:2">
      <c r="B97263" s="150"/>
    </row>
    <row r="97264" spans="2:2">
      <c r="B97264" s="150"/>
    </row>
    <row r="97265" spans="2:2">
      <c r="B97265" s="150"/>
    </row>
    <row r="97266" spans="2:2">
      <c r="B97266" s="150"/>
    </row>
    <row r="97267" spans="2:2">
      <c r="B97267" s="150"/>
    </row>
    <row r="97268" spans="2:2">
      <c r="B97268" s="150"/>
    </row>
    <row r="97269" spans="2:2">
      <c r="B97269" s="150"/>
    </row>
    <row r="97270" spans="2:2">
      <c r="B97270" s="150"/>
    </row>
    <row r="97271" spans="2:2">
      <c r="B97271" s="150"/>
    </row>
    <row r="97272" spans="2:2">
      <c r="B97272" s="150"/>
    </row>
    <row r="97273" spans="2:2">
      <c r="B97273" s="150"/>
    </row>
    <row r="97274" spans="2:2">
      <c r="B97274" s="150"/>
    </row>
    <row r="97275" spans="2:2">
      <c r="B97275" s="150"/>
    </row>
    <row r="97276" spans="2:2">
      <c r="B97276" s="150"/>
    </row>
    <row r="97277" spans="2:2">
      <c r="B97277" s="150"/>
    </row>
    <row r="97278" spans="2:2">
      <c r="B97278" s="150"/>
    </row>
    <row r="97279" spans="2:2">
      <c r="B97279" s="150"/>
    </row>
    <row r="97280" spans="2:2">
      <c r="B97280" s="150"/>
    </row>
    <row r="97281" spans="2:2">
      <c r="B97281" s="150"/>
    </row>
    <row r="97282" spans="2:2">
      <c r="B97282" s="150"/>
    </row>
    <row r="97283" spans="2:2">
      <c r="B97283" s="150"/>
    </row>
    <row r="97284" spans="2:2">
      <c r="B97284" s="150"/>
    </row>
    <row r="97285" spans="2:2">
      <c r="B97285" s="150"/>
    </row>
    <row r="97286" spans="2:2">
      <c r="B97286" s="150"/>
    </row>
    <row r="97287" spans="2:2">
      <c r="B97287" s="150"/>
    </row>
    <row r="97288" spans="2:2">
      <c r="B97288" s="150"/>
    </row>
    <row r="97289" spans="2:2">
      <c r="B97289" s="150"/>
    </row>
    <row r="97290" spans="2:2">
      <c r="B97290" s="150"/>
    </row>
    <row r="97291" spans="2:2">
      <c r="B97291" s="150"/>
    </row>
    <row r="97292" spans="2:2">
      <c r="B97292" s="150"/>
    </row>
    <row r="97293" spans="2:2">
      <c r="B97293" s="150"/>
    </row>
    <row r="97294" spans="2:2">
      <c r="B97294" s="150"/>
    </row>
    <row r="97295" spans="2:2">
      <c r="B97295" s="150"/>
    </row>
    <row r="97296" spans="2:2">
      <c r="B97296" s="150"/>
    </row>
    <row r="97297" spans="2:2">
      <c r="B97297" s="150"/>
    </row>
    <row r="97298" spans="2:2">
      <c r="B97298" s="150"/>
    </row>
    <row r="97299" spans="2:2">
      <c r="B97299" s="150"/>
    </row>
    <row r="97300" spans="2:2">
      <c r="B97300" s="150"/>
    </row>
    <row r="97301" spans="2:2">
      <c r="B97301" s="150"/>
    </row>
    <row r="97302" spans="2:2">
      <c r="B97302" s="150"/>
    </row>
    <row r="97303" spans="2:2">
      <c r="B97303" s="150"/>
    </row>
    <row r="97304" spans="2:2">
      <c r="B97304" s="150"/>
    </row>
    <row r="97305" spans="2:2">
      <c r="B97305" s="150"/>
    </row>
    <row r="97306" spans="2:2">
      <c r="B97306" s="150"/>
    </row>
    <row r="97307" spans="2:2">
      <c r="B97307" s="150"/>
    </row>
    <row r="97308" spans="2:2">
      <c r="B97308" s="150"/>
    </row>
    <row r="97309" spans="2:2">
      <c r="B97309" s="150"/>
    </row>
    <row r="97310" spans="2:2">
      <c r="B97310" s="150"/>
    </row>
    <row r="97311" spans="2:2">
      <c r="B97311" s="150"/>
    </row>
    <row r="97312" spans="2:2">
      <c r="B97312" s="150"/>
    </row>
    <row r="97313" spans="2:2">
      <c r="B97313" s="150"/>
    </row>
    <row r="97314" spans="2:2">
      <c r="B97314" s="150"/>
    </row>
    <row r="97315" spans="2:2">
      <c r="B97315" s="150"/>
    </row>
    <row r="97316" spans="2:2">
      <c r="B97316" s="150"/>
    </row>
    <row r="97317" spans="2:2">
      <c r="B97317" s="150"/>
    </row>
    <row r="97318" spans="2:2">
      <c r="B97318" s="150"/>
    </row>
    <row r="97319" spans="2:2">
      <c r="B97319" s="150"/>
    </row>
    <row r="97320" spans="2:2">
      <c r="B97320" s="150"/>
    </row>
    <row r="97321" spans="2:2">
      <c r="B97321" s="150"/>
    </row>
    <row r="97322" spans="2:2">
      <c r="B97322" s="150"/>
    </row>
    <row r="97323" spans="2:2">
      <c r="B97323" s="150"/>
    </row>
    <row r="97324" spans="2:2">
      <c r="B97324" s="150"/>
    </row>
    <row r="97325" spans="2:2">
      <c r="B97325" s="150"/>
    </row>
    <row r="97326" spans="2:2">
      <c r="B97326" s="150"/>
    </row>
    <row r="97327" spans="2:2">
      <c r="B97327" s="150"/>
    </row>
    <row r="97328" spans="2:2">
      <c r="B97328" s="150"/>
    </row>
    <row r="97329" spans="2:2">
      <c r="B97329" s="150"/>
    </row>
    <row r="97330" spans="2:2">
      <c r="B97330" s="150"/>
    </row>
    <row r="97331" spans="2:2">
      <c r="B97331" s="150"/>
    </row>
    <row r="97332" spans="2:2">
      <c r="B97332" s="150"/>
    </row>
    <row r="97333" spans="2:2">
      <c r="B97333" s="150"/>
    </row>
    <row r="97334" spans="2:2">
      <c r="B97334" s="150"/>
    </row>
    <row r="97335" spans="2:2">
      <c r="B97335" s="150"/>
    </row>
    <row r="97336" spans="2:2">
      <c r="B97336" s="150"/>
    </row>
    <row r="97337" spans="2:2">
      <c r="B97337" s="150"/>
    </row>
    <row r="97338" spans="2:2">
      <c r="B97338" s="150"/>
    </row>
    <row r="97339" spans="2:2">
      <c r="B97339" s="150"/>
    </row>
    <row r="97340" spans="2:2">
      <c r="B97340" s="150"/>
    </row>
    <row r="97341" spans="2:2">
      <c r="B97341" s="150"/>
    </row>
    <row r="97342" spans="2:2">
      <c r="B97342" s="150"/>
    </row>
    <row r="97343" spans="2:2">
      <c r="B97343" s="150"/>
    </row>
    <row r="97344" spans="2:2">
      <c r="B97344" s="150"/>
    </row>
    <row r="97345" spans="2:2">
      <c r="B97345" s="150"/>
    </row>
    <row r="97346" spans="2:2">
      <c r="B97346" s="150"/>
    </row>
    <row r="97347" spans="2:2">
      <c r="B97347" s="150"/>
    </row>
    <row r="97348" spans="2:2">
      <c r="B97348" s="150"/>
    </row>
    <row r="97349" spans="2:2">
      <c r="B97349" s="150"/>
    </row>
    <row r="97350" spans="2:2">
      <c r="B97350" s="150"/>
    </row>
    <row r="97351" spans="2:2">
      <c r="B97351" s="150"/>
    </row>
    <row r="97352" spans="2:2">
      <c r="B97352" s="150"/>
    </row>
    <row r="97353" spans="2:2">
      <c r="B97353" s="150"/>
    </row>
    <row r="97354" spans="2:2">
      <c r="B97354" s="150"/>
    </row>
    <row r="97355" spans="2:2">
      <c r="B97355" s="150"/>
    </row>
    <row r="97356" spans="2:2">
      <c r="B97356" s="150"/>
    </row>
    <row r="97357" spans="2:2">
      <c r="B97357" s="150"/>
    </row>
    <row r="97358" spans="2:2">
      <c r="B97358" s="150"/>
    </row>
    <row r="97359" spans="2:2">
      <c r="B97359" s="150"/>
    </row>
    <row r="97360" spans="2:2">
      <c r="B97360" s="150"/>
    </row>
    <row r="97361" spans="2:2">
      <c r="B97361" s="150"/>
    </row>
    <row r="97362" spans="2:2">
      <c r="B97362" s="150"/>
    </row>
    <row r="97363" spans="2:2">
      <c r="B97363" s="150"/>
    </row>
    <row r="97364" spans="2:2">
      <c r="B97364" s="150"/>
    </row>
    <row r="97365" spans="2:2">
      <c r="B97365" s="150"/>
    </row>
    <row r="97366" spans="2:2">
      <c r="B97366" s="150"/>
    </row>
    <row r="97367" spans="2:2">
      <c r="B97367" s="150"/>
    </row>
    <row r="97368" spans="2:2">
      <c r="B97368" s="150"/>
    </row>
    <row r="97369" spans="2:2">
      <c r="B97369" s="150"/>
    </row>
    <row r="97370" spans="2:2">
      <c r="B97370" s="150"/>
    </row>
    <row r="97371" spans="2:2">
      <c r="B97371" s="150"/>
    </row>
    <row r="97372" spans="2:2">
      <c r="B97372" s="150"/>
    </row>
    <row r="97373" spans="2:2">
      <c r="B97373" s="150"/>
    </row>
    <row r="97374" spans="2:2">
      <c r="B97374" s="150"/>
    </row>
    <row r="97375" spans="2:2">
      <c r="B97375" s="150"/>
    </row>
    <row r="97376" spans="2:2">
      <c r="B97376" s="150"/>
    </row>
    <row r="97377" spans="2:2">
      <c r="B97377" s="150"/>
    </row>
    <row r="97378" spans="2:2">
      <c r="B97378" s="150"/>
    </row>
    <row r="97379" spans="2:2">
      <c r="B97379" s="150"/>
    </row>
    <row r="97380" spans="2:2">
      <c r="B97380" s="150"/>
    </row>
    <row r="97381" spans="2:2">
      <c r="B97381" s="150"/>
    </row>
    <row r="97382" spans="2:2">
      <c r="B97382" s="150"/>
    </row>
    <row r="97383" spans="2:2">
      <c r="B97383" s="150"/>
    </row>
    <row r="97384" spans="2:2">
      <c r="B97384" s="150"/>
    </row>
    <row r="97385" spans="2:2">
      <c r="B97385" s="150"/>
    </row>
    <row r="97386" spans="2:2">
      <c r="B97386" s="150"/>
    </row>
    <row r="97387" spans="2:2">
      <c r="B97387" s="150"/>
    </row>
    <row r="97388" spans="2:2">
      <c r="B97388" s="150"/>
    </row>
    <row r="97389" spans="2:2">
      <c r="B97389" s="150"/>
    </row>
    <row r="97390" spans="2:2">
      <c r="B97390" s="150"/>
    </row>
    <row r="97391" spans="2:2">
      <c r="B97391" s="150"/>
    </row>
    <row r="97392" spans="2:2">
      <c r="B97392" s="150"/>
    </row>
    <row r="97393" spans="2:2">
      <c r="B97393" s="150"/>
    </row>
    <row r="97394" spans="2:2">
      <c r="B97394" s="150"/>
    </row>
    <row r="97395" spans="2:2">
      <c r="B97395" s="150"/>
    </row>
    <row r="97396" spans="2:2">
      <c r="B97396" s="150"/>
    </row>
    <row r="97397" spans="2:2">
      <c r="B97397" s="150"/>
    </row>
    <row r="97398" spans="2:2">
      <c r="B97398" s="150"/>
    </row>
    <row r="97399" spans="2:2">
      <c r="B97399" s="150"/>
    </row>
    <row r="97400" spans="2:2">
      <c r="B97400" s="150"/>
    </row>
    <row r="97401" spans="2:2">
      <c r="B97401" s="150"/>
    </row>
    <row r="97402" spans="2:2">
      <c r="B97402" s="150"/>
    </row>
    <row r="97403" spans="2:2">
      <c r="B97403" s="150"/>
    </row>
    <row r="97404" spans="2:2">
      <c r="B97404" s="150"/>
    </row>
    <row r="97405" spans="2:2">
      <c r="B97405" s="150"/>
    </row>
    <row r="97406" spans="2:2">
      <c r="B97406" s="150"/>
    </row>
    <row r="97407" spans="2:2">
      <c r="B97407" s="150"/>
    </row>
    <row r="97408" spans="2:2">
      <c r="B97408" s="150"/>
    </row>
    <row r="97409" spans="2:2">
      <c r="B97409" s="150"/>
    </row>
    <row r="97410" spans="2:2">
      <c r="B97410" s="150"/>
    </row>
    <row r="97411" spans="2:2">
      <c r="B97411" s="150"/>
    </row>
    <row r="97412" spans="2:2">
      <c r="B97412" s="150"/>
    </row>
    <row r="97413" spans="2:2">
      <c r="B97413" s="150"/>
    </row>
    <row r="97414" spans="2:2">
      <c r="B97414" s="150"/>
    </row>
    <row r="97415" spans="2:2">
      <c r="B97415" s="150"/>
    </row>
    <row r="97416" spans="2:2">
      <c r="B97416" s="150"/>
    </row>
    <row r="97417" spans="2:2">
      <c r="B97417" s="150"/>
    </row>
    <row r="97418" spans="2:2">
      <c r="B97418" s="150"/>
    </row>
    <row r="97419" spans="2:2">
      <c r="B97419" s="150"/>
    </row>
    <row r="97420" spans="2:2">
      <c r="B97420" s="150"/>
    </row>
    <row r="97421" spans="2:2">
      <c r="B97421" s="150"/>
    </row>
    <row r="97422" spans="2:2">
      <c r="B97422" s="150"/>
    </row>
    <row r="97423" spans="2:2">
      <c r="B97423" s="150"/>
    </row>
    <row r="97424" spans="2:2">
      <c r="B97424" s="150"/>
    </row>
    <row r="97425" spans="2:2">
      <c r="B97425" s="150"/>
    </row>
    <row r="97426" spans="2:2">
      <c r="B97426" s="150"/>
    </row>
    <row r="97427" spans="2:2">
      <c r="B97427" s="150"/>
    </row>
    <row r="97428" spans="2:2">
      <c r="B97428" s="150"/>
    </row>
    <row r="97429" spans="2:2">
      <c r="B97429" s="150"/>
    </row>
    <row r="97430" spans="2:2">
      <c r="B97430" s="150"/>
    </row>
    <row r="97431" spans="2:2">
      <c r="B97431" s="150"/>
    </row>
    <row r="97432" spans="2:2">
      <c r="B97432" s="150"/>
    </row>
    <row r="97433" spans="2:2">
      <c r="B97433" s="150"/>
    </row>
    <row r="97434" spans="2:2">
      <c r="B97434" s="150"/>
    </row>
    <row r="97435" spans="2:2">
      <c r="B97435" s="150"/>
    </row>
    <row r="97436" spans="2:2">
      <c r="B97436" s="150"/>
    </row>
    <row r="97437" spans="2:2">
      <c r="B97437" s="150"/>
    </row>
    <row r="97438" spans="2:2">
      <c r="B97438" s="150"/>
    </row>
    <row r="97439" spans="2:2">
      <c r="B97439" s="150"/>
    </row>
    <row r="97440" spans="2:2">
      <c r="B97440" s="150"/>
    </row>
    <row r="97441" spans="2:2">
      <c r="B97441" s="150"/>
    </row>
    <row r="97442" spans="2:2">
      <c r="B97442" s="150"/>
    </row>
    <row r="97443" spans="2:2">
      <c r="B97443" s="150"/>
    </row>
    <row r="97444" spans="2:2">
      <c r="B97444" s="150"/>
    </row>
    <row r="97445" spans="2:2">
      <c r="B97445" s="150"/>
    </row>
    <row r="97446" spans="2:2">
      <c r="B97446" s="150"/>
    </row>
    <row r="97447" spans="2:2">
      <c r="B97447" s="150"/>
    </row>
    <row r="97448" spans="2:2">
      <c r="B97448" s="150"/>
    </row>
    <row r="97449" spans="2:2">
      <c r="B97449" s="150"/>
    </row>
    <row r="97450" spans="2:2">
      <c r="B97450" s="150"/>
    </row>
    <row r="97451" spans="2:2">
      <c r="B97451" s="150"/>
    </row>
    <row r="97452" spans="2:2">
      <c r="B97452" s="150"/>
    </row>
    <row r="97453" spans="2:2">
      <c r="B97453" s="150"/>
    </row>
    <row r="97454" spans="2:2">
      <c r="B97454" s="150"/>
    </row>
    <row r="97455" spans="2:2">
      <c r="B97455" s="150"/>
    </row>
    <row r="97456" spans="2:2">
      <c r="B97456" s="150"/>
    </row>
    <row r="97457" spans="2:2">
      <c r="B97457" s="150"/>
    </row>
    <row r="97458" spans="2:2">
      <c r="B97458" s="150"/>
    </row>
    <row r="97459" spans="2:2">
      <c r="B97459" s="150"/>
    </row>
    <row r="97460" spans="2:2">
      <c r="B97460" s="150"/>
    </row>
    <row r="97461" spans="2:2">
      <c r="B97461" s="150"/>
    </row>
    <row r="97462" spans="2:2">
      <c r="B97462" s="150"/>
    </row>
    <row r="97463" spans="2:2">
      <c r="B97463" s="150"/>
    </row>
    <row r="97464" spans="2:2">
      <c r="B97464" s="150"/>
    </row>
    <row r="97465" spans="2:2">
      <c r="B97465" s="150"/>
    </row>
    <row r="97466" spans="2:2">
      <c r="B97466" s="150"/>
    </row>
    <row r="97467" spans="2:2">
      <c r="B97467" s="150"/>
    </row>
    <row r="97468" spans="2:2">
      <c r="B97468" s="150"/>
    </row>
    <row r="97469" spans="2:2">
      <c r="B97469" s="150"/>
    </row>
    <row r="97470" spans="2:2">
      <c r="B97470" s="150"/>
    </row>
    <row r="97471" spans="2:2">
      <c r="B97471" s="150"/>
    </row>
    <row r="97472" spans="2:2">
      <c r="B97472" s="150"/>
    </row>
    <row r="97473" spans="2:2">
      <c r="B97473" s="150"/>
    </row>
    <row r="97474" spans="2:2">
      <c r="B97474" s="150"/>
    </row>
    <row r="97475" spans="2:2">
      <c r="B97475" s="150"/>
    </row>
    <row r="97476" spans="2:2">
      <c r="B97476" s="150"/>
    </row>
    <row r="97477" spans="2:2">
      <c r="B97477" s="150"/>
    </row>
    <row r="97478" spans="2:2">
      <c r="B97478" s="150"/>
    </row>
    <row r="97479" spans="2:2">
      <c r="B97479" s="150"/>
    </row>
    <row r="97480" spans="2:2">
      <c r="B97480" s="150"/>
    </row>
    <row r="97481" spans="2:2">
      <c r="B97481" s="150"/>
    </row>
    <row r="97482" spans="2:2">
      <c r="B97482" s="150"/>
    </row>
    <row r="97483" spans="2:2">
      <c r="B97483" s="150"/>
    </row>
    <row r="97484" spans="2:2">
      <c r="B97484" s="150"/>
    </row>
    <row r="97485" spans="2:2">
      <c r="B97485" s="150"/>
    </row>
    <row r="97486" spans="2:2">
      <c r="B97486" s="150"/>
    </row>
    <row r="97487" spans="2:2">
      <c r="B97487" s="150"/>
    </row>
    <row r="97488" spans="2:2">
      <c r="B97488" s="150"/>
    </row>
    <row r="97489" spans="2:2">
      <c r="B97489" s="150"/>
    </row>
    <row r="97490" spans="2:2">
      <c r="B97490" s="150"/>
    </row>
    <row r="97491" spans="2:2">
      <c r="B97491" s="150"/>
    </row>
    <row r="97492" spans="2:2">
      <c r="B97492" s="150"/>
    </row>
    <row r="97493" spans="2:2">
      <c r="B97493" s="150"/>
    </row>
    <row r="97494" spans="2:2">
      <c r="B97494" s="150"/>
    </row>
    <row r="97495" spans="2:2">
      <c r="B97495" s="150"/>
    </row>
    <row r="97496" spans="2:2">
      <c r="B97496" s="150"/>
    </row>
    <row r="97497" spans="2:2">
      <c r="B97497" s="150"/>
    </row>
    <row r="97498" spans="2:2">
      <c r="B97498" s="150"/>
    </row>
    <row r="97499" spans="2:2">
      <c r="B97499" s="150"/>
    </row>
    <row r="97500" spans="2:2">
      <c r="B97500" s="150"/>
    </row>
    <row r="97501" spans="2:2">
      <c r="B97501" s="150"/>
    </row>
    <row r="97502" spans="2:2">
      <c r="B97502" s="150"/>
    </row>
    <row r="97503" spans="2:2">
      <c r="B97503" s="150"/>
    </row>
    <row r="97504" spans="2:2">
      <c r="B97504" s="150"/>
    </row>
    <row r="97505" spans="2:2">
      <c r="B97505" s="150"/>
    </row>
    <row r="97506" spans="2:2">
      <c r="B97506" s="150"/>
    </row>
    <row r="97507" spans="2:2">
      <c r="B97507" s="150"/>
    </row>
    <row r="97508" spans="2:2">
      <c r="B97508" s="150"/>
    </row>
    <row r="97509" spans="2:2">
      <c r="B97509" s="150"/>
    </row>
    <row r="97510" spans="2:2">
      <c r="B97510" s="150"/>
    </row>
    <row r="97511" spans="2:2">
      <c r="B97511" s="150"/>
    </row>
    <row r="97512" spans="2:2">
      <c r="B97512" s="150"/>
    </row>
    <row r="97513" spans="2:2">
      <c r="B97513" s="150"/>
    </row>
    <row r="97514" spans="2:2">
      <c r="B97514" s="150"/>
    </row>
    <row r="97515" spans="2:2">
      <c r="B97515" s="150"/>
    </row>
    <row r="97516" spans="2:2">
      <c r="B97516" s="150"/>
    </row>
    <row r="97517" spans="2:2">
      <c r="B97517" s="150"/>
    </row>
    <row r="97518" spans="2:2">
      <c r="B97518" s="150"/>
    </row>
    <row r="97519" spans="2:2">
      <c r="B97519" s="150"/>
    </row>
    <row r="97520" spans="2:2">
      <c r="B97520" s="150"/>
    </row>
    <row r="97521" spans="2:2">
      <c r="B97521" s="150"/>
    </row>
    <row r="97522" spans="2:2">
      <c r="B97522" s="150"/>
    </row>
    <row r="97523" spans="2:2">
      <c r="B97523" s="150"/>
    </row>
    <row r="97524" spans="2:2">
      <c r="B97524" s="150"/>
    </row>
    <row r="97525" spans="2:2">
      <c r="B97525" s="150"/>
    </row>
    <row r="97526" spans="2:2">
      <c r="B97526" s="150"/>
    </row>
    <row r="97527" spans="2:2">
      <c r="B97527" s="150"/>
    </row>
    <row r="97528" spans="2:2">
      <c r="B97528" s="150"/>
    </row>
    <row r="97529" spans="2:2">
      <c r="B97529" s="150"/>
    </row>
    <row r="97530" spans="2:2">
      <c r="B97530" s="150"/>
    </row>
    <row r="97531" spans="2:2">
      <c r="B97531" s="150"/>
    </row>
    <row r="97532" spans="2:2">
      <c r="B97532" s="150"/>
    </row>
    <row r="97533" spans="2:2">
      <c r="B97533" s="150"/>
    </row>
    <row r="97534" spans="2:2">
      <c r="B97534" s="150"/>
    </row>
    <row r="97535" spans="2:2">
      <c r="B97535" s="150"/>
    </row>
    <row r="97536" spans="2:2">
      <c r="B97536" s="150"/>
    </row>
    <row r="97537" spans="2:2">
      <c r="B97537" s="150"/>
    </row>
    <row r="97538" spans="2:2">
      <c r="B97538" s="150"/>
    </row>
    <row r="97539" spans="2:2">
      <c r="B97539" s="150"/>
    </row>
    <row r="97540" spans="2:2">
      <c r="B97540" s="150"/>
    </row>
    <row r="97541" spans="2:2">
      <c r="B97541" s="150"/>
    </row>
    <row r="97542" spans="2:2">
      <c r="B97542" s="150"/>
    </row>
    <row r="97543" spans="2:2">
      <c r="B97543" s="150"/>
    </row>
    <row r="97544" spans="2:2">
      <c r="B97544" s="150"/>
    </row>
    <row r="97545" spans="2:2">
      <c r="B97545" s="150"/>
    </row>
    <row r="97546" spans="2:2">
      <c r="B97546" s="150"/>
    </row>
    <row r="97547" spans="2:2">
      <c r="B97547" s="150"/>
    </row>
    <row r="97548" spans="2:2">
      <c r="B97548" s="150"/>
    </row>
    <row r="97549" spans="2:2">
      <c r="B97549" s="150"/>
    </row>
    <row r="97550" spans="2:2">
      <c r="B97550" s="150"/>
    </row>
    <row r="97551" spans="2:2">
      <c r="B97551" s="150"/>
    </row>
    <row r="97552" spans="2:2">
      <c r="B97552" s="150"/>
    </row>
    <row r="97553" spans="2:2">
      <c r="B97553" s="150"/>
    </row>
    <row r="97554" spans="2:2">
      <c r="B97554" s="150"/>
    </row>
    <row r="97555" spans="2:2">
      <c r="B97555" s="150"/>
    </row>
    <row r="97556" spans="2:2">
      <c r="B97556" s="150"/>
    </row>
    <row r="97557" spans="2:2">
      <c r="B97557" s="150"/>
    </row>
    <row r="97558" spans="2:2">
      <c r="B97558" s="150"/>
    </row>
    <row r="97559" spans="2:2">
      <c r="B97559" s="150"/>
    </row>
    <row r="97560" spans="2:2">
      <c r="B97560" s="150"/>
    </row>
    <row r="97561" spans="2:2">
      <c r="B97561" s="150"/>
    </row>
    <row r="97562" spans="2:2">
      <c r="B97562" s="150"/>
    </row>
    <row r="97563" spans="2:2">
      <c r="B97563" s="150"/>
    </row>
    <row r="97564" spans="2:2">
      <c r="B97564" s="150"/>
    </row>
    <row r="97565" spans="2:2">
      <c r="B97565" s="150"/>
    </row>
    <row r="97566" spans="2:2">
      <c r="B97566" s="150"/>
    </row>
    <row r="97567" spans="2:2">
      <c r="B97567" s="150"/>
    </row>
    <row r="97568" spans="2:2">
      <c r="B97568" s="150"/>
    </row>
    <row r="97569" spans="2:2">
      <c r="B97569" s="150"/>
    </row>
    <row r="97570" spans="2:2">
      <c r="B97570" s="150"/>
    </row>
    <row r="97571" spans="2:2">
      <c r="B97571" s="150"/>
    </row>
    <row r="97572" spans="2:2">
      <c r="B97572" s="150"/>
    </row>
    <row r="97573" spans="2:2">
      <c r="B97573" s="150"/>
    </row>
    <row r="97574" spans="2:2">
      <c r="B97574" s="150"/>
    </row>
    <row r="97575" spans="2:2">
      <c r="B97575" s="150"/>
    </row>
    <row r="97576" spans="2:2">
      <c r="B97576" s="150"/>
    </row>
    <row r="97577" spans="2:2">
      <c r="B97577" s="150"/>
    </row>
    <row r="97578" spans="2:2">
      <c r="B97578" s="150"/>
    </row>
    <row r="97579" spans="2:2">
      <c r="B97579" s="150"/>
    </row>
    <row r="97580" spans="2:2">
      <c r="B97580" s="150"/>
    </row>
    <row r="97581" spans="2:2">
      <c r="B97581" s="150"/>
    </row>
    <row r="97582" spans="2:2">
      <c r="B97582" s="150"/>
    </row>
    <row r="97583" spans="2:2">
      <c r="B97583" s="150"/>
    </row>
    <row r="97584" spans="2:2">
      <c r="B97584" s="150"/>
    </row>
    <row r="97585" spans="2:2">
      <c r="B97585" s="150"/>
    </row>
    <row r="97586" spans="2:2">
      <c r="B97586" s="150"/>
    </row>
    <row r="97587" spans="2:2">
      <c r="B97587" s="150"/>
    </row>
    <row r="97588" spans="2:2">
      <c r="B97588" s="150"/>
    </row>
    <row r="97589" spans="2:2">
      <c r="B97589" s="150"/>
    </row>
    <row r="97590" spans="2:2">
      <c r="B97590" s="150"/>
    </row>
    <row r="97591" spans="2:2">
      <c r="B97591" s="150"/>
    </row>
    <row r="97592" spans="2:2">
      <c r="B97592" s="150"/>
    </row>
    <row r="97593" spans="2:2">
      <c r="B97593" s="150"/>
    </row>
    <row r="97594" spans="2:2">
      <c r="B97594" s="150"/>
    </row>
    <row r="97595" spans="2:2">
      <c r="B97595" s="150"/>
    </row>
    <row r="97596" spans="2:2">
      <c r="B97596" s="150"/>
    </row>
    <row r="97597" spans="2:2">
      <c r="B97597" s="150"/>
    </row>
    <row r="97598" spans="2:2">
      <c r="B97598" s="150"/>
    </row>
    <row r="97599" spans="2:2">
      <c r="B97599" s="150"/>
    </row>
    <row r="97600" spans="2:2">
      <c r="B97600" s="150"/>
    </row>
    <row r="97601" spans="2:2">
      <c r="B97601" s="150"/>
    </row>
    <row r="97602" spans="2:2">
      <c r="B97602" s="150"/>
    </row>
    <row r="97603" spans="2:2">
      <c r="B97603" s="150"/>
    </row>
    <row r="97604" spans="2:2">
      <c r="B97604" s="150"/>
    </row>
    <row r="97605" spans="2:2">
      <c r="B97605" s="150"/>
    </row>
    <row r="97606" spans="2:2">
      <c r="B97606" s="150"/>
    </row>
    <row r="97607" spans="2:2">
      <c r="B97607" s="150"/>
    </row>
    <row r="97608" spans="2:2">
      <c r="B97608" s="150"/>
    </row>
    <row r="97609" spans="2:2">
      <c r="B97609" s="150"/>
    </row>
    <row r="97610" spans="2:2">
      <c r="B97610" s="150"/>
    </row>
    <row r="97611" spans="2:2">
      <c r="B97611" s="150"/>
    </row>
    <row r="97612" spans="2:2">
      <c r="B97612" s="150"/>
    </row>
    <row r="97613" spans="2:2">
      <c r="B97613" s="150"/>
    </row>
    <row r="97614" spans="2:2">
      <c r="B97614" s="150"/>
    </row>
    <row r="97615" spans="2:2">
      <c r="B97615" s="150"/>
    </row>
    <row r="97616" spans="2:2">
      <c r="B97616" s="150"/>
    </row>
    <row r="97617" spans="2:2">
      <c r="B97617" s="150"/>
    </row>
    <row r="97618" spans="2:2">
      <c r="B97618" s="150"/>
    </row>
    <row r="97619" spans="2:2">
      <c r="B97619" s="150"/>
    </row>
    <row r="97620" spans="2:2">
      <c r="B97620" s="150"/>
    </row>
    <row r="97621" spans="2:2">
      <c r="B97621" s="150"/>
    </row>
    <row r="97622" spans="2:2">
      <c r="B97622" s="150"/>
    </row>
    <row r="97623" spans="2:2">
      <c r="B97623" s="150"/>
    </row>
    <row r="97624" spans="2:2">
      <c r="B97624" s="150"/>
    </row>
    <row r="97625" spans="2:2">
      <c r="B97625" s="150"/>
    </row>
    <row r="97626" spans="2:2">
      <c r="B97626" s="150"/>
    </row>
    <row r="97627" spans="2:2">
      <c r="B97627" s="150"/>
    </row>
    <row r="97628" spans="2:2">
      <c r="B97628" s="150"/>
    </row>
    <row r="97629" spans="2:2">
      <c r="B97629" s="150"/>
    </row>
    <row r="97630" spans="2:2">
      <c r="B97630" s="150"/>
    </row>
    <row r="97631" spans="2:2">
      <c r="B97631" s="150"/>
    </row>
    <row r="97632" spans="2:2">
      <c r="B97632" s="150"/>
    </row>
    <row r="97633" spans="2:2">
      <c r="B97633" s="150"/>
    </row>
    <row r="97634" spans="2:2">
      <c r="B97634" s="150"/>
    </row>
    <row r="97635" spans="2:2">
      <c r="B97635" s="150"/>
    </row>
    <row r="97636" spans="2:2">
      <c r="B97636" s="150"/>
    </row>
    <row r="97637" spans="2:2">
      <c r="B97637" s="150"/>
    </row>
    <row r="97638" spans="2:2">
      <c r="B97638" s="150"/>
    </row>
    <row r="97639" spans="2:2">
      <c r="B97639" s="150"/>
    </row>
    <row r="97640" spans="2:2">
      <c r="B97640" s="150"/>
    </row>
    <row r="97641" spans="2:2">
      <c r="B97641" s="150"/>
    </row>
    <row r="97642" spans="2:2">
      <c r="B97642" s="150"/>
    </row>
    <row r="97643" spans="2:2">
      <c r="B97643" s="150"/>
    </row>
    <row r="97644" spans="2:2">
      <c r="B97644" s="150"/>
    </row>
    <row r="97645" spans="2:2">
      <c r="B97645" s="150"/>
    </row>
    <row r="97646" spans="2:2">
      <c r="B97646" s="150"/>
    </row>
    <row r="97647" spans="2:2">
      <c r="B97647" s="150"/>
    </row>
    <row r="97648" spans="2:2">
      <c r="B97648" s="150"/>
    </row>
    <row r="97649" spans="2:2">
      <c r="B97649" s="150"/>
    </row>
    <row r="97650" spans="2:2">
      <c r="B97650" s="150"/>
    </row>
    <row r="97651" spans="2:2">
      <c r="B97651" s="150"/>
    </row>
    <row r="97652" spans="2:2">
      <c r="B97652" s="150"/>
    </row>
    <row r="97653" spans="2:2">
      <c r="B97653" s="150"/>
    </row>
    <row r="97654" spans="2:2">
      <c r="B97654" s="150"/>
    </row>
    <row r="97655" spans="2:2">
      <c r="B97655" s="150"/>
    </row>
    <row r="97656" spans="2:2">
      <c r="B97656" s="150"/>
    </row>
    <row r="97657" spans="2:2">
      <c r="B97657" s="150"/>
    </row>
    <row r="97658" spans="2:2">
      <c r="B97658" s="150"/>
    </row>
    <row r="97659" spans="2:2">
      <c r="B97659" s="150"/>
    </row>
    <row r="97660" spans="2:2">
      <c r="B97660" s="150"/>
    </row>
    <row r="97661" spans="2:2">
      <c r="B97661" s="150"/>
    </row>
    <row r="97662" spans="2:2">
      <c r="B97662" s="150"/>
    </row>
    <row r="97663" spans="2:2">
      <c r="B97663" s="150"/>
    </row>
    <row r="97664" spans="2:2">
      <c r="B97664" s="150"/>
    </row>
    <row r="97665" spans="2:2">
      <c r="B97665" s="150"/>
    </row>
    <row r="97666" spans="2:2">
      <c r="B97666" s="150"/>
    </row>
    <row r="97667" spans="2:2">
      <c r="B97667" s="150"/>
    </row>
    <row r="97668" spans="2:2">
      <c r="B97668" s="150"/>
    </row>
    <row r="97669" spans="2:2">
      <c r="B97669" s="150"/>
    </row>
    <row r="97670" spans="2:2">
      <c r="B97670" s="150"/>
    </row>
    <row r="97671" spans="2:2">
      <c r="B97671" s="150"/>
    </row>
    <row r="97672" spans="2:2">
      <c r="B97672" s="150"/>
    </row>
    <row r="97673" spans="2:2">
      <c r="B97673" s="150"/>
    </row>
    <row r="97674" spans="2:2">
      <c r="B97674" s="150"/>
    </row>
    <row r="97675" spans="2:2">
      <c r="B97675" s="150"/>
    </row>
    <row r="97676" spans="2:2">
      <c r="B97676" s="150"/>
    </row>
    <row r="97677" spans="2:2">
      <c r="B97677" s="150"/>
    </row>
    <row r="97678" spans="2:2">
      <c r="B97678" s="150"/>
    </row>
    <row r="97679" spans="2:2">
      <c r="B97679" s="150"/>
    </row>
    <row r="97680" spans="2:2">
      <c r="B97680" s="150"/>
    </row>
    <row r="97681" spans="2:2">
      <c r="B97681" s="150"/>
    </row>
    <row r="97682" spans="2:2">
      <c r="B97682" s="150"/>
    </row>
    <row r="97683" spans="2:2">
      <c r="B97683" s="150"/>
    </row>
    <row r="97684" spans="2:2">
      <c r="B97684" s="150"/>
    </row>
    <row r="97685" spans="2:2">
      <c r="B97685" s="150"/>
    </row>
    <row r="97686" spans="2:2">
      <c r="B97686" s="150"/>
    </row>
    <row r="97687" spans="2:2">
      <c r="B97687" s="150"/>
    </row>
    <row r="97688" spans="2:2">
      <c r="B97688" s="150"/>
    </row>
    <row r="97689" spans="2:2">
      <c r="B97689" s="150"/>
    </row>
    <row r="97690" spans="2:2">
      <c r="B97690" s="150"/>
    </row>
    <row r="97691" spans="2:2">
      <c r="B97691" s="150"/>
    </row>
    <row r="97692" spans="2:2">
      <c r="B97692" s="150"/>
    </row>
    <row r="97693" spans="2:2">
      <c r="B97693" s="150"/>
    </row>
    <row r="97694" spans="2:2">
      <c r="B97694" s="150"/>
    </row>
    <row r="97695" spans="2:2">
      <c r="B97695" s="150"/>
    </row>
    <row r="97696" spans="2:2">
      <c r="B97696" s="150"/>
    </row>
    <row r="97697" spans="2:2">
      <c r="B97697" s="150"/>
    </row>
    <row r="97698" spans="2:2">
      <c r="B97698" s="150"/>
    </row>
    <row r="97699" spans="2:2">
      <c r="B97699" s="150"/>
    </row>
    <row r="97700" spans="2:2">
      <c r="B97700" s="150"/>
    </row>
    <row r="97701" spans="2:2">
      <c r="B97701" s="150"/>
    </row>
    <row r="97702" spans="2:2">
      <c r="B97702" s="150"/>
    </row>
    <row r="97703" spans="2:2">
      <c r="B97703" s="150"/>
    </row>
    <row r="97704" spans="2:2">
      <c r="B97704" s="150"/>
    </row>
    <row r="97705" spans="2:2">
      <c r="B97705" s="150"/>
    </row>
    <row r="97706" spans="2:2">
      <c r="B97706" s="150"/>
    </row>
    <row r="97707" spans="2:2">
      <c r="B97707" s="150"/>
    </row>
    <row r="97708" spans="2:2">
      <c r="B97708" s="150"/>
    </row>
    <row r="97709" spans="2:2">
      <c r="B97709" s="150"/>
    </row>
    <row r="97710" spans="2:2">
      <c r="B97710" s="150"/>
    </row>
    <row r="97711" spans="2:2">
      <c r="B97711" s="150"/>
    </row>
    <row r="97712" spans="2:2">
      <c r="B97712" s="150"/>
    </row>
    <row r="97713" spans="2:2">
      <c r="B97713" s="150"/>
    </row>
    <row r="97714" spans="2:2">
      <c r="B97714" s="150"/>
    </row>
    <row r="97715" spans="2:2">
      <c r="B97715" s="150"/>
    </row>
    <row r="97716" spans="2:2">
      <c r="B97716" s="150"/>
    </row>
    <row r="97717" spans="2:2">
      <c r="B97717" s="150"/>
    </row>
    <row r="97718" spans="2:2">
      <c r="B97718" s="150"/>
    </row>
    <row r="97719" spans="2:2">
      <c r="B97719" s="150"/>
    </row>
    <row r="97720" spans="2:2">
      <c r="B97720" s="150"/>
    </row>
    <row r="97721" spans="2:2">
      <c r="B97721" s="150"/>
    </row>
    <row r="97722" spans="2:2">
      <c r="B97722" s="150"/>
    </row>
    <row r="97723" spans="2:2">
      <c r="B97723" s="150"/>
    </row>
    <row r="97724" spans="2:2">
      <c r="B97724" s="150"/>
    </row>
    <row r="97725" spans="2:2">
      <c r="B97725" s="150"/>
    </row>
    <row r="97726" spans="2:2">
      <c r="B97726" s="150"/>
    </row>
    <row r="97727" spans="2:2">
      <c r="B97727" s="150"/>
    </row>
    <row r="97728" spans="2:2">
      <c r="B97728" s="150"/>
    </row>
    <row r="97729" spans="2:2">
      <c r="B97729" s="150"/>
    </row>
    <row r="97730" spans="2:2">
      <c r="B97730" s="150"/>
    </row>
    <row r="97731" spans="2:2">
      <c r="B97731" s="150"/>
    </row>
    <row r="97732" spans="2:2">
      <c r="B97732" s="150"/>
    </row>
    <row r="97733" spans="2:2">
      <c r="B97733" s="150"/>
    </row>
    <row r="97734" spans="2:2">
      <c r="B97734" s="150"/>
    </row>
    <row r="97735" spans="2:2">
      <c r="B97735" s="150"/>
    </row>
    <row r="97736" spans="2:2">
      <c r="B97736" s="150"/>
    </row>
    <row r="97737" spans="2:2">
      <c r="B97737" s="150"/>
    </row>
    <row r="97738" spans="2:2">
      <c r="B97738" s="150"/>
    </row>
    <row r="97739" spans="2:2">
      <c r="B97739" s="150"/>
    </row>
    <row r="97740" spans="2:2">
      <c r="B97740" s="150"/>
    </row>
    <row r="97741" spans="2:2">
      <c r="B97741" s="150"/>
    </row>
    <row r="97742" spans="2:2">
      <c r="B97742" s="150"/>
    </row>
    <row r="97743" spans="2:2">
      <c r="B97743" s="150"/>
    </row>
    <row r="97744" spans="2:2">
      <c r="B97744" s="150"/>
    </row>
    <row r="97745" spans="2:2">
      <c r="B97745" s="150"/>
    </row>
    <row r="97746" spans="2:2">
      <c r="B97746" s="150"/>
    </row>
    <row r="97747" spans="2:2">
      <c r="B97747" s="150"/>
    </row>
    <row r="97748" spans="2:2">
      <c r="B97748" s="150"/>
    </row>
    <row r="97749" spans="2:2">
      <c r="B97749" s="150"/>
    </row>
    <row r="97750" spans="2:2">
      <c r="B97750" s="150"/>
    </row>
    <row r="97751" spans="2:2">
      <c r="B97751" s="150"/>
    </row>
    <row r="97752" spans="2:2">
      <c r="B97752" s="150"/>
    </row>
    <row r="97753" spans="2:2">
      <c r="B97753" s="150"/>
    </row>
    <row r="97754" spans="2:2">
      <c r="B97754" s="150"/>
    </row>
    <row r="97755" spans="2:2">
      <c r="B97755" s="150"/>
    </row>
    <row r="97756" spans="2:2">
      <c r="B97756" s="150"/>
    </row>
    <row r="97757" spans="2:2">
      <c r="B97757" s="150"/>
    </row>
    <row r="97758" spans="2:2">
      <c r="B97758" s="150"/>
    </row>
    <row r="97759" spans="2:2">
      <c r="B97759" s="150"/>
    </row>
    <row r="97760" spans="2:2">
      <c r="B97760" s="150"/>
    </row>
    <row r="97761" spans="2:2">
      <c r="B97761" s="150"/>
    </row>
    <row r="97762" spans="2:2">
      <c r="B97762" s="150"/>
    </row>
    <row r="97763" spans="2:2">
      <c r="B97763" s="150"/>
    </row>
    <row r="97764" spans="2:2">
      <c r="B97764" s="150"/>
    </row>
    <row r="97765" spans="2:2">
      <c r="B97765" s="150"/>
    </row>
    <row r="97766" spans="2:2">
      <c r="B97766" s="150"/>
    </row>
    <row r="97767" spans="2:2">
      <c r="B97767" s="150"/>
    </row>
    <row r="97768" spans="2:2">
      <c r="B97768" s="150"/>
    </row>
    <row r="97769" spans="2:2">
      <c r="B97769" s="150"/>
    </row>
    <row r="97770" spans="2:2">
      <c r="B97770" s="150"/>
    </row>
    <row r="97771" spans="2:2">
      <c r="B97771" s="150"/>
    </row>
    <row r="97772" spans="2:2">
      <c r="B97772" s="150"/>
    </row>
    <row r="97773" spans="2:2">
      <c r="B97773" s="150"/>
    </row>
    <row r="97774" spans="2:2">
      <c r="B97774" s="150"/>
    </row>
    <row r="97775" spans="2:2">
      <c r="B97775" s="150"/>
    </row>
    <row r="97776" spans="2:2">
      <c r="B97776" s="150"/>
    </row>
    <row r="97777" spans="2:2">
      <c r="B97777" s="150"/>
    </row>
    <row r="97778" spans="2:2">
      <c r="B97778" s="150"/>
    </row>
    <row r="97779" spans="2:2">
      <c r="B97779" s="150"/>
    </row>
    <row r="97780" spans="2:2">
      <c r="B97780" s="150"/>
    </row>
    <row r="97781" spans="2:2">
      <c r="B97781" s="150"/>
    </row>
    <row r="97782" spans="2:2">
      <c r="B97782" s="150"/>
    </row>
    <row r="97783" spans="2:2">
      <c r="B97783" s="150"/>
    </row>
    <row r="97784" spans="2:2">
      <c r="B97784" s="150"/>
    </row>
    <row r="97785" spans="2:2">
      <c r="B97785" s="150"/>
    </row>
    <row r="97786" spans="2:2">
      <c r="B97786" s="150"/>
    </row>
    <row r="97787" spans="2:2">
      <c r="B97787" s="150"/>
    </row>
    <row r="97788" spans="2:2">
      <c r="B97788" s="150"/>
    </row>
    <row r="97789" spans="2:2">
      <c r="B97789" s="150"/>
    </row>
    <row r="97790" spans="2:2">
      <c r="B97790" s="150"/>
    </row>
    <row r="97791" spans="2:2">
      <c r="B97791" s="150"/>
    </row>
    <row r="97792" spans="2:2">
      <c r="B97792" s="150"/>
    </row>
    <row r="97793" spans="2:2">
      <c r="B97793" s="150"/>
    </row>
    <row r="97794" spans="2:2">
      <c r="B97794" s="150"/>
    </row>
    <row r="97795" spans="2:2">
      <c r="B97795" s="150"/>
    </row>
    <row r="97796" spans="2:2">
      <c r="B97796" s="150"/>
    </row>
    <row r="97797" spans="2:2">
      <c r="B97797" s="150"/>
    </row>
    <row r="97798" spans="2:2">
      <c r="B97798" s="150"/>
    </row>
    <row r="97799" spans="2:2">
      <c r="B97799" s="150"/>
    </row>
    <row r="97800" spans="2:2">
      <c r="B97800" s="150"/>
    </row>
    <row r="97801" spans="2:2">
      <c r="B97801" s="150"/>
    </row>
    <row r="97802" spans="2:2">
      <c r="B97802" s="150"/>
    </row>
    <row r="97803" spans="2:2">
      <c r="B97803" s="150"/>
    </row>
    <row r="97804" spans="2:2">
      <c r="B97804" s="150"/>
    </row>
    <row r="97805" spans="2:2">
      <c r="B97805" s="150"/>
    </row>
    <row r="97806" spans="2:2">
      <c r="B97806" s="150"/>
    </row>
    <row r="97807" spans="2:2">
      <c r="B97807" s="150"/>
    </row>
    <row r="97808" spans="2:2">
      <c r="B97808" s="150"/>
    </row>
    <row r="97809" spans="2:2">
      <c r="B97809" s="150"/>
    </row>
    <row r="97810" spans="2:2">
      <c r="B97810" s="150"/>
    </row>
    <row r="97811" spans="2:2">
      <c r="B97811" s="150"/>
    </row>
    <row r="97812" spans="2:2">
      <c r="B97812" s="150"/>
    </row>
    <row r="97813" spans="2:2">
      <c r="B97813" s="150"/>
    </row>
    <row r="97814" spans="2:2">
      <c r="B97814" s="150"/>
    </row>
    <row r="97815" spans="2:2">
      <c r="B97815" s="150"/>
    </row>
    <row r="97816" spans="2:2">
      <c r="B97816" s="150"/>
    </row>
    <row r="97817" spans="2:2">
      <c r="B97817" s="150"/>
    </row>
    <row r="97818" spans="2:2">
      <c r="B97818" s="150"/>
    </row>
    <row r="97819" spans="2:2">
      <c r="B97819" s="150"/>
    </row>
    <row r="97820" spans="2:2">
      <c r="B97820" s="150"/>
    </row>
    <row r="97821" spans="2:2">
      <c r="B97821" s="150"/>
    </row>
    <row r="97822" spans="2:2">
      <c r="B97822" s="150"/>
    </row>
    <row r="97823" spans="2:2">
      <c r="B97823" s="150"/>
    </row>
    <row r="97824" spans="2:2">
      <c r="B97824" s="150"/>
    </row>
    <row r="97825" spans="2:2">
      <c r="B97825" s="150"/>
    </row>
    <row r="97826" spans="2:2">
      <c r="B97826" s="150"/>
    </row>
    <row r="97827" spans="2:2">
      <c r="B97827" s="150"/>
    </row>
    <row r="97828" spans="2:2">
      <c r="B97828" s="150"/>
    </row>
    <row r="97829" spans="2:2">
      <c r="B97829" s="150"/>
    </row>
    <row r="97830" spans="2:2">
      <c r="B97830" s="150"/>
    </row>
    <row r="97831" spans="2:2">
      <c r="B97831" s="150"/>
    </row>
    <row r="97832" spans="2:2">
      <c r="B97832" s="150"/>
    </row>
    <row r="97833" spans="2:2">
      <c r="B97833" s="150"/>
    </row>
    <row r="97834" spans="2:2">
      <c r="B97834" s="150"/>
    </row>
    <row r="97835" spans="2:2">
      <c r="B97835" s="150"/>
    </row>
    <row r="97836" spans="2:2">
      <c r="B97836" s="150"/>
    </row>
    <row r="97837" spans="2:2">
      <c r="B97837" s="150"/>
    </row>
    <row r="97838" spans="2:2">
      <c r="B97838" s="150"/>
    </row>
    <row r="97839" spans="2:2">
      <c r="B97839" s="150"/>
    </row>
    <row r="97840" spans="2:2">
      <c r="B97840" s="150"/>
    </row>
    <row r="97841" spans="2:2">
      <c r="B97841" s="150"/>
    </row>
    <row r="97842" spans="2:2">
      <c r="B97842" s="150"/>
    </row>
    <row r="97843" spans="2:2">
      <c r="B97843" s="150"/>
    </row>
    <row r="97844" spans="2:2">
      <c r="B97844" s="150"/>
    </row>
    <row r="97845" spans="2:2">
      <c r="B97845" s="150"/>
    </row>
    <row r="97846" spans="2:2">
      <c r="B97846" s="150"/>
    </row>
    <row r="97847" spans="2:2">
      <c r="B97847" s="150"/>
    </row>
    <row r="97848" spans="2:2">
      <c r="B97848" s="150"/>
    </row>
    <row r="97849" spans="2:2">
      <c r="B97849" s="150"/>
    </row>
    <row r="97850" spans="2:2">
      <c r="B97850" s="150"/>
    </row>
    <row r="97851" spans="2:2">
      <c r="B97851" s="150"/>
    </row>
    <row r="97852" spans="2:2">
      <c r="B97852" s="150"/>
    </row>
    <row r="97853" spans="2:2">
      <c r="B97853" s="150"/>
    </row>
    <row r="97854" spans="2:2">
      <c r="B97854" s="150"/>
    </row>
    <row r="97855" spans="2:2">
      <c r="B97855" s="150"/>
    </row>
    <row r="97856" spans="2:2">
      <c r="B97856" s="150"/>
    </row>
    <row r="97857" spans="2:2">
      <c r="B97857" s="150"/>
    </row>
    <row r="97858" spans="2:2">
      <c r="B97858" s="150"/>
    </row>
    <row r="97859" spans="2:2">
      <c r="B97859" s="150"/>
    </row>
    <row r="97860" spans="2:2">
      <c r="B97860" s="150"/>
    </row>
    <row r="97861" spans="2:2">
      <c r="B97861" s="150"/>
    </row>
    <row r="97862" spans="2:2">
      <c r="B97862" s="150"/>
    </row>
    <row r="97863" spans="2:2">
      <c r="B97863" s="150"/>
    </row>
    <row r="97864" spans="2:2">
      <c r="B97864" s="150"/>
    </row>
    <row r="97865" spans="2:2">
      <c r="B97865" s="150"/>
    </row>
    <row r="97866" spans="2:2">
      <c r="B97866" s="150"/>
    </row>
    <row r="97867" spans="2:2">
      <c r="B97867" s="150"/>
    </row>
    <row r="97868" spans="2:2">
      <c r="B97868" s="150"/>
    </row>
    <row r="97869" spans="2:2">
      <c r="B97869" s="150"/>
    </row>
    <row r="97870" spans="2:2">
      <c r="B97870" s="150"/>
    </row>
    <row r="97871" spans="2:2">
      <c r="B97871" s="150"/>
    </row>
    <row r="97872" spans="2:2">
      <c r="B97872" s="150"/>
    </row>
    <row r="97873" spans="2:2">
      <c r="B97873" s="150"/>
    </row>
    <row r="97874" spans="2:2">
      <c r="B97874" s="150"/>
    </row>
    <row r="97875" spans="2:2">
      <c r="B97875" s="150"/>
    </row>
    <row r="97876" spans="2:2">
      <c r="B97876" s="150"/>
    </row>
    <row r="97877" spans="2:2">
      <c r="B97877" s="150"/>
    </row>
    <row r="97878" spans="2:2">
      <c r="B97878" s="150"/>
    </row>
    <row r="97879" spans="2:2">
      <c r="B97879" s="150"/>
    </row>
    <row r="97880" spans="2:2">
      <c r="B97880" s="150"/>
    </row>
    <row r="97881" spans="2:2">
      <c r="B97881" s="150"/>
    </row>
    <row r="97882" spans="2:2">
      <c r="B97882" s="150"/>
    </row>
    <row r="97883" spans="2:2">
      <c r="B97883" s="150"/>
    </row>
    <row r="97884" spans="2:2">
      <c r="B97884" s="150"/>
    </row>
    <row r="97885" spans="2:2">
      <c r="B97885" s="150"/>
    </row>
    <row r="97886" spans="2:2">
      <c r="B97886" s="150"/>
    </row>
    <row r="97887" spans="2:2">
      <c r="B97887" s="150"/>
    </row>
    <row r="97888" spans="2:2">
      <c r="B97888" s="150"/>
    </row>
    <row r="97889" spans="2:2">
      <c r="B97889" s="150"/>
    </row>
    <row r="97890" spans="2:2">
      <c r="B97890" s="150"/>
    </row>
    <row r="97891" spans="2:2">
      <c r="B97891" s="150"/>
    </row>
    <row r="97892" spans="2:2">
      <c r="B97892" s="150"/>
    </row>
    <row r="97893" spans="2:2">
      <c r="B97893" s="150"/>
    </row>
    <row r="97894" spans="2:2">
      <c r="B97894" s="150"/>
    </row>
    <row r="97895" spans="2:2">
      <c r="B97895" s="150"/>
    </row>
    <row r="97896" spans="2:2">
      <c r="B97896" s="150"/>
    </row>
    <row r="97897" spans="2:2">
      <c r="B97897" s="150"/>
    </row>
    <row r="97898" spans="2:2">
      <c r="B97898" s="150"/>
    </row>
    <row r="97899" spans="2:2">
      <c r="B97899" s="150"/>
    </row>
    <row r="97900" spans="2:2">
      <c r="B97900" s="150"/>
    </row>
    <row r="97901" spans="2:2">
      <c r="B97901" s="150"/>
    </row>
    <row r="97902" spans="2:2">
      <c r="B97902" s="150"/>
    </row>
    <row r="97903" spans="2:2">
      <c r="B97903" s="150"/>
    </row>
    <row r="97904" spans="2:2">
      <c r="B97904" s="150"/>
    </row>
    <row r="97905" spans="2:2">
      <c r="B97905" s="150"/>
    </row>
    <row r="97906" spans="2:2">
      <c r="B97906" s="150"/>
    </row>
    <row r="97907" spans="2:2">
      <c r="B97907" s="150"/>
    </row>
    <row r="97908" spans="2:2">
      <c r="B97908" s="150"/>
    </row>
    <row r="97909" spans="2:2">
      <c r="B97909" s="150"/>
    </row>
    <row r="97910" spans="2:2">
      <c r="B97910" s="150"/>
    </row>
    <row r="97911" spans="2:2">
      <c r="B97911" s="150"/>
    </row>
    <row r="97912" spans="2:2">
      <c r="B97912" s="150"/>
    </row>
    <row r="97913" spans="2:2">
      <c r="B97913" s="150"/>
    </row>
    <row r="97914" spans="2:2">
      <c r="B97914" s="150"/>
    </row>
    <row r="97915" spans="2:2">
      <c r="B97915" s="150"/>
    </row>
    <row r="97916" spans="2:2">
      <c r="B97916" s="150"/>
    </row>
    <row r="97917" spans="2:2">
      <c r="B97917" s="150"/>
    </row>
    <row r="97918" spans="2:2">
      <c r="B97918" s="150"/>
    </row>
    <row r="97919" spans="2:2">
      <c r="B97919" s="150"/>
    </row>
    <row r="97920" spans="2:2">
      <c r="B97920" s="150"/>
    </row>
    <row r="97921" spans="2:2">
      <c r="B97921" s="150"/>
    </row>
    <row r="97922" spans="2:2">
      <c r="B97922" s="150"/>
    </row>
    <row r="97923" spans="2:2">
      <c r="B97923" s="150"/>
    </row>
    <row r="97924" spans="2:2">
      <c r="B97924" s="150"/>
    </row>
    <row r="97925" spans="2:2">
      <c r="B97925" s="150"/>
    </row>
    <row r="97926" spans="2:2">
      <c r="B97926" s="150"/>
    </row>
    <row r="97927" spans="2:2">
      <c r="B97927" s="150"/>
    </row>
    <row r="97928" spans="2:2">
      <c r="B97928" s="150"/>
    </row>
    <row r="97929" spans="2:2">
      <c r="B97929" s="150"/>
    </row>
    <row r="97930" spans="2:2">
      <c r="B97930" s="150"/>
    </row>
    <row r="97931" spans="2:2">
      <c r="B97931" s="150"/>
    </row>
    <row r="97932" spans="2:2">
      <c r="B97932" s="150"/>
    </row>
    <row r="97933" spans="2:2">
      <c r="B97933" s="150"/>
    </row>
    <row r="97934" spans="2:2">
      <c r="B97934" s="150"/>
    </row>
    <row r="97935" spans="2:2">
      <c r="B97935" s="150"/>
    </row>
    <row r="97936" spans="2:2">
      <c r="B97936" s="150"/>
    </row>
    <row r="97937" spans="2:2">
      <c r="B97937" s="150"/>
    </row>
    <row r="97938" spans="2:2">
      <c r="B97938" s="150"/>
    </row>
    <row r="97939" spans="2:2">
      <c r="B97939" s="150"/>
    </row>
    <row r="97940" spans="2:2">
      <c r="B97940" s="150"/>
    </row>
    <row r="97941" spans="2:2">
      <c r="B97941" s="150"/>
    </row>
    <row r="97942" spans="2:2">
      <c r="B97942" s="150"/>
    </row>
    <row r="97943" spans="2:2">
      <c r="B97943" s="150"/>
    </row>
    <row r="97944" spans="2:2">
      <c r="B97944" s="150"/>
    </row>
    <row r="97945" spans="2:2">
      <c r="B97945" s="150"/>
    </row>
    <row r="97946" spans="2:2">
      <c r="B97946" s="150"/>
    </row>
    <row r="97947" spans="2:2">
      <c r="B97947" s="150"/>
    </row>
    <row r="97948" spans="2:2">
      <c r="B97948" s="150"/>
    </row>
    <row r="97949" spans="2:2">
      <c r="B97949" s="150"/>
    </row>
    <row r="97950" spans="2:2">
      <c r="B97950" s="150"/>
    </row>
    <row r="97951" spans="2:2">
      <c r="B97951" s="150"/>
    </row>
    <row r="97952" spans="2:2">
      <c r="B97952" s="150"/>
    </row>
    <row r="97953" spans="2:2">
      <c r="B97953" s="150"/>
    </row>
    <row r="97954" spans="2:2">
      <c r="B97954" s="150"/>
    </row>
    <row r="97955" spans="2:2">
      <c r="B97955" s="150"/>
    </row>
    <row r="97956" spans="2:2">
      <c r="B97956" s="150"/>
    </row>
    <row r="97957" spans="2:2">
      <c r="B97957" s="150"/>
    </row>
    <row r="97958" spans="2:2">
      <c r="B97958" s="150"/>
    </row>
    <row r="97959" spans="2:2">
      <c r="B97959" s="150"/>
    </row>
    <row r="97960" spans="2:2">
      <c r="B97960" s="150"/>
    </row>
    <row r="97961" spans="2:2">
      <c r="B97961" s="150"/>
    </row>
    <row r="97962" spans="2:2">
      <c r="B97962" s="150"/>
    </row>
    <row r="97963" spans="2:2">
      <c r="B97963" s="150"/>
    </row>
    <row r="97964" spans="2:2">
      <c r="B97964" s="150"/>
    </row>
    <row r="97965" spans="2:2">
      <c r="B97965" s="150"/>
    </row>
    <row r="97966" spans="2:2">
      <c r="B97966" s="150"/>
    </row>
    <row r="97967" spans="2:2">
      <c r="B97967" s="150"/>
    </row>
    <row r="97968" spans="2:2">
      <c r="B97968" s="150"/>
    </row>
    <row r="97969" spans="2:2">
      <c r="B97969" s="150"/>
    </row>
    <row r="97970" spans="2:2">
      <c r="B97970" s="150"/>
    </row>
    <row r="97971" spans="2:2">
      <c r="B97971" s="150"/>
    </row>
    <row r="97972" spans="2:2">
      <c r="B97972" s="150"/>
    </row>
    <row r="97973" spans="2:2">
      <c r="B97973" s="150"/>
    </row>
    <row r="97974" spans="2:2">
      <c r="B97974" s="150"/>
    </row>
    <row r="97975" spans="2:2">
      <c r="B97975" s="150"/>
    </row>
    <row r="97976" spans="2:2">
      <c r="B97976" s="150"/>
    </row>
    <row r="97977" spans="2:2">
      <c r="B97977" s="150"/>
    </row>
    <row r="97978" spans="2:2">
      <c r="B97978" s="150"/>
    </row>
    <row r="97979" spans="2:2">
      <c r="B97979" s="150"/>
    </row>
    <row r="97980" spans="2:2">
      <c r="B97980" s="150"/>
    </row>
    <row r="97981" spans="2:2">
      <c r="B97981" s="150"/>
    </row>
    <row r="97982" spans="2:2">
      <c r="B97982" s="150"/>
    </row>
    <row r="97983" spans="2:2">
      <c r="B97983" s="150"/>
    </row>
    <row r="97984" spans="2:2">
      <c r="B97984" s="150"/>
    </row>
    <row r="97985" spans="2:2">
      <c r="B97985" s="150"/>
    </row>
    <row r="97986" spans="2:2">
      <c r="B97986" s="150"/>
    </row>
    <row r="97987" spans="2:2">
      <c r="B97987" s="150"/>
    </row>
    <row r="97988" spans="2:2">
      <c r="B97988" s="150"/>
    </row>
    <row r="97989" spans="2:2">
      <c r="B97989" s="150"/>
    </row>
    <row r="97990" spans="2:2">
      <c r="B97990" s="150"/>
    </row>
    <row r="97991" spans="2:2">
      <c r="B97991" s="150"/>
    </row>
    <row r="97992" spans="2:2">
      <c r="B97992" s="150"/>
    </row>
    <row r="97993" spans="2:2">
      <c r="B97993" s="150"/>
    </row>
    <row r="97994" spans="2:2">
      <c r="B97994" s="150"/>
    </row>
    <row r="97995" spans="2:2">
      <c r="B97995" s="150"/>
    </row>
    <row r="97996" spans="2:2">
      <c r="B97996" s="150"/>
    </row>
    <row r="97997" spans="2:2">
      <c r="B97997" s="150"/>
    </row>
    <row r="97998" spans="2:2">
      <c r="B97998" s="150"/>
    </row>
    <row r="97999" spans="2:2">
      <c r="B97999" s="150"/>
    </row>
    <row r="98000" spans="2:2">
      <c r="B98000" s="150"/>
    </row>
    <row r="98001" spans="2:2">
      <c r="B98001" s="150"/>
    </row>
    <row r="98002" spans="2:2">
      <c r="B98002" s="150"/>
    </row>
    <row r="98003" spans="2:2">
      <c r="B98003" s="150"/>
    </row>
    <row r="98004" spans="2:2">
      <c r="B98004" s="150"/>
    </row>
    <row r="98005" spans="2:2">
      <c r="B98005" s="150"/>
    </row>
    <row r="98006" spans="2:2">
      <c r="B98006" s="150"/>
    </row>
    <row r="98007" spans="2:2">
      <c r="B98007" s="150"/>
    </row>
    <row r="98008" spans="2:2">
      <c r="B98008" s="150"/>
    </row>
    <row r="98009" spans="2:2">
      <c r="B98009" s="150"/>
    </row>
    <row r="98010" spans="2:2">
      <c r="B98010" s="150"/>
    </row>
    <row r="98011" spans="2:2">
      <c r="B98011" s="150"/>
    </row>
    <row r="98012" spans="2:2">
      <c r="B98012" s="150"/>
    </row>
    <row r="98013" spans="2:2">
      <c r="B98013" s="150"/>
    </row>
    <row r="98014" spans="2:2">
      <c r="B98014" s="150"/>
    </row>
    <row r="98015" spans="2:2">
      <c r="B98015" s="150"/>
    </row>
    <row r="98016" spans="2:2">
      <c r="B98016" s="150"/>
    </row>
    <row r="98017" spans="2:2">
      <c r="B98017" s="150"/>
    </row>
    <row r="98018" spans="2:2">
      <c r="B98018" s="150"/>
    </row>
    <row r="98019" spans="2:2">
      <c r="B98019" s="150"/>
    </row>
    <row r="98020" spans="2:2">
      <c r="B98020" s="150"/>
    </row>
    <row r="98021" spans="2:2">
      <c r="B98021" s="150"/>
    </row>
    <row r="98022" spans="2:2">
      <c r="B98022" s="150"/>
    </row>
    <row r="98023" spans="2:2">
      <c r="B98023" s="150"/>
    </row>
    <row r="98024" spans="2:2">
      <c r="B98024" s="150"/>
    </row>
    <row r="98025" spans="2:2">
      <c r="B98025" s="150"/>
    </row>
    <row r="98026" spans="2:2">
      <c r="B98026" s="150"/>
    </row>
    <row r="98027" spans="2:2">
      <c r="B98027" s="150"/>
    </row>
    <row r="98028" spans="2:2">
      <c r="B98028" s="150"/>
    </row>
    <row r="98029" spans="2:2">
      <c r="B98029" s="150"/>
    </row>
    <row r="98030" spans="2:2">
      <c r="B98030" s="150"/>
    </row>
    <row r="98031" spans="2:2">
      <c r="B98031" s="150"/>
    </row>
    <row r="98032" spans="2:2">
      <c r="B98032" s="150"/>
    </row>
    <row r="98033" spans="2:2">
      <c r="B98033" s="150"/>
    </row>
    <row r="98034" spans="2:2">
      <c r="B98034" s="150"/>
    </row>
    <row r="98035" spans="2:2">
      <c r="B98035" s="150"/>
    </row>
    <row r="98036" spans="2:2">
      <c r="B98036" s="150"/>
    </row>
    <row r="98037" spans="2:2">
      <c r="B98037" s="150"/>
    </row>
    <row r="98038" spans="2:2">
      <c r="B98038" s="150"/>
    </row>
    <row r="98039" spans="2:2">
      <c r="B98039" s="150"/>
    </row>
    <row r="98040" spans="2:2">
      <c r="B98040" s="150"/>
    </row>
    <row r="98041" spans="2:2">
      <c r="B98041" s="150"/>
    </row>
    <row r="98042" spans="2:2">
      <c r="B98042" s="150"/>
    </row>
    <row r="98043" spans="2:2">
      <c r="B98043" s="150"/>
    </row>
    <row r="98044" spans="2:2">
      <c r="B98044" s="150"/>
    </row>
    <row r="98045" spans="2:2">
      <c r="B98045" s="150"/>
    </row>
    <row r="98046" spans="2:2">
      <c r="B98046" s="150"/>
    </row>
    <row r="98047" spans="2:2">
      <c r="B98047" s="150"/>
    </row>
    <row r="98048" spans="2:2">
      <c r="B98048" s="150"/>
    </row>
    <row r="98049" spans="2:2">
      <c r="B98049" s="150"/>
    </row>
    <row r="98050" spans="2:2">
      <c r="B98050" s="150"/>
    </row>
    <row r="98051" spans="2:2">
      <c r="B98051" s="150"/>
    </row>
    <row r="98052" spans="2:2">
      <c r="B98052" s="150"/>
    </row>
    <row r="98053" spans="2:2">
      <c r="B98053" s="150"/>
    </row>
    <row r="98054" spans="2:2">
      <c r="B98054" s="150"/>
    </row>
    <row r="98055" spans="2:2">
      <c r="B98055" s="150"/>
    </row>
    <row r="98056" spans="2:2">
      <c r="B98056" s="150"/>
    </row>
    <row r="98057" spans="2:2">
      <c r="B98057" s="150"/>
    </row>
    <row r="98058" spans="2:2">
      <c r="B98058" s="150"/>
    </row>
    <row r="98059" spans="2:2">
      <c r="B98059" s="150"/>
    </row>
    <row r="98060" spans="2:2">
      <c r="B98060" s="150"/>
    </row>
    <row r="98061" spans="2:2">
      <c r="B98061" s="150"/>
    </row>
    <row r="98062" spans="2:2">
      <c r="B98062" s="150"/>
    </row>
    <row r="98063" spans="2:2">
      <c r="B98063" s="150"/>
    </row>
    <row r="98064" spans="2:2">
      <c r="B98064" s="150"/>
    </row>
    <row r="98065" spans="2:2">
      <c r="B98065" s="150"/>
    </row>
    <row r="98066" spans="2:2">
      <c r="B98066" s="150"/>
    </row>
    <row r="98067" spans="2:2">
      <c r="B98067" s="150"/>
    </row>
    <row r="98068" spans="2:2">
      <c r="B98068" s="150"/>
    </row>
    <row r="98069" spans="2:2">
      <c r="B98069" s="150"/>
    </row>
    <row r="98070" spans="2:2">
      <c r="B98070" s="150"/>
    </row>
    <row r="98071" spans="2:2">
      <c r="B98071" s="150"/>
    </row>
    <row r="98072" spans="2:2">
      <c r="B98072" s="150"/>
    </row>
    <row r="98073" spans="2:2">
      <c r="B98073" s="150"/>
    </row>
    <row r="98074" spans="2:2">
      <c r="B98074" s="150"/>
    </row>
    <row r="98075" spans="2:2">
      <c r="B98075" s="150"/>
    </row>
    <row r="98076" spans="2:2">
      <c r="B98076" s="150"/>
    </row>
    <row r="98077" spans="2:2">
      <c r="B98077" s="150"/>
    </row>
    <row r="98078" spans="2:2">
      <c r="B98078" s="150"/>
    </row>
    <row r="98079" spans="2:2">
      <c r="B98079" s="150"/>
    </row>
    <row r="98080" spans="2:2">
      <c r="B98080" s="150"/>
    </row>
    <row r="98081" spans="2:2">
      <c r="B98081" s="150"/>
    </row>
    <row r="98082" spans="2:2">
      <c r="B98082" s="150"/>
    </row>
    <row r="98083" spans="2:2">
      <c r="B98083" s="150"/>
    </row>
    <row r="98084" spans="2:2">
      <c r="B98084" s="150"/>
    </row>
    <row r="98085" spans="2:2">
      <c r="B98085" s="150"/>
    </row>
    <row r="98086" spans="2:2">
      <c r="B98086" s="150"/>
    </row>
    <row r="98087" spans="2:2">
      <c r="B98087" s="150"/>
    </row>
    <row r="98088" spans="2:2">
      <c r="B98088" s="150"/>
    </row>
    <row r="98089" spans="2:2">
      <c r="B98089" s="150"/>
    </row>
    <row r="98090" spans="2:2">
      <c r="B98090" s="150"/>
    </row>
    <row r="98091" spans="2:2">
      <c r="B98091" s="150"/>
    </row>
    <row r="98092" spans="2:2">
      <c r="B98092" s="150"/>
    </row>
    <row r="98093" spans="2:2">
      <c r="B98093" s="150"/>
    </row>
    <row r="98094" spans="2:2">
      <c r="B98094" s="150"/>
    </row>
    <row r="98095" spans="2:2">
      <c r="B98095" s="150"/>
    </row>
    <row r="98096" spans="2:2">
      <c r="B98096" s="150"/>
    </row>
    <row r="98097" spans="2:2">
      <c r="B98097" s="150"/>
    </row>
    <row r="98098" spans="2:2">
      <c r="B98098" s="150"/>
    </row>
    <row r="98099" spans="2:2">
      <c r="B98099" s="150"/>
    </row>
    <row r="98100" spans="2:2">
      <c r="B98100" s="150"/>
    </row>
    <row r="98101" spans="2:2">
      <c r="B98101" s="150"/>
    </row>
    <row r="98102" spans="2:2">
      <c r="B98102" s="150"/>
    </row>
    <row r="98103" spans="2:2">
      <c r="B98103" s="150"/>
    </row>
    <row r="98104" spans="2:2">
      <c r="B98104" s="150"/>
    </row>
    <row r="98105" spans="2:2">
      <c r="B98105" s="150"/>
    </row>
    <row r="98106" spans="2:2">
      <c r="B98106" s="150"/>
    </row>
    <row r="98107" spans="2:2">
      <c r="B98107" s="150"/>
    </row>
    <row r="98108" spans="2:2">
      <c r="B98108" s="150"/>
    </row>
    <row r="98109" spans="2:2">
      <c r="B98109" s="150"/>
    </row>
    <row r="98110" spans="2:2">
      <c r="B98110" s="150"/>
    </row>
    <row r="98111" spans="2:2">
      <c r="B98111" s="150"/>
    </row>
    <row r="98112" spans="2:2">
      <c r="B98112" s="150"/>
    </row>
    <row r="98113" spans="2:2">
      <c r="B98113" s="150"/>
    </row>
    <row r="98114" spans="2:2">
      <c r="B98114" s="150"/>
    </row>
    <row r="98115" spans="2:2">
      <c r="B98115" s="150"/>
    </row>
    <row r="98116" spans="2:2">
      <c r="B98116" s="150"/>
    </row>
    <row r="98117" spans="2:2">
      <c r="B98117" s="150"/>
    </row>
    <row r="98118" spans="2:2">
      <c r="B98118" s="150"/>
    </row>
    <row r="98119" spans="2:2">
      <c r="B98119" s="150"/>
    </row>
    <row r="98120" spans="2:2">
      <c r="B98120" s="150"/>
    </row>
    <row r="98121" spans="2:2">
      <c r="B98121" s="150"/>
    </row>
    <row r="98122" spans="2:2">
      <c r="B98122" s="150"/>
    </row>
    <row r="98123" spans="2:2">
      <c r="B98123" s="150"/>
    </row>
    <row r="98124" spans="2:2">
      <c r="B98124" s="150"/>
    </row>
    <row r="98125" spans="2:2">
      <c r="B98125" s="150"/>
    </row>
    <row r="98126" spans="2:2">
      <c r="B98126" s="150"/>
    </row>
    <row r="98127" spans="2:2">
      <c r="B98127" s="150"/>
    </row>
    <row r="98128" spans="2:2">
      <c r="B98128" s="150"/>
    </row>
    <row r="98129" spans="2:2">
      <c r="B98129" s="150"/>
    </row>
    <row r="98130" spans="2:2">
      <c r="B98130" s="150"/>
    </row>
    <row r="98131" spans="2:2">
      <c r="B98131" s="150"/>
    </row>
    <row r="98132" spans="2:2">
      <c r="B98132" s="150"/>
    </row>
    <row r="98133" spans="2:2">
      <c r="B98133" s="150"/>
    </row>
    <row r="98134" spans="2:2">
      <c r="B98134" s="150"/>
    </row>
    <row r="98135" spans="2:2">
      <c r="B98135" s="150"/>
    </row>
    <row r="98136" spans="2:2">
      <c r="B98136" s="150"/>
    </row>
    <row r="98137" spans="2:2">
      <c r="B98137" s="150"/>
    </row>
    <row r="98138" spans="2:2">
      <c r="B98138" s="150"/>
    </row>
    <row r="98139" spans="2:2">
      <c r="B98139" s="150"/>
    </row>
    <row r="98140" spans="2:2">
      <c r="B98140" s="150"/>
    </row>
    <row r="98141" spans="2:2">
      <c r="B98141" s="150"/>
    </row>
    <row r="98142" spans="2:2">
      <c r="B98142" s="150"/>
    </row>
    <row r="98143" spans="2:2">
      <c r="B98143" s="150"/>
    </row>
    <row r="98144" spans="2:2">
      <c r="B98144" s="150"/>
    </row>
    <row r="98145" spans="2:2">
      <c r="B98145" s="150"/>
    </row>
    <row r="98146" spans="2:2">
      <c r="B98146" s="150"/>
    </row>
    <row r="98147" spans="2:2">
      <c r="B98147" s="150"/>
    </row>
    <row r="98148" spans="2:2">
      <c r="B98148" s="150"/>
    </row>
    <row r="98149" spans="2:2">
      <c r="B98149" s="150"/>
    </row>
    <row r="98150" spans="2:2">
      <c r="B98150" s="150"/>
    </row>
    <row r="98151" spans="2:2">
      <c r="B98151" s="150"/>
    </row>
    <row r="98152" spans="2:2">
      <c r="B98152" s="150"/>
    </row>
    <row r="98153" spans="2:2">
      <c r="B98153" s="150"/>
    </row>
    <row r="98154" spans="2:2">
      <c r="B98154" s="150"/>
    </row>
    <row r="98155" spans="2:2">
      <c r="B98155" s="150"/>
    </row>
    <row r="98156" spans="2:2">
      <c r="B98156" s="150"/>
    </row>
    <row r="98157" spans="2:2">
      <c r="B98157" s="150"/>
    </row>
    <row r="98158" spans="2:2">
      <c r="B98158" s="150"/>
    </row>
    <row r="98159" spans="2:2">
      <c r="B98159" s="150"/>
    </row>
    <row r="98160" spans="2:2">
      <c r="B98160" s="150"/>
    </row>
    <row r="98161" spans="2:2">
      <c r="B98161" s="150"/>
    </row>
    <row r="98162" spans="2:2">
      <c r="B98162" s="150"/>
    </row>
    <row r="98163" spans="2:2">
      <c r="B98163" s="150"/>
    </row>
    <row r="98164" spans="2:2">
      <c r="B98164" s="150"/>
    </row>
    <row r="98165" spans="2:2">
      <c r="B98165" s="150"/>
    </row>
    <row r="98166" spans="2:2">
      <c r="B98166" s="150"/>
    </row>
    <row r="98167" spans="2:2">
      <c r="B98167" s="150"/>
    </row>
    <row r="98168" spans="2:2">
      <c r="B98168" s="150"/>
    </row>
    <row r="98169" spans="2:2">
      <c r="B98169" s="150"/>
    </row>
    <row r="98170" spans="2:2">
      <c r="B98170" s="150"/>
    </row>
    <row r="98171" spans="2:2">
      <c r="B98171" s="150"/>
    </row>
    <row r="98172" spans="2:2">
      <c r="B98172" s="150"/>
    </row>
    <row r="98173" spans="2:2">
      <c r="B98173" s="150"/>
    </row>
    <row r="98174" spans="2:2">
      <c r="B98174" s="150"/>
    </row>
    <row r="98175" spans="2:2">
      <c r="B98175" s="150"/>
    </row>
    <row r="98176" spans="2:2">
      <c r="B98176" s="150"/>
    </row>
    <row r="98177" spans="2:2">
      <c r="B98177" s="150"/>
    </row>
    <row r="98178" spans="2:2">
      <c r="B98178" s="150"/>
    </row>
    <row r="98179" spans="2:2">
      <c r="B98179" s="150"/>
    </row>
    <row r="98180" spans="2:2">
      <c r="B98180" s="150"/>
    </row>
    <row r="98181" spans="2:2">
      <c r="B98181" s="150"/>
    </row>
    <row r="98182" spans="2:2">
      <c r="B98182" s="150"/>
    </row>
    <row r="98183" spans="2:2">
      <c r="B98183" s="150"/>
    </row>
    <row r="98184" spans="2:2">
      <c r="B98184" s="150"/>
    </row>
    <row r="98185" spans="2:2">
      <c r="B98185" s="150"/>
    </row>
    <row r="98186" spans="2:2">
      <c r="B98186" s="150"/>
    </row>
    <row r="98187" spans="2:2">
      <c r="B98187" s="150"/>
    </row>
    <row r="98188" spans="2:2">
      <c r="B98188" s="150"/>
    </row>
    <row r="98189" spans="2:2">
      <c r="B98189" s="150"/>
    </row>
    <row r="98190" spans="2:2">
      <c r="B98190" s="150"/>
    </row>
    <row r="98191" spans="2:2">
      <c r="B98191" s="150"/>
    </row>
    <row r="98192" spans="2:2">
      <c r="B98192" s="150"/>
    </row>
    <row r="98193" spans="2:2">
      <c r="B98193" s="150"/>
    </row>
    <row r="98194" spans="2:2">
      <c r="B98194" s="150"/>
    </row>
    <row r="98195" spans="2:2">
      <c r="B98195" s="150"/>
    </row>
    <row r="98196" spans="2:2">
      <c r="B98196" s="150"/>
    </row>
    <row r="98197" spans="2:2">
      <c r="B98197" s="150"/>
    </row>
    <row r="98198" spans="2:2">
      <c r="B98198" s="150"/>
    </row>
    <row r="98199" spans="2:2">
      <c r="B98199" s="150"/>
    </row>
    <row r="98200" spans="2:2">
      <c r="B98200" s="150"/>
    </row>
    <row r="98201" spans="2:2">
      <c r="B98201" s="150"/>
    </row>
    <row r="98202" spans="2:2">
      <c r="B98202" s="150"/>
    </row>
    <row r="98203" spans="2:2">
      <c r="B98203" s="150"/>
    </row>
    <row r="98204" spans="2:2">
      <c r="B98204" s="150"/>
    </row>
    <row r="98205" spans="2:2">
      <c r="B98205" s="150"/>
    </row>
    <row r="98206" spans="2:2">
      <c r="B98206" s="150"/>
    </row>
    <row r="98207" spans="2:2">
      <c r="B98207" s="150"/>
    </row>
    <row r="98208" spans="2:2">
      <c r="B98208" s="150"/>
    </row>
    <row r="98209" spans="2:2">
      <c r="B98209" s="150"/>
    </row>
    <row r="98210" spans="2:2">
      <c r="B98210" s="150"/>
    </row>
    <row r="98211" spans="2:2">
      <c r="B98211" s="150"/>
    </row>
    <row r="98212" spans="2:2">
      <c r="B98212" s="150"/>
    </row>
    <row r="98213" spans="2:2">
      <c r="B98213" s="150"/>
    </row>
    <row r="98214" spans="2:2">
      <c r="B98214" s="150"/>
    </row>
    <row r="98215" spans="2:2">
      <c r="B98215" s="150"/>
    </row>
    <row r="98216" spans="2:2">
      <c r="B98216" s="150"/>
    </row>
    <row r="98217" spans="2:2">
      <c r="B98217" s="150"/>
    </row>
    <row r="98218" spans="2:2">
      <c r="B98218" s="150"/>
    </row>
    <row r="98219" spans="2:2">
      <c r="B98219" s="150"/>
    </row>
    <row r="98220" spans="2:2">
      <c r="B98220" s="150"/>
    </row>
    <row r="98221" spans="2:2">
      <c r="B98221" s="150"/>
    </row>
    <row r="98222" spans="2:2">
      <c r="B98222" s="150"/>
    </row>
    <row r="98223" spans="2:2">
      <c r="B98223" s="150"/>
    </row>
    <row r="98224" spans="2:2">
      <c r="B98224" s="150"/>
    </row>
    <row r="98225" spans="2:2">
      <c r="B98225" s="150"/>
    </row>
    <row r="98226" spans="2:2">
      <c r="B98226" s="150"/>
    </row>
    <row r="98227" spans="2:2">
      <c r="B98227" s="150"/>
    </row>
    <row r="98228" spans="2:2">
      <c r="B98228" s="150"/>
    </row>
    <row r="98229" spans="2:2">
      <c r="B98229" s="150"/>
    </row>
    <row r="98230" spans="2:2">
      <c r="B98230" s="150"/>
    </row>
    <row r="98231" spans="2:2">
      <c r="B98231" s="150"/>
    </row>
    <row r="98232" spans="2:2">
      <c r="B98232" s="150"/>
    </row>
    <row r="98233" spans="2:2">
      <c r="B98233" s="150"/>
    </row>
    <row r="98234" spans="2:2">
      <c r="B98234" s="150"/>
    </row>
    <row r="98235" spans="2:2">
      <c r="B98235" s="150"/>
    </row>
    <row r="98236" spans="2:2">
      <c r="B98236" s="150"/>
    </row>
    <row r="98237" spans="2:2">
      <c r="B98237" s="150"/>
    </row>
    <row r="98238" spans="2:2">
      <c r="B98238" s="150"/>
    </row>
    <row r="98239" spans="2:2">
      <c r="B98239" s="150"/>
    </row>
    <row r="98240" spans="2:2">
      <c r="B98240" s="150"/>
    </row>
    <row r="98241" spans="2:2">
      <c r="B98241" s="150"/>
    </row>
    <row r="98242" spans="2:2">
      <c r="B98242" s="150"/>
    </row>
    <row r="98243" spans="2:2">
      <c r="B98243" s="150"/>
    </row>
    <row r="98244" spans="2:2">
      <c r="B98244" s="150"/>
    </row>
    <row r="98245" spans="2:2">
      <c r="B98245" s="150"/>
    </row>
    <row r="98246" spans="2:2">
      <c r="B98246" s="150"/>
    </row>
    <row r="98247" spans="2:2">
      <c r="B98247" s="150"/>
    </row>
    <row r="98248" spans="2:2">
      <c r="B98248" s="150"/>
    </row>
    <row r="98249" spans="2:2">
      <c r="B98249" s="150"/>
    </row>
    <row r="98250" spans="2:2">
      <c r="B98250" s="150"/>
    </row>
    <row r="98251" spans="2:2">
      <c r="B98251" s="150"/>
    </row>
    <row r="98252" spans="2:2">
      <c r="B98252" s="150"/>
    </row>
    <row r="98253" spans="2:2">
      <c r="B98253" s="150"/>
    </row>
    <row r="98254" spans="2:2">
      <c r="B98254" s="150"/>
    </row>
    <row r="98255" spans="2:2">
      <c r="B98255" s="150"/>
    </row>
    <row r="98256" spans="2:2">
      <c r="B98256" s="150"/>
    </row>
    <row r="98257" spans="2:2">
      <c r="B98257" s="150"/>
    </row>
    <row r="98258" spans="2:2">
      <c r="B98258" s="150"/>
    </row>
    <row r="98259" spans="2:2">
      <c r="B98259" s="150"/>
    </row>
    <row r="98260" spans="2:2">
      <c r="B98260" s="150"/>
    </row>
    <row r="98261" spans="2:2">
      <c r="B98261" s="150"/>
    </row>
    <row r="98262" spans="2:2">
      <c r="B98262" s="150"/>
    </row>
    <row r="98263" spans="2:2">
      <c r="B98263" s="150"/>
    </row>
    <row r="98264" spans="2:2">
      <c r="B98264" s="150"/>
    </row>
    <row r="98265" spans="2:2">
      <c r="B98265" s="150"/>
    </row>
    <row r="98266" spans="2:2">
      <c r="B98266" s="150"/>
    </row>
    <row r="98267" spans="2:2">
      <c r="B98267" s="150"/>
    </row>
    <row r="98268" spans="2:2">
      <c r="B98268" s="150"/>
    </row>
    <row r="98269" spans="2:2">
      <c r="B98269" s="150"/>
    </row>
    <row r="98270" spans="2:2">
      <c r="B98270" s="150"/>
    </row>
    <row r="98271" spans="2:2">
      <c r="B98271" s="150"/>
    </row>
    <row r="98272" spans="2:2">
      <c r="B98272" s="150"/>
    </row>
    <row r="98273" spans="2:2">
      <c r="B98273" s="150"/>
    </row>
    <row r="98274" spans="2:2">
      <c r="B98274" s="150"/>
    </row>
    <row r="98275" spans="2:2">
      <c r="B98275" s="150"/>
    </row>
    <row r="98276" spans="2:2">
      <c r="B98276" s="150"/>
    </row>
    <row r="98277" spans="2:2">
      <c r="B98277" s="150"/>
    </row>
    <row r="98278" spans="2:2">
      <c r="B98278" s="150"/>
    </row>
    <row r="98279" spans="2:2">
      <c r="B98279" s="150"/>
    </row>
    <row r="98280" spans="2:2">
      <c r="B98280" s="150"/>
    </row>
    <row r="98281" spans="2:2">
      <c r="B98281" s="150"/>
    </row>
    <row r="98282" spans="2:2">
      <c r="B98282" s="150"/>
    </row>
    <row r="98283" spans="2:2">
      <c r="B98283" s="150"/>
    </row>
    <row r="98284" spans="2:2">
      <c r="B98284" s="150"/>
    </row>
    <row r="98285" spans="2:2">
      <c r="B98285" s="150"/>
    </row>
    <row r="98286" spans="2:2">
      <c r="B98286" s="150"/>
    </row>
    <row r="98287" spans="2:2">
      <c r="B98287" s="150"/>
    </row>
    <row r="98288" spans="2:2">
      <c r="B98288" s="150"/>
    </row>
    <row r="98289" spans="2:2">
      <c r="B98289" s="150"/>
    </row>
    <row r="98290" spans="2:2">
      <c r="B98290" s="150"/>
    </row>
    <row r="98291" spans="2:2">
      <c r="B98291" s="150"/>
    </row>
    <row r="98292" spans="2:2">
      <c r="B98292" s="150"/>
    </row>
    <row r="98293" spans="2:2">
      <c r="B98293" s="150"/>
    </row>
    <row r="98294" spans="2:2">
      <c r="B98294" s="150"/>
    </row>
    <row r="98295" spans="2:2">
      <c r="B98295" s="150"/>
    </row>
    <row r="98296" spans="2:2">
      <c r="B98296" s="150"/>
    </row>
    <row r="98297" spans="2:2">
      <c r="B98297" s="150"/>
    </row>
    <row r="98298" spans="2:2">
      <c r="B98298" s="150"/>
    </row>
    <row r="98299" spans="2:2">
      <c r="B98299" s="150"/>
    </row>
    <row r="98300" spans="2:2">
      <c r="B98300" s="150"/>
    </row>
    <row r="98301" spans="2:2">
      <c r="B98301" s="150"/>
    </row>
    <row r="98302" spans="2:2">
      <c r="B98302" s="150"/>
    </row>
    <row r="98303" spans="2:2">
      <c r="B98303" s="150"/>
    </row>
    <row r="98304" spans="2:2">
      <c r="B98304" s="150"/>
    </row>
    <row r="98305" spans="2:2">
      <c r="B98305" s="150"/>
    </row>
    <row r="98306" spans="2:2">
      <c r="B98306" s="150"/>
    </row>
    <row r="98307" spans="2:2">
      <c r="B98307" s="150"/>
    </row>
    <row r="98308" spans="2:2">
      <c r="B98308" s="150"/>
    </row>
    <row r="98309" spans="2:2">
      <c r="B98309" s="150"/>
    </row>
    <row r="98310" spans="2:2">
      <c r="B98310" s="150"/>
    </row>
    <row r="98311" spans="2:2">
      <c r="B98311" s="150"/>
    </row>
    <row r="98312" spans="2:2">
      <c r="B98312" s="150"/>
    </row>
    <row r="98313" spans="2:2">
      <c r="B98313" s="150"/>
    </row>
    <row r="98314" spans="2:2">
      <c r="B98314" s="150"/>
    </row>
    <row r="98315" spans="2:2">
      <c r="B98315" s="150"/>
    </row>
    <row r="98316" spans="2:2">
      <c r="B98316" s="150"/>
    </row>
    <row r="98317" spans="2:2">
      <c r="B98317" s="150"/>
    </row>
    <row r="98318" spans="2:2">
      <c r="B98318" s="150"/>
    </row>
    <row r="98319" spans="2:2">
      <c r="B98319" s="150"/>
    </row>
    <row r="98320" spans="2:2">
      <c r="B98320" s="150"/>
    </row>
    <row r="98321" spans="2:2">
      <c r="B98321" s="150"/>
    </row>
    <row r="98322" spans="2:2">
      <c r="B98322" s="150"/>
    </row>
    <row r="98323" spans="2:2">
      <c r="B98323" s="150"/>
    </row>
    <row r="98324" spans="2:2">
      <c r="B98324" s="150"/>
    </row>
    <row r="98325" spans="2:2">
      <c r="B98325" s="150"/>
    </row>
    <row r="98326" spans="2:2">
      <c r="B98326" s="150"/>
    </row>
    <row r="98327" spans="2:2">
      <c r="B98327" s="150"/>
    </row>
    <row r="98328" spans="2:2">
      <c r="B98328" s="150"/>
    </row>
    <row r="98329" spans="2:2">
      <c r="B98329" s="150"/>
    </row>
    <row r="98330" spans="2:2">
      <c r="B98330" s="150"/>
    </row>
    <row r="98331" spans="2:2">
      <c r="B98331" s="150"/>
    </row>
    <row r="98332" spans="2:2">
      <c r="B98332" s="150"/>
    </row>
    <row r="98333" spans="2:2">
      <c r="B98333" s="150"/>
    </row>
    <row r="98334" spans="2:2">
      <c r="B98334" s="150"/>
    </row>
    <row r="98335" spans="2:2">
      <c r="B98335" s="150"/>
    </row>
    <row r="98336" spans="2:2">
      <c r="B98336" s="150"/>
    </row>
    <row r="98337" spans="2:2">
      <c r="B98337" s="150"/>
    </row>
    <row r="98338" spans="2:2">
      <c r="B98338" s="150"/>
    </row>
    <row r="98339" spans="2:2">
      <c r="B98339" s="150"/>
    </row>
    <row r="98340" spans="2:2">
      <c r="B98340" s="150"/>
    </row>
    <row r="98341" spans="2:2">
      <c r="B98341" s="150"/>
    </row>
    <row r="98342" spans="2:2">
      <c r="B98342" s="150"/>
    </row>
    <row r="98343" spans="2:2">
      <c r="B98343" s="150"/>
    </row>
    <row r="98344" spans="2:2">
      <c r="B98344" s="150"/>
    </row>
    <row r="98345" spans="2:2">
      <c r="B98345" s="150"/>
    </row>
    <row r="98346" spans="2:2">
      <c r="B98346" s="150"/>
    </row>
    <row r="98347" spans="2:2">
      <c r="B98347" s="150"/>
    </row>
    <row r="98348" spans="2:2">
      <c r="B98348" s="150"/>
    </row>
    <row r="98349" spans="2:2">
      <c r="B98349" s="150"/>
    </row>
    <row r="98350" spans="2:2">
      <c r="B98350" s="150"/>
    </row>
    <row r="98351" spans="2:2">
      <c r="B98351" s="150"/>
    </row>
    <row r="98352" spans="2:2">
      <c r="B98352" s="150"/>
    </row>
    <row r="98353" spans="2:2">
      <c r="B98353" s="150"/>
    </row>
    <row r="98354" spans="2:2">
      <c r="B98354" s="150"/>
    </row>
    <row r="98355" spans="2:2">
      <c r="B98355" s="150"/>
    </row>
    <row r="98356" spans="2:2">
      <c r="B98356" s="150"/>
    </row>
    <row r="98357" spans="2:2">
      <c r="B98357" s="150"/>
    </row>
    <row r="98358" spans="2:2">
      <c r="B98358" s="150"/>
    </row>
    <row r="98359" spans="2:2">
      <c r="B98359" s="150"/>
    </row>
    <row r="98360" spans="2:2">
      <c r="B98360" s="150"/>
    </row>
    <row r="98361" spans="2:2">
      <c r="B98361" s="150"/>
    </row>
    <row r="98362" spans="2:2">
      <c r="B98362" s="150"/>
    </row>
    <row r="98363" spans="2:2">
      <c r="B98363" s="150"/>
    </row>
    <row r="98364" spans="2:2">
      <c r="B98364" s="150"/>
    </row>
    <row r="98365" spans="2:2">
      <c r="B98365" s="150"/>
    </row>
    <row r="98366" spans="2:2">
      <c r="B98366" s="150"/>
    </row>
    <row r="98367" spans="2:2">
      <c r="B98367" s="150"/>
    </row>
    <row r="98368" spans="2:2">
      <c r="B98368" s="150"/>
    </row>
    <row r="98369" spans="2:2">
      <c r="B98369" s="150"/>
    </row>
    <row r="98370" spans="2:2">
      <c r="B98370" s="150"/>
    </row>
    <row r="98371" spans="2:2">
      <c r="B98371" s="150"/>
    </row>
    <row r="98372" spans="2:2">
      <c r="B98372" s="150"/>
    </row>
    <row r="98373" spans="2:2">
      <c r="B98373" s="150"/>
    </row>
    <row r="98374" spans="2:2">
      <c r="B98374" s="150"/>
    </row>
    <row r="98375" spans="2:2">
      <c r="B98375" s="150"/>
    </row>
    <row r="98376" spans="2:2">
      <c r="B98376" s="150"/>
    </row>
    <row r="98377" spans="2:2">
      <c r="B98377" s="150"/>
    </row>
    <row r="98378" spans="2:2">
      <c r="B98378" s="150"/>
    </row>
    <row r="98379" spans="2:2">
      <c r="B98379" s="150"/>
    </row>
    <row r="98380" spans="2:2">
      <c r="B98380" s="150"/>
    </row>
    <row r="98381" spans="2:2">
      <c r="B98381" s="150"/>
    </row>
    <row r="98382" spans="2:2">
      <c r="B98382" s="150"/>
    </row>
    <row r="98383" spans="2:2">
      <c r="B98383" s="150"/>
    </row>
    <row r="98384" spans="2:2">
      <c r="B98384" s="150"/>
    </row>
    <row r="98385" spans="2:2">
      <c r="B98385" s="150"/>
    </row>
    <row r="98386" spans="2:2">
      <c r="B98386" s="150"/>
    </row>
    <row r="98387" spans="2:2">
      <c r="B98387" s="150"/>
    </row>
    <row r="98388" spans="2:2">
      <c r="B98388" s="150"/>
    </row>
    <row r="98389" spans="2:2">
      <c r="B98389" s="150"/>
    </row>
    <row r="98390" spans="2:2">
      <c r="B98390" s="150"/>
    </row>
    <row r="98391" spans="2:2">
      <c r="B98391" s="150"/>
    </row>
    <row r="98392" spans="2:2">
      <c r="B98392" s="150"/>
    </row>
    <row r="98393" spans="2:2">
      <c r="B98393" s="150"/>
    </row>
    <row r="98394" spans="2:2">
      <c r="B98394" s="150"/>
    </row>
    <row r="98395" spans="2:2">
      <c r="B98395" s="150"/>
    </row>
    <row r="98396" spans="2:2">
      <c r="B98396" s="150"/>
    </row>
    <row r="98397" spans="2:2">
      <c r="B98397" s="150"/>
    </row>
    <row r="98398" spans="2:2">
      <c r="B98398" s="150"/>
    </row>
    <row r="98399" spans="2:2">
      <c r="B98399" s="150"/>
    </row>
    <row r="98400" spans="2:2">
      <c r="B98400" s="150"/>
    </row>
    <row r="98401" spans="2:2">
      <c r="B98401" s="150"/>
    </row>
    <row r="98402" spans="2:2">
      <c r="B98402" s="150"/>
    </row>
    <row r="98403" spans="2:2">
      <c r="B98403" s="150"/>
    </row>
    <row r="98404" spans="2:2">
      <c r="B98404" s="150"/>
    </row>
    <row r="98405" spans="2:2">
      <c r="B98405" s="150"/>
    </row>
    <row r="98406" spans="2:2">
      <c r="B98406" s="150"/>
    </row>
    <row r="98407" spans="2:2">
      <c r="B98407" s="150"/>
    </row>
    <row r="98408" spans="2:2">
      <c r="B98408" s="150"/>
    </row>
    <row r="98409" spans="2:2">
      <c r="B98409" s="150"/>
    </row>
    <row r="98410" spans="2:2">
      <c r="B98410" s="150"/>
    </row>
    <row r="98411" spans="2:2">
      <c r="B98411" s="150"/>
    </row>
    <row r="98412" spans="2:2">
      <c r="B98412" s="150"/>
    </row>
    <row r="98413" spans="2:2">
      <c r="B98413" s="150"/>
    </row>
    <row r="98414" spans="2:2">
      <c r="B98414" s="150"/>
    </row>
    <row r="98415" spans="2:2">
      <c r="B98415" s="150"/>
    </row>
    <row r="98416" spans="2:2">
      <c r="B98416" s="150"/>
    </row>
    <row r="98417" spans="2:2">
      <c r="B98417" s="150"/>
    </row>
    <row r="98418" spans="2:2">
      <c r="B98418" s="150"/>
    </row>
    <row r="98419" spans="2:2">
      <c r="B98419" s="150"/>
    </row>
    <row r="98420" spans="2:2">
      <c r="B98420" s="150"/>
    </row>
    <row r="98421" spans="2:2">
      <c r="B98421" s="150"/>
    </row>
    <row r="98422" spans="2:2">
      <c r="B98422" s="150"/>
    </row>
    <row r="98423" spans="2:2">
      <c r="B98423" s="150"/>
    </row>
    <row r="98424" spans="2:2">
      <c r="B98424" s="150"/>
    </row>
    <row r="98425" spans="2:2">
      <c r="B98425" s="150"/>
    </row>
    <row r="98426" spans="2:2">
      <c r="B98426" s="150"/>
    </row>
    <row r="98427" spans="2:2">
      <c r="B98427" s="150"/>
    </row>
    <row r="98428" spans="2:2">
      <c r="B98428" s="150"/>
    </row>
    <row r="98429" spans="2:2">
      <c r="B98429" s="150"/>
    </row>
    <row r="98430" spans="2:2">
      <c r="B98430" s="150"/>
    </row>
    <row r="98431" spans="2:2">
      <c r="B98431" s="150"/>
    </row>
    <row r="98432" spans="2:2">
      <c r="B98432" s="150"/>
    </row>
    <row r="98433" spans="2:2">
      <c r="B98433" s="150"/>
    </row>
    <row r="98434" spans="2:2">
      <c r="B98434" s="150"/>
    </row>
    <row r="98435" spans="2:2">
      <c r="B98435" s="150"/>
    </row>
    <row r="98436" spans="2:2">
      <c r="B98436" s="150"/>
    </row>
    <row r="98437" spans="2:2">
      <c r="B98437" s="150"/>
    </row>
    <row r="98438" spans="2:2">
      <c r="B98438" s="150"/>
    </row>
    <row r="98439" spans="2:2">
      <c r="B98439" s="150"/>
    </row>
    <row r="98440" spans="2:2">
      <c r="B98440" s="150"/>
    </row>
    <row r="98441" spans="2:2">
      <c r="B98441" s="150"/>
    </row>
    <row r="98442" spans="2:2">
      <c r="B98442" s="150"/>
    </row>
    <row r="98443" spans="2:2">
      <c r="B98443" s="150"/>
    </row>
    <row r="98444" spans="2:2">
      <c r="B98444" s="150"/>
    </row>
    <row r="98445" spans="2:2">
      <c r="B98445" s="150"/>
    </row>
    <row r="98446" spans="2:2">
      <c r="B98446" s="150"/>
    </row>
    <row r="98447" spans="2:2">
      <c r="B98447" s="150"/>
    </row>
    <row r="98448" spans="2:2">
      <c r="B98448" s="150"/>
    </row>
    <row r="98449" spans="2:2">
      <c r="B98449" s="150"/>
    </row>
    <row r="98450" spans="2:2">
      <c r="B98450" s="150"/>
    </row>
    <row r="98451" spans="2:2">
      <c r="B98451" s="150"/>
    </row>
    <row r="98452" spans="2:2">
      <c r="B98452" s="150"/>
    </row>
    <row r="98453" spans="2:2">
      <c r="B98453" s="150"/>
    </row>
    <row r="98454" spans="2:2">
      <c r="B98454" s="150"/>
    </row>
    <row r="98455" spans="2:2">
      <c r="B98455" s="150"/>
    </row>
    <row r="98456" spans="2:2">
      <c r="B98456" s="150"/>
    </row>
    <row r="98457" spans="2:2">
      <c r="B98457" s="150"/>
    </row>
    <row r="98458" spans="2:2">
      <c r="B98458" s="150"/>
    </row>
    <row r="98459" spans="2:2">
      <c r="B98459" s="150"/>
    </row>
    <row r="98460" spans="2:2">
      <c r="B98460" s="150"/>
    </row>
    <row r="98461" spans="2:2">
      <c r="B98461" s="150"/>
    </row>
    <row r="98462" spans="2:2">
      <c r="B98462" s="150"/>
    </row>
    <row r="98463" spans="2:2">
      <c r="B98463" s="150"/>
    </row>
    <row r="98464" spans="2:2">
      <c r="B98464" s="150"/>
    </row>
    <row r="98465" spans="2:2">
      <c r="B98465" s="150"/>
    </row>
    <row r="98466" spans="2:2">
      <c r="B98466" s="150"/>
    </row>
    <row r="98467" spans="2:2">
      <c r="B98467" s="150"/>
    </row>
    <row r="98468" spans="2:2">
      <c r="B98468" s="150"/>
    </row>
    <row r="98469" spans="2:2">
      <c r="B98469" s="150"/>
    </row>
    <row r="98470" spans="2:2">
      <c r="B98470" s="150"/>
    </row>
    <row r="98471" spans="2:2">
      <c r="B98471" s="150"/>
    </row>
    <row r="98472" spans="2:2">
      <c r="B98472" s="150"/>
    </row>
    <row r="98473" spans="2:2">
      <c r="B98473" s="150"/>
    </row>
    <row r="98474" spans="2:2">
      <c r="B98474" s="150"/>
    </row>
    <row r="98475" spans="2:2">
      <c r="B98475" s="150"/>
    </row>
    <row r="98476" spans="2:2">
      <c r="B98476" s="150"/>
    </row>
    <row r="98477" spans="2:2">
      <c r="B98477" s="150"/>
    </row>
    <row r="98478" spans="2:2">
      <c r="B98478" s="150"/>
    </row>
    <row r="98479" spans="2:2">
      <c r="B98479" s="150"/>
    </row>
    <row r="98480" spans="2:2">
      <c r="B98480" s="150"/>
    </row>
    <row r="98481" spans="2:2">
      <c r="B98481" s="150"/>
    </row>
    <row r="98482" spans="2:2">
      <c r="B98482" s="150"/>
    </row>
    <row r="98483" spans="2:2">
      <c r="B98483" s="150"/>
    </row>
    <row r="98484" spans="2:2">
      <c r="B98484" s="150"/>
    </row>
    <row r="98485" spans="2:2">
      <c r="B98485" s="150"/>
    </row>
    <row r="98486" spans="2:2">
      <c r="B98486" s="150"/>
    </row>
    <row r="98487" spans="2:2">
      <c r="B98487" s="150"/>
    </row>
    <row r="98488" spans="2:2">
      <c r="B98488" s="150"/>
    </row>
    <row r="98489" spans="2:2">
      <c r="B98489" s="150"/>
    </row>
    <row r="98490" spans="2:2">
      <c r="B98490" s="150"/>
    </row>
    <row r="98491" spans="2:2">
      <c r="B98491" s="150"/>
    </row>
    <row r="98492" spans="2:2">
      <c r="B98492" s="150"/>
    </row>
    <row r="98493" spans="2:2">
      <c r="B98493" s="150"/>
    </row>
    <row r="98494" spans="2:2">
      <c r="B98494" s="150"/>
    </row>
    <row r="98495" spans="2:2">
      <c r="B98495" s="150"/>
    </row>
    <row r="98496" spans="2:2">
      <c r="B98496" s="150"/>
    </row>
    <row r="98497" spans="2:2">
      <c r="B98497" s="150"/>
    </row>
    <row r="98498" spans="2:2">
      <c r="B98498" s="150"/>
    </row>
    <row r="98499" spans="2:2">
      <c r="B98499" s="150"/>
    </row>
    <row r="98500" spans="2:2">
      <c r="B98500" s="150"/>
    </row>
    <row r="98501" spans="2:2">
      <c r="B98501" s="150"/>
    </row>
    <row r="98502" spans="2:2">
      <c r="B98502" s="150"/>
    </row>
    <row r="98503" spans="2:2">
      <c r="B98503" s="150"/>
    </row>
    <row r="98504" spans="2:2">
      <c r="B98504" s="150"/>
    </row>
    <row r="98505" spans="2:2">
      <c r="B98505" s="150"/>
    </row>
    <row r="98506" spans="2:2">
      <c r="B98506" s="150"/>
    </row>
    <row r="98507" spans="2:2">
      <c r="B98507" s="150"/>
    </row>
    <row r="98508" spans="2:2">
      <c r="B98508" s="150"/>
    </row>
    <row r="98509" spans="2:2">
      <c r="B98509" s="150"/>
    </row>
    <row r="98510" spans="2:2">
      <c r="B98510" s="150"/>
    </row>
    <row r="98511" spans="2:2">
      <c r="B98511" s="150"/>
    </row>
    <row r="98512" spans="2:2">
      <c r="B98512" s="150"/>
    </row>
    <row r="98513" spans="2:2">
      <c r="B98513" s="150"/>
    </row>
    <row r="98514" spans="2:2">
      <c r="B98514" s="150"/>
    </row>
    <row r="98515" spans="2:2">
      <c r="B98515" s="150"/>
    </row>
    <row r="98516" spans="2:2">
      <c r="B98516" s="150"/>
    </row>
    <row r="98517" spans="2:2">
      <c r="B98517" s="150"/>
    </row>
    <row r="98518" spans="2:2">
      <c r="B98518" s="150"/>
    </row>
    <row r="98519" spans="2:2">
      <c r="B98519" s="150"/>
    </row>
    <row r="98520" spans="2:2">
      <c r="B98520" s="150"/>
    </row>
    <row r="98521" spans="2:2">
      <c r="B98521" s="150"/>
    </row>
    <row r="98522" spans="2:2">
      <c r="B98522" s="150"/>
    </row>
    <row r="98523" spans="2:2">
      <c r="B98523" s="150"/>
    </row>
    <row r="98524" spans="2:2">
      <c r="B98524" s="150"/>
    </row>
    <row r="98525" spans="2:2">
      <c r="B98525" s="150"/>
    </row>
    <row r="98526" spans="2:2">
      <c r="B98526" s="150"/>
    </row>
    <row r="98527" spans="2:2">
      <c r="B98527" s="150"/>
    </row>
    <row r="98528" spans="2:2">
      <c r="B98528" s="150"/>
    </row>
    <row r="98529" spans="2:2">
      <c r="B98529" s="150"/>
    </row>
    <row r="98530" spans="2:2">
      <c r="B98530" s="150"/>
    </row>
    <row r="98531" spans="2:2">
      <c r="B98531" s="150"/>
    </row>
    <row r="98532" spans="2:2">
      <c r="B98532" s="150"/>
    </row>
    <row r="98533" spans="2:2">
      <c r="B98533" s="150"/>
    </row>
    <row r="98534" spans="2:2">
      <c r="B98534" s="150"/>
    </row>
    <row r="98535" spans="2:2">
      <c r="B98535" s="150"/>
    </row>
    <row r="98536" spans="2:2">
      <c r="B98536" s="150"/>
    </row>
    <row r="98537" spans="2:2">
      <c r="B98537" s="150"/>
    </row>
    <row r="98538" spans="2:2">
      <c r="B98538" s="150"/>
    </row>
    <row r="98539" spans="2:2">
      <c r="B98539" s="150"/>
    </row>
    <row r="98540" spans="2:2">
      <c r="B98540" s="150"/>
    </row>
    <row r="98541" spans="2:2">
      <c r="B98541" s="150"/>
    </row>
    <row r="98542" spans="2:2">
      <c r="B98542" s="150"/>
    </row>
    <row r="98543" spans="2:2">
      <c r="B98543" s="150"/>
    </row>
    <row r="98544" spans="2:2">
      <c r="B98544" s="150"/>
    </row>
    <row r="98545" spans="2:2">
      <c r="B98545" s="150"/>
    </row>
    <row r="98546" spans="2:2">
      <c r="B98546" s="150"/>
    </row>
    <row r="98547" spans="2:2">
      <c r="B98547" s="150"/>
    </row>
    <row r="98548" spans="2:2">
      <c r="B98548" s="150"/>
    </row>
    <row r="98549" spans="2:2">
      <c r="B98549" s="150"/>
    </row>
    <row r="98550" spans="2:2">
      <c r="B98550" s="150"/>
    </row>
    <row r="98551" spans="2:2">
      <c r="B98551" s="150"/>
    </row>
    <row r="98552" spans="2:2">
      <c r="B98552" s="150"/>
    </row>
    <row r="98553" spans="2:2">
      <c r="B98553" s="150"/>
    </row>
    <row r="98554" spans="2:2">
      <c r="B98554" s="150"/>
    </row>
    <row r="98555" spans="2:2">
      <c r="B98555" s="150"/>
    </row>
    <row r="98556" spans="2:2">
      <c r="B98556" s="150"/>
    </row>
    <row r="98557" spans="2:2">
      <c r="B98557" s="150"/>
    </row>
    <row r="98558" spans="2:2">
      <c r="B98558" s="150"/>
    </row>
    <row r="98559" spans="2:2">
      <c r="B98559" s="150"/>
    </row>
    <row r="98560" spans="2:2">
      <c r="B98560" s="150"/>
    </row>
    <row r="98561" spans="2:2">
      <c r="B98561" s="150"/>
    </row>
    <row r="98562" spans="2:2">
      <c r="B98562" s="150"/>
    </row>
    <row r="98563" spans="2:2">
      <c r="B98563" s="150"/>
    </row>
    <row r="98564" spans="2:2">
      <c r="B98564" s="150"/>
    </row>
    <row r="98565" spans="2:2">
      <c r="B98565" s="150"/>
    </row>
    <row r="98566" spans="2:2">
      <c r="B98566" s="150"/>
    </row>
    <row r="98567" spans="2:2">
      <c r="B98567" s="150"/>
    </row>
    <row r="98568" spans="2:2">
      <c r="B98568" s="150"/>
    </row>
    <row r="98569" spans="2:2">
      <c r="B98569" s="150"/>
    </row>
    <row r="98570" spans="2:2">
      <c r="B98570" s="150"/>
    </row>
    <row r="98571" spans="2:2">
      <c r="B98571" s="150"/>
    </row>
    <row r="98572" spans="2:2">
      <c r="B98572" s="150"/>
    </row>
    <row r="98573" spans="2:2">
      <c r="B98573" s="150"/>
    </row>
    <row r="98574" spans="2:2">
      <c r="B98574" s="150"/>
    </row>
    <row r="98575" spans="2:2">
      <c r="B98575" s="150"/>
    </row>
    <row r="98576" spans="2:2">
      <c r="B98576" s="150"/>
    </row>
    <row r="98577" spans="2:2">
      <c r="B98577" s="150"/>
    </row>
    <row r="98578" spans="2:2">
      <c r="B98578" s="150"/>
    </row>
    <row r="98579" spans="2:2">
      <c r="B98579" s="150"/>
    </row>
    <row r="98580" spans="2:2">
      <c r="B98580" s="150"/>
    </row>
    <row r="98581" spans="2:2">
      <c r="B98581" s="150"/>
    </row>
    <row r="98582" spans="2:2">
      <c r="B98582" s="150"/>
    </row>
    <row r="98583" spans="2:2">
      <c r="B98583" s="150"/>
    </row>
    <row r="98584" spans="2:2">
      <c r="B98584" s="150"/>
    </row>
    <row r="98585" spans="2:2">
      <c r="B98585" s="150"/>
    </row>
    <row r="98586" spans="2:2">
      <c r="B98586" s="150"/>
    </row>
    <row r="98587" spans="2:2">
      <c r="B98587" s="150"/>
    </row>
    <row r="98588" spans="2:2">
      <c r="B98588" s="150"/>
    </row>
    <row r="98589" spans="2:2">
      <c r="B98589" s="150"/>
    </row>
    <row r="98590" spans="2:2">
      <c r="B98590" s="150"/>
    </row>
    <row r="98591" spans="2:2">
      <c r="B98591" s="150"/>
    </row>
    <row r="98592" spans="2:2">
      <c r="B98592" s="150"/>
    </row>
    <row r="98593" spans="2:2">
      <c r="B98593" s="150"/>
    </row>
    <row r="98594" spans="2:2">
      <c r="B98594" s="150"/>
    </row>
    <row r="98595" spans="2:2">
      <c r="B98595" s="150"/>
    </row>
    <row r="98596" spans="2:2">
      <c r="B98596" s="150"/>
    </row>
    <row r="98597" spans="2:2">
      <c r="B98597" s="150"/>
    </row>
    <row r="98598" spans="2:2">
      <c r="B98598" s="150"/>
    </row>
    <row r="98599" spans="2:2">
      <c r="B98599" s="150"/>
    </row>
    <row r="98600" spans="2:2">
      <c r="B98600" s="150"/>
    </row>
    <row r="98601" spans="2:2">
      <c r="B98601" s="150"/>
    </row>
    <row r="98602" spans="2:2">
      <c r="B98602" s="150"/>
    </row>
    <row r="98603" spans="2:2">
      <c r="B98603" s="150"/>
    </row>
    <row r="98604" spans="2:2">
      <c r="B98604" s="150"/>
    </row>
    <row r="98605" spans="2:2">
      <c r="B98605" s="150"/>
    </row>
    <row r="98606" spans="2:2">
      <c r="B98606" s="150"/>
    </row>
    <row r="98607" spans="2:2">
      <c r="B98607" s="150"/>
    </row>
    <row r="98608" spans="2:2">
      <c r="B98608" s="150"/>
    </row>
    <row r="98609" spans="2:2">
      <c r="B98609" s="150"/>
    </row>
    <row r="98610" spans="2:2">
      <c r="B98610" s="150"/>
    </row>
    <row r="98611" spans="2:2">
      <c r="B98611" s="150"/>
    </row>
    <row r="98612" spans="2:2">
      <c r="B98612" s="150"/>
    </row>
    <row r="98613" spans="2:2">
      <c r="B98613" s="150"/>
    </row>
    <row r="98614" spans="2:2">
      <c r="B98614" s="150"/>
    </row>
    <row r="98615" spans="2:2">
      <c r="B98615" s="150"/>
    </row>
    <row r="98616" spans="2:2">
      <c r="B98616" s="150"/>
    </row>
    <row r="98617" spans="2:2">
      <c r="B98617" s="150"/>
    </row>
    <row r="98618" spans="2:2">
      <c r="B98618" s="150"/>
    </row>
    <row r="98619" spans="2:2">
      <c r="B98619" s="150"/>
    </row>
    <row r="98620" spans="2:2">
      <c r="B98620" s="150"/>
    </row>
    <row r="98621" spans="2:2">
      <c r="B98621" s="150"/>
    </row>
    <row r="98622" spans="2:2">
      <c r="B98622" s="150"/>
    </row>
    <row r="98623" spans="2:2">
      <c r="B98623" s="150"/>
    </row>
    <row r="98624" spans="2:2">
      <c r="B98624" s="150"/>
    </row>
    <row r="98625" spans="2:2">
      <c r="B98625" s="150"/>
    </row>
    <row r="98626" spans="2:2">
      <c r="B98626" s="150"/>
    </row>
    <row r="98627" spans="2:2">
      <c r="B98627" s="150"/>
    </row>
    <row r="98628" spans="2:2">
      <c r="B98628" s="150"/>
    </row>
    <row r="98629" spans="2:2">
      <c r="B98629" s="150"/>
    </row>
    <row r="98630" spans="2:2">
      <c r="B98630" s="150"/>
    </row>
    <row r="98631" spans="2:2">
      <c r="B98631" s="150"/>
    </row>
    <row r="98632" spans="2:2">
      <c r="B98632" s="150"/>
    </row>
    <row r="98633" spans="2:2">
      <c r="B98633" s="150"/>
    </row>
    <row r="98634" spans="2:2">
      <c r="B98634" s="150"/>
    </row>
    <row r="98635" spans="2:2">
      <c r="B98635" s="150"/>
    </row>
    <row r="98636" spans="2:2">
      <c r="B98636" s="150"/>
    </row>
    <row r="98637" spans="2:2">
      <c r="B98637" s="150"/>
    </row>
    <row r="98638" spans="2:2">
      <c r="B98638" s="150"/>
    </row>
    <row r="98639" spans="2:2">
      <c r="B98639" s="150"/>
    </row>
    <row r="98640" spans="2:2">
      <c r="B98640" s="150"/>
    </row>
    <row r="98641" spans="2:2">
      <c r="B98641" s="150"/>
    </row>
    <row r="98642" spans="2:2">
      <c r="B98642" s="150"/>
    </row>
    <row r="98643" spans="2:2">
      <c r="B98643" s="150"/>
    </row>
    <row r="98644" spans="2:2">
      <c r="B98644" s="150"/>
    </row>
    <row r="98645" spans="2:2">
      <c r="B98645" s="150"/>
    </row>
    <row r="98646" spans="2:2">
      <c r="B98646" s="150"/>
    </row>
    <row r="98647" spans="2:2">
      <c r="B98647" s="150"/>
    </row>
    <row r="98648" spans="2:2">
      <c r="B98648" s="150"/>
    </row>
    <row r="98649" spans="2:2">
      <c r="B98649" s="150"/>
    </row>
    <row r="98650" spans="2:2">
      <c r="B98650" s="150"/>
    </row>
    <row r="98651" spans="2:2">
      <c r="B98651" s="150"/>
    </row>
    <row r="98652" spans="2:2">
      <c r="B98652" s="150"/>
    </row>
    <row r="98653" spans="2:2">
      <c r="B98653" s="150"/>
    </row>
    <row r="98654" spans="2:2">
      <c r="B98654" s="150"/>
    </row>
    <row r="98655" spans="2:2">
      <c r="B98655" s="150"/>
    </row>
    <row r="98656" spans="2:2">
      <c r="B98656" s="150"/>
    </row>
    <row r="98657" spans="2:2">
      <c r="B98657" s="150"/>
    </row>
    <row r="98658" spans="2:2">
      <c r="B98658" s="150"/>
    </row>
    <row r="98659" spans="2:2">
      <c r="B98659" s="150"/>
    </row>
    <row r="98660" spans="2:2">
      <c r="B98660" s="150"/>
    </row>
    <row r="98661" spans="2:2">
      <c r="B98661" s="150"/>
    </row>
    <row r="98662" spans="2:2">
      <c r="B98662" s="150"/>
    </row>
    <row r="98663" spans="2:2">
      <c r="B98663" s="150"/>
    </row>
    <row r="98664" spans="2:2">
      <c r="B98664" s="150"/>
    </row>
    <row r="98665" spans="2:2">
      <c r="B98665" s="150"/>
    </row>
    <row r="98666" spans="2:2">
      <c r="B98666" s="150"/>
    </row>
    <row r="98667" spans="2:2">
      <c r="B98667" s="150"/>
    </row>
    <row r="98668" spans="2:2">
      <c r="B98668" s="150"/>
    </row>
    <row r="98669" spans="2:2">
      <c r="B98669" s="150"/>
    </row>
    <row r="98670" spans="2:2">
      <c r="B98670" s="150"/>
    </row>
    <row r="98671" spans="2:2">
      <c r="B98671" s="150"/>
    </row>
    <row r="98672" spans="2:2">
      <c r="B98672" s="150"/>
    </row>
    <row r="98673" spans="2:2">
      <c r="B98673" s="150"/>
    </row>
    <row r="98674" spans="2:2">
      <c r="B98674" s="150"/>
    </row>
    <row r="98675" spans="2:2">
      <c r="B98675" s="150"/>
    </row>
    <row r="98676" spans="2:2">
      <c r="B98676" s="150"/>
    </row>
    <row r="98677" spans="2:2">
      <c r="B98677" s="150"/>
    </row>
    <row r="98678" spans="2:2">
      <c r="B98678" s="150"/>
    </row>
    <row r="98679" spans="2:2">
      <c r="B98679" s="150"/>
    </row>
    <row r="98680" spans="2:2">
      <c r="B98680" s="150"/>
    </row>
    <row r="98681" spans="2:2">
      <c r="B98681" s="150"/>
    </row>
    <row r="98682" spans="2:2">
      <c r="B98682" s="150"/>
    </row>
    <row r="98683" spans="2:2">
      <c r="B98683" s="150"/>
    </row>
    <row r="98684" spans="2:2">
      <c r="B98684" s="150"/>
    </row>
    <row r="98685" spans="2:2">
      <c r="B98685" s="150"/>
    </row>
    <row r="98686" spans="2:2">
      <c r="B98686" s="150"/>
    </row>
    <row r="98687" spans="2:2">
      <c r="B98687" s="150"/>
    </row>
    <row r="98688" spans="2:2">
      <c r="B98688" s="150"/>
    </row>
    <row r="98689" spans="2:2">
      <c r="B98689" s="150"/>
    </row>
    <row r="98690" spans="2:2">
      <c r="B98690" s="150"/>
    </row>
    <row r="98691" spans="2:2">
      <c r="B98691" s="150"/>
    </row>
    <row r="98692" spans="2:2">
      <c r="B98692" s="150"/>
    </row>
    <row r="98693" spans="2:2">
      <c r="B98693" s="150"/>
    </row>
    <row r="98694" spans="2:2">
      <c r="B98694" s="150"/>
    </row>
    <row r="98695" spans="2:2">
      <c r="B98695" s="150"/>
    </row>
    <row r="98696" spans="2:2">
      <c r="B98696" s="150"/>
    </row>
    <row r="98697" spans="2:2">
      <c r="B98697" s="150"/>
    </row>
    <row r="98698" spans="2:2">
      <c r="B98698" s="150"/>
    </row>
    <row r="98699" spans="2:2">
      <c r="B98699" s="150"/>
    </row>
    <row r="98700" spans="2:2">
      <c r="B98700" s="150"/>
    </row>
    <row r="98701" spans="2:2">
      <c r="B98701" s="150"/>
    </row>
    <row r="98702" spans="2:2">
      <c r="B98702" s="150"/>
    </row>
    <row r="98703" spans="2:2">
      <c r="B98703" s="150"/>
    </row>
    <row r="98704" spans="2:2">
      <c r="B98704" s="150"/>
    </row>
    <row r="98705" spans="2:2">
      <c r="B98705" s="150"/>
    </row>
    <row r="98706" spans="2:2">
      <c r="B98706" s="150"/>
    </row>
    <row r="98707" spans="2:2">
      <c r="B98707" s="150"/>
    </row>
    <row r="98708" spans="2:2">
      <c r="B98708" s="150"/>
    </row>
    <row r="98709" spans="2:2">
      <c r="B98709" s="150"/>
    </row>
    <row r="98710" spans="2:2">
      <c r="B98710" s="150"/>
    </row>
    <row r="98711" spans="2:2">
      <c r="B98711" s="150"/>
    </row>
    <row r="98712" spans="2:2">
      <c r="B98712" s="150"/>
    </row>
    <row r="98713" spans="2:2">
      <c r="B98713" s="150"/>
    </row>
    <row r="98714" spans="2:2">
      <c r="B98714" s="150"/>
    </row>
    <row r="98715" spans="2:2">
      <c r="B98715" s="150"/>
    </row>
    <row r="98716" spans="2:2">
      <c r="B98716" s="150"/>
    </row>
    <row r="98717" spans="2:2">
      <c r="B98717" s="150"/>
    </row>
    <row r="98718" spans="2:2">
      <c r="B98718" s="150"/>
    </row>
    <row r="98719" spans="2:2">
      <c r="B98719" s="150"/>
    </row>
    <row r="98720" spans="2:2">
      <c r="B98720" s="150"/>
    </row>
    <row r="98721" spans="2:2">
      <c r="B98721" s="150"/>
    </row>
    <row r="98722" spans="2:2">
      <c r="B98722" s="150"/>
    </row>
    <row r="98723" spans="2:2">
      <c r="B98723" s="150"/>
    </row>
    <row r="98724" spans="2:2">
      <c r="B98724" s="150"/>
    </row>
    <row r="98725" spans="2:2">
      <c r="B98725" s="150"/>
    </row>
    <row r="98726" spans="2:2">
      <c r="B98726" s="150"/>
    </row>
    <row r="98727" spans="2:2">
      <c r="B98727" s="150"/>
    </row>
    <row r="98728" spans="2:2">
      <c r="B98728" s="150"/>
    </row>
    <row r="98729" spans="2:2">
      <c r="B98729" s="150"/>
    </row>
    <row r="98730" spans="2:2">
      <c r="B98730" s="150"/>
    </row>
    <row r="98731" spans="2:2">
      <c r="B98731" s="150"/>
    </row>
    <row r="98732" spans="2:2">
      <c r="B98732" s="150"/>
    </row>
    <row r="98733" spans="2:2">
      <c r="B98733" s="150"/>
    </row>
    <row r="98734" spans="2:2">
      <c r="B98734" s="150"/>
    </row>
    <row r="98735" spans="2:2">
      <c r="B98735" s="150"/>
    </row>
    <row r="98736" spans="2:2">
      <c r="B98736" s="150"/>
    </row>
    <row r="98737" spans="2:2">
      <c r="B98737" s="150"/>
    </row>
    <row r="98738" spans="2:2">
      <c r="B98738" s="150"/>
    </row>
    <row r="98739" spans="2:2">
      <c r="B98739" s="150"/>
    </row>
    <row r="98740" spans="2:2">
      <c r="B98740" s="150"/>
    </row>
    <row r="98741" spans="2:2">
      <c r="B98741" s="150"/>
    </row>
    <row r="98742" spans="2:2">
      <c r="B98742" s="150"/>
    </row>
    <row r="98743" spans="2:2">
      <c r="B98743" s="150"/>
    </row>
    <row r="98744" spans="2:2">
      <c r="B98744" s="150"/>
    </row>
    <row r="98745" spans="2:2">
      <c r="B98745" s="150"/>
    </row>
    <row r="98746" spans="2:2">
      <c r="B98746" s="150"/>
    </row>
    <row r="98747" spans="2:2">
      <c r="B98747" s="150"/>
    </row>
    <row r="98748" spans="2:2">
      <c r="B98748" s="150"/>
    </row>
    <row r="98749" spans="2:2">
      <c r="B98749" s="150"/>
    </row>
    <row r="98750" spans="2:2">
      <c r="B98750" s="150"/>
    </row>
    <row r="98751" spans="2:2">
      <c r="B98751" s="150"/>
    </row>
    <row r="98752" spans="2:2">
      <c r="B98752" s="150"/>
    </row>
    <row r="98753" spans="2:2">
      <c r="B98753" s="150"/>
    </row>
    <row r="98754" spans="2:2">
      <c r="B98754" s="150"/>
    </row>
    <row r="98755" spans="2:2">
      <c r="B98755" s="150"/>
    </row>
    <row r="98756" spans="2:2">
      <c r="B98756" s="150"/>
    </row>
    <row r="98757" spans="2:2">
      <c r="B98757" s="150"/>
    </row>
    <row r="98758" spans="2:2">
      <c r="B98758" s="150"/>
    </row>
    <row r="98759" spans="2:2">
      <c r="B98759" s="150"/>
    </row>
    <row r="98760" spans="2:2">
      <c r="B98760" s="150"/>
    </row>
    <row r="98761" spans="2:2">
      <c r="B98761" s="150"/>
    </row>
    <row r="98762" spans="2:2">
      <c r="B98762" s="150"/>
    </row>
    <row r="98763" spans="2:2">
      <c r="B98763" s="150"/>
    </row>
    <row r="98764" spans="2:2">
      <c r="B98764" s="150"/>
    </row>
    <row r="98765" spans="2:2">
      <c r="B98765" s="150"/>
    </row>
    <row r="98766" spans="2:2">
      <c r="B98766" s="150"/>
    </row>
    <row r="98767" spans="2:2">
      <c r="B98767" s="150"/>
    </row>
    <row r="98768" spans="2:2">
      <c r="B98768" s="150"/>
    </row>
    <row r="98769" spans="2:2">
      <c r="B98769" s="150"/>
    </row>
    <row r="98770" spans="2:2">
      <c r="B98770" s="150"/>
    </row>
    <row r="98771" spans="2:2">
      <c r="B98771" s="150"/>
    </row>
    <row r="98772" spans="2:2">
      <c r="B98772" s="150"/>
    </row>
    <row r="98773" spans="2:2">
      <c r="B98773" s="150"/>
    </row>
    <row r="98774" spans="2:2">
      <c r="B98774" s="150"/>
    </row>
    <row r="98775" spans="2:2">
      <c r="B98775" s="150"/>
    </row>
    <row r="98776" spans="2:2">
      <c r="B98776" s="150"/>
    </row>
    <row r="98777" spans="2:2">
      <c r="B98777" s="150"/>
    </row>
    <row r="98778" spans="2:2">
      <c r="B98778" s="150"/>
    </row>
    <row r="98779" spans="2:2">
      <c r="B98779" s="150"/>
    </row>
    <row r="98780" spans="2:2">
      <c r="B98780" s="150"/>
    </row>
    <row r="98781" spans="2:2">
      <c r="B98781" s="150"/>
    </row>
    <row r="98782" spans="2:2">
      <c r="B98782" s="150"/>
    </row>
    <row r="98783" spans="2:2">
      <c r="B98783" s="150"/>
    </row>
    <row r="98784" spans="2:2">
      <c r="B98784" s="150"/>
    </row>
    <row r="98785" spans="2:2">
      <c r="B98785" s="150"/>
    </row>
    <row r="98786" spans="2:2">
      <c r="B98786" s="150"/>
    </row>
    <row r="98787" spans="2:2">
      <c r="B98787" s="150"/>
    </row>
    <row r="98788" spans="2:2">
      <c r="B98788" s="150"/>
    </row>
    <row r="98789" spans="2:2">
      <c r="B98789" s="150"/>
    </row>
    <row r="98790" spans="2:2">
      <c r="B98790" s="150"/>
    </row>
    <row r="98791" spans="2:2">
      <c r="B98791" s="150"/>
    </row>
    <row r="98792" spans="2:2">
      <c r="B98792" s="150"/>
    </row>
    <row r="98793" spans="2:2">
      <c r="B98793" s="150"/>
    </row>
    <row r="98794" spans="2:2">
      <c r="B98794" s="150"/>
    </row>
    <row r="98795" spans="2:2">
      <c r="B98795" s="150"/>
    </row>
    <row r="98796" spans="2:2">
      <c r="B98796" s="150"/>
    </row>
    <row r="98797" spans="2:2">
      <c r="B98797" s="150"/>
    </row>
    <row r="98798" spans="2:2">
      <c r="B98798" s="150"/>
    </row>
    <row r="98799" spans="2:2">
      <c r="B98799" s="150"/>
    </row>
    <row r="98800" spans="2:2">
      <c r="B98800" s="150"/>
    </row>
    <row r="98801" spans="2:2">
      <c r="B98801" s="150"/>
    </row>
    <row r="98802" spans="2:2">
      <c r="B98802" s="150"/>
    </row>
    <row r="98803" spans="2:2">
      <c r="B98803" s="150"/>
    </row>
    <row r="98804" spans="2:2">
      <c r="B98804" s="150"/>
    </row>
    <row r="98805" spans="2:2">
      <c r="B98805" s="150"/>
    </row>
    <row r="98806" spans="2:2">
      <c r="B98806" s="150"/>
    </row>
    <row r="98807" spans="2:2">
      <c r="B98807" s="150"/>
    </row>
    <row r="98808" spans="2:2">
      <c r="B98808" s="150"/>
    </row>
    <row r="98809" spans="2:2">
      <c r="B98809" s="150"/>
    </row>
    <row r="98810" spans="2:2">
      <c r="B98810" s="150"/>
    </row>
    <row r="98811" spans="2:2">
      <c r="B98811" s="150"/>
    </row>
    <row r="98812" spans="2:2">
      <c r="B98812" s="150"/>
    </row>
    <row r="98813" spans="2:2">
      <c r="B98813" s="150"/>
    </row>
    <row r="98814" spans="2:2">
      <c r="B98814" s="150"/>
    </row>
    <row r="98815" spans="2:2">
      <c r="B98815" s="150"/>
    </row>
    <row r="98816" spans="2:2">
      <c r="B98816" s="150"/>
    </row>
    <row r="98817" spans="2:2">
      <c r="B98817" s="150"/>
    </row>
    <row r="98818" spans="2:2">
      <c r="B98818" s="150"/>
    </row>
    <row r="98819" spans="2:2">
      <c r="B98819" s="150"/>
    </row>
    <row r="98820" spans="2:2">
      <c r="B98820" s="150"/>
    </row>
    <row r="98821" spans="2:2">
      <c r="B98821" s="150"/>
    </row>
    <row r="98822" spans="2:2">
      <c r="B98822" s="150"/>
    </row>
    <row r="98823" spans="2:2">
      <c r="B98823" s="150"/>
    </row>
    <row r="98824" spans="2:2">
      <c r="B98824" s="150"/>
    </row>
    <row r="98825" spans="2:2">
      <c r="B98825" s="150"/>
    </row>
    <row r="98826" spans="2:2">
      <c r="B98826" s="150"/>
    </row>
    <row r="98827" spans="2:2">
      <c r="B98827" s="150"/>
    </row>
    <row r="98828" spans="2:2">
      <c r="B98828" s="150"/>
    </row>
    <row r="98829" spans="2:2">
      <c r="B98829" s="150"/>
    </row>
    <row r="98830" spans="2:2">
      <c r="B98830" s="150"/>
    </row>
    <row r="98831" spans="2:2">
      <c r="B98831" s="150"/>
    </row>
    <row r="98832" spans="2:2">
      <c r="B98832" s="150"/>
    </row>
    <row r="98833" spans="2:2">
      <c r="B98833" s="150"/>
    </row>
    <row r="98834" spans="2:2">
      <c r="B98834" s="150"/>
    </row>
    <row r="98835" spans="2:2">
      <c r="B98835" s="150"/>
    </row>
    <row r="98836" spans="2:2">
      <c r="B98836" s="150"/>
    </row>
    <row r="98837" spans="2:2">
      <c r="B98837" s="150"/>
    </row>
    <row r="98838" spans="2:2">
      <c r="B98838" s="150"/>
    </row>
    <row r="98839" spans="2:2">
      <c r="B98839" s="150"/>
    </row>
    <row r="98840" spans="2:2">
      <c r="B98840" s="150"/>
    </row>
    <row r="98841" spans="2:2">
      <c r="B98841" s="150"/>
    </row>
    <row r="98842" spans="2:2">
      <c r="B98842" s="150"/>
    </row>
    <row r="98843" spans="2:2">
      <c r="B98843" s="150"/>
    </row>
    <row r="98844" spans="2:2">
      <c r="B98844" s="150"/>
    </row>
    <row r="98845" spans="2:2">
      <c r="B98845" s="150"/>
    </row>
    <row r="98846" spans="2:2">
      <c r="B98846" s="150"/>
    </row>
    <row r="98847" spans="2:2">
      <c r="B98847" s="150"/>
    </row>
    <row r="98848" spans="2:2">
      <c r="B98848" s="150"/>
    </row>
    <row r="98849" spans="2:2">
      <c r="B98849" s="150"/>
    </row>
    <row r="98850" spans="2:2">
      <c r="B98850" s="150"/>
    </row>
    <row r="98851" spans="2:2">
      <c r="B98851" s="150"/>
    </row>
    <row r="98852" spans="2:2">
      <c r="B98852" s="150"/>
    </row>
    <row r="98853" spans="2:2">
      <c r="B98853" s="150"/>
    </row>
    <row r="98854" spans="2:2">
      <c r="B98854" s="150"/>
    </row>
    <row r="98855" spans="2:2">
      <c r="B98855" s="150"/>
    </row>
    <row r="98856" spans="2:2">
      <c r="B98856" s="150"/>
    </row>
    <row r="98857" spans="2:2">
      <c r="B98857" s="150"/>
    </row>
    <row r="98858" spans="2:2">
      <c r="B98858" s="150"/>
    </row>
    <row r="98859" spans="2:2">
      <c r="B98859" s="150"/>
    </row>
    <row r="98860" spans="2:2">
      <c r="B98860" s="150"/>
    </row>
    <row r="98861" spans="2:2">
      <c r="B98861" s="150"/>
    </row>
    <row r="98862" spans="2:2">
      <c r="B98862" s="150"/>
    </row>
    <row r="98863" spans="2:2">
      <c r="B98863" s="150"/>
    </row>
    <row r="98864" spans="2:2">
      <c r="B98864" s="150"/>
    </row>
    <row r="98865" spans="2:2">
      <c r="B98865" s="150"/>
    </row>
    <row r="98866" spans="2:2">
      <c r="B98866" s="150"/>
    </row>
    <row r="98867" spans="2:2">
      <c r="B98867" s="150"/>
    </row>
    <row r="98868" spans="2:2">
      <c r="B98868" s="150"/>
    </row>
    <row r="98869" spans="2:2">
      <c r="B98869" s="150"/>
    </row>
    <row r="98870" spans="2:2">
      <c r="B98870" s="150"/>
    </row>
    <row r="98871" spans="2:2">
      <c r="B98871" s="150"/>
    </row>
    <row r="98872" spans="2:2">
      <c r="B98872" s="150"/>
    </row>
    <row r="98873" spans="2:2">
      <c r="B98873" s="150"/>
    </row>
    <row r="98874" spans="2:2">
      <c r="B98874" s="150"/>
    </row>
    <row r="98875" spans="2:2">
      <c r="B98875" s="150"/>
    </row>
    <row r="98876" spans="2:2">
      <c r="B98876" s="150"/>
    </row>
    <row r="98877" spans="2:2">
      <c r="B98877" s="150"/>
    </row>
    <row r="98878" spans="2:2">
      <c r="B98878" s="150"/>
    </row>
    <row r="98879" spans="2:2">
      <c r="B98879" s="150"/>
    </row>
    <row r="98880" spans="2:2">
      <c r="B98880" s="150"/>
    </row>
    <row r="98881" spans="2:2">
      <c r="B98881" s="150"/>
    </row>
    <row r="98882" spans="2:2">
      <c r="B98882" s="150"/>
    </row>
    <row r="98883" spans="2:2">
      <c r="B98883" s="150"/>
    </row>
    <row r="98884" spans="2:2">
      <c r="B98884" s="150"/>
    </row>
    <row r="98885" spans="2:2">
      <c r="B98885" s="150"/>
    </row>
    <row r="98886" spans="2:2">
      <c r="B98886" s="150"/>
    </row>
    <row r="98887" spans="2:2">
      <c r="B98887" s="150"/>
    </row>
    <row r="98888" spans="2:2">
      <c r="B98888" s="150"/>
    </row>
    <row r="98889" spans="2:2">
      <c r="B98889" s="150"/>
    </row>
    <row r="98890" spans="2:2">
      <c r="B98890" s="150"/>
    </row>
    <row r="98891" spans="2:2">
      <c r="B98891" s="150"/>
    </row>
    <row r="98892" spans="2:2">
      <c r="B98892" s="150"/>
    </row>
    <row r="98893" spans="2:2">
      <c r="B98893" s="150"/>
    </row>
    <row r="98894" spans="2:2">
      <c r="B98894" s="150"/>
    </row>
    <row r="98895" spans="2:2">
      <c r="B98895" s="150"/>
    </row>
    <row r="98896" spans="2:2">
      <c r="B98896" s="150"/>
    </row>
    <row r="98897" spans="2:2">
      <c r="B98897" s="150"/>
    </row>
    <row r="98898" spans="2:2">
      <c r="B98898" s="150"/>
    </row>
    <row r="98899" spans="2:2">
      <c r="B98899" s="150"/>
    </row>
    <row r="98900" spans="2:2">
      <c r="B98900" s="150"/>
    </row>
    <row r="98901" spans="2:2">
      <c r="B98901" s="150"/>
    </row>
    <row r="98902" spans="2:2">
      <c r="B98902" s="150"/>
    </row>
    <row r="98903" spans="2:2">
      <c r="B98903" s="150"/>
    </row>
    <row r="98904" spans="2:2">
      <c r="B98904" s="150"/>
    </row>
    <row r="98905" spans="2:2">
      <c r="B98905" s="150"/>
    </row>
    <row r="98906" spans="2:2">
      <c r="B98906" s="150"/>
    </row>
    <row r="98907" spans="2:2">
      <c r="B98907" s="150"/>
    </row>
    <row r="98908" spans="2:2">
      <c r="B98908" s="150"/>
    </row>
    <row r="98909" spans="2:2">
      <c r="B98909" s="150"/>
    </row>
    <row r="98910" spans="2:2">
      <c r="B98910" s="150"/>
    </row>
    <row r="98911" spans="2:2">
      <c r="B98911" s="150"/>
    </row>
    <row r="98912" spans="2:2">
      <c r="B98912" s="150"/>
    </row>
    <row r="98913" spans="2:2">
      <c r="B98913" s="150"/>
    </row>
    <row r="98914" spans="2:2">
      <c r="B98914" s="150"/>
    </row>
    <row r="98915" spans="2:2">
      <c r="B98915" s="150"/>
    </row>
    <row r="98916" spans="2:2">
      <c r="B98916" s="150"/>
    </row>
    <row r="98917" spans="2:2">
      <c r="B98917" s="150"/>
    </row>
    <row r="98918" spans="2:2">
      <c r="B98918" s="150"/>
    </row>
    <row r="98919" spans="2:2">
      <c r="B98919" s="150"/>
    </row>
    <row r="98920" spans="2:2">
      <c r="B98920" s="150"/>
    </row>
    <row r="98921" spans="2:2">
      <c r="B98921" s="150"/>
    </row>
    <row r="98922" spans="2:2">
      <c r="B98922" s="150"/>
    </row>
    <row r="98923" spans="2:2">
      <c r="B98923" s="150"/>
    </row>
    <row r="98924" spans="2:2">
      <c r="B98924" s="150"/>
    </row>
    <row r="98925" spans="2:2">
      <c r="B98925" s="150"/>
    </row>
    <row r="98926" spans="2:2">
      <c r="B98926" s="150"/>
    </row>
    <row r="98927" spans="2:2">
      <c r="B98927" s="150"/>
    </row>
    <row r="98928" spans="2:2">
      <c r="B98928" s="150"/>
    </row>
    <row r="98929" spans="2:2">
      <c r="B98929" s="150"/>
    </row>
    <row r="98930" spans="2:2">
      <c r="B98930" s="150"/>
    </row>
    <row r="98931" spans="2:2">
      <c r="B98931" s="150"/>
    </row>
    <row r="98932" spans="2:2">
      <c r="B98932" s="150"/>
    </row>
    <row r="98933" spans="2:2">
      <c r="B98933" s="150"/>
    </row>
    <row r="98934" spans="2:2">
      <c r="B98934" s="150"/>
    </row>
    <row r="98935" spans="2:2">
      <c r="B98935" s="150"/>
    </row>
    <row r="98936" spans="2:2">
      <c r="B98936" s="150"/>
    </row>
    <row r="98937" spans="2:2">
      <c r="B98937" s="150"/>
    </row>
    <row r="98938" spans="2:2">
      <c r="B98938" s="150"/>
    </row>
    <row r="98939" spans="2:2">
      <c r="B98939" s="150"/>
    </row>
    <row r="98940" spans="2:2">
      <c r="B98940" s="150"/>
    </row>
    <row r="98941" spans="2:2">
      <c r="B98941" s="150"/>
    </row>
    <row r="98942" spans="2:2">
      <c r="B98942" s="150"/>
    </row>
    <row r="98943" spans="2:2">
      <c r="B98943" s="150"/>
    </row>
    <row r="98944" spans="2:2">
      <c r="B98944" s="150"/>
    </row>
    <row r="98945" spans="2:2">
      <c r="B98945" s="150"/>
    </row>
    <row r="98946" spans="2:2">
      <c r="B98946" s="150"/>
    </row>
    <row r="98947" spans="2:2">
      <c r="B98947" s="150"/>
    </row>
    <row r="98948" spans="2:2">
      <c r="B98948" s="150"/>
    </row>
    <row r="98949" spans="2:2">
      <c r="B98949" s="150"/>
    </row>
    <row r="98950" spans="2:2">
      <c r="B98950" s="150"/>
    </row>
    <row r="98951" spans="2:2">
      <c r="B98951" s="150"/>
    </row>
    <row r="98952" spans="2:2">
      <c r="B98952" s="150"/>
    </row>
    <row r="98953" spans="2:2">
      <c r="B98953" s="150"/>
    </row>
    <row r="98954" spans="2:2">
      <c r="B98954" s="150"/>
    </row>
    <row r="98955" spans="2:2">
      <c r="B98955" s="150"/>
    </row>
    <row r="98956" spans="2:2">
      <c r="B98956" s="150"/>
    </row>
    <row r="98957" spans="2:2">
      <c r="B98957" s="150"/>
    </row>
    <row r="98958" spans="2:2">
      <c r="B98958" s="150"/>
    </row>
    <row r="98959" spans="2:2">
      <c r="B98959" s="150"/>
    </row>
    <row r="98960" spans="2:2">
      <c r="B98960" s="150"/>
    </row>
    <row r="98961" spans="2:2">
      <c r="B98961" s="150"/>
    </row>
    <row r="98962" spans="2:2">
      <c r="B98962" s="150"/>
    </row>
    <row r="98963" spans="2:2">
      <c r="B98963" s="150"/>
    </row>
    <row r="98964" spans="2:2">
      <c r="B98964" s="150"/>
    </row>
    <row r="98965" spans="2:2">
      <c r="B98965" s="150"/>
    </row>
    <row r="98966" spans="2:2">
      <c r="B98966" s="150"/>
    </row>
    <row r="98967" spans="2:2">
      <c r="B98967" s="150"/>
    </row>
    <row r="98968" spans="2:2">
      <c r="B98968" s="150"/>
    </row>
    <row r="98969" spans="2:2">
      <c r="B98969" s="150"/>
    </row>
    <row r="98970" spans="2:2">
      <c r="B98970" s="150"/>
    </row>
    <row r="98971" spans="2:2">
      <c r="B98971" s="150"/>
    </row>
    <row r="98972" spans="2:2">
      <c r="B98972" s="150"/>
    </row>
    <row r="98973" spans="2:2">
      <c r="B98973" s="150"/>
    </row>
    <row r="98974" spans="2:2">
      <c r="B98974" s="150"/>
    </row>
    <row r="98975" spans="2:2">
      <c r="B98975" s="150"/>
    </row>
    <row r="98976" spans="2:2">
      <c r="B98976" s="150"/>
    </row>
    <row r="98977" spans="2:2">
      <c r="B98977" s="150"/>
    </row>
    <row r="98978" spans="2:2">
      <c r="B98978" s="150"/>
    </row>
    <row r="98979" spans="2:2">
      <c r="B98979" s="150"/>
    </row>
    <row r="98980" spans="2:2">
      <c r="B98980" s="150"/>
    </row>
    <row r="98981" spans="2:2">
      <c r="B98981" s="150"/>
    </row>
    <row r="98982" spans="2:2">
      <c r="B98982" s="150"/>
    </row>
    <row r="98983" spans="2:2">
      <c r="B98983" s="150"/>
    </row>
    <row r="98984" spans="2:2">
      <c r="B98984" s="150"/>
    </row>
    <row r="98985" spans="2:2">
      <c r="B98985" s="150"/>
    </row>
    <row r="98986" spans="2:2">
      <c r="B98986" s="150"/>
    </row>
    <row r="98987" spans="2:2">
      <c r="B98987" s="150"/>
    </row>
    <row r="98988" spans="2:2">
      <c r="B98988" s="150"/>
    </row>
    <row r="98989" spans="2:2">
      <c r="B98989" s="150"/>
    </row>
    <row r="98990" spans="2:2">
      <c r="B98990" s="150"/>
    </row>
    <row r="98991" spans="2:2">
      <c r="B98991" s="150"/>
    </row>
    <row r="98992" spans="2:2">
      <c r="B98992" s="150"/>
    </row>
    <row r="98993" spans="2:2">
      <c r="B98993" s="150"/>
    </row>
    <row r="98994" spans="2:2">
      <c r="B98994" s="150"/>
    </row>
    <row r="98995" spans="2:2">
      <c r="B98995" s="150"/>
    </row>
    <row r="98996" spans="2:2">
      <c r="B98996" s="150"/>
    </row>
    <row r="98997" spans="2:2">
      <c r="B98997" s="150"/>
    </row>
    <row r="98998" spans="2:2">
      <c r="B98998" s="150"/>
    </row>
    <row r="98999" spans="2:2">
      <c r="B98999" s="150"/>
    </row>
    <row r="99000" spans="2:2">
      <c r="B99000" s="150"/>
    </row>
    <row r="99001" spans="2:2">
      <c r="B99001" s="150"/>
    </row>
    <row r="99002" spans="2:2">
      <c r="B99002" s="150"/>
    </row>
    <row r="99003" spans="2:2">
      <c r="B99003" s="150"/>
    </row>
    <row r="99004" spans="2:2">
      <c r="B99004" s="150"/>
    </row>
    <row r="99005" spans="2:2">
      <c r="B99005" s="150"/>
    </row>
    <row r="99006" spans="2:2">
      <c r="B99006" s="150"/>
    </row>
    <row r="99007" spans="2:2">
      <c r="B99007" s="150"/>
    </row>
    <row r="99008" spans="2:2">
      <c r="B99008" s="150"/>
    </row>
    <row r="99009" spans="2:2">
      <c r="B99009" s="150"/>
    </row>
    <row r="99010" spans="2:2">
      <c r="B99010" s="150"/>
    </row>
    <row r="99011" spans="2:2">
      <c r="B99011" s="150"/>
    </row>
    <row r="99012" spans="2:2">
      <c r="B99012" s="150"/>
    </row>
    <row r="99013" spans="2:2">
      <c r="B99013" s="150"/>
    </row>
    <row r="99014" spans="2:2">
      <c r="B99014" s="150"/>
    </row>
    <row r="99015" spans="2:2">
      <c r="B99015" s="150"/>
    </row>
    <row r="99016" spans="2:2">
      <c r="B99016" s="150"/>
    </row>
    <row r="99017" spans="2:2">
      <c r="B99017" s="150"/>
    </row>
    <row r="99018" spans="2:2">
      <c r="B99018" s="150"/>
    </row>
    <row r="99019" spans="2:2">
      <c r="B99019" s="150"/>
    </row>
    <row r="99020" spans="2:2">
      <c r="B99020" s="150"/>
    </row>
    <row r="99021" spans="2:2">
      <c r="B99021" s="150"/>
    </row>
    <row r="99022" spans="2:2">
      <c r="B99022" s="150"/>
    </row>
    <row r="99023" spans="2:2">
      <c r="B99023" s="150"/>
    </row>
    <row r="99024" spans="2:2">
      <c r="B99024" s="150"/>
    </row>
    <row r="99025" spans="2:2">
      <c r="B99025" s="150"/>
    </row>
    <row r="99026" spans="2:2">
      <c r="B99026" s="150"/>
    </row>
    <row r="99027" spans="2:2">
      <c r="B99027" s="150"/>
    </row>
    <row r="99028" spans="2:2">
      <c r="B99028" s="150"/>
    </row>
    <row r="99029" spans="2:2">
      <c r="B99029" s="150"/>
    </row>
    <row r="99030" spans="2:2">
      <c r="B99030" s="150"/>
    </row>
    <row r="99031" spans="2:2">
      <c r="B99031" s="150"/>
    </row>
    <row r="99032" spans="2:2">
      <c r="B99032" s="150"/>
    </row>
    <row r="99033" spans="2:2">
      <c r="B99033" s="150"/>
    </row>
    <row r="99034" spans="2:2">
      <c r="B99034" s="150"/>
    </row>
    <row r="99035" spans="2:2">
      <c r="B99035" s="150"/>
    </row>
    <row r="99036" spans="2:2">
      <c r="B99036" s="150"/>
    </row>
    <row r="99037" spans="2:2">
      <c r="B99037" s="150"/>
    </row>
    <row r="99038" spans="2:2">
      <c r="B99038" s="150"/>
    </row>
    <row r="99039" spans="2:2">
      <c r="B99039" s="150"/>
    </row>
    <row r="99040" spans="2:2">
      <c r="B99040" s="150"/>
    </row>
    <row r="99041" spans="2:2">
      <c r="B99041" s="150"/>
    </row>
    <row r="99042" spans="2:2">
      <c r="B99042" s="150"/>
    </row>
    <row r="99043" spans="2:2">
      <c r="B99043" s="150"/>
    </row>
    <row r="99044" spans="2:2">
      <c r="B99044" s="150"/>
    </row>
    <row r="99045" spans="2:2">
      <c r="B99045" s="150"/>
    </row>
    <row r="99046" spans="2:2">
      <c r="B99046" s="150"/>
    </row>
    <row r="99047" spans="2:2">
      <c r="B99047" s="150"/>
    </row>
    <row r="99048" spans="2:2">
      <c r="B99048" s="150"/>
    </row>
    <row r="99049" spans="2:2">
      <c r="B99049" s="150"/>
    </row>
    <row r="99050" spans="2:2">
      <c r="B99050" s="150"/>
    </row>
    <row r="99051" spans="2:2">
      <c r="B99051" s="150"/>
    </row>
    <row r="99052" spans="2:2">
      <c r="B99052" s="150"/>
    </row>
    <row r="99053" spans="2:2">
      <c r="B99053" s="150"/>
    </row>
    <row r="99054" spans="2:2">
      <c r="B99054" s="150"/>
    </row>
    <row r="99055" spans="2:2">
      <c r="B99055" s="150"/>
    </row>
    <row r="99056" spans="2:2">
      <c r="B99056" s="150"/>
    </row>
    <row r="99057" spans="2:2">
      <c r="B99057" s="150"/>
    </row>
    <row r="99058" spans="2:2">
      <c r="B99058" s="150"/>
    </row>
    <row r="99059" spans="2:2">
      <c r="B99059" s="150"/>
    </row>
    <row r="99060" spans="2:2">
      <c r="B99060" s="150"/>
    </row>
    <row r="99061" spans="2:2">
      <c r="B99061" s="150"/>
    </row>
    <row r="99062" spans="2:2">
      <c r="B99062" s="150"/>
    </row>
    <row r="99063" spans="2:2">
      <c r="B99063" s="150"/>
    </row>
    <row r="99064" spans="2:2">
      <c r="B99064" s="150"/>
    </row>
    <row r="99065" spans="2:2">
      <c r="B99065" s="150"/>
    </row>
    <row r="99066" spans="2:2">
      <c r="B99066" s="150"/>
    </row>
    <row r="99067" spans="2:2">
      <c r="B99067" s="150"/>
    </row>
    <row r="99068" spans="2:2">
      <c r="B99068" s="150"/>
    </row>
    <row r="99069" spans="2:2">
      <c r="B99069" s="150"/>
    </row>
    <row r="99070" spans="2:2">
      <c r="B99070" s="150"/>
    </row>
    <row r="99071" spans="2:2">
      <c r="B99071" s="150"/>
    </row>
    <row r="99072" spans="2:2">
      <c r="B99072" s="150"/>
    </row>
    <row r="99073" spans="2:2">
      <c r="B99073" s="150"/>
    </row>
    <row r="99074" spans="2:2">
      <c r="B99074" s="150"/>
    </row>
    <row r="99075" spans="2:2">
      <c r="B99075" s="150"/>
    </row>
    <row r="99076" spans="2:2">
      <c r="B99076" s="150"/>
    </row>
    <row r="99077" spans="2:2">
      <c r="B99077" s="150"/>
    </row>
    <row r="99078" spans="2:2">
      <c r="B99078" s="150"/>
    </row>
    <row r="99079" spans="2:2">
      <c r="B99079" s="150"/>
    </row>
    <row r="99080" spans="2:2">
      <c r="B99080" s="150"/>
    </row>
    <row r="99081" spans="2:2">
      <c r="B99081" s="150"/>
    </row>
    <row r="99082" spans="2:2">
      <c r="B99082" s="150"/>
    </row>
    <row r="99083" spans="2:2">
      <c r="B99083" s="150"/>
    </row>
    <row r="99084" spans="2:2">
      <c r="B99084" s="150"/>
    </row>
    <row r="99085" spans="2:2">
      <c r="B99085" s="150"/>
    </row>
    <row r="99086" spans="2:2">
      <c r="B99086" s="150"/>
    </row>
    <row r="99087" spans="2:2">
      <c r="B99087" s="150"/>
    </row>
    <row r="99088" spans="2:2">
      <c r="B99088" s="150"/>
    </row>
    <row r="99089" spans="2:2">
      <c r="B99089" s="150"/>
    </row>
    <row r="99090" spans="2:2">
      <c r="B99090" s="150"/>
    </row>
    <row r="99091" spans="2:2">
      <c r="B99091" s="150"/>
    </row>
    <row r="99092" spans="2:2">
      <c r="B99092" s="150"/>
    </row>
    <row r="99093" spans="2:2">
      <c r="B99093" s="150"/>
    </row>
    <row r="99094" spans="2:2">
      <c r="B99094" s="150"/>
    </row>
    <row r="99095" spans="2:2">
      <c r="B99095" s="150"/>
    </row>
    <row r="99096" spans="2:2">
      <c r="B99096" s="150"/>
    </row>
    <row r="99097" spans="2:2">
      <c r="B99097" s="150"/>
    </row>
    <row r="99098" spans="2:2">
      <c r="B99098" s="150"/>
    </row>
    <row r="99099" spans="2:2">
      <c r="B99099" s="150"/>
    </row>
    <row r="99100" spans="2:2">
      <c r="B99100" s="150"/>
    </row>
    <row r="99101" spans="2:2">
      <c r="B99101" s="150"/>
    </row>
    <row r="99102" spans="2:2">
      <c r="B99102" s="150"/>
    </row>
    <row r="99103" spans="2:2">
      <c r="B99103" s="150"/>
    </row>
    <row r="99104" spans="2:2">
      <c r="B99104" s="150"/>
    </row>
    <row r="99105" spans="2:2">
      <c r="B99105" s="150"/>
    </row>
    <row r="99106" spans="2:2">
      <c r="B99106" s="150"/>
    </row>
    <row r="99107" spans="2:2">
      <c r="B99107" s="150"/>
    </row>
    <row r="99108" spans="2:2">
      <c r="B99108" s="150"/>
    </row>
    <row r="99109" spans="2:2">
      <c r="B99109" s="150"/>
    </row>
    <row r="99110" spans="2:2">
      <c r="B99110" s="150"/>
    </row>
    <row r="99111" spans="2:2">
      <c r="B99111" s="150"/>
    </row>
    <row r="99112" spans="2:2">
      <c r="B99112" s="150"/>
    </row>
    <row r="99113" spans="2:2">
      <c r="B99113" s="150"/>
    </row>
    <row r="99114" spans="2:2">
      <c r="B99114" s="150"/>
    </row>
    <row r="99115" spans="2:2">
      <c r="B99115" s="150"/>
    </row>
    <row r="99116" spans="2:2">
      <c r="B99116" s="150"/>
    </row>
    <row r="99117" spans="2:2">
      <c r="B99117" s="150"/>
    </row>
    <row r="99118" spans="2:2">
      <c r="B99118" s="150"/>
    </row>
    <row r="99119" spans="2:2">
      <c r="B99119" s="150"/>
    </row>
    <row r="99120" spans="2:2">
      <c r="B99120" s="150"/>
    </row>
    <row r="99121" spans="2:2">
      <c r="B99121" s="150"/>
    </row>
    <row r="99122" spans="2:2">
      <c r="B99122" s="150"/>
    </row>
    <row r="99123" spans="2:2">
      <c r="B99123" s="150"/>
    </row>
    <row r="99124" spans="2:2">
      <c r="B99124" s="150"/>
    </row>
    <row r="99125" spans="2:2">
      <c r="B99125" s="150"/>
    </row>
    <row r="99126" spans="2:2">
      <c r="B99126" s="150"/>
    </row>
    <row r="99127" spans="2:2">
      <c r="B99127" s="150"/>
    </row>
    <row r="99128" spans="2:2">
      <c r="B99128" s="150"/>
    </row>
    <row r="99129" spans="2:2">
      <c r="B99129" s="150"/>
    </row>
    <row r="99130" spans="2:2">
      <c r="B99130" s="150"/>
    </row>
    <row r="99131" spans="2:2">
      <c r="B99131" s="150"/>
    </row>
    <row r="99132" spans="2:2">
      <c r="B99132" s="150"/>
    </row>
    <row r="99133" spans="2:2">
      <c r="B99133" s="150"/>
    </row>
    <row r="99134" spans="2:2">
      <c r="B99134" s="150"/>
    </row>
    <row r="99135" spans="2:2">
      <c r="B99135" s="150"/>
    </row>
    <row r="99136" spans="2:2">
      <c r="B99136" s="150"/>
    </row>
    <row r="99137" spans="2:2">
      <c r="B99137" s="150"/>
    </row>
    <row r="99138" spans="2:2">
      <c r="B99138" s="150"/>
    </row>
    <row r="99139" spans="2:2">
      <c r="B99139" s="150"/>
    </row>
    <row r="99140" spans="2:2">
      <c r="B99140" s="150"/>
    </row>
    <row r="99141" spans="2:2">
      <c r="B99141" s="150"/>
    </row>
    <row r="99142" spans="2:2">
      <c r="B99142" s="150"/>
    </row>
    <row r="99143" spans="2:2">
      <c r="B99143" s="150"/>
    </row>
    <row r="99144" spans="2:2">
      <c r="B99144" s="150"/>
    </row>
    <row r="99145" spans="2:2">
      <c r="B99145" s="150"/>
    </row>
    <row r="99146" spans="2:2">
      <c r="B99146" s="150"/>
    </row>
    <row r="99147" spans="2:2">
      <c r="B99147" s="150"/>
    </row>
    <row r="99148" spans="2:2">
      <c r="B99148" s="150"/>
    </row>
    <row r="99149" spans="2:2">
      <c r="B99149" s="150"/>
    </row>
    <row r="99150" spans="2:2">
      <c r="B99150" s="150"/>
    </row>
    <row r="99151" spans="2:2">
      <c r="B99151" s="150"/>
    </row>
    <row r="99152" spans="2:2">
      <c r="B99152" s="150"/>
    </row>
    <row r="99153" spans="2:2">
      <c r="B99153" s="150"/>
    </row>
    <row r="99154" spans="2:2">
      <c r="B99154" s="150"/>
    </row>
    <row r="99155" spans="2:2">
      <c r="B99155" s="150"/>
    </row>
    <row r="99156" spans="2:2">
      <c r="B99156" s="150"/>
    </row>
    <row r="99157" spans="2:2">
      <c r="B99157" s="150"/>
    </row>
    <row r="99158" spans="2:2">
      <c r="B99158" s="150"/>
    </row>
    <row r="99159" spans="2:2">
      <c r="B99159" s="150"/>
    </row>
    <row r="99160" spans="2:2">
      <c r="B99160" s="150"/>
    </row>
    <row r="99161" spans="2:2">
      <c r="B99161" s="150"/>
    </row>
    <row r="99162" spans="2:2">
      <c r="B99162" s="150"/>
    </row>
    <row r="99163" spans="2:2">
      <c r="B99163" s="150"/>
    </row>
    <row r="99164" spans="2:2">
      <c r="B99164" s="150"/>
    </row>
    <row r="99165" spans="2:2">
      <c r="B99165" s="150"/>
    </row>
    <row r="99166" spans="2:2">
      <c r="B99166" s="150"/>
    </row>
    <row r="99167" spans="2:2">
      <c r="B99167" s="150"/>
    </row>
    <row r="99168" spans="2:2">
      <c r="B99168" s="150"/>
    </row>
    <row r="99169" spans="2:2">
      <c r="B99169" s="150"/>
    </row>
    <row r="99170" spans="2:2">
      <c r="B99170" s="150"/>
    </row>
    <row r="99171" spans="2:2">
      <c r="B99171" s="150"/>
    </row>
    <row r="99172" spans="2:2">
      <c r="B99172" s="150"/>
    </row>
    <row r="99173" spans="2:2">
      <c r="B99173" s="150"/>
    </row>
    <row r="99174" spans="2:2">
      <c r="B99174" s="150"/>
    </row>
    <row r="99175" spans="2:2">
      <c r="B99175" s="150"/>
    </row>
    <row r="99176" spans="2:2">
      <c r="B99176" s="150"/>
    </row>
    <row r="99177" spans="2:2">
      <c r="B99177" s="150"/>
    </row>
    <row r="99178" spans="2:2">
      <c r="B99178" s="150"/>
    </row>
    <row r="99179" spans="2:2">
      <c r="B99179" s="150"/>
    </row>
    <row r="99180" spans="2:2">
      <c r="B99180" s="150"/>
    </row>
    <row r="99181" spans="2:2">
      <c r="B99181" s="150"/>
    </row>
    <row r="99182" spans="2:2">
      <c r="B99182" s="150"/>
    </row>
    <row r="99183" spans="2:2">
      <c r="B99183" s="150"/>
    </row>
    <row r="99184" spans="2:2">
      <c r="B99184" s="150"/>
    </row>
    <row r="99185" spans="2:2">
      <c r="B99185" s="150"/>
    </row>
    <row r="99186" spans="2:2">
      <c r="B99186" s="150"/>
    </row>
    <row r="99187" spans="2:2">
      <c r="B99187" s="150"/>
    </row>
    <row r="99188" spans="2:2">
      <c r="B99188" s="150"/>
    </row>
    <row r="99189" spans="2:2">
      <c r="B99189" s="150"/>
    </row>
    <row r="99190" spans="2:2">
      <c r="B99190" s="150"/>
    </row>
    <row r="99191" spans="2:2">
      <c r="B99191" s="150"/>
    </row>
    <row r="99192" spans="2:2">
      <c r="B99192" s="150"/>
    </row>
    <row r="99193" spans="2:2">
      <c r="B99193" s="150"/>
    </row>
    <row r="99194" spans="2:2">
      <c r="B99194" s="150"/>
    </row>
    <row r="99195" spans="2:2">
      <c r="B99195" s="150"/>
    </row>
    <row r="99196" spans="2:2">
      <c r="B99196" s="150"/>
    </row>
    <row r="99197" spans="2:2">
      <c r="B99197" s="150"/>
    </row>
    <row r="99198" spans="2:2">
      <c r="B99198" s="150"/>
    </row>
    <row r="99199" spans="2:2">
      <c r="B99199" s="150"/>
    </row>
    <row r="99200" spans="2:2">
      <c r="B99200" s="150"/>
    </row>
    <row r="99201" spans="2:2">
      <c r="B99201" s="150"/>
    </row>
    <row r="99202" spans="2:2">
      <c r="B99202" s="150"/>
    </row>
    <row r="99203" spans="2:2">
      <c r="B99203" s="150"/>
    </row>
    <row r="99204" spans="2:2">
      <c r="B99204" s="150"/>
    </row>
    <row r="99205" spans="2:2">
      <c r="B99205" s="150"/>
    </row>
    <row r="99206" spans="2:2">
      <c r="B99206" s="150"/>
    </row>
    <row r="99207" spans="2:2">
      <c r="B99207" s="150"/>
    </row>
    <row r="99208" spans="2:2">
      <c r="B99208" s="150"/>
    </row>
    <row r="99209" spans="2:2">
      <c r="B99209" s="150"/>
    </row>
    <row r="99210" spans="2:2">
      <c r="B99210" s="150"/>
    </row>
    <row r="99211" spans="2:2">
      <c r="B99211" s="150"/>
    </row>
    <row r="99212" spans="2:2">
      <c r="B99212" s="150"/>
    </row>
    <row r="99213" spans="2:2">
      <c r="B99213" s="150"/>
    </row>
    <row r="99214" spans="2:2">
      <c r="B99214" s="150"/>
    </row>
    <row r="99215" spans="2:2">
      <c r="B99215" s="150"/>
    </row>
    <row r="99216" spans="2:2">
      <c r="B99216" s="150"/>
    </row>
    <row r="99217" spans="2:2">
      <c r="B99217" s="150"/>
    </row>
    <row r="99218" spans="2:2">
      <c r="B99218" s="150"/>
    </row>
    <row r="99219" spans="2:2">
      <c r="B99219" s="150"/>
    </row>
    <row r="99220" spans="2:2">
      <c r="B99220" s="150"/>
    </row>
    <row r="99221" spans="2:2">
      <c r="B99221" s="150"/>
    </row>
    <row r="99222" spans="2:2">
      <c r="B99222" s="150"/>
    </row>
    <row r="99223" spans="2:2">
      <c r="B99223" s="150"/>
    </row>
    <row r="99224" spans="2:2">
      <c r="B99224" s="150"/>
    </row>
    <row r="99225" spans="2:2">
      <c r="B99225" s="150"/>
    </row>
    <row r="99226" spans="2:2">
      <c r="B99226" s="150"/>
    </row>
    <row r="99227" spans="2:2">
      <c r="B99227" s="150"/>
    </row>
    <row r="99228" spans="2:2">
      <c r="B99228" s="150"/>
    </row>
    <row r="99229" spans="2:2">
      <c r="B99229" s="150"/>
    </row>
    <row r="99230" spans="2:2">
      <c r="B99230" s="150"/>
    </row>
    <row r="99231" spans="2:2">
      <c r="B99231" s="150"/>
    </row>
    <row r="99232" spans="2:2">
      <c r="B99232" s="150"/>
    </row>
    <row r="99233" spans="2:2">
      <c r="B99233" s="150"/>
    </row>
    <row r="99234" spans="2:2">
      <c r="B99234" s="150"/>
    </row>
    <row r="99235" spans="2:2">
      <c r="B99235" s="150"/>
    </row>
    <row r="99236" spans="2:2">
      <c r="B99236" s="150"/>
    </row>
    <row r="99237" spans="2:2">
      <c r="B99237" s="150"/>
    </row>
    <row r="99238" spans="2:2">
      <c r="B99238" s="150"/>
    </row>
    <row r="99239" spans="2:2">
      <c r="B99239" s="150"/>
    </row>
    <row r="99240" spans="2:2">
      <c r="B99240" s="150"/>
    </row>
    <row r="99241" spans="2:2">
      <c r="B99241" s="150"/>
    </row>
    <row r="99242" spans="2:2">
      <c r="B99242" s="150"/>
    </row>
    <row r="99243" spans="2:2">
      <c r="B99243" s="150"/>
    </row>
    <row r="99244" spans="2:2">
      <c r="B99244" s="150"/>
    </row>
    <row r="99245" spans="2:2">
      <c r="B99245" s="150"/>
    </row>
    <row r="99246" spans="2:2">
      <c r="B99246" s="150"/>
    </row>
    <row r="99247" spans="2:2">
      <c r="B99247" s="150"/>
    </row>
    <row r="99248" spans="2:2">
      <c r="B99248" s="150"/>
    </row>
    <row r="99249" spans="2:2">
      <c r="B99249" s="150"/>
    </row>
    <row r="99250" spans="2:2">
      <c r="B99250" s="150"/>
    </row>
    <row r="99251" spans="2:2">
      <c r="B99251" s="150"/>
    </row>
    <row r="99252" spans="2:2">
      <c r="B99252" s="150"/>
    </row>
    <row r="99253" spans="2:2">
      <c r="B99253" s="150"/>
    </row>
    <row r="99254" spans="2:2">
      <c r="B99254" s="150"/>
    </row>
    <row r="99255" spans="2:2">
      <c r="B99255" s="150"/>
    </row>
    <row r="99256" spans="2:2">
      <c r="B99256" s="150"/>
    </row>
    <row r="99257" spans="2:2">
      <c r="B99257" s="150"/>
    </row>
    <row r="99258" spans="2:2">
      <c r="B99258" s="150"/>
    </row>
    <row r="99259" spans="2:2">
      <c r="B99259" s="150"/>
    </row>
    <row r="99260" spans="2:2">
      <c r="B99260" s="150"/>
    </row>
    <row r="99261" spans="2:2">
      <c r="B99261" s="150"/>
    </row>
    <row r="99262" spans="2:2">
      <c r="B99262" s="150"/>
    </row>
    <row r="99263" spans="2:2">
      <c r="B99263" s="150"/>
    </row>
    <row r="99264" spans="2:2">
      <c r="B99264" s="150"/>
    </row>
    <row r="99265" spans="2:2">
      <c r="B99265" s="150"/>
    </row>
    <row r="99266" spans="2:2">
      <c r="B99266" s="150"/>
    </row>
    <row r="99267" spans="2:2">
      <c r="B99267" s="150"/>
    </row>
    <row r="99268" spans="2:2">
      <c r="B99268" s="150"/>
    </row>
    <row r="99269" spans="2:2">
      <c r="B99269" s="150"/>
    </row>
    <row r="99270" spans="2:2">
      <c r="B99270" s="150"/>
    </row>
    <row r="99271" spans="2:2">
      <c r="B99271" s="150"/>
    </row>
    <row r="99272" spans="2:2">
      <c r="B99272" s="150"/>
    </row>
    <row r="99273" spans="2:2">
      <c r="B99273" s="150"/>
    </row>
    <row r="99274" spans="2:2">
      <c r="B99274" s="150"/>
    </row>
    <row r="99275" spans="2:2">
      <c r="B99275" s="150"/>
    </row>
    <row r="99276" spans="2:2">
      <c r="B99276" s="150"/>
    </row>
    <row r="99277" spans="2:2">
      <c r="B99277" s="150"/>
    </row>
    <row r="99278" spans="2:2">
      <c r="B99278" s="150"/>
    </row>
    <row r="99279" spans="2:2">
      <c r="B99279" s="150"/>
    </row>
    <row r="99280" spans="2:2">
      <c r="B99280" s="150"/>
    </row>
    <row r="99281" spans="2:2">
      <c r="B99281" s="150"/>
    </row>
    <row r="99282" spans="2:2">
      <c r="B99282" s="150"/>
    </row>
    <row r="99283" spans="2:2">
      <c r="B99283" s="150"/>
    </row>
    <row r="99284" spans="2:2">
      <c r="B99284" s="150"/>
    </row>
    <row r="99285" spans="2:2">
      <c r="B99285" s="150"/>
    </row>
    <row r="99286" spans="2:2">
      <c r="B99286" s="150"/>
    </row>
    <row r="99287" spans="2:2">
      <c r="B99287" s="150"/>
    </row>
    <row r="99288" spans="2:2">
      <c r="B99288" s="150"/>
    </row>
    <row r="99289" spans="2:2">
      <c r="B99289" s="150"/>
    </row>
    <row r="99290" spans="2:2">
      <c r="B99290" s="150"/>
    </row>
    <row r="99291" spans="2:2">
      <c r="B99291" s="150"/>
    </row>
    <row r="99292" spans="2:2">
      <c r="B99292" s="150"/>
    </row>
    <row r="99293" spans="2:2">
      <c r="B99293" s="150"/>
    </row>
    <row r="99294" spans="2:2">
      <c r="B99294" s="150"/>
    </row>
    <row r="99295" spans="2:2">
      <c r="B99295" s="150"/>
    </row>
    <row r="99296" spans="2:2">
      <c r="B99296" s="150"/>
    </row>
    <row r="99297" spans="2:2">
      <c r="B99297" s="150"/>
    </row>
    <row r="99298" spans="2:2">
      <c r="B99298" s="150"/>
    </row>
    <row r="99299" spans="2:2">
      <c r="B99299" s="150"/>
    </row>
    <row r="99300" spans="2:2">
      <c r="B99300" s="150"/>
    </row>
    <row r="99301" spans="2:2">
      <c r="B99301" s="150"/>
    </row>
    <row r="99302" spans="2:2">
      <c r="B99302" s="150"/>
    </row>
    <row r="99303" spans="2:2">
      <c r="B99303" s="150"/>
    </row>
    <row r="99304" spans="2:2">
      <c r="B99304" s="150"/>
    </row>
    <row r="99305" spans="2:2">
      <c r="B99305" s="150"/>
    </row>
    <row r="99306" spans="2:2">
      <c r="B99306" s="150"/>
    </row>
    <row r="99307" spans="2:2">
      <c r="B99307" s="150"/>
    </row>
    <row r="99308" spans="2:2">
      <c r="B99308" s="150"/>
    </row>
    <row r="99309" spans="2:2">
      <c r="B99309" s="150"/>
    </row>
    <row r="99310" spans="2:2">
      <c r="B99310" s="150"/>
    </row>
    <row r="99311" spans="2:2">
      <c r="B99311" s="150"/>
    </row>
    <row r="99312" spans="2:2">
      <c r="B99312" s="150"/>
    </row>
    <row r="99313" spans="2:2">
      <c r="B99313" s="150"/>
    </row>
    <row r="99314" spans="2:2">
      <c r="B99314" s="150"/>
    </row>
    <row r="99315" spans="2:2">
      <c r="B99315" s="150"/>
    </row>
    <row r="99316" spans="2:2">
      <c r="B99316" s="150"/>
    </row>
    <row r="99317" spans="2:2">
      <c r="B99317" s="150"/>
    </row>
    <row r="99318" spans="2:2">
      <c r="B99318" s="150"/>
    </row>
    <row r="99319" spans="2:2">
      <c r="B99319" s="150"/>
    </row>
    <row r="99320" spans="2:2">
      <c r="B99320" s="150"/>
    </row>
    <row r="99321" spans="2:2">
      <c r="B99321" s="150"/>
    </row>
    <row r="99322" spans="2:2">
      <c r="B99322" s="150"/>
    </row>
    <row r="99323" spans="2:2">
      <c r="B99323" s="150"/>
    </row>
    <row r="99324" spans="2:2">
      <c r="B99324" s="150"/>
    </row>
    <row r="99325" spans="2:2">
      <c r="B99325" s="150"/>
    </row>
    <row r="99326" spans="2:2">
      <c r="B99326" s="150"/>
    </row>
    <row r="99327" spans="2:2">
      <c r="B99327" s="150"/>
    </row>
    <row r="99328" spans="2:2">
      <c r="B99328" s="150"/>
    </row>
    <row r="99329" spans="2:2">
      <c r="B99329" s="150"/>
    </row>
    <row r="99330" spans="2:2">
      <c r="B99330" s="150"/>
    </row>
    <row r="99331" spans="2:2">
      <c r="B99331" s="150"/>
    </row>
    <row r="99332" spans="2:2">
      <c r="B99332" s="150"/>
    </row>
    <row r="99333" spans="2:2">
      <c r="B99333" s="150"/>
    </row>
    <row r="99334" spans="2:2">
      <c r="B99334" s="150"/>
    </row>
    <row r="99335" spans="2:2">
      <c r="B99335" s="150"/>
    </row>
    <row r="99336" spans="2:2">
      <c r="B99336" s="150"/>
    </row>
    <row r="99337" spans="2:2">
      <c r="B99337" s="150"/>
    </row>
    <row r="99338" spans="2:2">
      <c r="B99338" s="150"/>
    </row>
    <row r="99339" spans="2:2">
      <c r="B99339" s="150"/>
    </row>
    <row r="99340" spans="2:2">
      <c r="B99340" s="150"/>
    </row>
    <row r="99341" spans="2:2">
      <c r="B99341" s="150"/>
    </row>
    <row r="99342" spans="2:2">
      <c r="B99342" s="150"/>
    </row>
    <row r="99343" spans="2:2">
      <c r="B99343" s="150"/>
    </row>
    <row r="99344" spans="2:2">
      <c r="B99344" s="150"/>
    </row>
    <row r="99345" spans="2:2">
      <c r="B99345" s="150"/>
    </row>
    <row r="99346" spans="2:2">
      <c r="B99346" s="150"/>
    </row>
    <row r="99347" spans="2:2">
      <c r="B99347" s="150"/>
    </row>
    <row r="99348" spans="2:2">
      <c r="B99348" s="150"/>
    </row>
    <row r="99349" spans="2:2">
      <c r="B99349" s="150"/>
    </row>
    <row r="99350" spans="2:2">
      <c r="B99350" s="150"/>
    </row>
    <row r="99351" spans="2:2">
      <c r="B99351" s="150"/>
    </row>
    <row r="99352" spans="2:2">
      <c r="B99352" s="150"/>
    </row>
    <row r="99353" spans="2:2">
      <c r="B99353" s="150"/>
    </row>
    <row r="99354" spans="2:2">
      <c r="B99354" s="150"/>
    </row>
    <row r="99355" spans="2:2">
      <c r="B99355" s="150"/>
    </row>
    <row r="99356" spans="2:2">
      <c r="B99356" s="150"/>
    </row>
    <row r="99357" spans="2:2">
      <c r="B99357" s="150"/>
    </row>
    <row r="99358" spans="2:2">
      <c r="B99358" s="150"/>
    </row>
    <row r="99359" spans="2:2">
      <c r="B99359" s="150"/>
    </row>
    <row r="99360" spans="2:2">
      <c r="B99360" s="150"/>
    </row>
    <row r="99361" spans="2:2">
      <c r="B99361" s="150"/>
    </row>
    <row r="99362" spans="2:2">
      <c r="B99362" s="150"/>
    </row>
    <row r="99363" spans="2:2">
      <c r="B99363" s="150"/>
    </row>
    <row r="99364" spans="2:2">
      <c r="B99364" s="150"/>
    </row>
    <row r="99365" spans="2:2">
      <c r="B99365" s="150"/>
    </row>
    <row r="99366" spans="2:2">
      <c r="B99366" s="150"/>
    </row>
    <row r="99367" spans="2:2">
      <c r="B99367" s="150"/>
    </row>
    <row r="99368" spans="2:2">
      <c r="B99368" s="150"/>
    </row>
    <row r="99369" spans="2:2">
      <c r="B99369" s="150"/>
    </row>
    <row r="99370" spans="2:2">
      <c r="B99370" s="150"/>
    </row>
    <row r="99371" spans="2:2">
      <c r="B99371" s="150"/>
    </row>
    <row r="99372" spans="2:2">
      <c r="B99372" s="150"/>
    </row>
    <row r="99373" spans="2:2">
      <c r="B99373" s="150"/>
    </row>
    <row r="99374" spans="2:2">
      <c r="B99374" s="150"/>
    </row>
    <row r="99375" spans="2:2">
      <c r="B99375" s="150"/>
    </row>
    <row r="99376" spans="2:2">
      <c r="B99376" s="150"/>
    </row>
    <row r="99377" spans="2:2">
      <c r="B99377" s="150"/>
    </row>
    <row r="99378" spans="2:2">
      <c r="B99378" s="150"/>
    </row>
    <row r="99379" spans="2:2">
      <c r="B99379" s="150"/>
    </row>
    <row r="99380" spans="2:2">
      <c r="B99380" s="150"/>
    </row>
    <row r="99381" spans="2:2">
      <c r="B99381" s="150"/>
    </row>
    <row r="99382" spans="2:2">
      <c r="B99382" s="150"/>
    </row>
    <row r="99383" spans="2:2">
      <c r="B99383" s="150"/>
    </row>
    <row r="99384" spans="2:2">
      <c r="B99384" s="150"/>
    </row>
    <row r="99385" spans="2:2">
      <c r="B99385" s="150"/>
    </row>
    <row r="99386" spans="2:2">
      <c r="B99386" s="150"/>
    </row>
    <row r="99387" spans="2:2">
      <c r="B99387" s="150"/>
    </row>
    <row r="99388" spans="2:2">
      <c r="B99388" s="150"/>
    </row>
    <row r="99389" spans="2:2">
      <c r="B99389" s="150"/>
    </row>
    <row r="99390" spans="2:2">
      <c r="B99390" s="150"/>
    </row>
    <row r="99391" spans="2:2">
      <c r="B99391" s="150"/>
    </row>
    <row r="99392" spans="2:2">
      <c r="B99392" s="150"/>
    </row>
    <row r="99393" spans="2:2">
      <c r="B99393" s="150"/>
    </row>
    <row r="99394" spans="2:2">
      <c r="B99394" s="150"/>
    </row>
    <row r="99395" spans="2:2">
      <c r="B99395" s="150"/>
    </row>
    <row r="99396" spans="2:2">
      <c r="B99396" s="150"/>
    </row>
    <row r="99397" spans="2:2">
      <c r="B99397" s="150"/>
    </row>
    <row r="99398" spans="2:2">
      <c r="B99398" s="150"/>
    </row>
    <row r="99399" spans="2:2">
      <c r="B99399" s="150"/>
    </row>
    <row r="99400" spans="2:2">
      <c r="B99400" s="150"/>
    </row>
    <row r="99401" spans="2:2">
      <c r="B99401" s="150"/>
    </row>
    <row r="99402" spans="2:2">
      <c r="B99402" s="150"/>
    </row>
    <row r="99403" spans="2:2">
      <c r="B99403" s="150"/>
    </row>
    <row r="99404" spans="2:2">
      <c r="B99404" s="150"/>
    </row>
    <row r="99405" spans="2:2">
      <c r="B99405" s="150"/>
    </row>
    <row r="99406" spans="2:2">
      <c r="B99406" s="150"/>
    </row>
    <row r="99407" spans="2:2">
      <c r="B99407" s="150"/>
    </row>
    <row r="99408" spans="2:2">
      <c r="B99408" s="150"/>
    </row>
    <row r="99409" spans="2:2">
      <c r="B99409" s="150"/>
    </row>
    <row r="99410" spans="2:2">
      <c r="B99410" s="150"/>
    </row>
    <row r="99411" spans="2:2">
      <c r="B99411" s="150"/>
    </row>
    <row r="99412" spans="2:2">
      <c r="B99412" s="150"/>
    </row>
    <row r="99413" spans="2:2">
      <c r="B99413" s="150"/>
    </row>
    <row r="99414" spans="2:2">
      <c r="B99414" s="150"/>
    </row>
    <row r="99415" spans="2:2">
      <c r="B99415" s="150"/>
    </row>
    <row r="99416" spans="2:2">
      <c r="B99416" s="150"/>
    </row>
    <row r="99417" spans="2:2">
      <c r="B99417" s="150"/>
    </row>
    <row r="99418" spans="2:2">
      <c r="B99418" s="150"/>
    </row>
    <row r="99419" spans="2:2">
      <c r="B99419" s="150"/>
    </row>
    <row r="99420" spans="2:2">
      <c r="B99420" s="150"/>
    </row>
    <row r="99421" spans="2:2">
      <c r="B99421" s="150"/>
    </row>
    <row r="99422" spans="2:2">
      <c r="B99422" s="150"/>
    </row>
    <row r="99423" spans="2:2">
      <c r="B99423" s="150"/>
    </row>
    <row r="99424" spans="2:2">
      <c r="B99424" s="150"/>
    </row>
    <row r="99425" spans="2:2">
      <c r="B99425" s="150"/>
    </row>
    <row r="99426" spans="2:2">
      <c r="B99426" s="150"/>
    </row>
    <row r="99427" spans="2:2">
      <c r="B99427" s="150"/>
    </row>
    <row r="99428" spans="2:2">
      <c r="B99428" s="150"/>
    </row>
    <row r="99429" spans="2:2">
      <c r="B99429" s="150"/>
    </row>
    <row r="99430" spans="2:2">
      <c r="B99430" s="150"/>
    </row>
    <row r="99431" spans="2:2">
      <c r="B99431" s="150"/>
    </row>
    <row r="99432" spans="2:2">
      <c r="B99432" s="150"/>
    </row>
    <row r="99433" spans="2:2">
      <c r="B99433" s="150"/>
    </row>
    <row r="99434" spans="2:2">
      <c r="B99434" s="150"/>
    </row>
    <row r="99435" spans="2:2">
      <c r="B99435" s="150"/>
    </row>
    <row r="99436" spans="2:2">
      <c r="B99436" s="150"/>
    </row>
    <row r="99437" spans="2:2">
      <c r="B99437" s="150"/>
    </row>
    <row r="99438" spans="2:2">
      <c r="B99438" s="150"/>
    </row>
    <row r="99439" spans="2:2">
      <c r="B99439" s="150"/>
    </row>
    <row r="99440" spans="2:2">
      <c r="B99440" s="150"/>
    </row>
    <row r="99441" spans="2:2">
      <c r="B99441" s="150"/>
    </row>
    <row r="99442" spans="2:2">
      <c r="B99442" s="150"/>
    </row>
    <row r="99443" spans="2:2">
      <c r="B99443" s="150"/>
    </row>
    <row r="99444" spans="2:2">
      <c r="B99444" s="150"/>
    </row>
    <row r="99445" spans="2:2">
      <c r="B99445" s="150"/>
    </row>
    <row r="99446" spans="2:2">
      <c r="B99446" s="150"/>
    </row>
    <row r="99447" spans="2:2">
      <c r="B99447" s="150"/>
    </row>
    <row r="99448" spans="2:2">
      <c r="B99448" s="150"/>
    </row>
    <row r="99449" spans="2:2">
      <c r="B99449" s="150"/>
    </row>
    <row r="99450" spans="2:2">
      <c r="B99450" s="150"/>
    </row>
    <row r="99451" spans="2:2">
      <c r="B99451" s="150"/>
    </row>
    <row r="99452" spans="2:2">
      <c r="B99452" s="150"/>
    </row>
    <row r="99453" spans="2:2">
      <c r="B99453" s="150"/>
    </row>
    <row r="99454" spans="2:2">
      <c r="B99454" s="150"/>
    </row>
    <row r="99455" spans="2:2">
      <c r="B99455" s="150"/>
    </row>
    <row r="99456" spans="2:2">
      <c r="B99456" s="150"/>
    </row>
    <row r="99457" spans="2:2">
      <c r="B99457" s="150"/>
    </row>
    <row r="99458" spans="2:2">
      <c r="B99458" s="150"/>
    </row>
    <row r="99459" spans="2:2">
      <c r="B99459" s="150"/>
    </row>
    <row r="99460" spans="2:2">
      <c r="B99460" s="150"/>
    </row>
    <row r="99461" spans="2:2">
      <c r="B99461" s="150"/>
    </row>
    <row r="99462" spans="2:2">
      <c r="B99462" s="150"/>
    </row>
    <row r="99463" spans="2:2">
      <c r="B99463" s="150"/>
    </row>
    <row r="99464" spans="2:2">
      <c r="B99464" s="150"/>
    </row>
    <row r="99465" spans="2:2">
      <c r="B99465" s="150"/>
    </row>
    <row r="99466" spans="2:2">
      <c r="B99466" s="150"/>
    </row>
    <row r="99467" spans="2:2">
      <c r="B99467" s="150"/>
    </row>
    <row r="99468" spans="2:2">
      <c r="B99468" s="150"/>
    </row>
    <row r="99469" spans="2:2">
      <c r="B99469" s="150"/>
    </row>
    <row r="99470" spans="2:2">
      <c r="B99470" s="150"/>
    </row>
    <row r="99471" spans="2:2">
      <c r="B99471" s="150"/>
    </row>
    <row r="99472" spans="2:2">
      <c r="B99472" s="150"/>
    </row>
    <row r="99473" spans="2:2">
      <c r="B99473" s="150"/>
    </row>
    <row r="99474" spans="2:2">
      <c r="B99474" s="150"/>
    </row>
    <row r="99475" spans="2:2">
      <c r="B99475" s="150"/>
    </row>
    <row r="99476" spans="2:2">
      <c r="B99476" s="150"/>
    </row>
    <row r="99477" spans="2:2">
      <c r="B99477" s="150"/>
    </row>
    <row r="99478" spans="2:2">
      <c r="B99478" s="150"/>
    </row>
    <row r="99479" spans="2:2">
      <c r="B99479" s="150"/>
    </row>
    <row r="99480" spans="2:2">
      <c r="B99480" s="150"/>
    </row>
    <row r="99481" spans="2:2">
      <c r="B99481" s="150"/>
    </row>
    <row r="99482" spans="2:2">
      <c r="B99482" s="150"/>
    </row>
    <row r="99483" spans="2:2">
      <c r="B99483" s="150"/>
    </row>
    <row r="99484" spans="2:2">
      <c r="B99484" s="150"/>
    </row>
    <row r="99485" spans="2:2">
      <c r="B99485" s="150"/>
    </row>
    <row r="99486" spans="2:2">
      <c r="B99486" s="150"/>
    </row>
    <row r="99487" spans="2:2">
      <c r="B99487" s="150"/>
    </row>
    <row r="99488" spans="2:2">
      <c r="B99488" s="150"/>
    </row>
    <row r="99489" spans="2:2">
      <c r="B99489" s="150"/>
    </row>
    <row r="99490" spans="2:2">
      <c r="B99490" s="150"/>
    </row>
    <row r="99491" spans="2:2">
      <c r="B99491" s="150"/>
    </row>
    <row r="99492" spans="2:2">
      <c r="B99492" s="150"/>
    </row>
    <row r="99493" spans="2:2">
      <c r="B99493" s="150"/>
    </row>
    <row r="99494" spans="2:2">
      <c r="B99494" s="150"/>
    </row>
    <row r="99495" spans="2:2">
      <c r="B99495" s="150"/>
    </row>
    <row r="99496" spans="2:2">
      <c r="B99496" s="150"/>
    </row>
    <row r="99497" spans="2:2">
      <c r="B99497" s="150"/>
    </row>
    <row r="99498" spans="2:2">
      <c r="B99498" s="150"/>
    </row>
    <row r="99499" spans="2:2">
      <c r="B99499" s="150"/>
    </row>
    <row r="99500" spans="2:2">
      <c r="B99500" s="150"/>
    </row>
    <row r="99501" spans="2:2">
      <c r="B99501" s="150"/>
    </row>
    <row r="99502" spans="2:2">
      <c r="B99502" s="150"/>
    </row>
    <row r="99503" spans="2:2">
      <c r="B99503" s="150"/>
    </row>
    <row r="99504" spans="2:2">
      <c r="B99504" s="150"/>
    </row>
    <row r="99505" spans="2:2">
      <c r="B99505" s="150"/>
    </row>
    <row r="99506" spans="2:2">
      <c r="B99506" s="150"/>
    </row>
    <row r="99507" spans="2:2">
      <c r="B99507" s="150"/>
    </row>
    <row r="99508" spans="2:2">
      <c r="B99508" s="150"/>
    </row>
    <row r="99509" spans="2:2">
      <c r="B99509" s="150"/>
    </row>
    <row r="99510" spans="2:2">
      <c r="B99510" s="150"/>
    </row>
    <row r="99511" spans="2:2">
      <c r="B99511" s="150"/>
    </row>
    <row r="99512" spans="2:2">
      <c r="B99512" s="150"/>
    </row>
    <row r="99513" spans="2:2">
      <c r="B99513" s="150"/>
    </row>
    <row r="99514" spans="2:2">
      <c r="B99514" s="150"/>
    </row>
    <row r="99515" spans="2:2">
      <c r="B99515" s="150"/>
    </row>
    <row r="99516" spans="2:2">
      <c r="B99516" s="150"/>
    </row>
    <row r="99517" spans="2:2">
      <c r="B99517" s="150"/>
    </row>
    <row r="99518" spans="2:2">
      <c r="B99518" s="150"/>
    </row>
    <row r="99519" spans="2:2">
      <c r="B99519" s="150"/>
    </row>
    <row r="99520" spans="2:2">
      <c r="B99520" s="150"/>
    </row>
    <row r="99521" spans="2:2">
      <c r="B99521" s="150"/>
    </row>
    <row r="99522" spans="2:2">
      <c r="B99522" s="150"/>
    </row>
    <row r="99523" spans="2:2">
      <c r="B99523" s="150"/>
    </row>
    <row r="99524" spans="2:2">
      <c r="B99524" s="150"/>
    </row>
    <row r="99525" spans="2:2">
      <c r="B99525" s="150"/>
    </row>
    <row r="99526" spans="2:2">
      <c r="B99526" s="150"/>
    </row>
    <row r="99527" spans="2:2">
      <c r="B99527" s="150"/>
    </row>
    <row r="99528" spans="2:2">
      <c r="B99528" s="150"/>
    </row>
    <row r="99529" spans="2:2">
      <c r="B99529" s="150"/>
    </row>
    <row r="99530" spans="2:2">
      <c r="B99530" s="150"/>
    </row>
    <row r="99531" spans="2:2">
      <c r="B99531" s="150"/>
    </row>
    <row r="99532" spans="2:2">
      <c r="B99532" s="150"/>
    </row>
    <row r="99533" spans="2:2">
      <c r="B99533" s="150"/>
    </row>
    <row r="99534" spans="2:2">
      <c r="B99534" s="150"/>
    </row>
    <row r="99535" spans="2:2">
      <c r="B99535" s="150"/>
    </row>
    <row r="99536" spans="2:2">
      <c r="B99536" s="150"/>
    </row>
    <row r="99537" spans="2:2">
      <c r="B99537" s="150"/>
    </row>
    <row r="99538" spans="2:2">
      <c r="B99538" s="150"/>
    </row>
    <row r="99539" spans="2:2">
      <c r="B99539" s="150"/>
    </row>
    <row r="99540" spans="2:2">
      <c r="B99540" s="150"/>
    </row>
    <row r="99541" spans="2:2">
      <c r="B99541" s="150"/>
    </row>
    <row r="99542" spans="2:2">
      <c r="B99542" s="150"/>
    </row>
    <row r="99543" spans="2:2">
      <c r="B99543" s="150"/>
    </row>
    <row r="99544" spans="2:2">
      <c r="B99544" s="150"/>
    </row>
    <row r="99545" spans="2:2">
      <c r="B99545" s="150"/>
    </row>
    <row r="99546" spans="2:2">
      <c r="B99546" s="150"/>
    </row>
    <row r="99547" spans="2:2">
      <c r="B99547" s="150"/>
    </row>
    <row r="99548" spans="2:2">
      <c r="B99548" s="150"/>
    </row>
    <row r="99549" spans="2:2">
      <c r="B99549" s="150"/>
    </row>
    <row r="99550" spans="2:2">
      <c r="B99550" s="150"/>
    </row>
    <row r="99551" spans="2:2">
      <c r="B99551" s="150"/>
    </row>
    <row r="99552" spans="2:2">
      <c r="B99552" s="150"/>
    </row>
    <row r="99553" spans="2:2">
      <c r="B99553" s="150"/>
    </row>
    <row r="99554" spans="2:2">
      <c r="B99554" s="150"/>
    </row>
    <row r="99555" spans="2:2">
      <c r="B99555" s="150"/>
    </row>
    <row r="99556" spans="2:2">
      <c r="B99556" s="150"/>
    </row>
    <row r="99557" spans="2:2">
      <c r="B99557" s="150"/>
    </row>
    <row r="99558" spans="2:2">
      <c r="B99558" s="150"/>
    </row>
    <row r="99559" spans="2:2">
      <c r="B99559" s="150"/>
    </row>
    <row r="99560" spans="2:2">
      <c r="B99560" s="150"/>
    </row>
    <row r="99561" spans="2:2">
      <c r="B99561" s="150"/>
    </row>
    <row r="99562" spans="2:2">
      <c r="B99562" s="150"/>
    </row>
    <row r="99563" spans="2:2">
      <c r="B99563" s="150"/>
    </row>
    <row r="99564" spans="2:2">
      <c r="B99564" s="150"/>
    </row>
    <row r="99565" spans="2:2">
      <c r="B99565" s="150"/>
    </row>
    <row r="99566" spans="2:2">
      <c r="B99566" s="150"/>
    </row>
    <row r="99567" spans="2:2">
      <c r="B99567" s="150"/>
    </row>
    <row r="99568" spans="2:2">
      <c r="B99568" s="150"/>
    </row>
    <row r="99569" spans="2:2">
      <c r="B99569" s="150"/>
    </row>
    <row r="99570" spans="2:2">
      <c r="B99570" s="150"/>
    </row>
    <row r="99571" spans="2:2">
      <c r="B99571" s="150"/>
    </row>
    <row r="99572" spans="2:2">
      <c r="B99572" s="150"/>
    </row>
    <row r="99573" spans="2:2">
      <c r="B99573" s="150"/>
    </row>
    <row r="99574" spans="2:2">
      <c r="B99574" s="150"/>
    </row>
    <row r="99575" spans="2:2">
      <c r="B99575" s="150"/>
    </row>
    <row r="99576" spans="2:2">
      <c r="B99576" s="150"/>
    </row>
    <row r="99577" spans="2:2">
      <c r="B99577" s="150"/>
    </row>
    <row r="99578" spans="2:2">
      <c r="B99578" s="150"/>
    </row>
    <row r="99579" spans="2:2">
      <c r="B99579" s="150"/>
    </row>
    <row r="99580" spans="2:2">
      <c r="B99580" s="150"/>
    </row>
    <row r="99581" spans="2:2">
      <c r="B99581" s="150"/>
    </row>
    <row r="99582" spans="2:2">
      <c r="B99582" s="150"/>
    </row>
    <row r="99583" spans="2:2">
      <c r="B99583" s="150"/>
    </row>
    <row r="99584" spans="2:2">
      <c r="B99584" s="150"/>
    </row>
    <row r="99585" spans="2:2">
      <c r="B99585" s="150"/>
    </row>
    <row r="99586" spans="2:2">
      <c r="B99586" s="150"/>
    </row>
    <row r="99587" spans="2:2">
      <c r="B99587" s="150"/>
    </row>
    <row r="99588" spans="2:2">
      <c r="B99588" s="150"/>
    </row>
    <row r="99589" spans="2:2">
      <c r="B99589" s="150"/>
    </row>
    <row r="99590" spans="2:2">
      <c r="B99590" s="150"/>
    </row>
    <row r="99591" spans="2:2">
      <c r="B99591" s="150"/>
    </row>
    <row r="99592" spans="2:2">
      <c r="B99592" s="150"/>
    </row>
    <row r="99593" spans="2:2">
      <c r="B99593" s="150"/>
    </row>
    <row r="99594" spans="2:2">
      <c r="B99594" s="150"/>
    </row>
    <row r="99595" spans="2:2">
      <c r="B99595" s="150"/>
    </row>
    <row r="99596" spans="2:2">
      <c r="B99596" s="150"/>
    </row>
    <row r="99597" spans="2:2">
      <c r="B99597" s="150"/>
    </row>
    <row r="99598" spans="2:2">
      <c r="B99598" s="150"/>
    </row>
    <row r="99599" spans="2:2">
      <c r="B99599" s="150"/>
    </row>
    <row r="99600" spans="2:2">
      <c r="B99600" s="150"/>
    </row>
    <row r="99601" spans="2:2">
      <c r="B99601" s="150"/>
    </row>
    <row r="99602" spans="2:2">
      <c r="B99602" s="150"/>
    </row>
    <row r="99603" spans="2:2">
      <c r="B99603" s="150"/>
    </row>
    <row r="99604" spans="2:2">
      <c r="B99604" s="150"/>
    </row>
    <row r="99605" spans="2:2">
      <c r="B99605" s="150"/>
    </row>
    <row r="99606" spans="2:2">
      <c r="B99606" s="150"/>
    </row>
    <row r="99607" spans="2:2">
      <c r="B99607" s="150"/>
    </row>
    <row r="99608" spans="2:2">
      <c r="B99608" s="150"/>
    </row>
    <row r="99609" spans="2:2">
      <c r="B99609" s="150"/>
    </row>
    <row r="99610" spans="2:2">
      <c r="B99610" s="150"/>
    </row>
    <row r="99611" spans="2:2">
      <c r="B99611" s="150"/>
    </row>
    <row r="99612" spans="2:2">
      <c r="B99612" s="150"/>
    </row>
    <row r="99613" spans="2:2">
      <c r="B99613" s="150"/>
    </row>
    <row r="99614" spans="2:2">
      <c r="B99614" s="150"/>
    </row>
    <row r="99615" spans="2:2">
      <c r="B99615" s="150"/>
    </row>
    <row r="99616" spans="2:2">
      <c r="B99616" s="150"/>
    </row>
    <row r="99617" spans="2:2">
      <c r="B99617" s="150"/>
    </row>
    <row r="99618" spans="2:2">
      <c r="B99618" s="150"/>
    </row>
    <row r="99619" spans="2:2">
      <c r="B99619" s="150"/>
    </row>
    <row r="99620" spans="2:2">
      <c r="B99620" s="150"/>
    </row>
    <row r="99621" spans="2:2">
      <c r="B99621" s="150"/>
    </row>
    <row r="99622" spans="2:2">
      <c r="B99622" s="150"/>
    </row>
    <row r="99623" spans="2:2">
      <c r="B99623" s="150"/>
    </row>
    <row r="99624" spans="2:2">
      <c r="B99624" s="150"/>
    </row>
    <row r="99625" spans="2:2">
      <c r="B99625" s="150"/>
    </row>
    <row r="99626" spans="2:2">
      <c r="B99626" s="150"/>
    </row>
    <row r="99627" spans="2:2">
      <c r="B99627" s="150"/>
    </row>
    <row r="99628" spans="2:2">
      <c r="B99628" s="150"/>
    </row>
    <row r="99629" spans="2:2">
      <c r="B99629" s="150"/>
    </row>
    <row r="99630" spans="2:2">
      <c r="B99630" s="150"/>
    </row>
    <row r="99631" spans="2:2">
      <c r="B99631" s="150"/>
    </row>
    <row r="99632" spans="2:2">
      <c r="B99632" s="150"/>
    </row>
    <row r="99633" spans="2:2">
      <c r="B99633" s="150"/>
    </row>
    <row r="99634" spans="2:2">
      <c r="B99634" s="150"/>
    </row>
    <row r="99635" spans="2:2">
      <c r="B99635" s="150"/>
    </row>
    <row r="99636" spans="2:2">
      <c r="B99636" s="150"/>
    </row>
    <row r="99637" spans="2:2">
      <c r="B99637" s="150"/>
    </row>
    <row r="99638" spans="2:2">
      <c r="B99638" s="150"/>
    </row>
    <row r="99639" spans="2:2">
      <c r="B99639" s="150"/>
    </row>
    <row r="99640" spans="2:2">
      <c r="B99640" s="150"/>
    </row>
    <row r="99641" spans="2:2">
      <c r="B99641" s="150"/>
    </row>
    <row r="99642" spans="2:2">
      <c r="B99642" s="150"/>
    </row>
    <row r="99643" spans="2:2">
      <c r="B99643" s="150"/>
    </row>
    <row r="99644" spans="2:2">
      <c r="B99644" s="150"/>
    </row>
    <row r="99645" spans="2:2">
      <c r="B99645" s="150"/>
    </row>
    <row r="99646" spans="2:2">
      <c r="B99646" s="150"/>
    </row>
    <row r="99647" spans="2:2">
      <c r="B99647" s="150"/>
    </row>
    <row r="99648" spans="2:2">
      <c r="B99648" s="150"/>
    </row>
    <row r="99649" spans="2:2">
      <c r="B99649" s="150"/>
    </row>
    <row r="99650" spans="2:2">
      <c r="B99650" s="150"/>
    </row>
    <row r="99651" spans="2:2">
      <c r="B99651" s="150"/>
    </row>
    <row r="99652" spans="2:2">
      <c r="B99652" s="150"/>
    </row>
    <row r="99653" spans="2:2">
      <c r="B99653" s="150"/>
    </row>
    <row r="99654" spans="2:2">
      <c r="B99654" s="150"/>
    </row>
    <row r="99655" spans="2:2">
      <c r="B99655" s="150"/>
    </row>
    <row r="99656" spans="2:2">
      <c r="B99656" s="150"/>
    </row>
    <row r="99657" spans="2:2">
      <c r="B99657" s="150"/>
    </row>
    <row r="99658" spans="2:2">
      <c r="B99658" s="150"/>
    </row>
    <row r="99659" spans="2:2">
      <c r="B99659" s="150"/>
    </row>
    <row r="99660" spans="2:2">
      <c r="B99660" s="150"/>
    </row>
    <row r="99661" spans="2:2">
      <c r="B99661" s="150"/>
    </row>
    <row r="99662" spans="2:2">
      <c r="B99662" s="150"/>
    </row>
    <row r="99663" spans="2:2">
      <c r="B99663" s="150"/>
    </row>
    <row r="99664" spans="2:2">
      <c r="B99664" s="150"/>
    </row>
    <row r="99665" spans="2:2">
      <c r="B99665" s="150"/>
    </row>
    <row r="99666" spans="2:2">
      <c r="B99666" s="150"/>
    </row>
    <row r="99667" spans="2:2">
      <c r="B99667" s="150"/>
    </row>
    <row r="99668" spans="2:2">
      <c r="B99668" s="150"/>
    </row>
    <row r="99669" spans="2:2">
      <c r="B99669" s="150"/>
    </row>
    <row r="99670" spans="2:2">
      <c r="B99670" s="150"/>
    </row>
    <row r="99671" spans="2:2">
      <c r="B99671" s="150"/>
    </row>
    <row r="99672" spans="2:2">
      <c r="B99672" s="150"/>
    </row>
    <row r="99673" spans="2:2">
      <c r="B99673" s="150"/>
    </row>
    <row r="99674" spans="2:2">
      <c r="B99674" s="150"/>
    </row>
    <row r="99675" spans="2:2">
      <c r="B99675" s="150"/>
    </row>
    <row r="99676" spans="2:2">
      <c r="B99676" s="150"/>
    </row>
    <row r="99677" spans="2:2">
      <c r="B99677" s="150"/>
    </row>
    <row r="99678" spans="2:2">
      <c r="B99678" s="150"/>
    </row>
    <row r="99679" spans="2:2">
      <c r="B99679" s="150"/>
    </row>
    <row r="99680" spans="2:2">
      <c r="B99680" s="150"/>
    </row>
    <row r="99681" spans="2:2">
      <c r="B99681" s="150"/>
    </row>
    <row r="99682" spans="2:2">
      <c r="B99682" s="150"/>
    </row>
    <row r="99683" spans="2:2">
      <c r="B99683" s="150"/>
    </row>
    <row r="99684" spans="2:2">
      <c r="B99684" s="150"/>
    </row>
    <row r="99685" spans="2:2">
      <c r="B99685" s="150"/>
    </row>
    <row r="99686" spans="2:2">
      <c r="B99686" s="150"/>
    </row>
    <row r="99687" spans="2:2">
      <c r="B99687" s="150"/>
    </row>
    <row r="99688" spans="2:2">
      <c r="B99688" s="150"/>
    </row>
    <row r="99689" spans="2:2">
      <c r="B99689" s="150"/>
    </row>
    <row r="99690" spans="2:2">
      <c r="B99690" s="150"/>
    </row>
    <row r="99691" spans="2:2">
      <c r="B99691" s="150"/>
    </row>
    <row r="99692" spans="2:2">
      <c r="B99692" s="150"/>
    </row>
    <row r="99693" spans="2:2">
      <c r="B99693" s="150"/>
    </row>
    <row r="99694" spans="2:2">
      <c r="B99694" s="150"/>
    </row>
    <row r="99695" spans="2:2">
      <c r="B99695" s="150"/>
    </row>
    <row r="99696" spans="2:2">
      <c r="B99696" s="150"/>
    </row>
    <row r="99697" spans="2:2">
      <c r="B99697" s="150"/>
    </row>
    <row r="99698" spans="2:2">
      <c r="B99698" s="150"/>
    </row>
    <row r="99699" spans="2:2">
      <c r="B99699" s="150"/>
    </row>
    <row r="99700" spans="2:2">
      <c r="B99700" s="150"/>
    </row>
    <row r="99701" spans="2:2">
      <c r="B99701" s="150"/>
    </row>
    <row r="99702" spans="2:2">
      <c r="B99702" s="150"/>
    </row>
    <row r="99703" spans="2:2">
      <c r="B99703" s="150"/>
    </row>
    <row r="99704" spans="2:2">
      <c r="B99704" s="150"/>
    </row>
    <row r="99705" spans="2:2">
      <c r="B99705" s="150"/>
    </row>
    <row r="99706" spans="2:2">
      <c r="B99706" s="150"/>
    </row>
    <row r="99707" spans="2:2">
      <c r="B99707" s="150"/>
    </row>
    <row r="99708" spans="2:2">
      <c r="B99708" s="150"/>
    </row>
    <row r="99709" spans="2:2">
      <c r="B99709" s="150"/>
    </row>
    <row r="99710" spans="2:2">
      <c r="B99710" s="150"/>
    </row>
    <row r="99711" spans="2:2">
      <c r="B99711" s="150"/>
    </row>
    <row r="99712" spans="2:2">
      <c r="B99712" s="150"/>
    </row>
    <row r="99713" spans="2:2">
      <c r="B99713" s="150"/>
    </row>
    <row r="99714" spans="2:2">
      <c r="B99714" s="150"/>
    </row>
    <row r="99715" spans="2:2">
      <c r="B99715" s="150"/>
    </row>
    <row r="99716" spans="2:2">
      <c r="B99716" s="150"/>
    </row>
    <row r="99717" spans="2:2">
      <c r="B99717" s="150"/>
    </row>
    <row r="99718" spans="2:2">
      <c r="B99718" s="150"/>
    </row>
    <row r="99719" spans="2:2">
      <c r="B99719" s="150"/>
    </row>
    <row r="99720" spans="2:2">
      <c r="B99720" s="150"/>
    </row>
    <row r="99721" spans="2:2">
      <c r="B99721" s="150"/>
    </row>
    <row r="99722" spans="2:2">
      <c r="B99722" s="150"/>
    </row>
    <row r="99723" spans="2:2">
      <c r="B99723" s="150"/>
    </row>
    <row r="99724" spans="2:2">
      <c r="B99724" s="150"/>
    </row>
    <row r="99725" spans="2:2">
      <c r="B99725" s="150"/>
    </row>
    <row r="99726" spans="2:2">
      <c r="B99726" s="150"/>
    </row>
    <row r="99727" spans="2:2">
      <c r="B99727" s="150"/>
    </row>
    <row r="99728" spans="2:2">
      <c r="B99728" s="150"/>
    </row>
    <row r="99729" spans="2:2">
      <c r="B99729" s="150"/>
    </row>
    <row r="99730" spans="2:2">
      <c r="B99730" s="150"/>
    </row>
    <row r="99731" spans="2:2">
      <c r="B99731" s="150"/>
    </row>
    <row r="99732" spans="2:2">
      <c r="B99732" s="150"/>
    </row>
    <row r="99733" spans="2:2">
      <c r="B99733" s="150"/>
    </row>
    <row r="99734" spans="2:2">
      <c r="B99734" s="150"/>
    </row>
    <row r="99735" spans="2:2">
      <c r="B99735" s="150"/>
    </row>
    <row r="99736" spans="2:2">
      <c r="B99736" s="150"/>
    </row>
    <row r="99737" spans="2:2">
      <c r="B99737" s="150"/>
    </row>
    <row r="99738" spans="2:2">
      <c r="B99738" s="150"/>
    </row>
    <row r="99739" spans="2:2">
      <c r="B99739" s="150"/>
    </row>
    <row r="99740" spans="2:2">
      <c r="B99740" s="150"/>
    </row>
    <row r="99741" spans="2:2">
      <c r="B99741" s="150"/>
    </row>
    <row r="99742" spans="2:2">
      <c r="B99742" s="150"/>
    </row>
    <row r="99743" spans="2:2">
      <c r="B99743" s="150"/>
    </row>
    <row r="99744" spans="2:2">
      <c r="B99744" s="150"/>
    </row>
    <row r="99745" spans="2:2">
      <c r="B99745" s="150"/>
    </row>
    <row r="99746" spans="2:2">
      <c r="B99746" s="150"/>
    </row>
    <row r="99747" spans="2:2">
      <c r="B99747" s="150"/>
    </row>
    <row r="99748" spans="2:2">
      <c r="B99748" s="150"/>
    </row>
    <row r="99749" spans="2:2">
      <c r="B99749" s="150"/>
    </row>
    <row r="99750" spans="2:2">
      <c r="B99750" s="150"/>
    </row>
    <row r="99751" spans="2:2">
      <c r="B99751" s="150"/>
    </row>
    <row r="99752" spans="2:2">
      <c r="B99752" s="150"/>
    </row>
    <row r="99753" spans="2:2">
      <c r="B99753" s="150"/>
    </row>
    <row r="99754" spans="2:2">
      <c r="B99754" s="150"/>
    </row>
    <row r="99755" spans="2:2">
      <c r="B99755" s="150"/>
    </row>
    <row r="99756" spans="2:2">
      <c r="B99756" s="150"/>
    </row>
    <row r="99757" spans="2:2">
      <c r="B99757" s="150"/>
    </row>
    <row r="99758" spans="2:2">
      <c r="B99758" s="150"/>
    </row>
    <row r="99759" spans="2:2">
      <c r="B99759" s="150"/>
    </row>
    <row r="99760" spans="2:2">
      <c r="B99760" s="150"/>
    </row>
    <row r="99761" spans="2:2">
      <c r="B99761" s="150"/>
    </row>
    <row r="99762" spans="2:2">
      <c r="B99762" s="150"/>
    </row>
    <row r="99763" spans="2:2">
      <c r="B99763" s="150"/>
    </row>
    <row r="99764" spans="2:2">
      <c r="B99764" s="150"/>
    </row>
    <row r="99765" spans="2:2">
      <c r="B99765" s="150"/>
    </row>
    <row r="99766" spans="2:2">
      <c r="B99766" s="150"/>
    </row>
    <row r="99767" spans="2:2">
      <c r="B99767" s="150"/>
    </row>
    <row r="99768" spans="2:2">
      <c r="B99768" s="150"/>
    </row>
    <row r="99769" spans="2:2">
      <c r="B99769" s="150"/>
    </row>
    <row r="99770" spans="2:2">
      <c r="B99770" s="150"/>
    </row>
    <row r="99771" spans="2:2">
      <c r="B99771" s="150"/>
    </row>
    <row r="99772" spans="2:2">
      <c r="B99772" s="150"/>
    </row>
    <row r="99773" spans="2:2">
      <c r="B99773" s="150"/>
    </row>
    <row r="99774" spans="2:2">
      <c r="B99774" s="150"/>
    </row>
    <row r="99775" spans="2:2">
      <c r="B99775" s="150"/>
    </row>
    <row r="99776" spans="2:2">
      <c r="B99776" s="150"/>
    </row>
    <row r="99777" spans="2:2">
      <c r="B99777" s="150"/>
    </row>
    <row r="99778" spans="2:2">
      <c r="B99778" s="150"/>
    </row>
    <row r="99779" spans="2:2">
      <c r="B99779" s="150"/>
    </row>
    <row r="99780" spans="2:2">
      <c r="B99780" s="150"/>
    </row>
    <row r="99781" spans="2:2">
      <c r="B99781" s="150"/>
    </row>
    <row r="99782" spans="2:2">
      <c r="B99782" s="150"/>
    </row>
    <row r="99783" spans="2:2">
      <c r="B99783" s="150"/>
    </row>
    <row r="99784" spans="2:2">
      <c r="B99784" s="150"/>
    </row>
    <row r="99785" spans="2:2">
      <c r="B99785" s="150"/>
    </row>
    <row r="99786" spans="2:2">
      <c r="B99786" s="150"/>
    </row>
    <row r="99787" spans="2:2">
      <c r="B99787" s="150"/>
    </row>
    <row r="99788" spans="2:2">
      <c r="B99788" s="150"/>
    </row>
    <row r="99789" spans="2:2">
      <c r="B99789" s="150"/>
    </row>
    <row r="99790" spans="2:2">
      <c r="B99790" s="150"/>
    </row>
    <row r="99791" spans="2:2">
      <c r="B99791" s="150"/>
    </row>
    <row r="99792" spans="2:2">
      <c r="B99792" s="150"/>
    </row>
    <row r="99793" spans="2:2">
      <c r="B99793" s="150"/>
    </row>
    <row r="99794" spans="2:2">
      <c r="B99794" s="150"/>
    </row>
    <row r="99795" spans="2:2">
      <c r="B99795" s="150"/>
    </row>
    <row r="99796" spans="2:2">
      <c r="B99796" s="150"/>
    </row>
    <row r="99797" spans="2:2">
      <c r="B99797" s="150"/>
    </row>
    <row r="99798" spans="2:2">
      <c r="B99798" s="150"/>
    </row>
    <row r="99799" spans="2:2">
      <c r="B99799" s="150"/>
    </row>
    <row r="99800" spans="2:2">
      <c r="B99800" s="150"/>
    </row>
    <row r="99801" spans="2:2">
      <c r="B99801" s="150"/>
    </row>
    <row r="99802" spans="2:2">
      <c r="B99802" s="150"/>
    </row>
    <row r="99803" spans="2:2">
      <c r="B99803" s="150"/>
    </row>
    <row r="99804" spans="2:2">
      <c r="B99804" s="150"/>
    </row>
    <row r="99805" spans="2:2">
      <c r="B99805" s="150"/>
    </row>
    <row r="99806" spans="2:2">
      <c r="B99806" s="150"/>
    </row>
    <row r="99807" spans="2:2">
      <c r="B99807" s="150"/>
    </row>
    <row r="99808" spans="2:2">
      <c r="B99808" s="150"/>
    </row>
    <row r="99809" spans="2:2">
      <c r="B99809" s="150"/>
    </row>
    <row r="99810" spans="2:2">
      <c r="B99810" s="150"/>
    </row>
    <row r="99811" spans="2:2">
      <c r="B99811" s="150"/>
    </row>
    <row r="99812" spans="2:2">
      <c r="B99812" s="150"/>
    </row>
    <row r="99813" spans="2:2">
      <c r="B99813" s="150"/>
    </row>
    <row r="99814" spans="2:2">
      <c r="B99814" s="150"/>
    </row>
    <row r="99815" spans="2:2">
      <c r="B99815" s="150"/>
    </row>
    <row r="99816" spans="2:2">
      <c r="B99816" s="150"/>
    </row>
    <row r="99817" spans="2:2">
      <c r="B99817" s="150"/>
    </row>
    <row r="99818" spans="2:2">
      <c r="B99818" s="150"/>
    </row>
    <row r="99819" spans="2:2">
      <c r="B99819" s="150"/>
    </row>
    <row r="99820" spans="2:2">
      <c r="B99820" s="150"/>
    </row>
    <row r="99821" spans="2:2">
      <c r="B99821" s="150"/>
    </row>
    <row r="99822" spans="2:2">
      <c r="B99822" s="150"/>
    </row>
    <row r="99823" spans="2:2">
      <c r="B99823" s="150"/>
    </row>
    <row r="99824" spans="2:2">
      <c r="B99824" s="150"/>
    </row>
    <row r="99825" spans="2:2">
      <c r="B99825" s="150"/>
    </row>
    <row r="99826" spans="2:2">
      <c r="B99826" s="150"/>
    </row>
    <row r="99827" spans="2:2">
      <c r="B99827" s="150"/>
    </row>
    <row r="99828" spans="2:2">
      <c r="B99828" s="150"/>
    </row>
    <row r="99829" spans="2:2">
      <c r="B99829" s="150"/>
    </row>
    <row r="99830" spans="2:2">
      <c r="B99830" s="150"/>
    </row>
    <row r="99831" spans="2:2">
      <c r="B99831" s="150"/>
    </row>
    <row r="99832" spans="2:2">
      <c r="B99832" s="150"/>
    </row>
    <row r="99833" spans="2:2">
      <c r="B99833" s="150"/>
    </row>
    <row r="99834" spans="2:2">
      <c r="B99834" s="150"/>
    </row>
    <row r="99835" spans="2:2">
      <c r="B99835" s="150"/>
    </row>
    <row r="99836" spans="2:2">
      <c r="B99836" s="150"/>
    </row>
    <row r="99837" spans="2:2">
      <c r="B99837" s="150"/>
    </row>
    <row r="99838" spans="2:2">
      <c r="B99838" s="150"/>
    </row>
    <row r="99839" spans="2:2">
      <c r="B99839" s="150"/>
    </row>
    <row r="99840" spans="2:2">
      <c r="B99840" s="150"/>
    </row>
    <row r="99841" spans="2:2">
      <c r="B99841" s="150"/>
    </row>
    <row r="99842" spans="2:2">
      <c r="B99842" s="150"/>
    </row>
    <row r="99843" spans="2:2">
      <c r="B99843" s="150"/>
    </row>
    <row r="99844" spans="2:2">
      <c r="B99844" s="150"/>
    </row>
    <row r="99845" spans="2:2">
      <c r="B99845" s="150"/>
    </row>
    <row r="99846" spans="2:2">
      <c r="B99846" s="150"/>
    </row>
    <row r="99847" spans="2:2">
      <c r="B99847" s="150"/>
    </row>
    <row r="99848" spans="2:2">
      <c r="B99848" s="150"/>
    </row>
    <row r="99849" spans="2:2">
      <c r="B99849" s="150"/>
    </row>
    <row r="99850" spans="2:2">
      <c r="B99850" s="150"/>
    </row>
    <row r="99851" spans="2:2">
      <c r="B99851" s="150"/>
    </row>
    <row r="99852" spans="2:2">
      <c r="B99852" s="150"/>
    </row>
    <row r="99853" spans="2:2">
      <c r="B99853" s="150"/>
    </row>
    <row r="99854" spans="2:2">
      <c r="B99854" s="150"/>
    </row>
    <row r="99855" spans="2:2">
      <c r="B99855" s="150"/>
    </row>
    <row r="99856" spans="2:2">
      <c r="B99856" s="150"/>
    </row>
    <row r="99857" spans="2:2">
      <c r="B99857" s="150"/>
    </row>
    <row r="99858" spans="2:2">
      <c r="B99858" s="150"/>
    </row>
    <row r="99859" spans="2:2">
      <c r="B99859" s="150"/>
    </row>
    <row r="99860" spans="2:2">
      <c r="B99860" s="150"/>
    </row>
    <row r="99861" spans="2:2">
      <c r="B99861" s="150"/>
    </row>
    <row r="99862" spans="2:2">
      <c r="B99862" s="150"/>
    </row>
    <row r="99863" spans="2:2">
      <c r="B99863" s="150"/>
    </row>
    <row r="99864" spans="2:2">
      <c r="B99864" s="150"/>
    </row>
    <row r="99865" spans="2:2">
      <c r="B99865" s="150"/>
    </row>
    <row r="99866" spans="2:2">
      <c r="B99866" s="150"/>
    </row>
    <row r="99867" spans="2:2">
      <c r="B99867" s="150"/>
    </row>
    <row r="99868" spans="2:2">
      <c r="B99868" s="150"/>
    </row>
    <row r="99869" spans="2:2">
      <c r="B99869" s="150"/>
    </row>
    <row r="99870" spans="2:2">
      <c r="B99870" s="150"/>
    </row>
    <row r="99871" spans="2:2">
      <c r="B99871" s="150"/>
    </row>
    <row r="99872" spans="2:2">
      <c r="B99872" s="150"/>
    </row>
    <row r="99873" spans="2:2">
      <c r="B99873" s="150"/>
    </row>
    <row r="99874" spans="2:2">
      <c r="B99874" s="150"/>
    </row>
    <row r="99875" spans="2:2">
      <c r="B99875" s="150"/>
    </row>
    <row r="99876" spans="2:2">
      <c r="B99876" s="150"/>
    </row>
    <row r="99877" spans="2:2">
      <c r="B99877" s="150"/>
    </row>
    <row r="99878" spans="2:2">
      <c r="B99878" s="150"/>
    </row>
    <row r="99879" spans="2:2">
      <c r="B99879" s="150"/>
    </row>
    <row r="99880" spans="2:2">
      <c r="B99880" s="150"/>
    </row>
    <row r="99881" spans="2:2">
      <c r="B99881" s="150"/>
    </row>
    <row r="99882" spans="2:2">
      <c r="B99882" s="150"/>
    </row>
    <row r="99883" spans="2:2">
      <c r="B99883" s="150"/>
    </row>
    <row r="99884" spans="2:2">
      <c r="B99884" s="150"/>
    </row>
    <row r="99885" spans="2:2">
      <c r="B99885" s="150"/>
    </row>
    <row r="99886" spans="2:2">
      <c r="B99886" s="150"/>
    </row>
    <row r="99887" spans="2:2">
      <c r="B99887" s="150"/>
    </row>
    <row r="99888" spans="2:2">
      <c r="B99888" s="150"/>
    </row>
    <row r="99889" spans="2:2">
      <c r="B99889" s="150"/>
    </row>
    <row r="99890" spans="2:2">
      <c r="B99890" s="150"/>
    </row>
    <row r="99891" spans="2:2">
      <c r="B99891" s="150"/>
    </row>
    <row r="99892" spans="2:2">
      <c r="B99892" s="150"/>
    </row>
    <row r="99893" spans="2:2">
      <c r="B99893" s="150"/>
    </row>
    <row r="99894" spans="2:2">
      <c r="B99894" s="150"/>
    </row>
    <row r="99895" spans="2:2">
      <c r="B99895" s="150"/>
    </row>
    <row r="99896" spans="2:2">
      <c r="B99896" s="150"/>
    </row>
    <row r="99897" spans="2:2">
      <c r="B99897" s="150"/>
    </row>
    <row r="99898" spans="2:2">
      <c r="B99898" s="150"/>
    </row>
    <row r="99899" spans="2:2">
      <c r="B99899" s="150"/>
    </row>
    <row r="99900" spans="2:2">
      <c r="B99900" s="150"/>
    </row>
    <row r="99901" spans="2:2">
      <c r="B99901" s="150"/>
    </row>
    <row r="99902" spans="2:2">
      <c r="B99902" s="150"/>
    </row>
    <row r="99903" spans="2:2">
      <c r="B99903" s="150"/>
    </row>
    <row r="99904" spans="2:2">
      <c r="B99904" s="150"/>
    </row>
    <row r="99905" spans="2:2">
      <c r="B99905" s="150"/>
    </row>
    <row r="99906" spans="2:2">
      <c r="B99906" s="150"/>
    </row>
    <row r="99907" spans="2:2">
      <c r="B99907" s="150"/>
    </row>
    <row r="99908" spans="2:2">
      <c r="B99908" s="150"/>
    </row>
    <row r="99909" spans="2:2">
      <c r="B99909" s="150"/>
    </row>
    <row r="99910" spans="2:2">
      <c r="B99910" s="150"/>
    </row>
    <row r="99911" spans="2:2">
      <c r="B99911" s="150"/>
    </row>
    <row r="99912" spans="2:2">
      <c r="B99912" s="150"/>
    </row>
    <row r="99913" spans="2:2">
      <c r="B99913" s="150"/>
    </row>
    <row r="99914" spans="2:2">
      <c r="B99914" s="150"/>
    </row>
    <row r="99915" spans="2:2">
      <c r="B99915" s="150"/>
    </row>
    <row r="99916" spans="2:2">
      <c r="B99916" s="150"/>
    </row>
    <row r="99917" spans="2:2">
      <c r="B99917" s="150"/>
    </row>
    <row r="99918" spans="2:2">
      <c r="B99918" s="150"/>
    </row>
    <row r="99919" spans="2:2">
      <c r="B99919" s="150"/>
    </row>
    <row r="99920" spans="2:2">
      <c r="B99920" s="150"/>
    </row>
    <row r="99921" spans="2:2">
      <c r="B99921" s="150"/>
    </row>
    <row r="99922" spans="2:2">
      <c r="B99922" s="150"/>
    </row>
    <row r="99923" spans="2:2">
      <c r="B99923" s="150"/>
    </row>
    <row r="99924" spans="2:2">
      <c r="B99924" s="150"/>
    </row>
    <row r="99925" spans="2:2">
      <c r="B99925" s="150"/>
    </row>
    <row r="99926" spans="2:2">
      <c r="B99926" s="150"/>
    </row>
    <row r="99927" spans="2:2">
      <c r="B99927" s="150"/>
    </row>
    <row r="99928" spans="2:2">
      <c r="B99928" s="150"/>
    </row>
    <row r="99929" spans="2:2">
      <c r="B99929" s="150"/>
    </row>
    <row r="99930" spans="2:2">
      <c r="B99930" s="150"/>
    </row>
    <row r="99931" spans="2:2">
      <c r="B99931" s="150"/>
    </row>
    <row r="99932" spans="2:2">
      <c r="B99932" s="150"/>
    </row>
    <row r="99933" spans="2:2">
      <c r="B99933" s="150"/>
    </row>
    <row r="99934" spans="2:2">
      <c r="B99934" s="150"/>
    </row>
    <row r="99935" spans="2:2">
      <c r="B99935" s="150"/>
    </row>
    <row r="99936" spans="2:2">
      <c r="B99936" s="150"/>
    </row>
    <row r="99937" spans="2:2">
      <c r="B99937" s="150"/>
    </row>
    <row r="99938" spans="2:2">
      <c r="B99938" s="150"/>
    </row>
    <row r="99939" spans="2:2">
      <c r="B99939" s="150"/>
    </row>
    <row r="99940" spans="2:2">
      <c r="B99940" s="150"/>
    </row>
    <row r="99941" spans="2:2">
      <c r="B99941" s="150"/>
    </row>
    <row r="99942" spans="2:2">
      <c r="B99942" s="150"/>
    </row>
    <row r="99943" spans="2:2">
      <c r="B99943" s="150"/>
    </row>
    <row r="99944" spans="2:2">
      <c r="B99944" s="150"/>
    </row>
    <row r="99945" spans="2:2">
      <c r="B99945" s="150"/>
    </row>
    <row r="99946" spans="2:2">
      <c r="B99946" s="150"/>
    </row>
    <row r="99947" spans="2:2">
      <c r="B99947" s="150"/>
    </row>
    <row r="99948" spans="2:2">
      <c r="B99948" s="150"/>
    </row>
    <row r="99949" spans="2:2">
      <c r="B99949" s="150"/>
    </row>
    <row r="99950" spans="2:2">
      <c r="B99950" s="150"/>
    </row>
    <row r="99951" spans="2:2">
      <c r="B99951" s="150"/>
    </row>
    <row r="99952" spans="2:2">
      <c r="B99952" s="150"/>
    </row>
    <row r="99953" spans="2:2">
      <c r="B99953" s="150"/>
    </row>
    <row r="99954" spans="2:2">
      <c r="B99954" s="150"/>
    </row>
    <row r="99955" spans="2:2">
      <c r="B99955" s="150"/>
    </row>
    <row r="99956" spans="2:2">
      <c r="B99956" s="150"/>
    </row>
    <row r="99957" spans="2:2">
      <c r="B99957" s="150"/>
    </row>
    <row r="99958" spans="2:2">
      <c r="B99958" s="150"/>
    </row>
    <row r="99959" spans="2:2">
      <c r="B99959" s="150"/>
    </row>
    <row r="99960" spans="2:2">
      <c r="B99960" s="150"/>
    </row>
    <row r="99961" spans="2:2">
      <c r="B99961" s="150"/>
    </row>
    <row r="99962" spans="2:2">
      <c r="B99962" s="150"/>
    </row>
    <row r="99963" spans="2:2">
      <c r="B99963" s="150"/>
    </row>
    <row r="99964" spans="2:2">
      <c r="B99964" s="150"/>
    </row>
    <row r="99965" spans="2:2">
      <c r="B99965" s="150"/>
    </row>
    <row r="99966" spans="2:2">
      <c r="B99966" s="150"/>
    </row>
    <row r="99967" spans="2:2">
      <c r="B99967" s="150"/>
    </row>
    <row r="99968" spans="2:2">
      <c r="B99968" s="150"/>
    </row>
    <row r="99969" spans="2:2">
      <c r="B99969" s="150"/>
    </row>
    <row r="99970" spans="2:2">
      <c r="B99970" s="150"/>
    </row>
    <row r="99971" spans="2:2">
      <c r="B99971" s="150"/>
    </row>
    <row r="99972" spans="2:2">
      <c r="B99972" s="150"/>
    </row>
    <row r="99973" spans="2:2">
      <c r="B99973" s="150"/>
    </row>
    <row r="99974" spans="2:2">
      <c r="B99974" s="150"/>
    </row>
    <row r="99975" spans="2:2">
      <c r="B99975" s="150"/>
    </row>
    <row r="99976" spans="2:2">
      <c r="B99976" s="150"/>
    </row>
    <row r="99977" spans="2:2">
      <c r="B99977" s="150"/>
    </row>
    <row r="99978" spans="2:2">
      <c r="B99978" s="150"/>
    </row>
    <row r="99979" spans="2:2">
      <c r="B99979" s="150"/>
    </row>
    <row r="99980" spans="2:2">
      <c r="B99980" s="150"/>
    </row>
    <row r="99981" spans="2:2">
      <c r="B99981" s="150"/>
    </row>
    <row r="99982" spans="2:2">
      <c r="B99982" s="150"/>
    </row>
    <row r="99983" spans="2:2">
      <c r="B99983" s="150"/>
    </row>
    <row r="99984" spans="2:2">
      <c r="B99984" s="150"/>
    </row>
    <row r="99985" spans="2:2">
      <c r="B99985" s="150"/>
    </row>
    <row r="99986" spans="2:2">
      <c r="B99986" s="150"/>
    </row>
    <row r="99987" spans="2:2">
      <c r="B99987" s="150"/>
    </row>
    <row r="99988" spans="2:2">
      <c r="B99988" s="150"/>
    </row>
    <row r="99989" spans="2:2">
      <c r="B99989" s="150"/>
    </row>
    <row r="99990" spans="2:2">
      <c r="B99990" s="150"/>
    </row>
    <row r="99991" spans="2:2">
      <c r="B99991" s="150"/>
    </row>
    <row r="99992" spans="2:2">
      <c r="B99992" s="150"/>
    </row>
    <row r="99993" spans="2:2">
      <c r="B99993" s="150"/>
    </row>
    <row r="99994" spans="2:2">
      <c r="B99994" s="150"/>
    </row>
    <row r="99995" spans="2:2">
      <c r="B99995" s="150"/>
    </row>
    <row r="99996" spans="2:2">
      <c r="B99996" s="150"/>
    </row>
    <row r="99997" spans="2:2">
      <c r="B99997" s="150"/>
    </row>
    <row r="99998" spans="2:2">
      <c r="B99998" s="150"/>
    </row>
    <row r="99999" spans="2:2">
      <c r="B99999" s="150"/>
    </row>
    <row r="100000" spans="2:2">
      <c r="B100000" s="150"/>
    </row>
    <row r="100001" spans="2:2">
      <c r="B100001" s="150"/>
    </row>
    <row r="100002" spans="2:2">
      <c r="B100002" s="150"/>
    </row>
    <row r="100003" spans="2:2">
      <c r="B100003" s="150"/>
    </row>
    <row r="100004" spans="2:2">
      <c r="B100004" s="150"/>
    </row>
    <row r="100005" spans="2:2">
      <c r="B100005" s="150"/>
    </row>
    <row r="100006" spans="2:2">
      <c r="B100006" s="150"/>
    </row>
    <row r="100007" spans="2:2">
      <c r="B100007" s="150"/>
    </row>
    <row r="100008" spans="2:2">
      <c r="B100008" s="150"/>
    </row>
    <row r="100009" spans="2:2">
      <c r="B100009" s="150"/>
    </row>
    <row r="100010" spans="2:2">
      <c r="B100010" s="150"/>
    </row>
    <row r="100011" spans="2:2">
      <c r="B100011" s="150"/>
    </row>
    <row r="100012" spans="2:2">
      <c r="B100012" s="150"/>
    </row>
    <row r="100013" spans="2:2">
      <c r="B100013" s="150"/>
    </row>
    <row r="100014" spans="2:2">
      <c r="B100014" s="150"/>
    </row>
    <row r="100015" spans="2:2">
      <c r="B100015" s="150"/>
    </row>
    <row r="100016" spans="2:2">
      <c r="B100016" s="150"/>
    </row>
    <row r="100017" spans="2:2">
      <c r="B100017" s="150"/>
    </row>
    <row r="100018" spans="2:2">
      <c r="B100018" s="150"/>
    </row>
    <row r="100019" spans="2:2">
      <c r="B100019" s="150"/>
    </row>
    <row r="100020" spans="2:2">
      <c r="B100020" s="150"/>
    </row>
    <row r="100021" spans="2:2">
      <c r="B100021" s="150"/>
    </row>
    <row r="100022" spans="2:2">
      <c r="B100022" s="150"/>
    </row>
    <row r="100023" spans="2:2">
      <c r="B100023" s="150"/>
    </row>
    <row r="100024" spans="2:2">
      <c r="B100024" s="150"/>
    </row>
    <row r="100025" spans="2:2">
      <c r="B100025" s="150"/>
    </row>
    <row r="100026" spans="2:2">
      <c r="B100026" s="150"/>
    </row>
    <row r="100027" spans="2:2">
      <c r="B100027" s="150"/>
    </row>
    <row r="100028" spans="2:2">
      <c r="B100028" s="150"/>
    </row>
    <row r="100029" spans="2:2">
      <c r="B100029" s="150"/>
    </row>
    <row r="100030" spans="2:2">
      <c r="B100030" s="150"/>
    </row>
    <row r="100031" spans="2:2">
      <c r="B100031" s="150"/>
    </row>
    <row r="100032" spans="2:2">
      <c r="B100032" s="150"/>
    </row>
    <row r="100033" spans="2:2">
      <c r="B100033" s="150"/>
    </row>
    <row r="100034" spans="2:2">
      <c r="B100034" s="150"/>
    </row>
    <row r="100035" spans="2:2">
      <c r="B100035" s="150"/>
    </row>
    <row r="100036" spans="2:2">
      <c r="B100036" s="150"/>
    </row>
    <row r="100037" spans="2:2">
      <c r="B100037" s="150"/>
    </row>
    <row r="100038" spans="2:2">
      <c r="B100038" s="150"/>
    </row>
    <row r="100039" spans="2:2">
      <c r="B100039" s="150"/>
    </row>
    <row r="100040" spans="2:2">
      <c r="B100040" s="150"/>
    </row>
    <row r="100041" spans="2:2">
      <c r="B100041" s="150"/>
    </row>
    <row r="100042" spans="2:2">
      <c r="B100042" s="150"/>
    </row>
    <row r="100043" spans="2:2">
      <c r="B100043" s="150"/>
    </row>
    <row r="100044" spans="2:2">
      <c r="B100044" s="150"/>
    </row>
    <row r="100045" spans="2:2">
      <c r="B100045" s="150"/>
    </row>
    <row r="100046" spans="2:2">
      <c r="B100046" s="150"/>
    </row>
    <row r="100047" spans="2:2">
      <c r="B100047" s="150"/>
    </row>
    <row r="100048" spans="2:2">
      <c r="B100048" s="150"/>
    </row>
    <row r="100049" spans="2:2">
      <c r="B100049" s="150"/>
    </row>
    <row r="100050" spans="2:2">
      <c r="B100050" s="150"/>
    </row>
    <row r="100051" spans="2:2">
      <c r="B100051" s="150"/>
    </row>
    <row r="100052" spans="2:2">
      <c r="B100052" s="150"/>
    </row>
    <row r="100053" spans="2:2">
      <c r="B100053" s="150"/>
    </row>
    <row r="100054" spans="2:2">
      <c r="B100054" s="150"/>
    </row>
    <row r="100055" spans="2:2">
      <c r="B100055" s="150"/>
    </row>
    <row r="100056" spans="2:2">
      <c r="B100056" s="150"/>
    </row>
    <row r="100057" spans="2:2">
      <c r="B100057" s="150"/>
    </row>
    <row r="100058" spans="2:2">
      <c r="B100058" s="150"/>
    </row>
    <row r="100059" spans="2:2">
      <c r="B100059" s="150"/>
    </row>
    <row r="100060" spans="2:2">
      <c r="B100060" s="150"/>
    </row>
    <row r="100061" spans="2:2">
      <c r="B100061" s="150"/>
    </row>
    <row r="100062" spans="2:2">
      <c r="B100062" s="150"/>
    </row>
    <row r="100063" spans="2:2">
      <c r="B100063" s="150"/>
    </row>
    <row r="100064" spans="2:2">
      <c r="B100064" s="150"/>
    </row>
    <row r="100065" spans="2:2">
      <c r="B100065" s="150"/>
    </row>
    <row r="100066" spans="2:2">
      <c r="B100066" s="150"/>
    </row>
    <row r="100067" spans="2:2">
      <c r="B100067" s="150"/>
    </row>
    <row r="100068" spans="2:2">
      <c r="B100068" s="150"/>
    </row>
    <row r="100069" spans="2:2">
      <c r="B100069" s="150"/>
    </row>
    <row r="100070" spans="2:2">
      <c r="B100070" s="150"/>
    </row>
    <row r="100071" spans="2:2">
      <c r="B100071" s="150"/>
    </row>
    <row r="100072" spans="2:2">
      <c r="B100072" s="150"/>
    </row>
    <row r="100073" spans="2:2">
      <c r="B100073" s="150"/>
    </row>
    <row r="100074" spans="2:2">
      <c r="B100074" s="150"/>
    </row>
    <row r="100075" spans="2:2">
      <c r="B100075" s="150"/>
    </row>
    <row r="100076" spans="2:2">
      <c r="B100076" s="150"/>
    </row>
    <row r="100077" spans="2:2">
      <c r="B100077" s="150"/>
    </row>
    <row r="100078" spans="2:2">
      <c r="B100078" s="150"/>
    </row>
    <row r="100079" spans="2:2">
      <c r="B100079" s="150"/>
    </row>
    <row r="100080" spans="2:2">
      <c r="B100080" s="150"/>
    </row>
    <row r="100081" spans="2:2">
      <c r="B100081" s="150"/>
    </row>
    <row r="100082" spans="2:2">
      <c r="B100082" s="150"/>
    </row>
    <row r="100083" spans="2:2">
      <c r="B100083" s="150"/>
    </row>
    <row r="100084" spans="2:2">
      <c r="B100084" s="150"/>
    </row>
    <row r="100085" spans="2:2">
      <c r="B100085" s="150"/>
    </row>
    <row r="100086" spans="2:2">
      <c r="B100086" s="150"/>
    </row>
    <row r="100087" spans="2:2">
      <c r="B100087" s="150"/>
    </row>
    <row r="100088" spans="2:2">
      <c r="B100088" s="150"/>
    </row>
    <row r="100089" spans="2:2">
      <c r="B100089" s="150"/>
    </row>
    <row r="100090" spans="2:2">
      <c r="B100090" s="150"/>
    </row>
    <row r="100091" spans="2:2">
      <c r="B100091" s="150"/>
    </row>
    <row r="100092" spans="2:2">
      <c r="B100092" s="150"/>
    </row>
    <row r="100093" spans="2:2">
      <c r="B100093" s="150"/>
    </row>
    <row r="100094" spans="2:2">
      <c r="B100094" s="150"/>
    </row>
    <row r="100095" spans="2:2">
      <c r="B100095" s="150"/>
    </row>
    <row r="100096" spans="2:2">
      <c r="B100096" s="150"/>
    </row>
    <row r="100097" spans="2:2">
      <c r="B100097" s="150"/>
    </row>
    <row r="100098" spans="2:2">
      <c r="B100098" s="150"/>
    </row>
    <row r="100099" spans="2:2">
      <c r="B100099" s="150"/>
    </row>
    <row r="100100" spans="2:2">
      <c r="B100100" s="150"/>
    </row>
    <row r="100101" spans="2:2">
      <c r="B100101" s="150"/>
    </row>
    <row r="100102" spans="2:2">
      <c r="B100102" s="150"/>
    </row>
    <row r="100103" spans="2:2">
      <c r="B100103" s="150"/>
    </row>
    <row r="100104" spans="2:2">
      <c r="B100104" s="150"/>
    </row>
    <row r="100105" spans="2:2">
      <c r="B100105" s="150"/>
    </row>
    <row r="100106" spans="2:2">
      <c r="B100106" s="150"/>
    </row>
    <row r="100107" spans="2:2">
      <c r="B100107" s="150"/>
    </row>
    <row r="100108" spans="2:2">
      <c r="B100108" s="150"/>
    </row>
    <row r="100109" spans="2:2">
      <c r="B100109" s="150"/>
    </row>
    <row r="100110" spans="2:2">
      <c r="B100110" s="150"/>
    </row>
    <row r="100111" spans="2:2">
      <c r="B100111" s="150"/>
    </row>
    <row r="100112" spans="2:2">
      <c r="B100112" s="150"/>
    </row>
    <row r="100113" spans="2:2">
      <c r="B100113" s="150"/>
    </row>
    <row r="100114" spans="2:2">
      <c r="B100114" s="150"/>
    </row>
    <row r="100115" spans="2:2">
      <c r="B100115" s="150"/>
    </row>
    <row r="100116" spans="2:2">
      <c r="B100116" s="150"/>
    </row>
    <row r="100117" spans="2:2">
      <c r="B100117" s="150"/>
    </row>
    <row r="100118" spans="2:2">
      <c r="B100118" s="150"/>
    </row>
    <row r="100119" spans="2:2">
      <c r="B100119" s="150"/>
    </row>
    <row r="100120" spans="2:2">
      <c r="B100120" s="150"/>
    </row>
    <row r="100121" spans="2:2">
      <c r="B100121" s="150"/>
    </row>
    <row r="100122" spans="2:2">
      <c r="B100122" s="150"/>
    </row>
    <row r="100123" spans="2:2">
      <c r="B100123" s="150"/>
    </row>
    <row r="100124" spans="2:2">
      <c r="B100124" s="150"/>
    </row>
    <row r="100125" spans="2:2">
      <c r="B100125" s="150"/>
    </row>
    <row r="100126" spans="2:2">
      <c r="B100126" s="150"/>
    </row>
    <row r="100127" spans="2:2">
      <c r="B100127" s="150"/>
    </row>
    <row r="100128" spans="2:2">
      <c r="B100128" s="150"/>
    </row>
    <row r="100129" spans="2:2">
      <c r="B100129" s="150"/>
    </row>
    <row r="100130" spans="2:2">
      <c r="B100130" s="150"/>
    </row>
    <row r="100131" spans="2:2">
      <c r="B100131" s="150"/>
    </row>
    <row r="100132" spans="2:2">
      <c r="B100132" s="150"/>
    </row>
    <row r="100133" spans="2:2">
      <c r="B100133" s="150"/>
    </row>
    <row r="100134" spans="2:2">
      <c r="B100134" s="150"/>
    </row>
    <row r="100135" spans="2:2">
      <c r="B100135" s="150"/>
    </row>
    <row r="100136" spans="2:2">
      <c r="B100136" s="150"/>
    </row>
    <row r="100137" spans="2:2">
      <c r="B100137" s="150"/>
    </row>
    <row r="100138" spans="2:2">
      <c r="B100138" s="150"/>
    </row>
    <row r="100139" spans="2:2">
      <c r="B100139" s="150"/>
    </row>
    <row r="100140" spans="2:2">
      <c r="B100140" s="150"/>
    </row>
    <row r="100141" spans="2:2">
      <c r="B100141" s="150"/>
    </row>
    <row r="100142" spans="2:2">
      <c r="B100142" s="150"/>
    </row>
    <row r="100143" spans="2:2">
      <c r="B100143" s="150"/>
    </row>
    <row r="100144" spans="2:2">
      <c r="B100144" s="150"/>
    </row>
    <row r="100145" spans="2:2">
      <c r="B100145" s="150"/>
    </row>
    <row r="100146" spans="2:2">
      <c r="B100146" s="150"/>
    </row>
    <row r="100147" spans="2:2">
      <c r="B100147" s="150"/>
    </row>
    <row r="100148" spans="2:2">
      <c r="B100148" s="150"/>
    </row>
    <row r="100149" spans="2:2">
      <c r="B100149" s="150"/>
    </row>
    <row r="100150" spans="2:2">
      <c r="B100150" s="150"/>
    </row>
    <row r="100151" spans="2:2">
      <c r="B100151" s="150"/>
    </row>
    <row r="100152" spans="2:2">
      <c r="B100152" s="150"/>
    </row>
    <row r="100153" spans="2:2">
      <c r="B100153" s="150"/>
    </row>
    <row r="100154" spans="2:2">
      <c r="B100154" s="150"/>
    </row>
    <row r="100155" spans="2:2">
      <c r="B100155" s="150"/>
    </row>
    <row r="100156" spans="2:2">
      <c r="B100156" s="150"/>
    </row>
    <row r="100157" spans="2:2">
      <c r="B100157" s="150"/>
    </row>
    <row r="100158" spans="2:2">
      <c r="B100158" s="150"/>
    </row>
    <row r="100159" spans="2:2">
      <c r="B100159" s="150"/>
    </row>
    <row r="100160" spans="2:2">
      <c r="B100160" s="150"/>
    </row>
    <row r="100161" spans="2:2">
      <c r="B100161" s="150"/>
    </row>
    <row r="100162" spans="2:2">
      <c r="B100162" s="150"/>
    </row>
    <row r="100163" spans="2:2">
      <c r="B100163" s="150"/>
    </row>
    <row r="100164" spans="2:2">
      <c r="B100164" s="150"/>
    </row>
    <row r="100165" spans="2:2">
      <c r="B100165" s="150"/>
    </row>
    <row r="100166" spans="2:2">
      <c r="B100166" s="150"/>
    </row>
    <row r="100167" spans="2:2">
      <c r="B100167" s="150"/>
    </row>
    <row r="100168" spans="2:2">
      <c r="B100168" s="150"/>
    </row>
    <row r="100169" spans="2:2">
      <c r="B100169" s="150"/>
    </row>
    <row r="100170" spans="2:2">
      <c r="B100170" s="150"/>
    </row>
    <row r="100171" spans="2:2">
      <c r="B100171" s="150"/>
    </row>
    <row r="100172" spans="2:2">
      <c r="B100172" s="150"/>
    </row>
    <row r="100173" spans="2:2">
      <c r="B100173" s="150"/>
    </row>
    <row r="100174" spans="2:2">
      <c r="B100174" s="150"/>
    </row>
    <row r="100175" spans="2:2">
      <c r="B100175" s="150"/>
    </row>
    <row r="100176" spans="2:2">
      <c r="B100176" s="150"/>
    </row>
    <row r="100177" spans="2:2">
      <c r="B100177" s="150"/>
    </row>
    <row r="100178" spans="2:2">
      <c r="B100178" s="150"/>
    </row>
    <row r="100179" spans="2:2">
      <c r="B100179" s="150"/>
    </row>
    <row r="100180" spans="2:2">
      <c r="B100180" s="150"/>
    </row>
    <row r="100181" spans="2:2">
      <c r="B100181" s="150"/>
    </row>
    <row r="100182" spans="2:2">
      <c r="B100182" s="150"/>
    </row>
    <row r="100183" spans="2:2">
      <c r="B100183" s="150"/>
    </row>
    <row r="100184" spans="2:2">
      <c r="B100184" s="150"/>
    </row>
    <row r="100185" spans="2:2">
      <c r="B100185" s="150"/>
    </row>
    <row r="100186" spans="2:2">
      <c r="B100186" s="150"/>
    </row>
    <row r="100187" spans="2:2">
      <c r="B100187" s="150"/>
    </row>
    <row r="100188" spans="2:2">
      <c r="B100188" s="150"/>
    </row>
    <row r="100189" spans="2:2">
      <c r="B100189" s="150"/>
    </row>
    <row r="100190" spans="2:2">
      <c r="B100190" s="150"/>
    </row>
    <row r="100191" spans="2:2">
      <c r="B100191" s="150"/>
    </row>
    <row r="100192" spans="2:2">
      <c r="B100192" s="150"/>
    </row>
    <row r="100193" spans="2:2">
      <c r="B100193" s="150"/>
    </row>
    <row r="100194" spans="2:2">
      <c r="B100194" s="150"/>
    </row>
    <row r="100195" spans="2:2">
      <c r="B100195" s="150"/>
    </row>
    <row r="100196" spans="2:2">
      <c r="B100196" s="150"/>
    </row>
    <row r="100197" spans="2:2">
      <c r="B100197" s="150"/>
    </row>
    <row r="100198" spans="2:2">
      <c r="B100198" s="150"/>
    </row>
    <row r="100199" spans="2:2">
      <c r="B100199" s="150"/>
    </row>
    <row r="100200" spans="2:2">
      <c r="B100200" s="150"/>
    </row>
    <row r="100201" spans="2:2">
      <c r="B100201" s="150"/>
    </row>
    <row r="100202" spans="2:2">
      <c r="B100202" s="150"/>
    </row>
    <row r="100203" spans="2:2">
      <c r="B100203" s="150"/>
    </row>
    <row r="100204" spans="2:2">
      <c r="B100204" s="150"/>
    </row>
    <row r="100205" spans="2:2">
      <c r="B100205" s="150"/>
    </row>
    <row r="100206" spans="2:2">
      <c r="B100206" s="150"/>
    </row>
    <row r="100207" spans="2:2">
      <c r="B100207" s="150"/>
    </row>
    <row r="100208" spans="2:2">
      <c r="B100208" s="150"/>
    </row>
    <row r="100209" spans="2:2">
      <c r="B100209" s="150"/>
    </row>
    <row r="100210" spans="2:2">
      <c r="B100210" s="150"/>
    </row>
    <row r="100211" spans="2:2">
      <c r="B100211" s="150"/>
    </row>
    <row r="100212" spans="2:2">
      <c r="B100212" s="150"/>
    </row>
    <row r="100213" spans="2:2">
      <c r="B100213" s="150"/>
    </row>
    <row r="100214" spans="2:2">
      <c r="B100214" s="150"/>
    </row>
    <row r="100215" spans="2:2">
      <c r="B100215" s="150"/>
    </row>
    <row r="100216" spans="2:2">
      <c r="B100216" s="150"/>
    </row>
    <row r="100217" spans="2:2">
      <c r="B100217" s="150"/>
    </row>
    <row r="100218" spans="2:2">
      <c r="B100218" s="150"/>
    </row>
    <row r="100219" spans="2:2">
      <c r="B100219" s="150"/>
    </row>
    <row r="100220" spans="2:2">
      <c r="B100220" s="150"/>
    </row>
    <row r="100221" spans="2:2">
      <c r="B100221" s="150"/>
    </row>
    <row r="100222" spans="2:2">
      <c r="B100222" s="150"/>
    </row>
    <row r="100223" spans="2:2">
      <c r="B100223" s="150"/>
    </row>
    <row r="100224" spans="2:2">
      <c r="B100224" s="150"/>
    </row>
    <row r="100225" spans="2:2">
      <c r="B100225" s="150"/>
    </row>
    <row r="100226" spans="2:2">
      <c r="B100226" s="150"/>
    </row>
    <row r="100227" spans="2:2">
      <c r="B100227" s="150"/>
    </row>
    <row r="100228" spans="2:2">
      <c r="B100228" s="150"/>
    </row>
    <row r="100229" spans="2:2">
      <c r="B100229" s="150"/>
    </row>
    <row r="100230" spans="2:2">
      <c r="B100230" s="150"/>
    </row>
    <row r="100231" spans="2:2">
      <c r="B100231" s="150"/>
    </row>
    <row r="100232" spans="2:2">
      <c r="B100232" s="150"/>
    </row>
    <row r="100233" spans="2:2">
      <c r="B100233" s="150"/>
    </row>
    <row r="100234" spans="2:2">
      <c r="B100234" s="150"/>
    </row>
    <row r="100235" spans="2:2">
      <c r="B100235" s="150"/>
    </row>
    <row r="100236" spans="2:2">
      <c r="B100236" s="150"/>
    </row>
    <row r="100237" spans="2:2">
      <c r="B100237" s="150"/>
    </row>
    <row r="100238" spans="2:2">
      <c r="B100238" s="150"/>
    </row>
    <row r="100239" spans="2:2">
      <c r="B100239" s="150"/>
    </row>
    <row r="100240" spans="2:2">
      <c r="B100240" s="150"/>
    </row>
    <row r="100241" spans="2:2">
      <c r="B100241" s="150"/>
    </row>
    <row r="100242" spans="2:2">
      <c r="B100242" s="150"/>
    </row>
    <row r="100243" spans="2:2">
      <c r="B100243" s="150"/>
    </row>
    <row r="100244" spans="2:2">
      <c r="B100244" s="150"/>
    </row>
    <row r="100245" spans="2:2">
      <c r="B100245" s="150"/>
    </row>
    <row r="100246" spans="2:2">
      <c r="B100246" s="150"/>
    </row>
    <row r="100247" spans="2:2">
      <c r="B100247" s="150"/>
    </row>
    <row r="100248" spans="2:2">
      <c r="B100248" s="150"/>
    </row>
    <row r="100249" spans="2:2">
      <c r="B100249" s="150"/>
    </row>
    <row r="100250" spans="2:2">
      <c r="B100250" s="150"/>
    </row>
    <row r="100251" spans="2:2">
      <c r="B100251" s="150"/>
    </row>
    <row r="100252" spans="2:2">
      <c r="B100252" s="150"/>
    </row>
    <row r="100253" spans="2:2">
      <c r="B100253" s="150"/>
    </row>
    <row r="100254" spans="2:2">
      <c r="B100254" s="150"/>
    </row>
    <row r="100255" spans="2:2">
      <c r="B100255" s="150"/>
    </row>
    <row r="100256" spans="2:2">
      <c r="B100256" s="150"/>
    </row>
    <row r="100257" spans="2:2">
      <c r="B100257" s="150"/>
    </row>
    <row r="100258" spans="2:2">
      <c r="B100258" s="150"/>
    </row>
    <row r="100259" spans="2:2">
      <c r="B100259" s="150"/>
    </row>
    <row r="100260" spans="2:2">
      <c r="B100260" s="150"/>
    </row>
    <row r="100261" spans="2:2">
      <c r="B100261" s="150"/>
    </row>
    <row r="100262" spans="2:2">
      <c r="B100262" s="150"/>
    </row>
    <row r="100263" spans="2:2">
      <c r="B100263" s="150"/>
    </row>
    <row r="100264" spans="2:2">
      <c r="B100264" s="150"/>
    </row>
    <row r="100265" spans="2:2">
      <c r="B100265" s="150"/>
    </row>
    <row r="100266" spans="2:2">
      <c r="B100266" s="150"/>
    </row>
    <row r="100267" spans="2:2">
      <c r="B100267" s="150"/>
    </row>
    <row r="100268" spans="2:2">
      <c r="B100268" s="150"/>
    </row>
    <row r="100269" spans="2:2">
      <c r="B100269" s="150"/>
    </row>
    <row r="100270" spans="2:2">
      <c r="B100270" s="150"/>
    </row>
    <row r="100271" spans="2:2">
      <c r="B100271" s="150"/>
    </row>
    <row r="100272" spans="2:2">
      <c r="B100272" s="150"/>
    </row>
    <row r="100273" spans="2:2">
      <c r="B100273" s="150"/>
    </row>
    <row r="100274" spans="2:2">
      <c r="B100274" s="150"/>
    </row>
    <row r="100275" spans="2:2">
      <c r="B100275" s="150"/>
    </row>
    <row r="100276" spans="2:2">
      <c r="B100276" s="150"/>
    </row>
    <row r="100277" spans="2:2">
      <c r="B100277" s="150"/>
    </row>
    <row r="100278" spans="2:2">
      <c r="B100278" s="150"/>
    </row>
    <row r="100279" spans="2:2">
      <c r="B100279" s="150"/>
    </row>
    <row r="100280" spans="2:2">
      <c r="B100280" s="150"/>
    </row>
    <row r="100281" spans="2:2">
      <c r="B100281" s="150"/>
    </row>
    <row r="100282" spans="2:2">
      <c r="B100282" s="150"/>
    </row>
    <row r="100283" spans="2:2">
      <c r="B100283" s="150"/>
    </row>
    <row r="100284" spans="2:2">
      <c r="B100284" s="150"/>
    </row>
    <row r="100285" spans="2:2">
      <c r="B100285" s="150"/>
    </row>
    <row r="100286" spans="2:2">
      <c r="B100286" s="150"/>
    </row>
    <row r="100287" spans="2:2">
      <c r="B100287" s="150"/>
    </row>
    <row r="100288" spans="2:2">
      <c r="B100288" s="150"/>
    </row>
    <row r="100289" spans="2:2">
      <c r="B100289" s="150"/>
    </row>
    <row r="100290" spans="2:2">
      <c r="B100290" s="150"/>
    </row>
    <row r="100291" spans="2:2">
      <c r="B100291" s="150"/>
    </row>
    <row r="100292" spans="2:2">
      <c r="B100292" s="150"/>
    </row>
    <row r="100293" spans="2:2">
      <c r="B100293" s="150"/>
    </row>
    <row r="100294" spans="2:2">
      <c r="B100294" s="150"/>
    </row>
    <row r="100295" spans="2:2">
      <c r="B100295" s="150"/>
    </row>
    <row r="100296" spans="2:2">
      <c r="B100296" s="150"/>
    </row>
    <row r="100297" spans="2:2">
      <c r="B100297" s="150"/>
    </row>
    <row r="100298" spans="2:2">
      <c r="B100298" s="150"/>
    </row>
    <row r="100299" spans="2:2">
      <c r="B100299" s="150"/>
    </row>
    <row r="100300" spans="2:2">
      <c r="B100300" s="150"/>
    </row>
    <row r="100301" spans="2:2">
      <c r="B100301" s="150"/>
    </row>
    <row r="100302" spans="2:2">
      <c r="B100302" s="150"/>
    </row>
    <row r="100303" spans="2:2">
      <c r="B100303" s="150"/>
    </row>
    <row r="100304" spans="2:2">
      <c r="B100304" s="150"/>
    </row>
    <row r="100305" spans="2:2">
      <c r="B100305" s="150"/>
    </row>
    <row r="100306" spans="2:2">
      <c r="B100306" s="150"/>
    </row>
    <row r="100307" spans="2:2">
      <c r="B100307" s="150"/>
    </row>
    <row r="100308" spans="2:2">
      <c r="B100308" s="150"/>
    </row>
    <row r="100309" spans="2:2">
      <c r="B100309" s="150"/>
    </row>
    <row r="100310" spans="2:2">
      <c r="B100310" s="150"/>
    </row>
    <row r="100311" spans="2:2">
      <c r="B100311" s="150"/>
    </row>
    <row r="100312" spans="2:2">
      <c r="B100312" s="150"/>
    </row>
    <row r="100313" spans="2:2">
      <c r="B100313" s="150"/>
    </row>
    <row r="100314" spans="2:2">
      <c r="B100314" s="150"/>
    </row>
    <row r="100315" spans="2:2">
      <c r="B100315" s="150"/>
    </row>
    <row r="100316" spans="2:2">
      <c r="B100316" s="150"/>
    </row>
    <row r="100317" spans="2:2">
      <c r="B100317" s="150"/>
    </row>
    <row r="100318" spans="2:2">
      <c r="B100318" s="150"/>
    </row>
    <row r="100319" spans="2:2">
      <c r="B100319" s="150"/>
    </row>
    <row r="100320" spans="2:2">
      <c r="B100320" s="150"/>
    </row>
    <row r="100321" spans="2:2">
      <c r="B100321" s="150"/>
    </row>
    <row r="100322" spans="2:2">
      <c r="B100322" s="150"/>
    </row>
    <row r="100323" spans="2:2">
      <c r="B100323" s="150"/>
    </row>
    <row r="100324" spans="2:2">
      <c r="B100324" s="150"/>
    </row>
    <row r="100325" spans="2:2">
      <c r="B100325" s="150"/>
    </row>
    <row r="100326" spans="2:2">
      <c r="B100326" s="150"/>
    </row>
    <row r="100327" spans="2:2">
      <c r="B100327" s="150"/>
    </row>
    <row r="100328" spans="2:2">
      <c r="B100328" s="150"/>
    </row>
    <row r="100329" spans="2:2">
      <c r="B100329" s="150"/>
    </row>
    <row r="100330" spans="2:2">
      <c r="B100330" s="150"/>
    </row>
    <row r="100331" spans="2:2">
      <c r="B100331" s="150"/>
    </row>
    <row r="100332" spans="2:2">
      <c r="B100332" s="150"/>
    </row>
    <row r="100333" spans="2:2">
      <c r="B100333" s="150"/>
    </row>
    <row r="100334" spans="2:2">
      <c r="B100334" s="150"/>
    </row>
    <row r="100335" spans="2:2">
      <c r="B100335" s="150"/>
    </row>
    <row r="100336" spans="2:2">
      <c r="B100336" s="150"/>
    </row>
    <row r="100337" spans="2:2">
      <c r="B100337" s="150"/>
    </row>
    <row r="100338" spans="2:2">
      <c r="B100338" s="150"/>
    </row>
    <row r="100339" spans="2:2">
      <c r="B100339" s="150"/>
    </row>
    <row r="100340" spans="2:2">
      <c r="B100340" s="150"/>
    </row>
    <row r="100341" spans="2:2">
      <c r="B100341" s="150"/>
    </row>
    <row r="100342" spans="2:2">
      <c r="B100342" s="150"/>
    </row>
    <row r="100343" spans="2:2">
      <c r="B100343" s="150"/>
    </row>
    <row r="100344" spans="2:2">
      <c r="B100344" s="150"/>
    </row>
    <row r="100345" spans="2:2">
      <c r="B100345" s="150"/>
    </row>
    <row r="100346" spans="2:2">
      <c r="B100346" s="150"/>
    </row>
    <row r="100347" spans="2:2">
      <c r="B100347" s="150"/>
    </row>
    <row r="100348" spans="2:2">
      <c r="B100348" s="150"/>
    </row>
    <row r="100349" spans="2:2">
      <c r="B100349" s="150"/>
    </row>
    <row r="100350" spans="2:2">
      <c r="B100350" s="150"/>
    </row>
    <row r="100351" spans="2:2">
      <c r="B100351" s="150"/>
    </row>
    <row r="100352" spans="2:2">
      <c r="B100352" s="150"/>
    </row>
    <row r="100353" spans="2:2">
      <c r="B100353" s="150"/>
    </row>
    <row r="100354" spans="2:2">
      <c r="B100354" s="150"/>
    </row>
    <row r="100355" spans="2:2">
      <c r="B100355" s="150"/>
    </row>
    <row r="100356" spans="2:2">
      <c r="B100356" s="150"/>
    </row>
    <row r="100357" spans="2:2">
      <c r="B100357" s="150"/>
    </row>
    <row r="100358" spans="2:2">
      <c r="B100358" s="150"/>
    </row>
    <row r="100359" spans="2:2">
      <c r="B100359" s="150"/>
    </row>
    <row r="100360" spans="2:2">
      <c r="B100360" s="150"/>
    </row>
    <row r="100361" spans="2:2">
      <c r="B100361" s="150"/>
    </row>
    <row r="100362" spans="2:2">
      <c r="B100362" s="150"/>
    </row>
    <row r="100363" spans="2:2">
      <c r="B100363" s="150"/>
    </row>
    <row r="100364" spans="2:2">
      <c r="B100364" s="150"/>
    </row>
    <row r="100365" spans="2:2">
      <c r="B100365" s="150"/>
    </row>
    <row r="100366" spans="2:2">
      <c r="B100366" s="150"/>
    </row>
    <row r="100367" spans="2:2">
      <c r="B100367" s="150"/>
    </row>
    <row r="100368" spans="2:2">
      <c r="B100368" s="150"/>
    </row>
    <row r="100369" spans="2:2">
      <c r="B100369" s="150"/>
    </row>
    <row r="100370" spans="2:2">
      <c r="B100370" s="150"/>
    </row>
    <row r="100371" spans="2:2">
      <c r="B100371" s="150"/>
    </row>
    <row r="100372" spans="2:2">
      <c r="B100372" s="150"/>
    </row>
    <row r="100373" spans="2:2">
      <c r="B100373" s="150"/>
    </row>
    <row r="100374" spans="2:2">
      <c r="B100374" s="150"/>
    </row>
    <row r="100375" spans="2:2">
      <c r="B100375" s="150"/>
    </row>
    <row r="100376" spans="2:2">
      <c r="B100376" s="150"/>
    </row>
    <row r="100377" spans="2:2">
      <c r="B100377" s="150"/>
    </row>
    <row r="100378" spans="2:2">
      <c r="B100378" s="150"/>
    </row>
    <row r="100379" spans="2:2">
      <c r="B100379" s="150"/>
    </row>
    <row r="100380" spans="2:2">
      <c r="B100380" s="150"/>
    </row>
    <row r="100381" spans="2:2">
      <c r="B100381" s="150"/>
    </row>
    <row r="100382" spans="2:2">
      <c r="B100382" s="150"/>
    </row>
    <row r="100383" spans="2:2">
      <c r="B100383" s="150"/>
    </row>
    <row r="100384" spans="2:2">
      <c r="B100384" s="150"/>
    </row>
    <row r="100385" spans="2:2">
      <c r="B100385" s="150"/>
    </row>
    <row r="100386" spans="2:2">
      <c r="B100386" s="150"/>
    </row>
    <row r="100387" spans="2:2">
      <c r="B100387" s="150"/>
    </row>
    <row r="100388" spans="2:2">
      <c r="B100388" s="150"/>
    </row>
    <row r="100389" spans="2:2">
      <c r="B100389" s="150"/>
    </row>
    <row r="100390" spans="2:2">
      <c r="B100390" s="150"/>
    </row>
    <row r="100391" spans="2:2">
      <c r="B100391" s="150"/>
    </row>
    <row r="100392" spans="2:2">
      <c r="B100392" s="150"/>
    </row>
    <row r="100393" spans="2:2">
      <c r="B100393" s="150"/>
    </row>
    <row r="100394" spans="2:2">
      <c r="B100394" s="150"/>
    </row>
    <row r="100395" spans="2:2">
      <c r="B100395" s="150"/>
    </row>
    <row r="100396" spans="2:2">
      <c r="B100396" s="150"/>
    </row>
    <row r="100397" spans="2:2">
      <c r="B100397" s="150"/>
    </row>
    <row r="100398" spans="2:2">
      <c r="B100398" s="150"/>
    </row>
    <row r="100399" spans="2:2">
      <c r="B100399" s="150"/>
    </row>
    <row r="100400" spans="2:2">
      <c r="B100400" s="150"/>
    </row>
    <row r="100401" spans="2:2">
      <c r="B100401" s="150"/>
    </row>
    <row r="100402" spans="2:2">
      <c r="B100402" s="150"/>
    </row>
    <row r="100403" spans="2:2">
      <c r="B100403" s="150"/>
    </row>
    <row r="100404" spans="2:2">
      <c r="B100404" s="150"/>
    </row>
    <row r="100405" spans="2:2">
      <c r="B100405" s="150"/>
    </row>
    <row r="100406" spans="2:2">
      <c r="B100406" s="150"/>
    </row>
    <row r="100407" spans="2:2">
      <c r="B100407" s="150"/>
    </row>
    <row r="100408" spans="2:2">
      <c r="B100408" s="150"/>
    </row>
    <row r="100409" spans="2:2">
      <c r="B100409" s="150"/>
    </row>
    <row r="100410" spans="2:2">
      <c r="B100410" s="150"/>
    </row>
    <row r="100411" spans="2:2">
      <c r="B100411" s="150"/>
    </row>
    <row r="100412" spans="2:2">
      <c r="B100412" s="150"/>
    </row>
    <row r="100413" spans="2:2">
      <c r="B100413" s="150"/>
    </row>
    <row r="100414" spans="2:2">
      <c r="B100414" s="150"/>
    </row>
    <row r="100415" spans="2:2">
      <c r="B100415" s="150"/>
    </row>
    <row r="100416" spans="2:2">
      <c r="B100416" s="150"/>
    </row>
    <row r="100417" spans="2:2">
      <c r="B100417" s="150"/>
    </row>
    <row r="100418" spans="2:2">
      <c r="B100418" s="150"/>
    </row>
    <row r="100419" spans="2:2">
      <c r="B100419" s="150"/>
    </row>
    <row r="100420" spans="2:2">
      <c r="B100420" s="150"/>
    </row>
    <row r="100421" spans="2:2">
      <c r="B100421" s="150"/>
    </row>
    <row r="100422" spans="2:2">
      <c r="B100422" s="150"/>
    </row>
    <row r="100423" spans="2:2">
      <c r="B100423" s="150"/>
    </row>
    <row r="100424" spans="2:2">
      <c r="B100424" s="150"/>
    </row>
    <row r="100425" spans="2:2">
      <c r="B100425" s="150"/>
    </row>
    <row r="100426" spans="2:2">
      <c r="B100426" s="150"/>
    </row>
    <row r="100427" spans="2:2">
      <c r="B100427" s="150"/>
    </row>
    <row r="100428" spans="2:2">
      <c r="B100428" s="150"/>
    </row>
    <row r="100429" spans="2:2">
      <c r="B100429" s="150"/>
    </row>
    <row r="100430" spans="2:2">
      <c r="B100430" s="150"/>
    </row>
    <row r="100431" spans="2:2">
      <c r="B100431" s="150"/>
    </row>
    <row r="100432" spans="2:2">
      <c r="B100432" s="150"/>
    </row>
    <row r="100433" spans="2:2">
      <c r="B100433" s="150"/>
    </row>
    <row r="100434" spans="2:2">
      <c r="B100434" s="150"/>
    </row>
    <row r="100435" spans="2:2">
      <c r="B100435" s="150"/>
    </row>
    <row r="100436" spans="2:2">
      <c r="B100436" s="150"/>
    </row>
    <row r="100437" spans="2:2">
      <c r="B100437" s="150"/>
    </row>
    <row r="100438" spans="2:2">
      <c r="B100438" s="150"/>
    </row>
    <row r="100439" spans="2:2">
      <c r="B100439" s="150"/>
    </row>
    <row r="100440" spans="2:2">
      <c r="B100440" s="150"/>
    </row>
    <row r="100441" spans="2:2">
      <c r="B100441" s="150"/>
    </row>
    <row r="100442" spans="2:2">
      <c r="B100442" s="150"/>
    </row>
    <row r="100443" spans="2:2">
      <c r="B100443" s="150"/>
    </row>
    <row r="100444" spans="2:2">
      <c r="B100444" s="150"/>
    </row>
    <row r="100445" spans="2:2">
      <c r="B100445" s="150"/>
    </row>
    <row r="100446" spans="2:2">
      <c r="B100446" s="150"/>
    </row>
    <row r="100447" spans="2:2">
      <c r="B100447" s="150"/>
    </row>
    <row r="100448" spans="2:2">
      <c r="B100448" s="150"/>
    </row>
    <row r="100449" spans="2:2">
      <c r="B100449" s="150"/>
    </row>
    <row r="100450" spans="2:2">
      <c r="B100450" s="150"/>
    </row>
    <row r="100451" spans="2:2">
      <c r="B100451" s="150"/>
    </row>
    <row r="100452" spans="2:2">
      <c r="B100452" s="150"/>
    </row>
    <row r="100453" spans="2:2">
      <c r="B100453" s="150"/>
    </row>
    <row r="100454" spans="2:2">
      <c r="B100454" s="150"/>
    </row>
    <row r="100455" spans="2:2">
      <c r="B100455" s="150"/>
    </row>
    <row r="100456" spans="2:2">
      <c r="B100456" s="150"/>
    </row>
    <row r="100457" spans="2:2">
      <c r="B100457" s="150"/>
    </row>
    <row r="100458" spans="2:2">
      <c r="B100458" s="150"/>
    </row>
    <row r="100459" spans="2:2">
      <c r="B100459" s="150"/>
    </row>
    <row r="100460" spans="2:2">
      <c r="B100460" s="150"/>
    </row>
    <row r="100461" spans="2:2">
      <c r="B100461" s="150"/>
    </row>
    <row r="100462" spans="2:2">
      <c r="B100462" s="150"/>
    </row>
    <row r="100463" spans="2:2">
      <c r="B100463" s="150"/>
    </row>
    <row r="100464" spans="2:2">
      <c r="B100464" s="150"/>
    </row>
    <row r="100465" spans="2:2">
      <c r="B100465" s="150"/>
    </row>
    <row r="100466" spans="2:2">
      <c r="B100466" s="150"/>
    </row>
    <row r="100467" spans="2:2">
      <c r="B100467" s="150"/>
    </row>
    <row r="100468" spans="2:2">
      <c r="B100468" s="150"/>
    </row>
    <row r="100469" spans="2:2">
      <c r="B100469" s="150"/>
    </row>
    <row r="100470" spans="2:2">
      <c r="B100470" s="150"/>
    </row>
    <row r="100471" spans="2:2">
      <c r="B100471" s="150"/>
    </row>
    <row r="100472" spans="2:2">
      <c r="B100472" s="150"/>
    </row>
    <row r="100473" spans="2:2">
      <c r="B100473" s="150"/>
    </row>
    <row r="100474" spans="2:2">
      <c r="B100474" s="150"/>
    </row>
    <row r="100475" spans="2:2">
      <c r="B100475" s="150"/>
    </row>
    <row r="100476" spans="2:2">
      <c r="B100476" s="150"/>
    </row>
    <row r="100477" spans="2:2">
      <c r="B100477" s="150"/>
    </row>
    <row r="100478" spans="2:2">
      <c r="B100478" s="150"/>
    </row>
    <row r="100479" spans="2:2">
      <c r="B100479" s="150"/>
    </row>
    <row r="100480" spans="2:2">
      <c r="B100480" s="150"/>
    </row>
    <row r="100481" spans="2:2">
      <c r="B100481" s="150"/>
    </row>
    <row r="100482" spans="2:2">
      <c r="B100482" s="150"/>
    </row>
    <row r="100483" spans="2:2">
      <c r="B100483" s="150"/>
    </row>
    <row r="100484" spans="2:2">
      <c r="B100484" s="150"/>
    </row>
    <row r="100485" spans="2:2">
      <c r="B100485" s="150"/>
    </row>
    <row r="100486" spans="2:2">
      <c r="B100486" s="150"/>
    </row>
    <row r="100487" spans="2:2">
      <c r="B100487" s="150"/>
    </row>
    <row r="100488" spans="2:2">
      <c r="B100488" s="150"/>
    </row>
    <row r="100489" spans="2:2">
      <c r="B100489" s="150"/>
    </row>
    <row r="100490" spans="2:2">
      <c r="B100490" s="150"/>
    </row>
    <row r="100491" spans="2:2">
      <c r="B100491" s="150"/>
    </row>
    <row r="100492" spans="2:2">
      <c r="B100492" s="150"/>
    </row>
    <row r="100493" spans="2:2">
      <c r="B100493" s="150"/>
    </row>
    <row r="100494" spans="2:2">
      <c r="B100494" s="150"/>
    </row>
    <row r="100495" spans="2:2">
      <c r="B100495" s="150"/>
    </row>
    <row r="100496" spans="2:2">
      <c r="B100496" s="150"/>
    </row>
    <row r="100497" spans="2:2">
      <c r="B100497" s="150"/>
    </row>
    <row r="100498" spans="2:2">
      <c r="B100498" s="150"/>
    </row>
    <row r="100499" spans="2:2">
      <c r="B100499" s="150"/>
    </row>
    <row r="100500" spans="2:2">
      <c r="B100500" s="150"/>
    </row>
    <row r="100501" spans="2:2">
      <c r="B100501" s="150"/>
    </row>
    <row r="100502" spans="2:2">
      <c r="B100502" s="150"/>
    </row>
    <row r="100503" spans="2:2">
      <c r="B100503" s="150"/>
    </row>
    <row r="100504" spans="2:2">
      <c r="B100504" s="150"/>
    </row>
    <row r="100505" spans="2:2">
      <c r="B100505" s="150"/>
    </row>
    <row r="100506" spans="2:2">
      <c r="B100506" s="150"/>
    </row>
    <row r="100507" spans="2:2">
      <c r="B100507" s="150"/>
    </row>
    <row r="100508" spans="2:2">
      <c r="B100508" s="150"/>
    </row>
    <row r="100509" spans="2:2">
      <c r="B100509" s="150"/>
    </row>
    <row r="100510" spans="2:2">
      <c r="B100510" s="150"/>
    </row>
    <row r="100511" spans="2:2">
      <c r="B100511" s="150"/>
    </row>
    <row r="100512" spans="2:2">
      <c r="B100512" s="150"/>
    </row>
    <row r="100513" spans="2:2">
      <c r="B100513" s="150"/>
    </row>
    <row r="100514" spans="2:2">
      <c r="B100514" s="150"/>
    </row>
    <row r="100515" spans="2:2">
      <c r="B100515" s="150"/>
    </row>
    <row r="100516" spans="2:2">
      <c r="B100516" s="150"/>
    </row>
    <row r="100517" spans="2:2">
      <c r="B100517" s="150"/>
    </row>
    <row r="100518" spans="2:2">
      <c r="B100518" s="150"/>
    </row>
    <row r="100519" spans="2:2">
      <c r="B100519" s="150"/>
    </row>
    <row r="100520" spans="2:2">
      <c r="B100520" s="150"/>
    </row>
    <row r="100521" spans="2:2">
      <c r="B100521" s="150"/>
    </row>
    <row r="100522" spans="2:2">
      <c r="B100522" s="150"/>
    </row>
    <row r="100523" spans="2:2">
      <c r="B100523" s="150"/>
    </row>
    <row r="100524" spans="2:2">
      <c r="B100524" s="150"/>
    </row>
    <row r="100525" spans="2:2">
      <c r="B100525" s="150"/>
    </row>
    <row r="100526" spans="2:2">
      <c r="B100526" s="150"/>
    </row>
    <row r="100527" spans="2:2">
      <c r="B100527" s="150"/>
    </row>
    <row r="100528" spans="2:2">
      <c r="B100528" s="150"/>
    </row>
    <row r="100529" spans="2:2">
      <c r="B100529" s="150"/>
    </row>
    <row r="100530" spans="2:2">
      <c r="B100530" s="150"/>
    </row>
    <row r="100531" spans="2:2">
      <c r="B100531" s="150"/>
    </row>
    <row r="100532" spans="2:2">
      <c r="B100532" s="150"/>
    </row>
    <row r="100533" spans="2:2">
      <c r="B100533" s="150"/>
    </row>
    <row r="100534" spans="2:2">
      <c r="B100534" s="150"/>
    </row>
    <row r="100535" spans="2:2">
      <c r="B100535" s="150"/>
    </row>
    <row r="100536" spans="2:2">
      <c r="B100536" s="150"/>
    </row>
    <row r="100537" spans="2:2">
      <c r="B100537" s="150"/>
    </row>
    <row r="100538" spans="2:2">
      <c r="B100538" s="150"/>
    </row>
    <row r="100539" spans="2:2">
      <c r="B100539" s="150"/>
    </row>
    <row r="100540" spans="2:2">
      <c r="B100540" s="150"/>
    </row>
    <row r="100541" spans="2:2">
      <c r="B100541" s="150"/>
    </row>
    <row r="100542" spans="2:2">
      <c r="B100542" s="150"/>
    </row>
    <row r="100543" spans="2:2">
      <c r="B100543" s="150"/>
    </row>
    <row r="100544" spans="2:2">
      <c r="B100544" s="150"/>
    </row>
    <row r="100545" spans="2:2">
      <c r="B100545" s="150"/>
    </row>
    <row r="100546" spans="2:2">
      <c r="B100546" s="150"/>
    </row>
    <row r="100547" spans="2:2">
      <c r="B100547" s="150"/>
    </row>
    <row r="100548" spans="2:2">
      <c r="B100548" s="150"/>
    </row>
    <row r="100549" spans="2:2">
      <c r="B100549" s="150"/>
    </row>
    <row r="100550" spans="2:2">
      <c r="B100550" s="150"/>
    </row>
    <row r="100551" spans="2:2">
      <c r="B100551" s="150"/>
    </row>
    <row r="100552" spans="2:2">
      <c r="B100552" s="150"/>
    </row>
    <row r="100553" spans="2:2">
      <c r="B100553" s="150"/>
    </row>
    <row r="100554" spans="2:2">
      <c r="B100554" s="150"/>
    </row>
    <row r="100555" spans="2:2">
      <c r="B100555" s="150"/>
    </row>
    <row r="100556" spans="2:2">
      <c r="B100556" s="150"/>
    </row>
    <row r="100557" spans="2:2">
      <c r="B100557" s="150"/>
    </row>
    <row r="100558" spans="2:2">
      <c r="B100558" s="150"/>
    </row>
    <row r="100559" spans="2:2">
      <c r="B100559" s="150"/>
    </row>
    <row r="100560" spans="2:2">
      <c r="B100560" s="150"/>
    </row>
    <row r="100561" spans="2:2">
      <c r="B100561" s="150"/>
    </row>
    <row r="100562" spans="2:2">
      <c r="B100562" s="150"/>
    </row>
    <row r="100563" spans="2:2">
      <c r="B100563" s="150"/>
    </row>
    <row r="100564" spans="2:2">
      <c r="B100564" s="150"/>
    </row>
    <row r="100565" spans="2:2">
      <c r="B100565" s="150"/>
    </row>
    <row r="100566" spans="2:2">
      <c r="B100566" s="150"/>
    </row>
    <row r="100567" spans="2:2">
      <c r="B100567" s="150"/>
    </row>
    <row r="100568" spans="2:2">
      <c r="B100568" s="150"/>
    </row>
    <row r="100569" spans="2:2">
      <c r="B100569" s="150"/>
    </row>
    <row r="100570" spans="2:2">
      <c r="B100570" s="150"/>
    </row>
    <row r="100571" spans="2:2">
      <c r="B100571" s="150"/>
    </row>
    <row r="100572" spans="2:2">
      <c r="B100572" s="150"/>
    </row>
    <row r="100573" spans="2:2">
      <c r="B100573" s="150"/>
    </row>
    <row r="100574" spans="2:2">
      <c r="B100574" s="150"/>
    </row>
    <row r="100575" spans="2:2">
      <c r="B100575" s="150"/>
    </row>
    <row r="100576" spans="2:2">
      <c r="B100576" s="150"/>
    </row>
    <row r="100577" spans="2:2">
      <c r="B100577" s="150"/>
    </row>
    <row r="100578" spans="2:2">
      <c r="B100578" s="150"/>
    </row>
    <row r="100579" spans="2:2">
      <c r="B100579" s="150"/>
    </row>
    <row r="100580" spans="2:2">
      <c r="B100580" s="150"/>
    </row>
    <row r="100581" spans="2:2">
      <c r="B100581" s="150"/>
    </row>
    <row r="100582" spans="2:2">
      <c r="B100582" s="150"/>
    </row>
    <row r="100583" spans="2:2">
      <c r="B100583" s="150"/>
    </row>
    <row r="100584" spans="2:2">
      <c r="B100584" s="150"/>
    </row>
    <row r="100585" spans="2:2">
      <c r="B100585" s="150"/>
    </row>
    <row r="100586" spans="2:2">
      <c r="B100586" s="150"/>
    </row>
    <row r="100587" spans="2:2">
      <c r="B100587" s="150"/>
    </row>
    <row r="100588" spans="2:2">
      <c r="B100588" s="150"/>
    </row>
    <row r="100589" spans="2:2">
      <c r="B100589" s="150"/>
    </row>
    <row r="100590" spans="2:2">
      <c r="B100590" s="150"/>
    </row>
    <row r="100591" spans="2:2">
      <c r="B100591" s="150"/>
    </row>
    <row r="100592" spans="2:2">
      <c r="B100592" s="150"/>
    </row>
    <row r="100593" spans="2:2">
      <c r="B100593" s="150"/>
    </row>
    <row r="100594" spans="2:2">
      <c r="B100594" s="150"/>
    </row>
    <row r="100595" spans="2:2">
      <c r="B100595" s="150"/>
    </row>
    <row r="100596" spans="2:2">
      <c r="B100596" s="150"/>
    </row>
    <row r="100597" spans="2:2">
      <c r="B100597" s="150"/>
    </row>
    <row r="100598" spans="2:2">
      <c r="B100598" s="150"/>
    </row>
    <row r="100599" spans="2:2">
      <c r="B100599" s="150"/>
    </row>
    <row r="100600" spans="2:2">
      <c r="B100600" s="150"/>
    </row>
    <row r="100601" spans="2:2">
      <c r="B100601" s="150"/>
    </row>
    <row r="100602" spans="2:2">
      <c r="B100602" s="150"/>
    </row>
    <row r="100603" spans="2:2">
      <c r="B100603" s="150"/>
    </row>
    <row r="100604" spans="2:2">
      <c r="B100604" s="150"/>
    </row>
    <row r="100605" spans="2:2">
      <c r="B100605" s="150"/>
    </row>
    <row r="100606" spans="2:2">
      <c r="B100606" s="150"/>
    </row>
    <row r="100607" spans="2:2">
      <c r="B100607" s="150"/>
    </row>
    <row r="100608" spans="2:2">
      <c r="B100608" s="150"/>
    </row>
    <row r="100609" spans="2:2">
      <c r="B100609" s="150"/>
    </row>
    <row r="100610" spans="2:2">
      <c r="B100610" s="150"/>
    </row>
    <row r="100611" spans="2:2">
      <c r="B100611" s="150"/>
    </row>
    <row r="100612" spans="2:2">
      <c r="B100612" s="150"/>
    </row>
    <row r="100613" spans="2:2">
      <c r="B100613" s="150"/>
    </row>
    <row r="100614" spans="2:2">
      <c r="B100614" s="150"/>
    </row>
    <row r="100615" spans="2:2">
      <c r="B100615" s="150"/>
    </row>
    <row r="100616" spans="2:2">
      <c r="B100616" s="150"/>
    </row>
    <row r="100617" spans="2:2">
      <c r="B100617" s="150"/>
    </row>
    <row r="100618" spans="2:2">
      <c r="B100618" s="150"/>
    </row>
    <row r="100619" spans="2:2">
      <c r="B100619" s="150"/>
    </row>
    <row r="100620" spans="2:2">
      <c r="B100620" s="150"/>
    </row>
    <row r="100621" spans="2:2">
      <c r="B100621" s="150"/>
    </row>
    <row r="100622" spans="2:2">
      <c r="B100622" s="150"/>
    </row>
    <row r="100623" spans="2:2">
      <c r="B100623" s="150"/>
    </row>
    <row r="100624" spans="2:2">
      <c r="B100624" s="150"/>
    </row>
    <row r="100625" spans="2:2">
      <c r="B100625" s="150"/>
    </row>
    <row r="100626" spans="2:2">
      <c r="B100626" s="150"/>
    </row>
    <row r="100627" spans="2:2">
      <c r="B100627" s="150"/>
    </row>
    <row r="100628" spans="2:2">
      <c r="B100628" s="150"/>
    </row>
    <row r="100629" spans="2:2">
      <c r="B100629" s="150"/>
    </row>
    <row r="100630" spans="2:2">
      <c r="B100630" s="150"/>
    </row>
    <row r="100631" spans="2:2">
      <c r="B100631" s="150"/>
    </row>
    <row r="100632" spans="2:2">
      <c r="B100632" s="150"/>
    </row>
    <row r="100633" spans="2:2">
      <c r="B100633" s="150"/>
    </row>
    <row r="100634" spans="2:2">
      <c r="B100634" s="150"/>
    </row>
    <row r="100635" spans="2:2">
      <c r="B100635" s="150"/>
    </row>
    <row r="100636" spans="2:2">
      <c r="B100636" s="150"/>
    </row>
    <row r="100637" spans="2:2">
      <c r="B100637" s="150"/>
    </row>
    <row r="100638" spans="2:2">
      <c r="B100638" s="150"/>
    </row>
    <row r="100639" spans="2:2">
      <c r="B100639" s="150"/>
    </row>
    <row r="100640" spans="2:2">
      <c r="B100640" s="150"/>
    </row>
    <row r="100641" spans="2:2">
      <c r="B100641" s="150"/>
    </row>
    <row r="100642" spans="2:2">
      <c r="B100642" s="150"/>
    </row>
    <row r="100643" spans="2:2">
      <c r="B100643" s="150"/>
    </row>
    <row r="100644" spans="2:2">
      <c r="B100644" s="150"/>
    </row>
    <row r="100645" spans="2:2">
      <c r="B100645" s="150"/>
    </row>
    <row r="100646" spans="2:2">
      <c r="B100646" s="150"/>
    </row>
    <row r="100647" spans="2:2">
      <c r="B100647" s="150"/>
    </row>
    <row r="100648" spans="2:2">
      <c r="B100648" s="150"/>
    </row>
    <row r="100649" spans="2:2">
      <c r="B100649" s="150"/>
    </row>
    <row r="100650" spans="2:2">
      <c r="B100650" s="150"/>
    </row>
    <row r="100651" spans="2:2">
      <c r="B100651" s="150"/>
    </row>
    <row r="100652" spans="2:2">
      <c r="B100652" s="150"/>
    </row>
    <row r="100653" spans="2:2">
      <c r="B100653" s="150"/>
    </row>
    <row r="100654" spans="2:2">
      <c r="B100654" s="150"/>
    </row>
    <row r="100655" spans="2:2">
      <c r="B100655" s="150"/>
    </row>
    <row r="100656" spans="2:2">
      <c r="B100656" s="150"/>
    </row>
    <row r="100657" spans="2:2">
      <c r="B100657" s="150"/>
    </row>
    <row r="100658" spans="2:2">
      <c r="B100658" s="150"/>
    </row>
    <row r="100659" spans="2:2">
      <c r="B100659" s="150"/>
    </row>
    <row r="100660" spans="2:2">
      <c r="B100660" s="150"/>
    </row>
    <row r="100661" spans="2:2">
      <c r="B100661" s="150"/>
    </row>
    <row r="100662" spans="2:2">
      <c r="B100662" s="150"/>
    </row>
    <row r="100663" spans="2:2">
      <c r="B100663" s="150"/>
    </row>
    <row r="100664" spans="2:2">
      <c r="B100664" s="150"/>
    </row>
    <row r="100665" spans="2:2">
      <c r="B100665" s="150"/>
    </row>
    <row r="100666" spans="2:2">
      <c r="B100666" s="150"/>
    </row>
    <row r="100667" spans="2:2">
      <c r="B100667" s="150"/>
    </row>
    <row r="100668" spans="2:2">
      <c r="B100668" s="150"/>
    </row>
    <row r="100669" spans="2:2">
      <c r="B100669" s="150"/>
    </row>
    <row r="100670" spans="2:2">
      <c r="B100670" s="150"/>
    </row>
    <row r="100671" spans="2:2">
      <c r="B100671" s="150"/>
    </row>
    <row r="100672" spans="2:2">
      <c r="B100672" s="150"/>
    </row>
    <row r="100673" spans="2:2">
      <c r="B100673" s="150"/>
    </row>
    <row r="100674" spans="2:2">
      <c r="B100674" s="150"/>
    </row>
    <row r="100675" spans="2:2">
      <c r="B100675" s="150"/>
    </row>
    <row r="100676" spans="2:2">
      <c r="B100676" s="150"/>
    </row>
    <row r="100677" spans="2:2">
      <c r="B100677" s="150"/>
    </row>
    <row r="100678" spans="2:2">
      <c r="B100678" s="150"/>
    </row>
    <row r="100679" spans="2:2">
      <c r="B100679" s="150"/>
    </row>
    <row r="100680" spans="2:2">
      <c r="B100680" s="150"/>
    </row>
    <row r="100681" spans="2:2">
      <c r="B100681" s="150"/>
    </row>
    <row r="100682" spans="2:2">
      <c r="B100682" s="150"/>
    </row>
    <row r="100683" spans="2:2">
      <c r="B100683" s="150"/>
    </row>
    <row r="100684" spans="2:2">
      <c r="B100684" s="150"/>
    </row>
    <row r="100685" spans="2:2">
      <c r="B100685" s="150"/>
    </row>
    <row r="100686" spans="2:2">
      <c r="B100686" s="150"/>
    </row>
    <row r="100687" spans="2:2">
      <c r="B100687" s="150"/>
    </row>
    <row r="100688" spans="2:2">
      <c r="B100688" s="150"/>
    </row>
    <row r="100689" spans="2:2">
      <c r="B100689" s="150"/>
    </row>
    <row r="100690" spans="2:2">
      <c r="B100690" s="150"/>
    </row>
    <row r="100691" spans="2:2">
      <c r="B100691" s="150"/>
    </row>
    <row r="100692" spans="2:2">
      <c r="B100692" s="150"/>
    </row>
    <row r="100693" spans="2:2">
      <c r="B100693" s="150"/>
    </row>
    <row r="100694" spans="2:2">
      <c r="B100694" s="150"/>
    </row>
    <row r="100695" spans="2:2">
      <c r="B100695" s="150"/>
    </row>
    <row r="100696" spans="2:2">
      <c r="B100696" s="150"/>
    </row>
    <row r="100697" spans="2:2">
      <c r="B100697" s="150"/>
    </row>
    <row r="100698" spans="2:2">
      <c r="B100698" s="150"/>
    </row>
    <row r="100699" spans="2:2">
      <c r="B100699" s="150"/>
    </row>
    <row r="100700" spans="2:2">
      <c r="B100700" s="150"/>
    </row>
    <row r="100701" spans="2:2">
      <c r="B100701" s="150"/>
    </row>
    <row r="100702" spans="2:2">
      <c r="B100702" s="150"/>
    </row>
    <row r="100703" spans="2:2">
      <c r="B100703" s="150"/>
    </row>
    <row r="100704" spans="2:2">
      <c r="B100704" s="150"/>
    </row>
    <row r="100705" spans="2:2">
      <c r="B100705" s="150"/>
    </row>
    <row r="100706" spans="2:2">
      <c r="B100706" s="150"/>
    </row>
    <row r="100707" spans="2:2">
      <c r="B100707" s="150"/>
    </row>
    <row r="100708" spans="2:2">
      <c r="B100708" s="150"/>
    </row>
    <row r="100709" spans="2:2">
      <c r="B100709" s="150"/>
    </row>
    <row r="100710" spans="2:2">
      <c r="B100710" s="150"/>
    </row>
    <row r="100711" spans="2:2">
      <c r="B100711" s="150"/>
    </row>
    <row r="100712" spans="2:2">
      <c r="B100712" s="150"/>
    </row>
    <row r="100713" spans="2:2">
      <c r="B100713" s="150"/>
    </row>
    <row r="100714" spans="2:2">
      <c r="B100714" s="150"/>
    </row>
    <row r="100715" spans="2:2">
      <c r="B100715" s="150"/>
    </row>
    <row r="100716" spans="2:2">
      <c r="B100716" s="150"/>
    </row>
    <row r="100717" spans="2:2">
      <c r="B100717" s="150"/>
    </row>
    <row r="100718" spans="2:2">
      <c r="B100718" s="150"/>
    </row>
    <row r="100719" spans="2:2">
      <c r="B100719" s="150"/>
    </row>
    <row r="100720" spans="2:2">
      <c r="B100720" s="150"/>
    </row>
    <row r="100721" spans="2:2">
      <c r="B100721" s="150"/>
    </row>
    <row r="100722" spans="2:2">
      <c r="B100722" s="150"/>
    </row>
    <row r="100723" spans="2:2">
      <c r="B100723" s="150"/>
    </row>
    <row r="100724" spans="2:2">
      <c r="B100724" s="150"/>
    </row>
    <row r="100725" spans="2:2">
      <c r="B100725" s="150"/>
    </row>
    <row r="100726" spans="2:2">
      <c r="B100726" s="150"/>
    </row>
    <row r="100727" spans="2:2">
      <c r="B100727" s="150"/>
    </row>
    <row r="100728" spans="2:2">
      <c r="B100728" s="150"/>
    </row>
    <row r="100729" spans="2:2">
      <c r="B100729" s="150"/>
    </row>
    <row r="100730" spans="2:2">
      <c r="B100730" s="150"/>
    </row>
    <row r="100731" spans="2:2">
      <c r="B100731" s="150"/>
    </row>
    <row r="100732" spans="2:2">
      <c r="B100732" s="150"/>
    </row>
    <row r="100733" spans="2:2">
      <c r="B100733" s="150"/>
    </row>
    <row r="100734" spans="2:2">
      <c r="B100734" s="150"/>
    </row>
    <row r="100735" spans="2:2">
      <c r="B100735" s="150"/>
    </row>
    <row r="100736" spans="2:2">
      <c r="B100736" s="150"/>
    </row>
    <row r="100737" spans="2:2">
      <c r="B100737" s="150"/>
    </row>
    <row r="100738" spans="2:2">
      <c r="B100738" s="150"/>
    </row>
    <row r="100739" spans="2:2">
      <c r="B100739" s="150"/>
    </row>
    <row r="100740" spans="2:2">
      <c r="B100740" s="150"/>
    </row>
    <row r="100741" spans="2:2">
      <c r="B100741" s="150"/>
    </row>
    <row r="100742" spans="2:2">
      <c r="B100742" s="150"/>
    </row>
    <row r="100743" spans="2:2">
      <c r="B100743" s="150"/>
    </row>
    <row r="100744" spans="2:2">
      <c r="B100744" s="150"/>
    </row>
    <row r="100745" spans="2:2">
      <c r="B100745" s="150"/>
    </row>
    <row r="100746" spans="2:2">
      <c r="B100746" s="150"/>
    </row>
    <row r="100747" spans="2:2">
      <c r="B100747" s="150"/>
    </row>
    <row r="100748" spans="2:2">
      <c r="B100748" s="150"/>
    </row>
    <row r="100749" spans="2:2">
      <c r="B100749" s="150"/>
    </row>
    <row r="100750" spans="2:2">
      <c r="B100750" s="150"/>
    </row>
    <row r="100751" spans="2:2">
      <c r="B100751" s="150"/>
    </row>
    <row r="100752" spans="2:2">
      <c r="B100752" s="150"/>
    </row>
    <row r="100753" spans="2:2">
      <c r="B100753" s="150"/>
    </row>
    <row r="100754" spans="2:2">
      <c r="B100754" s="150"/>
    </row>
    <row r="100755" spans="2:2">
      <c r="B100755" s="150"/>
    </row>
    <row r="100756" spans="2:2">
      <c r="B100756" s="150"/>
    </row>
    <row r="100757" spans="2:2">
      <c r="B100757" s="150"/>
    </row>
    <row r="100758" spans="2:2">
      <c r="B100758" s="150"/>
    </row>
    <row r="100759" spans="2:2">
      <c r="B100759" s="150"/>
    </row>
    <row r="100760" spans="2:2">
      <c r="B100760" s="150"/>
    </row>
    <row r="100761" spans="2:2">
      <c r="B100761" s="150"/>
    </row>
    <row r="100762" spans="2:2">
      <c r="B100762" s="150"/>
    </row>
    <row r="100763" spans="2:2">
      <c r="B100763" s="150"/>
    </row>
    <row r="100764" spans="2:2">
      <c r="B100764" s="150"/>
    </row>
    <row r="100765" spans="2:2">
      <c r="B100765" s="150"/>
    </row>
    <row r="100766" spans="2:2">
      <c r="B100766" s="150"/>
    </row>
    <row r="100767" spans="2:2">
      <c r="B100767" s="150"/>
    </row>
    <row r="100768" spans="2:2">
      <c r="B100768" s="150"/>
    </row>
    <row r="100769" spans="2:2">
      <c r="B100769" s="150"/>
    </row>
    <row r="100770" spans="2:2">
      <c r="B100770" s="150"/>
    </row>
    <row r="100771" spans="2:2">
      <c r="B100771" s="150"/>
    </row>
    <row r="100772" spans="2:2">
      <c r="B100772" s="150"/>
    </row>
    <row r="100773" spans="2:2">
      <c r="B100773" s="150"/>
    </row>
    <row r="100774" spans="2:2">
      <c r="B100774" s="150"/>
    </row>
    <row r="100775" spans="2:2">
      <c r="B100775" s="150"/>
    </row>
    <row r="100776" spans="2:2">
      <c r="B100776" s="150"/>
    </row>
    <row r="100777" spans="2:2">
      <c r="B100777" s="150"/>
    </row>
    <row r="100778" spans="2:2">
      <c r="B100778" s="150"/>
    </row>
    <row r="100779" spans="2:2">
      <c r="B100779" s="150"/>
    </row>
    <row r="100780" spans="2:2">
      <c r="B100780" s="150"/>
    </row>
    <row r="100781" spans="2:2">
      <c r="B100781" s="150"/>
    </row>
    <row r="100782" spans="2:2">
      <c r="B100782" s="150"/>
    </row>
    <row r="100783" spans="2:2">
      <c r="B100783" s="150"/>
    </row>
    <row r="100784" spans="2:2">
      <c r="B100784" s="150"/>
    </row>
    <row r="100785" spans="2:2">
      <c r="B100785" s="150"/>
    </row>
    <row r="100786" spans="2:2">
      <c r="B100786" s="150"/>
    </row>
    <row r="100787" spans="2:2">
      <c r="B100787" s="150"/>
    </row>
    <row r="100788" spans="2:2">
      <c r="B100788" s="150"/>
    </row>
    <row r="100789" spans="2:2">
      <c r="B100789" s="150"/>
    </row>
    <row r="100790" spans="2:2">
      <c r="B100790" s="150"/>
    </row>
    <row r="100791" spans="2:2">
      <c r="B100791" s="150"/>
    </row>
    <row r="100792" spans="2:2">
      <c r="B100792" s="150"/>
    </row>
    <row r="100793" spans="2:2">
      <c r="B100793" s="150"/>
    </row>
    <row r="100794" spans="2:2">
      <c r="B100794" s="150"/>
    </row>
    <row r="100795" spans="2:2">
      <c r="B100795" s="150"/>
    </row>
    <row r="100796" spans="2:2">
      <c r="B100796" s="150"/>
    </row>
    <row r="100797" spans="2:2">
      <c r="B100797" s="150"/>
    </row>
    <row r="100798" spans="2:2">
      <c r="B100798" s="150"/>
    </row>
    <row r="100799" spans="2:2">
      <c r="B100799" s="150"/>
    </row>
    <row r="100800" spans="2:2">
      <c r="B100800" s="150"/>
    </row>
    <row r="100801" spans="2:2">
      <c r="B100801" s="150"/>
    </row>
    <row r="100802" spans="2:2">
      <c r="B100802" s="150"/>
    </row>
    <row r="100803" spans="2:2">
      <c r="B100803" s="150"/>
    </row>
    <row r="100804" spans="2:2">
      <c r="B100804" s="150"/>
    </row>
    <row r="100805" spans="2:2">
      <c r="B100805" s="150"/>
    </row>
    <row r="100806" spans="2:2">
      <c r="B100806" s="150"/>
    </row>
    <row r="100807" spans="2:2">
      <c r="B100807" s="150"/>
    </row>
    <row r="100808" spans="2:2">
      <c r="B100808" s="150"/>
    </row>
    <row r="100809" spans="2:2">
      <c r="B100809" s="150"/>
    </row>
    <row r="100810" spans="2:2">
      <c r="B100810" s="150"/>
    </row>
    <row r="100811" spans="2:2">
      <c r="B100811" s="150"/>
    </row>
    <row r="100812" spans="2:2">
      <c r="B100812" s="150"/>
    </row>
    <row r="100813" spans="2:2">
      <c r="B100813" s="150"/>
    </row>
    <row r="100814" spans="2:2">
      <c r="B100814" s="150"/>
    </row>
    <row r="100815" spans="2:2">
      <c r="B100815" s="150"/>
    </row>
    <row r="100816" spans="2:2">
      <c r="B100816" s="150"/>
    </row>
    <row r="100817" spans="2:2">
      <c r="B100817" s="150"/>
    </row>
    <row r="100818" spans="2:2">
      <c r="B100818" s="150"/>
    </row>
    <row r="100819" spans="2:2">
      <c r="B100819" s="150"/>
    </row>
    <row r="100820" spans="2:2">
      <c r="B100820" s="150"/>
    </row>
    <row r="100821" spans="2:2">
      <c r="B100821" s="150"/>
    </row>
    <row r="100822" spans="2:2">
      <c r="B100822" s="150"/>
    </row>
    <row r="100823" spans="2:2">
      <c r="B100823" s="150"/>
    </row>
    <row r="100824" spans="2:2">
      <c r="B100824" s="150"/>
    </row>
    <row r="100825" spans="2:2">
      <c r="B100825" s="150"/>
    </row>
    <row r="100826" spans="2:2">
      <c r="B100826" s="150"/>
    </row>
    <row r="100827" spans="2:2">
      <c r="B100827" s="150"/>
    </row>
    <row r="100828" spans="2:2">
      <c r="B100828" s="150"/>
    </row>
    <row r="100829" spans="2:2">
      <c r="B100829" s="150"/>
    </row>
    <row r="100830" spans="2:2">
      <c r="B100830" s="150"/>
    </row>
    <row r="100831" spans="2:2">
      <c r="B100831" s="150"/>
    </row>
    <row r="100832" spans="2:2">
      <c r="B100832" s="150"/>
    </row>
    <row r="100833" spans="2:2">
      <c r="B100833" s="150"/>
    </row>
    <row r="100834" spans="2:2">
      <c r="B100834" s="150"/>
    </row>
    <row r="100835" spans="2:2">
      <c r="B100835" s="150"/>
    </row>
    <row r="100836" spans="2:2">
      <c r="B100836" s="150"/>
    </row>
    <row r="100837" spans="2:2">
      <c r="B100837" s="150"/>
    </row>
    <row r="100838" spans="2:2">
      <c r="B100838" s="150"/>
    </row>
    <row r="100839" spans="2:2">
      <c r="B100839" s="150"/>
    </row>
    <row r="100840" spans="2:2">
      <c r="B100840" s="150"/>
    </row>
    <row r="100841" spans="2:2">
      <c r="B100841" s="150"/>
    </row>
    <row r="100842" spans="2:2">
      <c r="B100842" s="150"/>
    </row>
    <row r="100843" spans="2:2">
      <c r="B100843" s="150"/>
    </row>
    <row r="100844" spans="2:2">
      <c r="B100844" s="150"/>
    </row>
    <row r="100845" spans="2:2">
      <c r="B100845" s="150"/>
    </row>
    <row r="100846" spans="2:2">
      <c r="B100846" s="150"/>
    </row>
    <row r="100847" spans="2:2">
      <c r="B100847" s="150"/>
    </row>
    <row r="100848" spans="2:2">
      <c r="B100848" s="150"/>
    </row>
    <row r="100849" spans="2:2">
      <c r="B100849" s="150"/>
    </row>
    <row r="100850" spans="2:2">
      <c r="B100850" s="150"/>
    </row>
    <row r="100851" spans="2:2">
      <c r="B100851" s="150"/>
    </row>
    <row r="100852" spans="2:2">
      <c r="B100852" s="150"/>
    </row>
    <row r="100853" spans="2:2">
      <c r="B100853" s="150"/>
    </row>
    <row r="100854" spans="2:2">
      <c r="B100854" s="150"/>
    </row>
    <row r="100855" spans="2:2">
      <c r="B100855" s="150"/>
    </row>
    <row r="100856" spans="2:2">
      <c r="B100856" s="150"/>
    </row>
    <row r="100857" spans="2:2">
      <c r="B100857" s="150"/>
    </row>
    <row r="100858" spans="2:2">
      <c r="B100858" s="150"/>
    </row>
    <row r="100859" spans="2:2">
      <c r="B100859" s="150"/>
    </row>
    <row r="100860" spans="2:2">
      <c r="B100860" s="150"/>
    </row>
    <row r="100861" spans="2:2">
      <c r="B100861" s="150"/>
    </row>
    <row r="100862" spans="2:2">
      <c r="B100862" s="150"/>
    </row>
    <row r="100863" spans="2:2">
      <c r="B100863" s="150"/>
    </row>
    <row r="100864" spans="2:2">
      <c r="B100864" s="150"/>
    </row>
    <row r="100865" spans="2:2">
      <c r="B100865" s="150"/>
    </row>
    <row r="100866" spans="2:2">
      <c r="B100866" s="150"/>
    </row>
    <row r="100867" spans="2:2">
      <c r="B100867" s="150"/>
    </row>
    <row r="100868" spans="2:2">
      <c r="B100868" s="150"/>
    </row>
    <row r="100869" spans="2:2">
      <c r="B100869" s="150"/>
    </row>
    <row r="100870" spans="2:2">
      <c r="B100870" s="150"/>
    </row>
    <row r="100871" spans="2:2">
      <c r="B100871" s="150"/>
    </row>
    <row r="100872" spans="2:2">
      <c r="B100872" s="150"/>
    </row>
    <row r="100873" spans="2:2">
      <c r="B100873" s="150"/>
    </row>
    <row r="100874" spans="2:2">
      <c r="B100874" s="150"/>
    </row>
    <row r="100875" spans="2:2">
      <c r="B100875" s="150"/>
    </row>
    <row r="100876" spans="2:2">
      <c r="B100876" s="150"/>
    </row>
    <row r="100877" spans="2:2">
      <c r="B100877" s="150"/>
    </row>
    <row r="100878" spans="2:2">
      <c r="B100878" s="150"/>
    </row>
    <row r="100879" spans="2:2">
      <c r="B100879" s="150"/>
    </row>
    <row r="100880" spans="2:2">
      <c r="B100880" s="150"/>
    </row>
    <row r="100881" spans="2:2">
      <c r="B100881" s="150"/>
    </row>
    <row r="100882" spans="2:2">
      <c r="B100882" s="150"/>
    </row>
    <row r="100883" spans="2:2">
      <c r="B100883" s="150"/>
    </row>
    <row r="100884" spans="2:2">
      <c r="B100884" s="150"/>
    </row>
    <row r="100885" spans="2:2">
      <c r="B100885" s="150"/>
    </row>
    <row r="100886" spans="2:2">
      <c r="B100886" s="150"/>
    </row>
    <row r="100887" spans="2:2">
      <c r="B100887" s="150"/>
    </row>
    <row r="100888" spans="2:2">
      <c r="B100888" s="150"/>
    </row>
    <row r="100889" spans="2:2">
      <c r="B100889" s="150"/>
    </row>
    <row r="100890" spans="2:2">
      <c r="B100890" s="150"/>
    </row>
    <row r="100891" spans="2:2">
      <c r="B100891" s="150"/>
    </row>
    <row r="100892" spans="2:2">
      <c r="B100892" s="150"/>
    </row>
    <row r="100893" spans="2:2">
      <c r="B100893" s="150"/>
    </row>
    <row r="100894" spans="2:2">
      <c r="B100894" s="150"/>
    </row>
    <row r="100895" spans="2:2">
      <c r="B100895" s="150"/>
    </row>
    <row r="100896" spans="2:2">
      <c r="B100896" s="150"/>
    </row>
    <row r="100897" spans="2:2">
      <c r="B100897" s="150"/>
    </row>
    <row r="100898" spans="2:2">
      <c r="B100898" s="150"/>
    </row>
    <row r="100899" spans="2:2">
      <c r="B100899" s="150"/>
    </row>
    <row r="100900" spans="2:2">
      <c r="B100900" s="150"/>
    </row>
    <row r="100901" spans="2:2">
      <c r="B100901" s="150"/>
    </row>
    <row r="100902" spans="2:2">
      <c r="B100902" s="150"/>
    </row>
    <row r="100903" spans="2:2">
      <c r="B100903" s="150"/>
    </row>
    <row r="100904" spans="2:2">
      <c r="B100904" s="150"/>
    </row>
    <row r="100905" spans="2:2">
      <c r="B100905" s="150"/>
    </row>
    <row r="100906" spans="2:2">
      <c r="B100906" s="150"/>
    </row>
    <row r="100907" spans="2:2">
      <c r="B100907" s="150"/>
    </row>
    <row r="100908" spans="2:2">
      <c r="B100908" s="150"/>
    </row>
    <row r="100909" spans="2:2">
      <c r="B100909" s="150"/>
    </row>
    <row r="100910" spans="2:2">
      <c r="B100910" s="150"/>
    </row>
    <row r="100911" spans="2:2">
      <c r="B100911" s="150"/>
    </row>
    <row r="100912" spans="2:2">
      <c r="B100912" s="150"/>
    </row>
    <row r="100913" spans="2:2">
      <c r="B100913" s="150"/>
    </row>
    <row r="100914" spans="2:2">
      <c r="B100914" s="150"/>
    </row>
    <row r="100915" spans="2:2">
      <c r="B100915" s="150"/>
    </row>
    <row r="100916" spans="2:2">
      <c r="B100916" s="150"/>
    </row>
    <row r="100917" spans="2:2">
      <c r="B100917" s="150"/>
    </row>
    <row r="100918" spans="2:2">
      <c r="B100918" s="150"/>
    </row>
    <row r="100919" spans="2:2">
      <c r="B100919" s="150"/>
    </row>
    <row r="100920" spans="2:2">
      <c r="B100920" s="150"/>
    </row>
    <row r="100921" spans="2:2">
      <c r="B100921" s="150"/>
    </row>
    <row r="100922" spans="2:2">
      <c r="B100922" s="150"/>
    </row>
    <row r="100923" spans="2:2">
      <c r="B100923" s="150"/>
    </row>
    <row r="100924" spans="2:2">
      <c r="B100924" s="150"/>
    </row>
    <row r="100925" spans="2:2">
      <c r="B100925" s="150"/>
    </row>
    <row r="100926" spans="2:2">
      <c r="B100926" s="150"/>
    </row>
    <row r="100927" spans="2:2">
      <c r="B100927" s="150"/>
    </row>
    <row r="100928" spans="2:2">
      <c r="B100928" s="150"/>
    </row>
    <row r="100929" spans="2:2">
      <c r="B100929" s="150"/>
    </row>
    <row r="100930" spans="2:2">
      <c r="B100930" s="150"/>
    </row>
    <row r="100931" spans="2:2">
      <c r="B100931" s="150"/>
    </row>
    <row r="100932" spans="2:2">
      <c r="B100932" s="150"/>
    </row>
    <row r="100933" spans="2:2">
      <c r="B100933" s="150"/>
    </row>
    <row r="100934" spans="2:2">
      <c r="B100934" s="150"/>
    </row>
    <row r="100935" spans="2:2">
      <c r="B100935" s="150"/>
    </row>
    <row r="100936" spans="2:2">
      <c r="B100936" s="150"/>
    </row>
    <row r="100937" spans="2:2">
      <c r="B100937" s="150"/>
    </row>
    <row r="100938" spans="2:2">
      <c r="B100938" s="150"/>
    </row>
    <row r="100939" spans="2:2">
      <c r="B100939" s="150"/>
    </row>
    <row r="100940" spans="2:2">
      <c r="B100940" s="150"/>
    </row>
    <row r="100941" spans="2:2">
      <c r="B100941" s="150"/>
    </row>
    <row r="100942" spans="2:2">
      <c r="B100942" s="150"/>
    </row>
    <row r="100943" spans="2:2">
      <c r="B100943" s="150"/>
    </row>
    <row r="100944" spans="2:2">
      <c r="B100944" s="150"/>
    </row>
    <row r="100945" spans="2:2">
      <c r="B100945" s="150"/>
    </row>
    <row r="100946" spans="2:2">
      <c r="B100946" s="150"/>
    </row>
    <row r="100947" spans="2:2">
      <c r="B100947" s="150"/>
    </row>
    <row r="100948" spans="2:2">
      <c r="B100948" s="150"/>
    </row>
    <row r="100949" spans="2:2">
      <c r="B100949" s="150"/>
    </row>
    <row r="100950" spans="2:2">
      <c r="B100950" s="150"/>
    </row>
    <row r="100951" spans="2:2">
      <c r="B100951" s="150"/>
    </row>
    <row r="100952" spans="2:2">
      <c r="B100952" s="150"/>
    </row>
    <row r="100953" spans="2:2">
      <c r="B100953" s="150"/>
    </row>
    <row r="100954" spans="2:2">
      <c r="B100954" s="150"/>
    </row>
    <row r="100955" spans="2:2">
      <c r="B100955" s="150"/>
    </row>
    <row r="100956" spans="2:2">
      <c r="B100956" s="150"/>
    </row>
    <row r="100957" spans="2:2">
      <c r="B100957" s="150"/>
    </row>
    <row r="100958" spans="2:2">
      <c r="B100958" s="150"/>
    </row>
    <row r="100959" spans="2:2">
      <c r="B100959" s="150"/>
    </row>
    <row r="100960" spans="2:2">
      <c r="B100960" s="150"/>
    </row>
    <row r="100961" spans="2:2">
      <c r="B100961" s="150"/>
    </row>
    <row r="100962" spans="2:2">
      <c r="B100962" s="150"/>
    </row>
    <row r="100963" spans="2:2">
      <c r="B100963" s="150"/>
    </row>
    <row r="100964" spans="2:2">
      <c r="B100964" s="150"/>
    </row>
    <row r="100965" spans="2:2">
      <c r="B100965" s="150"/>
    </row>
    <row r="100966" spans="2:2">
      <c r="B100966" s="150"/>
    </row>
    <row r="100967" spans="2:2">
      <c r="B100967" s="150"/>
    </row>
    <row r="100968" spans="2:2">
      <c r="B100968" s="150"/>
    </row>
    <row r="100969" spans="2:2">
      <c r="B100969" s="150"/>
    </row>
    <row r="100970" spans="2:2">
      <c r="B100970" s="150"/>
    </row>
    <row r="100971" spans="2:2">
      <c r="B100971" s="150"/>
    </row>
    <row r="100972" spans="2:2">
      <c r="B100972" s="150"/>
    </row>
    <row r="100973" spans="2:2">
      <c r="B100973" s="150"/>
    </row>
    <row r="100974" spans="2:2">
      <c r="B100974" s="150"/>
    </row>
    <row r="100975" spans="2:2">
      <c r="B100975" s="150"/>
    </row>
    <row r="100976" spans="2:2">
      <c r="B100976" s="150"/>
    </row>
    <row r="100977" spans="2:2">
      <c r="B100977" s="150"/>
    </row>
    <row r="100978" spans="2:2">
      <c r="B100978" s="150"/>
    </row>
    <row r="100979" spans="2:2">
      <c r="B100979" s="150"/>
    </row>
    <row r="100980" spans="2:2">
      <c r="B100980" s="150"/>
    </row>
    <row r="100981" spans="2:2">
      <c r="B100981" s="150"/>
    </row>
    <row r="100982" spans="2:2">
      <c r="B100982" s="150"/>
    </row>
    <row r="100983" spans="2:2">
      <c r="B100983" s="150"/>
    </row>
    <row r="100984" spans="2:2">
      <c r="B100984" s="150"/>
    </row>
    <row r="100985" spans="2:2">
      <c r="B100985" s="150"/>
    </row>
    <row r="100986" spans="2:2">
      <c r="B100986" s="150"/>
    </row>
    <row r="100987" spans="2:2">
      <c r="B100987" s="150"/>
    </row>
    <row r="100988" spans="2:2">
      <c r="B100988" s="150"/>
    </row>
    <row r="100989" spans="2:2">
      <c r="B100989" s="150"/>
    </row>
    <row r="100990" spans="2:2">
      <c r="B100990" s="150"/>
    </row>
    <row r="100991" spans="2:2">
      <c r="B100991" s="150"/>
    </row>
    <row r="100992" spans="2:2">
      <c r="B100992" s="150"/>
    </row>
    <row r="100993" spans="2:2">
      <c r="B100993" s="150"/>
    </row>
    <row r="100994" spans="2:2">
      <c r="B100994" s="150"/>
    </row>
    <row r="100995" spans="2:2">
      <c r="B100995" s="150"/>
    </row>
    <row r="100996" spans="2:2">
      <c r="B100996" s="150"/>
    </row>
    <row r="100997" spans="2:2">
      <c r="B100997" s="150"/>
    </row>
    <row r="100998" spans="2:2">
      <c r="B100998" s="150"/>
    </row>
    <row r="100999" spans="2:2">
      <c r="B100999" s="150"/>
    </row>
    <row r="101000" spans="2:2">
      <c r="B101000" s="150"/>
    </row>
    <row r="101001" spans="2:2">
      <c r="B101001" s="150"/>
    </row>
    <row r="101002" spans="2:2">
      <c r="B101002" s="150"/>
    </row>
    <row r="101003" spans="2:2">
      <c r="B101003" s="150"/>
    </row>
    <row r="101004" spans="2:2">
      <c r="B101004" s="150"/>
    </row>
    <row r="101005" spans="2:2">
      <c r="B101005" s="150"/>
    </row>
    <row r="101006" spans="2:2">
      <c r="B101006" s="150"/>
    </row>
    <row r="101007" spans="2:2">
      <c r="B101007" s="150"/>
    </row>
    <row r="101008" spans="2:2">
      <c r="B101008" s="150"/>
    </row>
    <row r="101009" spans="2:2">
      <c r="B101009" s="150"/>
    </row>
    <row r="101010" spans="2:2">
      <c r="B101010" s="150"/>
    </row>
    <row r="101011" spans="2:2">
      <c r="B101011" s="150"/>
    </row>
    <row r="101012" spans="2:2">
      <c r="B101012" s="150"/>
    </row>
    <row r="101013" spans="2:2">
      <c r="B101013" s="150"/>
    </row>
    <row r="101014" spans="2:2">
      <c r="B101014" s="150"/>
    </row>
    <row r="101015" spans="2:2">
      <c r="B101015" s="150"/>
    </row>
    <row r="101016" spans="2:2">
      <c r="B101016" s="150"/>
    </row>
    <row r="101017" spans="2:2">
      <c r="B101017" s="150"/>
    </row>
    <row r="101018" spans="2:2">
      <c r="B101018" s="150"/>
    </row>
    <row r="101019" spans="2:2">
      <c r="B101019" s="150"/>
    </row>
    <row r="101020" spans="2:2">
      <c r="B101020" s="150"/>
    </row>
    <row r="101021" spans="2:2">
      <c r="B101021" s="150"/>
    </row>
    <row r="101022" spans="2:2">
      <c r="B101022" s="150"/>
    </row>
    <row r="101023" spans="2:2">
      <c r="B101023" s="150"/>
    </row>
    <row r="101024" spans="2:2">
      <c r="B101024" s="150"/>
    </row>
    <row r="101025" spans="2:2">
      <c r="B101025" s="150"/>
    </row>
    <row r="101026" spans="2:2">
      <c r="B101026" s="150"/>
    </row>
    <row r="101027" spans="2:2">
      <c r="B101027" s="150"/>
    </row>
    <row r="101028" spans="2:2">
      <c r="B101028" s="150"/>
    </row>
    <row r="101029" spans="2:2">
      <c r="B101029" s="150"/>
    </row>
    <row r="101030" spans="2:2">
      <c r="B101030" s="150"/>
    </row>
    <row r="101031" spans="2:2">
      <c r="B101031" s="150"/>
    </row>
    <row r="101032" spans="2:2">
      <c r="B101032" s="150"/>
    </row>
    <row r="101033" spans="2:2">
      <c r="B101033" s="150"/>
    </row>
    <row r="101034" spans="2:2">
      <c r="B101034" s="150"/>
    </row>
    <row r="101035" spans="2:2">
      <c r="B101035" s="150"/>
    </row>
    <row r="101036" spans="2:2">
      <c r="B101036" s="150"/>
    </row>
    <row r="101037" spans="2:2">
      <c r="B101037" s="150"/>
    </row>
    <row r="101038" spans="2:2">
      <c r="B101038" s="150"/>
    </row>
    <row r="101039" spans="2:2">
      <c r="B101039" s="150"/>
    </row>
    <row r="101040" spans="2:2">
      <c r="B101040" s="150"/>
    </row>
    <row r="101041" spans="2:2">
      <c r="B101041" s="150"/>
    </row>
    <row r="101042" spans="2:2">
      <c r="B101042" s="150"/>
    </row>
    <row r="101043" spans="2:2">
      <c r="B101043" s="150"/>
    </row>
    <row r="101044" spans="2:2">
      <c r="B101044" s="150"/>
    </row>
    <row r="101045" spans="2:2">
      <c r="B101045" s="150"/>
    </row>
    <row r="101046" spans="2:2">
      <c r="B101046" s="150"/>
    </row>
    <row r="101047" spans="2:2">
      <c r="B101047" s="150"/>
    </row>
    <row r="101048" spans="2:2">
      <c r="B101048" s="150"/>
    </row>
    <row r="101049" spans="2:2">
      <c r="B101049" s="150"/>
    </row>
    <row r="101050" spans="2:2">
      <c r="B101050" s="150"/>
    </row>
    <row r="101051" spans="2:2">
      <c r="B101051" s="150"/>
    </row>
    <row r="101052" spans="2:2">
      <c r="B101052" s="150"/>
    </row>
    <row r="101053" spans="2:2">
      <c r="B101053" s="150"/>
    </row>
    <row r="101054" spans="2:2">
      <c r="B101054" s="150"/>
    </row>
    <row r="101055" spans="2:2">
      <c r="B101055" s="150"/>
    </row>
    <row r="101056" spans="2:2">
      <c r="B101056" s="150"/>
    </row>
    <row r="101057" spans="2:2">
      <c r="B101057" s="150"/>
    </row>
    <row r="101058" spans="2:2">
      <c r="B101058" s="150"/>
    </row>
    <row r="101059" spans="2:2">
      <c r="B101059" s="150"/>
    </row>
    <row r="101060" spans="2:2">
      <c r="B101060" s="150"/>
    </row>
    <row r="101061" spans="2:2">
      <c r="B101061" s="150"/>
    </row>
    <row r="101062" spans="2:2">
      <c r="B101062" s="150"/>
    </row>
    <row r="101063" spans="2:2">
      <c r="B101063" s="150"/>
    </row>
    <row r="101064" spans="2:2">
      <c r="B101064" s="150"/>
    </row>
    <row r="101065" spans="2:2">
      <c r="B101065" s="150"/>
    </row>
    <row r="101066" spans="2:2">
      <c r="B101066" s="150"/>
    </row>
    <row r="101067" spans="2:2">
      <c r="B101067" s="150"/>
    </row>
    <row r="101068" spans="2:2">
      <c r="B101068" s="150"/>
    </row>
    <row r="101069" spans="2:2">
      <c r="B101069" s="150"/>
    </row>
    <row r="101070" spans="2:2">
      <c r="B101070" s="150"/>
    </row>
    <row r="101071" spans="2:2">
      <c r="B101071" s="150"/>
    </row>
    <row r="101072" spans="2:2">
      <c r="B101072" s="150"/>
    </row>
    <row r="101073" spans="2:2">
      <c r="B101073" s="150"/>
    </row>
    <row r="101074" spans="2:2">
      <c r="B101074" s="150"/>
    </row>
    <row r="101075" spans="2:2">
      <c r="B101075" s="150"/>
    </row>
    <row r="101076" spans="2:2">
      <c r="B101076" s="150"/>
    </row>
    <row r="101077" spans="2:2">
      <c r="B101077" s="150"/>
    </row>
    <row r="101078" spans="2:2">
      <c r="B101078" s="150"/>
    </row>
    <row r="101079" spans="2:2">
      <c r="B101079" s="150"/>
    </row>
    <row r="101080" spans="2:2">
      <c r="B101080" s="150"/>
    </row>
    <row r="101081" spans="2:2">
      <c r="B101081" s="150"/>
    </row>
    <row r="101082" spans="2:2">
      <c r="B101082" s="150"/>
    </row>
    <row r="101083" spans="2:2">
      <c r="B101083" s="150"/>
    </row>
    <row r="101084" spans="2:2">
      <c r="B101084" s="150"/>
    </row>
    <row r="101085" spans="2:2">
      <c r="B101085" s="150"/>
    </row>
    <row r="101086" spans="2:2">
      <c r="B101086" s="150"/>
    </row>
    <row r="101087" spans="2:2">
      <c r="B101087" s="150"/>
    </row>
    <row r="101088" spans="2:2">
      <c r="B101088" s="150"/>
    </row>
    <row r="101089" spans="2:2">
      <c r="B101089" s="150"/>
    </row>
    <row r="101090" spans="2:2">
      <c r="B101090" s="150"/>
    </row>
    <row r="101091" spans="2:2">
      <c r="B101091" s="150"/>
    </row>
    <row r="101092" spans="2:2">
      <c r="B101092" s="150"/>
    </row>
    <row r="101093" spans="2:2">
      <c r="B101093" s="150"/>
    </row>
    <row r="101094" spans="2:2">
      <c r="B101094" s="150"/>
    </row>
    <row r="101095" spans="2:2">
      <c r="B101095" s="150"/>
    </row>
    <row r="101096" spans="2:2">
      <c r="B101096" s="150"/>
    </row>
    <row r="101097" spans="2:2">
      <c r="B101097" s="150"/>
    </row>
    <row r="101098" spans="2:2">
      <c r="B101098" s="150"/>
    </row>
    <row r="101099" spans="2:2">
      <c r="B101099" s="150"/>
    </row>
    <row r="101100" spans="2:2">
      <c r="B101100" s="150"/>
    </row>
    <row r="101101" spans="2:2">
      <c r="B101101" s="150"/>
    </row>
    <row r="101102" spans="2:2">
      <c r="B101102" s="150"/>
    </row>
    <row r="101103" spans="2:2">
      <c r="B101103" s="150"/>
    </row>
    <row r="101104" spans="2:2">
      <c r="B101104" s="150"/>
    </row>
    <row r="101105" spans="2:2">
      <c r="B101105" s="150"/>
    </row>
    <row r="101106" spans="2:2">
      <c r="B101106" s="150"/>
    </row>
    <row r="101107" spans="2:2">
      <c r="B101107" s="150"/>
    </row>
    <row r="101108" spans="2:2">
      <c r="B101108" s="150"/>
    </row>
    <row r="101109" spans="2:2">
      <c r="B101109" s="150"/>
    </row>
    <row r="101110" spans="2:2">
      <c r="B101110" s="150"/>
    </row>
    <row r="101111" spans="2:2">
      <c r="B101111" s="150"/>
    </row>
    <row r="101112" spans="2:2">
      <c r="B101112" s="150"/>
    </row>
    <row r="101113" spans="2:2">
      <c r="B101113" s="150"/>
    </row>
    <row r="101114" spans="2:2">
      <c r="B101114" s="150"/>
    </row>
    <row r="101115" spans="2:2">
      <c r="B101115" s="150"/>
    </row>
    <row r="101116" spans="2:2">
      <c r="B101116" s="150"/>
    </row>
    <row r="101117" spans="2:2">
      <c r="B101117" s="150"/>
    </row>
    <row r="101118" spans="2:2">
      <c r="B101118" s="150"/>
    </row>
    <row r="101119" spans="2:2">
      <c r="B101119" s="150"/>
    </row>
    <row r="101120" spans="2:2">
      <c r="B101120" s="150"/>
    </row>
    <row r="101121" spans="2:2">
      <c r="B101121" s="150"/>
    </row>
    <row r="101122" spans="2:2">
      <c r="B101122" s="150"/>
    </row>
    <row r="101123" spans="2:2">
      <c r="B101123" s="150"/>
    </row>
    <row r="101124" spans="2:2">
      <c r="B101124" s="150"/>
    </row>
    <row r="101125" spans="2:2">
      <c r="B101125" s="150"/>
    </row>
    <row r="101126" spans="2:2">
      <c r="B101126" s="150"/>
    </row>
    <row r="101127" spans="2:2">
      <c r="B101127" s="150"/>
    </row>
    <row r="101128" spans="2:2">
      <c r="B101128" s="150"/>
    </row>
    <row r="101129" spans="2:2">
      <c r="B101129" s="150"/>
    </row>
    <row r="101130" spans="2:2">
      <c r="B101130" s="150"/>
    </row>
    <row r="101131" spans="2:2">
      <c r="B101131" s="150"/>
    </row>
    <row r="101132" spans="2:2">
      <c r="B101132" s="150"/>
    </row>
    <row r="101133" spans="2:2">
      <c r="B101133" s="150"/>
    </row>
    <row r="101134" spans="2:2">
      <c r="B101134" s="150"/>
    </row>
    <row r="101135" spans="2:2">
      <c r="B101135" s="150"/>
    </row>
    <row r="101136" spans="2:2">
      <c r="B101136" s="150"/>
    </row>
    <row r="101137" spans="2:2">
      <c r="B101137" s="150"/>
    </row>
    <row r="101138" spans="2:2">
      <c r="B101138" s="150"/>
    </row>
    <row r="101139" spans="2:2">
      <c r="B101139" s="150"/>
    </row>
    <row r="101140" spans="2:2">
      <c r="B101140" s="150"/>
    </row>
    <row r="101141" spans="2:2">
      <c r="B101141" s="150"/>
    </row>
    <row r="101142" spans="2:2">
      <c r="B101142" s="150"/>
    </row>
    <row r="101143" spans="2:2">
      <c r="B101143" s="150"/>
    </row>
    <row r="101144" spans="2:2">
      <c r="B101144" s="150"/>
    </row>
    <row r="101145" spans="2:2">
      <c r="B101145" s="150"/>
    </row>
    <row r="101146" spans="2:2">
      <c r="B101146" s="150"/>
    </row>
    <row r="101147" spans="2:2">
      <c r="B101147" s="150"/>
    </row>
    <row r="101148" spans="2:2">
      <c r="B101148" s="150"/>
    </row>
    <row r="101149" spans="2:2">
      <c r="B101149" s="150"/>
    </row>
    <row r="101150" spans="2:2">
      <c r="B101150" s="150"/>
    </row>
    <row r="101151" spans="2:2">
      <c r="B101151" s="150"/>
    </row>
    <row r="101152" spans="2:2">
      <c r="B101152" s="150"/>
    </row>
    <row r="101153" spans="2:2">
      <c r="B101153" s="150"/>
    </row>
    <row r="101154" spans="2:2">
      <c r="B101154" s="150"/>
    </row>
    <row r="101155" spans="2:2">
      <c r="B101155" s="150"/>
    </row>
    <row r="101156" spans="2:2">
      <c r="B101156" s="150"/>
    </row>
    <row r="101157" spans="2:2">
      <c r="B101157" s="150"/>
    </row>
    <row r="101158" spans="2:2">
      <c r="B101158" s="150"/>
    </row>
    <row r="101159" spans="2:2">
      <c r="B101159" s="150"/>
    </row>
    <row r="101160" spans="2:2">
      <c r="B101160" s="150"/>
    </row>
    <row r="101161" spans="2:2">
      <c r="B101161" s="150"/>
    </row>
    <row r="101162" spans="2:2">
      <c r="B101162" s="150"/>
    </row>
    <row r="101163" spans="2:2">
      <c r="B101163" s="150"/>
    </row>
    <row r="101164" spans="2:2">
      <c r="B101164" s="150"/>
    </row>
    <row r="101165" spans="2:2">
      <c r="B101165" s="150"/>
    </row>
    <row r="101166" spans="2:2">
      <c r="B101166" s="150"/>
    </row>
    <row r="101167" spans="2:2">
      <c r="B101167" s="150"/>
    </row>
    <row r="101168" spans="2:2">
      <c r="B101168" s="150"/>
    </row>
    <row r="101169" spans="2:2">
      <c r="B101169" s="150"/>
    </row>
    <row r="101170" spans="2:2">
      <c r="B101170" s="150"/>
    </row>
    <row r="101171" spans="2:2">
      <c r="B101171" s="150"/>
    </row>
    <row r="101172" spans="2:2">
      <c r="B101172" s="150"/>
    </row>
    <row r="101173" spans="2:2">
      <c r="B101173" s="150"/>
    </row>
    <row r="101174" spans="2:2">
      <c r="B101174" s="150"/>
    </row>
    <row r="101175" spans="2:2">
      <c r="B101175" s="150"/>
    </row>
    <row r="101176" spans="2:2">
      <c r="B101176" s="150"/>
    </row>
    <row r="101177" spans="2:2">
      <c r="B101177" s="150"/>
    </row>
    <row r="101178" spans="2:2">
      <c r="B101178" s="150"/>
    </row>
    <row r="101179" spans="2:2">
      <c r="B101179" s="150"/>
    </row>
    <row r="101180" spans="2:2">
      <c r="B101180" s="150"/>
    </row>
    <row r="101181" spans="2:2">
      <c r="B101181" s="150"/>
    </row>
    <row r="101182" spans="2:2">
      <c r="B101182" s="150"/>
    </row>
    <row r="101183" spans="2:2">
      <c r="B101183" s="150"/>
    </row>
    <row r="101184" spans="2:2">
      <c r="B101184" s="150"/>
    </row>
    <row r="101185" spans="2:2">
      <c r="B101185" s="150"/>
    </row>
    <row r="101186" spans="2:2">
      <c r="B101186" s="150"/>
    </row>
    <row r="101187" spans="2:2">
      <c r="B101187" s="150"/>
    </row>
    <row r="101188" spans="2:2">
      <c r="B101188" s="150"/>
    </row>
    <row r="101189" spans="2:2">
      <c r="B101189" s="150"/>
    </row>
    <row r="101190" spans="2:2">
      <c r="B101190" s="150"/>
    </row>
    <row r="101191" spans="2:2">
      <c r="B101191" s="150"/>
    </row>
    <row r="101192" spans="2:2">
      <c r="B101192" s="150"/>
    </row>
    <row r="101193" spans="2:2">
      <c r="B101193" s="150"/>
    </row>
    <row r="101194" spans="2:2">
      <c r="B101194" s="150"/>
    </row>
    <row r="101195" spans="2:2">
      <c r="B101195" s="150"/>
    </row>
    <row r="101196" spans="2:2">
      <c r="B101196" s="150"/>
    </row>
    <row r="101197" spans="2:2">
      <c r="B101197" s="150"/>
    </row>
    <row r="101198" spans="2:2">
      <c r="B101198" s="150"/>
    </row>
    <row r="101199" spans="2:2">
      <c r="B101199" s="150"/>
    </row>
    <row r="101200" spans="2:2">
      <c r="B101200" s="150"/>
    </row>
    <row r="101201" spans="2:2">
      <c r="B101201" s="150"/>
    </row>
    <row r="101202" spans="2:2">
      <c r="B101202" s="150"/>
    </row>
    <row r="101203" spans="2:2">
      <c r="B101203" s="150"/>
    </row>
    <row r="101204" spans="2:2">
      <c r="B101204" s="150"/>
    </row>
    <row r="101205" spans="2:2">
      <c r="B101205" s="150"/>
    </row>
    <row r="101206" spans="2:2">
      <c r="B101206" s="150"/>
    </row>
    <row r="101207" spans="2:2">
      <c r="B101207" s="150"/>
    </row>
    <row r="101208" spans="2:2">
      <c r="B101208" s="150"/>
    </row>
    <row r="101209" spans="2:2">
      <c r="B101209" s="150"/>
    </row>
    <row r="101210" spans="2:2">
      <c r="B101210" s="150"/>
    </row>
    <row r="101211" spans="2:2">
      <c r="B101211" s="150"/>
    </row>
    <row r="101212" spans="2:2">
      <c r="B101212" s="150"/>
    </row>
    <row r="101213" spans="2:2">
      <c r="B101213" s="150"/>
    </row>
    <row r="101214" spans="2:2">
      <c r="B101214" s="150"/>
    </row>
    <row r="101215" spans="2:2">
      <c r="B101215" s="150"/>
    </row>
    <row r="101216" spans="2:2">
      <c r="B101216" s="150"/>
    </row>
    <row r="101217" spans="2:2">
      <c r="B101217" s="150"/>
    </row>
    <row r="101218" spans="2:2">
      <c r="B101218" s="150"/>
    </row>
    <row r="101219" spans="2:2">
      <c r="B101219" s="150"/>
    </row>
    <row r="101220" spans="2:2">
      <c r="B101220" s="150"/>
    </row>
    <row r="101221" spans="2:2">
      <c r="B101221" s="150"/>
    </row>
    <row r="101222" spans="2:2">
      <c r="B101222" s="150"/>
    </row>
    <row r="101223" spans="2:2">
      <c r="B101223" s="150"/>
    </row>
    <row r="101224" spans="2:2">
      <c r="B101224" s="150"/>
    </row>
    <row r="101225" spans="2:2">
      <c r="B101225" s="150"/>
    </row>
    <row r="101226" spans="2:2">
      <c r="B101226" s="150"/>
    </row>
    <row r="101227" spans="2:2">
      <c r="B101227" s="150"/>
    </row>
    <row r="101228" spans="2:2">
      <c r="B101228" s="150"/>
    </row>
    <row r="101229" spans="2:2">
      <c r="B101229" s="150"/>
    </row>
    <row r="101230" spans="2:2">
      <c r="B101230" s="150"/>
    </row>
    <row r="101231" spans="2:2">
      <c r="B101231" s="150"/>
    </row>
    <row r="101232" spans="2:2">
      <c r="B101232" s="150"/>
    </row>
    <row r="101233" spans="2:2">
      <c r="B101233" s="150"/>
    </row>
    <row r="101234" spans="2:2">
      <c r="B101234" s="150"/>
    </row>
    <row r="101235" spans="2:2">
      <c r="B101235" s="150"/>
    </row>
    <row r="101236" spans="2:2">
      <c r="B101236" s="150"/>
    </row>
    <row r="101237" spans="2:2">
      <c r="B101237" s="150"/>
    </row>
    <row r="101238" spans="2:2">
      <c r="B101238" s="150"/>
    </row>
    <row r="101239" spans="2:2">
      <c r="B101239" s="150"/>
    </row>
    <row r="101240" spans="2:2">
      <c r="B101240" s="150"/>
    </row>
    <row r="101241" spans="2:2">
      <c r="B101241" s="150"/>
    </row>
    <row r="101242" spans="2:2">
      <c r="B101242" s="150"/>
    </row>
    <row r="101243" spans="2:2">
      <c r="B101243" s="150"/>
    </row>
    <row r="101244" spans="2:2">
      <c r="B101244" s="150"/>
    </row>
    <row r="101245" spans="2:2">
      <c r="B101245" s="150"/>
    </row>
    <row r="101246" spans="2:2">
      <c r="B101246" s="150"/>
    </row>
    <row r="101247" spans="2:2">
      <c r="B101247" s="150"/>
    </row>
    <row r="101248" spans="2:2">
      <c r="B101248" s="150"/>
    </row>
    <row r="101249" spans="2:2">
      <c r="B101249" s="150"/>
    </row>
    <row r="101250" spans="2:2">
      <c r="B101250" s="150"/>
    </row>
    <row r="101251" spans="2:2">
      <c r="B101251" s="150"/>
    </row>
    <row r="101252" spans="2:2">
      <c r="B101252" s="150"/>
    </row>
    <row r="101253" spans="2:2">
      <c r="B101253" s="150"/>
    </row>
    <row r="101254" spans="2:2">
      <c r="B101254" s="150"/>
    </row>
    <row r="101255" spans="2:2">
      <c r="B101255" s="150"/>
    </row>
    <row r="101256" spans="2:2">
      <c r="B101256" s="150"/>
    </row>
    <row r="101257" spans="2:2">
      <c r="B101257" s="150"/>
    </row>
    <row r="101258" spans="2:2">
      <c r="B101258" s="150"/>
    </row>
    <row r="101259" spans="2:2">
      <c r="B101259" s="150"/>
    </row>
    <row r="101260" spans="2:2">
      <c r="B101260" s="150"/>
    </row>
    <row r="101261" spans="2:2">
      <c r="B101261" s="150"/>
    </row>
    <row r="101262" spans="2:2">
      <c r="B101262" s="150"/>
    </row>
    <row r="101263" spans="2:2">
      <c r="B101263" s="150"/>
    </row>
    <row r="101264" spans="2:2">
      <c r="B101264" s="150"/>
    </row>
    <row r="101265" spans="2:2">
      <c r="B101265" s="150"/>
    </row>
    <row r="101266" spans="2:2">
      <c r="B101266" s="150"/>
    </row>
    <row r="101267" spans="2:2">
      <c r="B101267" s="150"/>
    </row>
    <row r="101268" spans="2:2">
      <c r="B101268" s="150"/>
    </row>
    <row r="101269" spans="2:2">
      <c r="B101269" s="150"/>
    </row>
    <row r="101270" spans="2:2">
      <c r="B101270" s="150"/>
    </row>
    <row r="101271" spans="2:2">
      <c r="B101271" s="150"/>
    </row>
    <row r="101272" spans="2:2">
      <c r="B101272" s="150"/>
    </row>
    <row r="101273" spans="2:2">
      <c r="B101273" s="150"/>
    </row>
    <row r="101274" spans="2:2">
      <c r="B101274" s="150"/>
    </row>
    <row r="101275" spans="2:2">
      <c r="B101275" s="150"/>
    </row>
    <row r="101276" spans="2:2">
      <c r="B101276" s="150"/>
    </row>
    <row r="101277" spans="2:2">
      <c r="B101277" s="150"/>
    </row>
    <row r="101278" spans="2:2">
      <c r="B101278" s="150"/>
    </row>
    <row r="101279" spans="2:2">
      <c r="B101279" s="150"/>
    </row>
    <row r="101280" spans="2:2">
      <c r="B101280" s="150"/>
    </row>
    <row r="101281" spans="2:2">
      <c r="B101281" s="150"/>
    </row>
    <row r="101282" spans="2:2">
      <c r="B101282" s="150"/>
    </row>
    <row r="101283" spans="2:2">
      <c r="B101283" s="150"/>
    </row>
    <row r="101284" spans="2:2">
      <c r="B101284" s="150"/>
    </row>
    <row r="101285" spans="2:2">
      <c r="B101285" s="150"/>
    </row>
    <row r="101286" spans="2:2">
      <c r="B101286" s="150"/>
    </row>
    <row r="101287" spans="2:2">
      <c r="B101287" s="150"/>
    </row>
    <row r="101288" spans="2:2">
      <c r="B101288" s="150"/>
    </row>
    <row r="101289" spans="2:2">
      <c r="B101289" s="150"/>
    </row>
    <row r="101290" spans="2:2">
      <c r="B101290" s="150"/>
    </row>
    <row r="101291" spans="2:2">
      <c r="B101291" s="150"/>
    </row>
    <row r="101292" spans="2:2">
      <c r="B101292" s="150"/>
    </row>
    <row r="101293" spans="2:2">
      <c r="B101293" s="150"/>
    </row>
    <row r="101294" spans="2:2">
      <c r="B101294" s="150"/>
    </row>
    <row r="101295" spans="2:2">
      <c r="B101295" s="150"/>
    </row>
    <row r="101296" spans="2:2">
      <c r="B101296" s="150"/>
    </row>
    <row r="101297" spans="2:2">
      <c r="B101297" s="150"/>
    </row>
    <row r="101298" spans="2:2">
      <c r="B101298" s="150"/>
    </row>
    <row r="101299" spans="2:2">
      <c r="B101299" s="150"/>
    </row>
    <row r="101300" spans="2:2">
      <c r="B101300" s="150"/>
    </row>
    <row r="101301" spans="2:2">
      <c r="B101301" s="150"/>
    </row>
    <row r="101302" spans="2:2">
      <c r="B101302" s="150"/>
    </row>
    <row r="101303" spans="2:2">
      <c r="B101303" s="150"/>
    </row>
    <row r="101304" spans="2:2">
      <c r="B101304" s="150"/>
    </row>
    <row r="101305" spans="2:2">
      <c r="B101305" s="150"/>
    </row>
    <row r="101306" spans="2:2">
      <c r="B101306" s="150"/>
    </row>
    <row r="101307" spans="2:2">
      <c r="B101307" s="150"/>
    </row>
    <row r="101308" spans="2:2">
      <c r="B101308" s="150"/>
    </row>
    <row r="101309" spans="2:2">
      <c r="B101309" s="150"/>
    </row>
    <row r="101310" spans="2:2">
      <c r="B101310" s="150"/>
    </row>
    <row r="101311" spans="2:2">
      <c r="B101311" s="150"/>
    </row>
    <row r="101312" spans="2:2">
      <c r="B101312" s="150"/>
    </row>
    <row r="101313" spans="2:2">
      <c r="B101313" s="150"/>
    </row>
    <row r="101314" spans="2:2">
      <c r="B101314" s="150"/>
    </row>
    <row r="101315" spans="2:2">
      <c r="B101315" s="150"/>
    </row>
    <row r="101316" spans="2:2">
      <c r="B101316" s="150"/>
    </row>
    <row r="101317" spans="2:2">
      <c r="B101317" s="150"/>
    </row>
    <row r="101318" spans="2:2">
      <c r="B101318" s="150"/>
    </row>
    <row r="101319" spans="2:2">
      <c r="B101319" s="150"/>
    </row>
    <row r="101320" spans="2:2">
      <c r="B101320" s="150"/>
    </row>
    <row r="101321" spans="2:2">
      <c r="B101321" s="150"/>
    </row>
    <row r="101322" spans="2:2">
      <c r="B101322" s="150"/>
    </row>
    <row r="101323" spans="2:2">
      <c r="B101323" s="150"/>
    </row>
    <row r="101324" spans="2:2">
      <c r="B101324" s="150"/>
    </row>
    <row r="101325" spans="2:2">
      <c r="B101325" s="150"/>
    </row>
    <row r="101326" spans="2:2">
      <c r="B101326" s="150"/>
    </row>
    <row r="101327" spans="2:2">
      <c r="B101327" s="150"/>
    </row>
    <row r="101328" spans="2:2">
      <c r="B101328" s="150"/>
    </row>
    <row r="101329" spans="2:2">
      <c r="B101329" s="150"/>
    </row>
    <row r="101330" spans="2:2">
      <c r="B101330" s="150"/>
    </row>
    <row r="101331" spans="2:2">
      <c r="B101331" s="150"/>
    </row>
    <row r="101332" spans="2:2">
      <c r="B101332" s="150"/>
    </row>
    <row r="101333" spans="2:2">
      <c r="B101333" s="150"/>
    </row>
    <row r="101334" spans="2:2">
      <c r="B101334" s="150"/>
    </row>
    <row r="101335" spans="2:2">
      <c r="B101335" s="150"/>
    </row>
    <row r="101336" spans="2:2">
      <c r="B101336" s="150"/>
    </row>
    <row r="101337" spans="2:2">
      <c r="B101337" s="150"/>
    </row>
    <row r="101338" spans="2:2">
      <c r="B101338" s="150"/>
    </row>
    <row r="101339" spans="2:2">
      <c r="B101339" s="150"/>
    </row>
    <row r="101340" spans="2:2">
      <c r="B101340" s="150"/>
    </row>
    <row r="101341" spans="2:2">
      <c r="B101341" s="150"/>
    </row>
    <row r="101342" spans="2:2">
      <c r="B101342" s="150"/>
    </row>
    <row r="101343" spans="2:2">
      <c r="B101343" s="150"/>
    </row>
    <row r="101344" spans="2:2">
      <c r="B101344" s="150"/>
    </row>
    <row r="101345" spans="2:2">
      <c r="B101345" s="150"/>
    </row>
    <row r="101346" spans="2:2">
      <c r="B101346" s="150"/>
    </row>
    <row r="101347" spans="2:2">
      <c r="B101347" s="150"/>
    </row>
    <row r="101348" spans="2:2">
      <c r="B101348" s="150"/>
    </row>
    <row r="101349" spans="2:2">
      <c r="B101349" s="150"/>
    </row>
    <row r="101350" spans="2:2">
      <c r="B101350" s="150"/>
    </row>
    <row r="101351" spans="2:2">
      <c r="B101351" s="150"/>
    </row>
    <row r="101352" spans="2:2">
      <c r="B101352" s="150"/>
    </row>
    <row r="101353" spans="2:2">
      <c r="B101353" s="150"/>
    </row>
    <row r="101354" spans="2:2">
      <c r="B101354" s="150"/>
    </row>
    <row r="101355" spans="2:2">
      <c r="B101355" s="150"/>
    </row>
    <row r="101356" spans="2:2">
      <c r="B101356" s="150"/>
    </row>
    <row r="101357" spans="2:2">
      <c r="B101357" s="150"/>
    </row>
    <row r="101358" spans="2:2">
      <c r="B101358" s="150"/>
    </row>
    <row r="101359" spans="2:2">
      <c r="B101359" s="150"/>
    </row>
    <row r="101360" spans="2:2">
      <c r="B101360" s="150"/>
    </row>
    <row r="101361" spans="2:2">
      <c r="B101361" s="150"/>
    </row>
    <row r="101362" spans="2:2">
      <c r="B101362" s="150"/>
    </row>
    <row r="101363" spans="2:2">
      <c r="B101363" s="150"/>
    </row>
    <row r="101364" spans="2:2">
      <c r="B101364" s="150"/>
    </row>
    <row r="101365" spans="2:2">
      <c r="B101365" s="150"/>
    </row>
    <row r="101366" spans="2:2">
      <c r="B101366" s="150"/>
    </row>
    <row r="101367" spans="2:2">
      <c r="B101367" s="150"/>
    </row>
    <row r="101368" spans="2:2">
      <c r="B101368" s="150"/>
    </row>
    <row r="101369" spans="2:2">
      <c r="B101369" s="150"/>
    </row>
    <row r="101370" spans="2:2">
      <c r="B101370" s="150"/>
    </row>
    <row r="101371" spans="2:2">
      <c r="B101371" s="150"/>
    </row>
    <row r="101372" spans="2:2">
      <c r="B101372" s="150"/>
    </row>
    <row r="101373" spans="2:2">
      <c r="B101373" s="150"/>
    </row>
    <row r="101374" spans="2:2">
      <c r="B101374" s="150"/>
    </row>
    <row r="101375" spans="2:2">
      <c r="B101375" s="150"/>
    </row>
    <row r="101376" spans="2:2">
      <c r="B101376" s="150"/>
    </row>
    <row r="101377" spans="2:2">
      <c r="B101377" s="150"/>
    </row>
    <row r="101378" spans="2:2">
      <c r="B101378" s="150"/>
    </row>
    <row r="101379" spans="2:2">
      <c r="B101379" s="150"/>
    </row>
    <row r="101380" spans="2:2">
      <c r="B101380" s="150"/>
    </row>
    <row r="101381" spans="2:2">
      <c r="B101381" s="150"/>
    </row>
    <row r="101382" spans="2:2">
      <c r="B101382" s="150"/>
    </row>
    <row r="101383" spans="2:2">
      <c r="B101383" s="150"/>
    </row>
    <row r="101384" spans="2:2">
      <c r="B101384" s="150"/>
    </row>
    <row r="101385" spans="2:2">
      <c r="B101385" s="150"/>
    </row>
    <row r="101386" spans="2:2">
      <c r="B101386" s="150"/>
    </row>
    <row r="101387" spans="2:2">
      <c r="B101387" s="150"/>
    </row>
    <row r="101388" spans="2:2">
      <c r="B101388" s="150"/>
    </row>
    <row r="101389" spans="2:2">
      <c r="B101389" s="150"/>
    </row>
    <row r="101390" spans="2:2">
      <c r="B101390" s="150"/>
    </row>
    <row r="101391" spans="2:2">
      <c r="B101391" s="150"/>
    </row>
    <row r="101392" spans="2:2">
      <c r="B101392" s="150"/>
    </row>
    <row r="101393" spans="2:2">
      <c r="B101393" s="150"/>
    </row>
    <row r="101394" spans="2:2">
      <c r="B101394" s="150"/>
    </row>
    <row r="101395" spans="2:2">
      <c r="B101395" s="150"/>
    </row>
    <row r="101396" spans="2:2">
      <c r="B101396" s="150"/>
    </row>
    <row r="101397" spans="2:2">
      <c r="B101397" s="150"/>
    </row>
    <row r="101398" spans="2:2">
      <c r="B101398" s="150"/>
    </row>
    <row r="101399" spans="2:2">
      <c r="B101399" s="150"/>
    </row>
    <row r="101400" spans="2:2">
      <c r="B101400" s="150"/>
    </row>
    <row r="101401" spans="2:2">
      <c r="B101401" s="150"/>
    </row>
    <row r="101402" spans="2:2">
      <c r="B101402" s="150"/>
    </row>
    <row r="101403" spans="2:2">
      <c r="B101403" s="150"/>
    </row>
    <row r="101404" spans="2:2">
      <c r="B101404" s="150"/>
    </row>
    <row r="101405" spans="2:2">
      <c r="B101405" s="150"/>
    </row>
    <row r="101406" spans="2:2">
      <c r="B101406" s="150"/>
    </row>
    <row r="101407" spans="2:2">
      <c r="B101407" s="150"/>
    </row>
    <row r="101408" spans="2:2">
      <c r="B101408" s="150"/>
    </row>
    <row r="101409" spans="2:2">
      <c r="B101409" s="150"/>
    </row>
    <row r="101410" spans="2:2">
      <c r="B101410" s="150"/>
    </row>
    <row r="101411" spans="2:2">
      <c r="B101411" s="150"/>
    </row>
    <row r="101412" spans="2:2">
      <c r="B101412" s="150"/>
    </row>
    <row r="101413" spans="2:2">
      <c r="B101413" s="150"/>
    </row>
    <row r="101414" spans="2:2">
      <c r="B101414" s="150"/>
    </row>
    <row r="101415" spans="2:2">
      <c r="B101415" s="150"/>
    </row>
    <row r="101416" spans="2:2">
      <c r="B101416" s="150"/>
    </row>
    <row r="101417" spans="2:2">
      <c r="B101417" s="150"/>
    </row>
    <row r="101418" spans="2:2">
      <c r="B101418" s="150"/>
    </row>
    <row r="101419" spans="2:2">
      <c r="B101419" s="150"/>
    </row>
    <row r="101420" spans="2:2">
      <c r="B101420" s="150"/>
    </row>
    <row r="101421" spans="2:2">
      <c r="B101421" s="150"/>
    </row>
    <row r="101422" spans="2:2">
      <c r="B101422" s="150"/>
    </row>
    <row r="101423" spans="2:2">
      <c r="B101423" s="150"/>
    </row>
    <row r="101424" spans="2:2">
      <c r="B101424" s="150"/>
    </row>
    <row r="101425" spans="2:2">
      <c r="B101425" s="150"/>
    </row>
    <row r="101426" spans="2:2">
      <c r="B101426" s="150"/>
    </row>
    <row r="101427" spans="2:2">
      <c r="B101427" s="150"/>
    </row>
    <row r="101428" spans="2:2">
      <c r="B101428" s="150"/>
    </row>
    <row r="101429" spans="2:2">
      <c r="B101429" s="150"/>
    </row>
    <row r="101430" spans="2:2">
      <c r="B101430" s="150"/>
    </row>
    <row r="101431" spans="2:2">
      <c r="B101431" s="150"/>
    </row>
    <row r="101432" spans="2:2">
      <c r="B101432" s="150"/>
    </row>
    <row r="101433" spans="2:2">
      <c r="B101433" s="150"/>
    </row>
    <row r="101434" spans="2:2">
      <c r="B101434" s="150"/>
    </row>
    <row r="101435" spans="2:2">
      <c r="B101435" s="150"/>
    </row>
    <row r="101436" spans="2:2">
      <c r="B101436" s="150"/>
    </row>
    <row r="101437" spans="2:2">
      <c r="B101437" s="150"/>
    </row>
    <row r="101438" spans="2:2">
      <c r="B101438" s="150"/>
    </row>
    <row r="101439" spans="2:2">
      <c r="B101439" s="150"/>
    </row>
    <row r="101440" spans="2:2">
      <c r="B101440" s="150"/>
    </row>
    <row r="101441" spans="2:2">
      <c r="B101441" s="150"/>
    </row>
    <row r="101442" spans="2:2">
      <c r="B101442" s="150"/>
    </row>
    <row r="101443" spans="2:2">
      <c r="B101443" s="150"/>
    </row>
    <row r="101444" spans="2:2">
      <c r="B101444" s="150"/>
    </row>
    <row r="101445" spans="2:2">
      <c r="B101445" s="150"/>
    </row>
    <row r="101446" spans="2:2">
      <c r="B101446" s="150"/>
    </row>
    <row r="101447" spans="2:2">
      <c r="B101447" s="150"/>
    </row>
    <row r="101448" spans="2:2">
      <c r="B101448" s="150"/>
    </row>
    <row r="101449" spans="2:2">
      <c r="B101449" s="150"/>
    </row>
    <row r="101450" spans="2:2">
      <c r="B101450" s="150"/>
    </row>
    <row r="101451" spans="2:2">
      <c r="B101451" s="150"/>
    </row>
    <row r="101452" spans="2:2">
      <c r="B101452" s="150"/>
    </row>
    <row r="101453" spans="2:2">
      <c r="B101453" s="150"/>
    </row>
    <row r="101454" spans="2:2">
      <c r="B101454" s="150"/>
    </row>
    <row r="101455" spans="2:2">
      <c r="B101455" s="150"/>
    </row>
    <row r="101456" spans="2:2">
      <c r="B101456" s="150"/>
    </row>
    <row r="101457" spans="2:2">
      <c r="B101457" s="150"/>
    </row>
    <row r="101458" spans="2:2">
      <c r="B101458" s="150"/>
    </row>
    <row r="101459" spans="2:2">
      <c r="B101459" s="150"/>
    </row>
    <row r="101460" spans="2:2">
      <c r="B101460" s="150"/>
    </row>
    <row r="101461" spans="2:2">
      <c r="B101461" s="150"/>
    </row>
    <row r="101462" spans="2:2">
      <c r="B101462" s="150"/>
    </row>
    <row r="101463" spans="2:2">
      <c r="B101463" s="150"/>
    </row>
    <row r="101464" spans="2:2">
      <c r="B101464" s="150"/>
    </row>
    <row r="101465" spans="2:2">
      <c r="B101465" s="150"/>
    </row>
    <row r="101466" spans="2:2">
      <c r="B101466" s="150"/>
    </row>
    <row r="101467" spans="2:2">
      <c r="B101467" s="150"/>
    </row>
    <row r="101468" spans="2:2">
      <c r="B101468" s="150"/>
    </row>
    <row r="101469" spans="2:2">
      <c r="B101469" s="150"/>
    </row>
    <row r="101470" spans="2:2">
      <c r="B101470" s="150"/>
    </row>
    <row r="101471" spans="2:2">
      <c r="B101471" s="150"/>
    </row>
    <row r="101472" spans="2:2">
      <c r="B101472" s="150"/>
    </row>
    <row r="101473" spans="2:2">
      <c r="B101473" s="150"/>
    </row>
    <row r="101474" spans="2:2">
      <c r="B101474" s="150"/>
    </row>
    <row r="101475" spans="2:2">
      <c r="B101475" s="150"/>
    </row>
    <row r="101476" spans="2:2">
      <c r="B101476" s="150"/>
    </row>
    <row r="101477" spans="2:2">
      <c r="B101477" s="150"/>
    </row>
    <row r="101478" spans="2:2">
      <c r="B101478" s="150"/>
    </row>
    <row r="101479" spans="2:2">
      <c r="B101479" s="150"/>
    </row>
    <row r="101480" spans="2:2">
      <c r="B101480" s="150"/>
    </row>
    <row r="101481" spans="2:2">
      <c r="B101481" s="150"/>
    </row>
    <row r="101482" spans="2:2">
      <c r="B101482" s="150"/>
    </row>
    <row r="101483" spans="2:2">
      <c r="B101483" s="150"/>
    </row>
    <row r="101484" spans="2:2">
      <c r="B101484" s="150"/>
    </row>
    <row r="101485" spans="2:2">
      <c r="B101485" s="150"/>
    </row>
    <row r="101486" spans="2:2">
      <c r="B101486" s="150"/>
    </row>
    <row r="101487" spans="2:2">
      <c r="B101487" s="150"/>
    </row>
    <row r="101488" spans="2:2">
      <c r="B101488" s="150"/>
    </row>
    <row r="101489" spans="2:2">
      <c r="B101489" s="150"/>
    </row>
    <row r="101490" spans="2:2">
      <c r="B101490" s="150"/>
    </row>
    <row r="101491" spans="2:2">
      <c r="B101491" s="150"/>
    </row>
    <row r="101492" spans="2:2">
      <c r="B101492" s="150"/>
    </row>
    <row r="101493" spans="2:2">
      <c r="B101493" s="150"/>
    </row>
    <row r="101494" spans="2:2">
      <c r="B101494" s="150"/>
    </row>
    <row r="101495" spans="2:2">
      <c r="B101495" s="150"/>
    </row>
    <row r="101496" spans="2:2">
      <c r="B101496" s="150"/>
    </row>
    <row r="101497" spans="2:2">
      <c r="B101497" s="150"/>
    </row>
    <row r="101498" spans="2:2">
      <c r="B101498" s="150"/>
    </row>
    <row r="101499" spans="2:2">
      <c r="B101499" s="150"/>
    </row>
    <row r="101500" spans="2:2">
      <c r="B101500" s="150"/>
    </row>
    <row r="101501" spans="2:2">
      <c r="B101501" s="150"/>
    </row>
    <row r="101502" spans="2:2">
      <c r="B101502" s="150"/>
    </row>
    <row r="101503" spans="2:2">
      <c r="B101503" s="150"/>
    </row>
    <row r="101504" spans="2:2">
      <c r="B101504" s="150"/>
    </row>
    <row r="101505" spans="2:2">
      <c r="B101505" s="150"/>
    </row>
    <row r="101506" spans="2:2">
      <c r="B101506" s="150"/>
    </row>
    <row r="101507" spans="2:2">
      <c r="B101507" s="150"/>
    </row>
    <row r="101508" spans="2:2">
      <c r="B101508" s="150"/>
    </row>
    <row r="101509" spans="2:2">
      <c r="B101509" s="150"/>
    </row>
    <row r="101510" spans="2:2">
      <c r="B101510" s="150"/>
    </row>
    <row r="101511" spans="2:2">
      <c r="B101511" s="150"/>
    </row>
    <row r="101512" spans="2:2">
      <c r="B101512" s="150"/>
    </row>
    <row r="101513" spans="2:2">
      <c r="B101513" s="150"/>
    </row>
    <row r="101514" spans="2:2">
      <c r="B101514" s="150"/>
    </row>
    <row r="101515" spans="2:2">
      <c r="B101515" s="150"/>
    </row>
    <row r="101516" spans="2:2">
      <c r="B101516" s="150"/>
    </row>
    <row r="101517" spans="2:2">
      <c r="B101517" s="150"/>
    </row>
    <row r="101518" spans="2:2">
      <c r="B101518" s="150"/>
    </row>
    <row r="101519" spans="2:2">
      <c r="B101519" s="150"/>
    </row>
    <row r="101520" spans="2:2">
      <c r="B101520" s="150"/>
    </row>
    <row r="101521" spans="2:2">
      <c r="B101521" s="150"/>
    </row>
    <row r="101522" spans="2:2">
      <c r="B101522" s="150"/>
    </row>
    <row r="101523" spans="2:2">
      <c r="B101523" s="150"/>
    </row>
    <row r="101524" spans="2:2">
      <c r="B101524" s="150"/>
    </row>
    <row r="101525" spans="2:2">
      <c r="B101525" s="150"/>
    </row>
    <row r="101526" spans="2:2">
      <c r="B101526" s="150"/>
    </row>
    <row r="101527" spans="2:2">
      <c r="B101527" s="150"/>
    </row>
    <row r="101528" spans="2:2">
      <c r="B101528" s="150"/>
    </row>
    <row r="101529" spans="2:2">
      <c r="B101529" s="150"/>
    </row>
    <row r="101530" spans="2:2">
      <c r="B101530" s="150"/>
    </row>
    <row r="101531" spans="2:2">
      <c r="B101531" s="150"/>
    </row>
    <row r="101532" spans="2:2">
      <c r="B101532" s="150"/>
    </row>
    <row r="101533" spans="2:2">
      <c r="B101533" s="150"/>
    </row>
    <row r="101534" spans="2:2">
      <c r="B101534" s="150"/>
    </row>
    <row r="101535" spans="2:2">
      <c r="B101535" s="150"/>
    </row>
    <row r="101536" spans="2:2">
      <c r="B101536" s="150"/>
    </row>
    <row r="101537" spans="2:2">
      <c r="B101537" s="150"/>
    </row>
    <row r="101538" spans="2:2">
      <c r="B101538" s="150"/>
    </row>
    <row r="101539" spans="2:2">
      <c r="B101539" s="150"/>
    </row>
    <row r="101540" spans="2:2">
      <c r="B101540" s="150"/>
    </row>
    <row r="101541" spans="2:2">
      <c r="B101541" s="150"/>
    </row>
    <row r="101542" spans="2:2">
      <c r="B101542" s="150"/>
    </row>
    <row r="101543" spans="2:2">
      <c r="B101543" s="150"/>
    </row>
    <row r="101544" spans="2:2">
      <c r="B101544" s="150"/>
    </row>
    <row r="101545" spans="2:2">
      <c r="B101545" s="150"/>
    </row>
    <row r="101546" spans="2:2">
      <c r="B101546" s="150"/>
    </row>
    <row r="101547" spans="2:2">
      <c r="B101547" s="150"/>
    </row>
    <row r="101548" spans="2:2">
      <c r="B101548" s="150"/>
    </row>
    <row r="101549" spans="2:2">
      <c r="B101549" s="150"/>
    </row>
    <row r="101550" spans="2:2">
      <c r="B101550" s="150"/>
    </row>
    <row r="101551" spans="2:2">
      <c r="B101551" s="150"/>
    </row>
    <row r="101552" spans="2:2">
      <c r="B101552" s="150"/>
    </row>
    <row r="101553" spans="2:2">
      <c r="B101553" s="150"/>
    </row>
    <row r="101554" spans="2:2">
      <c r="B101554" s="150"/>
    </row>
    <row r="101555" spans="2:2">
      <c r="B101555" s="150"/>
    </row>
    <row r="101556" spans="2:2">
      <c r="B101556" s="150"/>
    </row>
    <row r="101557" spans="2:2">
      <c r="B101557" s="150"/>
    </row>
    <row r="101558" spans="2:2">
      <c r="B101558" s="150"/>
    </row>
    <row r="101559" spans="2:2">
      <c r="B101559" s="150"/>
    </row>
    <row r="101560" spans="2:2">
      <c r="B101560" s="150"/>
    </row>
    <row r="101561" spans="2:2">
      <c r="B101561" s="150"/>
    </row>
    <row r="101562" spans="2:2">
      <c r="B101562" s="150"/>
    </row>
    <row r="101563" spans="2:2">
      <c r="B101563" s="150"/>
    </row>
    <row r="101564" spans="2:2">
      <c r="B101564" s="150"/>
    </row>
    <row r="101565" spans="2:2">
      <c r="B101565" s="150"/>
    </row>
    <row r="101566" spans="2:2">
      <c r="B101566" s="150"/>
    </row>
    <row r="101567" spans="2:2">
      <c r="B101567" s="150"/>
    </row>
    <row r="101568" spans="2:2">
      <c r="B101568" s="150"/>
    </row>
    <row r="101569" spans="2:2">
      <c r="B101569" s="150"/>
    </row>
    <row r="101570" spans="2:2">
      <c r="B101570" s="150"/>
    </row>
    <row r="101571" spans="2:2">
      <c r="B101571" s="150"/>
    </row>
    <row r="101572" spans="2:2">
      <c r="B101572" s="150"/>
    </row>
    <row r="101573" spans="2:2">
      <c r="B101573" s="150"/>
    </row>
    <row r="101574" spans="2:2">
      <c r="B101574" s="150"/>
    </row>
    <row r="101575" spans="2:2">
      <c r="B101575" s="150"/>
    </row>
    <row r="101576" spans="2:2">
      <c r="B101576" s="150"/>
    </row>
    <row r="101577" spans="2:2">
      <c r="B101577" s="150"/>
    </row>
    <row r="101578" spans="2:2">
      <c r="B101578" s="150"/>
    </row>
    <row r="101579" spans="2:2">
      <c r="B101579" s="150"/>
    </row>
    <row r="101580" spans="2:2">
      <c r="B101580" s="150"/>
    </row>
    <row r="101581" spans="2:2">
      <c r="B101581" s="150"/>
    </row>
    <row r="101582" spans="2:2">
      <c r="B101582" s="150"/>
    </row>
    <row r="101583" spans="2:2">
      <c r="B101583" s="150"/>
    </row>
    <row r="101584" spans="2:2">
      <c r="B101584" s="150"/>
    </row>
    <row r="101585" spans="2:2">
      <c r="B101585" s="150"/>
    </row>
    <row r="101586" spans="2:2">
      <c r="B101586" s="150"/>
    </row>
    <row r="101587" spans="2:2">
      <c r="B101587" s="150"/>
    </row>
    <row r="101588" spans="2:2">
      <c r="B101588" s="150"/>
    </row>
    <row r="101589" spans="2:2">
      <c r="B101589" s="150"/>
    </row>
    <row r="101590" spans="2:2">
      <c r="B101590" s="150"/>
    </row>
    <row r="101591" spans="2:2">
      <c r="B101591" s="150"/>
    </row>
    <row r="101592" spans="2:2">
      <c r="B101592" s="150"/>
    </row>
    <row r="101593" spans="2:2">
      <c r="B101593" s="150"/>
    </row>
    <row r="101594" spans="2:2">
      <c r="B101594" s="150"/>
    </row>
    <row r="101595" spans="2:2">
      <c r="B101595" s="150"/>
    </row>
    <row r="101596" spans="2:2">
      <c r="B101596" s="150"/>
    </row>
    <row r="101597" spans="2:2">
      <c r="B101597" s="150"/>
    </row>
    <row r="101598" spans="2:2">
      <c r="B101598" s="150"/>
    </row>
    <row r="101599" spans="2:2">
      <c r="B101599" s="150"/>
    </row>
    <row r="101600" spans="2:2">
      <c r="B101600" s="150"/>
    </row>
    <row r="101601" spans="2:2">
      <c r="B101601" s="150"/>
    </row>
    <row r="101602" spans="2:2">
      <c r="B101602" s="150"/>
    </row>
    <row r="101603" spans="2:2">
      <c r="B101603" s="150"/>
    </row>
    <row r="101604" spans="2:2">
      <c r="B101604" s="150"/>
    </row>
    <row r="101605" spans="2:2">
      <c r="B101605" s="150"/>
    </row>
    <row r="101606" spans="2:2">
      <c r="B101606" s="150"/>
    </row>
    <row r="101607" spans="2:2">
      <c r="B101607" s="150"/>
    </row>
    <row r="101608" spans="2:2">
      <c r="B101608" s="150"/>
    </row>
    <row r="101609" spans="2:2">
      <c r="B101609" s="150"/>
    </row>
    <row r="101610" spans="2:2">
      <c r="B101610" s="150"/>
    </row>
    <row r="101611" spans="2:2">
      <c r="B101611" s="150"/>
    </row>
    <row r="101612" spans="2:2">
      <c r="B101612" s="150"/>
    </row>
    <row r="101613" spans="2:2">
      <c r="B101613" s="150"/>
    </row>
    <row r="101614" spans="2:2">
      <c r="B101614" s="150"/>
    </row>
    <row r="101615" spans="2:2">
      <c r="B101615" s="150"/>
    </row>
    <row r="101616" spans="2:2">
      <c r="B101616" s="150"/>
    </row>
    <row r="101617" spans="2:2">
      <c r="B101617" s="150"/>
    </row>
    <row r="101618" spans="2:2">
      <c r="B101618" s="150"/>
    </row>
    <row r="101619" spans="2:2">
      <c r="B101619" s="150"/>
    </row>
    <row r="101620" spans="2:2">
      <c r="B101620" s="150"/>
    </row>
    <row r="101621" spans="2:2">
      <c r="B101621" s="150"/>
    </row>
    <row r="101622" spans="2:2">
      <c r="B101622" s="150"/>
    </row>
    <row r="101623" spans="2:2">
      <c r="B101623" s="150"/>
    </row>
    <row r="101624" spans="2:2">
      <c r="B101624" s="150"/>
    </row>
    <row r="101625" spans="2:2">
      <c r="B101625" s="150"/>
    </row>
    <row r="101626" spans="2:2">
      <c r="B101626" s="150"/>
    </row>
    <row r="101627" spans="2:2">
      <c r="B101627" s="150"/>
    </row>
    <row r="101628" spans="2:2">
      <c r="B101628" s="150"/>
    </row>
    <row r="101629" spans="2:2">
      <c r="B101629" s="150"/>
    </row>
    <row r="101630" spans="2:2">
      <c r="B101630" s="150"/>
    </row>
    <row r="101631" spans="2:2">
      <c r="B101631" s="150"/>
    </row>
    <row r="101632" spans="2:2">
      <c r="B101632" s="150"/>
    </row>
    <row r="101633" spans="2:2">
      <c r="B101633" s="150"/>
    </row>
    <row r="101634" spans="2:2">
      <c r="B101634" s="150"/>
    </row>
    <row r="101635" spans="2:2">
      <c r="B101635" s="150"/>
    </row>
    <row r="101636" spans="2:2">
      <c r="B101636" s="150"/>
    </row>
    <row r="101637" spans="2:2">
      <c r="B101637" s="150"/>
    </row>
    <row r="101638" spans="2:2">
      <c r="B101638" s="150"/>
    </row>
    <row r="101639" spans="2:2">
      <c r="B101639" s="150"/>
    </row>
    <row r="101640" spans="2:2">
      <c r="B101640" s="150"/>
    </row>
    <row r="101641" spans="2:2">
      <c r="B101641" s="150"/>
    </row>
    <row r="101642" spans="2:2">
      <c r="B101642" s="150"/>
    </row>
    <row r="101643" spans="2:2">
      <c r="B101643" s="150"/>
    </row>
    <row r="101644" spans="2:2">
      <c r="B101644" s="150"/>
    </row>
    <row r="101645" spans="2:2">
      <c r="B101645" s="150"/>
    </row>
    <row r="101646" spans="2:2">
      <c r="B101646" s="150"/>
    </row>
    <row r="101647" spans="2:2">
      <c r="B101647" s="150"/>
    </row>
    <row r="101648" spans="2:2">
      <c r="B101648" s="150"/>
    </row>
    <row r="101649" spans="2:2">
      <c r="B101649" s="150"/>
    </row>
    <row r="101650" spans="2:2">
      <c r="B101650" s="150"/>
    </row>
    <row r="101651" spans="2:2">
      <c r="B101651" s="150"/>
    </row>
    <row r="101652" spans="2:2">
      <c r="B101652" s="150"/>
    </row>
    <row r="101653" spans="2:2">
      <c r="B101653" s="150"/>
    </row>
    <row r="101654" spans="2:2">
      <c r="B101654" s="150"/>
    </row>
    <row r="101655" spans="2:2">
      <c r="B101655" s="150"/>
    </row>
    <row r="101656" spans="2:2">
      <c r="B101656" s="150"/>
    </row>
    <row r="101657" spans="2:2">
      <c r="B101657" s="150"/>
    </row>
    <row r="101658" spans="2:2">
      <c r="B101658" s="150"/>
    </row>
    <row r="101659" spans="2:2">
      <c r="B101659" s="150"/>
    </row>
    <row r="101660" spans="2:2">
      <c r="B101660" s="150"/>
    </row>
    <row r="101661" spans="2:2">
      <c r="B101661" s="150"/>
    </row>
    <row r="101662" spans="2:2">
      <c r="B101662" s="150"/>
    </row>
    <row r="101663" spans="2:2">
      <c r="B101663" s="150"/>
    </row>
    <row r="101664" spans="2:2">
      <c r="B101664" s="150"/>
    </row>
    <row r="101665" spans="2:2">
      <c r="B101665" s="150"/>
    </row>
    <row r="101666" spans="2:2">
      <c r="B101666" s="150"/>
    </row>
    <row r="101667" spans="2:2">
      <c r="B101667" s="150"/>
    </row>
    <row r="101668" spans="2:2">
      <c r="B101668" s="150"/>
    </row>
    <row r="101669" spans="2:2">
      <c r="B101669" s="150"/>
    </row>
    <row r="101670" spans="2:2">
      <c r="B101670" s="150"/>
    </row>
    <row r="101671" spans="2:2">
      <c r="B101671" s="150"/>
    </row>
    <row r="101672" spans="2:2">
      <c r="B101672" s="150"/>
    </row>
    <row r="101673" spans="2:2">
      <c r="B101673" s="150"/>
    </row>
    <row r="101674" spans="2:2">
      <c r="B101674" s="150"/>
    </row>
    <row r="101675" spans="2:2">
      <c r="B101675" s="150"/>
    </row>
    <row r="101676" spans="2:2">
      <c r="B101676" s="150"/>
    </row>
    <row r="101677" spans="2:2">
      <c r="B101677" s="150"/>
    </row>
    <row r="101678" spans="2:2">
      <c r="B101678" s="150"/>
    </row>
    <row r="101679" spans="2:2">
      <c r="B101679" s="150"/>
    </row>
    <row r="101680" spans="2:2">
      <c r="B101680" s="150"/>
    </row>
    <row r="101681" spans="2:2">
      <c r="B101681" s="150"/>
    </row>
    <row r="101682" spans="2:2">
      <c r="B101682" s="150"/>
    </row>
    <row r="101683" spans="2:2">
      <c r="B101683" s="150"/>
    </row>
    <row r="101684" spans="2:2">
      <c r="B101684" s="150"/>
    </row>
    <row r="101685" spans="2:2">
      <c r="B101685" s="150"/>
    </row>
    <row r="101686" spans="2:2">
      <c r="B101686" s="150"/>
    </row>
    <row r="101687" spans="2:2">
      <c r="B101687" s="150"/>
    </row>
    <row r="101688" spans="2:2">
      <c r="B101688" s="150"/>
    </row>
    <row r="101689" spans="2:2">
      <c r="B101689" s="150"/>
    </row>
    <row r="101690" spans="2:2">
      <c r="B101690" s="150"/>
    </row>
    <row r="101691" spans="2:2">
      <c r="B101691" s="150"/>
    </row>
    <row r="101692" spans="2:2">
      <c r="B101692" s="150"/>
    </row>
    <row r="101693" spans="2:2">
      <c r="B101693" s="150"/>
    </row>
    <row r="101694" spans="2:2">
      <c r="B101694" s="150"/>
    </row>
    <row r="101695" spans="2:2">
      <c r="B101695" s="150"/>
    </row>
    <row r="101696" spans="2:2">
      <c r="B101696" s="150"/>
    </row>
    <row r="101697" spans="2:2">
      <c r="B101697" s="150"/>
    </row>
    <row r="101698" spans="2:2">
      <c r="B101698" s="150"/>
    </row>
    <row r="101699" spans="2:2">
      <c r="B101699" s="150"/>
    </row>
    <row r="101700" spans="2:2">
      <c r="B101700" s="150"/>
    </row>
    <row r="101701" spans="2:2">
      <c r="B101701" s="150"/>
    </row>
    <row r="101702" spans="2:2">
      <c r="B101702" s="150"/>
    </row>
    <row r="101703" spans="2:2">
      <c r="B101703" s="150"/>
    </row>
    <row r="101704" spans="2:2">
      <c r="B101704" s="150"/>
    </row>
    <row r="101705" spans="2:2">
      <c r="B101705" s="150"/>
    </row>
    <row r="101706" spans="2:2">
      <c r="B101706" s="150"/>
    </row>
    <row r="101707" spans="2:2">
      <c r="B101707" s="150"/>
    </row>
    <row r="101708" spans="2:2">
      <c r="B101708" s="150"/>
    </row>
    <row r="101709" spans="2:2">
      <c r="B101709" s="150"/>
    </row>
    <row r="101710" spans="2:2">
      <c r="B101710" s="150"/>
    </row>
    <row r="101711" spans="2:2">
      <c r="B101711" s="150"/>
    </row>
    <row r="101712" spans="2:2">
      <c r="B101712" s="150"/>
    </row>
    <row r="101713" spans="2:2">
      <c r="B101713" s="150"/>
    </row>
    <row r="101714" spans="2:2">
      <c r="B101714" s="150"/>
    </row>
    <row r="101715" spans="2:2">
      <c r="B101715" s="150"/>
    </row>
    <row r="101716" spans="2:2">
      <c r="B101716" s="150"/>
    </row>
    <row r="101717" spans="2:2">
      <c r="B101717" s="150"/>
    </row>
    <row r="101718" spans="2:2">
      <c r="B101718" s="150"/>
    </row>
    <row r="101719" spans="2:2">
      <c r="B101719" s="150"/>
    </row>
    <row r="101720" spans="2:2">
      <c r="B101720" s="150"/>
    </row>
    <row r="101721" spans="2:2">
      <c r="B101721" s="150"/>
    </row>
    <row r="101722" spans="2:2">
      <c r="B101722" s="150"/>
    </row>
    <row r="101723" spans="2:2">
      <c r="B101723" s="150"/>
    </row>
    <row r="101724" spans="2:2">
      <c r="B101724" s="150"/>
    </row>
    <row r="101725" spans="2:2">
      <c r="B101725" s="150"/>
    </row>
    <row r="101726" spans="2:2">
      <c r="B101726" s="150"/>
    </row>
    <row r="101727" spans="2:2">
      <c r="B101727" s="150"/>
    </row>
    <row r="101728" spans="2:2">
      <c r="B101728" s="150"/>
    </row>
    <row r="101729" spans="2:2">
      <c r="B101729" s="150"/>
    </row>
    <row r="101730" spans="2:2">
      <c r="B101730" s="150"/>
    </row>
    <row r="101731" spans="2:2">
      <c r="B101731" s="150"/>
    </row>
    <row r="101732" spans="2:2">
      <c r="B101732" s="150"/>
    </row>
    <row r="101733" spans="2:2">
      <c r="B101733" s="150"/>
    </row>
    <row r="101734" spans="2:2">
      <c r="B101734" s="150"/>
    </row>
    <row r="101735" spans="2:2">
      <c r="B101735" s="150"/>
    </row>
    <row r="101736" spans="2:2">
      <c r="B101736" s="150"/>
    </row>
    <row r="101737" spans="2:2">
      <c r="B101737" s="150"/>
    </row>
    <row r="101738" spans="2:2">
      <c r="B101738" s="150"/>
    </row>
    <row r="101739" spans="2:2">
      <c r="B101739" s="150"/>
    </row>
    <row r="101740" spans="2:2">
      <c r="B101740" s="150"/>
    </row>
    <row r="101741" spans="2:2">
      <c r="B101741" s="150"/>
    </row>
    <row r="101742" spans="2:2">
      <c r="B101742" s="150"/>
    </row>
    <row r="101743" spans="2:2">
      <c r="B101743" s="150"/>
    </row>
    <row r="101744" spans="2:2">
      <c r="B101744" s="150"/>
    </row>
    <row r="101745" spans="2:2">
      <c r="B101745" s="150"/>
    </row>
    <row r="101746" spans="2:2">
      <c r="B101746" s="150"/>
    </row>
    <row r="101747" spans="2:2">
      <c r="B101747" s="150"/>
    </row>
    <row r="101748" spans="2:2">
      <c r="B101748" s="150"/>
    </row>
    <row r="101749" spans="2:2">
      <c r="B101749" s="150"/>
    </row>
    <row r="101750" spans="2:2">
      <c r="B101750" s="150"/>
    </row>
    <row r="101751" spans="2:2">
      <c r="B101751" s="150"/>
    </row>
    <row r="101752" spans="2:2">
      <c r="B101752" s="150"/>
    </row>
    <row r="101753" spans="2:2">
      <c r="B101753" s="150"/>
    </row>
    <row r="101754" spans="2:2">
      <c r="B101754" s="150"/>
    </row>
    <row r="101755" spans="2:2">
      <c r="B101755" s="150"/>
    </row>
    <row r="101756" spans="2:2">
      <c r="B101756" s="150"/>
    </row>
    <row r="101757" spans="2:2">
      <c r="B101757" s="150"/>
    </row>
    <row r="101758" spans="2:2">
      <c r="B101758" s="150"/>
    </row>
    <row r="101759" spans="2:2">
      <c r="B101759" s="150"/>
    </row>
    <row r="101760" spans="2:2">
      <c r="B101760" s="150"/>
    </row>
    <row r="101761" spans="2:2">
      <c r="B101761" s="150"/>
    </row>
    <row r="101762" spans="2:2">
      <c r="B101762" s="150"/>
    </row>
    <row r="101763" spans="2:2">
      <c r="B101763" s="150"/>
    </row>
    <row r="101764" spans="2:2">
      <c r="B101764" s="150"/>
    </row>
    <row r="101765" spans="2:2">
      <c r="B101765" s="150"/>
    </row>
    <row r="101766" spans="2:2">
      <c r="B101766" s="150"/>
    </row>
    <row r="101767" spans="2:2">
      <c r="B101767" s="150"/>
    </row>
    <row r="101768" spans="2:2">
      <c r="B101768" s="150"/>
    </row>
    <row r="101769" spans="2:2">
      <c r="B101769" s="150"/>
    </row>
    <row r="101770" spans="2:2">
      <c r="B101770" s="150"/>
    </row>
    <row r="101771" spans="2:2">
      <c r="B101771" s="150"/>
    </row>
    <row r="101772" spans="2:2">
      <c r="B101772" s="150"/>
    </row>
    <row r="101773" spans="2:2">
      <c r="B101773" s="150"/>
    </row>
    <row r="101774" spans="2:2">
      <c r="B101774" s="150"/>
    </row>
    <row r="101775" spans="2:2">
      <c r="B101775" s="150"/>
    </row>
    <row r="101776" spans="2:2">
      <c r="B101776" s="150"/>
    </row>
    <row r="101777" spans="2:2">
      <c r="B101777" s="150"/>
    </row>
    <row r="101778" spans="2:2">
      <c r="B101778" s="150"/>
    </row>
    <row r="101779" spans="2:2">
      <c r="B101779" s="150"/>
    </row>
    <row r="101780" spans="2:2">
      <c r="B101780" s="150"/>
    </row>
    <row r="101781" spans="2:2">
      <c r="B101781" s="150"/>
    </row>
    <row r="101782" spans="2:2">
      <c r="B101782" s="150"/>
    </row>
    <row r="101783" spans="2:2">
      <c r="B101783" s="150"/>
    </row>
    <row r="101784" spans="2:2">
      <c r="B101784" s="150"/>
    </row>
    <row r="101785" spans="2:2">
      <c r="B101785" s="150"/>
    </row>
    <row r="101786" spans="2:2">
      <c r="B101786" s="150"/>
    </row>
    <row r="101787" spans="2:2">
      <c r="B101787" s="150"/>
    </row>
    <row r="101788" spans="2:2">
      <c r="B101788" s="150"/>
    </row>
    <row r="101789" spans="2:2">
      <c r="B101789" s="150"/>
    </row>
    <row r="101790" spans="2:2">
      <c r="B101790" s="150"/>
    </row>
    <row r="101791" spans="2:2">
      <c r="B101791" s="150"/>
    </row>
    <row r="101792" spans="2:2">
      <c r="B101792" s="150"/>
    </row>
    <row r="101793" spans="2:2">
      <c r="B101793" s="150"/>
    </row>
    <row r="101794" spans="2:2">
      <c r="B101794" s="150"/>
    </row>
    <row r="101795" spans="2:2">
      <c r="B101795" s="150"/>
    </row>
    <row r="101796" spans="2:2">
      <c r="B101796" s="150"/>
    </row>
    <row r="101797" spans="2:2">
      <c r="B101797" s="150"/>
    </row>
    <row r="101798" spans="2:2">
      <c r="B101798" s="150"/>
    </row>
    <row r="101799" spans="2:2">
      <c r="B101799" s="150"/>
    </row>
    <row r="101800" spans="2:2">
      <c r="B101800" s="150"/>
    </row>
    <row r="101801" spans="2:2">
      <c r="B101801" s="150"/>
    </row>
    <row r="101802" spans="2:2">
      <c r="B101802" s="150"/>
    </row>
    <row r="101803" spans="2:2">
      <c r="B101803" s="150"/>
    </row>
    <row r="101804" spans="2:2">
      <c r="B101804" s="150"/>
    </row>
    <row r="101805" spans="2:2">
      <c r="B101805" s="150"/>
    </row>
    <row r="101806" spans="2:2">
      <c r="B101806" s="150"/>
    </row>
    <row r="101807" spans="2:2">
      <c r="B101807" s="150"/>
    </row>
    <row r="101808" spans="2:2">
      <c r="B101808" s="150"/>
    </row>
    <row r="101809" spans="2:2">
      <c r="B101809" s="150"/>
    </row>
    <row r="101810" spans="2:2">
      <c r="B101810" s="150"/>
    </row>
    <row r="101811" spans="2:2">
      <c r="B101811" s="150"/>
    </row>
    <row r="101812" spans="2:2">
      <c r="B101812" s="150"/>
    </row>
    <row r="101813" spans="2:2">
      <c r="B101813" s="150"/>
    </row>
    <row r="101814" spans="2:2">
      <c r="B101814" s="150"/>
    </row>
    <row r="101815" spans="2:2">
      <c r="B101815" s="150"/>
    </row>
    <row r="101816" spans="2:2">
      <c r="B101816" s="150"/>
    </row>
    <row r="101817" spans="2:2">
      <c r="B101817" s="150"/>
    </row>
    <row r="101818" spans="2:2">
      <c r="B101818" s="150"/>
    </row>
    <row r="101819" spans="2:2">
      <c r="B101819" s="150"/>
    </row>
    <row r="101820" spans="2:2">
      <c r="B101820" s="150"/>
    </row>
    <row r="101821" spans="2:2">
      <c r="B101821" s="150"/>
    </row>
    <row r="101822" spans="2:2">
      <c r="B101822" s="150"/>
    </row>
    <row r="101823" spans="2:2">
      <c r="B101823" s="150"/>
    </row>
    <row r="101824" spans="2:2">
      <c r="B101824" s="150"/>
    </row>
    <row r="101825" spans="2:2">
      <c r="B101825" s="150"/>
    </row>
    <row r="101826" spans="2:2">
      <c r="B101826" s="150"/>
    </row>
    <row r="101827" spans="2:2">
      <c r="B101827" s="150"/>
    </row>
    <row r="101828" spans="2:2">
      <c r="B101828" s="150"/>
    </row>
    <row r="101829" spans="2:2">
      <c r="B101829" s="150"/>
    </row>
    <row r="101830" spans="2:2">
      <c r="B101830" s="150"/>
    </row>
    <row r="101831" spans="2:2">
      <c r="B101831" s="150"/>
    </row>
    <row r="101832" spans="2:2">
      <c r="B101832" s="150"/>
    </row>
    <row r="101833" spans="2:2">
      <c r="B101833" s="150"/>
    </row>
    <row r="101834" spans="2:2">
      <c r="B101834" s="150"/>
    </row>
    <row r="101835" spans="2:2">
      <c r="B101835" s="150"/>
    </row>
    <row r="101836" spans="2:2">
      <c r="B101836" s="150"/>
    </row>
    <row r="101837" spans="2:2">
      <c r="B101837" s="150"/>
    </row>
    <row r="101838" spans="2:2">
      <c r="B101838" s="150"/>
    </row>
    <row r="101839" spans="2:2">
      <c r="B101839" s="150"/>
    </row>
    <row r="101840" spans="2:2">
      <c r="B101840" s="150"/>
    </row>
    <row r="101841" spans="2:2">
      <c r="B101841" s="150"/>
    </row>
    <row r="101842" spans="2:2">
      <c r="B101842" s="150"/>
    </row>
    <row r="101843" spans="2:2">
      <c r="B101843" s="150"/>
    </row>
    <row r="101844" spans="2:2">
      <c r="B101844" s="150"/>
    </row>
    <row r="101845" spans="2:2">
      <c r="B101845" s="150"/>
    </row>
    <row r="101846" spans="2:2">
      <c r="B101846" s="150"/>
    </row>
    <row r="101847" spans="2:2">
      <c r="B101847" s="150"/>
    </row>
    <row r="101848" spans="2:2">
      <c r="B101848" s="150"/>
    </row>
    <row r="101849" spans="2:2">
      <c r="B101849" s="150"/>
    </row>
    <row r="101850" spans="2:2">
      <c r="B101850" s="150"/>
    </row>
    <row r="101851" spans="2:2">
      <c r="B101851" s="150"/>
    </row>
    <row r="101852" spans="2:2">
      <c r="B101852" s="150"/>
    </row>
    <row r="101853" spans="2:2">
      <c r="B101853" s="150"/>
    </row>
    <row r="101854" spans="2:2">
      <c r="B101854" s="150"/>
    </row>
    <row r="101855" spans="2:2">
      <c r="B101855" s="150"/>
    </row>
    <row r="101856" spans="2:2">
      <c r="B101856" s="150"/>
    </row>
    <row r="101857" spans="2:2">
      <c r="B101857" s="150"/>
    </row>
    <row r="101858" spans="2:2">
      <c r="B101858" s="150"/>
    </row>
    <row r="101859" spans="2:2">
      <c r="B101859" s="150"/>
    </row>
    <row r="101860" spans="2:2">
      <c r="B101860" s="150"/>
    </row>
    <row r="101861" spans="2:2">
      <c r="B101861" s="150"/>
    </row>
    <row r="101862" spans="2:2">
      <c r="B101862" s="150"/>
    </row>
    <row r="101863" spans="2:2">
      <c r="B101863" s="150"/>
    </row>
    <row r="101864" spans="2:2">
      <c r="B101864" s="150"/>
    </row>
    <row r="101865" spans="2:2">
      <c r="B101865" s="150"/>
    </row>
    <row r="101866" spans="2:2">
      <c r="B101866" s="150"/>
    </row>
    <row r="101867" spans="2:2">
      <c r="B101867" s="150"/>
    </row>
    <row r="101868" spans="2:2">
      <c r="B101868" s="150"/>
    </row>
    <row r="101869" spans="2:2">
      <c r="B101869" s="150"/>
    </row>
    <row r="101870" spans="2:2">
      <c r="B101870" s="150"/>
    </row>
    <row r="101871" spans="2:2">
      <c r="B101871" s="150"/>
    </row>
    <row r="101872" spans="2:2">
      <c r="B101872" s="150"/>
    </row>
    <row r="101873" spans="2:2">
      <c r="B101873" s="150"/>
    </row>
    <row r="101874" spans="2:2">
      <c r="B101874" s="150"/>
    </row>
    <row r="101875" spans="2:2">
      <c r="B101875" s="150"/>
    </row>
    <row r="101876" spans="2:2">
      <c r="B101876" s="150"/>
    </row>
    <row r="101877" spans="2:2">
      <c r="B101877" s="150"/>
    </row>
    <row r="101878" spans="2:2">
      <c r="B101878" s="150"/>
    </row>
    <row r="101879" spans="2:2">
      <c r="B101879" s="150"/>
    </row>
    <row r="101880" spans="2:2">
      <c r="B101880" s="150"/>
    </row>
    <row r="101881" spans="2:2">
      <c r="B101881" s="150"/>
    </row>
    <row r="101882" spans="2:2">
      <c r="B101882" s="150"/>
    </row>
    <row r="101883" spans="2:2">
      <c r="B101883" s="150"/>
    </row>
    <row r="101884" spans="2:2">
      <c r="B101884" s="150"/>
    </row>
    <row r="101885" spans="2:2">
      <c r="B101885" s="150"/>
    </row>
    <row r="101886" spans="2:2">
      <c r="B101886" s="150"/>
    </row>
    <row r="101887" spans="2:2">
      <c r="B101887" s="150"/>
    </row>
    <row r="101888" spans="2:2">
      <c r="B101888" s="150"/>
    </row>
    <row r="101889" spans="2:2">
      <c r="B101889" s="150"/>
    </row>
    <row r="101890" spans="2:2">
      <c r="B101890" s="150"/>
    </row>
    <row r="101891" spans="2:2">
      <c r="B101891" s="150"/>
    </row>
    <row r="101892" spans="2:2">
      <c r="B101892" s="150"/>
    </row>
    <row r="101893" spans="2:2">
      <c r="B101893" s="150"/>
    </row>
    <row r="101894" spans="2:2">
      <c r="B101894" s="150"/>
    </row>
    <row r="101895" spans="2:2">
      <c r="B101895" s="150"/>
    </row>
    <row r="101896" spans="2:2">
      <c r="B101896" s="150"/>
    </row>
    <row r="101897" spans="2:2">
      <c r="B101897" s="150"/>
    </row>
    <row r="101898" spans="2:2">
      <c r="B101898" s="150"/>
    </row>
    <row r="101899" spans="2:2">
      <c r="B101899" s="150"/>
    </row>
    <row r="101900" spans="2:2">
      <c r="B101900" s="150"/>
    </row>
    <row r="101901" spans="2:2">
      <c r="B101901" s="150"/>
    </row>
    <row r="101902" spans="2:2">
      <c r="B101902" s="150"/>
    </row>
    <row r="101903" spans="2:2">
      <c r="B101903" s="150"/>
    </row>
    <row r="101904" spans="2:2">
      <c r="B101904" s="150"/>
    </row>
    <row r="101905" spans="2:2">
      <c r="B101905" s="150"/>
    </row>
    <row r="101906" spans="2:2">
      <c r="B101906" s="150"/>
    </row>
    <row r="101907" spans="2:2">
      <c r="B101907" s="150"/>
    </row>
    <row r="101908" spans="2:2">
      <c r="B101908" s="150"/>
    </row>
    <row r="101909" spans="2:2">
      <c r="B101909" s="150"/>
    </row>
    <row r="101910" spans="2:2">
      <c r="B101910" s="150"/>
    </row>
    <row r="101911" spans="2:2">
      <c r="B101911" s="150"/>
    </row>
    <row r="101912" spans="2:2">
      <c r="B101912" s="150"/>
    </row>
    <row r="101913" spans="2:2">
      <c r="B101913" s="150"/>
    </row>
    <row r="101914" spans="2:2">
      <c r="B101914" s="150"/>
    </row>
    <row r="101915" spans="2:2">
      <c r="B101915" s="150"/>
    </row>
    <row r="101916" spans="2:2">
      <c r="B101916" s="150"/>
    </row>
    <row r="101917" spans="2:2">
      <c r="B101917" s="150"/>
    </row>
    <row r="101918" spans="2:2">
      <c r="B101918" s="150"/>
    </row>
    <row r="101919" spans="2:2">
      <c r="B101919" s="150"/>
    </row>
    <row r="101920" spans="2:2">
      <c r="B101920" s="150"/>
    </row>
    <row r="101921" spans="2:2">
      <c r="B101921" s="150"/>
    </row>
    <row r="101922" spans="2:2">
      <c r="B101922" s="150"/>
    </row>
    <row r="101923" spans="2:2">
      <c r="B101923" s="150"/>
    </row>
    <row r="101924" spans="2:2">
      <c r="B101924" s="150"/>
    </row>
    <row r="101925" spans="2:2">
      <c r="B101925" s="150"/>
    </row>
    <row r="101926" spans="2:2">
      <c r="B101926" s="150"/>
    </row>
    <row r="101927" spans="2:2">
      <c r="B101927" s="150"/>
    </row>
    <row r="101928" spans="2:2">
      <c r="B101928" s="150"/>
    </row>
    <row r="101929" spans="2:2">
      <c r="B101929" s="150"/>
    </row>
    <row r="101930" spans="2:2">
      <c r="B101930" s="150"/>
    </row>
    <row r="101931" spans="2:2">
      <c r="B101931" s="150"/>
    </row>
    <row r="101932" spans="2:2">
      <c r="B101932" s="150"/>
    </row>
    <row r="101933" spans="2:2">
      <c r="B101933" s="150"/>
    </row>
    <row r="101934" spans="2:2">
      <c r="B101934" s="150"/>
    </row>
    <row r="101935" spans="2:2">
      <c r="B101935" s="150"/>
    </row>
    <row r="101936" spans="2:2">
      <c r="B101936" s="150"/>
    </row>
    <row r="101937" spans="2:2">
      <c r="B101937" s="150"/>
    </row>
    <row r="101938" spans="2:2">
      <c r="B101938" s="150"/>
    </row>
    <row r="101939" spans="2:2">
      <c r="B101939" s="150"/>
    </row>
    <row r="101940" spans="2:2">
      <c r="B101940" s="150"/>
    </row>
    <row r="101941" spans="2:2">
      <c r="B101941" s="150"/>
    </row>
    <row r="101942" spans="2:2">
      <c r="B101942" s="150"/>
    </row>
    <row r="101943" spans="2:2">
      <c r="B101943" s="150"/>
    </row>
    <row r="101944" spans="2:2">
      <c r="B101944" s="150"/>
    </row>
    <row r="101945" spans="2:2">
      <c r="B101945" s="150"/>
    </row>
    <row r="101946" spans="2:2">
      <c r="B101946" s="150"/>
    </row>
    <row r="101947" spans="2:2">
      <c r="B101947" s="150"/>
    </row>
    <row r="101948" spans="2:2">
      <c r="B101948" s="150"/>
    </row>
    <row r="101949" spans="2:2">
      <c r="B101949" s="150"/>
    </row>
    <row r="101950" spans="2:2">
      <c r="B101950" s="150"/>
    </row>
    <row r="101951" spans="2:2">
      <c r="B101951" s="150"/>
    </row>
    <row r="101952" spans="2:2">
      <c r="B101952" s="150"/>
    </row>
    <row r="101953" spans="2:2">
      <c r="B101953" s="150"/>
    </row>
    <row r="101954" spans="2:2">
      <c r="B101954" s="150"/>
    </row>
    <row r="101955" spans="2:2">
      <c r="B101955" s="150"/>
    </row>
    <row r="101956" spans="2:2">
      <c r="B101956" s="150"/>
    </row>
    <row r="101957" spans="2:2">
      <c r="B101957" s="150"/>
    </row>
    <row r="101958" spans="2:2">
      <c r="B101958" s="150"/>
    </row>
    <row r="101959" spans="2:2">
      <c r="B101959" s="150"/>
    </row>
    <row r="101960" spans="2:2">
      <c r="B101960" s="150"/>
    </row>
    <row r="101961" spans="2:2">
      <c r="B101961" s="150"/>
    </row>
    <row r="101962" spans="2:2">
      <c r="B101962" s="150"/>
    </row>
    <row r="101963" spans="2:2">
      <c r="B101963" s="150"/>
    </row>
    <row r="101964" spans="2:2">
      <c r="B101964" s="150"/>
    </row>
    <row r="101965" spans="2:2">
      <c r="B101965" s="150"/>
    </row>
    <row r="101966" spans="2:2">
      <c r="B101966" s="150"/>
    </row>
    <row r="101967" spans="2:2">
      <c r="B101967" s="150"/>
    </row>
    <row r="101968" spans="2:2">
      <c r="B101968" s="150"/>
    </row>
    <row r="101969" spans="2:2">
      <c r="B101969" s="150"/>
    </row>
    <row r="101970" spans="2:2">
      <c r="B101970" s="150"/>
    </row>
    <row r="101971" spans="2:2">
      <c r="B101971" s="150"/>
    </row>
    <row r="101972" spans="2:2">
      <c r="B101972" s="150"/>
    </row>
    <row r="101973" spans="2:2">
      <c r="B101973" s="150"/>
    </row>
    <row r="101974" spans="2:2">
      <c r="B101974" s="150"/>
    </row>
    <row r="101975" spans="2:2">
      <c r="B101975" s="150"/>
    </row>
    <row r="101976" spans="2:2">
      <c r="B101976" s="150"/>
    </row>
    <row r="101977" spans="2:2">
      <c r="B101977" s="150"/>
    </row>
    <row r="101978" spans="2:2">
      <c r="B101978" s="150"/>
    </row>
    <row r="101979" spans="2:2">
      <c r="B101979" s="150"/>
    </row>
    <row r="101980" spans="2:2">
      <c r="B101980" s="150"/>
    </row>
    <row r="101981" spans="2:2">
      <c r="B101981" s="150"/>
    </row>
    <row r="101982" spans="2:2">
      <c r="B101982" s="150"/>
    </row>
    <row r="101983" spans="2:2">
      <c r="B101983" s="150"/>
    </row>
    <row r="101984" spans="2:2">
      <c r="B101984" s="150"/>
    </row>
    <row r="101985" spans="2:2">
      <c r="B101985" s="150"/>
    </row>
    <row r="101986" spans="2:2">
      <c r="B101986" s="150"/>
    </row>
    <row r="101987" spans="2:2">
      <c r="B101987" s="150"/>
    </row>
    <row r="101988" spans="2:2">
      <c r="B101988" s="150"/>
    </row>
    <row r="101989" spans="2:2">
      <c r="B101989" s="150"/>
    </row>
    <row r="101990" spans="2:2">
      <c r="B101990" s="150"/>
    </row>
    <row r="101991" spans="2:2">
      <c r="B101991" s="150"/>
    </row>
    <row r="101992" spans="2:2">
      <c r="B101992" s="150"/>
    </row>
    <row r="101993" spans="2:2">
      <c r="B101993" s="150"/>
    </row>
    <row r="101994" spans="2:2">
      <c r="B101994" s="150"/>
    </row>
    <row r="101995" spans="2:2">
      <c r="B101995" s="150"/>
    </row>
    <row r="101996" spans="2:2">
      <c r="B101996" s="150"/>
    </row>
    <row r="101997" spans="2:2">
      <c r="B101997" s="150"/>
    </row>
    <row r="101998" spans="2:2">
      <c r="B101998" s="150"/>
    </row>
    <row r="101999" spans="2:2">
      <c r="B101999" s="150"/>
    </row>
    <row r="102000" spans="2:2">
      <c r="B102000" s="150"/>
    </row>
    <row r="102001" spans="2:2">
      <c r="B102001" s="150"/>
    </row>
    <row r="102002" spans="2:2">
      <c r="B102002" s="150"/>
    </row>
    <row r="102003" spans="2:2">
      <c r="B102003" s="150"/>
    </row>
    <row r="102004" spans="2:2">
      <c r="B102004" s="150"/>
    </row>
    <row r="102005" spans="2:2">
      <c r="B102005" s="150"/>
    </row>
    <row r="102006" spans="2:2">
      <c r="B102006" s="150"/>
    </row>
    <row r="102007" spans="2:2">
      <c r="B102007" s="150"/>
    </row>
    <row r="102008" spans="2:2">
      <c r="B102008" s="150"/>
    </row>
    <row r="102009" spans="2:2">
      <c r="B102009" s="150"/>
    </row>
    <row r="102010" spans="2:2">
      <c r="B102010" s="150"/>
    </row>
    <row r="102011" spans="2:2">
      <c r="B102011" s="150"/>
    </row>
    <row r="102012" spans="2:2">
      <c r="B102012" s="150"/>
    </row>
    <row r="102013" spans="2:2">
      <c r="B102013" s="150"/>
    </row>
    <row r="102014" spans="2:2">
      <c r="B102014" s="150"/>
    </row>
    <row r="102015" spans="2:2">
      <c r="B102015" s="150"/>
    </row>
    <row r="102016" spans="2:2">
      <c r="B102016" s="150"/>
    </row>
    <row r="102017" spans="2:2">
      <c r="B102017" s="150"/>
    </row>
    <row r="102018" spans="2:2">
      <c r="B102018" s="150"/>
    </row>
    <row r="102019" spans="2:2">
      <c r="B102019" s="150"/>
    </row>
    <row r="102020" spans="2:2">
      <c r="B102020" s="150"/>
    </row>
    <row r="102021" spans="2:2">
      <c r="B102021" s="150"/>
    </row>
    <row r="102022" spans="2:2">
      <c r="B102022" s="150"/>
    </row>
    <row r="102023" spans="2:2">
      <c r="B102023" s="150"/>
    </row>
    <row r="102024" spans="2:2">
      <c r="B102024" s="150"/>
    </row>
    <row r="102025" spans="2:2">
      <c r="B102025" s="150"/>
    </row>
    <row r="102026" spans="2:2">
      <c r="B102026" s="150"/>
    </row>
    <row r="102027" spans="2:2">
      <c r="B102027" s="150"/>
    </row>
    <row r="102028" spans="2:2">
      <c r="B102028" s="150"/>
    </row>
    <row r="102029" spans="2:2">
      <c r="B102029" s="150"/>
    </row>
    <row r="102030" spans="2:2">
      <c r="B102030" s="150"/>
    </row>
    <row r="102031" spans="2:2">
      <c r="B102031" s="150"/>
    </row>
    <row r="102032" spans="2:2">
      <c r="B102032" s="150"/>
    </row>
    <row r="102033" spans="2:2">
      <c r="B102033" s="150"/>
    </row>
    <row r="102034" spans="2:2">
      <c r="B102034" s="150"/>
    </row>
    <row r="102035" spans="2:2">
      <c r="B102035" s="150"/>
    </row>
    <row r="102036" spans="2:2">
      <c r="B102036" s="150"/>
    </row>
    <row r="102037" spans="2:2">
      <c r="B102037" s="150"/>
    </row>
    <row r="102038" spans="2:2">
      <c r="B102038" s="150"/>
    </row>
    <row r="102039" spans="2:2">
      <c r="B102039" s="150"/>
    </row>
    <row r="102040" spans="2:2">
      <c r="B102040" s="150"/>
    </row>
    <row r="102041" spans="2:2">
      <c r="B102041" s="150"/>
    </row>
    <row r="102042" spans="2:2">
      <c r="B102042" s="150"/>
    </row>
    <row r="102043" spans="2:2">
      <c r="B102043" s="150"/>
    </row>
    <row r="102044" spans="2:2">
      <c r="B102044" s="150"/>
    </row>
    <row r="102045" spans="2:2">
      <c r="B102045" s="150"/>
    </row>
    <row r="102046" spans="2:2">
      <c r="B102046" s="150"/>
    </row>
    <row r="102047" spans="2:2">
      <c r="B102047" s="150"/>
    </row>
    <row r="102048" spans="2:2">
      <c r="B102048" s="150"/>
    </row>
    <row r="102049" spans="2:2">
      <c r="B102049" s="150"/>
    </row>
    <row r="102050" spans="2:2">
      <c r="B102050" s="150"/>
    </row>
    <row r="102051" spans="2:2">
      <c r="B102051" s="150"/>
    </row>
    <row r="102052" spans="2:2">
      <c r="B102052" s="150"/>
    </row>
    <row r="102053" spans="2:2">
      <c r="B102053" s="150"/>
    </row>
    <row r="102054" spans="2:2">
      <c r="B102054" s="150"/>
    </row>
    <row r="102055" spans="2:2">
      <c r="B102055" s="150"/>
    </row>
    <row r="102056" spans="2:2">
      <c r="B102056" s="150"/>
    </row>
    <row r="102057" spans="2:2">
      <c r="B102057" s="150"/>
    </row>
    <row r="102058" spans="2:2">
      <c r="B102058" s="150"/>
    </row>
    <row r="102059" spans="2:2">
      <c r="B102059" s="150"/>
    </row>
    <row r="102060" spans="2:2">
      <c r="B102060" s="150"/>
    </row>
    <row r="102061" spans="2:2">
      <c r="B102061" s="150"/>
    </row>
    <row r="102062" spans="2:2">
      <c r="B102062" s="150"/>
    </row>
    <row r="102063" spans="2:2">
      <c r="B102063" s="150"/>
    </row>
    <row r="102064" spans="2:2">
      <c r="B102064" s="150"/>
    </row>
    <row r="102065" spans="2:2">
      <c r="B102065" s="150"/>
    </row>
    <row r="102066" spans="2:2">
      <c r="B102066" s="150"/>
    </row>
    <row r="102067" spans="2:2">
      <c r="B102067" s="150"/>
    </row>
    <row r="102068" spans="2:2">
      <c r="B102068" s="150"/>
    </row>
    <row r="102069" spans="2:2">
      <c r="B102069" s="150"/>
    </row>
    <row r="102070" spans="2:2">
      <c r="B102070" s="150"/>
    </row>
    <row r="102071" spans="2:2">
      <c r="B102071" s="150"/>
    </row>
    <row r="102072" spans="2:2">
      <c r="B102072" s="150"/>
    </row>
    <row r="102073" spans="2:2">
      <c r="B102073" s="150"/>
    </row>
    <row r="102074" spans="2:2">
      <c r="B102074" s="150"/>
    </row>
    <row r="102075" spans="2:2">
      <c r="B102075" s="150"/>
    </row>
    <row r="102076" spans="2:2">
      <c r="B102076" s="150"/>
    </row>
    <row r="102077" spans="2:2">
      <c r="B102077" s="150"/>
    </row>
    <row r="102078" spans="2:2">
      <c r="B102078" s="150"/>
    </row>
    <row r="102079" spans="2:2">
      <c r="B102079" s="150"/>
    </row>
    <row r="102080" spans="2:2">
      <c r="B102080" s="150"/>
    </row>
    <row r="102081" spans="2:2">
      <c r="B102081" s="150"/>
    </row>
    <row r="102082" spans="2:2">
      <c r="B102082" s="150"/>
    </row>
    <row r="102083" spans="2:2">
      <c r="B102083" s="150"/>
    </row>
    <row r="102084" spans="2:2">
      <c r="B102084" s="150"/>
    </row>
    <row r="102085" spans="2:2">
      <c r="B102085" s="150"/>
    </row>
    <row r="102086" spans="2:2">
      <c r="B102086" s="150"/>
    </row>
    <row r="102087" spans="2:2">
      <c r="B102087" s="150"/>
    </row>
    <row r="102088" spans="2:2">
      <c r="B102088" s="150"/>
    </row>
    <row r="102089" spans="2:2">
      <c r="B102089" s="150"/>
    </row>
    <row r="102090" spans="2:2">
      <c r="B102090" s="150"/>
    </row>
    <row r="102091" spans="2:2">
      <c r="B102091" s="150"/>
    </row>
    <row r="102092" spans="2:2">
      <c r="B102092" s="150"/>
    </row>
    <row r="102093" spans="2:2">
      <c r="B102093" s="150"/>
    </row>
    <row r="102094" spans="2:2">
      <c r="B102094" s="150"/>
    </row>
    <row r="102095" spans="2:2">
      <c r="B102095" s="150"/>
    </row>
    <row r="102096" spans="2:2">
      <c r="B102096" s="150"/>
    </row>
    <row r="102097" spans="2:2">
      <c r="B102097" s="150"/>
    </row>
    <row r="102098" spans="2:2">
      <c r="B102098" s="150"/>
    </row>
    <row r="102099" spans="2:2">
      <c r="B102099" s="150"/>
    </row>
    <row r="102100" spans="2:2">
      <c r="B102100" s="150"/>
    </row>
    <row r="102101" spans="2:2">
      <c r="B102101" s="150"/>
    </row>
    <row r="102102" spans="2:2">
      <c r="B102102" s="150"/>
    </row>
    <row r="102103" spans="2:2">
      <c r="B102103" s="150"/>
    </row>
    <row r="102104" spans="2:2">
      <c r="B102104" s="150"/>
    </row>
    <row r="102105" spans="2:2">
      <c r="B102105" s="150"/>
    </row>
    <row r="102106" spans="2:2">
      <c r="B102106" s="150"/>
    </row>
    <row r="102107" spans="2:2">
      <c r="B102107" s="150"/>
    </row>
    <row r="102108" spans="2:2">
      <c r="B102108" s="150"/>
    </row>
    <row r="102109" spans="2:2">
      <c r="B102109" s="150"/>
    </row>
    <row r="102110" spans="2:2">
      <c r="B102110" s="150"/>
    </row>
    <row r="102111" spans="2:2">
      <c r="B102111" s="150"/>
    </row>
    <row r="102112" spans="2:2">
      <c r="B102112" s="150"/>
    </row>
    <row r="102113" spans="2:2">
      <c r="B102113" s="150"/>
    </row>
    <row r="102114" spans="2:2">
      <c r="B102114" s="150"/>
    </row>
    <row r="102115" spans="2:2">
      <c r="B102115" s="150"/>
    </row>
    <row r="102116" spans="2:2">
      <c r="B102116" s="150"/>
    </row>
    <row r="102117" spans="2:2">
      <c r="B102117" s="150"/>
    </row>
    <row r="102118" spans="2:2">
      <c r="B102118" s="150"/>
    </row>
    <row r="102119" spans="2:2">
      <c r="B102119" s="150"/>
    </row>
    <row r="102120" spans="2:2">
      <c r="B102120" s="150"/>
    </row>
    <row r="102121" spans="2:2">
      <c r="B102121" s="150"/>
    </row>
    <row r="102122" spans="2:2">
      <c r="B102122" s="150"/>
    </row>
    <row r="102123" spans="2:2">
      <c r="B102123" s="150"/>
    </row>
    <row r="102124" spans="2:2">
      <c r="B102124" s="150"/>
    </row>
    <row r="102125" spans="2:2">
      <c r="B102125" s="150"/>
    </row>
    <row r="102126" spans="2:2">
      <c r="B102126" s="150"/>
    </row>
    <row r="102127" spans="2:2">
      <c r="B102127" s="150"/>
    </row>
    <row r="102128" spans="2:2">
      <c r="B102128" s="150"/>
    </row>
    <row r="102129" spans="2:2">
      <c r="B102129" s="150"/>
    </row>
    <row r="102130" spans="2:2">
      <c r="B102130" s="150"/>
    </row>
    <row r="102131" spans="2:2">
      <c r="B102131" s="150"/>
    </row>
    <row r="102132" spans="2:2">
      <c r="B102132" s="150"/>
    </row>
    <row r="102133" spans="2:2">
      <c r="B102133" s="150"/>
    </row>
    <row r="102134" spans="2:2">
      <c r="B102134" s="150"/>
    </row>
    <row r="102135" spans="2:2">
      <c r="B102135" s="150"/>
    </row>
    <row r="102136" spans="2:2">
      <c r="B102136" s="150"/>
    </row>
    <row r="102137" spans="2:2">
      <c r="B102137" s="150"/>
    </row>
    <row r="102138" spans="2:2">
      <c r="B102138" s="150"/>
    </row>
    <row r="102139" spans="2:2">
      <c r="B102139" s="150"/>
    </row>
    <row r="102140" spans="2:2">
      <c r="B102140" s="150"/>
    </row>
    <row r="102141" spans="2:2">
      <c r="B102141" s="150"/>
    </row>
    <row r="102142" spans="2:2">
      <c r="B102142" s="150"/>
    </row>
    <row r="102143" spans="2:2">
      <c r="B102143" s="150"/>
    </row>
    <row r="102144" spans="2:2">
      <c r="B102144" s="150"/>
    </row>
    <row r="102145" spans="2:2">
      <c r="B102145" s="150"/>
    </row>
    <row r="102146" spans="2:2">
      <c r="B102146" s="150"/>
    </row>
    <row r="102147" spans="2:2">
      <c r="B102147" s="150"/>
    </row>
    <row r="102148" spans="2:2">
      <c r="B102148" s="150"/>
    </row>
    <row r="102149" spans="2:2">
      <c r="B102149" s="150"/>
    </row>
    <row r="102150" spans="2:2">
      <c r="B102150" s="150"/>
    </row>
    <row r="102151" spans="2:2">
      <c r="B102151" s="150"/>
    </row>
    <row r="102152" spans="2:2">
      <c r="B102152" s="150"/>
    </row>
    <row r="102153" spans="2:2">
      <c r="B102153" s="150"/>
    </row>
    <row r="102154" spans="2:2">
      <c r="B102154" s="150"/>
    </row>
    <row r="102155" spans="2:2">
      <c r="B102155" s="150"/>
    </row>
    <row r="102156" spans="2:2">
      <c r="B102156" s="150"/>
    </row>
    <row r="102157" spans="2:2">
      <c r="B102157" s="150"/>
    </row>
    <row r="102158" spans="2:2">
      <c r="B102158" s="150"/>
    </row>
    <row r="102159" spans="2:2">
      <c r="B102159" s="150"/>
    </row>
    <row r="102160" spans="2:2">
      <c r="B102160" s="150"/>
    </row>
    <row r="102161" spans="2:2">
      <c r="B102161" s="150"/>
    </row>
    <row r="102162" spans="2:2">
      <c r="B102162" s="150"/>
    </row>
    <row r="102163" spans="2:2">
      <c r="B102163" s="150"/>
    </row>
    <row r="102164" spans="2:2">
      <c r="B102164" s="150"/>
    </row>
    <row r="102165" spans="2:2">
      <c r="B102165" s="150"/>
    </row>
    <row r="102166" spans="2:2">
      <c r="B102166" s="150"/>
    </row>
    <row r="102167" spans="2:2">
      <c r="B102167" s="150"/>
    </row>
    <row r="102168" spans="2:2">
      <c r="B102168" s="150"/>
    </row>
    <row r="102169" spans="2:2">
      <c r="B102169" s="150"/>
    </row>
    <row r="102170" spans="2:2">
      <c r="B102170" s="150"/>
    </row>
    <row r="102171" spans="2:2">
      <c r="B102171" s="150"/>
    </row>
    <row r="102172" spans="2:2">
      <c r="B102172" s="150"/>
    </row>
    <row r="102173" spans="2:2">
      <c r="B102173" s="150"/>
    </row>
    <row r="102174" spans="2:2">
      <c r="B102174" s="150"/>
    </row>
    <row r="102175" spans="2:2">
      <c r="B102175" s="150"/>
    </row>
    <row r="102176" spans="2:2">
      <c r="B102176" s="150"/>
    </row>
    <row r="102177" spans="2:2">
      <c r="B102177" s="150"/>
    </row>
    <row r="102178" spans="2:2">
      <c r="B102178" s="150"/>
    </row>
    <row r="102179" spans="2:2">
      <c r="B102179" s="150"/>
    </row>
    <row r="102180" spans="2:2">
      <c r="B102180" s="150"/>
    </row>
    <row r="102181" spans="2:2">
      <c r="B102181" s="150"/>
    </row>
    <row r="102182" spans="2:2">
      <c r="B102182" s="150"/>
    </row>
    <row r="102183" spans="2:2">
      <c r="B102183" s="150"/>
    </row>
    <row r="102184" spans="2:2">
      <c r="B102184" s="150"/>
    </row>
    <row r="102185" spans="2:2">
      <c r="B102185" s="150"/>
    </row>
    <row r="102186" spans="2:2">
      <c r="B102186" s="150"/>
    </row>
    <row r="102187" spans="2:2">
      <c r="B102187" s="150"/>
    </row>
    <row r="102188" spans="2:2">
      <c r="B102188" s="150"/>
    </row>
    <row r="102189" spans="2:2">
      <c r="B102189" s="150"/>
    </row>
    <row r="102190" spans="2:2">
      <c r="B102190" s="150"/>
    </row>
    <row r="102191" spans="2:2">
      <c r="B102191" s="150"/>
    </row>
    <row r="102192" spans="2:2">
      <c r="B102192" s="150"/>
    </row>
    <row r="102193" spans="2:2">
      <c r="B102193" s="150"/>
    </row>
    <row r="102194" spans="2:2">
      <c r="B102194" s="150"/>
    </row>
    <row r="102195" spans="2:2">
      <c r="B102195" s="150"/>
    </row>
    <row r="102196" spans="2:2">
      <c r="B102196" s="150"/>
    </row>
    <row r="102197" spans="2:2">
      <c r="B102197" s="150"/>
    </row>
    <row r="102198" spans="2:2">
      <c r="B102198" s="150"/>
    </row>
    <row r="102199" spans="2:2">
      <c r="B102199" s="150"/>
    </row>
    <row r="102200" spans="2:2">
      <c r="B102200" s="150"/>
    </row>
    <row r="102201" spans="2:2">
      <c r="B102201" s="150"/>
    </row>
    <row r="102202" spans="2:2">
      <c r="B102202" s="150"/>
    </row>
    <row r="102203" spans="2:2">
      <c r="B102203" s="150"/>
    </row>
    <row r="102204" spans="2:2">
      <c r="B102204" s="150"/>
    </row>
    <row r="102205" spans="2:2">
      <c r="B102205" s="150"/>
    </row>
    <row r="102206" spans="2:2">
      <c r="B102206" s="150"/>
    </row>
    <row r="102207" spans="2:2">
      <c r="B102207" s="150"/>
    </row>
    <row r="102208" spans="2:2">
      <c r="B102208" s="150"/>
    </row>
    <row r="102209" spans="2:2">
      <c r="B102209" s="150"/>
    </row>
    <row r="102210" spans="2:2">
      <c r="B102210" s="150"/>
    </row>
    <row r="102211" spans="2:2">
      <c r="B102211" s="150"/>
    </row>
    <row r="102212" spans="2:2">
      <c r="B102212" s="150"/>
    </row>
    <row r="102213" spans="2:2">
      <c r="B102213" s="150"/>
    </row>
    <row r="102214" spans="2:2">
      <c r="B102214" s="150"/>
    </row>
    <row r="102215" spans="2:2">
      <c r="B102215" s="150"/>
    </row>
    <row r="102216" spans="2:2">
      <c r="B102216" s="150"/>
    </row>
    <row r="102217" spans="2:2">
      <c r="B102217" s="150"/>
    </row>
    <row r="102218" spans="2:2">
      <c r="B102218" s="150"/>
    </row>
    <row r="102219" spans="2:2">
      <c r="B102219" s="150"/>
    </row>
    <row r="102220" spans="2:2">
      <c r="B102220" s="150"/>
    </row>
    <row r="102221" spans="2:2">
      <c r="B102221" s="150"/>
    </row>
    <row r="102222" spans="2:2">
      <c r="B102222" s="150"/>
    </row>
    <row r="102223" spans="2:2">
      <c r="B102223" s="150"/>
    </row>
    <row r="102224" spans="2:2">
      <c r="B102224" s="150"/>
    </row>
    <row r="102225" spans="2:2">
      <c r="B102225" s="150"/>
    </row>
    <row r="102226" spans="2:2">
      <c r="B102226" s="150"/>
    </row>
    <row r="102227" spans="2:2">
      <c r="B102227" s="150"/>
    </row>
    <row r="102228" spans="2:2">
      <c r="B102228" s="150"/>
    </row>
    <row r="102229" spans="2:2">
      <c r="B102229" s="150"/>
    </row>
    <row r="102230" spans="2:2">
      <c r="B102230" s="150"/>
    </row>
    <row r="102231" spans="2:2">
      <c r="B102231" s="150"/>
    </row>
    <row r="102232" spans="2:2">
      <c r="B102232" s="150"/>
    </row>
    <row r="102233" spans="2:2">
      <c r="B102233" s="150"/>
    </row>
    <row r="102234" spans="2:2">
      <c r="B102234" s="150"/>
    </row>
    <row r="102235" spans="2:2">
      <c r="B102235" s="150"/>
    </row>
    <row r="102236" spans="2:2">
      <c r="B102236" s="150"/>
    </row>
    <row r="102237" spans="2:2">
      <c r="B102237" s="150"/>
    </row>
    <row r="102238" spans="2:2">
      <c r="B102238" s="150"/>
    </row>
    <row r="102239" spans="2:2">
      <c r="B102239" s="150"/>
    </row>
    <row r="102240" spans="2:2">
      <c r="B102240" s="150"/>
    </row>
    <row r="102241" spans="2:2">
      <c r="B102241" s="150"/>
    </row>
    <row r="102242" spans="2:2">
      <c r="B102242" s="150"/>
    </row>
    <row r="102243" spans="2:2">
      <c r="B102243" s="150"/>
    </row>
    <row r="102244" spans="2:2">
      <c r="B102244" s="150"/>
    </row>
    <row r="102245" spans="2:2">
      <c r="B102245" s="150"/>
    </row>
    <row r="102246" spans="2:2">
      <c r="B102246" s="150"/>
    </row>
    <row r="102247" spans="2:2">
      <c r="B102247" s="150"/>
    </row>
    <row r="102248" spans="2:2">
      <c r="B102248" s="150"/>
    </row>
    <row r="102249" spans="2:2">
      <c r="B102249" s="150"/>
    </row>
    <row r="102250" spans="2:2">
      <c r="B102250" s="150"/>
    </row>
    <row r="102251" spans="2:2">
      <c r="B102251" s="150"/>
    </row>
    <row r="102252" spans="2:2">
      <c r="B102252" s="150"/>
    </row>
    <row r="102253" spans="2:2">
      <c r="B102253" s="150"/>
    </row>
    <row r="102254" spans="2:2">
      <c r="B102254" s="150"/>
    </row>
    <row r="102255" spans="2:2">
      <c r="B102255" s="150"/>
    </row>
    <row r="102256" spans="2:2">
      <c r="B102256" s="150"/>
    </row>
    <row r="102257" spans="2:2">
      <c r="B102257" s="150"/>
    </row>
    <row r="102258" spans="2:2">
      <c r="B102258" s="150"/>
    </row>
    <row r="102259" spans="2:2">
      <c r="B102259" s="150"/>
    </row>
    <row r="102260" spans="2:2">
      <c r="B102260" s="150"/>
    </row>
    <row r="102261" spans="2:2">
      <c r="B102261" s="150"/>
    </row>
    <row r="102262" spans="2:2">
      <c r="B102262" s="150"/>
    </row>
    <row r="102263" spans="2:2">
      <c r="B102263" s="150"/>
    </row>
    <row r="102264" spans="2:2">
      <c r="B102264" s="150"/>
    </row>
    <row r="102265" spans="2:2">
      <c r="B102265" s="150"/>
    </row>
    <row r="102266" spans="2:2">
      <c r="B102266" s="150"/>
    </row>
    <row r="102267" spans="2:2">
      <c r="B102267" s="150"/>
    </row>
    <row r="102268" spans="2:2">
      <c r="B102268" s="150"/>
    </row>
    <row r="102269" spans="2:2">
      <c r="B102269" s="150"/>
    </row>
    <row r="102270" spans="2:2">
      <c r="B102270" s="150"/>
    </row>
    <row r="102271" spans="2:2">
      <c r="B102271" s="150"/>
    </row>
    <row r="102272" spans="2:2">
      <c r="B102272" s="150"/>
    </row>
    <row r="102273" spans="2:2">
      <c r="B102273" s="150"/>
    </row>
    <row r="102274" spans="2:2">
      <c r="B102274" s="150"/>
    </row>
    <row r="102275" spans="2:2">
      <c r="B102275" s="150"/>
    </row>
    <row r="102276" spans="2:2">
      <c r="B102276" s="150"/>
    </row>
    <row r="102277" spans="2:2">
      <c r="B102277" s="150"/>
    </row>
    <row r="102278" spans="2:2">
      <c r="B102278" s="150"/>
    </row>
    <row r="102279" spans="2:2">
      <c r="B102279" s="150"/>
    </row>
    <row r="102280" spans="2:2">
      <c r="B102280" s="150"/>
    </row>
    <row r="102281" spans="2:2">
      <c r="B102281" s="150"/>
    </row>
    <row r="102282" spans="2:2">
      <c r="B102282" s="150"/>
    </row>
    <row r="102283" spans="2:2">
      <c r="B102283" s="150"/>
    </row>
    <row r="102284" spans="2:2">
      <c r="B102284" s="150"/>
    </row>
    <row r="102285" spans="2:2">
      <c r="B102285" s="150"/>
    </row>
    <row r="102286" spans="2:2">
      <c r="B102286" s="150"/>
    </row>
    <row r="102287" spans="2:2">
      <c r="B102287" s="150"/>
    </row>
    <row r="102288" spans="2:2">
      <c r="B102288" s="150"/>
    </row>
    <row r="102289" spans="2:2">
      <c r="B102289" s="150"/>
    </row>
    <row r="102290" spans="2:2">
      <c r="B102290" s="150"/>
    </row>
    <row r="102291" spans="2:2">
      <c r="B102291" s="150"/>
    </row>
    <row r="102292" spans="2:2">
      <c r="B102292" s="150"/>
    </row>
    <row r="102293" spans="2:2">
      <c r="B102293" s="150"/>
    </row>
    <row r="102294" spans="2:2">
      <c r="B102294" s="150"/>
    </row>
    <row r="102295" spans="2:2">
      <c r="B102295" s="150"/>
    </row>
    <row r="102296" spans="2:2">
      <c r="B102296" s="150"/>
    </row>
    <row r="102297" spans="2:2">
      <c r="B102297" s="150"/>
    </row>
    <row r="102298" spans="2:2">
      <c r="B102298" s="150"/>
    </row>
    <row r="102299" spans="2:2">
      <c r="B102299" s="150"/>
    </row>
    <row r="102300" spans="2:2">
      <c r="B102300" s="150"/>
    </row>
    <row r="102301" spans="2:2">
      <c r="B102301" s="150"/>
    </row>
    <row r="102302" spans="2:2">
      <c r="B102302" s="150"/>
    </row>
    <row r="102303" spans="2:2">
      <c r="B102303" s="150"/>
    </row>
    <row r="102304" spans="2:2">
      <c r="B102304" s="150"/>
    </row>
    <row r="102305" spans="2:2">
      <c r="B102305" s="150"/>
    </row>
    <row r="102306" spans="2:2">
      <c r="B102306" s="150"/>
    </row>
    <row r="102307" spans="2:2">
      <c r="B102307" s="150"/>
    </row>
    <row r="102308" spans="2:2">
      <c r="B102308" s="150"/>
    </row>
    <row r="102309" spans="2:2">
      <c r="B102309" s="150"/>
    </row>
    <row r="102310" spans="2:2">
      <c r="B102310" s="150"/>
    </row>
    <row r="102311" spans="2:2">
      <c r="B102311" s="150"/>
    </row>
    <row r="102312" spans="2:2">
      <c r="B102312" s="150"/>
    </row>
    <row r="102313" spans="2:2">
      <c r="B102313" s="150"/>
    </row>
    <row r="102314" spans="2:2">
      <c r="B102314" s="150"/>
    </row>
    <row r="102315" spans="2:2">
      <c r="B102315" s="150"/>
    </row>
    <row r="102316" spans="2:2">
      <c r="B102316" s="150"/>
    </row>
    <row r="102317" spans="2:2">
      <c r="B102317" s="150"/>
    </row>
    <row r="102318" spans="2:2">
      <c r="B102318" s="150"/>
    </row>
    <row r="102319" spans="2:2">
      <c r="B102319" s="150"/>
    </row>
    <row r="102320" spans="2:2">
      <c r="B102320" s="150"/>
    </row>
    <row r="102321" spans="2:2">
      <c r="B102321" s="150"/>
    </row>
    <row r="102322" spans="2:2">
      <c r="B102322" s="150"/>
    </row>
    <row r="102323" spans="2:2">
      <c r="B102323" s="150"/>
    </row>
    <row r="102324" spans="2:2">
      <c r="B102324" s="150"/>
    </row>
    <row r="102325" spans="2:2">
      <c r="B102325" s="150"/>
    </row>
    <row r="102326" spans="2:2">
      <c r="B102326" s="150"/>
    </row>
    <row r="102327" spans="2:2">
      <c r="B102327" s="150"/>
    </row>
    <row r="102328" spans="2:2">
      <c r="B102328" s="150"/>
    </row>
    <row r="102329" spans="2:2">
      <c r="B102329" s="150"/>
    </row>
    <row r="102330" spans="2:2">
      <c r="B102330" s="150"/>
    </row>
    <row r="102331" spans="2:2">
      <c r="B102331" s="150"/>
    </row>
    <row r="102332" spans="2:2">
      <c r="B102332" s="150"/>
    </row>
    <row r="102333" spans="2:2">
      <c r="B102333" s="150"/>
    </row>
    <row r="102334" spans="2:2">
      <c r="B102334" s="150"/>
    </row>
    <row r="102335" spans="2:2">
      <c r="B102335" s="150"/>
    </row>
    <row r="102336" spans="2:2">
      <c r="B102336" s="150"/>
    </row>
    <row r="102337" spans="2:2">
      <c r="B102337" s="150"/>
    </row>
    <row r="102338" spans="2:2">
      <c r="B102338" s="150"/>
    </row>
    <row r="102339" spans="2:2">
      <c r="B102339" s="150"/>
    </row>
    <row r="102340" spans="2:2">
      <c r="B102340" s="150"/>
    </row>
    <row r="102341" spans="2:2">
      <c r="B102341" s="150"/>
    </row>
    <row r="102342" spans="2:2">
      <c r="B102342" s="150"/>
    </row>
    <row r="102343" spans="2:2">
      <c r="B102343" s="150"/>
    </row>
    <row r="102344" spans="2:2">
      <c r="B102344" s="150"/>
    </row>
    <row r="102345" spans="2:2">
      <c r="B102345" s="150"/>
    </row>
    <row r="102346" spans="2:2">
      <c r="B102346" s="150"/>
    </row>
    <row r="102347" spans="2:2">
      <c r="B102347" s="150"/>
    </row>
    <row r="102348" spans="2:2">
      <c r="B102348" s="150"/>
    </row>
    <row r="102349" spans="2:2">
      <c r="B102349" s="150"/>
    </row>
    <row r="102350" spans="2:2">
      <c r="B102350" s="150"/>
    </row>
    <row r="102351" spans="2:2">
      <c r="B102351" s="150"/>
    </row>
    <row r="102352" spans="2:2">
      <c r="B102352" s="150"/>
    </row>
    <row r="102353" spans="2:2">
      <c r="B102353" s="150"/>
    </row>
    <row r="102354" spans="2:2">
      <c r="B102354" s="150"/>
    </row>
    <row r="102355" spans="2:2">
      <c r="B102355" s="150"/>
    </row>
    <row r="102356" spans="2:2">
      <c r="B102356" s="150"/>
    </row>
    <row r="102357" spans="2:2">
      <c r="B102357" s="150"/>
    </row>
    <row r="102358" spans="2:2">
      <c r="B102358" s="150"/>
    </row>
    <row r="102359" spans="2:2">
      <c r="B102359" s="150"/>
    </row>
    <row r="102360" spans="2:2">
      <c r="B102360" s="150"/>
    </row>
    <row r="102361" spans="2:2">
      <c r="B102361" s="150"/>
    </row>
    <row r="102362" spans="2:2">
      <c r="B102362" s="150"/>
    </row>
    <row r="102363" spans="2:2">
      <c r="B102363" s="150"/>
    </row>
    <row r="102364" spans="2:2">
      <c r="B102364" s="150"/>
    </row>
    <row r="102365" spans="2:2">
      <c r="B102365" s="150"/>
    </row>
    <row r="102366" spans="2:2">
      <c r="B102366" s="150"/>
    </row>
    <row r="102367" spans="2:2">
      <c r="B102367" s="150"/>
    </row>
    <row r="102368" spans="2:2">
      <c r="B102368" s="150"/>
    </row>
    <row r="102369" spans="2:2">
      <c r="B102369" s="150"/>
    </row>
    <row r="102370" spans="2:2">
      <c r="B102370" s="150"/>
    </row>
    <row r="102371" spans="2:2">
      <c r="B102371" s="150"/>
    </row>
    <row r="102372" spans="2:2">
      <c r="B102372" s="150"/>
    </row>
    <row r="102373" spans="2:2">
      <c r="B102373" s="150"/>
    </row>
    <row r="102374" spans="2:2">
      <c r="B102374" s="150"/>
    </row>
    <row r="102375" spans="2:2">
      <c r="B102375" s="150"/>
    </row>
    <row r="102376" spans="2:2">
      <c r="B102376" s="150"/>
    </row>
    <row r="102377" spans="2:2">
      <c r="B102377" s="150"/>
    </row>
    <row r="102378" spans="2:2">
      <c r="B102378" s="150"/>
    </row>
    <row r="102379" spans="2:2">
      <c r="B102379" s="150"/>
    </row>
    <row r="102380" spans="2:2">
      <c r="B102380" s="150"/>
    </row>
    <row r="102381" spans="2:2">
      <c r="B102381" s="150"/>
    </row>
    <row r="102382" spans="2:2">
      <c r="B102382" s="150"/>
    </row>
    <row r="102383" spans="2:2">
      <c r="B102383" s="150"/>
    </row>
    <row r="102384" spans="2:2">
      <c r="B102384" s="150"/>
    </row>
    <row r="102385" spans="2:2">
      <c r="B102385" s="150"/>
    </row>
    <row r="102386" spans="2:2">
      <c r="B102386" s="150"/>
    </row>
    <row r="102387" spans="2:2">
      <c r="B102387" s="150"/>
    </row>
    <row r="102388" spans="2:2">
      <c r="B102388" s="150"/>
    </row>
    <row r="102389" spans="2:2">
      <c r="B102389" s="150"/>
    </row>
    <row r="102390" spans="2:2">
      <c r="B102390" s="150"/>
    </row>
    <row r="102391" spans="2:2">
      <c r="B102391" s="150"/>
    </row>
    <row r="102392" spans="2:2">
      <c r="B102392" s="150"/>
    </row>
    <row r="102393" spans="2:2">
      <c r="B102393" s="150"/>
    </row>
    <row r="102394" spans="2:2">
      <c r="B102394" s="150"/>
    </row>
    <row r="102395" spans="2:2">
      <c r="B102395" s="150"/>
    </row>
    <row r="102396" spans="2:2">
      <c r="B102396" s="150"/>
    </row>
    <row r="102397" spans="2:2">
      <c r="B102397" s="150"/>
    </row>
    <row r="102398" spans="2:2">
      <c r="B102398" s="150"/>
    </row>
    <row r="102399" spans="2:2">
      <c r="B102399" s="150"/>
    </row>
    <row r="102400" spans="2:2">
      <c r="B102400" s="150"/>
    </row>
    <row r="102401" spans="2:2">
      <c r="B102401" s="150"/>
    </row>
    <row r="102402" spans="2:2">
      <c r="B102402" s="150"/>
    </row>
    <row r="102403" spans="2:2">
      <c r="B102403" s="150"/>
    </row>
    <row r="102404" spans="2:2">
      <c r="B102404" s="150"/>
    </row>
    <row r="102405" spans="2:2">
      <c r="B102405" s="150"/>
    </row>
    <row r="102406" spans="2:2">
      <c r="B102406" s="150"/>
    </row>
    <row r="102407" spans="2:2">
      <c r="B102407" s="150"/>
    </row>
    <row r="102408" spans="2:2">
      <c r="B102408" s="150"/>
    </row>
    <row r="102409" spans="2:2">
      <c r="B102409" s="150"/>
    </row>
    <row r="102410" spans="2:2">
      <c r="B102410" s="150"/>
    </row>
    <row r="102411" spans="2:2">
      <c r="B102411" s="150"/>
    </row>
    <row r="102412" spans="2:2">
      <c r="B102412" s="150"/>
    </row>
    <row r="102413" spans="2:2">
      <c r="B102413" s="150"/>
    </row>
    <row r="102414" spans="2:2">
      <c r="B102414" s="150"/>
    </row>
    <row r="102415" spans="2:2">
      <c r="B102415" s="150"/>
    </row>
    <row r="102416" spans="2:2">
      <c r="B102416" s="150"/>
    </row>
    <row r="102417" spans="2:2">
      <c r="B102417" s="150"/>
    </row>
    <row r="102418" spans="2:2">
      <c r="B102418" s="150"/>
    </row>
    <row r="102419" spans="2:2">
      <c r="B102419" s="150"/>
    </row>
    <row r="102420" spans="2:2">
      <c r="B102420" s="150"/>
    </row>
    <row r="102421" spans="2:2">
      <c r="B102421" s="150"/>
    </row>
    <row r="102422" spans="2:2">
      <c r="B102422" s="150"/>
    </row>
    <row r="102423" spans="2:2">
      <c r="B102423" s="150"/>
    </row>
    <row r="102424" spans="2:2">
      <c r="B102424" s="150"/>
    </row>
    <row r="102425" spans="2:2">
      <c r="B102425" s="150"/>
    </row>
    <row r="102426" spans="2:2">
      <c r="B102426" s="150"/>
    </row>
    <row r="102427" spans="2:2">
      <c r="B102427" s="150"/>
    </row>
    <row r="102428" spans="2:2">
      <c r="B102428" s="150"/>
    </row>
    <row r="102429" spans="2:2">
      <c r="B102429" s="150"/>
    </row>
    <row r="102430" spans="2:2">
      <c r="B102430" s="150"/>
    </row>
    <row r="102431" spans="2:2">
      <c r="B102431" s="150"/>
    </row>
    <row r="102432" spans="2:2">
      <c r="B102432" s="150"/>
    </row>
    <row r="102433" spans="2:2">
      <c r="B102433" s="150"/>
    </row>
    <row r="102434" spans="2:2">
      <c r="B102434" s="150"/>
    </row>
    <row r="102435" spans="2:2">
      <c r="B102435" s="150"/>
    </row>
    <row r="102436" spans="2:2">
      <c r="B102436" s="150"/>
    </row>
    <row r="102437" spans="2:2">
      <c r="B102437" s="150"/>
    </row>
    <row r="102438" spans="2:2">
      <c r="B102438" s="150"/>
    </row>
    <row r="102439" spans="2:2">
      <c r="B102439" s="150"/>
    </row>
    <row r="102440" spans="2:2">
      <c r="B102440" s="150"/>
    </row>
    <row r="102441" spans="2:2">
      <c r="B102441" s="150"/>
    </row>
    <row r="102442" spans="2:2">
      <c r="B102442" s="150"/>
    </row>
    <row r="102443" spans="2:2">
      <c r="B102443" s="150"/>
    </row>
    <row r="102444" spans="2:2">
      <c r="B102444" s="150"/>
    </row>
    <row r="102445" spans="2:2">
      <c r="B102445" s="150"/>
    </row>
    <row r="102446" spans="2:2">
      <c r="B102446" s="150"/>
    </row>
    <row r="102447" spans="2:2">
      <c r="B102447" s="150"/>
    </row>
    <row r="102448" spans="2:2">
      <c r="B102448" s="150"/>
    </row>
    <row r="102449" spans="2:2">
      <c r="B102449" s="150"/>
    </row>
    <row r="102450" spans="2:2">
      <c r="B102450" s="150"/>
    </row>
    <row r="102451" spans="2:2">
      <c r="B102451" s="150"/>
    </row>
    <row r="102452" spans="2:2">
      <c r="B102452" s="150"/>
    </row>
    <row r="102453" spans="2:2">
      <c r="B102453" s="150"/>
    </row>
    <row r="102454" spans="2:2">
      <c r="B102454" s="150"/>
    </row>
    <row r="102455" spans="2:2">
      <c r="B102455" s="150"/>
    </row>
    <row r="102456" spans="2:2">
      <c r="B102456" s="150"/>
    </row>
    <row r="102457" spans="2:2">
      <c r="B102457" s="150"/>
    </row>
    <row r="102458" spans="2:2">
      <c r="B102458" s="150"/>
    </row>
    <row r="102459" spans="2:2">
      <c r="B102459" s="150"/>
    </row>
    <row r="102460" spans="2:2">
      <c r="B102460" s="150"/>
    </row>
    <row r="102461" spans="2:2">
      <c r="B102461" s="150"/>
    </row>
    <row r="102462" spans="2:2">
      <c r="B102462" s="150"/>
    </row>
    <row r="102463" spans="2:2">
      <c r="B102463" s="150"/>
    </row>
    <row r="102464" spans="2:2">
      <c r="B102464" s="150"/>
    </row>
    <row r="102465" spans="2:2">
      <c r="B102465" s="150"/>
    </row>
    <row r="102466" spans="2:2">
      <c r="B102466" s="150"/>
    </row>
    <row r="102467" spans="2:2">
      <c r="B102467" s="150"/>
    </row>
    <row r="102468" spans="2:2">
      <c r="B102468" s="150"/>
    </row>
    <row r="102469" spans="2:2">
      <c r="B102469" s="150"/>
    </row>
    <row r="102470" spans="2:2">
      <c r="B102470" s="150"/>
    </row>
    <row r="102471" spans="2:2">
      <c r="B102471" s="150"/>
    </row>
    <row r="102472" spans="2:2">
      <c r="B102472" s="150"/>
    </row>
    <row r="102473" spans="2:2">
      <c r="B102473" s="150"/>
    </row>
    <row r="102474" spans="2:2">
      <c r="B102474" s="150"/>
    </row>
    <row r="102475" spans="2:2">
      <c r="B102475" s="150"/>
    </row>
    <row r="102476" spans="2:2">
      <c r="B102476" s="150"/>
    </row>
    <row r="102477" spans="2:2">
      <c r="B102477" s="150"/>
    </row>
    <row r="102478" spans="2:2">
      <c r="B102478" s="150"/>
    </row>
    <row r="102479" spans="2:2">
      <c r="B102479" s="150"/>
    </row>
    <row r="102480" spans="2:2">
      <c r="B102480" s="150"/>
    </row>
    <row r="102481" spans="2:2">
      <c r="B102481" s="150"/>
    </row>
    <row r="102482" spans="2:2">
      <c r="B102482" s="150"/>
    </row>
    <row r="102483" spans="2:2">
      <c r="B102483" s="150"/>
    </row>
    <row r="102484" spans="2:2">
      <c r="B102484" s="150"/>
    </row>
    <row r="102485" spans="2:2">
      <c r="B102485" s="150"/>
    </row>
    <row r="102486" spans="2:2">
      <c r="B102486" s="150"/>
    </row>
    <row r="102487" spans="2:2">
      <c r="B102487" s="150"/>
    </row>
    <row r="102488" spans="2:2">
      <c r="B102488" s="150"/>
    </row>
    <row r="102489" spans="2:2">
      <c r="B102489" s="150"/>
    </row>
    <row r="102490" spans="2:2">
      <c r="B102490" s="150"/>
    </row>
    <row r="102491" spans="2:2">
      <c r="B102491" s="150"/>
    </row>
    <row r="102492" spans="2:2">
      <c r="B102492" s="150"/>
    </row>
    <row r="102493" spans="2:2">
      <c r="B102493" s="150"/>
    </row>
    <row r="102494" spans="2:2">
      <c r="B102494" s="150"/>
    </row>
    <row r="102495" spans="2:2">
      <c r="B102495" s="150"/>
    </row>
    <row r="102496" spans="2:2">
      <c r="B102496" s="150"/>
    </row>
    <row r="102497" spans="2:2">
      <c r="B102497" s="150"/>
    </row>
    <row r="102498" spans="2:2">
      <c r="B102498" s="150"/>
    </row>
    <row r="102499" spans="2:2">
      <c r="B102499" s="150"/>
    </row>
    <row r="102500" spans="2:2">
      <c r="B102500" s="150"/>
    </row>
    <row r="102501" spans="2:2">
      <c r="B102501" s="150"/>
    </row>
    <row r="102502" spans="2:2">
      <c r="B102502" s="150"/>
    </row>
    <row r="102503" spans="2:2">
      <c r="B102503" s="150"/>
    </row>
    <row r="102504" spans="2:2">
      <c r="B102504" s="150"/>
    </row>
    <row r="102505" spans="2:2">
      <c r="B102505" s="150"/>
    </row>
    <row r="102506" spans="2:2">
      <c r="B102506" s="150"/>
    </row>
    <row r="102507" spans="2:2">
      <c r="B102507" s="150"/>
    </row>
    <row r="102508" spans="2:2">
      <c r="B102508" s="150"/>
    </row>
    <row r="102509" spans="2:2">
      <c r="B102509" s="150"/>
    </row>
    <row r="102510" spans="2:2">
      <c r="B102510" s="150"/>
    </row>
    <row r="102511" spans="2:2">
      <c r="B102511" s="150"/>
    </row>
    <row r="102512" spans="2:2">
      <c r="B102512" s="150"/>
    </row>
    <row r="102513" spans="2:2">
      <c r="B102513" s="150"/>
    </row>
    <row r="102514" spans="2:2">
      <c r="B102514" s="150"/>
    </row>
    <row r="102515" spans="2:2">
      <c r="B102515" s="150"/>
    </row>
    <row r="102516" spans="2:2">
      <c r="B102516" s="150"/>
    </row>
    <row r="102517" spans="2:2">
      <c r="B102517" s="150"/>
    </row>
    <row r="102518" spans="2:2">
      <c r="B102518" s="150"/>
    </row>
    <row r="102519" spans="2:2">
      <c r="B102519" s="150"/>
    </row>
    <row r="102520" spans="2:2">
      <c r="B102520" s="150"/>
    </row>
    <row r="102521" spans="2:2">
      <c r="B102521" s="150"/>
    </row>
    <row r="102522" spans="2:2">
      <c r="B102522" s="150"/>
    </row>
    <row r="102523" spans="2:2">
      <c r="B102523" s="150"/>
    </row>
    <row r="102524" spans="2:2">
      <c r="B102524" s="150"/>
    </row>
    <row r="102525" spans="2:2">
      <c r="B102525" s="150"/>
    </row>
    <row r="102526" spans="2:2">
      <c r="B102526" s="150"/>
    </row>
    <row r="102527" spans="2:2">
      <c r="B102527" s="150"/>
    </row>
    <row r="102528" spans="2:2">
      <c r="B102528" s="150"/>
    </row>
    <row r="102529" spans="2:2">
      <c r="B102529" s="150"/>
    </row>
    <row r="102530" spans="2:2">
      <c r="B102530" s="150"/>
    </row>
    <row r="102531" spans="2:2">
      <c r="B102531" s="150"/>
    </row>
    <row r="102532" spans="2:2">
      <c r="B102532" s="150"/>
    </row>
    <row r="102533" spans="2:2">
      <c r="B102533" s="150"/>
    </row>
    <row r="102534" spans="2:2">
      <c r="B102534" s="150"/>
    </row>
    <row r="102535" spans="2:2">
      <c r="B102535" s="150"/>
    </row>
    <row r="102536" spans="2:2">
      <c r="B102536" s="150"/>
    </row>
    <row r="102537" spans="2:2">
      <c r="B102537" s="150"/>
    </row>
    <row r="102538" spans="2:2">
      <c r="B102538" s="150"/>
    </row>
    <row r="102539" spans="2:2">
      <c r="B102539" s="150"/>
    </row>
    <row r="102540" spans="2:2">
      <c r="B102540" s="150"/>
    </row>
    <row r="102541" spans="2:2">
      <c r="B102541" s="150"/>
    </row>
    <row r="102542" spans="2:2">
      <c r="B102542" s="150"/>
    </row>
    <row r="102543" spans="2:2">
      <c r="B102543" s="150"/>
    </row>
    <row r="102544" spans="2:2">
      <c r="B102544" s="150"/>
    </row>
    <row r="102545" spans="2:2">
      <c r="B102545" s="150"/>
    </row>
    <row r="102546" spans="2:2">
      <c r="B102546" s="150"/>
    </row>
    <row r="102547" spans="2:2">
      <c r="B102547" s="150"/>
    </row>
    <row r="102548" spans="2:2">
      <c r="B102548" s="150"/>
    </row>
    <row r="102549" spans="2:2">
      <c r="B102549" s="150"/>
    </row>
    <row r="102550" spans="2:2">
      <c r="B102550" s="150"/>
    </row>
    <row r="102551" spans="2:2">
      <c r="B102551" s="150"/>
    </row>
    <row r="102552" spans="2:2">
      <c r="B102552" s="150"/>
    </row>
    <row r="102553" spans="2:2">
      <c r="B102553" s="150"/>
    </row>
    <row r="102554" spans="2:2">
      <c r="B102554" s="150"/>
    </row>
    <row r="102555" spans="2:2">
      <c r="B102555" s="150"/>
    </row>
    <row r="102556" spans="2:2">
      <c r="B102556" s="150"/>
    </row>
    <row r="102557" spans="2:2">
      <c r="B102557" s="150"/>
    </row>
    <row r="102558" spans="2:2">
      <c r="B102558" s="150"/>
    </row>
    <row r="102559" spans="2:2">
      <c r="B102559" s="150"/>
    </row>
    <row r="102560" spans="2:2">
      <c r="B102560" s="150"/>
    </row>
    <row r="102561" spans="2:2">
      <c r="B102561" s="150"/>
    </row>
    <row r="102562" spans="2:2">
      <c r="B102562" s="150"/>
    </row>
    <row r="102563" spans="2:2">
      <c r="B102563" s="150"/>
    </row>
    <row r="102564" spans="2:2">
      <c r="B102564" s="150"/>
    </row>
    <row r="102565" spans="2:2">
      <c r="B102565" s="150"/>
    </row>
    <row r="102566" spans="2:2">
      <c r="B102566" s="150"/>
    </row>
    <row r="102567" spans="2:2">
      <c r="B102567" s="150"/>
    </row>
    <row r="102568" spans="2:2">
      <c r="B102568" s="150"/>
    </row>
    <row r="102569" spans="2:2">
      <c r="B102569" s="150"/>
    </row>
    <row r="102570" spans="2:2">
      <c r="B102570" s="150"/>
    </row>
    <row r="102571" spans="2:2">
      <c r="B102571" s="150"/>
    </row>
    <row r="102572" spans="2:2">
      <c r="B102572" s="150"/>
    </row>
    <row r="102573" spans="2:2">
      <c r="B102573" s="150"/>
    </row>
    <row r="102574" spans="2:2">
      <c r="B102574" s="150"/>
    </row>
    <row r="102575" spans="2:2">
      <c r="B102575" s="150"/>
    </row>
    <row r="102576" spans="2:2">
      <c r="B102576" s="150"/>
    </row>
    <row r="102577" spans="2:2">
      <c r="B102577" s="150"/>
    </row>
    <row r="102578" spans="2:2">
      <c r="B102578" s="150"/>
    </row>
    <row r="102579" spans="2:2">
      <c r="B102579" s="150"/>
    </row>
    <row r="102580" spans="2:2">
      <c r="B102580" s="150"/>
    </row>
    <row r="102581" spans="2:2">
      <c r="B102581" s="150"/>
    </row>
    <row r="102582" spans="2:2">
      <c r="B102582" s="150"/>
    </row>
    <row r="102583" spans="2:2">
      <c r="B102583" s="150"/>
    </row>
    <row r="102584" spans="2:2">
      <c r="B102584" s="150"/>
    </row>
    <row r="102585" spans="2:2">
      <c r="B102585" s="150"/>
    </row>
    <row r="102586" spans="2:2">
      <c r="B102586" s="150"/>
    </row>
    <row r="102587" spans="2:2">
      <c r="B102587" s="150"/>
    </row>
    <row r="102588" spans="2:2">
      <c r="B102588" s="150"/>
    </row>
    <row r="102589" spans="2:2">
      <c r="B102589" s="150"/>
    </row>
    <row r="102590" spans="2:2">
      <c r="B102590" s="150"/>
    </row>
    <row r="102591" spans="2:2">
      <c r="B102591" s="150"/>
    </row>
    <row r="102592" spans="2:2">
      <c r="B102592" s="150"/>
    </row>
    <row r="102593" spans="2:2">
      <c r="B102593" s="150"/>
    </row>
    <row r="102594" spans="2:2">
      <c r="B102594" s="150"/>
    </row>
    <row r="102595" spans="2:2">
      <c r="B102595" s="150"/>
    </row>
    <row r="102596" spans="2:2">
      <c r="B102596" s="150"/>
    </row>
    <row r="102597" spans="2:2">
      <c r="B102597" s="150"/>
    </row>
    <row r="102598" spans="2:2">
      <c r="B102598" s="150"/>
    </row>
    <row r="102599" spans="2:2">
      <c r="B102599" s="150"/>
    </row>
    <row r="102600" spans="2:2">
      <c r="B102600" s="150"/>
    </row>
    <row r="102601" spans="2:2">
      <c r="B102601" s="150"/>
    </row>
    <row r="102602" spans="2:2">
      <c r="B102602" s="150"/>
    </row>
    <row r="102603" spans="2:2">
      <c r="B102603" s="150"/>
    </row>
    <row r="102604" spans="2:2">
      <c r="B102604" s="150"/>
    </row>
    <row r="102605" spans="2:2">
      <c r="B102605" s="150"/>
    </row>
    <row r="102606" spans="2:2">
      <c r="B102606" s="150"/>
    </row>
    <row r="102607" spans="2:2">
      <c r="B102607" s="150"/>
    </row>
    <row r="102608" spans="2:2">
      <c r="B102608" s="150"/>
    </row>
    <row r="102609" spans="2:2">
      <c r="B102609" s="150"/>
    </row>
    <row r="102610" spans="2:2">
      <c r="B102610" s="150"/>
    </row>
    <row r="102611" spans="2:2">
      <c r="B102611" s="150"/>
    </row>
    <row r="102612" spans="2:2">
      <c r="B102612" s="150"/>
    </row>
    <row r="102613" spans="2:2">
      <c r="B102613" s="150"/>
    </row>
    <row r="102614" spans="2:2">
      <c r="B102614" s="150"/>
    </row>
    <row r="102615" spans="2:2">
      <c r="B102615" s="150"/>
    </row>
    <row r="102616" spans="2:2">
      <c r="B102616" s="150"/>
    </row>
    <row r="102617" spans="2:2">
      <c r="B102617" s="150"/>
    </row>
    <row r="102618" spans="2:2">
      <c r="B102618" s="150"/>
    </row>
    <row r="102619" spans="2:2">
      <c r="B102619" s="150"/>
    </row>
    <row r="102620" spans="2:2">
      <c r="B102620" s="150"/>
    </row>
    <row r="102621" spans="2:2">
      <c r="B102621" s="150"/>
    </row>
    <row r="102622" spans="2:2">
      <c r="B102622" s="150"/>
    </row>
    <row r="102623" spans="2:2">
      <c r="B102623" s="150"/>
    </row>
    <row r="102624" spans="2:2">
      <c r="B102624" s="150"/>
    </row>
    <row r="102625" spans="2:2">
      <c r="B102625" s="150"/>
    </row>
    <row r="102626" spans="2:2">
      <c r="B102626" s="150"/>
    </row>
    <row r="102627" spans="2:2">
      <c r="B102627" s="150"/>
    </row>
    <row r="102628" spans="2:2">
      <c r="B102628" s="150"/>
    </row>
    <row r="102629" spans="2:2">
      <c r="B102629" s="150"/>
    </row>
    <row r="102630" spans="2:2">
      <c r="B102630" s="150"/>
    </row>
    <row r="102631" spans="2:2">
      <c r="B102631" s="150"/>
    </row>
    <row r="102632" spans="2:2">
      <c r="B102632" s="150"/>
    </row>
    <row r="102633" spans="2:2">
      <c r="B102633" s="150"/>
    </row>
    <row r="102634" spans="2:2">
      <c r="B102634" s="150"/>
    </row>
    <row r="102635" spans="2:2">
      <c r="B102635" s="150"/>
    </row>
    <row r="102636" spans="2:2">
      <c r="B102636" s="150"/>
    </row>
    <row r="102637" spans="2:2">
      <c r="B102637" s="150"/>
    </row>
    <row r="102638" spans="2:2">
      <c r="B102638" s="150"/>
    </row>
    <row r="102639" spans="2:2">
      <c r="B102639" s="150"/>
    </row>
    <row r="102640" spans="2:2">
      <c r="B102640" s="150"/>
    </row>
    <row r="102641" spans="2:2">
      <c r="B102641" s="150"/>
    </row>
    <row r="102642" spans="2:2">
      <c r="B102642" s="150"/>
    </row>
    <row r="102643" spans="2:2">
      <c r="B102643" s="150"/>
    </row>
    <row r="102644" spans="2:2">
      <c r="B102644" s="150"/>
    </row>
    <row r="102645" spans="2:2">
      <c r="B102645" s="150"/>
    </row>
    <row r="102646" spans="2:2">
      <c r="B102646" s="150"/>
    </row>
    <row r="102647" spans="2:2">
      <c r="B102647" s="150"/>
    </row>
    <row r="102648" spans="2:2">
      <c r="B102648" s="150"/>
    </row>
    <row r="102649" spans="2:2">
      <c r="B102649" s="150"/>
    </row>
    <row r="102650" spans="2:2">
      <c r="B102650" s="150"/>
    </row>
    <row r="102651" spans="2:2">
      <c r="B102651" s="150"/>
    </row>
    <row r="102652" spans="2:2">
      <c r="B102652" s="150"/>
    </row>
    <row r="102653" spans="2:2">
      <c r="B102653" s="150"/>
    </row>
    <row r="102654" spans="2:2">
      <c r="B102654" s="150"/>
    </row>
    <row r="102655" spans="2:2">
      <c r="B102655" s="150"/>
    </row>
    <row r="102656" spans="2:2">
      <c r="B102656" s="150"/>
    </row>
    <row r="102657" spans="2:2">
      <c r="B102657" s="150"/>
    </row>
    <row r="102658" spans="2:2">
      <c r="B102658" s="150"/>
    </row>
    <row r="102659" spans="2:2">
      <c r="B102659" s="150"/>
    </row>
    <row r="102660" spans="2:2">
      <c r="B102660" s="150"/>
    </row>
    <row r="102661" spans="2:2">
      <c r="B102661" s="150"/>
    </row>
    <row r="102662" spans="2:2">
      <c r="B102662" s="150"/>
    </row>
    <row r="102663" spans="2:2">
      <c r="B102663" s="150"/>
    </row>
    <row r="102664" spans="2:2">
      <c r="B102664" s="150"/>
    </row>
    <row r="102665" spans="2:2">
      <c r="B102665" s="150"/>
    </row>
    <row r="102666" spans="2:2">
      <c r="B102666" s="150"/>
    </row>
    <row r="102667" spans="2:2">
      <c r="B102667" s="150"/>
    </row>
    <row r="102668" spans="2:2">
      <c r="B102668" s="150"/>
    </row>
    <row r="102669" spans="2:2">
      <c r="B102669" s="150"/>
    </row>
    <row r="102670" spans="2:2">
      <c r="B102670" s="150"/>
    </row>
    <row r="102671" spans="2:2">
      <c r="B102671" s="150"/>
    </row>
    <row r="102672" spans="2:2">
      <c r="B102672" s="150"/>
    </row>
    <row r="102673" spans="2:2">
      <c r="B102673" s="150"/>
    </row>
    <row r="102674" spans="2:2">
      <c r="B102674" s="150"/>
    </row>
    <row r="102675" spans="2:2">
      <c r="B102675" s="150"/>
    </row>
    <row r="102676" spans="2:2">
      <c r="B102676" s="150"/>
    </row>
    <row r="102677" spans="2:2">
      <c r="B102677" s="150"/>
    </row>
    <row r="102678" spans="2:2">
      <c r="B102678" s="150"/>
    </row>
    <row r="102679" spans="2:2">
      <c r="B102679" s="150"/>
    </row>
    <row r="102680" spans="2:2">
      <c r="B102680" s="150"/>
    </row>
    <row r="102681" spans="2:2">
      <c r="B102681" s="150"/>
    </row>
    <row r="102682" spans="2:2">
      <c r="B102682" s="150"/>
    </row>
    <row r="102683" spans="2:2">
      <c r="B102683" s="150"/>
    </row>
    <row r="102684" spans="2:2">
      <c r="B102684" s="150"/>
    </row>
    <row r="102685" spans="2:2">
      <c r="B102685" s="150"/>
    </row>
    <row r="102686" spans="2:2">
      <c r="B102686" s="150"/>
    </row>
    <row r="102687" spans="2:2">
      <c r="B102687" s="150"/>
    </row>
    <row r="102688" spans="2:2">
      <c r="B102688" s="150"/>
    </row>
    <row r="102689" spans="2:2">
      <c r="B102689" s="150"/>
    </row>
    <row r="102690" spans="2:2">
      <c r="B102690" s="150"/>
    </row>
    <row r="102691" spans="2:2">
      <c r="B102691" s="150"/>
    </row>
    <row r="102692" spans="2:2">
      <c r="B102692" s="150"/>
    </row>
    <row r="102693" spans="2:2">
      <c r="B102693" s="150"/>
    </row>
    <row r="102694" spans="2:2">
      <c r="B102694" s="150"/>
    </row>
    <row r="102695" spans="2:2">
      <c r="B102695" s="150"/>
    </row>
    <row r="102696" spans="2:2">
      <c r="B102696" s="150"/>
    </row>
    <row r="102697" spans="2:2">
      <c r="B102697" s="150"/>
    </row>
    <row r="102698" spans="2:2">
      <c r="B102698" s="150"/>
    </row>
    <row r="102699" spans="2:2">
      <c r="B102699" s="150"/>
    </row>
    <row r="102700" spans="2:2">
      <c r="B102700" s="150"/>
    </row>
    <row r="102701" spans="2:2">
      <c r="B102701" s="150"/>
    </row>
    <row r="102702" spans="2:2">
      <c r="B102702" s="150"/>
    </row>
    <row r="102703" spans="2:2">
      <c r="B102703" s="150"/>
    </row>
    <row r="102704" spans="2:2">
      <c r="B102704" s="150"/>
    </row>
    <row r="102705" spans="2:2">
      <c r="B102705" s="150"/>
    </row>
    <row r="102706" spans="2:2">
      <c r="B102706" s="150"/>
    </row>
    <row r="102707" spans="2:2">
      <c r="B102707" s="150"/>
    </row>
    <row r="102708" spans="2:2">
      <c r="B102708" s="150"/>
    </row>
    <row r="102709" spans="2:2">
      <c r="B102709" s="150"/>
    </row>
    <row r="102710" spans="2:2">
      <c r="B102710" s="150"/>
    </row>
    <row r="102711" spans="2:2">
      <c r="B102711" s="150"/>
    </row>
    <row r="102712" spans="2:2">
      <c r="B102712" s="150"/>
    </row>
    <row r="102713" spans="2:2">
      <c r="B102713" s="150"/>
    </row>
    <row r="102714" spans="2:2">
      <c r="B102714" s="150"/>
    </row>
    <row r="102715" spans="2:2">
      <c r="B102715" s="150"/>
    </row>
    <row r="102716" spans="2:2">
      <c r="B102716" s="150"/>
    </row>
    <row r="102717" spans="2:2">
      <c r="B102717" s="150"/>
    </row>
    <row r="102718" spans="2:2">
      <c r="B102718" s="150"/>
    </row>
    <row r="102719" spans="2:2">
      <c r="B102719" s="150"/>
    </row>
    <row r="102720" spans="2:2">
      <c r="B102720" s="150"/>
    </row>
    <row r="102721" spans="2:2">
      <c r="B102721" s="150"/>
    </row>
    <row r="102722" spans="2:2">
      <c r="B102722" s="150"/>
    </row>
    <row r="102723" spans="2:2">
      <c r="B102723" s="150"/>
    </row>
    <row r="102724" spans="2:2">
      <c r="B102724" s="150"/>
    </row>
    <row r="102725" spans="2:2">
      <c r="B102725" s="150"/>
    </row>
    <row r="102726" spans="2:2">
      <c r="B102726" s="150"/>
    </row>
    <row r="102727" spans="2:2">
      <c r="B102727" s="150"/>
    </row>
    <row r="102728" spans="2:2">
      <c r="B102728" s="150"/>
    </row>
    <row r="102729" spans="2:2">
      <c r="B102729" s="150"/>
    </row>
    <row r="102730" spans="2:2">
      <c r="B102730" s="150"/>
    </row>
    <row r="102731" spans="2:2">
      <c r="B102731" s="150"/>
    </row>
    <row r="102732" spans="2:2">
      <c r="B102732" s="150"/>
    </row>
    <row r="102733" spans="2:2">
      <c r="B102733" s="150"/>
    </row>
    <row r="102734" spans="2:2">
      <c r="B102734" s="150"/>
    </row>
    <row r="102735" spans="2:2">
      <c r="B102735" s="150"/>
    </row>
    <row r="102736" spans="2:2">
      <c r="B102736" s="150"/>
    </row>
    <row r="102737" spans="2:2">
      <c r="B102737" s="150"/>
    </row>
    <row r="102738" spans="2:2">
      <c r="B102738" s="150"/>
    </row>
    <row r="102739" spans="2:2">
      <c r="B102739" s="150"/>
    </row>
    <row r="102740" spans="2:2">
      <c r="B102740" s="150"/>
    </row>
    <row r="102741" spans="2:2">
      <c r="B102741" s="150"/>
    </row>
    <row r="102742" spans="2:2">
      <c r="B102742" s="150"/>
    </row>
    <row r="102743" spans="2:2">
      <c r="B102743" s="150"/>
    </row>
    <row r="102744" spans="2:2">
      <c r="B102744" s="150"/>
    </row>
    <row r="102745" spans="2:2">
      <c r="B102745" s="150"/>
    </row>
    <row r="102746" spans="2:2">
      <c r="B102746" s="150"/>
    </row>
    <row r="102747" spans="2:2">
      <c r="B102747" s="150"/>
    </row>
    <row r="102748" spans="2:2">
      <c r="B102748" s="150"/>
    </row>
    <row r="102749" spans="2:2">
      <c r="B102749" s="150"/>
    </row>
    <row r="102750" spans="2:2">
      <c r="B102750" s="150"/>
    </row>
    <row r="102751" spans="2:2">
      <c r="B102751" s="150"/>
    </row>
    <row r="102752" spans="2:2">
      <c r="B102752" s="150"/>
    </row>
    <row r="102753" spans="2:2">
      <c r="B102753" s="150"/>
    </row>
    <row r="102754" spans="2:2">
      <c r="B102754" s="150"/>
    </row>
    <row r="102755" spans="2:2">
      <c r="B102755" s="150"/>
    </row>
    <row r="102756" spans="2:2">
      <c r="B102756" s="150"/>
    </row>
    <row r="102757" spans="2:2">
      <c r="B102757" s="150"/>
    </row>
    <row r="102758" spans="2:2">
      <c r="B102758" s="150"/>
    </row>
    <row r="102759" spans="2:2">
      <c r="B102759" s="150"/>
    </row>
    <row r="102760" spans="2:2">
      <c r="B102760" s="150"/>
    </row>
    <row r="102761" spans="2:2">
      <c r="B102761" s="150"/>
    </row>
    <row r="102762" spans="2:2">
      <c r="B102762" s="150"/>
    </row>
    <row r="102763" spans="2:2">
      <c r="B102763" s="150"/>
    </row>
    <row r="102764" spans="2:2">
      <c r="B102764" s="150"/>
    </row>
    <row r="102765" spans="2:2">
      <c r="B102765" s="150"/>
    </row>
    <row r="102766" spans="2:2">
      <c r="B102766" s="150"/>
    </row>
    <row r="102767" spans="2:2">
      <c r="B102767" s="150"/>
    </row>
    <row r="102768" spans="2:2">
      <c r="B102768" s="150"/>
    </row>
    <row r="102769" spans="2:2">
      <c r="B102769" s="150"/>
    </row>
    <row r="102770" spans="2:2">
      <c r="B102770" s="150"/>
    </row>
    <row r="102771" spans="2:2">
      <c r="B102771" s="150"/>
    </row>
    <row r="102772" spans="2:2">
      <c r="B102772" s="150"/>
    </row>
    <row r="102773" spans="2:2">
      <c r="B102773" s="150"/>
    </row>
    <row r="102774" spans="2:2">
      <c r="B102774" s="150"/>
    </row>
    <row r="102775" spans="2:2">
      <c r="B102775" s="150"/>
    </row>
    <row r="102776" spans="2:2">
      <c r="B102776" s="150"/>
    </row>
    <row r="102777" spans="2:2">
      <c r="B102777" s="150"/>
    </row>
    <row r="102778" spans="2:2">
      <c r="B102778" s="150"/>
    </row>
    <row r="102779" spans="2:2">
      <c r="B102779" s="150"/>
    </row>
    <row r="102780" spans="2:2">
      <c r="B102780" s="150"/>
    </row>
    <row r="102781" spans="2:2">
      <c r="B102781" s="150"/>
    </row>
    <row r="102782" spans="2:2">
      <c r="B102782" s="150"/>
    </row>
    <row r="102783" spans="2:2">
      <c r="B102783" s="150"/>
    </row>
    <row r="102784" spans="2:2">
      <c r="B102784" s="150"/>
    </row>
    <row r="102785" spans="2:2">
      <c r="B102785" s="150"/>
    </row>
    <row r="102786" spans="2:2">
      <c r="B102786" s="150"/>
    </row>
    <row r="102787" spans="2:2">
      <c r="B102787" s="150"/>
    </row>
    <row r="102788" spans="2:2">
      <c r="B102788" s="150"/>
    </row>
    <row r="102789" spans="2:2">
      <c r="B102789" s="150"/>
    </row>
    <row r="102790" spans="2:2">
      <c r="B102790" s="150"/>
    </row>
    <row r="102791" spans="2:2">
      <c r="B102791" s="150"/>
    </row>
    <row r="102792" spans="2:2">
      <c r="B102792" s="150"/>
    </row>
    <row r="102793" spans="2:2">
      <c r="B102793" s="150"/>
    </row>
    <row r="102794" spans="2:2">
      <c r="B102794" s="150"/>
    </row>
    <row r="102795" spans="2:2">
      <c r="B102795" s="150"/>
    </row>
    <row r="102796" spans="2:2">
      <c r="B102796" s="150"/>
    </row>
    <row r="102797" spans="2:2">
      <c r="B102797" s="150"/>
    </row>
    <row r="102798" spans="2:2">
      <c r="B102798" s="150"/>
    </row>
    <row r="102799" spans="2:2">
      <c r="B102799" s="150"/>
    </row>
    <row r="102800" spans="2:2">
      <c r="B102800" s="150"/>
    </row>
    <row r="102801" spans="2:2">
      <c r="B102801" s="150"/>
    </row>
    <row r="102802" spans="2:2">
      <c r="B102802" s="150"/>
    </row>
    <row r="102803" spans="2:2">
      <c r="B102803" s="150"/>
    </row>
    <row r="102804" spans="2:2">
      <c r="B102804" s="150"/>
    </row>
    <row r="102805" spans="2:2">
      <c r="B102805" s="150"/>
    </row>
    <row r="102806" spans="2:2">
      <c r="B102806" s="150"/>
    </row>
    <row r="102807" spans="2:2">
      <c r="B102807" s="150"/>
    </row>
    <row r="102808" spans="2:2">
      <c r="B102808" s="150"/>
    </row>
    <row r="102809" spans="2:2">
      <c r="B102809" s="150"/>
    </row>
    <row r="102810" spans="2:2">
      <c r="B102810" s="150"/>
    </row>
    <row r="102811" spans="2:2">
      <c r="B102811" s="150"/>
    </row>
    <row r="102812" spans="2:2">
      <c r="B102812" s="150"/>
    </row>
    <row r="102813" spans="2:2">
      <c r="B102813" s="150"/>
    </row>
    <row r="102814" spans="2:2">
      <c r="B102814" s="150"/>
    </row>
    <row r="102815" spans="2:2">
      <c r="B102815" s="150"/>
    </row>
    <row r="102816" spans="2:2">
      <c r="B102816" s="150"/>
    </row>
    <row r="102817" spans="2:2">
      <c r="B102817" s="150"/>
    </row>
    <row r="102818" spans="2:2">
      <c r="B102818" s="150"/>
    </row>
    <row r="102819" spans="2:2">
      <c r="B102819" s="150"/>
    </row>
    <row r="102820" spans="2:2">
      <c r="B102820" s="150"/>
    </row>
    <row r="102821" spans="2:2">
      <c r="B102821" s="150"/>
    </row>
    <row r="102822" spans="2:2">
      <c r="B102822" s="150"/>
    </row>
    <row r="102823" spans="2:2">
      <c r="B102823" s="150"/>
    </row>
    <row r="102824" spans="2:2">
      <c r="B102824" s="150"/>
    </row>
    <row r="102825" spans="2:2">
      <c r="B102825" s="150"/>
    </row>
    <row r="102826" spans="2:2">
      <c r="B102826" s="150"/>
    </row>
    <row r="102827" spans="2:2">
      <c r="B102827" s="150"/>
    </row>
    <row r="102828" spans="2:2">
      <c r="B102828" s="150"/>
    </row>
    <row r="102829" spans="2:2">
      <c r="B102829" s="150"/>
    </row>
    <row r="102830" spans="2:2">
      <c r="B102830" s="150"/>
    </row>
    <row r="102831" spans="2:2">
      <c r="B102831" s="150"/>
    </row>
    <row r="102832" spans="2:2">
      <c r="B102832" s="150"/>
    </row>
    <row r="102833" spans="2:2">
      <c r="B102833" s="150"/>
    </row>
    <row r="102834" spans="2:2">
      <c r="B102834" s="150"/>
    </row>
    <row r="102835" spans="2:2">
      <c r="B102835" s="150"/>
    </row>
    <row r="102836" spans="2:2">
      <c r="B102836" s="150"/>
    </row>
    <row r="102837" spans="2:2">
      <c r="B102837" s="150"/>
    </row>
    <row r="102838" spans="2:2">
      <c r="B102838" s="150"/>
    </row>
    <row r="102839" spans="2:2">
      <c r="B102839" s="150"/>
    </row>
    <row r="102840" spans="2:2">
      <c r="B102840" s="150"/>
    </row>
    <row r="102841" spans="2:2">
      <c r="B102841" s="150"/>
    </row>
    <row r="102842" spans="2:2">
      <c r="B102842" s="150"/>
    </row>
    <row r="102843" spans="2:2">
      <c r="B102843" s="150"/>
    </row>
    <row r="102844" spans="2:2">
      <c r="B102844" s="150"/>
    </row>
    <row r="102845" spans="2:2">
      <c r="B102845" s="150"/>
    </row>
    <row r="102846" spans="2:2">
      <c r="B102846" s="150"/>
    </row>
    <row r="102847" spans="2:2">
      <c r="B102847" s="150"/>
    </row>
    <row r="102848" spans="2:2">
      <c r="B102848" s="150"/>
    </row>
    <row r="102849" spans="2:2">
      <c r="B102849" s="150"/>
    </row>
    <row r="102850" spans="2:2">
      <c r="B102850" s="150"/>
    </row>
    <row r="102851" spans="2:2">
      <c r="B102851" s="150"/>
    </row>
    <row r="102852" spans="2:2">
      <c r="B102852" s="150"/>
    </row>
    <row r="102853" spans="2:2">
      <c r="B102853" s="150"/>
    </row>
    <row r="102854" spans="2:2">
      <c r="B102854" s="150"/>
    </row>
    <row r="102855" spans="2:2">
      <c r="B102855" s="150"/>
    </row>
    <row r="102856" spans="2:2">
      <c r="B102856" s="150"/>
    </row>
    <row r="102857" spans="2:2">
      <c r="B102857" s="150"/>
    </row>
    <row r="102858" spans="2:2">
      <c r="B102858" s="150"/>
    </row>
    <row r="102859" spans="2:2">
      <c r="B102859" s="150"/>
    </row>
    <row r="102860" spans="2:2">
      <c r="B102860" s="150"/>
    </row>
    <row r="102861" spans="2:2">
      <c r="B102861" s="150"/>
    </row>
    <row r="102862" spans="2:2">
      <c r="B102862" s="150"/>
    </row>
    <row r="102863" spans="2:2">
      <c r="B102863" s="150"/>
    </row>
    <row r="102864" spans="2:2">
      <c r="B102864" s="150"/>
    </row>
    <row r="102865" spans="2:2">
      <c r="B102865" s="150"/>
    </row>
    <row r="102866" spans="2:2">
      <c r="B102866" s="150"/>
    </row>
    <row r="102867" spans="2:2">
      <c r="B102867" s="150"/>
    </row>
    <row r="102868" spans="2:2">
      <c r="B102868" s="150"/>
    </row>
    <row r="102869" spans="2:2">
      <c r="B102869" s="150"/>
    </row>
    <row r="102870" spans="2:2">
      <c r="B102870" s="150"/>
    </row>
    <row r="102871" spans="2:2">
      <c r="B102871" s="150"/>
    </row>
    <row r="102872" spans="2:2">
      <c r="B102872" s="150"/>
    </row>
    <row r="102873" spans="2:2">
      <c r="B102873" s="150"/>
    </row>
    <row r="102874" spans="2:2">
      <c r="B102874" s="150"/>
    </row>
    <row r="102875" spans="2:2">
      <c r="B102875" s="150"/>
    </row>
    <row r="102876" spans="2:2">
      <c r="B102876" s="150"/>
    </row>
    <row r="102877" spans="2:2">
      <c r="B102877" s="150"/>
    </row>
    <row r="102878" spans="2:2">
      <c r="B102878" s="150"/>
    </row>
    <row r="102879" spans="2:2">
      <c r="B102879" s="150"/>
    </row>
    <row r="102880" spans="2:2">
      <c r="B102880" s="150"/>
    </row>
    <row r="102881" spans="2:2">
      <c r="B102881" s="150"/>
    </row>
    <row r="102882" spans="2:2">
      <c r="B102882" s="150"/>
    </row>
    <row r="102883" spans="2:2">
      <c r="B102883" s="150"/>
    </row>
    <row r="102884" spans="2:2">
      <c r="B102884" s="150"/>
    </row>
    <row r="102885" spans="2:2">
      <c r="B102885" s="150"/>
    </row>
    <row r="102886" spans="2:2">
      <c r="B102886" s="150"/>
    </row>
    <row r="102887" spans="2:2">
      <c r="B102887" s="150"/>
    </row>
    <row r="102888" spans="2:2">
      <c r="B102888" s="150"/>
    </row>
    <row r="102889" spans="2:2">
      <c r="B102889" s="150"/>
    </row>
    <row r="102890" spans="2:2">
      <c r="B102890" s="150"/>
    </row>
    <row r="102891" spans="2:2">
      <c r="B102891" s="150"/>
    </row>
    <row r="102892" spans="2:2">
      <c r="B102892" s="150"/>
    </row>
    <row r="102893" spans="2:2">
      <c r="B102893" s="150"/>
    </row>
    <row r="102894" spans="2:2">
      <c r="B102894" s="150"/>
    </row>
    <row r="102895" spans="2:2">
      <c r="B102895" s="150"/>
    </row>
    <row r="102896" spans="2:2">
      <c r="B102896" s="150"/>
    </row>
    <row r="102897" spans="2:2">
      <c r="B102897" s="150"/>
    </row>
    <row r="102898" spans="2:2">
      <c r="B102898" s="150"/>
    </row>
    <row r="102899" spans="2:2">
      <c r="B102899" s="150"/>
    </row>
    <row r="102900" spans="2:2">
      <c r="B102900" s="150"/>
    </row>
    <row r="102901" spans="2:2">
      <c r="B102901" s="150"/>
    </row>
    <row r="102902" spans="2:2">
      <c r="B102902" s="150"/>
    </row>
    <row r="102903" spans="2:2">
      <c r="B102903" s="150"/>
    </row>
    <row r="102904" spans="2:2">
      <c r="B102904" s="150"/>
    </row>
    <row r="102905" spans="2:2">
      <c r="B102905" s="150"/>
    </row>
    <row r="102906" spans="2:2">
      <c r="B102906" s="150"/>
    </row>
    <row r="102907" spans="2:2">
      <c r="B102907" s="150"/>
    </row>
    <row r="102908" spans="2:2">
      <c r="B102908" s="150"/>
    </row>
    <row r="102909" spans="2:2">
      <c r="B102909" s="150"/>
    </row>
    <row r="102910" spans="2:2">
      <c r="B102910" s="150"/>
    </row>
    <row r="102911" spans="2:2">
      <c r="B102911" s="150"/>
    </row>
    <row r="102912" spans="2:2">
      <c r="B102912" s="150"/>
    </row>
    <row r="102913" spans="2:2">
      <c r="B102913" s="150"/>
    </row>
    <row r="102914" spans="2:2">
      <c r="B102914" s="150"/>
    </row>
    <row r="102915" spans="2:2">
      <c r="B102915" s="150"/>
    </row>
    <row r="102916" spans="2:2">
      <c r="B102916" s="150"/>
    </row>
    <row r="102917" spans="2:2">
      <c r="B102917" s="150"/>
    </row>
    <row r="102918" spans="2:2">
      <c r="B102918" s="150"/>
    </row>
    <row r="102919" spans="2:2">
      <c r="B102919" s="150"/>
    </row>
    <row r="102920" spans="2:2">
      <c r="B102920" s="150"/>
    </row>
    <row r="102921" spans="2:2">
      <c r="B102921" s="150"/>
    </row>
    <row r="102922" spans="2:2">
      <c r="B102922" s="150"/>
    </row>
    <row r="102923" spans="2:2">
      <c r="B102923" s="150"/>
    </row>
    <row r="102924" spans="2:2">
      <c r="B102924" s="150"/>
    </row>
    <row r="102925" spans="2:2">
      <c r="B102925" s="150"/>
    </row>
    <row r="102926" spans="2:2">
      <c r="B102926" s="150"/>
    </row>
    <row r="102927" spans="2:2">
      <c r="B102927" s="150"/>
    </row>
    <row r="102928" spans="2:2">
      <c r="B102928" s="150"/>
    </row>
    <row r="102929" spans="2:2">
      <c r="B102929" s="150"/>
    </row>
    <row r="102930" spans="2:2">
      <c r="B102930" s="150"/>
    </row>
    <row r="102931" spans="2:2">
      <c r="B102931" s="150"/>
    </row>
    <row r="102932" spans="2:2">
      <c r="B102932" s="150"/>
    </row>
    <row r="102933" spans="2:2">
      <c r="B102933" s="150"/>
    </row>
    <row r="102934" spans="2:2">
      <c r="B102934" s="150"/>
    </row>
    <row r="102935" spans="2:2">
      <c r="B102935" s="150"/>
    </row>
    <row r="102936" spans="2:2">
      <c r="B102936" s="150"/>
    </row>
    <row r="102937" spans="2:2">
      <c r="B102937" s="150"/>
    </row>
    <row r="102938" spans="2:2">
      <c r="B102938" s="150"/>
    </row>
    <row r="102939" spans="2:2">
      <c r="B102939" s="150"/>
    </row>
    <row r="102940" spans="2:2">
      <c r="B102940" s="150"/>
    </row>
    <row r="102941" spans="2:2">
      <c r="B102941" s="150"/>
    </row>
    <row r="102942" spans="2:2">
      <c r="B102942" s="150"/>
    </row>
    <row r="102943" spans="2:2">
      <c r="B102943" s="150"/>
    </row>
    <row r="102944" spans="2:2">
      <c r="B102944" s="150"/>
    </row>
    <row r="102945" spans="2:2">
      <c r="B102945" s="150"/>
    </row>
    <row r="102946" spans="2:2">
      <c r="B102946" s="150"/>
    </row>
    <row r="102947" spans="2:2">
      <c r="B102947" s="150"/>
    </row>
    <row r="102948" spans="2:2">
      <c r="B102948" s="150"/>
    </row>
    <row r="102949" spans="2:2">
      <c r="B102949" s="150"/>
    </row>
    <row r="102950" spans="2:2">
      <c r="B102950" s="150"/>
    </row>
    <row r="102951" spans="2:2">
      <c r="B102951" s="150"/>
    </row>
    <row r="102952" spans="2:2">
      <c r="B102952" s="150"/>
    </row>
    <row r="102953" spans="2:2">
      <c r="B102953" s="150"/>
    </row>
    <row r="102954" spans="2:2">
      <c r="B102954" s="150"/>
    </row>
    <row r="102955" spans="2:2">
      <c r="B102955" s="150"/>
    </row>
    <row r="102956" spans="2:2">
      <c r="B102956" s="150"/>
    </row>
    <row r="102957" spans="2:2">
      <c r="B102957" s="150"/>
    </row>
    <row r="102958" spans="2:2">
      <c r="B102958" s="150"/>
    </row>
    <row r="102959" spans="2:2">
      <c r="B102959" s="150"/>
    </row>
    <row r="102960" spans="2:2">
      <c r="B102960" s="150"/>
    </row>
    <row r="102961" spans="2:2">
      <c r="B102961" s="150"/>
    </row>
    <row r="102962" spans="2:2">
      <c r="B102962" s="150"/>
    </row>
    <row r="102963" spans="2:2">
      <c r="B102963" s="150"/>
    </row>
    <row r="102964" spans="2:2">
      <c r="B102964" s="150"/>
    </row>
    <row r="102965" spans="2:2">
      <c r="B102965" s="150"/>
    </row>
    <row r="102966" spans="2:2">
      <c r="B102966" s="150"/>
    </row>
    <row r="102967" spans="2:2">
      <c r="B102967" s="150"/>
    </row>
    <row r="102968" spans="2:2">
      <c r="B102968" s="150"/>
    </row>
    <row r="102969" spans="2:2">
      <c r="B102969" s="150"/>
    </row>
    <row r="102970" spans="2:2">
      <c r="B102970" s="150"/>
    </row>
    <row r="102971" spans="2:2">
      <c r="B102971" s="150"/>
    </row>
    <row r="102972" spans="2:2">
      <c r="B102972" s="150"/>
    </row>
    <row r="102973" spans="2:2">
      <c r="B102973" s="150"/>
    </row>
    <row r="102974" spans="2:2">
      <c r="B102974" s="150"/>
    </row>
    <row r="102975" spans="2:2">
      <c r="B102975" s="150"/>
    </row>
    <row r="102976" spans="2:2">
      <c r="B102976" s="150"/>
    </row>
    <row r="102977" spans="2:2">
      <c r="B102977" s="150"/>
    </row>
    <row r="102978" spans="2:2">
      <c r="B102978" s="150"/>
    </row>
    <row r="102979" spans="2:2">
      <c r="B102979" s="150"/>
    </row>
    <row r="102980" spans="2:2">
      <c r="B102980" s="150"/>
    </row>
    <row r="102981" spans="2:2">
      <c r="B102981" s="150"/>
    </row>
    <row r="102982" spans="2:2">
      <c r="B102982" s="150"/>
    </row>
    <row r="102983" spans="2:2">
      <c r="B102983" s="150"/>
    </row>
    <row r="102984" spans="2:2">
      <c r="B102984" s="150"/>
    </row>
    <row r="102985" spans="2:2">
      <c r="B102985" s="150"/>
    </row>
    <row r="102986" spans="2:2">
      <c r="B102986" s="150"/>
    </row>
    <row r="102987" spans="2:2">
      <c r="B102987" s="150"/>
    </row>
    <row r="102988" spans="2:2">
      <c r="B102988" s="150"/>
    </row>
    <row r="102989" spans="2:2">
      <c r="B102989" s="150"/>
    </row>
    <row r="102990" spans="2:2">
      <c r="B102990" s="150"/>
    </row>
    <row r="102991" spans="2:2">
      <c r="B102991" s="150"/>
    </row>
    <row r="102992" spans="2:2">
      <c r="B102992" s="150"/>
    </row>
    <row r="102993" spans="2:2">
      <c r="B102993" s="150"/>
    </row>
    <row r="102994" spans="2:2">
      <c r="B102994" s="150"/>
    </row>
    <row r="102995" spans="2:2">
      <c r="B102995" s="150"/>
    </row>
    <row r="102996" spans="2:2">
      <c r="B102996" s="150"/>
    </row>
    <row r="102997" spans="2:2">
      <c r="B102997" s="150"/>
    </row>
    <row r="102998" spans="2:2">
      <c r="B102998" s="150"/>
    </row>
    <row r="102999" spans="2:2">
      <c r="B102999" s="150"/>
    </row>
    <row r="103000" spans="2:2">
      <c r="B103000" s="150"/>
    </row>
    <row r="103001" spans="2:2">
      <c r="B103001" s="150"/>
    </row>
    <row r="103002" spans="2:2">
      <c r="B103002" s="150"/>
    </row>
    <row r="103003" spans="2:2">
      <c r="B103003" s="150"/>
    </row>
    <row r="103004" spans="2:2">
      <c r="B103004" s="150"/>
    </row>
    <row r="103005" spans="2:2">
      <c r="B103005" s="150"/>
    </row>
    <row r="103006" spans="2:2">
      <c r="B103006" s="150"/>
    </row>
    <row r="103007" spans="2:2">
      <c r="B103007" s="150"/>
    </row>
    <row r="103008" spans="2:2">
      <c r="B103008" s="150"/>
    </row>
    <row r="103009" spans="2:2">
      <c r="B103009" s="150"/>
    </row>
    <row r="103010" spans="2:2">
      <c r="B103010" s="150"/>
    </row>
    <row r="103011" spans="2:2">
      <c r="B103011" s="150"/>
    </row>
    <row r="103012" spans="2:2">
      <c r="B103012" s="150"/>
    </row>
    <row r="103013" spans="2:2">
      <c r="B103013" s="150"/>
    </row>
    <row r="103014" spans="2:2">
      <c r="B103014" s="150"/>
    </row>
    <row r="103015" spans="2:2">
      <c r="B103015" s="150"/>
    </row>
    <row r="103016" spans="2:2">
      <c r="B103016" s="150"/>
    </row>
    <row r="103017" spans="2:2">
      <c r="B103017" s="150"/>
    </row>
    <row r="103018" spans="2:2">
      <c r="B103018" s="150"/>
    </row>
    <row r="103019" spans="2:2">
      <c r="B103019" s="150"/>
    </row>
    <row r="103020" spans="2:2">
      <c r="B103020" s="150"/>
    </row>
    <row r="103021" spans="2:2">
      <c r="B103021" s="150"/>
    </row>
    <row r="103022" spans="2:2">
      <c r="B103022" s="150"/>
    </row>
    <row r="103023" spans="2:2">
      <c r="B103023" s="150"/>
    </row>
    <row r="103024" spans="2:2">
      <c r="B103024" s="150"/>
    </row>
    <row r="103025" spans="2:2">
      <c r="B103025" s="150"/>
    </row>
    <row r="103026" spans="2:2">
      <c r="B103026" s="150"/>
    </row>
    <row r="103027" spans="2:2">
      <c r="B103027" s="150"/>
    </row>
    <row r="103028" spans="2:2">
      <c r="B103028" s="150"/>
    </row>
    <row r="103029" spans="2:2">
      <c r="B103029" s="150"/>
    </row>
    <row r="103030" spans="2:2">
      <c r="B103030" s="150"/>
    </row>
    <row r="103031" spans="2:2">
      <c r="B103031" s="150"/>
    </row>
    <row r="103032" spans="2:2">
      <c r="B103032" s="150"/>
    </row>
    <row r="103033" spans="2:2">
      <c r="B103033" s="150"/>
    </row>
    <row r="103034" spans="2:2">
      <c r="B103034" s="150"/>
    </row>
    <row r="103035" spans="2:2">
      <c r="B103035" s="150"/>
    </row>
    <row r="103036" spans="2:2">
      <c r="B103036" s="150"/>
    </row>
    <row r="103037" spans="2:2">
      <c r="B103037" s="150"/>
    </row>
    <row r="103038" spans="2:2">
      <c r="B103038" s="150"/>
    </row>
    <row r="103039" spans="2:2">
      <c r="B103039" s="150"/>
    </row>
    <row r="103040" spans="2:2">
      <c r="B103040" s="150"/>
    </row>
    <row r="103041" spans="2:2">
      <c r="B103041" s="150"/>
    </row>
    <row r="103042" spans="2:2">
      <c r="B103042" s="150"/>
    </row>
    <row r="103043" spans="2:2">
      <c r="B103043" s="150"/>
    </row>
    <row r="103044" spans="2:2">
      <c r="B103044" s="150"/>
    </row>
    <row r="103045" spans="2:2">
      <c r="B103045" s="150"/>
    </row>
    <row r="103046" spans="2:2">
      <c r="B103046" s="150"/>
    </row>
    <row r="103047" spans="2:2">
      <c r="B103047" s="150"/>
    </row>
    <row r="103048" spans="2:2">
      <c r="B103048" s="150"/>
    </row>
    <row r="103049" spans="2:2">
      <c r="B103049" s="150"/>
    </row>
    <row r="103050" spans="2:2">
      <c r="B103050" s="150"/>
    </row>
    <row r="103051" spans="2:2">
      <c r="B103051" s="150"/>
    </row>
    <row r="103052" spans="2:2">
      <c r="B103052" s="150"/>
    </row>
    <row r="103053" spans="2:2">
      <c r="B103053" s="150"/>
    </row>
    <row r="103054" spans="2:2">
      <c r="B103054" s="150"/>
    </row>
    <row r="103055" spans="2:2">
      <c r="B103055" s="150"/>
    </row>
    <row r="103056" spans="2:2">
      <c r="B103056" s="150"/>
    </row>
    <row r="103057" spans="2:2">
      <c r="B103057" s="150"/>
    </row>
    <row r="103058" spans="2:2">
      <c r="B103058" s="150"/>
    </row>
    <row r="103059" spans="2:2">
      <c r="B103059" s="150"/>
    </row>
    <row r="103060" spans="2:2">
      <c r="B103060" s="150"/>
    </row>
    <row r="103061" spans="2:2">
      <c r="B103061" s="150"/>
    </row>
    <row r="103062" spans="2:2">
      <c r="B103062" s="150"/>
    </row>
    <row r="103063" spans="2:2">
      <c r="B103063" s="150"/>
    </row>
    <row r="103064" spans="2:2">
      <c r="B103064" s="150"/>
    </row>
    <row r="103065" spans="2:2">
      <c r="B103065" s="150"/>
    </row>
    <row r="103066" spans="2:2">
      <c r="B103066" s="150"/>
    </row>
    <row r="103067" spans="2:2">
      <c r="B103067" s="150"/>
    </row>
    <row r="103068" spans="2:2">
      <c r="B103068" s="150"/>
    </row>
    <row r="103069" spans="2:2">
      <c r="B103069" s="150"/>
    </row>
    <row r="103070" spans="2:2">
      <c r="B103070" s="150"/>
    </row>
    <row r="103071" spans="2:2">
      <c r="B103071" s="150"/>
    </row>
    <row r="103072" spans="2:2">
      <c r="B103072" s="150"/>
    </row>
    <row r="103073" spans="2:2">
      <c r="B103073" s="150"/>
    </row>
    <row r="103074" spans="2:2">
      <c r="B103074" s="150"/>
    </row>
    <row r="103075" spans="2:2">
      <c r="B103075" s="150"/>
    </row>
    <row r="103076" spans="2:2">
      <c r="B103076" s="150"/>
    </row>
    <row r="103077" spans="2:2">
      <c r="B103077" s="150"/>
    </row>
    <row r="103078" spans="2:2">
      <c r="B103078" s="150"/>
    </row>
    <row r="103079" spans="2:2">
      <c r="B103079" s="150"/>
    </row>
    <row r="103080" spans="2:2">
      <c r="B103080" s="150"/>
    </row>
    <row r="103081" spans="2:2">
      <c r="B103081" s="150"/>
    </row>
    <row r="103082" spans="2:2">
      <c r="B103082" s="150"/>
    </row>
    <row r="103083" spans="2:2">
      <c r="B103083" s="150"/>
    </row>
    <row r="103084" spans="2:2">
      <c r="B103084" s="150"/>
    </row>
    <row r="103085" spans="2:2">
      <c r="B103085" s="150"/>
    </row>
    <row r="103086" spans="2:2">
      <c r="B103086" s="150"/>
    </row>
    <row r="103087" spans="2:2">
      <c r="B103087" s="150"/>
    </row>
    <row r="103088" spans="2:2">
      <c r="B103088" s="150"/>
    </row>
    <row r="103089" spans="2:2">
      <c r="B103089" s="150"/>
    </row>
    <row r="103090" spans="2:2">
      <c r="B103090" s="150"/>
    </row>
    <row r="103091" spans="2:2">
      <c r="B103091" s="150"/>
    </row>
    <row r="103092" spans="2:2">
      <c r="B103092" s="150"/>
    </row>
    <row r="103093" spans="2:2">
      <c r="B103093" s="150"/>
    </row>
    <row r="103094" spans="2:2">
      <c r="B103094" s="150"/>
    </row>
    <row r="103095" spans="2:2">
      <c r="B103095" s="150"/>
    </row>
    <row r="103096" spans="2:2">
      <c r="B103096" s="150"/>
    </row>
    <row r="103097" spans="2:2">
      <c r="B103097" s="150"/>
    </row>
    <row r="103098" spans="2:2">
      <c r="B103098" s="150"/>
    </row>
    <row r="103099" spans="2:2">
      <c r="B103099" s="150"/>
    </row>
    <row r="103100" spans="2:2">
      <c r="B103100" s="150"/>
    </row>
    <row r="103101" spans="2:2">
      <c r="B103101" s="150"/>
    </row>
    <row r="103102" spans="2:2">
      <c r="B103102" s="150"/>
    </row>
    <row r="103103" spans="2:2">
      <c r="B103103" s="150"/>
    </row>
    <row r="103104" spans="2:2">
      <c r="B103104" s="150"/>
    </row>
    <row r="103105" spans="2:2">
      <c r="B103105" s="150"/>
    </row>
    <row r="103106" spans="2:2">
      <c r="B103106" s="150"/>
    </row>
    <row r="103107" spans="2:2">
      <c r="B103107" s="150"/>
    </row>
    <row r="103108" spans="2:2">
      <c r="B103108" s="150"/>
    </row>
    <row r="103109" spans="2:2">
      <c r="B103109" s="150"/>
    </row>
    <row r="103110" spans="2:2">
      <c r="B103110" s="150"/>
    </row>
    <row r="103111" spans="2:2">
      <c r="B103111" s="150"/>
    </row>
    <row r="103112" spans="2:2">
      <c r="B103112" s="150"/>
    </row>
    <row r="103113" spans="2:2">
      <c r="B103113" s="150"/>
    </row>
    <row r="103114" spans="2:2">
      <c r="B103114" s="150"/>
    </row>
    <row r="103115" spans="2:2">
      <c r="B103115" s="150"/>
    </row>
    <row r="103116" spans="2:2">
      <c r="B103116" s="150"/>
    </row>
    <row r="103117" spans="2:2">
      <c r="B103117" s="150"/>
    </row>
    <row r="103118" spans="2:2">
      <c r="B103118" s="150"/>
    </row>
    <row r="103119" spans="2:2">
      <c r="B103119" s="150"/>
    </row>
    <row r="103120" spans="2:2">
      <c r="B103120" s="150"/>
    </row>
    <row r="103121" spans="2:2">
      <c r="B103121" s="150"/>
    </row>
    <row r="103122" spans="2:2">
      <c r="B103122" s="150"/>
    </row>
    <row r="103123" spans="2:2">
      <c r="B103123" s="150"/>
    </row>
    <row r="103124" spans="2:2">
      <c r="B103124" s="150"/>
    </row>
    <row r="103125" spans="2:2">
      <c r="B103125" s="150"/>
    </row>
    <row r="103126" spans="2:2">
      <c r="B103126" s="150"/>
    </row>
    <row r="103127" spans="2:2">
      <c r="B103127" s="150"/>
    </row>
    <row r="103128" spans="2:2">
      <c r="B103128" s="150"/>
    </row>
    <row r="103129" spans="2:2">
      <c r="B103129" s="150"/>
    </row>
    <row r="103130" spans="2:2">
      <c r="B103130" s="150"/>
    </row>
    <row r="103131" spans="2:2">
      <c r="B103131" s="150"/>
    </row>
    <row r="103132" spans="2:2">
      <c r="B103132" s="150"/>
    </row>
    <row r="103133" spans="2:2">
      <c r="B103133" s="150"/>
    </row>
    <row r="103134" spans="2:2">
      <c r="B103134" s="150"/>
    </row>
    <row r="103135" spans="2:2">
      <c r="B103135" s="150"/>
    </row>
    <row r="103136" spans="2:2">
      <c r="B103136" s="150"/>
    </row>
    <row r="103137" spans="2:2">
      <c r="B103137" s="150"/>
    </row>
    <row r="103138" spans="2:2">
      <c r="B103138" s="150"/>
    </row>
    <row r="103139" spans="2:2">
      <c r="B103139" s="150"/>
    </row>
    <row r="103140" spans="2:2">
      <c r="B103140" s="150"/>
    </row>
    <row r="103141" spans="2:2">
      <c r="B103141" s="150"/>
    </row>
    <row r="103142" spans="2:2">
      <c r="B103142" s="150"/>
    </row>
    <row r="103143" spans="2:2">
      <c r="B103143" s="150"/>
    </row>
    <row r="103144" spans="2:2">
      <c r="B103144" s="150"/>
    </row>
    <row r="103145" spans="2:2">
      <c r="B103145" s="150"/>
    </row>
    <row r="103146" spans="2:2">
      <c r="B103146" s="150"/>
    </row>
    <row r="103147" spans="2:2">
      <c r="B103147" s="150"/>
    </row>
    <row r="103148" spans="2:2">
      <c r="B103148" s="150"/>
    </row>
    <row r="103149" spans="2:2">
      <c r="B103149" s="150"/>
    </row>
    <row r="103150" spans="2:2">
      <c r="B103150" s="150"/>
    </row>
    <row r="103151" spans="2:2">
      <c r="B103151" s="150"/>
    </row>
    <row r="103152" spans="2:2">
      <c r="B103152" s="150"/>
    </row>
    <row r="103153" spans="2:2">
      <c r="B103153" s="150"/>
    </row>
    <row r="103154" spans="2:2">
      <c r="B103154" s="150"/>
    </row>
    <row r="103155" spans="2:2">
      <c r="B103155" s="150"/>
    </row>
    <row r="103156" spans="2:2">
      <c r="B103156" s="150"/>
    </row>
    <row r="103157" spans="2:2">
      <c r="B103157" s="150"/>
    </row>
    <row r="103158" spans="2:2">
      <c r="B103158" s="150"/>
    </row>
    <row r="103159" spans="2:2">
      <c r="B103159" s="150"/>
    </row>
    <row r="103160" spans="2:2">
      <c r="B103160" s="150"/>
    </row>
    <row r="103161" spans="2:2">
      <c r="B103161" s="150"/>
    </row>
    <row r="103162" spans="2:2">
      <c r="B103162" s="150"/>
    </row>
    <row r="103163" spans="2:2">
      <c r="B103163" s="150"/>
    </row>
    <row r="103164" spans="2:2">
      <c r="B103164" s="150"/>
    </row>
    <row r="103165" spans="2:2">
      <c r="B103165" s="150"/>
    </row>
    <row r="103166" spans="2:2">
      <c r="B103166" s="150"/>
    </row>
    <row r="103167" spans="2:2">
      <c r="B103167" s="150"/>
    </row>
    <row r="103168" spans="2:2">
      <c r="B103168" s="150"/>
    </row>
    <row r="103169" spans="2:2">
      <c r="B103169" s="150"/>
    </row>
    <row r="103170" spans="2:2">
      <c r="B103170" s="150"/>
    </row>
    <row r="103171" spans="2:2">
      <c r="B103171" s="150"/>
    </row>
    <row r="103172" spans="2:2">
      <c r="B103172" s="150"/>
    </row>
    <row r="103173" spans="2:2">
      <c r="B103173" s="150"/>
    </row>
    <row r="103174" spans="2:2">
      <c r="B103174" s="150"/>
    </row>
    <row r="103175" spans="2:2">
      <c r="B103175" s="150"/>
    </row>
    <row r="103176" spans="2:2">
      <c r="B103176" s="150"/>
    </row>
    <row r="103177" spans="2:2">
      <c r="B103177" s="150"/>
    </row>
    <row r="103178" spans="2:2">
      <c r="B103178" s="150"/>
    </row>
    <row r="103179" spans="2:2">
      <c r="B103179" s="150"/>
    </row>
    <row r="103180" spans="2:2">
      <c r="B103180" s="150"/>
    </row>
    <row r="103181" spans="2:2">
      <c r="B103181" s="150"/>
    </row>
    <row r="103182" spans="2:2">
      <c r="B103182" s="150"/>
    </row>
    <row r="103183" spans="2:2">
      <c r="B103183" s="150"/>
    </row>
    <row r="103184" spans="2:2">
      <c r="B103184" s="150"/>
    </row>
    <row r="103185" spans="2:2">
      <c r="B103185" s="150"/>
    </row>
    <row r="103186" spans="2:2">
      <c r="B103186" s="150"/>
    </row>
    <row r="103187" spans="2:2">
      <c r="B103187" s="150"/>
    </row>
    <row r="103188" spans="2:2">
      <c r="B103188" s="150"/>
    </row>
    <row r="103189" spans="2:2">
      <c r="B103189" s="150"/>
    </row>
    <row r="103190" spans="2:2">
      <c r="B103190" s="150"/>
    </row>
    <row r="103191" spans="2:2">
      <c r="B103191" s="150"/>
    </row>
    <row r="103192" spans="2:2">
      <c r="B103192" s="150"/>
    </row>
    <row r="103193" spans="2:2">
      <c r="B103193" s="150"/>
    </row>
    <row r="103194" spans="2:2">
      <c r="B103194" s="150"/>
    </row>
    <row r="103195" spans="2:2">
      <c r="B103195" s="150"/>
    </row>
    <row r="103196" spans="2:2">
      <c r="B103196" s="150"/>
    </row>
    <row r="103197" spans="2:2">
      <c r="B103197" s="150"/>
    </row>
    <row r="103198" spans="2:2">
      <c r="B103198" s="150"/>
    </row>
    <row r="103199" spans="2:2">
      <c r="B103199" s="150"/>
    </row>
    <row r="103200" spans="2:2">
      <c r="B103200" s="150"/>
    </row>
    <row r="103201" spans="2:2">
      <c r="B103201" s="150"/>
    </row>
    <row r="103202" spans="2:2">
      <c r="B103202" s="150"/>
    </row>
    <row r="103203" spans="2:2">
      <c r="B103203" s="150"/>
    </row>
    <row r="103204" spans="2:2">
      <c r="B103204" s="150"/>
    </row>
    <row r="103205" spans="2:2">
      <c r="B103205" s="150"/>
    </row>
    <row r="103206" spans="2:2">
      <c r="B103206" s="150"/>
    </row>
    <row r="103207" spans="2:2">
      <c r="B103207" s="150"/>
    </row>
    <row r="103208" spans="2:2">
      <c r="B103208" s="150"/>
    </row>
    <row r="103209" spans="2:2">
      <c r="B103209" s="150"/>
    </row>
    <row r="103210" spans="2:2">
      <c r="B103210" s="150"/>
    </row>
    <row r="103211" spans="2:2">
      <c r="B103211" s="150"/>
    </row>
    <row r="103212" spans="2:2">
      <c r="B103212" s="150"/>
    </row>
    <row r="103213" spans="2:2">
      <c r="B103213" s="150"/>
    </row>
    <row r="103214" spans="2:2">
      <c r="B103214" s="150"/>
    </row>
    <row r="103215" spans="2:2">
      <c r="B103215" s="150"/>
    </row>
    <row r="103216" spans="2:2">
      <c r="B103216" s="150"/>
    </row>
    <row r="103217" spans="2:2">
      <c r="B103217" s="150"/>
    </row>
    <row r="103218" spans="2:2">
      <c r="B103218" s="150"/>
    </row>
    <row r="103219" spans="2:2">
      <c r="B103219" s="150"/>
    </row>
    <row r="103220" spans="2:2">
      <c r="B103220" s="150"/>
    </row>
    <row r="103221" spans="2:2">
      <c r="B103221" s="150"/>
    </row>
    <row r="103222" spans="2:2">
      <c r="B103222" s="150"/>
    </row>
    <row r="103223" spans="2:2">
      <c r="B103223" s="150"/>
    </row>
    <row r="103224" spans="2:2">
      <c r="B103224" s="150"/>
    </row>
    <row r="103225" spans="2:2">
      <c r="B103225" s="150"/>
    </row>
    <row r="103226" spans="2:2">
      <c r="B103226" s="150"/>
    </row>
    <row r="103227" spans="2:2">
      <c r="B103227" s="150"/>
    </row>
    <row r="103228" spans="2:2">
      <c r="B103228" s="150"/>
    </row>
    <row r="103229" spans="2:2">
      <c r="B103229" s="150"/>
    </row>
    <row r="103230" spans="2:2">
      <c r="B103230" s="150"/>
    </row>
    <row r="103231" spans="2:2">
      <c r="B103231" s="150"/>
    </row>
    <row r="103232" spans="2:2">
      <c r="B103232" s="150"/>
    </row>
    <row r="103233" spans="2:2">
      <c r="B103233" s="150"/>
    </row>
    <row r="103234" spans="2:2">
      <c r="B103234" s="150"/>
    </row>
    <row r="103235" spans="2:2">
      <c r="B103235" s="150"/>
    </row>
    <row r="103236" spans="2:2">
      <c r="B103236" s="150"/>
    </row>
    <row r="103237" spans="2:2">
      <c r="B103237" s="150"/>
    </row>
    <row r="103238" spans="2:2">
      <c r="B103238" s="150"/>
    </row>
    <row r="103239" spans="2:2">
      <c r="B103239" s="150"/>
    </row>
    <row r="103240" spans="2:2">
      <c r="B103240" s="150"/>
    </row>
    <row r="103241" spans="2:2">
      <c r="B103241" s="150"/>
    </row>
    <row r="103242" spans="2:2">
      <c r="B103242" s="150"/>
    </row>
    <row r="103243" spans="2:2">
      <c r="B103243" s="150"/>
    </row>
    <row r="103244" spans="2:2">
      <c r="B103244" s="150"/>
    </row>
    <row r="103245" spans="2:2">
      <c r="B103245" s="150"/>
    </row>
    <row r="103246" spans="2:2">
      <c r="B103246" s="150"/>
    </row>
    <row r="103247" spans="2:2">
      <c r="B103247" s="150"/>
    </row>
    <row r="103248" spans="2:2">
      <c r="B103248" s="150"/>
    </row>
    <row r="103249" spans="2:2">
      <c r="B103249" s="150"/>
    </row>
    <row r="103250" spans="2:2">
      <c r="B103250" s="150"/>
    </row>
    <row r="103251" spans="2:2">
      <c r="B103251" s="150"/>
    </row>
    <row r="103252" spans="2:2">
      <c r="B103252" s="150"/>
    </row>
    <row r="103253" spans="2:2">
      <c r="B103253" s="150"/>
    </row>
    <row r="103254" spans="2:2">
      <c r="B103254" s="150"/>
    </row>
    <row r="103255" spans="2:2">
      <c r="B103255" s="150"/>
    </row>
    <row r="103256" spans="2:2">
      <c r="B103256" s="150"/>
    </row>
    <row r="103257" spans="2:2">
      <c r="B103257" s="150"/>
    </row>
    <row r="103258" spans="2:2">
      <c r="B103258" s="150"/>
    </row>
    <row r="103259" spans="2:2">
      <c r="B103259" s="150"/>
    </row>
    <row r="103260" spans="2:2">
      <c r="B103260" s="150"/>
    </row>
    <row r="103261" spans="2:2">
      <c r="B103261" s="150"/>
    </row>
    <row r="103262" spans="2:2">
      <c r="B103262" s="150"/>
    </row>
    <row r="103263" spans="2:2">
      <c r="B103263" s="150"/>
    </row>
    <row r="103264" spans="2:2">
      <c r="B103264" s="150"/>
    </row>
    <row r="103265" spans="2:2">
      <c r="B103265" s="150"/>
    </row>
    <row r="103266" spans="2:2">
      <c r="B103266" s="150"/>
    </row>
    <row r="103267" spans="2:2">
      <c r="B103267" s="150"/>
    </row>
    <row r="103268" spans="2:2">
      <c r="B103268" s="150"/>
    </row>
    <row r="103269" spans="2:2">
      <c r="B103269" s="150"/>
    </row>
    <row r="103270" spans="2:2">
      <c r="B103270" s="150"/>
    </row>
    <row r="103271" spans="2:2">
      <c r="B103271" s="150"/>
    </row>
    <row r="103272" spans="2:2">
      <c r="B103272" s="150"/>
    </row>
    <row r="103273" spans="2:2">
      <c r="B103273" s="150"/>
    </row>
    <row r="103274" spans="2:2">
      <c r="B103274" s="150"/>
    </row>
    <row r="103275" spans="2:2">
      <c r="B103275" s="150"/>
    </row>
    <row r="103276" spans="2:2">
      <c r="B103276" s="150"/>
    </row>
    <row r="103277" spans="2:2">
      <c r="B103277" s="150"/>
    </row>
    <row r="103278" spans="2:2">
      <c r="B103278" s="150"/>
    </row>
    <row r="103279" spans="2:2">
      <c r="B103279" s="150"/>
    </row>
    <row r="103280" spans="2:2">
      <c r="B103280" s="150"/>
    </row>
    <row r="103281" spans="2:2">
      <c r="B103281" s="150"/>
    </row>
    <row r="103282" spans="2:2">
      <c r="B103282" s="150"/>
    </row>
    <row r="103283" spans="2:2">
      <c r="B103283" s="150"/>
    </row>
    <row r="103284" spans="2:2">
      <c r="B103284" s="150"/>
    </row>
    <row r="103285" spans="2:2">
      <c r="B103285" s="150"/>
    </row>
    <row r="103286" spans="2:2">
      <c r="B103286" s="150"/>
    </row>
    <row r="103287" spans="2:2">
      <c r="B103287" s="150"/>
    </row>
    <row r="103288" spans="2:2">
      <c r="B103288" s="150"/>
    </row>
    <row r="103289" spans="2:2">
      <c r="B103289" s="150"/>
    </row>
    <row r="103290" spans="2:2">
      <c r="B103290" s="150"/>
    </row>
    <row r="103291" spans="2:2">
      <c r="B103291" s="150"/>
    </row>
    <row r="103292" spans="2:2">
      <c r="B103292" s="150"/>
    </row>
    <row r="103293" spans="2:2">
      <c r="B103293" s="150"/>
    </row>
    <row r="103294" spans="2:2">
      <c r="B103294" s="150"/>
    </row>
    <row r="103295" spans="2:2">
      <c r="B103295" s="150"/>
    </row>
    <row r="103296" spans="2:2">
      <c r="B103296" s="150"/>
    </row>
    <row r="103297" spans="2:2">
      <c r="B103297" s="150"/>
    </row>
    <row r="103298" spans="2:2">
      <c r="B103298" s="150"/>
    </row>
    <row r="103299" spans="2:2">
      <c r="B103299" s="150"/>
    </row>
    <row r="103300" spans="2:2">
      <c r="B103300" s="150"/>
    </row>
    <row r="103301" spans="2:2">
      <c r="B103301" s="150"/>
    </row>
    <row r="103302" spans="2:2">
      <c r="B103302" s="150"/>
    </row>
    <row r="103303" spans="2:2">
      <c r="B103303" s="150"/>
    </row>
    <row r="103304" spans="2:2">
      <c r="B103304" s="150"/>
    </row>
    <row r="103305" spans="2:2">
      <c r="B103305" s="150"/>
    </row>
    <row r="103306" spans="2:2">
      <c r="B103306" s="150"/>
    </row>
    <row r="103307" spans="2:2">
      <c r="B103307" s="150"/>
    </row>
    <row r="103308" spans="2:2">
      <c r="B103308" s="150"/>
    </row>
    <row r="103309" spans="2:2">
      <c r="B103309" s="150"/>
    </row>
    <row r="103310" spans="2:2">
      <c r="B103310" s="150"/>
    </row>
    <row r="103311" spans="2:2">
      <c r="B103311" s="150"/>
    </row>
    <row r="103312" spans="2:2">
      <c r="B103312" s="150"/>
    </row>
    <row r="103313" spans="2:2">
      <c r="B103313" s="150"/>
    </row>
    <row r="103314" spans="2:2">
      <c r="B103314" s="150"/>
    </row>
    <row r="103315" spans="2:2">
      <c r="B103315" s="150"/>
    </row>
    <row r="103316" spans="2:2">
      <c r="B103316" s="150"/>
    </row>
    <row r="103317" spans="2:2">
      <c r="B103317" s="150"/>
    </row>
    <row r="103318" spans="2:2">
      <c r="B103318" s="150"/>
    </row>
    <row r="103319" spans="2:2">
      <c r="B103319" s="150"/>
    </row>
    <row r="103320" spans="2:2">
      <c r="B103320" s="150"/>
    </row>
    <row r="103321" spans="2:2">
      <c r="B103321" s="150"/>
    </row>
    <row r="103322" spans="2:2">
      <c r="B103322" s="150"/>
    </row>
    <row r="103323" spans="2:2">
      <c r="B103323" s="150"/>
    </row>
    <row r="103324" spans="2:2">
      <c r="B103324" s="150"/>
    </row>
    <row r="103325" spans="2:2">
      <c r="B103325" s="150"/>
    </row>
    <row r="103326" spans="2:2">
      <c r="B103326" s="150"/>
    </row>
    <row r="103327" spans="2:2">
      <c r="B103327" s="150"/>
    </row>
    <row r="103328" spans="2:2">
      <c r="B103328" s="150"/>
    </row>
    <row r="103329" spans="2:2">
      <c r="B103329" s="150"/>
    </row>
    <row r="103330" spans="2:2">
      <c r="B103330" s="150"/>
    </row>
    <row r="103331" spans="2:2">
      <c r="B103331" s="150"/>
    </row>
    <row r="103332" spans="2:2">
      <c r="B103332" s="150"/>
    </row>
    <row r="103333" spans="2:2">
      <c r="B103333" s="150"/>
    </row>
    <row r="103334" spans="2:2">
      <c r="B103334" s="150"/>
    </row>
    <row r="103335" spans="2:2">
      <c r="B103335" s="150"/>
    </row>
    <row r="103336" spans="2:2">
      <c r="B103336" s="150"/>
    </row>
    <row r="103337" spans="2:2">
      <c r="B103337" s="150"/>
    </row>
    <row r="103338" spans="2:2">
      <c r="B103338" s="150"/>
    </row>
    <row r="103339" spans="2:2">
      <c r="B103339" s="150"/>
    </row>
    <row r="103340" spans="2:2">
      <c r="B103340" s="150"/>
    </row>
    <row r="103341" spans="2:2">
      <c r="B103341" s="150"/>
    </row>
    <row r="103342" spans="2:2">
      <c r="B103342" s="150"/>
    </row>
    <row r="103343" spans="2:2">
      <c r="B103343" s="150"/>
    </row>
    <row r="103344" spans="2:2">
      <c r="B103344" s="150"/>
    </row>
    <row r="103345" spans="2:2">
      <c r="B103345" s="150"/>
    </row>
    <row r="103346" spans="2:2">
      <c r="B103346" s="150"/>
    </row>
    <row r="103347" spans="2:2">
      <c r="B103347" s="150"/>
    </row>
    <row r="103348" spans="2:2">
      <c r="B103348" s="150"/>
    </row>
    <row r="103349" spans="2:2">
      <c r="B103349" s="150"/>
    </row>
    <row r="103350" spans="2:2">
      <c r="B103350" s="150"/>
    </row>
    <row r="103351" spans="2:2">
      <c r="B103351" s="150"/>
    </row>
    <row r="103352" spans="2:2">
      <c r="B103352" s="150"/>
    </row>
    <row r="103353" spans="2:2">
      <c r="B103353" s="150"/>
    </row>
    <row r="103354" spans="2:2">
      <c r="B103354" s="150"/>
    </row>
    <row r="103355" spans="2:2">
      <c r="B103355" s="150"/>
    </row>
    <row r="103356" spans="2:2">
      <c r="B103356" s="150"/>
    </row>
    <row r="103357" spans="2:2">
      <c r="B103357" s="150"/>
    </row>
    <row r="103358" spans="2:2">
      <c r="B103358" s="150"/>
    </row>
    <row r="103359" spans="2:2">
      <c r="B103359" s="150"/>
    </row>
    <row r="103360" spans="2:2">
      <c r="B103360" s="150"/>
    </row>
    <row r="103361" spans="2:2">
      <c r="B103361" s="150"/>
    </row>
    <row r="103362" spans="2:2">
      <c r="B103362" s="150"/>
    </row>
    <row r="103363" spans="2:2">
      <c r="B103363" s="150"/>
    </row>
    <row r="103364" spans="2:2">
      <c r="B103364" s="150"/>
    </row>
    <row r="103365" spans="2:2">
      <c r="B103365" s="150"/>
    </row>
    <row r="103366" spans="2:2">
      <c r="B103366" s="150"/>
    </row>
    <row r="103367" spans="2:2">
      <c r="B103367" s="150"/>
    </row>
    <row r="103368" spans="2:2">
      <c r="B103368" s="150"/>
    </row>
    <row r="103369" spans="2:2">
      <c r="B103369" s="150"/>
    </row>
    <row r="103370" spans="2:2">
      <c r="B103370" s="150"/>
    </row>
    <row r="103371" spans="2:2">
      <c r="B103371" s="150"/>
    </row>
    <row r="103372" spans="2:2">
      <c r="B103372" s="150"/>
    </row>
    <row r="103373" spans="2:2">
      <c r="B103373" s="150"/>
    </row>
    <row r="103374" spans="2:2">
      <c r="B103374" s="150"/>
    </row>
    <row r="103375" spans="2:2">
      <c r="B103375" s="150"/>
    </row>
    <row r="103376" spans="2:2">
      <c r="B103376" s="150"/>
    </row>
    <row r="103377" spans="2:2">
      <c r="B103377" s="150"/>
    </row>
    <row r="103378" spans="2:2">
      <c r="B103378" s="150"/>
    </row>
    <row r="103379" spans="2:2">
      <c r="B103379" s="150"/>
    </row>
    <row r="103380" spans="2:2">
      <c r="B103380" s="150"/>
    </row>
    <row r="103381" spans="2:2">
      <c r="B103381" s="150"/>
    </row>
    <row r="103382" spans="2:2">
      <c r="B103382" s="150"/>
    </row>
    <row r="103383" spans="2:2">
      <c r="B103383" s="150"/>
    </row>
    <row r="103384" spans="2:2">
      <c r="B103384" s="150"/>
    </row>
    <row r="103385" spans="2:2">
      <c r="B103385" s="150"/>
    </row>
    <row r="103386" spans="2:2">
      <c r="B103386" s="150"/>
    </row>
    <row r="103387" spans="2:2">
      <c r="B103387" s="150"/>
    </row>
    <row r="103388" spans="2:2">
      <c r="B103388" s="150"/>
    </row>
    <row r="103389" spans="2:2">
      <c r="B103389" s="150"/>
    </row>
    <row r="103390" spans="2:2">
      <c r="B103390" s="150"/>
    </row>
    <row r="103391" spans="2:2">
      <c r="B103391" s="150"/>
    </row>
    <row r="103392" spans="2:2">
      <c r="B103392" s="150"/>
    </row>
    <row r="103393" spans="2:2">
      <c r="B103393" s="150"/>
    </row>
    <row r="103394" spans="2:2">
      <c r="B103394" s="150"/>
    </row>
    <row r="103395" spans="2:2">
      <c r="B103395" s="150"/>
    </row>
    <row r="103396" spans="2:2">
      <c r="B103396" s="150"/>
    </row>
    <row r="103397" spans="2:2">
      <c r="B103397" s="150"/>
    </row>
    <row r="103398" spans="2:2">
      <c r="B103398" s="150"/>
    </row>
    <row r="103399" spans="2:2">
      <c r="B103399" s="150"/>
    </row>
    <row r="103400" spans="2:2">
      <c r="B103400" s="150"/>
    </row>
    <row r="103401" spans="2:2">
      <c r="B103401" s="150"/>
    </row>
    <row r="103402" spans="2:2">
      <c r="B103402" s="150"/>
    </row>
    <row r="103403" spans="2:2">
      <c r="B103403" s="150"/>
    </row>
    <row r="103404" spans="2:2">
      <c r="B103404" s="150"/>
    </row>
    <row r="103405" spans="2:2">
      <c r="B103405" s="150"/>
    </row>
    <row r="103406" spans="2:2">
      <c r="B103406" s="150"/>
    </row>
    <row r="103407" spans="2:2">
      <c r="B103407" s="150"/>
    </row>
    <row r="103408" spans="2:2">
      <c r="B103408" s="150"/>
    </row>
    <row r="103409" spans="2:2">
      <c r="B103409" s="150"/>
    </row>
    <row r="103410" spans="2:2">
      <c r="B103410" s="150"/>
    </row>
    <row r="103411" spans="2:2">
      <c r="B103411" s="150"/>
    </row>
    <row r="103412" spans="2:2">
      <c r="B103412" s="150"/>
    </row>
    <row r="103413" spans="2:2">
      <c r="B103413" s="150"/>
    </row>
    <row r="103414" spans="2:2">
      <c r="B103414" s="150"/>
    </row>
    <row r="103415" spans="2:2">
      <c r="B103415" s="150"/>
    </row>
    <row r="103416" spans="2:2">
      <c r="B103416" s="150"/>
    </row>
    <row r="103417" spans="2:2">
      <c r="B103417" s="150"/>
    </row>
    <row r="103418" spans="2:2">
      <c r="B103418" s="150"/>
    </row>
    <row r="103419" spans="2:2">
      <c r="B103419" s="150"/>
    </row>
    <row r="103420" spans="2:2">
      <c r="B103420" s="150"/>
    </row>
    <row r="103421" spans="2:2">
      <c r="B103421" s="150"/>
    </row>
    <row r="103422" spans="2:2">
      <c r="B103422" s="150"/>
    </row>
    <row r="103423" spans="2:2">
      <c r="B103423" s="150"/>
    </row>
    <row r="103424" spans="2:2">
      <c r="B103424" s="150"/>
    </row>
    <row r="103425" spans="2:2">
      <c r="B103425" s="150"/>
    </row>
    <row r="103426" spans="2:2">
      <c r="B103426" s="150"/>
    </row>
    <row r="103427" spans="2:2">
      <c r="B103427" s="150"/>
    </row>
    <row r="103428" spans="2:2">
      <c r="B103428" s="150"/>
    </row>
    <row r="103429" spans="2:2">
      <c r="B103429" s="150"/>
    </row>
    <row r="103430" spans="2:2">
      <c r="B103430" s="150"/>
    </row>
    <row r="103431" spans="2:2">
      <c r="B103431" s="150"/>
    </row>
    <row r="103432" spans="2:2">
      <c r="B103432" s="150"/>
    </row>
    <row r="103433" spans="2:2">
      <c r="B103433" s="150"/>
    </row>
    <row r="103434" spans="2:2">
      <c r="B103434" s="150"/>
    </row>
    <row r="103435" spans="2:2">
      <c r="B103435" s="150"/>
    </row>
    <row r="103436" spans="2:2">
      <c r="B103436" s="150"/>
    </row>
    <row r="103437" spans="2:2">
      <c r="B103437" s="150"/>
    </row>
    <row r="103438" spans="2:2">
      <c r="B103438" s="150"/>
    </row>
    <row r="103439" spans="2:2">
      <c r="B103439" s="150"/>
    </row>
    <row r="103440" spans="2:2">
      <c r="B103440" s="150"/>
    </row>
    <row r="103441" spans="2:2">
      <c r="B103441" s="150"/>
    </row>
    <row r="103442" spans="2:2">
      <c r="B103442" s="150"/>
    </row>
    <row r="103443" spans="2:2">
      <c r="B103443" s="150"/>
    </row>
    <row r="103444" spans="2:2">
      <c r="B103444" s="150"/>
    </row>
    <row r="103445" spans="2:2">
      <c r="B103445" s="150"/>
    </row>
    <row r="103446" spans="2:2">
      <c r="B103446" s="150"/>
    </row>
    <row r="103447" spans="2:2">
      <c r="B103447" s="150"/>
    </row>
    <row r="103448" spans="2:2">
      <c r="B103448" s="150"/>
    </row>
    <row r="103449" spans="2:2">
      <c r="B103449" s="150"/>
    </row>
    <row r="103450" spans="2:2">
      <c r="B103450" s="150"/>
    </row>
    <row r="103451" spans="2:2">
      <c r="B103451" s="150"/>
    </row>
    <row r="103452" spans="2:2">
      <c r="B103452" s="150"/>
    </row>
    <row r="103453" spans="2:2">
      <c r="B103453" s="150"/>
    </row>
    <row r="103454" spans="2:2">
      <c r="B103454" s="150"/>
    </row>
    <row r="103455" spans="2:2">
      <c r="B103455" s="150"/>
    </row>
    <row r="103456" spans="2:2">
      <c r="B103456" s="150"/>
    </row>
    <row r="103457" spans="2:2">
      <c r="B103457" s="150"/>
    </row>
    <row r="103458" spans="2:2">
      <c r="B103458" s="150"/>
    </row>
    <row r="103459" spans="2:2">
      <c r="B103459" s="150"/>
    </row>
    <row r="103460" spans="2:2">
      <c r="B103460" s="150"/>
    </row>
    <row r="103461" spans="2:2">
      <c r="B103461" s="150"/>
    </row>
    <row r="103462" spans="2:2">
      <c r="B103462" s="150"/>
    </row>
    <row r="103463" spans="2:2">
      <c r="B103463" s="150"/>
    </row>
    <row r="103464" spans="2:2">
      <c r="B103464" s="150"/>
    </row>
    <row r="103465" spans="2:2">
      <c r="B103465" s="150"/>
    </row>
    <row r="103466" spans="2:2">
      <c r="B103466" s="150"/>
    </row>
    <row r="103467" spans="2:2">
      <c r="B103467" s="150"/>
    </row>
    <row r="103468" spans="2:2">
      <c r="B103468" s="150"/>
    </row>
    <row r="103469" spans="2:2">
      <c r="B103469" s="150"/>
    </row>
    <row r="103470" spans="2:2">
      <c r="B103470" s="150"/>
    </row>
    <row r="103471" spans="2:2">
      <c r="B103471" s="150"/>
    </row>
    <row r="103472" spans="2:2">
      <c r="B103472" s="150"/>
    </row>
    <row r="103473" spans="2:2">
      <c r="B103473" s="150"/>
    </row>
    <row r="103474" spans="2:2">
      <c r="B103474" s="150"/>
    </row>
    <row r="103475" spans="2:2">
      <c r="B103475" s="150"/>
    </row>
    <row r="103476" spans="2:2">
      <c r="B103476" s="150"/>
    </row>
    <row r="103477" spans="2:2">
      <c r="B103477" s="150"/>
    </row>
    <row r="103478" spans="2:2">
      <c r="B103478" s="150"/>
    </row>
    <row r="103479" spans="2:2">
      <c r="B103479" s="150"/>
    </row>
    <row r="103480" spans="2:2">
      <c r="B103480" s="150"/>
    </row>
    <row r="103481" spans="2:2">
      <c r="B103481" s="150"/>
    </row>
    <row r="103482" spans="2:2">
      <c r="B103482" s="150"/>
    </row>
    <row r="103483" spans="2:2">
      <c r="B103483" s="150"/>
    </row>
    <row r="103484" spans="2:2">
      <c r="B103484" s="150"/>
    </row>
    <row r="103485" spans="2:2">
      <c r="B103485" s="150"/>
    </row>
    <row r="103486" spans="2:2">
      <c r="B103486" s="150"/>
    </row>
    <row r="103487" spans="2:2">
      <c r="B103487" s="150"/>
    </row>
    <row r="103488" spans="2:2">
      <c r="B103488" s="150"/>
    </row>
    <row r="103489" spans="2:2">
      <c r="B103489" s="150"/>
    </row>
    <row r="103490" spans="2:2">
      <c r="B103490" s="150"/>
    </row>
    <row r="103491" spans="2:2">
      <c r="B103491" s="150"/>
    </row>
    <row r="103492" spans="2:2">
      <c r="B103492" s="150"/>
    </row>
    <row r="103493" spans="2:2">
      <c r="B103493" s="150"/>
    </row>
    <row r="103494" spans="2:2">
      <c r="B103494" s="150"/>
    </row>
    <row r="103495" spans="2:2">
      <c r="B103495" s="150"/>
    </row>
    <row r="103496" spans="2:2">
      <c r="B103496" s="150"/>
    </row>
    <row r="103497" spans="2:2">
      <c r="B103497" s="150"/>
    </row>
    <row r="103498" spans="2:2">
      <c r="B103498" s="150"/>
    </row>
    <row r="103499" spans="2:2">
      <c r="B103499" s="150"/>
    </row>
    <row r="103500" spans="2:2">
      <c r="B103500" s="150"/>
    </row>
    <row r="103501" spans="2:2">
      <c r="B103501" s="150"/>
    </row>
    <row r="103502" spans="2:2">
      <c r="B103502" s="150"/>
    </row>
    <row r="103503" spans="2:2">
      <c r="B103503" s="150"/>
    </row>
    <row r="103504" spans="2:2">
      <c r="B103504" s="150"/>
    </row>
    <row r="103505" spans="2:2">
      <c r="B103505" s="150"/>
    </row>
    <row r="103506" spans="2:2">
      <c r="B103506" s="150"/>
    </row>
    <row r="103507" spans="2:2">
      <c r="B103507" s="150"/>
    </row>
    <row r="103508" spans="2:2">
      <c r="B103508" s="150"/>
    </row>
    <row r="103509" spans="2:2">
      <c r="B103509" s="150"/>
    </row>
    <row r="103510" spans="2:2">
      <c r="B103510" s="150"/>
    </row>
    <row r="103511" spans="2:2">
      <c r="B103511" s="150"/>
    </row>
    <row r="103512" spans="2:2">
      <c r="B103512" s="150"/>
    </row>
    <row r="103513" spans="2:2">
      <c r="B103513" s="150"/>
    </row>
    <row r="103514" spans="2:2">
      <c r="B103514" s="150"/>
    </row>
    <row r="103515" spans="2:2">
      <c r="B103515" s="150"/>
    </row>
    <row r="103516" spans="2:2">
      <c r="B103516" s="150"/>
    </row>
    <row r="103517" spans="2:2">
      <c r="B103517" s="150"/>
    </row>
    <row r="103518" spans="2:2">
      <c r="B103518" s="150"/>
    </row>
    <row r="103519" spans="2:2">
      <c r="B103519" s="150"/>
    </row>
    <row r="103520" spans="2:2">
      <c r="B103520" s="150"/>
    </row>
    <row r="103521" spans="2:2">
      <c r="B103521" s="150"/>
    </row>
    <row r="103522" spans="2:2">
      <c r="B103522" s="150"/>
    </row>
    <row r="103523" spans="2:2">
      <c r="B103523" s="150"/>
    </row>
    <row r="103524" spans="2:2">
      <c r="B103524" s="150"/>
    </row>
    <row r="103525" spans="2:2">
      <c r="B103525" s="150"/>
    </row>
    <row r="103526" spans="2:2">
      <c r="B103526" s="150"/>
    </row>
    <row r="103527" spans="2:2">
      <c r="B103527" s="150"/>
    </row>
    <row r="103528" spans="2:2">
      <c r="B103528" s="150"/>
    </row>
    <row r="103529" spans="2:2">
      <c r="B103529" s="150"/>
    </row>
    <row r="103530" spans="2:2">
      <c r="B103530" s="150"/>
    </row>
    <row r="103531" spans="2:2">
      <c r="B103531" s="150"/>
    </row>
    <row r="103532" spans="2:2">
      <c r="B103532" s="150"/>
    </row>
    <row r="103533" spans="2:2">
      <c r="B103533" s="150"/>
    </row>
    <row r="103534" spans="2:2">
      <c r="B103534" s="150"/>
    </row>
    <row r="103535" spans="2:2">
      <c r="B103535" s="150"/>
    </row>
    <row r="103536" spans="2:2">
      <c r="B103536" s="150"/>
    </row>
    <row r="103537" spans="2:2">
      <c r="B103537" s="150"/>
    </row>
    <row r="103538" spans="2:2">
      <c r="B103538" s="150"/>
    </row>
    <row r="103539" spans="2:2">
      <c r="B103539" s="150"/>
    </row>
    <row r="103540" spans="2:2">
      <c r="B103540" s="150"/>
    </row>
    <row r="103541" spans="2:2">
      <c r="B103541" s="150"/>
    </row>
    <row r="103542" spans="2:2">
      <c r="B103542" s="150"/>
    </row>
    <row r="103543" spans="2:2">
      <c r="B103543" s="150"/>
    </row>
    <row r="103544" spans="2:2">
      <c r="B103544" s="150"/>
    </row>
    <row r="103545" spans="2:2">
      <c r="B103545" s="150"/>
    </row>
    <row r="103546" spans="2:2">
      <c r="B103546" s="150"/>
    </row>
    <row r="103547" spans="2:2">
      <c r="B103547" s="150"/>
    </row>
    <row r="103548" spans="2:2">
      <c r="B103548" s="150"/>
    </row>
    <row r="103549" spans="2:2">
      <c r="B103549" s="150"/>
    </row>
    <row r="103550" spans="2:2">
      <c r="B103550" s="150"/>
    </row>
    <row r="103551" spans="2:2">
      <c r="B103551" s="150"/>
    </row>
    <row r="103552" spans="2:2">
      <c r="B103552" s="150"/>
    </row>
    <row r="103553" spans="2:2">
      <c r="B103553" s="150"/>
    </row>
    <row r="103554" spans="2:2">
      <c r="B103554" s="150"/>
    </row>
    <row r="103555" spans="2:2">
      <c r="B103555" s="150"/>
    </row>
    <row r="103556" spans="2:2">
      <c r="B103556" s="150"/>
    </row>
    <row r="103557" spans="2:2">
      <c r="B103557" s="150"/>
    </row>
    <row r="103558" spans="2:2">
      <c r="B103558" s="150"/>
    </row>
    <row r="103559" spans="2:2">
      <c r="B103559" s="150"/>
    </row>
    <row r="103560" spans="2:2">
      <c r="B103560" s="150"/>
    </row>
    <row r="103561" spans="2:2">
      <c r="B103561" s="150"/>
    </row>
    <row r="103562" spans="2:2">
      <c r="B103562" s="150"/>
    </row>
    <row r="103563" spans="2:2">
      <c r="B103563" s="150"/>
    </row>
    <row r="103564" spans="2:2">
      <c r="B103564" s="150"/>
    </row>
    <row r="103565" spans="2:2">
      <c r="B103565" s="150"/>
    </row>
    <row r="103566" spans="2:2">
      <c r="B103566" s="150"/>
    </row>
    <row r="103567" spans="2:2">
      <c r="B103567" s="150"/>
    </row>
    <row r="103568" spans="2:2">
      <c r="B103568" s="150"/>
    </row>
    <row r="103569" spans="2:2">
      <c r="B103569" s="150"/>
    </row>
    <row r="103570" spans="2:2">
      <c r="B103570" s="150"/>
    </row>
    <row r="103571" spans="2:2">
      <c r="B103571" s="150"/>
    </row>
    <row r="103572" spans="2:2">
      <c r="B103572" s="150"/>
    </row>
    <row r="103573" spans="2:2">
      <c r="B103573" s="150"/>
    </row>
    <row r="103574" spans="2:2">
      <c r="B103574" s="150"/>
    </row>
    <row r="103575" spans="2:2">
      <c r="B103575" s="150"/>
    </row>
    <row r="103576" spans="2:2">
      <c r="B103576" s="150"/>
    </row>
    <row r="103577" spans="2:2">
      <c r="B103577" s="150"/>
    </row>
    <row r="103578" spans="2:2">
      <c r="B103578" s="150"/>
    </row>
    <row r="103579" spans="2:2">
      <c r="B103579" s="150"/>
    </row>
    <row r="103580" spans="2:2">
      <c r="B103580" s="150"/>
    </row>
    <row r="103581" spans="2:2">
      <c r="B103581" s="150"/>
    </row>
    <row r="103582" spans="2:2">
      <c r="B103582" s="150"/>
    </row>
    <row r="103583" spans="2:2">
      <c r="B103583" s="150"/>
    </row>
    <row r="103584" spans="2:2">
      <c r="B103584" s="150"/>
    </row>
    <row r="103585" spans="2:2">
      <c r="B103585" s="150"/>
    </row>
    <row r="103586" spans="2:2">
      <c r="B103586" s="150"/>
    </row>
    <row r="103587" spans="2:2">
      <c r="B103587" s="150"/>
    </row>
    <row r="103588" spans="2:2">
      <c r="B103588" s="150"/>
    </row>
    <row r="103589" spans="2:2">
      <c r="B103589" s="150"/>
    </row>
    <row r="103590" spans="2:2">
      <c r="B103590" s="150"/>
    </row>
    <row r="103591" spans="2:2">
      <c r="B103591" s="150"/>
    </row>
    <row r="103592" spans="2:2">
      <c r="B103592" s="150"/>
    </row>
    <row r="103593" spans="2:2">
      <c r="B103593" s="150"/>
    </row>
    <row r="103594" spans="2:2">
      <c r="B103594" s="150"/>
    </row>
    <row r="103595" spans="2:2">
      <c r="B103595" s="150"/>
    </row>
    <row r="103596" spans="2:2">
      <c r="B103596" s="150"/>
    </row>
    <row r="103597" spans="2:2">
      <c r="B103597" s="150"/>
    </row>
    <row r="103598" spans="2:2">
      <c r="B103598" s="150"/>
    </row>
    <row r="103599" spans="2:2">
      <c r="B103599" s="150"/>
    </row>
    <row r="103600" spans="2:2">
      <c r="B103600" s="150"/>
    </row>
    <row r="103601" spans="2:2">
      <c r="B103601" s="150"/>
    </row>
    <row r="103602" spans="2:2">
      <c r="B103602" s="150"/>
    </row>
    <row r="103603" spans="2:2">
      <c r="B103603" s="150"/>
    </row>
    <row r="103604" spans="2:2">
      <c r="B103604" s="150"/>
    </row>
    <row r="103605" spans="2:2">
      <c r="B103605" s="150"/>
    </row>
    <row r="103606" spans="2:2">
      <c r="B103606" s="150"/>
    </row>
    <row r="103607" spans="2:2">
      <c r="B103607" s="150"/>
    </row>
    <row r="103608" spans="2:2">
      <c r="B103608" s="150"/>
    </row>
    <row r="103609" spans="2:2">
      <c r="B103609" s="150"/>
    </row>
    <row r="103610" spans="2:2">
      <c r="B103610" s="150"/>
    </row>
    <row r="103611" spans="2:2">
      <c r="B103611" s="150"/>
    </row>
    <row r="103612" spans="2:2">
      <c r="B103612" s="150"/>
    </row>
    <row r="103613" spans="2:2">
      <c r="B103613" s="150"/>
    </row>
    <row r="103614" spans="2:2">
      <c r="B103614" s="150"/>
    </row>
    <row r="103615" spans="2:2">
      <c r="B103615" s="150"/>
    </row>
    <row r="103616" spans="2:2">
      <c r="B103616" s="150"/>
    </row>
    <row r="103617" spans="2:2">
      <c r="B103617" s="150"/>
    </row>
    <row r="103618" spans="2:2">
      <c r="B103618" s="150"/>
    </row>
    <row r="103619" spans="2:2">
      <c r="B103619" s="150"/>
    </row>
    <row r="103620" spans="2:2">
      <c r="B103620" s="150"/>
    </row>
    <row r="103621" spans="2:2">
      <c r="B103621" s="150"/>
    </row>
    <row r="103622" spans="2:2">
      <c r="B103622" s="150"/>
    </row>
    <row r="103623" spans="2:2">
      <c r="B103623" s="150"/>
    </row>
    <row r="103624" spans="2:2">
      <c r="B103624" s="150"/>
    </row>
    <row r="103625" spans="2:2">
      <c r="B103625" s="150"/>
    </row>
    <row r="103626" spans="2:2">
      <c r="B103626" s="150"/>
    </row>
    <row r="103627" spans="2:2">
      <c r="B103627" s="150"/>
    </row>
    <row r="103628" spans="2:2">
      <c r="B103628" s="150"/>
    </row>
    <row r="103629" spans="2:2">
      <c r="B103629" s="150"/>
    </row>
    <row r="103630" spans="2:2">
      <c r="B103630" s="150"/>
    </row>
    <row r="103631" spans="2:2">
      <c r="B103631" s="150"/>
    </row>
    <row r="103632" spans="2:2">
      <c r="B103632" s="150"/>
    </row>
    <row r="103633" spans="2:2">
      <c r="B103633" s="150"/>
    </row>
    <row r="103634" spans="2:2">
      <c r="B103634" s="150"/>
    </row>
    <row r="103635" spans="2:2">
      <c r="B103635" s="150"/>
    </row>
    <row r="103636" spans="2:2">
      <c r="B103636" s="150"/>
    </row>
    <row r="103637" spans="2:2">
      <c r="B103637" s="150"/>
    </row>
    <row r="103638" spans="2:2">
      <c r="B103638" s="150"/>
    </row>
    <row r="103639" spans="2:2">
      <c r="B103639" s="150"/>
    </row>
    <row r="103640" spans="2:2">
      <c r="B103640" s="150"/>
    </row>
    <row r="103641" spans="2:2">
      <c r="B103641" s="150"/>
    </row>
    <row r="103642" spans="2:2">
      <c r="B103642" s="150"/>
    </row>
    <row r="103643" spans="2:2">
      <c r="B103643" s="150"/>
    </row>
    <row r="103644" spans="2:2">
      <c r="B103644" s="150"/>
    </row>
    <row r="103645" spans="2:2">
      <c r="B103645" s="150"/>
    </row>
    <row r="103646" spans="2:2">
      <c r="B103646" s="150"/>
    </row>
    <row r="103647" spans="2:2">
      <c r="B103647" s="150"/>
    </row>
    <row r="103648" spans="2:2">
      <c r="B103648" s="150"/>
    </row>
    <row r="103649" spans="2:2">
      <c r="B103649" s="150"/>
    </row>
    <row r="103650" spans="2:2">
      <c r="B103650" s="150"/>
    </row>
    <row r="103651" spans="2:2">
      <c r="B103651" s="150"/>
    </row>
    <row r="103652" spans="2:2">
      <c r="B103652" s="150"/>
    </row>
    <row r="103653" spans="2:2">
      <c r="B103653" s="150"/>
    </row>
    <row r="103654" spans="2:2">
      <c r="B103654" s="150"/>
    </row>
    <row r="103655" spans="2:2">
      <c r="B103655" s="150"/>
    </row>
    <row r="103656" spans="2:2">
      <c r="B103656" s="150"/>
    </row>
    <row r="103657" spans="2:2">
      <c r="B103657" s="150"/>
    </row>
    <row r="103658" spans="2:2">
      <c r="B103658" s="150"/>
    </row>
    <row r="103659" spans="2:2">
      <c r="B103659" s="150"/>
    </row>
    <row r="103660" spans="2:2">
      <c r="B103660" s="150"/>
    </row>
    <row r="103661" spans="2:2">
      <c r="B103661" s="150"/>
    </row>
    <row r="103662" spans="2:2">
      <c r="B103662" s="150"/>
    </row>
    <row r="103663" spans="2:2">
      <c r="B103663" s="150"/>
    </row>
    <row r="103664" spans="2:2">
      <c r="B103664" s="150"/>
    </row>
    <row r="103665" spans="2:2">
      <c r="B103665" s="150"/>
    </row>
    <row r="103666" spans="2:2">
      <c r="B103666" s="150"/>
    </row>
    <row r="103667" spans="2:2">
      <c r="B103667" s="150"/>
    </row>
    <row r="103668" spans="2:2">
      <c r="B103668" s="150"/>
    </row>
    <row r="103669" spans="2:2">
      <c r="B103669" s="150"/>
    </row>
    <row r="103670" spans="2:2">
      <c r="B103670" s="150"/>
    </row>
    <row r="103671" spans="2:2">
      <c r="B103671" s="150"/>
    </row>
    <row r="103672" spans="2:2">
      <c r="B103672" s="150"/>
    </row>
    <row r="103673" spans="2:2">
      <c r="B103673" s="150"/>
    </row>
    <row r="103674" spans="2:2">
      <c r="B103674" s="150"/>
    </row>
    <row r="103675" spans="2:2">
      <c r="B103675" s="150"/>
    </row>
    <row r="103676" spans="2:2">
      <c r="B103676" s="150"/>
    </row>
    <row r="103677" spans="2:2">
      <c r="B103677" s="150"/>
    </row>
    <row r="103678" spans="2:2">
      <c r="B103678" s="150"/>
    </row>
    <row r="103679" spans="2:2">
      <c r="B103679" s="150"/>
    </row>
    <row r="103680" spans="2:2">
      <c r="B103680" s="150"/>
    </row>
    <row r="103681" spans="2:2">
      <c r="B103681" s="150"/>
    </row>
    <row r="103682" spans="2:2">
      <c r="B103682" s="150"/>
    </row>
    <row r="103683" spans="2:2">
      <c r="B103683" s="150"/>
    </row>
    <row r="103684" spans="2:2">
      <c r="B103684" s="150"/>
    </row>
    <row r="103685" spans="2:2">
      <c r="B103685" s="150"/>
    </row>
    <row r="103686" spans="2:2">
      <c r="B103686" s="150"/>
    </row>
    <row r="103687" spans="2:2">
      <c r="B103687" s="150"/>
    </row>
    <row r="103688" spans="2:2">
      <c r="B103688" s="150"/>
    </row>
    <row r="103689" spans="2:2">
      <c r="B103689" s="150"/>
    </row>
    <row r="103690" spans="2:2">
      <c r="B103690" s="150"/>
    </row>
    <row r="103691" spans="2:2">
      <c r="B103691" s="150"/>
    </row>
    <row r="103692" spans="2:2">
      <c r="B103692" s="150"/>
    </row>
    <row r="103693" spans="2:2">
      <c r="B103693" s="150"/>
    </row>
    <row r="103694" spans="2:2">
      <c r="B103694" s="150"/>
    </row>
    <row r="103695" spans="2:2">
      <c r="B103695" s="150"/>
    </row>
    <row r="103696" spans="2:2">
      <c r="B103696" s="150"/>
    </row>
    <row r="103697" spans="2:2">
      <c r="B103697" s="150"/>
    </row>
    <row r="103698" spans="2:2">
      <c r="B103698" s="150"/>
    </row>
    <row r="103699" spans="2:2">
      <c r="B103699" s="150"/>
    </row>
    <row r="103700" spans="2:2">
      <c r="B103700" s="150"/>
    </row>
    <row r="103701" spans="2:2">
      <c r="B103701" s="150"/>
    </row>
    <row r="103702" spans="2:2">
      <c r="B103702" s="150"/>
    </row>
    <row r="103703" spans="2:2">
      <c r="B103703" s="150"/>
    </row>
    <row r="103704" spans="2:2">
      <c r="B103704" s="150"/>
    </row>
    <row r="103705" spans="2:2">
      <c r="B103705" s="150"/>
    </row>
    <row r="103706" spans="2:2">
      <c r="B103706" s="150"/>
    </row>
    <row r="103707" spans="2:2">
      <c r="B103707" s="150"/>
    </row>
    <row r="103708" spans="2:2">
      <c r="B103708" s="150"/>
    </row>
    <row r="103709" spans="2:2">
      <c r="B103709" s="150"/>
    </row>
    <row r="103710" spans="2:2">
      <c r="B103710" s="150"/>
    </row>
    <row r="103711" spans="2:2">
      <c r="B103711" s="150"/>
    </row>
    <row r="103712" spans="2:2">
      <c r="B103712" s="150"/>
    </row>
    <row r="103713" spans="2:2">
      <c r="B103713" s="150"/>
    </row>
    <row r="103714" spans="2:2">
      <c r="B103714" s="150"/>
    </row>
    <row r="103715" spans="2:2">
      <c r="B103715" s="150"/>
    </row>
    <row r="103716" spans="2:2">
      <c r="B103716" s="150"/>
    </row>
    <row r="103717" spans="2:2">
      <c r="B103717" s="150"/>
    </row>
    <row r="103718" spans="2:2">
      <c r="B103718" s="150"/>
    </row>
    <row r="103719" spans="2:2">
      <c r="B103719" s="150"/>
    </row>
    <row r="103720" spans="2:2">
      <c r="B103720" s="150"/>
    </row>
    <row r="103721" spans="2:2">
      <c r="B103721" s="150"/>
    </row>
    <row r="103722" spans="2:2">
      <c r="B103722" s="150"/>
    </row>
    <row r="103723" spans="2:2">
      <c r="B103723" s="150"/>
    </row>
    <row r="103724" spans="2:2">
      <c r="B103724" s="150"/>
    </row>
    <row r="103725" spans="2:2">
      <c r="B103725" s="150"/>
    </row>
    <row r="103726" spans="2:2">
      <c r="B103726" s="150"/>
    </row>
    <row r="103727" spans="2:2">
      <c r="B103727" s="150"/>
    </row>
    <row r="103728" spans="2:2">
      <c r="B103728" s="150"/>
    </row>
    <row r="103729" spans="2:2">
      <c r="B103729" s="150"/>
    </row>
    <row r="103730" spans="2:2">
      <c r="B103730" s="150"/>
    </row>
    <row r="103731" spans="2:2">
      <c r="B103731" s="150"/>
    </row>
    <row r="103732" spans="2:2">
      <c r="B103732" s="150"/>
    </row>
    <row r="103733" spans="2:2">
      <c r="B103733" s="150"/>
    </row>
    <row r="103734" spans="2:2">
      <c r="B103734" s="150"/>
    </row>
    <row r="103735" spans="2:2">
      <c r="B103735" s="150"/>
    </row>
    <row r="103736" spans="2:2">
      <c r="B103736" s="150"/>
    </row>
    <row r="103737" spans="2:2">
      <c r="B103737" s="150"/>
    </row>
    <row r="103738" spans="2:2">
      <c r="B103738" s="150"/>
    </row>
    <row r="103739" spans="2:2">
      <c r="B103739" s="150"/>
    </row>
    <row r="103740" spans="2:2">
      <c r="B103740" s="150"/>
    </row>
    <row r="103741" spans="2:2">
      <c r="B103741" s="150"/>
    </row>
    <row r="103742" spans="2:2">
      <c r="B103742" s="150"/>
    </row>
    <row r="103743" spans="2:2">
      <c r="B103743" s="150"/>
    </row>
    <row r="103744" spans="2:2">
      <c r="B103744" s="150"/>
    </row>
    <row r="103745" spans="2:2">
      <c r="B103745" s="150"/>
    </row>
    <row r="103746" spans="2:2">
      <c r="B103746" s="150"/>
    </row>
    <row r="103747" spans="2:2">
      <c r="B103747" s="150"/>
    </row>
    <row r="103748" spans="2:2">
      <c r="B103748" s="150"/>
    </row>
    <row r="103749" spans="2:2">
      <c r="B103749" s="150"/>
    </row>
    <row r="103750" spans="2:2">
      <c r="B103750" s="150"/>
    </row>
    <row r="103751" spans="2:2">
      <c r="B103751" s="150"/>
    </row>
    <row r="103752" spans="2:2">
      <c r="B103752" s="150"/>
    </row>
    <row r="103753" spans="2:2">
      <c r="B103753" s="150"/>
    </row>
    <row r="103754" spans="2:2">
      <c r="B103754" s="150"/>
    </row>
    <row r="103755" spans="2:2">
      <c r="B103755" s="150"/>
    </row>
    <row r="103756" spans="2:2">
      <c r="B103756" s="150"/>
    </row>
    <row r="103757" spans="2:2">
      <c r="B103757" s="150"/>
    </row>
    <row r="103758" spans="2:2">
      <c r="B103758" s="150"/>
    </row>
    <row r="103759" spans="2:2">
      <c r="B103759" s="150"/>
    </row>
    <row r="103760" spans="2:2">
      <c r="B103760" s="150"/>
    </row>
    <row r="103761" spans="2:2">
      <c r="B103761" s="150"/>
    </row>
    <row r="103762" spans="2:2">
      <c r="B103762" s="150"/>
    </row>
    <row r="103763" spans="2:2">
      <c r="B103763" s="150"/>
    </row>
    <row r="103764" spans="2:2">
      <c r="B103764" s="150"/>
    </row>
    <row r="103765" spans="2:2">
      <c r="B103765" s="150"/>
    </row>
    <row r="103766" spans="2:2">
      <c r="B103766" s="150"/>
    </row>
    <row r="103767" spans="2:2">
      <c r="B103767" s="150"/>
    </row>
    <row r="103768" spans="2:2">
      <c r="B103768" s="150"/>
    </row>
    <row r="103769" spans="2:2">
      <c r="B103769" s="150"/>
    </row>
    <row r="103770" spans="2:2">
      <c r="B103770" s="150"/>
    </row>
    <row r="103771" spans="2:2">
      <c r="B103771" s="150"/>
    </row>
    <row r="103772" spans="2:2">
      <c r="B103772" s="150"/>
    </row>
    <row r="103773" spans="2:2">
      <c r="B103773" s="150"/>
    </row>
    <row r="103774" spans="2:2">
      <c r="B103774" s="150"/>
    </row>
    <row r="103775" spans="2:2">
      <c r="B103775" s="150"/>
    </row>
    <row r="103776" spans="2:2">
      <c r="B103776" s="150"/>
    </row>
    <row r="103777" spans="2:2">
      <c r="B103777" s="150"/>
    </row>
    <row r="103778" spans="2:2">
      <c r="B103778" s="150"/>
    </row>
    <row r="103779" spans="2:2">
      <c r="B103779" s="150"/>
    </row>
    <row r="103780" spans="2:2">
      <c r="B103780" s="150"/>
    </row>
    <row r="103781" spans="2:2">
      <c r="B103781" s="150"/>
    </row>
    <row r="103782" spans="2:2">
      <c r="B103782" s="150"/>
    </row>
    <row r="103783" spans="2:2">
      <c r="B103783" s="150"/>
    </row>
    <row r="103784" spans="2:2">
      <c r="B103784" s="150"/>
    </row>
    <row r="103785" spans="2:2">
      <c r="B103785" s="150"/>
    </row>
    <row r="103786" spans="2:2">
      <c r="B103786" s="150"/>
    </row>
    <row r="103787" spans="2:2">
      <c r="B103787" s="150"/>
    </row>
    <row r="103788" spans="2:2">
      <c r="B103788" s="150"/>
    </row>
    <row r="103789" spans="2:2">
      <c r="B103789" s="150"/>
    </row>
    <row r="103790" spans="2:2">
      <c r="B103790" s="150"/>
    </row>
    <row r="103791" spans="2:2">
      <c r="B103791" s="150"/>
    </row>
    <row r="103792" spans="2:2">
      <c r="B103792" s="150"/>
    </row>
    <row r="103793" spans="2:2">
      <c r="B103793" s="150"/>
    </row>
    <row r="103794" spans="2:2">
      <c r="B103794" s="150"/>
    </row>
    <row r="103795" spans="2:2">
      <c r="B103795" s="150"/>
    </row>
    <row r="103796" spans="2:2">
      <c r="B103796" s="150"/>
    </row>
    <row r="103797" spans="2:2">
      <c r="B103797" s="150"/>
    </row>
    <row r="103798" spans="2:2">
      <c r="B103798" s="150"/>
    </row>
    <row r="103799" spans="2:2">
      <c r="B103799" s="150"/>
    </row>
    <row r="103800" spans="2:2">
      <c r="B103800" s="150"/>
    </row>
    <row r="103801" spans="2:2">
      <c r="B103801" s="150"/>
    </row>
    <row r="103802" spans="2:2">
      <c r="B103802" s="150"/>
    </row>
    <row r="103803" spans="2:2">
      <c r="B103803" s="150"/>
    </row>
    <row r="103804" spans="2:2">
      <c r="B103804" s="150"/>
    </row>
    <row r="103805" spans="2:2">
      <c r="B103805" s="150"/>
    </row>
    <row r="103806" spans="2:2">
      <c r="B103806" s="150"/>
    </row>
    <row r="103807" spans="2:2">
      <c r="B103807" s="150"/>
    </row>
    <row r="103808" spans="2:2">
      <c r="B103808" s="150"/>
    </row>
    <row r="103809" spans="2:2">
      <c r="B103809" s="150"/>
    </row>
    <row r="103810" spans="2:2">
      <c r="B103810" s="150"/>
    </row>
    <row r="103811" spans="2:2">
      <c r="B103811" s="150"/>
    </row>
    <row r="103812" spans="2:2">
      <c r="B103812" s="150"/>
    </row>
    <row r="103813" spans="2:2">
      <c r="B103813" s="150"/>
    </row>
    <row r="103814" spans="2:2">
      <c r="B103814" s="150"/>
    </row>
    <row r="103815" spans="2:2">
      <c r="B103815" s="150"/>
    </row>
    <row r="103816" spans="2:2">
      <c r="B103816" s="150"/>
    </row>
    <row r="103817" spans="2:2">
      <c r="B103817" s="150"/>
    </row>
    <row r="103818" spans="2:2">
      <c r="B103818" s="150"/>
    </row>
    <row r="103819" spans="2:2">
      <c r="B103819" s="150"/>
    </row>
    <row r="103820" spans="2:2">
      <c r="B103820" s="150"/>
    </row>
    <row r="103821" spans="2:2">
      <c r="B103821" s="150"/>
    </row>
    <row r="103822" spans="2:2">
      <c r="B103822" s="150"/>
    </row>
    <row r="103823" spans="2:2">
      <c r="B103823" s="150"/>
    </row>
    <row r="103824" spans="2:2">
      <c r="B103824" s="150"/>
    </row>
    <row r="103825" spans="2:2">
      <c r="B103825" s="150"/>
    </row>
    <row r="103826" spans="2:2">
      <c r="B103826" s="150"/>
    </row>
    <row r="103827" spans="2:2">
      <c r="B103827" s="150"/>
    </row>
    <row r="103828" spans="2:2">
      <c r="B103828" s="150"/>
    </row>
    <row r="103829" spans="2:2">
      <c r="B103829" s="150"/>
    </row>
    <row r="103830" spans="2:2">
      <c r="B103830" s="150"/>
    </row>
    <row r="103831" spans="2:2">
      <c r="B103831" s="150"/>
    </row>
    <row r="103832" spans="2:2">
      <c r="B103832" s="150"/>
    </row>
    <row r="103833" spans="2:2">
      <c r="B103833" s="150"/>
    </row>
    <row r="103834" spans="2:2">
      <c r="B103834" s="150"/>
    </row>
    <row r="103835" spans="2:2">
      <c r="B103835" s="150"/>
    </row>
    <row r="103836" spans="2:2">
      <c r="B103836" s="150"/>
    </row>
    <row r="103837" spans="2:2">
      <c r="B103837" s="150"/>
    </row>
    <row r="103838" spans="2:2">
      <c r="B103838" s="150"/>
    </row>
    <row r="103839" spans="2:2">
      <c r="B103839" s="150"/>
    </row>
    <row r="103840" spans="2:2">
      <c r="B103840" s="150"/>
    </row>
    <row r="103841" spans="2:2">
      <c r="B103841" s="150"/>
    </row>
    <row r="103842" spans="2:2">
      <c r="B103842" s="150"/>
    </row>
    <row r="103843" spans="2:2">
      <c r="B103843" s="150"/>
    </row>
    <row r="103844" spans="2:2">
      <c r="B103844" s="150"/>
    </row>
    <row r="103845" spans="2:2">
      <c r="B103845" s="150"/>
    </row>
    <row r="103846" spans="2:2">
      <c r="B103846" s="150"/>
    </row>
    <row r="103847" spans="2:2">
      <c r="B103847" s="150"/>
    </row>
    <row r="103848" spans="2:2">
      <c r="B103848" s="150"/>
    </row>
    <row r="103849" spans="2:2">
      <c r="B103849" s="150"/>
    </row>
    <row r="103850" spans="2:2">
      <c r="B103850" s="150"/>
    </row>
    <row r="103851" spans="2:2">
      <c r="B103851" s="150"/>
    </row>
    <row r="103852" spans="2:2">
      <c r="B103852" s="150"/>
    </row>
    <row r="103853" spans="2:2">
      <c r="B103853" s="150"/>
    </row>
    <row r="103854" spans="2:2">
      <c r="B103854" s="150"/>
    </row>
    <row r="103855" spans="2:2">
      <c r="B103855" s="150"/>
    </row>
    <row r="103856" spans="2:2">
      <c r="B103856" s="150"/>
    </row>
    <row r="103857" spans="2:2">
      <c r="B103857" s="150"/>
    </row>
    <row r="103858" spans="2:2">
      <c r="B103858" s="150"/>
    </row>
    <row r="103859" spans="2:2">
      <c r="B103859" s="150"/>
    </row>
    <row r="103860" spans="2:2">
      <c r="B103860" s="150"/>
    </row>
    <row r="103861" spans="2:2">
      <c r="B103861" s="150"/>
    </row>
    <row r="103862" spans="2:2">
      <c r="B103862" s="150"/>
    </row>
    <row r="103863" spans="2:2">
      <c r="B103863" s="150"/>
    </row>
    <row r="103864" spans="2:2">
      <c r="B103864" s="150"/>
    </row>
    <row r="103865" spans="2:2">
      <c r="B103865" s="150"/>
    </row>
    <row r="103866" spans="2:2">
      <c r="B103866" s="150"/>
    </row>
    <row r="103867" spans="2:2">
      <c r="B103867" s="150"/>
    </row>
    <row r="103868" spans="2:2">
      <c r="B103868" s="150"/>
    </row>
    <row r="103869" spans="2:2">
      <c r="B103869" s="150"/>
    </row>
    <row r="103870" spans="2:2">
      <c r="B103870" s="150"/>
    </row>
    <row r="103871" spans="2:2">
      <c r="B103871" s="150"/>
    </row>
    <row r="103872" spans="2:2">
      <c r="B103872" s="150"/>
    </row>
    <row r="103873" spans="2:2">
      <c r="B103873" s="150"/>
    </row>
    <row r="103874" spans="2:2">
      <c r="B103874" s="150"/>
    </row>
    <row r="103875" spans="2:2">
      <c r="B103875" s="150"/>
    </row>
    <row r="103876" spans="2:2">
      <c r="B103876" s="150"/>
    </row>
    <row r="103877" spans="2:2">
      <c r="B103877" s="150"/>
    </row>
    <row r="103878" spans="2:2">
      <c r="B103878" s="150"/>
    </row>
    <row r="103879" spans="2:2">
      <c r="B103879" s="150"/>
    </row>
    <row r="103880" spans="2:2">
      <c r="B103880" s="150"/>
    </row>
    <row r="103881" spans="2:2">
      <c r="B103881" s="150"/>
    </row>
    <row r="103882" spans="2:2">
      <c r="B103882" s="150"/>
    </row>
    <row r="103883" spans="2:2">
      <c r="B103883" s="150"/>
    </row>
    <row r="103884" spans="2:2">
      <c r="B103884" s="150"/>
    </row>
    <row r="103885" spans="2:2">
      <c r="B103885" s="150"/>
    </row>
    <row r="103886" spans="2:2">
      <c r="B103886" s="150"/>
    </row>
    <row r="103887" spans="2:2">
      <c r="B103887" s="150"/>
    </row>
    <row r="103888" spans="2:2">
      <c r="B103888" s="150"/>
    </row>
    <row r="103889" spans="2:2">
      <c r="B103889" s="150"/>
    </row>
    <row r="103890" spans="2:2">
      <c r="B103890" s="150"/>
    </row>
    <row r="103891" spans="2:2">
      <c r="B103891" s="150"/>
    </row>
    <row r="103892" spans="2:2">
      <c r="B103892" s="150"/>
    </row>
    <row r="103893" spans="2:2">
      <c r="B103893" s="150"/>
    </row>
    <row r="103894" spans="2:2">
      <c r="B103894" s="150"/>
    </row>
    <row r="103895" spans="2:2">
      <c r="B103895" s="150"/>
    </row>
    <row r="103896" spans="2:2">
      <c r="B103896" s="150"/>
    </row>
    <row r="103897" spans="2:2">
      <c r="B103897" s="150"/>
    </row>
    <row r="103898" spans="2:2">
      <c r="B103898" s="150"/>
    </row>
    <row r="103899" spans="2:2">
      <c r="B103899" s="150"/>
    </row>
    <row r="103900" spans="2:2">
      <c r="B103900" s="150"/>
    </row>
    <row r="103901" spans="2:2">
      <c r="B103901" s="150"/>
    </row>
    <row r="103902" spans="2:2">
      <c r="B103902" s="150"/>
    </row>
    <row r="103903" spans="2:2">
      <c r="B103903" s="150"/>
    </row>
    <row r="103904" spans="2:2">
      <c r="B103904" s="150"/>
    </row>
    <row r="103905" spans="2:2">
      <c r="B103905" s="150"/>
    </row>
    <row r="103906" spans="2:2">
      <c r="B103906" s="150"/>
    </row>
    <row r="103907" spans="2:2">
      <c r="B103907" s="150"/>
    </row>
    <row r="103908" spans="2:2">
      <c r="B103908" s="150"/>
    </row>
    <row r="103909" spans="2:2">
      <c r="B103909" s="150"/>
    </row>
    <row r="103910" spans="2:2">
      <c r="B103910" s="150"/>
    </row>
    <row r="103911" spans="2:2">
      <c r="B103911" s="150"/>
    </row>
    <row r="103912" spans="2:2">
      <c r="B103912" s="150"/>
    </row>
    <row r="103913" spans="2:2">
      <c r="B103913" s="150"/>
    </row>
    <row r="103914" spans="2:2">
      <c r="B103914" s="150"/>
    </row>
    <row r="103915" spans="2:2">
      <c r="B103915" s="150"/>
    </row>
    <row r="103916" spans="2:2">
      <c r="B103916" s="150"/>
    </row>
    <row r="103917" spans="2:2">
      <c r="B103917" s="150"/>
    </row>
    <row r="103918" spans="2:2">
      <c r="B103918" s="150"/>
    </row>
    <row r="103919" spans="2:2">
      <c r="B103919" s="150"/>
    </row>
    <row r="103920" spans="2:2">
      <c r="B103920" s="150"/>
    </row>
    <row r="103921" spans="2:2">
      <c r="B103921" s="150"/>
    </row>
    <row r="103922" spans="2:2">
      <c r="B103922" s="150"/>
    </row>
    <row r="103923" spans="2:2">
      <c r="B103923" s="150"/>
    </row>
    <row r="103924" spans="2:2">
      <c r="B103924" s="150"/>
    </row>
    <row r="103925" spans="2:2">
      <c r="B103925" s="150"/>
    </row>
    <row r="103926" spans="2:2">
      <c r="B103926" s="150"/>
    </row>
    <row r="103927" spans="2:2">
      <c r="B103927" s="150"/>
    </row>
    <row r="103928" spans="2:2">
      <c r="B103928" s="150"/>
    </row>
    <row r="103929" spans="2:2">
      <c r="B103929" s="150"/>
    </row>
    <row r="103930" spans="2:2">
      <c r="B103930" s="150"/>
    </row>
    <row r="103931" spans="2:2">
      <c r="B103931" s="150"/>
    </row>
    <row r="103932" spans="2:2">
      <c r="B103932" s="150"/>
    </row>
    <row r="103933" spans="2:2">
      <c r="B103933" s="150"/>
    </row>
    <row r="103934" spans="2:2">
      <c r="B103934" s="150"/>
    </row>
    <row r="103935" spans="2:2">
      <c r="B103935" s="150"/>
    </row>
    <row r="103936" spans="2:2">
      <c r="B103936" s="150"/>
    </row>
    <row r="103937" spans="2:2">
      <c r="B103937" s="150"/>
    </row>
    <row r="103938" spans="2:2">
      <c r="B103938" s="150"/>
    </row>
    <row r="103939" spans="2:2">
      <c r="B103939" s="150"/>
    </row>
    <row r="103940" spans="2:2">
      <c r="B103940" s="150"/>
    </row>
    <row r="103941" spans="2:2">
      <c r="B103941" s="150"/>
    </row>
    <row r="103942" spans="2:2">
      <c r="B103942" s="150"/>
    </row>
    <row r="103943" spans="2:2">
      <c r="B103943" s="150"/>
    </row>
    <row r="103944" spans="2:2">
      <c r="B103944" s="150"/>
    </row>
    <row r="103945" spans="2:2">
      <c r="B103945" s="150"/>
    </row>
    <row r="103946" spans="2:2">
      <c r="B103946" s="150"/>
    </row>
    <row r="103947" spans="2:2">
      <c r="B103947" s="150"/>
    </row>
    <row r="103948" spans="2:2">
      <c r="B103948" s="150"/>
    </row>
    <row r="103949" spans="2:2">
      <c r="B103949" s="150"/>
    </row>
    <row r="103950" spans="2:2">
      <c r="B103950" s="150"/>
    </row>
    <row r="103951" spans="2:2">
      <c r="B103951" s="150"/>
    </row>
    <row r="103952" spans="2:2">
      <c r="B103952" s="150"/>
    </row>
    <row r="103953" spans="2:2">
      <c r="B103953" s="150"/>
    </row>
    <row r="103954" spans="2:2">
      <c r="B103954" s="150"/>
    </row>
    <row r="103955" spans="2:2">
      <c r="B103955" s="150"/>
    </row>
    <row r="103956" spans="2:2">
      <c r="B103956" s="150"/>
    </row>
    <row r="103957" spans="2:2">
      <c r="B103957" s="150"/>
    </row>
    <row r="103958" spans="2:2">
      <c r="B103958" s="150"/>
    </row>
    <row r="103959" spans="2:2">
      <c r="B103959" s="150"/>
    </row>
    <row r="103960" spans="2:2">
      <c r="B103960" s="150"/>
    </row>
    <row r="103961" spans="2:2">
      <c r="B103961" s="150"/>
    </row>
    <row r="103962" spans="2:2">
      <c r="B103962" s="150"/>
    </row>
    <row r="103963" spans="2:2">
      <c r="B103963" s="150"/>
    </row>
    <row r="103964" spans="2:2">
      <c r="B103964" s="150"/>
    </row>
    <row r="103965" spans="2:2">
      <c r="B103965" s="150"/>
    </row>
    <row r="103966" spans="2:2">
      <c r="B103966" s="150"/>
    </row>
    <row r="103967" spans="2:2">
      <c r="B103967" s="150"/>
    </row>
    <row r="103968" spans="2:2">
      <c r="B103968" s="150"/>
    </row>
    <row r="103969" spans="2:2">
      <c r="B103969" s="150"/>
    </row>
    <row r="103970" spans="2:2">
      <c r="B103970" s="150"/>
    </row>
    <row r="103971" spans="2:2">
      <c r="B103971" s="150"/>
    </row>
    <row r="103972" spans="2:2">
      <c r="B103972" s="150"/>
    </row>
    <row r="103973" spans="2:2">
      <c r="B103973" s="150"/>
    </row>
    <row r="103974" spans="2:2">
      <c r="B103974" s="150"/>
    </row>
    <row r="103975" spans="2:2">
      <c r="B103975" s="150"/>
    </row>
    <row r="103976" spans="2:2">
      <c r="B103976" s="150"/>
    </row>
    <row r="103977" spans="2:2">
      <c r="B103977" s="150"/>
    </row>
    <row r="103978" spans="2:2">
      <c r="B103978" s="150"/>
    </row>
    <row r="103979" spans="2:2">
      <c r="B103979" s="150"/>
    </row>
    <row r="103980" spans="2:2">
      <c r="B103980" s="150"/>
    </row>
    <row r="103981" spans="2:2">
      <c r="B103981" s="150"/>
    </row>
    <row r="103982" spans="2:2">
      <c r="B103982" s="150"/>
    </row>
    <row r="103983" spans="2:2">
      <c r="B103983" s="150"/>
    </row>
    <row r="103984" spans="2:2">
      <c r="B103984" s="150"/>
    </row>
    <row r="103985" spans="2:2">
      <c r="B103985" s="150"/>
    </row>
    <row r="103986" spans="2:2">
      <c r="B103986" s="150"/>
    </row>
    <row r="103987" spans="2:2">
      <c r="B103987" s="150"/>
    </row>
    <row r="103988" spans="2:2">
      <c r="B103988" s="150"/>
    </row>
    <row r="103989" spans="2:2">
      <c r="B103989" s="150"/>
    </row>
    <row r="103990" spans="2:2">
      <c r="B103990" s="150"/>
    </row>
    <row r="103991" spans="2:2">
      <c r="B103991" s="150"/>
    </row>
    <row r="103992" spans="2:2">
      <c r="B103992" s="150"/>
    </row>
    <row r="103993" spans="2:2">
      <c r="B103993" s="150"/>
    </row>
    <row r="103994" spans="2:2">
      <c r="B103994" s="150"/>
    </row>
    <row r="103995" spans="2:2">
      <c r="B103995" s="150"/>
    </row>
    <row r="103996" spans="2:2">
      <c r="B103996" s="150"/>
    </row>
    <row r="103997" spans="2:2">
      <c r="B103997" s="150"/>
    </row>
    <row r="103998" spans="2:2">
      <c r="B103998" s="150"/>
    </row>
    <row r="103999" spans="2:2">
      <c r="B103999" s="150"/>
    </row>
    <row r="104000" spans="2:2">
      <c r="B104000" s="150"/>
    </row>
    <row r="104001" spans="2:2">
      <c r="B104001" s="150"/>
    </row>
    <row r="104002" spans="2:2">
      <c r="B104002" s="150"/>
    </row>
    <row r="104003" spans="2:2">
      <c r="B104003" s="150"/>
    </row>
    <row r="104004" spans="2:2">
      <c r="B104004" s="150"/>
    </row>
    <row r="104005" spans="2:2">
      <c r="B104005" s="150"/>
    </row>
    <row r="104006" spans="2:2">
      <c r="B104006" s="150"/>
    </row>
    <row r="104007" spans="2:2">
      <c r="B104007" s="150"/>
    </row>
    <row r="104008" spans="2:2">
      <c r="B104008" s="150"/>
    </row>
    <row r="104009" spans="2:2">
      <c r="B104009" s="150"/>
    </row>
    <row r="104010" spans="2:2">
      <c r="B104010" s="150"/>
    </row>
    <row r="104011" spans="2:2">
      <c r="B104011" s="150"/>
    </row>
    <row r="104012" spans="2:2">
      <c r="B104012" s="150"/>
    </row>
    <row r="104013" spans="2:2">
      <c r="B104013" s="150"/>
    </row>
    <row r="104014" spans="2:2">
      <c r="B104014" s="150"/>
    </row>
    <row r="104015" spans="2:2">
      <c r="B104015" s="150"/>
    </row>
    <row r="104016" spans="2:2">
      <c r="B104016" s="150"/>
    </row>
    <row r="104017" spans="2:2">
      <c r="B104017" s="150"/>
    </row>
    <row r="104018" spans="2:2">
      <c r="B104018" s="150"/>
    </row>
    <row r="104019" spans="2:2">
      <c r="B104019" s="150"/>
    </row>
    <row r="104020" spans="2:2">
      <c r="B104020" s="150"/>
    </row>
    <row r="104021" spans="2:2">
      <c r="B104021" s="150"/>
    </row>
    <row r="104022" spans="2:2">
      <c r="B104022" s="150"/>
    </row>
    <row r="104023" spans="2:2">
      <c r="B104023" s="150"/>
    </row>
    <row r="104024" spans="2:2">
      <c r="B104024" s="150"/>
    </row>
    <row r="104025" spans="2:2">
      <c r="B104025" s="150"/>
    </row>
    <row r="104026" spans="2:2">
      <c r="B104026" s="150"/>
    </row>
    <row r="104027" spans="2:2">
      <c r="B104027" s="150"/>
    </row>
    <row r="104028" spans="2:2">
      <c r="B104028" s="150"/>
    </row>
    <row r="104029" spans="2:2">
      <c r="B104029" s="150"/>
    </row>
    <row r="104030" spans="2:2">
      <c r="B104030" s="150"/>
    </row>
    <row r="104031" spans="2:2">
      <c r="B104031" s="150"/>
    </row>
    <row r="104032" spans="2:2">
      <c r="B104032" s="150"/>
    </row>
    <row r="104033" spans="2:2">
      <c r="B104033" s="150"/>
    </row>
    <row r="104034" spans="2:2">
      <c r="B104034" s="150"/>
    </row>
    <row r="104035" spans="2:2">
      <c r="B104035" s="150"/>
    </row>
    <row r="104036" spans="2:2">
      <c r="B104036" s="150"/>
    </row>
    <row r="104037" spans="2:2">
      <c r="B104037" s="150"/>
    </row>
    <row r="104038" spans="2:2">
      <c r="B104038" s="150"/>
    </row>
    <row r="104039" spans="2:2">
      <c r="B104039" s="150"/>
    </row>
    <row r="104040" spans="2:2">
      <c r="B104040" s="150"/>
    </row>
    <row r="104041" spans="2:2">
      <c r="B104041" s="150"/>
    </row>
    <row r="104042" spans="2:2">
      <c r="B104042" s="150"/>
    </row>
    <row r="104043" spans="2:2">
      <c r="B104043" s="150"/>
    </row>
    <row r="104044" spans="2:2">
      <c r="B104044" s="150"/>
    </row>
    <row r="104045" spans="2:2">
      <c r="B104045" s="150"/>
    </row>
    <row r="104046" spans="2:2">
      <c r="B104046" s="150"/>
    </row>
    <row r="104047" spans="2:2">
      <c r="B104047" s="150"/>
    </row>
    <row r="104048" spans="2:2">
      <c r="B104048" s="150"/>
    </row>
    <row r="104049" spans="2:2">
      <c r="B104049" s="150"/>
    </row>
    <row r="104050" spans="2:2">
      <c r="B104050" s="150"/>
    </row>
    <row r="104051" spans="2:2">
      <c r="B104051" s="150"/>
    </row>
    <row r="104052" spans="2:2">
      <c r="B104052" s="150"/>
    </row>
    <row r="104053" spans="2:2">
      <c r="B104053" s="150"/>
    </row>
    <row r="104054" spans="2:2">
      <c r="B104054" s="150"/>
    </row>
    <row r="104055" spans="2:2">
      <c r="B104055" s="150"/>
    </row>
    <row r="104056" spans="2:2">
      <c r="B104056" s="150"/>
    </row>
    <row r="104057" spans="2:2">
      <c r="B104057" s="150"/>
    </row>
    <row r="104058" spans="2:2">
      <c r="B104058" s="150"/>
    </row>
    <row r="104059" spans="2:2">
      <c r="B104059" s="150"/>
    </row>
    <row r="104060" spans="2:2">
      <c r="B104060" s="150"/>
    </row>
    <row r="104061" spans="2:2">
      <c r="B104061" s="150"/>
    </row>
    <row r="104062" spans="2:2">
      <c r="B104062" s="150"/>
    </row>
    <row r="104063" spans="2:2">
      <c r="B104063" s="150"/>
    </row>
    <row r="104064" spans="2:2">
      <c r="B104064" s="150"/>
    </row>
    <row r="104065" spans="2:2">
      <c r="B104065" s="150"/>
    </row>
    <row r="104066" spans="2:2">
      <c r="B104066" s="150"/>
    </row>
    <row r="104067" spans="2:2">
      <c r="B104067" s="150"/>
    </row>
    <row r="104068" spans="2:2">
      <c r="B104068" s="150"/>
    </row>
    <row r="104069" spans="2:2">
      <c r="B104069" s="150"/>
    </row>
    <row r="104070" spans="2:2">
      <c r="B104070" s="150"/>
    </row>
    <row r="104071" spans="2:2">
      <c r="B104071" s="150"/>
    </row>
    <row r="104072" spans="2:2">
      <c r="B104072" s="150"/>
    </row>
    <row r="104073" spans="2:2">
      <c r="B104073" s="150"/>
    </row>
    <row r="104074" spans="2:2">
      <c r="B104074" s="150"/>
    </row>
    <row r="104075" spans="2:2">
      <c r="B104075" s="150"/>
    </row>
    <row r="104076" spans="2:2">
      <c r="B104076" s="150"/>
    </row>
    <row r="104077" spans="2:2">
      <c r="B104077" s="150"/>
    </row>
    <row r="104078" spans="2:2">
      <c r="B104078" s="150"/>
    </row>
    <row r="104079" spans="2:2">
      <c r="B104079" s="150"/>
    </row>
    <row r="104080" spans="2:2">
      <c r="B104080" s="150"/>
    </row>
    <row r="104081" spans="2:2">
      <c r="B104081" s="150"/>
    </row>
    <row r="104082" spans="2:2">
      <c r="B104082" s="150"/>
    </row>
    <row r="104083" spans="2:2">
      <c r="B104083" s="150"/>
    </row>
    <row r="104084" spans="2:2">
      <c r="B104084" s="150"/>
    </row>
    <row r="104085" spans="2:2">
      <c r="B104085" s="150"/>
    </row>
    <row r="104086" spans="2:2">
      <c r="B104086" s="150"/>
    </row>
    <row r="104087" spans="2:2">
      <c r="B104087" s="150"/>
    </row>
    <row r="104088" spans="2:2">
      <c r="B104088" s="150"/>
    </row>
    <row r="104089" spans="2:2">
      <c r="B104089" s="150"/>
    </row>
    <row r="104090" spans="2:2">
      <c r="B104090" s="150"/>
    </row>
    <row r="104091" spans="2:2">
      <c r="B104091" s="150"/>
    </row>
    <row r="104092" spans="2:2">
      <c r="B104092" s="150"/>
    </row>
    <row r="104093" spans="2:2">
      <c r="B104093" s="150"/>
    </row>
    <row r="104094" spans="2:2">
      <c r="B104094" s="150"/>
    </row>
    <row r="104095" spans="2:2">
      <c r="B104095" s="150"/>
    </row>
    <row r="104096" spans="2:2">
      <c r="B104096" s="150"/>
    </row>
    <row r="104097" spans="2:2">
      <c r="B104097" s="150"/>
    </row>
    <row r="104098" spans="2:2">
      <c r="B104098" s="150"/>
    </row>
    <row r="104099" spans="2:2">
      <c r="B104099" s="150"/>
    </row>
    <row r="104100" spans="2:2">
      <c r="B104100" s="150"/>
    </row>
    <row r="104101" spans="2:2">
      <c r="B104101" s="150"/>
    </row>
    <row r="104102" spans="2:2">
      <c r="B104102" s="150"/>
    </row>
    <row r="104103" spans="2:2">
      <c r="B104103" s="150"/>
    </row>
    <row r="104104" spans="2:2">
      <c r="B104104" s="150"/>
    </row>
    <row r="104105" spans="2:2">
      <c r="B104105" s="150"/>
    </row>
    <row r="104106" spans="2:2">
      <c r="B104106" s="150"/>
    </row>
    <row r="104107" spans="2:2">
      <c r="B104107" s="150"/>
    </row>
    <row r="104108" spans="2:2">
      <c r="B104108" s="150"/>
    </row>
    <row r="104109" spans="2:2">
      <c r="B104109" s="150"/>
    </row>
    <row r="104110" spans="2:2">
      <c r="B104110" s="150"/>
    </row>
    <row r="104111" spans="2:2">
      <c r="B104111" s="150"/>
    </row>
    <row r="104112" spans="2:2">
      <c r="B104112" s="150"/>
    </row>
    <row r="104113" spans="2:2">
      <c r="B104113" s="150"/>
    </row>
    <row r="104114" spans="2:2">
      <c r="B104114" s="150"/>
    </row>
    <row r="104115" spans="2:2">
      <c r="B104115" s="150"/>
    </row>
    <row r="104116" spans="2:2">
      <c r="B104116" s="150"/>
    </row>
    <row r="104117" spans="2:2">
      <c r="B104117" s="150"/>
    </row>
    <row r="104118" spans="2:2">
      <c r="B104118" s="150"/>
    </row>
    <row r="104119" spans="2:2">
      <c r="B104119" s="150"/>
    </row>
    <row r="104120" spans="2:2">
      <c r="B104120" s="150"/>
    </row>
    <row r="104121" spans="2:2">
      <c r="B104121" s="150"/>
    </row>
    <row r="104122" spans="2:2">
      <c r="B104122" s="150"/>
    </row>
    <row r="104123" spans="2:2">
      <c r="B104123" s="150"/>
    </row>
    <row r="104124" spans="2:2">
      <c r="B104124" s="150"/>
    </row>
    <row r="104125" spans="2:2">
      <c r="B104125" s="150"/>
    </row>
    <row r="104126" spans="2:2">
      <c r="B104126" s="150"/>
    </row>
    <row r="104127" spans="2:2">
      <c r="B104127" s="150"/>
    </row>
    <row r="104128" spans="2:2">
      <c r="B104128" s="150"/>
    </row>
    <row r="104129" spans="2:2">
      <c r="B104129" s="150"/>
    </row>
    <row r="104130" spans="2:2">
      <c r="B104130" s="150"/>
    </row>
    <row r="104131" spans="2:2">
      <c r="B104131" s="150"/>
    </row>
    <row r="104132" spans="2:2">
      <c r="B104132" s="150"/>
    </row>
    <row r="104133" spans="2:2">
      <c r="B104133" s="150"/>
    </row>
    <row r="104134" spans="2:2">
      <c r="B104134" s="150"/>
    </row>
    <row r="104135" spans="2:2">
      <c r="B104135" s="150"/>
    </row>
    <row r="104136" spans="2:2">
      <c r="B104136" s="150"/>
    </row>
    <row r="104137" spans="2:2">
      <c r="B104137" s="150"/>
    </row>
    <row r="104138" spans="2:2">
      <c r="B104138" s="150"/>
    </row>
    <row r="104139" spans="2:2">
      <c r="B104139" s="150"/>
    </row>
    <row r="104140" spans="2:2">
      <c r="B104140" s="150"/>
    </row>
    <row r="104141" spans="2:2">
      <c r="B104141" s="150"/>
    </row>
    <row r="104142" spans="2:2">
      <c r="B104142" s="150"/>
    </row>
    <row r="104143" spans="2:2">
      <c r="B104143" s="150"/>
    </row>
    <row r="104144" spans="2:2">
      <c r="B104144" s="150"/>
    </row>
    <row r="104145" spans="2:2">
      <c r="B104145" s="150"/>
    </row>
    <row r="104146" spans="2:2">
      <c r="B104146" s="150"/>
    </row>
    <row r="104147" spans="2:2">
      <c r="B104147" s="150"/>
    </row>
    <row r="104148" spans="2:2">
      <c r="B104148" s="150"/>
    </row>
    <row r="104149" spans="2:2">
      <c r="B104149" s="150"/>
    </row>
    <row r="104150" spans="2:2">
      <c r="B104150" s="150"/>
    </row>
    <row r="104151" spans="2:2">
      <c r="B104151" s="150"/>
    </row>
    <row r="104152" spans="2:2">
      <c r="B104152" s="150"/>
    </row>
    <row r="104153" spans="2:2">
      <c r="B104153" s="150"/>
    </row>
    <row r="104154" spans="2:2">
      <c r="B104154" s="150"/>
    </row>
    <row r="104155" spans="2:2">
      <c r="B104155" s="150"/>
    </row>
    <row r="104156" spans="2:2">
      <c r="B104156" s="150"/>
    </row>
    <row r="104157" spans="2:2">
      <c r="B104157" s="150"/>
    </row>
    <row r="104158" spans="2:2">
      <c r="B104158" s="150"/>
    </row>
    <row r="104159" spans="2:2">
      <c r="B104159" s="150"/>
    </row>
    <row r="104160" spans="2:2">
      <c r="B104160" s="150"/>
    </row>
    <row r="104161" spans="2:2">
      <c r="B104161" s="150"/>
    </row>
    <row r="104162" spans="2:2">
      <c r="B104162" s="150"/>
    </row>
    <row r="104163" spans="2:2">
      <c r="B104163" s="150"/>
    </row>
    <row r="104164" spans="2:2">
      <c r="B104164" s="150"/>
    </row>
    <row r="104165" spans="2:2">
      <c r="B104165" s="150"/>
    </row>
    <row r="104166" spans="2:2">
      <c r="B104166" s="150"/>
    </row>
    <row r="104167" spans="2:2">
      <c r="B104167" s="150"/>
    </row>
    <row r="104168" spans="2:2">
      <c r="B104168" s="150"/>
    </row>
    <row r="104169" spans="2:2">
      <c r="B104169" s="150"/>
    </row>
    <row r="104170" spans="2:2">
      <c r="B104170" s="150"/>
    </row>
    <row r="104171" spans="2:2">
      <c r="B104171" s="150"/>
    </row>
    <row r="104172" spans="2:2">
      <c r="B104172" s="150"/>
    </row>
    <row r="104173" spans="2:2">
      <c r="B104173" s="150"/>
    </row>
    <row r="104174" spans="2:2">
      <c r="B104174" s="150"/>
    </row>
    <row r="104175" spans="2:2">
      <c r="B104175" s="150"/>
    </row>
    <row r="104176" spans="2:2">
      <c r="B104176" s="150"/>
    </row>
    <row r="104177" spans="2:2">
      <c r="B104177" s="150"/>
    </row>
    <row r="104178" spans="2:2">
      <c r="B104178" s="150"/>
    </row>
    <row r="104179" spans="2:2">
      <c r="B104179" s="150"/>
    </row>
    <row r="104180" spans="2:2">
      <c r="B104180" s="150"/>
    </row>
    <row r="104181" spans="2:2">
      <c r="B104181" s="150"/>
    </row>
    <row r="104182" spans="2:2">
      <c r="B104182" s="150"/>
    </row>
    <row r="104183" spans="2:2">
      <c r="B104183" s="150"/>
    </row>
    <row r="104184" spans="2:2">
      <c r="B104184" s="150"/>
    </row>
    <row r="104185" spans="2:2">
      <c r="B104185" s="150"/>
    </row>
    <row r="104186" spans="2:2">
      <c r="B104186" s="150"/>
    </row>
    <row r="104187" spans="2:2">
      <c r="B104187" s="150"/>
    </row>
    <row r="104188" spans="2:2">
      <c r="B104188" s="150"/>
    </row>
    <row r="104189" spans="2:2">
      <c r="B104189" s="150"/>
    </row>
    <row r="104190" spans="2:2">
      <c r="B104190" s="150"/>
    </row>
    <row r="104191" spans="2:2">
      <c r="B104191" s="150"/>
    </row>
    <row r="104192" spans="2:2">
      <c r="B104192" s="150"/>
    </row>
    <row r="104193" spans="2:2">
      <c r="B104193" s="150"/>
    </row>
    <row r="104194" spans="2:2">
      <c r="B104194" s="150"/>
    </row>
    <row r="104195" spans="2:2">
      <c r="B104195" s="150"/>
    </row>
    <row r="104196" spans="2:2">
      <c r="B104196" s="150"/>
    </row>
    <row r="104197" spans="2:2">
      <c r="B104197" s="150"/>
    </row>
    <row r="104198" spans="2:2">
      <c r="B104198" s="150"/>
    </row>
    <row r="104199" spans="2:2">
      <c r="B104199" s="150"/>
    </row>
    <row r="104200" spans="2:2">
      <c r="B104200" s="150"/>
    </row>
    <row r="104201" spans="2:2">
      <c r="B104201" s="150"/>
    </row>
    <row r="104202" spans="2:2">
      <c r="B104202" s="150"/>
    </row>
    <row r="104203" spans="2:2">
      <c r="B104203" s="150"/>
    </row>
    <row r="104204" spans="2:2">
      <c r="B104204" s="150"/>
    </row>
    <row r="104205" spans="2:2">
      <c r="B104205" s="150"/>
    </row>
    <row r="104206" spans="2:2">
      <c r="B104206" s="150"/>
    </row>
    <row r="104207" spans="2:2">
      <c r="B104207" s="150"/>
    </row>
    <row r="104208" spans="2:2">
      <c r="B104208" s="150"/>
    </row>
    <row r="104209" spans="2:2">
      <c r="B104209" s="150"/>
    </row>
    <row r="104210" spans="2:2">
      <c r="B104210" s="150"/>
    </row>
    <row r="104211" spans="2:2">
      <c r="B104211" s="150"/>
    </row>
    <row r="104212" spans="2:2">
      <c r="B104212" s="150"/>
    </row>
    <row r="104213" spans="2:2">
      <c r="B104213" s="150"/>
    </row>
    <row r="104214" spans="2:2">
      <c r="B104214" s="150"/>
    </row>
    <row r="104215" spans="2:2">
      <c r="B104215" s="150"/>
    </row>
    <row r="104216" spans="2:2">
      <c r="B104216" s="150"/>
    </row>
    <row r="104217" spans="2:2">
      <c r="B104217" s="150"/>
    </row>
    <row r="104218" spans="2:2">
      <c r="B104218" s="150"/>
    </row>
    <row r="104219" spans="2:2">
      <c r="B104219" s="150"/>
    </row>
    <row r="104220" spans="2:2">
      <c r="B104220" s="150"/>
    </row>
    <row r="104221" spans="2:2">
      <c r="B104221" s="150"/>
    </row>
    <row r="104222" spans="2:2">
      <c r="B104222" s="150"/>
    </row>
    <row r="104223" spans="2:2">
      <c r="B104223" s="150"/>
    </row>
    <row r="104224" spans="2:2">
      <c r="B104224" s="150"/>
    </row>
    <row r="104225" spans="2:2">
      <c r="B104225" s="150"/>
    </row>
    <row r="104226" spans="2:2">
      <c r="B104226" s="150"/>
    </row>
    <row r="104227" spans="2:2">
      <c r="B104227" s="150"/>
    </row>
    <row r="104228" spans="2:2">
      <c r="B104228" s="150"/>
    </row>
    <row r="104229" spans="2:2">
      <c r="B104229" s="150"/>
    </row>
    <row r="104230" spans="2:2">
      <c r="B104230" s="150"/>
    </row>
    <row r="104231" spans="2:2">
      <c r="B104231" s="150"/>
    </row>
    <row r="104232" spans="2:2">
      <c r="B104232" s="150"/>
    </row>
    <row r="104233" spans="2:2">
      <c r="B104233" s="150"/>
    </row>
    <row r="104234" spans="2:2">
      <c r="B104234" s="150"/>
    </row>
    <row r="104235" spans="2:2">
      <c r="B104235" s="150"/>
    </row>
    <row r="104236" spans="2:2">
      <c r="B104236" s="150"/>
    </row>
    <row r="104237" spans="2:2">
      <c r="B104237" s="150"/>
    </row>
    <row r="104238" spans="2:2">
      <c r="B104238" s="150"/>
    </row>
    <row r="104239" spans="2:2">
      <c r="B104239" s="150"/>
    </row>
    <row r="104240" spans="2:2">
      <c r="B104240" s="150"/>
    </row>
    <row r="104241" spans="2:2">
      <c r="B104241" s="150"/>
    </row>
    <row r="104242" spans="2:2">
      <c r="B104242" s="150"/>
    </row>
    <row r="104243" spans="2:2">
      <c r="B104243" s="150"/>
    </row>
    <row r="104244" spans="2:2">
      <c r="B104244" s="150"/>
    </row>
    <row r="104245" spans="2:2">
      <c r="B104245" s="150"/>
    </row>
    <row r="104246" spans="2:2">
      <c r="B104246" s="150"/>
    </row>
    <row r="104247" spans="2:2">
      <c r="B104247" s="150"/>
    </row>
    <row r="104248" spans="2:2">
      <c r="B104248" s="150"/>
    </row>
    <row r="104249" spans="2:2">
      <c r="B104249" s="150"/>
    </row>
    <row r="104250" spans="2:2">
      <c r="B104250" s="150"/>
    </row>
    <row r="104251" spans="2:2">
      <c r="B104251" s="150"/>
    </row>
    <row r="104252" spans="2:2">
      <c r="B104252" s="150"/>
    </row>
    <row r="104253" spans="2:2">
      <c r="B104253" s="150"/>
    </row>
    <row r="104254" spans="2:2">
      <c r="B104254" s="150"/>
    </row>
    <row r="104255" spans="2:2">
      <c r="B104255" s="150"/>
    </row>
    <row r="104256" spans="2:2">
      <c r="B104256" s="150"/>
    </row>
    <row r="104257" spans="2:2">
      <c r="B104257" s="150"/>
    </row>
    <row r="104258" spans="2:2">
      <c r="B104258" s="150"/>
    </row>
    <row r="104259" spans="2:2">
      <c r="B104259" s="150"/>
    </row>
    <row r="104260" spans="2:2">
      <c r="B104260" s="150"/>
    </row>
    <row r="104261" spans="2:2">
      <c r="B104261" s="150"/>
    </row>
    <row r="104262" spans="2:2">
      <c r="B104262" s="150"/>
    </row>
    <row r="104263" spans="2:2">
      <c r="B104263" s="150"/>
    </row>
    <row r="104264" spans="2:2">
      <c r="B104264" s="150"/>
    </row>
    <row r="104265" spans="2:2">
      <c r="B104265" s="150"/>
    </row>
    <row r="104266" spans="2:2">
      <c r="B104266" s="150"/>
    </row>
    <row r="104267" spans="2:2">
      <c r="B104267" s="150"/>
    </row>
    <row r="104268" spans="2:2">
      <c r="B104268" s="150"/>
    </row>
    <row r="104269" spans="2:2">
      <c r="B104269" s="150"/>
    </row>
    <row r="104270" spans="2:2">
      <c r="B104270" s="150"/>
    </row>
    <row r="104271" spans="2:2">
      <c r="B104271" s="150"/>
    </row>
    <row r="104272" spans="2:2">
      <c r="B104272" s="150"/>
    </row>
    <row r="104273" spans="2:2">
      <c r="B104273" s="150"/>
    </row>
    <row r="104274" spans="2:2">
      <c r="B104274" s="150"/>
    </row>
    <row r="104275" spans="2:2">
      <c r="B104275" s="150"/>
    </row>
    <row r="104276" spans="2:2">
      <c r="B104276" s="150"/>
    </row>
    <row r="104277" spans="2:2">
      <c r="B104277" s="150"/>
    </row>
    <row r="104278" spans="2:2">
      <c r="B104278" s="150"/>
    </row>
    <row r="104279" spans="2:2">
      <c r="B104279" s="150"/>
    </row>
    <row r="104280" spans="2:2">
      <c r="B104280" s="150"/>
    </row>
    <row r="104281" spans="2:2">
      <c r="B104281" s="150"/>
    </row>
    <row r="104282" spans="2:2">
      <c r="B104282" s="150"/>
    </row>
    <row r="104283" spans="2:2">
      <c r="B104283" s="150"/>
    </row>
    <row r="104284" spans="2:2">
      <c r="B104284" s="150"/>
    </row>
    <row r="104285" spans="2:2">
      <c r="B104285" s="150"/>
    </row>
    <row r="104286" spans="2:2">
      <c r="B104286" s="150"/>
    </row>
    <row r="104287" spans="2:2">
      <c r="B104287" s="150"/>
    </row>
    <row r="104288" spans="2:2">
      <c r="B104288" s="150"/>
    </row>
    <row r="104289" spans="2:2">
      <c r="B104289" s="150"/>
    </row>
    <row r="104290" spans="2:2">
      <c r="B104290" s="150"/>
    </row>
    <row r="104291" spans="2:2">
      <c r="B104291" s="150"/>
    </row>
    <row r="104292" spans="2:2">
      <c r="B104292" s="150"/>
    </row>
    <row r="104293" spans="2:2">
      <c r="B104293" s="150"/>
    </row>
    <row r="104294" spans="2:2">
      <c r="B104294" s="150"/>
    </row>
    <row r="104295" spans="2:2">
      <c r="B104295" s="150"/>
    </row>
    <row r="104296" spans="2:2">
      <c r="B104296" s="150"/>
    </row>
    <row r="104297" spans="2:2">
      <c r="B104297" s="150"/>
    </row>
    <row r="104298" spans="2:2">
      <c r="B104298" s="150"/>
    </row>
    <row r="104299" spans="2:2">
      <c r="B104299" s="150"/>
    </row>
    <row r="104300" spans="2:2">
      <c r="B104300" s="150"/>
    </row>
    <row r="104301" spans="2:2">
      <c r="B104301" s="150"/>
    </row>
    <row r="104302" spans="2:2">
      <c r="B104302" s="150"/>
    </row>
    <row r="104303" spans="2:2">
      <c r="B104303" s="150"/>
    </row>
    <row r="104304" spans="2:2">
      <c r="B104304" s="150"/>
    </row>
    <row r="104305" spans="2:2">
      <c r="B104305" s="150"/>
    </row>
    <row r="104306" spans="2:2">
      <c r="B104306" s="150"/>
    </row>
    <row r="104307" spans="2:2">
      <c r="B104307" s="150"/>
    </row>
    <row r="104308" spans="2:2">
      <c r="B104308" s="150"/>
    </row>
    <row r="104309" spans="2:2">
      <c r="B104309" s="150"/>
    </row>
    <row r="104310" spans="2:2">
      <c r="B104310" s="150"/>
    </row>
    <row r="104311" spans="2:2">
      <c r="B104311" s="150"/>
    </row>
    <row r="104312" spans="2:2">
      <c r="B104312" s="150"/>
    </row>
    <row r="104313" spans="2:2">
      <c r="B104313" s="150"/>
    </row>
    <row r="104314" spans="2:2">
      <c r="B104314" s="150"/>
    </row>
    <row r="104315" spans="2:2">
      <c r="B104315" s="150"/>
    </row>
    <row r="104316" spans="2:2">
      <c r="B104316" s="150"/>
    </row>
    <row r="104317" spans="2:2">
      <c r="B104317" s="150"/>
    </row>
    <row r="104318" spans="2:2">
      <c r="B104318" s="150"/>
    </row>
    <row r="104319" spans="2:2">
      <c r="B104319" s="150"/>
    </row>
    <row r="104320" spans="2:2">
      <c r="B104320" s="150"/>
    </row>
    <row r="104321" spans="2:2">
      <c r="B104321" s="150"/>
    </row>
    <row r="104322" spans="2:2">
      <c r="B104322" s="150"/>
    </row>
    <row r="104323" spans="2:2">
      <c r="B104323" s="150"/>
    </row>
    <row r="104324" spans="2:2">
      <c r="B104324" s="150"/>
    </row>
    <row r="104325" spans="2:2">
      <c r="B104325" s="150"/>
    </row>
    <row r="104326" spans="2:2">
      <c r="B104326" s="150"/>
    </row>
    <row r="104327" spans="2:2">
      <c r="B104327" s="150"/>
    </row>
    <row r="104328" spans="2:2">
      <c r="B104328" s="150"/>
    </row>
    <row r="104329" spans="2:2">
      <c r="B104329" s="150"/>
    </row>
    <row r="104330" spans="2:2">
      <c r="B104330" s="150"/>
    </row>
    <row r="104331" spans="2:2">
      <c r="B104331" s="150"/>
    </row>
    <row r="104332" spans="2:2">
      <c r="B104332" s="150"/>
    </row>
    <row r="104333" spans="2:2">
      <c r="B104333" s="150"/>
    </row>
    <row r="104334" spans="2:2">
      <c r="B104334" s="150"/>
    </row>
    <row r="104335" spans="2:2">
      <c r="B104335" s="150"/>
    </row>
    <row r="104336" spans="2:2">
      <c r="B104336" s="150"/>
    </row>
    <row r="104337" spans="2:2">
      <c r="B104337" s="150"/>
    </row>
    <row r="104338" spans="2:2">
      <c r="B104338" s="150"/>
    </row>
    <row r="104339" spans="2:2">
      <c r="B104339" s="150"/>
    </row>
    <row r="104340" spans="2:2">
      <c r="B104340" s="150"/>
    </row>
    <row r="104341" spans="2:2">
      <c r="B104341" s="150"/>
    </row>
    <row r="104342" spans="2:2">
      <c r="B104342" s="150"/>
    </row>
    <row r="104343" spans="2:2">
      <c r="B104343" s="150"/>
    </row>
    <row r="104344" spans="2:2">
      <c r="B104344" s="150"/>
    </row>
    <row r="104345" spans="2:2">
      <c r="B104345" s="150"/>
    </row>
    <row r="104346" spans="2:2">
      <c r="B104346" s="150"/>
    </row>
    <row r="104347" spans="2:2">
      <c r="B104347" s="150"/>
    </row>
    <row r="104348" spans="2:2">
      <c r="B104348" s="150"/>
    </row>
    <row r="104349" spans="2:2">
      <c r="B104349" s="150"/>
    </row>
    <row r="104350" spans="2:2">
      <c r="B104350" s="150"/>
    </row>
    <row r="104351" spans="2:2">
      <c r="B104351" s="150"/>
    </row>
    <row r="104352" spans="2:2">
      <c r="B104352" s="150"/>
    </row>
    <row r="104353" spans="2:2">
      <c r="B104353" s="150"/>
    </row>
    <row r="104354" spans="2:2">
      <c r="B104354" s="150"/>
    </row>
    <row r="104355" spans="2:2">
      <c r="B104355" s="150"/>
    </row>
    <row r="104356" spans="2:2">
      <c r="B104356" s="150"/>
    </row>
    <row r="104357" spans="2:2">
      <c r="B104357" s="150"/>
    </row>
    <row r="104358" spans="2:2">
      <c r="B104358" s="150"/>
    </row>
    <row r="104359" spans="2:2">
      <c r="B104359" s="150"/>
    </row>
    <row r="104360" spans="2:2">
      <c r="B104360" s="150"/>
    </row>
    <row r="104361" spans="2:2">
      <c r="B104361" s="150"/>
    </row>
    <row r="104362" spans="2:2">
      <c r="B104362" s="150"/>
    </row>
    <row r="104363" spans="2:2">
      <c r="B104363" s="150"/>
    </row>
    <row r="104364" spans="2:2">
      <c r="B104364" s="150"/>
    </row>
    <row r="104365" spans="2:2">
      <c r="B104365" s="150"/>
    </row>
    <row r="104366" spans="2:2">
      <c r="B104366" s="150"/>
    </row>
    <row r="104367" spans="2:2">
      <c r="B104367" s="150"/>
    </row>
    <row r="104368" spans="2:2">
      <c r="B104368" s="150"/>
    </row>
    <row r="104369" spans="2:2">
      <c r="B104369" s="150"/>
    </row>
    <row r="104370" spans="2:2">
      <c r="B104370" s="150"/>
    </row>
    <row r="104371" spans="2:2">
      <c r="B104371" s="150"/>
    </row>
    <row r="104372" spans="2:2">
      <c r="B104372" s="150"/>
    </row>
    <row r="104373" spans="2:2">
      <c r="B104373" s="150"/>
    </row>
    <row r="104374" spans="2:2">
      <c r="B104374" s="150"/>
    </row>
    <row r="104375" spans="2:2">
      <c r="B104375" s="150"/>
    </row>
    <row r="104376" spans="2:2">
      <c r="B104376" s="150"/>
    </row>
    <row r="104377" spans="2:2">
      <c r="B104377" s="150"/>
    </row>
    <row r="104378" spans="2:2">
      <c r="B104378" s="150"/>
    </row>
    <row r="104379" spans="2:2">
      <c r="B104379" s="150"/>
    </row>
    <row r="104380" spans="2:2">
      <c r="B104380" s="150"/>
    </row>
    <row r="104381" spans="2:2">
      <c r="B104381" s="150"/>
    </row>
    <row r="104382" spans="2:2">
      <c r="B104382" s="150"/>
    </row>
    <row r="104383" spans="2:2">
      <c r="B104383" s="150"/>
    </row>
    <row r="104384" spans="2:2">
      <c r="B104384" s="150"/>
    </row>
    <row r="104385" spans="2:2">
      <c r="B104385" s="150"/>
    </row>
    <row r="104386" spans="2:2">
      <c r="B104386" s="150"/>
    </row>
    <row r="104387" spans="2:2">
      <c r="B104387" s="150"/>
    </row>
    <row r="104388" spans="2:2">
      <c r="B104388" s="150"/>
    </row>
    <row r="104389" spans="2:2">
      <c r="B104389" s="150"/>
    </row>
    <row r="104390" spans="2:2">
      <c r="B104390" s="150"/>
    </row>
    <row r="104391" spans="2:2">
      <c r="B104391" s="150"/>
    </row>
    <row r="104392" spans="2:2">
      <c r="B104392" s="150"/>
    </row>
    <row r="104393" spans="2:2">
      <c r="B104393" s="150"/>
    </row>
    <row r="104394" spans="2:2">
      <c r="B104394" s="150"/>
    </row>
    <row r="104395" spans="2:2">
      <c r="B104395" s="150"/>
    </row>
    <row r="104396" spans="2:2">
      <c r="B104396" s="150"/>
    </row>
    <row r="104397" spans="2:2">
      <c r="B104397" s="150"/>
    </row>
    <row r="104398" spans="2:2">
      <c r="B104398" s="150"/>
    </row>
    <row r="104399" spans="2:2">
      <c r="B104399" s="150"/>
    </row>
    <row r="104400" spans="2:2">
      <c r="B104400" s="150"/>
    </row>
    <row r="104401" spans="2:2">
      <c r="B104401" s="150"/>
    </row>
    <row r="104402" spans="2:2">
      <c r="B104402" s="150"/>
    </row>
    <row r="104403" spans="2:2">
      <c r="B104403" s="150"/>
    </row>
    <row r="104404" spans="2:2">
      <c r="B104404" s="150"/>
    </row>
    <row r="104405" spans="2:2">
      <c r="B104405" s="150"/>
    </row>
    <row r="104406" spans="2:2">
      <c r="B104406" s="150"/>
    </row>
    <row r="104407" spans="2:2">
      <c r="B104407" s="150"/>
    </row>
    <row r="104408" spans="2:2">
      <c r="B104408" s="150"/>
    </row>
    <row r="104409" spans="2:2">
      <c r="B104409" s="150"/>
    </row>
    <row r="104410" spans="2:2">
      <c r="B104410" s="150"/>
    </row>
    <row r="104411" spans="2:2">
      <c r="B104411" s="150"/>
    </row>
    <row r="104412" spans="2:2">
      <c r="B104412" s="150"/>
    </row>
    <row r="104413" spans="2:2">
      <c r="B104413" s="150"/>
    </row>
    <row r="104414" spans="2:2">
      <c r="B104414" s="150"/>
    </row>
    <row r="104415" spans="2:2">
      <c r="B104415" s="150"/>
    </row>
    <row r="104416" spans="2:2">
      <c r="B104416" s="150"/>
    </row>
    <row r="104417" spans="2:2">
      <c r="B104417" s="150"/>
    </row>
    <row r="104418" spans="2:2">
      <c r="B104418" s="150"/>
    </row>
    <row r="104419" spans="2:2">
      <c r="B104419" s="150"/>
    </row>
    <row r="104420" spans="2:2">
      <c r="B104420" s="150"/>
    </row>
    <row r="104421" spans="2:2">
      <c r="B104421" s="150"/>
    </row>
    <row r="104422" spans="2:2">
      <c r="B104422" s="150"/>
    </row>
    <row r="104423" spans="2:2">
      <c r="B104423" s="150"/>
    </row>
    <row r="104424" spans="2:2">
      <c r="B104424" s="150"/>
    </row>
    <row r="104425" spans="2:2">
      <c r="B104425" s="150"/>
    </row>
    <row r="104426" spans="2:2">
      <c r="B104426" s="150"/>
    </row>
    <row r="104427" spans="2:2">
      <c r="B104427" s="150"/>
    </row>
    <row r="104428" spans="2:2">
      <c r="B104428" s="150"/>
    </row>
    <row r="104429" spans="2:2">
      <c r="B104429" s="150"/>
    </row>
    <row r="104430" spans="2:2">
      <c r="B104430" s="150"/>
    </row>
    <row r="104431" spans="2:2">
      <c r="B104431" s="150"/>
    </row>
    <row r="104432" spans="2:2">
      <c r="B104432" s="150"/>
    </row>
    <row r="104433" spans="2:2">
      <c r="B104433" s="150"/>
    </row>
    <row r="104434" spans="2:2">
      <c r="B104434" s="150"/>
    </row>
    <row r="104435" spans="2:2">
      <c r="B104435" s="150"/>
    </row>
    <row r="104436" spans="2:2">
      <c r="B104436" s="150"/>
    </row>
    <row r="104437" spans="2:2">
      <c r="B104437" s="150"/>
    </row>
    <row r="104438" spans="2:2">
      <c r="B104438" s="150"/>
    </row>
    <row r="104439" spans="2:2">
      <c r="B104439" s="150"/>
    </row>
    <row r="104440" spans="2:2">
      <c r="B104440" s="150"/>
    </row>
    <row r="104441" spans="2:2">
      <c r="B104441" s="150"/>
    </row>
    <row r="104442" spans="2:2">
      <c r="B104442" s="150"/>
    </row>
    <row r="104443" spans="2:2">
      <c r="B104443" s="150"/>
    </row>
    <row r="104444" spans="2:2">
      <c r="B104444" s="150"/>
    </row>
    <row r="104445" spans="2:2">
      <c r="B104445" s="150"/>
    </row>
    <row r="104446" spans="2:2">
      <c r="B104446" s="150"/>
    </row>
    <row r="104447" spans="2:2">
      <c r="B104447" s="150"/>
    </row>
    <row r="104448" spans="2:2">
      <c r="B104448" s="150"/>
    </row>
    <row r="104449" spans="2:2">
      <c r="B104449" s="150"/>
    </row>
    <row r="104450" spans="2:2">
      <c r="B104450" s="150"/>
    </row>
    <row r="104451" spans="2:2">
      <c r="B104451" s="150"/>
    </row>
    <row r="104452" spans="2:2">
      <c r="B104452" s="150"/>
    </row>
    <row r="104453" spans="2:2">
      <c r="B104453" s="150"/>
    </row>
    <row r="104454" spans="2:2">
      <c r="B104454" s="150"/>
    </row>
    <row r="104455" spans="2:2">
      <c r="B104455" s="150"/>
    </row>
    <row r="104456" spans="2:2">
      <c r="B104456" s="150"/>
    </row>
    <row r="104457" spans="2:2">
      <c r="B104457" s="150"/>
    </row>
    <row r="104458" spans="2:2">
      <c r="B104458" s="150"/>
    </row>
    <row r="104459" spans="2:2">
      <c r="B104459" s="150"/>
    </row>
    <row r="104460" spans="2:2">
      <c r="B104460" s="150"/>
    </row>
    <row r="104461" spans="2:2">
      <c r="B104461" s="150"/>
    </row>
    <row r="104462" spans="2:2">
      <c r="B104462" s="150"/>
    </row>
    <row r="104463" spans="2:2">
      <c r="B104463" s="150"/>
    </row>
    <row r="104464" spans="2:2">
      <c r="B104464" s="150"/>
    </row>
    <row r="104465" spans="2:2">
      <c r="B104465" s="150"/>
    </row>
    <row r="104466" spans="2:2">
      <c r="B104466" s="150"/>
    </row>
    <row r="104467" spans="2:2">
      <c r="B104467" s="150"/>
    </row>
    <row r="104468" spans="2:2">
      <c r="B104468" s="150"/>
    </row>
    <row r="104469" spans="2:2">
      <c r="B104469" s="150"/>
    </row>
    <row r="104470" spans="2:2">
      <c r="B104470" s="150"/>
    </row>
    <row r="104471" spans="2:2">
      <c r="B104471" s="150"/>
    </row>
    <row r="104472" spans="2:2">
      <c r="B104472" s="150"/>
    </row>
    <row r="104473" spans="2:2">
      <c r="B104473" s="150"/>
    </row>
    <row r="104474" spans="2:2">
      <c r="B104474" s="150"/>
    </row>
    <row r="104475" spans="2:2">
      <c r="B104475" s="150"/>
    </row>
    <row r="104476" spans="2:2">
      <c r="B104476" s="150"/>
    </row>
    <row r="104477" spans="2:2">
      <c r="B104477" s="150"/>
    </row>
    <row r="104478" spans="2:2">
      <c r="B104478" s="150"/>
    </row>
    <row r="104479" spans="2:2">
      <c r="B104479" s="150"/>
    </row>
    <row r="104480" spans="2:2">
      <c r="B104480" s="150"/>
    </row>
    <row r="104481" spans="2:2">
      <c r="B104481" s="150"/>
    </row>
    <row r="104482" spans="2:2">
      <c r="B104482" s="150"/>
    </row>
    <row r="104483" spans="2:2">
      <c r="B104483" s="150"/>
    </row>
    <row r="104484" spans="2:2">
      <c r="B104484" s="150"/>
    </row>
    <row r="104485" spans="2:2">
      <c r="B104485" s="150"/>
    </row>
    <row r="104486" spans="2:2">
      <c r="B104486" s="150"/>
    </row>
    <row r="104487" spans="2:2">
      <c r="B104487" s="150"/>
    </row>
    <row r="104488" spans="2:2">
      <c r="B104488" s="150"/>
    </row>
    <row r="104489" spans="2:2">
      <c r="B104489" s="150"/>
    </row>
    <row r="104490" spans="2:2">
      <c r="B104490" s="150"/>
    </row>
    <row r="104491" spans="2:2">
      <c r="B104491" s="150"/>
    </row>
    <row r="104492" spans="2:2">
      <c r="B104492" s="150"/>
    </row>
    <row r="104493" spans="2:2">
      <c r="B104493" s="150"/>
    </row>
    <row r="104494" spans="2:2">
      <c r="B104494" s="150"/>
    </row>
    <row r="104495" spans="2:2">
      <c r="B104495" s="150"/>
    </row>
    <row r="104496" spans="2:2">
      <c r="B104496" s="150"/>
    </row>
    <row r="104497" spans="2:2">
      <c r="B104497" s="150"/>
    </row>
    <row r="104498" spans="2:2">
      <c r="B104498" s="150"/>
    </row>
    <row r="104499" spans="2:2">
      <c r="B104499" s="150"/>
    </row>
    <row r="104500" spans="2:2">
      <c r="B104500" s="150"/>
    </row>
    <row r="104501" spans="2:2">
      <c r="B104501" s="150"/>
    </row>
    <row r="104502" spans="2:2">
      <c r="B104502" s="150"/>
    </row>
    <row r="104503" spans="2:2">
      <c r="B104503" s="150"/>
    </row>
    <row r="104504" spans="2:2">
      <c r="B104504" s="150"/>
    </row>
    <row r="104505" spans="2:2">
      <c r="B104505" s="150"/>
    </row>
    <row r="104506" spans="2:2">
      <c r="B104506" s="150"/>
    </row>
    <row r="104507" spans="2:2">
      <c r="B104507" s="150"/>
    </row>
    <row r="104508" spans="2:2">
      <c r="B104508" s="150"/>
    </row>
    <row r="104509" spans="2:2">
      <c r="B104509" s="150"/>
    </row>
    <row r="104510" spans="2:2">
      <c r="B104510" s="150"/>
    </row>
    <row r="104511" spans="2:2">
      <c r="B104511" s="150"/>
    </row>
    <row r="104512" spans="2:2">
      <c r="B104512" s="150"/>
    </row>
    <row r="104513" spans="2:2">
      <c r="B104513" s="150"/>
    </row>
    <row r="104514" spans="2:2">
      <c r="B104514" s="150"/>
    </row>
    <row r="104515" spans="2:2">
      <c r="B104515" s="150"/>
    </row>
    <row r="104516" spans="2:2">
      <c r="B104516" s="150"/>
    </row>
    <row r="104517" spans="2:2">
      <c r="B104517" s="150"/>
    </row>
    <row r="104518" spans="2:2">
      <c r="B104518" s="150"/>
    </row>
    <row r="104519" spans="2:2">
      <c r="B104519" s="150"/>
    </row>
    <row r="104520" spans="2:2">
      <c r="B104520" s="150"/>
    </row>
    <row r="104521" spans="2:2">
      <c r="B104521" s="150"/>
    </row>
    <row r="104522" spans="2:2">
      <c r="B104522" s="150"/>
    </row>
    <row r="104523" spans="2:2">
      <c r="B104523" s="150"/>
    </row>
    <row r="104524" spans="2:2">
      <c r="B104524" s="150"/>
    </row>
    <row r="104525" spans="2:2">
      <c r="B104525" s="150"/>
    </row>
    <row r="104526" spans="2:2">
      <c r="B104526" s="150"/>
    </row>
    <row r="104527" spans="2:2">
      <c r="B104527" s="150"/>
    </row>
    <row r="104528" spans="2:2">
      <c r="B104528" s="150"/>
    </row>
    <row r="104529" spans="2:2">
      <c r="B104529" s="150"/>
    </row>
    <row r="104530" spans="2:2">
      <c r="B104530" s="150"/>
    </row>
    <row r="104531" spans="2:2">
      <c r="B104531" s="150"/>
    </row>
    <row r="104532" spans="2:2">
      <c r="B104532" s="150"/>
    </row>
    <row r="104533" spans="2:2">
      <c r="B104533" s="150"/>
    </row>
    <row r="104534" spans="2:2">
      <c r="B104534" s="150"/>
    </row>
    <row r="104535" spans="2:2">
      <c r="B104535" s="150"/>
    </row>
    <row r="104536" spans="2:2">
      <c r="B104536" s="150"/>
    </row>
    <row r="104537" spans="2:2">
      <c r="B104537" s="150"/>
    </row>
    <row r="104538" spans="2:2">
      <c r="B104538" s="150"/>
    </row>
    <row r="104539" spans="2:2">
      <c r="B104539" s="150"/>
    </row>
    <row r="104540" spans="2:2">
      <c r="B104540" s="150"/>
    </row>
    <row r="104541" spans="2:2">
      <c r="B104541" s="150"/>
    </row>
    <row r="104542" spans="2:2">
      <c r="B104542" s="150"/>
    </row>
    <row r="104543" spans="2:2">
      <c r="B104543" s="150"/>
    </row>
    <row r="104544" spans="2:2">
      <c r="B104544" s="150"/>
    </row>
    <row r="104545" spans="2:2">
      <c r="B104545" s="150"/>
    </row>
    <row r="104546" spans="2:2">
      <c r="B104546" s="150"/>
    </row>
    <row r="104547" spans="2:2">
      <c r="B104547" s="150"/>
    </row>
    <row r="104548" spans="2:2">
      <c r="B104548" s="150"/>
    </row>
    <row r="104549" spans="2:2">
      <c r="B104549" s="150"/>
    </row>
    <row r="104550" spans="2:2">
      <c r="B104550" s="150"/>
    </row>
    <row r="104551" spans="2:2">
      <c r="B104551" s="150"/>
    </row>
    <row r="104552" spans="2:2">
      <c r="B104552" s="150"/>
    </row>
    <row r="104553" spans="2:2">
      <c r="B104553" s="150"/>
    </row>
    <row r="104554" spans="2:2">
      <c r="B104554" s="150"/>
    </row>
    <row r="104555" spans="2:2">
      <c r="B104555" s="150"/>
    </row>
    <row r="104556" spans="2:2">
      <c r="B104556" s="150"/>
    </row>
    <row r="104557" spans="2:2">
      <c r="B104557" s="150"/>
    </row>
    <row r="104558" spans="2:2">
      <c r="B104558" s="150"/>
    </row>
    <row r="104559" spans="2:2">
      <c r="B104559" s="150"/>
    </row>
    <row r="104560" spans="2:2">
      <c r="B104560" s="150"/>
    </row>
    <row r="104561" spans="2:2">
      <c r="B104561" s="150"/>
    </row>
    <row r="104562" spans="2:2">
      <c r="B104562" s="150"/>
    </row>
    <row r="104563" spans="2:2">
      <c r="B104563" s="150"/>
    </row>
    <row r="104564" spans="2:2">
      <c r="B104564" s="150"/>
    </row>
    <row r="104565" spans="2:2">
      <c r="B104565" s="150"/>
    </row>
    <row r="104566" spans="2:2">
      <c r="B104566" s="150"/>
    </row>
    <row r="104567" spans="2:2">
      <c r="B104567" s="150"/>
    </row>
    <row r="104568" spans="2:2">
      <c r="B104568" s="150"/>
    </row>
    <row r="104569" spans="2:2">
      <c r="B104569" s="150"/>
    </row>
    <row r="104570" spans="2:2">
      <c r="B104570" s="150"/>
    </row>
    <row r="104571" spans="2:2">
      <c r="B104571" s="150"/>
    </row>
    <row r="104572" spans="2:2">
      <c r="B104572" s="150"/>
    </row>
    <row r="104573" spans="2:2">
      <c r="B104573" s="150"/>
    </row>
    <row r="104574" spans="2:2">
      <c r="B104574" s="150"/>
    </row>
    <row r="104575" spans="2:2">
      <c r="B104575" s="150"/>
    </row>
    <row r="104576" spans="2:2">
      <c r="B104576" s="150"/>
    </row>
    <row r="104577" spans="2:2">
      <c r="B104577" s="150"/>
    </row>
    <row r="104578" spans="2:2">
      <c r="B104578" s="150"/>
    </row>
    <row r="104579" spans="2:2">
      <c r="B104579" s="150"/>
    </row>
    <row r="104580" spans="2:2">
      <c r="B104580" s="150"/>
    </row>
    <row r="104581" spans="2:2">
      <c r="B104581" s="150"/>
    </row>
    <row r="104582" spans="2:2">
      <c r="B104582" s="150"/>
    </row>
    <row r="104583" spans="2:2">
      <c r="B104583" s="150"/>
    </row>
    <row r="104584" spans="2:2">
      <c r="B104584" s="150"/>
    </row>
    <row r="104585" spans="2:2">
      <c r="B104585" s="150"/>
    </row>
    <row r="104586" spans="2:2">
      <c r="B104586" s="150"/>
    </row>
    <row r="104587" spans="2:2">
      <c r="B104587" s="150"/>
    </row>
    <row r="104588" spans="2:2">
      <c r="B104588" s="150"/>
    </row>
    <row r="104589" spans="2:2">
      <c r="B104589" s="150"/>
    </row>
    <row r="104590" spans="2:2">
      <c r="B104590" s="150"/>
    </row>
    <row r="104591" spans="2:2">
      <c r="B104591" s="150"/>
    </row>
    <row r="104592" spans="2:2">
      <c r="B104592" s="150"/>
    </row>
    <row r="104593" spans="2:2">
      <c r="B104593" s="150"/>
    </row>
    <row r="104594" spans="2:2">
      <c r="B104594" s="150"/>
    </row>
    <row r="104595" spans="2:2">
      <c r="B104595" s="150"/>
    </row>
    <row r="104596" spans="2:2">
      <c r="B104596" s="150"/>
    </row>
    <row r="104597" spans="2:2">
      <c r="B104597" s="150"/>
    </row>
    <row r="104598" spans="2:2">
      <c r="B104598" s="150"/>
    </row>
    <row r="104599" spans="2:2">
      <c r="B104599" s="150"/>
    </row>
    <row r="104600" spans="2:2">
      <c r="B104600" s="150"/>
    </row>
    <row r="104601" spans="2:2">
      <c r="B104601" s="150"/>
    </row>
    <row r="104602" spans="2:2">
      <c r="B104602" s="150"/>
    </row>
    <row r="104603" spans="2:2">
      <c r="B104603" s="150"/>
    </row>
    <row r="104604" spans="2:2">
      <c r="B104604" s="150"/>
    </row>
    <row r="104605" spans="2:2">
      <c r="B104605" s="150"/>
    </row>
    <row r="104606" spans="2:2">
      <c r="B104606" s="150"/>
    </row>
    <row r="104607" spans="2:2">
      <c r="B104607" s="150"/>
    </row>
    <row r="104608" spans="2:2">
      <c r="B104608" s="150"/>
    </row>
    <row r="104609" spans="2:2">
      <c r="B104609" s="150"/>
    </row>
    <row r="104610" spans="2:2">
      <c r="B104610" s="150"/>
    </row>
    <row r="104611" spans="2:2">
      <c r="B104611" s="150"/>
    </row>
    <row r="104612" spans="2:2">
      <c r="B104612" s="150"/>
    </row>
    <row r="104613" spans="2:2">
      <c r="B104613" s="150"/>
    </row>
    <row r="104614" spans="2:2">
      <c r="B104614" s="150"/>
    </row>
    <row r="104615" spans="2:2">
      <c r="B104615" s="150"/>
    </row>
    <row r="104616" spans="2:2">
      <c r="B104616" s="150"/>
    </row>
    <row r="104617" spans="2:2">
      <c r="B104617" s="150"/>
    </row>
    <row r="104618" spans="2:2">
      <c r="B104618" s="150"/>
    </row>
    <row r="104619" spans="2:2">
      <c r="B104619" s="150"/>
    </row>
    <row r="104620" spans="2:2">
      <c r="B104620" s="150"/>
    </row>
    <row r="104621" spans="2:2">
      <c r="B104621" s="150"/>
    </row>
    <row r="104622" spans="2:2">
      <c r="B104622" s="150"/>
    </row>
    <row r="104623" spans="2:2">
      <c r="B104623" s="150"/>
    </row>
    <row r="104624" spans="2:2">
      <c r="B104624" s="150"/>
    </row>
    <row r="104625" spans="2:2">
      <c r="B104625" s="150"/>
    </row>
    <row r="104626" spans="2:2">
      <c r="B104626" s="150"/>
    </row>
    <row r="104627" spans="2:2">
      <c r="B104627" s="150"/>
    </row>
    <row r="104628" spans="2:2">
      <c r="B104628" s="150"/>
    </row>
    <row r="104629" spans="2:2">
      <c r="B104629" s="150"/>
    </row>
    <row r="104630" spans="2:2">
      <c r="B104630" s="150"/>
    </row>
    <row r="104631" spans="2:2">
      <c r="B104631" s="150"/>
    </row>
    <row r="104632" spans="2:2">
      <c r="B104632" s="150"/>
    </row>
    <row r="104633" spans="2:2">
      <c r="B104633" s="150"/>
    </row>
    <row r="104634" spans="2:2">
      <c r="B104634" s="150"/>
    </row>
    <row r="104635" spans="2:2">
      <c r="B104635" s="150"/>
    </row>
    <row r="104636" spans="2:2">
      <c r="B104636" s="150"/>
    </row>
    <row r="104637" spans="2:2">
      <c r="B104637" s="150"/>
    </row>
    <row r="104638" spans="2:2">
      <c r="B104638" s="150"/>
    </row>
    <row r="104639" spans="2:2">
      <c r="B104639" s="150"/>
    </row>
    <row r="104640" spans="2:2">
      <c r="B104640" s="150"/>
    </row>
    <row r="104641" spans="2:2">
      <c r="B104641" s="150"/>
    </row>
    <row r="104642" spans="2:2">
      <c r="B104642" s="150"/>
    </row>
    <row r="104643" spans="2:2">
      <c r="B104643" s="150"/>
    </row>
    <row r="104644" spans="2:2">
      <c r="B104644" s="150"/>
    </row>
    <row r="104645" spans="2:2">
      <c r="B104645" s="150"/>
    </row>
    <row r="104646" spans="2:2">
      <c r="B104646" s="150"/>
    </row>
    <row r="104647" spans="2:2">
      <c r="B104647" s="150"/>
    </row>
    <row r="104648" spans="2:2">
      <c r="B104648" s="150"/>
    </row>
    <row r="104649" spans="2:2">
      <c r="B104649" s="150"/>
    </row>
    <row r="104650" spans="2:2">
      <c r="B104650" s="150"/>
    </row>
    <row r="104651" spans="2:2">
      <c r="B104651" s="150"/>
    </row>
    <row r="104652" spans="2:2">
      <c r="B104652" s="150"/>
    </row>
    <row r="104653" spans="2:2">
      <c r="B104653" s="150"/>
    </row>
    <row r="104654" spans="2:2">
      <c r="B104654" s="150"/>
    </row>
    <row r="104655" spans="2:2">
      <c r="B104655" s="150"/>
    </row>
    <row r="104656" spans="2:2">
      <c r="B104656" s="150"/>
    </row>
    <row r="104657" spans="2:2">
      <c r="B104657" s="150"/>
    </row>
    <row r="104658" spans="2:2">
      <c r="B104658" s="150"/>
    </row>
    <row r="104659" spans="2:2">
      <c r="B104659" s="150"/>
    </row>
    <row r="104660" spans="2:2">
      <c r="B104660" s="150"/>
    </row>
    <row r="104661" spans="2:2">
      <c r="B104661" s="150"/>
    </row>
    <row r="104662" spans="2:2">
      <c r="B104662" s="150"/>
    </row>
    <row r="104663" spans="2:2">
      <c r="B104663" s="150"/>
    </row>
    <row r="104664" spans="2:2">
      <c r="B104664" s="150"/>
    </row>
    <row r="104665" spans="2:2">
      <c r="B104665" s="150"/>
    </row>
    <row r="104666" spans="2:2">
      <c r="B104666" s="150"/>
    </row>
    <row r="104667" spans="2:2">
      <c r="B104667" s="150"/>
    </row>
    <row r="104668" spans="2:2">
      <c r="B104668" s="150"/>
    </row>
    <row r="104669" spans="2:2">
      <c r="B104669" s="150"/>
    </row>
    <row r="104670" spans="2:2">
      <c r="B104670" s="150"/>
    </row>
    <row r="104671" spans="2:2">
      <c r="B104671" s="150"/>
    </row>
    <row r="104672" spans="2:2">
      <c r="B104672" s="150"/>
    </row>
    <row r="104673" spans="2:2">
      <c r="B104673" s="150"/>
    </row>
    <row r="104674" spans="2:2">
      <c r="B104674" s="150"/>
    </row>
    <row r="104675" spans="2:2">
      <c r="B104675" s="150"/>
    </row>
    <row r="104676" spans="2:2">
      <c r="B104676" s="150"/>
    </row>
    <row r="104677" spans="2:2">
      <c r="B104677" s="150"/>
    </row>
    <row r="104678" spans="2:2">
      <c r="B104678" s="150"/>
    </row>
    <row r="104679" spans="2:2">
      <c r="B104679" s="150"/>
    </row>
    <row r="104680" spans="2:2">
      <c r="B104680" s="150"/>
    </row>
    <row r="104681" spans="2:2">
      <c r="B104681" s="150"/>
    </row>
    <row r="104682" spans="2:2">
      <c r="B104682" s="150"/>
    </row>
    <row r="104683" spans="2:2">
      <c r="B104683" s="150"/>
    </row>
    <row r="104684" spans="2:2">
      <c r="B104684" s="150"/>
    </row>
    <row r="104685" spans="2:2">
      <c r="B104685" s="150"/>
    </row>
    <row r="104686" spans="2:2">
      <c r="B104686" s="150"/>
    </row>
    <row r="104687" spans="2:2">
      <c r="B104687" s="150"/>
    </row>
    <row r="104688" spans="2:2">
      <c r="B104688" s="150"/>
    </row>
    <row r="104689" spans="2:2">
      <c r="B104689" s="150"/>
    </row>
    <row r="104690" spans="2:2">
      <c r="B104690" s="150"/>
    </row>
    <row r="104691" spans="2:2">
      <c r="B104691" s="150"/>
    </row>
    <row r="104692" spans="2:2">
      <c r="B104692" s="150"/>
    </row>
    <row r="104693" spans="2:2">
      <c r="B104693" s="150"/>
    </row>
    <row r="104694" spans="2:2">
      <c r="B104694" s="150"/>
    </row>
    <row r="104695" spans="2:2">
      <c r="B104695" s="150"/>
    </row>
    <row r="104696" spans="2:2">
      <c r="B104696" s="150"/>
    </row>
    <row r="104697" spans="2:2">
      <c r="B104697" s="150"/>
    </row>
    <row r="104698" spans="2:2">
      <c r="B104698" s="150"/>
    </row>
    <row r="104699" spans="2:2">
      <c r="B104699" s="150"/>
    </row>
    <row r="104700" spans="2:2">
      <c r="B104700" s="150"/>
    </row>
    <row r="104701" spans="2:2">
      <c r="B104701" s="150"/>
    </row>
    <row r="104702" spans="2:2">
      <c r="B104702" s="150"/>
    </row>
    <row r="104703" spans="2:2">
      <c r="B104703" s="150"/>
    </row>
    <row r="104704" spans="2:2">
      <c r="B104704" s="150"/>
    </row>
    <row r="104705" spans="2:2">
      <c r="B104705" s="150"/>
    </row>
    <row r="104706" spans="2:2">
      <c r="B104706" s="150"/>
    </row>
    <row r="104707" spans="2:2">
      <c r="B104707" s="150"/>
    </row>
    <row r="104708" spans="2:2">
      <c r="B104708" s="150"/>
    </row>
    <row r="104709" spans="2:2">
      <c r="B104709" s="150"/>
    </row>
    <row r="104710" spans="2:2">
      <c r="B104710" s="150"/>
    </row>
    <row r="104711" spans="2:2">
      <c r="B104711" s="150"/>
    </row>
    <row r="104712" spans="2:2">
      <c r="B104712" s="150"/>
    </row>
    <row r="104713" spans="2:2">
      <c r="B104713" s="150"/>
    </row>
    <row r="104714" spans="2:2">
      <c r="B104714" s="150"/>
    </row>
    <row r="104715" spans="2:2">
      <c r="B104715" s="150"/>
    </row>
    <row r="104716" spans="2:2">
      <c r="B104716" s="150"/>
    </row>
    <row r="104717" spans="2:2">
      <c r="B104717" s="150"/>
    </row>
    <row r="104718" spans="2:2">
      <c r="B104718" s="150"/>
    </row>
    <row r="104719" spans="2:2">
      <c r="B104719" s="150"/>
    </row>
    <row r="104720" spans="2:2">
      <c r="B104720" s="150"/>
    </row>
    <row r="104721" spans="2:2">
      <c r="B104721" s="150"/>
    </row>
    <row r="104722" spans="2:2">
      <c r="B104722" s="150"/>
    </row>
    <row r="104723" spans="2:2">
      <c r="B104723" s="150"/>
    </row>
    <row r="104724" spans="2:2">
      <c r="B104724" s="150"/>
    </row>
    <row r="104725" spans="2:2">
      <c r="B104725" s="150"/>
    </row>
    <row r="104726" spans="2:2">
      <c r="B104726" s="150"/>
    </row>
    <row r="104727" spans="2:2">
      <c r="B104727" s="150"/>
    </row>
    <row r="104728" spans="2:2">
      <c r="B104728" s="150"/>
    </row>
    <row r="104729" spans="2:2">
      <c r="B104729" s="150"/>
    </row>
    <row r="104730" spans="2:2">
      <c r="B104730" s="150"/>
    </row>
    <row r="104731" spans="2:2">
      <c r="B104731" s="150"/>
    </row>
    <row r="104732" spans="2:2">
      <c r="B104732" s="150"/>
    </row>
    <row r="104733" spans="2:2">
      <c r="B104733" s="150"/>
    </row>
    <row r="104734" spans="2:2">
      <c r="B104734" s="150"/>
    </row>
    <row r="104735" spans="2:2">
      <c r="B104735" s="150"/>
    </row>
    <row r="104736" spans="2:2">
      <c r="B104736" s="150"/>
    </row>
    <row r="104737" spans="2:2">
      <c r="B104737" s="150"/>
    </row>
    <row r="104738" spans="2:2">
      <c r="B104738" s="150"/>
    </row>
    <row r="104739" spans="2:2">
      <c r="B104739" s="150"/>
    </row>
    <row r="104740" spans="2:2">
      <c r="B104740" s="150"/>
    </row>
    <row r="104741" spans="2:2">
      <c r="B104741" s="150"/>
    </row>
    <row r="104742" spans="2:2">
      <c r="B104742" s="150"/>
    </row>
    <row r="104743" spans="2:2">
      <c r="B104743" s="150"/>
    </row>
    <row r="104744" spans="2:2">
      <c r="B104744" s="150"/>
    </row>
    <row r="104745" spans="2:2">
      <c r="B104745" s="150"/>
    </row>
    <row r="104746" spans="2:2">
      <c r="B104746" s="150"/>
    </row>
    <row r="104747" spans="2:2">
      <c r="B104747" s="150"/>
    </row>
    <row r="104748" spans="2:2">
      <c r="B104748" s="150"/>
    </row>
    <row r="104749" spans="2:2">
      <c r="B104749" s="150"/>
    </row>
    <row r="104750" spans="2:2">
      <c r="B104750" s="150"/>
    </row>
    <row r="104751" spans="2:2">
      <c r="B104751" s="150"/>
    </row>
    <row r="104752" spans="2:2">
      <c r="B104752" s="150"/>
    </row>
    <row r="104753" spans="2:2">
      <c r="B104753" s="150"/>
    </row>
    <row r="104754" spans="2:2">
      <c r="B104754" s="150"/>
    </row>
    <row r="104755" spans="2:2">
      <c r="B104755" s="150"/>
    </row>
    <row r="104756" spans="2:2">
      <c r="B104756" s="150"/>
    </row>
    <row r="104757" spans="2:2">
      <c r="B104757" s="150"/>
    </row>
    <row r="104758" spans="2:2">
      <c r="B104758" s="150"/>
    </row>
    <row r="104759" spans="2:2">
      <c r="B104759" s="150"/>
    </row>
    <row r="104760" spans="2:2">
      <c r="B104760" s="150"/>
    </row>
    <row r="104761" spans="2:2">
      <c r="B104761" s="150"/>
    </row>
    <row r="104762" spans="2:2">
      <c r="B104762" s="150"/>
    </row>
    <row r="104763" spans="2:2">
      <c r="B104763" s="150"/>
    </row>
    <row r="104764" spans="2:2">
      <c r="B104764" s="150"/>
    </row>
    <row r="104765" spans="2:2">
      <c r="B104765" s="150"/>
    </row>
    <row r="104766" spans="2:2">
      <c r="B104766" s="150"/>
    </row>
    <row r="104767" spans="2:2">
      <c r="B104767" s="150"/>
    </row>
    <row r="104768" spans="2:2">
      <c r="B104768" s="150"/>
    </row>
    <row r="104769" spans="2:2">
      <c r="B104769" s="150"/>
    </row>
    <row r="104770" spans="2:2">
      <c r="B104770" s="150"/>
    </row>
    <row r="104771" spans="2:2">
      <c r="B104771" s="150"/>
    </row>
    <row r="104772" spans="2:2">
      <c r="B104772" s="150"/>
    </row>
    <row r="104773" spans="2:2">
      <c r="B104773" s="150"/>
    </row>
    <row r="104774" spans="2:2">
      <c r="B104774" s="150"/>
    </row>
    <row r="104775" spans="2:2">
      <c r="B104775" s="150"/>
    </row>
    <row r="104776" spans="2:2">
      <c r="B104776" s="150"/>
    </row>
    <row r="104777" spans="2:2">
      <c r="B104777" s="150"/>
    </row>
    <row r="104778" spans="2:2">
      <c r="B104778" s="150"/>
    </row>
    <row r="104779" spans="2:2">
      <c r="B104779" s="150"/>
    </row>
    <row r="104780" spans="2:2">
      <c r="B104780" s="150"/>
    </row>
    <row r="104781" spans="2:2">
      <c r="B104781" s="150"/>
    </row>
    <row r="104782" spans="2:2">
      <c r="B104782" s="150"/>
    </row>
    <row r="104783" spans="2:2">
      <c r="B104783" s="150"/>
    </row>
    <row r="104784" spans="2:2">
      <c r="B104784" s="150"/>
    </row>
    <row r="104785" spans="2:2">
      <c r="B104785" s="150"/>
    </row>
    <row r="104786" spans="2:2">
      <c r="B104786" s="150"/>
    </row>
    <row r="104787" spans="2:2">
      <c r="B104787" s="150"/>
    </row>
    <row r="104788" spans="2:2">
      <c r="B104788" s="150"/>
    </row>
    <row r="104789" spans="2:2">
      <c r="B104789" s="150"/>
    </row>
    <row r="104790" spans="2:2">
      <c r="B104790" s="150"/>
    </row>
    <row r="104791" spans="2:2">
      <c r="B104791" s="150"/>
    </row>
    <row r="104792" spans="2:2">
      <c r="B104792" s="150"/>
    </row>
    <row r="104793" spans="2:2">
      <c r="B104793" s="150"/>
    </row>
    <row r="104794" spans="2:2">
      <c r="B104794" s="150"/>
    </row>
    <row r="104795" spans="2:2">
      <c r="B104795" s="150"/>
    </row>
    <row r="104796" spans="2:2">
      <c r="B104796" s="150"/>
    </row>
    <row r="104797" spans="2:2">
      <c r="B104797" s="150"/>
    </row>
    <row r="104798" spans="2:2">
      <c r="B104798" s="150"/>
    </row>
    <row r="104799" spans="2:2">
      <c r="B104799" s="150"/>
    </row>
    <row r="104800" spans="2:2">
      <c r="B104800" s="150"/>
    </row>
    <row r="104801" spans="2:2">
      <c r="B104801" s="150"/>
    </row>
    <row r="104802" spans="2:2">
      <c r="B104802" s="150"/>
    </row>
    <row r="104803" spans="2:2">
      <c r="B104803" s="150"/>
    </row>
    <row r="104804" spans="2:2">
      <c r="B104804" s="150"/>
    </row>
    <row r="104805" spans="2:2">
      <c r="B104805" s="150"/>
    </row>
    <row r="104806" spans="2:2">
      <c r="B104806" s="150"/>
    </row>
    <row r="104807" spans="2:2">
      <c r="B104807" s="150"/>
    </row>
    <row r="104808" spans="2:2">
      <c r="B104808" s="150"/>
    </row>
    <row r="104809" spans="2:2">
      <c r="B104809" s="150"/>
    </row>
    <row r="104810" spans="2:2">
      <c r="B104810" s="150"/>
    </row>
    <row r="104811" spans="2:2">
      <c r="B104811" s="150"/>
    </row>
    <row r="104812" spans="2:2">
      <c r="B104812" s="150"/>
    </row>
    <row r="104813" spans="2:2">
      <c r="B104813" s="150"/>
    </row>
    <row r="104814" spans="2:2">
      <c r="B104814" s="150"/>
    </row>
    <row r="104815" spans="2:2">
      <c r="B104815" s="150"/>
    </row>
    <row r="104816" spans="2:2">
      <c r="B104816" s="150"/>
    </row>
    <row r="104817" spans="2:2">
      <c r="B104817" s="150"/>
    </row>
    <row r="104818" spans="2:2">
      <c r="B104818" s="150"/>
    </row>
    <row r="104819" spans="2:2">
      <c r="B104819" s="150"/>
    </row>
    <row r="104820" spans="2:2">
      <c r="B104820" s="150"/>
    </row>
    <row r="104821" spans="2:2">
      <c r="B104821" s="150"/>
    </row>
    <row r="104822" spans="2:2">
      <c r="B104822" s="150"/>
    </row>
    <row r="104823" spans="2:2">
      <c r="B104823" s="150"/>
    </row>
    <row r="104824" spans="2:2">
      <c r="B104824" s="150"/>
    </row>
    <row r="104825" spans="2:2">
      <c r="B104825" s="150"/>
    </row>
    <row r="104826" spans="2:2">
      <c r="B104826" s="150"/>
    </row>
    <row r="104827" spans="2:2">
      <c r="B104827" s="150"/>
    </row>
    <row r="104828" spans="2:2">
      <c r="B104828" s="150"/>
    </row>
    <row r="104829" spans="2:2">
      <c r="B104829" s="150"/>
    </row>
    <row r="104830" spans="2:2">
      <c r="B104830" s="150"/>
    </row>
    <row r="104831" spans="2:2">
      <c r="B104831" s="150"/>
    </row>
    <row r="104832" spans="2:2">
      <c r="B104832" s="150"/>
    </row>
    <row r="104833" spans="2:2">
      <c r="B104833" s="150"/>
    </row>
    <row r="104834" spans="2:2">
      <c r="B104834" s="150"/>
    </row>
    <row r="104835" spans="2:2">
      <c r="B104835" s="150"/>
    </row>
    <row r="104836" spans="2:2">
      <c r="B104836" s="150"/>
    </row>
    <row r="104837" spans="2:2">
      <c r="B104837" s="150"/>
    </row>
    <row r="104838" spans="2:2">
      <c r="B104838" s="150"/>
    </row>
    <row r="104839" spans="2:2">
      <c r="B104839" s="150"/>
    </row>
    <row r="104840" spans="2:2">
      <c r="B104840" s="150"/>
    </row>
    <row r="104841" spans="2:2">
      <c r="B104841" s="150"/>
    </row>
    <row r="104842" spans="2:2">
      <c r="B104842" s="150"/>
    </row>
    <row r="104843" spans="2:2">
      <c r="B104843" s="150"/>
    </row>
    <row r="104844" spans="2:2">
      <c r="B104844" s="150"/>
    </row>
    <row r="104845" spans="2:2">
      <c r="B104845" s="150"/>
    </row>
    <row r="104846" spans="2:2">
      <c r="B104846" s="150"/>
    </row>
    <row r="104847" spans="2:2">
      <c r="B104847" s="150"/>
    </row>
    <row r="104848" spans="2:2">
      <c r="B104848" s="150"/>
    </row>
    <row r="104849" spans="2:2">
      <c r="B104849" s="150"/>
    </row>
    <row r="104850" spans="2:2">
      <c r="B104850" s="150"/>
    </row>
    <row r="104851" spans="2:2">
      <c r="B104851" s="150"/>
    </row>
    <row r="104852" spans="2:2">
      <c r="B104852" s="150"/>
    </row>
    <row r="104853" spans="2:2">
      <c r="B104853" s="150"/>
    </row>
    <row r="104854" spans="2:2">
      <c r="B104854" s="150"/>
    </row>
    <row r="104855" spans="2:2">
      <c r="B104855" s="150"/>
    </row>
    <row r="104856" spans="2:2">
      <c r="B104856" s="150"/>
    </row>
    <row r="104857" spans="2:2">
      <c r="B104857" s="150"/>
    </row>
    <row r="104858" spans="2:2">
      <c r="B104858" s="150"/>
    </row>
    <row r="104859" spans="2:2">
      <c r="B104859" s="150"/>
    </row>
    <row r="104860" spans="2:2">
      <c r="B104860" s="150"/>
    </row>
    <row r="104861" spans="2:2">
      <c r="B104861" s="150"/>
    </row>
    <row r="104862" spans="2:2">
      <c r="B104862" s="150"/>
    </row>
    <row r="104863" spans="2:2">
      <c r="B104863" s="150"/>
    </row>
    <row r="104864" spans="2:2">
      <c r="B104864" s="150"/>
    </row>
    <row r="104865" spans="2:2">
      <c r="B104865" s="150"/>
    </row>
    <row r="104866" spans="2:2">
      <c r="B104866" s="150"/>
    </row>
    <row r="104867" spans="2:2">
      <c r="B104867" s="150"/>
    </row>
    <row r="104868" spans="2:2">
      <c r="B104868" s="150"/>
    </row>
    <row r="104869" spans="2:2">
      <c r="B104869" s="150"/>
    </row>
    <row r="104870" spans="2:2">
      <c r="B104870" s="150"/>
    </row>
    <row r="104871" spans="2:2">
      <c r="B104871" s="150"/>
    </row>
    <row r="104872" spans="2:2">
      <c r="B104872" s="150"/>
    </row>
    <row r="104873" spans="2:2">
      <c r="B104873" s="150"/>
    </row>
    <row r="104874" spans="2:2">
      <c r="B104874" s="150"/>
    </row>
    <row r="104875" spans="2:2">
      <c r="B104875" s="150"/>
    </row>
    <row r="104876" spans="2:2">
      <c r="B104876" s="150"/>
    </row>
    <row r="104877" spans="2:2">
      <c r="B104877" s="150"/>
    </row>
    <row r="104878" spans="2:2">
      <c r="B104878" s="150"/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Sht">
    <pageSetUpPr fitToPage="1"/>
  </sheetPr>
  <dimension ref="A1:AM2490"/>
  <sheetViews>
    <sheetView showGridLines="0" showRowColHeaders="0" topLeftCell="A109" zoomScaleNormal="100" zoomScaleSheetLayoutView="80" workbookViewId="0">
      <selection activeCell="C243" sqref="C243"/>
    </sheetView>
  </sheetViews>
  <sheetFormatPr defaultColWidth="0" defaultRowHeight="15" zeroHeight="1"/>
  <cols>
    <col min="1" max="1" width="1" style="452" customWidth="1"/>
    <col min="2" max="13" width="12.28515625" style="452" customWidth="1"/>
    <col min="14" max="14" width="1" style="452" customWidth="1"/>
    <col min="15" max="15" width="13.42578125" style="452" hidden="1" customWidth="1"/>
    <col min="16" max="16384" width="9.140625" style="452" hidden="1"/>
  </cols>
  <sheetData>
    <row r="1"/>
    <row r="2" ht="15" customHeight="1"/>
    <row r="3" ht="15" customHeight="1"/>
    <row r="4" ht="15" customHeight="1"/>
    <row r="5" ht="15" customHeight="1"/>
    <row r="6" ht="15" customHeight="1"/>
    <row r="7"/>
    <row r="8"/>
    <row r="9"/>
    <row r="10"/>
    <row r="11"/>
    <row r="12"/>
    <row r="13"/>
    <row r="14"/>
    <row r="15"/>
    <row r="16"/>
    <row r="17"/>
    <row r="18"/>
    <row r="19"/>
    <row r="20" ht="15" customHeight="1"/>
    <row r="21" ht="15" customHeight="1"/>
    <row r="22" ht="15" customHeight="1"/>
    <row r="23"/>
    <row r="24"/>
    <row r="25"/>
    <row r="26"/>
    <row r="27"/>
    <row r="28"/>
    <row r="29"/>
    <row r="30"/>
    <row r="31"/>
    <row r="32"/>
    <row r="33"/>
    <row r="34" ht="15" customHeight="1"/>
    <row r="35"/>
    <row r="36" ht="15" customHeight="1"/>
    <row r="37" ht="15" customHeight="1"/>
    <row r="38" ht="15" customHeight="1"/>
    <row r="39"/>
    <row r="40"/>
    <row r="41"/>
    <row r="42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/>
    <row r="78" ht="15" customHeight="1"/>
    <row r="79" ht="15" customHeight="1"/>
    <row r="80" ht="15" customHeight="1"/>
    <row r="81" ht="15" customHeight="1"/>
    <row r="82" ht="15" customHeight="1"/>
    <row r="83" ht="15" customHeight="1"/>
    <row r="84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/>
    <row r="93" ht="15" customHeight="1"/>
    <row r="94" ht="15" customHeight="1"/>
    <row r="95" ht="15" customHeight="1"/>
    <row r="96" ht="15" customHeight="1"/>
    <row r="97" ht="15" customHeight="1"/>
    <row r="98"/>
    <row r="99" ht="15.75" customHeight="1"/>
    <row r="100"/>
    <row r="101"/>
    <row r="102"/>
    <row r="103"/>
    <row r="104" ht="15" customHeight="1"/>
    <row r="105"/>
    <row r="106"/>
    <row r="107" ht="15" customHeight="1"/>
    <row r="108"/>
    <row r="109" ht="15" customHeight="1"/>
    <row r="110" ht="15" customHeight="1"/>
    <row r="111"/>
    <row r="112" ht="15" customHeight="1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 spans="1:2"/>
    <row r="226" spans="1:2">
      <c r="A226" s="453"/>
      <c r="B226" s="453"/>
    </row>
    <row r="227" spans="1:2">
      <c r="A227" s="453"/>
      <c r="B227" s="453"/>
    </row>
    <row r="228" spans="1:2">
      <c r="A228" s="453"/>
      <c r="B228" s="453"/>
    </row>
    <row r="229" spans="1:2">
      <c r="A229" s="453"/>
      <c r="B229" s="453"/>
    </row>
    <row r="230" spans="1:2">
      <c r="A230" s="453"/>
      <c r="B230" s="453"/>
    </row>
    <row r="231" spans="1:2">
      <c r="A231" s="453"/>
      <c r="B231" s="453"/>
    </row>
    <row r="232" spans="1:2">
      <c r="A232" s="453"/>
      <c r="B232" s="453"/>
    </row>
    <row r="233" spans="1:2">
      <c r="A233" s="453"/>
      <c r="B233" s="453"/>
    </row>
    <row r="234" spans="1:2">
      <c r="A234" s="453"/>
      <c r="B234" s="453"/>
    </row>
    <row r="235" spans="1:2">
      <c r="A235" s="453"/>
      <c r="B235" s="453"/>
    </row>
    <row r="236" spans="1:2">
      <c r="A236" s="453"/>
      <c r="B236" s="453"/>
    </row>
    <row r="237" spans="1:2">
      <c r="A237" s="453"/>
      <c r="B237" s="453"/>
    </row>
    <row r="238" spans="1:2">
      <c r="A238" s="453"/>
      <c r="B238" s="453"/>
    </row>
    <row r="239" spans="1:2">
      <c r="A239" s="453"/>
      <c r="B239" s="453"/>
    </row>
    <row r="240" spans="1:2"/>
    <row r="241" spans="1:14"/>
    <row r="242" spans="1:14">
      <c r="A242" s="453"/>
      <c r="B242" s="453"/>
      <c r="C242" s="453"/>
      <c r="D242" s="453"/>
      <c r="E242" s="453"/>
      <c r="F242" s="453"/>
      <c r="G242" s="453"/>
      <c r="H242" s="453"/>
      <c r="I242" s="453"/>
      <c r="J242" s="453"/>
      <c r="K242" s="453"/>
      <c r="L242" s="453"/>
      <c r="M242" s="453"/>
      <c r="N242" s="453"/>
    </row>
    <row r="243" spans="1:14">
      <c r="A243" s="453"/>
      <c r="B243" s="453"/>
      <c r="C243" s="453"/>
      <c r="D243" s="453"/>
      <c r="E243" s="453"/>
      <c r="F243" s="453"/>
      <c r="G243" s="453"/>
      <c r="H243" s="453"/>
      <c r="I243" s="453"/>
      <c r="J243" s="453"/>
      <c r="K243" s="453"/>
      <c r="L243" s="453"/>
      <c r="M243" s="453"/>
      <c r="N243" s="453"/>
    </row>
    <row r="244" spans="1:14">
      <c r="A244" s="453"/>
      <c r="B244" s="453"/>
      <c r="C244" s="453"/>
      <c r="D244" s="453"/>
      <c r="E244" s="453"/>
      <c r="F244" s="453"/>
      <c r="G244" s="453"/>
      <c r="H244" s="453"/>
      <c r="I244" s="453"/>
      <c r="J244" s="453"/>
      <c r="K244" s="453"/>
      <c r="L244" s="453"/>
      <c r="M244" s="453"/>
      <c r="N244" s="453"/>
    </row>
    <row r="245" spans="1:14">
      <c r="A245" s="453"/>
      <c r="B245" s="453"/>
      <c r="C245" s="453"/>
      <c r="D245" s="453"/>
      <c r="E245" s="453"/>
      <c r="F245" s="453"/>
      <c r="G245" s="453"/>
      <c r="H245" s="453"/>
      <c r="I245" s="453"/>
      <c r="J245" s="453"/>
      <c r="K245" s="453"/>
      <c r="L245" s="453"/>
      <c r="M245" s="453"/>
      <c r="N245" s="453"/>
    </row>
    <row r="246" spans="1:14">
      <c r="A246" s="453"/>
      <c r="B246" s="453"/>
      <c r="C246" s="453"/>
      <c r="D246" s="453"/>
      <c r="E246" s="453"/>
      <c r="F246" s="453"/>
      <c r="G246" s="453"/>
      <c r="H246" s="453"/>
      <c r="I246" s="453"/>
      <c r="J246" s="453"/>
      <c r="K246" s="453"/>
      <c r="L246" s="453"/>
      <c r="M246" s="453"/>
      <c r="N246" s="453"/>
    </row>
    <row r="247" spans="1:14">
      <c r="A247" s="453"/>
      <c r="B247" s="453"/>
      <c r="C247" s="453"/>
      <c r="D247" s="453"/>
      <c r="E247" s="453"/>
      <c r="F247" s="453"/>
      <c r="G247" s="453"/>
      <c r="H247" s="453"/>
      <c r="I247" s="453"/>
      <c r="J247" s="453"/>
      <c r="K247" s="453"/>
      <c r="L247" s="453"/>
      <c r="M247" s="453"/>
      <c r="N247" s="453"/>
    </row>
    <row r="248" spans="1:14">
      <c r="A248" s="453"/>
      <c r="B248" s="453"/>
      <c r="C248" s="453"/>
      <c r="D248" s="453"/>
      <c r="E248" s="453"/>
      <c r="F248" s="453"/>
      <c r="G248" s="453"/>
      <c r="H248" s="453"/>
      <c r="I248" s="453"/>
      <c r="J248" s="453"/>
      <c r="K248" s="453"/>
      <c r="L248" s="453"/>
      <c r="M248" s="453"/>
      <c r="N248" s="453"/>
    </row>
    <row r="249" spans="1:14">
      <c r="A249" s="453"/>
      <c r="B249" s="453"/>
      <c r="C249" s="453"/>
      <c r="D249" s="453"/>
      <c r="E249" s="453"/>
      <c r="F249" s="453"/>
      <c r="G249" s="453"/>
      <c r="H249" s="453"/>
      <c r="I249" s="453"/>
      <c r="J249" s="453"/>
      <c r="K249" s="453"/>
      <c r="L249" s="453"/>
      <c r="M249" s="453"/>
      <c r="N249" s="453"/>
    </row>
    <row r="250" spans="1:14">
      <c r="A250" s="453"/>
      <c r="B250" s="453"/>
      <c r="C250" s="453"/>
      <c r="D250" s="453"/>
      <c r="E250" s="453"/>
      <c r="F250" s="453"/>
      <c r="G250" s="453"/>
      <c r="H250" s="453"/>
      <c r="I250" s="453"/>
      <c r="J250" s="453"/>
      <c r="K250" s="453"/>
      <c r="L250" s="453"/>
      <c r="M250" s="453"/>
      <c r="N250" s="453"/>
    </row>
    <row r="251" spans="1:14">
      <c r="A251" s="453"/>
      <c r="B251" s="453"/>
      <c r="C251" s="453"/>
      <c r="D251" s="453"/>
      <c r="E251" s="453"/>
      <c r="F251" s="453"/>
      <c r="G251" s="453"/>
      <c r="H251" s="453"/>
      <c r="I251" s="453"/>
      <c r="J251" s="453"/>
      <c r="K251" s="453"/>
      <c r="L251" s="453"/>
      <c r="M251" s="453"/>
      <c r="N251" s="453"/>
    </row>
    <row r="252" spans="1:14">
      <c r="A252" s="453"/>
      <c r="B252" s="453"/>
      <c r="C252" s="453"/>
      <c r="D252" s="453"/>
      <c r="E252" s="453"/>
      <c r="F252" s="453"/>
      <c r="G252" s="453"/>
      <c r="H252" s="453"/>
      <c r="I252" s="453"/>
      <c r="J252" s="453"/>
      <c r="K252" s="453"/>
      <c r="L252" s="453"/>
      <c r="M252" s="453"/>
      <c r="N252" s="453"/>
    </row>
    <row r="253" spans="1:14">
      <c r="A253" s="453"/>
      <c r="B253" s="453"/>
      <c r="C253" s="453"/>
      <c r="D253" s="453"/>
      <c r="E253" s="453"/>
      <c r="F253" s="453"/>
      <c r="G253" s="453"/>
      <c r="H253" s="453"/>
      <c r="I253" s="453"/>
      <c r="J253" s="453"/>
      <c r="K253" s="453"/>
      <c r="L253" s="453"/>
      <c r="M253" s="453"/>
      <c r="N253" s="453"/>
    </row>
    <row r="254" spans="1:14">
      <c r="A254" s="453"/>
      <c r="B254" s="453"/>
      <c r="C254" s="453"/>
      <c r="D254" s="453"/>
      <c r="E254" s="453"/>
      <c r="F254" s="453"/>
      <c r="G254" s="453"/>
      <c r="H254" s="453"/>
      <c r="I254" s="453"/>
      <c r="J254" s="453"/>
      <c r="K254" s="453"/>
      <c r="L254" s="453"/>
      <c r="M254" s="453"/>
      <c r="N254" s="453"/>
    </row>
    <row r="255" spans="1:14">
      <c r="A255" s="453"/>
      <c r="B255" s="453"/>
      <c r="C255" s="453"/>
      <c r="D255" s="453"/>
      <c r="E255" s="453"/>
      <c r="F255" s="453"/>
      <c r="G255" s="453"/>
      <c r="H255" s="453"/>
      <c r="I255" s="453"/>
      <c r="J255" s="453"/>
      <c r="K255" s="453"/>
      <c r="L255" s="453"/>
      <c r="M255" s="453"/>
      <c r="N255" s="453"/>
    </row>
    <row r="256" spans="1:14">
      <c r="A256" s="453"/>
      <c r="B256" s="453"/>
      <c r="C256" s="453"/>
      <c r="D256" s="453"/>
      <c r="E256" s="453"/>
      <c r="F256" s="453"/>
      <c r="G256" s="453"/>
      <c r="H256" s="453"/>
      <c r="I256" s="453"/>
      <c r="J256" s="453"/>
      <c r="K256" s="453"/>
      <c r="L256" s="453"/>
      <c r="M256" s="453"/>
      <c r="N256" s="453"/>
    </row>
    <row r="257" spans="1:14">
      <c r="A257" s="453"/>
      <c r="B257" s="453"/>
      <c r="C257" s="453"/>
      <c r="D257" s="453"/>
      <c r="E257" s="453"/>
      <c r="F257" s="453"/>
      <c r="G257" s="453"/>
      <c r="H257" s="453"/>
      <c r="I257" s="453"/>
      <c r="J257" s="453"/>
      <c r="K257" s="453"/>
      <c r="L257" s="453"/>
      <c r="M257" s="453"/>
      <c r="N257" s="453"/>
    </row>
    <row r="258" spans="1:14">
      <c r="A258" s="453"/>
      <c r="B258" s="453"/>
      <c r="C258" s="453"/>
      <c r="D258" s="453"/>
      <c r="E258" s="453"/>
      <c r="F258" s="453"/>
      <c r="G258" s="453"/>
      <c r="H258" s="453"/>
      <c r="I258" s="453"/>
      <c r="J258" s="453"/>
      <c r="K258" s="453"/>
      <c r="L258" s="453"/>
      <c r="M258" s="453"/>
      <c r="N258" s="453"/>
    </row>
    <row r="259" spans="1:14">
      <c r="A259" s="453"/>
      <c r="B259" s="453"/>
      <c r="C259" s="453"/>
      <c r="D259" s="453"/>
      <c r="E259" s="453"/>
      <c r="F259" s="453"/>
      <c r="G259" s="453"/>
      <c r="H259" s="453"/>
      <c r="I259" s="453"/>
      <c r="J259" s="453"/>
      <c r="K259" s="453"/>
      <c r="L259" s="453"/>
      <c r="M259" s="453"/>
      <c r="N259" s="453"/>
    </row>
    <row r="260" spans="1:14">
      <c r="A260" s="453"/>
      <c r="B260" s="453"/>
      <c r="C260" s="453"/>
      <c r="D260" s="453"/>
      <c r="E260" s="453"/>
      <c r="F260" s="453"/>
      <c r="G260" s="453"/>
      <c r="H260" s="453"/>
      <c r="I260" s="453"/>
      <c r="J260" s="453"/>
      <c r="K260" s="453"/>
      <c r="L260" s="453"/>
      <c r="M260" s="453"/>
      <c r="N260" s="453"/>
    </row>
    <row r="261" spans="1:14">
      <c r="A261" s="453"/>
      <c r="B261" s="453"/>
      <c r="C261" s="453"/>
      <c r="D261" s="453"/>
      <c r="E261" s="453"/>
      <c r="F261" s="453"/>
      <c r="G261" s="453"/>
      <c r="H261" s="453"/>
      <c r="I261" s="453"/>
      <c r="J261" s="453"/>
      <c r="K261" s="453"/>
      <c r="L261" s="453"/>
      <c r="M261" s="453"/>
      <c r="N261" s="453"/>
    </row>
    <row r="262" spans="1:14">
      <c r="A262" s="453"/>
      <c r="B262" s="453"/>
      <c r="C262" s="453"/>
      <c r="D262" s="453"/>
      <c r="E262" s="453"/>
      <c r="F262" s="453"/>
      <c r="G262" s="453"/>
      <c r="H262" s="453"/>
      <c r="I262" s="453"/>
      <c r="J262" s="453"/>
      <c r="K262" s="453"/>
      <c r="L262" s="453"/>
      <c r="M262" s="453"/>
      <c r="N262" s="453"/>
    </row>
    <row r="263" spans="1:14">
      <c r="A263" s="453"/>
      <c r="B263" s="453"/>
      <c r="C263" s="453"/>
      <c r="D263" s="453"/>
      <c r="E263" s="453"/>
      <c r="F263" s="453"/>
      <c r="G263" s="453"/>
      <c r="H263" s="453"/>
      <c r="I263" s="453"/>
      <c r="J263" s="453"/>
      <c r="K263" s="453"/>
      <c r="L263" s="453"/>
      <c r="M263" s="453"/>
      <c r="N263" s="453"/>
    </row>
    <row r="264" spans="1:14">
      <c r="A264" s="453"/>
      <c r="B264" s="453"/>
      <c r="C264" s="453"/>
      <c r="D264" s="453"/>
      <c r="E264" s="453"/>
      <c r="F264" s="453"/>
      <c r="G264" s="453"/>
      <c r="H264" s="453"/>
      <c r="I264" s="453"/>
      <c r="J264" s="453"/>
      <c r="K264" s="453"/>
      <c r="L264" s="453"/>
      <c r="M264" s="453"/>
      <c r="N264" s="453"/>
    </row>
    <row r="265" spans="1:14">
      <c r="A265" s="453"/>
      <c r="B265" s="453"/>
      <c r="C265" s="453"/>
      <c r="D265" s="453"/>
      <c r="E265" s="453"/>
      <c r="F265" s="453"/>
      <c r="G265" s="453"/>
      <c r="H265" s="453"/>
      <c r="I265" s="453"/>
      <c r="J265" s="453"/>
      <c r="K265" s="453"/>
      <c r="L265" s="453"/>
      <c r="M265" s="453"/>
      <c r="N265" s="453"/>
    </row>
    <row r="266" spans="1:14">
      <c r="A266" s="453"/>
      <c r="B266" s="453"/>
      <c r="C266" s="453"/>
      <c r="D266" s="453"/>
      <c r="E266" s="453"/>
      <c r="F266" s="453"/>
      <c r="G266" s="453"/>
      <c r="H266" s="453"/>
      <c r="I266" s="453"/>
      <c r="J266" s="453"/>
      <c r="K266" s="453"/>
      <c r="L266" s="453"/>
      <c r="M266" s="453"/>
      <c r="N266" s="453"/>
    </row>
    <row r="267" spans="1:14">
      <c r="A267" s="453"/>
      <c r="B267" s="453"/>
      <c r="C267" s="453"/>
      <c r="D267" s="453"/>
      <c r="E267" s="453"/>
      <c r="F267" s="453"/>
      <c r="G267" s="453"/>
      <c r="H267" s="453"/>
      <c r="I267" s="453"/>
      <c r="J267" s="453"/>
      <c r="K267" s="453"/>
      <c r="L267" s="453"/>
      <c r="M267" s="453"/>
      <c r="N267" s="453"/>
    </row>
    <row r="268" spans="1:14">
      <c r="A268" s="453"/>
      <c r="B268" s="453"/>
      <c r="C268" s="453"/>
      <c r="D268" s="453"/>
      <c r="E268" s="453"/>
      <c r="F268" s="453"/>
      <c r="G268" s="453"/>
      <c r="H268" s="453"/>
      <c r="I268" s="453"/>
      <c r="J268" s="453"/>
      <c r="K268" s="453"/>
      <c r="L268" s="453"/>
      <c r="M268" s="453"/>
      <c r="N268" s="453"/>
    </row>
    <row r="269" spans="1:14">
      <c r="A269" s="453"/>
      <c r="B269" s="453"/>
      <c r="C269" s="453"/>
      <c r="D269" s="453"/>
      <c r="E269" s="453"/>
      <c r="F269" s="453"/>
      <c r="G269" s="453"/>
      <c r="H269" s="453"/>
      <c r="I269" s="453"/>
      <c r="J269" s="453"/>
      <c r="K269" s="453"/>
      <c r="L269" s="453"/>
      <c r="M269" s="453"/>
      <c r="N269" s="453"/>
    </row>
    <row r="270" spans="1:14">
      <c r="A270" s="453"/>
      <c r="B270" s="453"/>
      <c r="C270" s="453"/>
      <c r="D270" s="453"/>
      <c r="E270" s="453"/>
      <c r="F270" s="453"/>
      <c r="G270" s="453"/>
      <c r="H270" s="453"/>
      <c r="I270" s="453"/>
      <c r="J270" s="453"/>
      <c r="K270" s="453"/>
      <c r="L270" s="453"/>
      <c r="M270" s="453"/>
      <c r="N270" s="453"/>
    </row>
    <row r="271" spans="1:14">
      <c r="A271" s="453"/>
      <c r="B271" s="453"/>
      <c r="C271" s="453"/>
      <c r="D271" s="453"/>
      <c r="E271" s="453"/>
      <c r="F271" s="453"/>
      <c r="G271" s="453"/>
      <c r="H271" s="453"/>
      <c r="I271" s="453"/>
      <c r="J271" s="453"/>
      <c r="K271" s="453"/>
      <c r="L271" s="453"/>
      <c r="M271" s="453"/>
      <c r="N271" s="453"/>
    </row>
    <row r="272" spans="1:14">
      <c r="A272" s="453"/>
      <c r="B272" s="453"/>
      <c r="C272" s="453"/>
      <c r="D272" s="453"/>
      <c r="E272" s="453"/>
      <c r="F272" s="453"/>
      <c r="G272" s="453"/>
      <c r="H272" s="453"/>
      <c r="I272" s="453"/>
      <c r="J272" s="453"/>
      <c r="K272" s="453"/>
      <c r="L272" s="453"/>
      <c r="M272" s="453"/>
      <c r="N272" s="453"/>
    </row>
    <row r="273" spans="1:14">
      <c r="A273" s="453"/>
      <c r="B273" s="453"/>
      <c r="C273" s="453"/>
      <c r="D273" s="453"/>
      <c r="E273" s="453"/>
      <c r="F273" s="453"/>
      <c r="G273" s="453"/>
      <c r="H273" s="453"/>
      <c r="I273" s="453"/>
      <c r="J273" s="453"/>
      <c r="K273" s="453"/>
      <c r="L273" s="453"/>
      <c r="M273" s="453"/>
      <c r="N273" s="453"/>
    </row>
    <row r="274" spans="1:14">
      <c r="A274" s="453"/>
      <c r="B274" s="453"/>
      <c r="C274" s="453"/>
      <c r="D274" s="453"/>
      <c r="E274" s="453"/>
      <c r="F274" s="453"/>
      <c r="G274" s="453"/>
      <c r="H274" s="453"/>
      <c r="I274" s="453"/>
      <c r="J274" s="453"/>
      <c r="K274" s="453"/>
      <c r="L274" s="453"/>
      <c r="M274" s="453"/>
      <c r="N274" s="453"/>
    </row>
    <row r="275" spans="1:14">
      <c r="A275" s="453"/>
      <c r="B275" s="453"/>
      <c r="C275" s="453"/>
      <c r="D275" s="453"/>
      <c r="E275" s="453"/>
      <c r="F275" s="453"/>
      <c r="G275" s="453"/>
      <c r="H275" s="453"/>
      <c r="I275" s="453"/>
      <c r="J275" s="453"/>
      <c r="K275" s="453"/>
      <c r="L275" s="453"/>
      <c r="M275" s="453"/>
      <c r="N275" s="453"/>
    </row>
    <row r="276" spans="1:14">
      <c r="A276" s="453"/>
      <c r="B276" s="453"/>
      <c r="C276" s="453"/>
      <c r="D276" s="453"/>
      <c r="E276" s="453"/>
      <c r="F276" s="453"/>
      <c r="G276" s="453"/>
      <c r="H276" s="453"/>
      <c r="I276" s="453"/>
      <c r="J276" s="453"/>
      <c r="K276" s="453"/>
      <c r="L276" s="453"/>
      <c r="M276" s="453"/>
      <c r="N276" s="453"/>
    </row>
    <row r="277" spans="1:14">
      <c r="A277" s="453"/>
      <c r="B277" s="453"/>
      <c r="C277" s="453"/>
      <c r="D277" s="453"/>
      <c r="E277" s="453"/>
      <c r="F277" s="453"/>
      <c r="G277" s="453"/>
      <c r="H277" s="453"/>
      <c r="I277" s="453"/>
      <c r="J277" s="453"/>
      <c r="K277" s="453"/>
      <c r="L277" s="453"/>
      <c r="M277" s="453"/>
      <c r="N277" s="453"/>
    </row>
    <row r="278" spans="1:14">
      <c r="A278" s="453"/>
      <c r="B278" s="453"/>
      <c r="C278" s="453"/>
      <c r="D278" s="453"/>
      <c r="E278" s="453"/>
      <c r="F278" s="453"/>
      <c r="G278" s="453"/>
      <c r="H278" s="453"/>
      <c r="I278" s="453"/>
      <c r="J278" s="453"/>
      <c r="K278" s="453"/>
      <c r="L278" s="453"/>
      <c r="M278" s="453"/>
      <c r="N278" s="453"/>
    </row>
    <row r="279" spans="1:14">
      <c r="A279" s="453"/>
      <c r="B279" s="453"/>
      <c r="C279" s="453"/>
      <c r="D279" s="453"/>
      <c r="E279" s="453"/>
      <c r="F279" s="453"/>
      <c r="G279" s="453"/>
      <c r="H279" s="453"/>
      <c r="I279" s="453"/>
      <c r="J279" s="453"/>
      <c r="K279" s="453"/>
      <c r="L279" s="453"/>
      <c r="M279" s="453"/>
      <c r="N279" s="453"/>
    </row>
    <row r="280" spans="1:14">
      <c r="A280" s="453"/>
      <c r="B280" s="453"/>
      <c r="C280" s="453"/>
      <c r="D280" s="453"/>
      <c r="E280" s="453"/>
      <c r="F280" s="453"/>
      <c r="G280" s="453"/>
      <c r="H280" s="453"/>
      <c r="I280" s="453"/>
      <c r="J280" s="453"/>
      <c r="K280" s="453"/>
      <c r="L280" s="453"/>
      <c r="M280" s="453"/>
      <c r="N280" s="453"/>
    </row>
    <row r="281" spans="1:14">
      <c r="A281" s="453"/>
      <c r="B281" s="453"/>
      <c r="C281" s="453"/>
      <c r="D281" s="453"/>
      <c r="E281" s="453"/>
      <c r="F281" s="453"/>
      <c r="G281" s="453"/>
      <c r="H281" s="453"/>
      <c r="I281" s="453"/>
      <c r="J281" s="453"/>
      <c r="K281" s="453"/>
      <c r="L281" s="453"/>
      <c r="M281" s="453"/>
      <c r="N281" s="453"/>
    </row>
    <row r="282" spans="1:14">
      <c r="A282" s="453"/>
      <c r="B282" s="453"/>
      <c r="C282" s="453"/>
      <c r="D282" s="453"/>
      <c r="E282" s="453"/>
      <c r="F282" s="453"/>
      <c r="G282" s="453"/>
      <c r="H282" s="453"/>
      <c r="I282" s="453"/>
      <c r="J282" s="453"/>
      <c r="K282" s="453"/>
      <c r="L282" s="453"/>
      <c r="M282" s="453"/>
      <c r="N282" s="453"/>
    </row>
    <row r="283" spans="1:14">
      <c r="A283" s="453"/>
      <c r="B283" s="453"/>
      <c r="C283" s="453"/>
      <c r="D283" s="453"/>
      <c r="E283" s="453"/>
      <c r="F283" s="453"/>
      <c r="G283" s="453"/>
      <c r="H283" s="453"/>
      <c r="I283" s="453"/>
      <c r="J283" s="453"/>
      <c r="K283" s="453"/>
      <c r="L283" s="453"/>
      <c r="M283" s="453"/>
      <c r="N283" s="453"/>
    </row>
    <row r="284" spans="1:14">
      <c r="A284" s="453"/>
      <c r="B284" s="453"/>
      <c r="C284" s="453"/>
      <c r="D284" s="453"/>
      <c r="E284" s="453"/>
      <c r="F284" s="453"/>
      <c r="G284" s="453"/>
      <c r="H284" s="453"/>
      <c r="I284" s="453"/>
      <c r="J284" s="453"/>
      <c r="K284" s="453"/>
      <c r="L284" s="453"/>
      <c r="M284" s="453"/>
      <c r="N284" s="453"/>
    </row>
    <row r="285" spans="1:14">
      <c r="A285" s="453"/>
      <c r="B285" s="453"/>
      <c r="C285" s="453"/>
      <c r="D285" s="453"/>
      <c r="E285" s="453"/>
      <c r="F285" s="453"/>
      <c r="G285" s="453"/>
      <c r="H285" s="453"/>
      <c r="I285" s="453"/>
      <c r="J285" s="453"/>
      <c r="K285" s="453"/>
      <c r="L285" s="453"/>
      <c r="M285" s="453"/>
      <c r="N285" s="453"/>
    </row>
    <row r="286" spans="1:14">
      <c r="A286" s="453"/>
      <c r="B286" s="453"/>
      <c r="C286" s="453"/>
      <c r="D286" s="453"/>
      <c r="E286" s="453"/>
      <c r="F286" s="453"/>
      <c r="G286" s="453"/>
      <c r="H286" s="453"/>
      <c r="I286" s="453"/>
      <c r="J286" s="453"/>
      <c r="K286" s="453"/>
      <c r="L286" s="453"/>
      <c r="M286" s="453"/>
      <c r="N286" s="453"/>
    </row>
    <row r="287" spans="1:14">
      <c r="A287" s="453"/>
      <c r="B287" s="453"/>
      <c r="C287" s="453"/>
      <c r="D287" s="453"/>
      <c r="E287" s="453"/>
      <c r="F287" s="453"/>
      <c r="G287" s="453"/>
      <c r="H287" s="453"/>
      <c r="I287" s="453"/>
      <c r="J287" s="453"/>
      <c r="K287" s="453"/>
      <c r="L287" s="453"/>
      <c r="M287" s="453"/>
      <c r="N287" s="453"/>
    </row>
    <row r="288" spans="1:14"/>
    <row r="289" spans="1:19">
      <c r="A289" s="453"/>
      <c r="B289" s="453"/>
      <c r="C289" s="453"/>
      <c r="D289" s="453"/>
      <c r="E289" s="453"/>
      <c r="F289" s="453"/>
      <c r="G289" s="453"/>
      <c r="H289" s="453"/>
      <c r="I289" s="453"/>
      <c r="J289" s="453"/>
      <c r="K289" s="453"/>
      <c r="L289" s="453"/>
      <c r="M289" s="453"/>
      <c r="N289" s="453"/>
    </row>
    <row r="290" spans="1:19">
      <c r="A290" s="453"/>
      <c r="B290" s="453"/>
      <c r="C290" s="453"/>
      <c r="D290" s="453"/>
      <c r="E290" s="453"/>
      <c r="F290" s="453"/>
      <c r="G290" s="453"/>
      <c r="H290" s="453"/>
      <c r="I290" s="453"/>
      <c r="J290" s="453"/>
      <c r="K290" s="453"/>
      <c r="L290" s="453"/>
      <c r="M290" s="453"/>
      <c r="N290" s="453"/>
    </row>
    <row r="291" spans="1:19">
      <c r="A291" s="453"/>
      <c r="B291" s="453"/>
      <c r="C291" s="453"/>
      <c r="D291" s="453"/>
      <c r="E291" s="453"/>
      <c r="F291" s="453"/>
      <c r="G291" s="453"/>
      <c r="H291" s="453"/>
      <c r="I291" s="453"/>
      <c r="J291" s="453"/>
      <c r="K291" s="453"/>
      <c r="L291" s="453"/>
      <c r="M291" s="453"/>
      <c r="N291" s="453"/>
    </row>
    <row r="292" spans="1:19">
      <c r="A292" s="453"/>
      <c r="B292" s="453"/>
      <c r="C292" s="453"/>
      <c r="D292" s="453"/>
      <c r="E292" s="453"/>
      <c r="F292" s="453"/>
      <c r="G292" s="453"/>
      <c r="H292" s="453"/>
      <c r="I292" s="453"/>
      <c r="J292" s="453"/>
      <c r="K292" s="453"/>
      <c r="L292" s="453"/>
      <c r="M292" s="453"/>
      <c r="N292" s="453"/>
    </row>
    <row r="293" spans="1:19">
      <c r="A293" s="453"/>
      <c r="B293" s="453"/>
      <c r="C293" s="453"/>
      <c r="D293" s="453"/>
      <c r="E293" s="453"/>
      <c r="F293" s="453"/>
      <c r="G293" s="453"/>
      <c r="H293" s="453"/>
      <c r="I293" s="453"/>
      <c r="J293" s="453"/>
      <c r="K293" s="453"/>
      <c r="L293" s="453"/>
      <c r="M293" s="453"/>
      <c r="N293" s="453"/>
    </row>
    <row r="294" spans="1:19">
      <c r="A294" s="453"/>
      <c r="B294" s="453"/>
      <c r="C294" s="453"/>
      <c r="D294" s="453"/>
      <c r="E294" s="453"/>
      <c r="F294" s="453"/>
      <c r="G294" s="453"/>
      <c r="H294" s="453"/>
      <c r="I294" s="453"/>
      <c r="J294" s="453"/>
      <c r="K294" s="453"/>
      <c r="L294" s="453"/>
      <c r="M294" s="453"/>
      <c r="N294" s="453"/>
      <c r="O294" s="453"/>
      <c r="P294" s="453"/>
      <c r="Q294" s="453"/>
      <c r="R294" s="453"/>
      <c r="S294" s="453"/>
    </row>
    <row r="295" spans="1:19">
      <c r="A295" s="453"/>
      <c r="B295" s="453"/>
      <c r="C295" s="453"/>
      <c r="D295" s="453"/>
      <c r="E295" s="453"/>
      <c r="F295" s="453"/>
      <c r="G295" s="453"/>
      <c r="H295" s="453"/>
      <c r="I295" s="453"/>
      <c r="J295" s="453"/>
      <c r="K295" s="453"/>
      <c r="L295" s="453"/>
      <c r="M295" s="453"/>
      <c r="N295" s="453"/>
      <c r="O295" s="453"/>
      <c r="P295" s="453"/>
      <c r="Q295" s="453"/>
      <c r="R295" s="453"/>
      <c r="S295" s="453"/>
    </row>
    <row r="296" spans="1:19">
      <c r="A296" s="453"/>
      <c r="B296" s="453"/>
      <c r="C296" s="453"/>
      <c r="D296" s="453"/>
      <c r="E296" s="453"/>
      <c r="F296" s="453"/>
      <c r="G296" s="453"/>
      <c r="H296" s="453"/>
      <c r="I296" s="453"/>
      <c r="J296" s="453"/>
      <c r="K296" s="453"/>
      <c r="L296" s="453"/>
      <c r="M296" s="453"/>
      <c r="N296" s="453"/>
      <c r="O296" s="453"/>
      <c r="P296" s="453"/>
      <c r="Q296" s="453"/>
      <c r="R296" s="453"/>
      <c r="S296" s="453"/>
    </row>
    <row r="297" spans="1:19">
      <c r="A297" s="453"/>
      <c r="B297" s="453"/>
      <c r="C297" s="453"/>
      <c r="D297" s="453"/>
      <c r="E297" s="453"/>
      <c r="F297" s="453"/>
      <c r="G297" s="453"/>
      <c r="H297" s="453"/>
      <c r="I297" s="453"/>
      <c r="J297" s="453"/>
      <c r="K297" s="453"/>
      <c r="L297" s="453"/>
      <c r="M297" s="453"/>
      <c r="N297" s="453"/>
      <c r="O297" s="453"/>
      <c r="P297" s="453"/>
      <c r="Q297" s="453"/>
      <c r="R297" s="453"/>
      <c r="S297" s="453"/>
    </row>
    <row r="298" spans="1:19">
      <c r="A298" s="453"/>
      <c r="B298" s="453"/>
      <c r="C298" s="453"/>
      <c r="D298" s="453"/>
      <c r="E298" s="453"/>
      <c r="F298" s="453"/>
      <c r="G298" s="453"/>
      <c r="H298" s="453"/>
      <c r="I298" s="453"/>
      <c r="J298" s="453"/>
      <c r="K298" s="453"/>
      <c r="L298" s="453"/>
      <c r="M298" s="453"/>
      <c r="N298" s="453"/>
      <c r="O298" s="453"/>
      <c r="P298" s="453"/>
      <c r="Q298" s="453"/>
      <c r="R298" s="453"/>
      <c r="S298" s="453"/>
    </row>
    <row r="299" spans="1:19">
      <c r="A299" s="453"/>
      <c r="B299" s="453"/>
      <c r="C299" s="453"/>
      <c r="D299" s="453"/>
      <c r="E299" s="453"/>
      <c r="F299" s="453"/>
      <c r="G299" s="453"/>
      <c r="H299" s="453"/>
      <c r="I299" s="453"/>
      <c r="J299" s="453"/>
      <c r="K299" s="453"/>
      <c r="L299" s="453"/>
      <c r="M299" s="453"/>
      <c r="N299" s="453"/>
      <c r="O299" s="453"/>
      <c r="P299" s="453"/>
      <c r="Q299" s="453"/>
      <c r="R299" s="453"/>
      <c r="S299" s="453"/>
    </row>
    <row r="300" spans="1:19">
      <c r="A300" s="453"/>
      <c r="B300" s="453"/>
      <c r="C300" s="453"/>
      <c r="D300" s="453"/>
      <c r="E300" s="453"/>
      <c r="F300" s="453"/>
      <c r="G300" s="453"/>
      <c r="H300" s="453"/>
      <c r="I300" s="453"/>
      <c r="J300" s="453"/>
      <c r="K300" s="453"/>
      <c r="L300" s="453"/>
      <c r="M300" s="453"/>
      <c r="N300" s="453"/>
      <c r="O300" s="453"/>
      <c r="P300" s="453"/>
      <c r="Q300" s="453"/>
      <c r="R300" s="453"/>
      <c r="S300" s="453"/>
    </row>
    <row r="301" spans="1:19">
      <c r="A301" s="453"/>
      <c r="B301" s="453"/>
      <c r="C301" s="453"/>
      <c r="D301" s="453"/>
      <c r="E301" s="453"/>
      <c r="F301" s="453"/>
      <c r="G301" s="453"/>
      <c r="H301" s="453"/>
      <c r="I301" s="453"/>
      <c r="J301" s="453"/>
      <c r="K301" s="453"/>
      <c r="L301" s="453"/>
      <c r="M301" s="453"/>
      <c r="N301" s="453"/>
      <c r="O301" s="453"/>
      <c r="P301" s="453"/>
      <c r="Q301" s="453"/>
      <c r="R301" s="453"/>
      <c r="S301" s="453"/>
    </row>
    <row r="302" spans="1:19">
      <c r="A302" s="453"/>
      <c r="B302" s="453"/>
      <c r="C302" s="453"/>
      <c r="D302" s="453"/>
      <c r="E302" s="453"/>
      <c r="F302" s="453"/>
      <c r="G302" s="453"/>
      <c r="H302" s="453"/>
      <c r="I302" s="453"/>
      <c r="J302" s="453"/>
      <c r="K302" s="453"/>
      <c r="L302" s="453"/>
      <c r="M302" s="453"/>
      <c r="N302" s="453"/>
      <c r="O302" s="453"/>
      <c r="P302" s="453"/>
      <c r="Q302" s="453"/>
      <c r="R302" s="453"/>
      <c r="S302" s="453"/>
    </row>
    <row r="303" spans="1:19">
      <c r="A303" s="453"/>
      <c r="B303" s="453"/>
      <c r="C303" s="453"/>
      <c r="D303" s="453"/>
      <c r="E303" s="453"/>
      <c r="F303" s="453"/>
      <c r="G303" s="453"/>
      <c r="H303" s="453"/>
      <c r="I303" s="453"/>
      <c r="J303" s="453"/>
      <c r="K303" s="453"/>
      <c r="L303" s="453"/>
      <c r="M303" s="453"/>
      <c r="N303" s="453"/>
      <c r="O303" s="453"/>
      <c r="P303" s="453"/>
      <c r="Q303" s="453"/>
      <c r="R303" s="453"/>
      <c r="S303" s="453"/>
    </row>
    <row r="304" spans="1:19">
      <c r="A304" s="453"/>
      <c r="B304" s="453"/>
      <c r="C304" s="453"/>
      <c r="D304" s="453"/>
      <c r="E304" s="453"/>
      <c r="F304" s="453"/>
      <c r="G304" s="453"/>
      <c r="H304" s="453"/>
      <c r="I304" s="453"/>
      <c r="J304" s="453"/>
      <c r="K304" s="453"/>
      <c r="L304" s="453"/>
      <c r="M304" s="453"/>
      <c r="N304" s="453"/>
      <c r="O304" s="453"/>
      <c r="P304" s="453"/>
      <c r="Q304" s="453"/>
      <c r="R304" s="453"/>
      <c r="S304" s="453"/>
    </row>
    <row r="305" spans="1:19">
      <c r="A305" s="453"/>
      <c r="B305" s="453"/>
      <c r="C305" s="453"/>
      <c r="D305" s="453"/>
      <c r="E305" s="453"/>
      <c r="F305" s="453"/>
      <c r="G305" s="453"/>
      <c r="H305" s="453"/>
      <c r="I305" s="453"/>
      <c r="J305" s="453"/>
      <c r="K305" s="453"/>
      <c r="L305" s="453"/>
      <c r="M305" s="453"/>
      <c r="N305" s="453"/>
      <c r="O305" s="453"/>
      <c r="P305" s="453"/>
      <c r="Q305" s="453"/>
      <c r="R305" s="453"/>
      <c r="S305" s="453"/>
    </row>
    <row r="306" spans="1:19">
      <c r="A306" s="453"/>
      <c r="B306" s="453"/>
      <c r="C306" s="453"/>
      <c r="D306" s="453"/>
      <c r="E306" s="453"/>
      <c r="F306" s="453"/>
      <c r="G306" s="453"/>
      <c r="H306" s="453"/>
      <c r="I306" s="453"/>
      <c r="J306" s="453"/>
      <c r="K306" s="453"/>
      <c r="L306" s="453"/>
      <c r="M306" s="453"/>
      <c r="N306" s="453"/>
      <c r="O306" s="453"/>
      <c r="P306" s="453"/>
      <c r="Q306" s="453"/>
      <c r="R306" s="453"/>
      <c r="S306" s="453"/>
    </row>
    <row r="307" spans="1:19">
      <c r="A307" s="453"/>
      <c r="B307" s="453"/>
      <c r="C307" s="453"/>
      <c r="D307" s="453"/>
      <c r="E307" s="453"/>
      <c r="F307" s="453"/>
      <c r="G307" s="453"/>
      <c r="H307" s="453"/>
      <c r="I307" s="453"/>
      <c r="J307" s="453"/>
      <c r="K307" s="453"/>
      <c r="L307" s="453"/>
      <c r="M307" s="453"/>
      <c r="N307" s="453"/>
      <c r="O307" s="453"/>
      <c r="P307" s="453"/>
      <c r="Q307" s="453"/>
      <c r="R307" s="453"/>
      <c r="S307" s="453"/>
    </row>
    <row r="308" spans="1:19">
      <c r="A308" s="453"/>
      <c r="B308" s="453"/>
      <c r="C308" s="453"/>
      <c r="D308" s="453"/>
      <c r="E308" s="453"/>
      <c r="F308" s="453"/>
      <c r="G308" s="453"/>
      <c r="H308" s="453"/>
      <c r="I308" s="453"/>
      <c r="J308" s="453"/>
      <c r="K308" s="453"/>
      <c r="L308" s="453"/>
      <c r="M308" s="453"/>
      <c r="N308" s="453"/>
      <c r="O308" s="453"/>
      <c r="P308" s="453"/>
      <c r="Q308" s="453"/>
      <c r="R308" s="453"/>
      <c r="S308" s="453"/>
    </row>
    <row r="309" spans="1:19">
      <c r="A309" s="453"/>
      <c r="B309" s="453"/>
      <c r="C309" s="453"/>
      <c r="D309" s="453"/>
      <c r="E309" s="453"/>
      <c r="F309" s="453"/>
      <c r="G309" s="453"/>
      <c r="H309" s="453"/>
      <c r="I309" s="453"/>
      <c r="J309" s="453"/>
      <c r="K309" s="453"/>
      <c r="L309" s="453"/>
      <c r="M309" s="453"/>
      <c r="N309" s="453"/>
      <c r="O309" s="453"/>
      <c r="P309" s="453"/>
      <c r="Q309" s="453"/>
      <c r="R309" s="453"/>
      <c r="S309" s="453"/>
    </row>
    <row r="310" spans="1:19">
      <c r="A310" s="453"/>
      <c r="B310" s="453"/>
      <c r="C310" s="453"/>
      <c r="D310" s="453"/>
      <c r="E310" s="453"/>
      <c r="F310" s="453"/>
      <c r="G310" s="453"/>
      <c r="H310" s="453"/>
      <c r="I310" s="453"/>
      <c r="J310" s="453"/>
      <c r="K310" s="453"/>
      <c r="L310" s="453"/>
      <c r="M310" s="453"/>
      <c r="N310" s="453"/>
      <c r="O310" s="453"/>
      <c r="P310" s="453"/>
      <c r="Q310" s="453"/>
      <c r="R310" s="453"/>
      <c r="S310" s="453"/>
    </row>
    <row r="311" spans="1:19">
      <c r="A311" s="453"/>
      <c r="B311" s="453"/>
      <c r="C311" s="453"/>
      <c r="D311" s="453"/>
      <c r="E311" s="453"/>
      <c r="F311" s="453"/>
      <c r="G311" s="453"/>
      <c r="H311" s="453"/>
      <c r="I311" s="453"/>
      <c r="J311" s="453"/>
      <c r="K311" s="453"/>
      <c r="L311" s="453"/>
      <c r="M311" s="453"/>
      <c r="N311" s="453"/>
      <c r="O311" s="453"/>
      <c r="P311" s="453"/>
      <c r="Q311" s="453"/>
      <c r="R311" s="453"/>
      <c r="S311" s="453"/>
    </row>
    <row r="312" spans="1:19">
      <c r="A312" s="453"/>
      <c r="B312" s="453"/>
      <c r="C312" s="453"/>
      <c r="D312" s="453"/>
      <c r="E312" s="453"/>
      <c r="F312" s="453"/>
      <c r="G312" s="453"/>
      <c r="H312" s="453"/>
      <c r="I312" s="453"/>
      <c r="J312" s="453"/>
      <c r="K312" s="453"/>
      <c r="L312" s="453"/>
      <c r="M312" s="453"/>
      <c r="N312" s="453"/>
      <c r="O312" s="453"/>
      <c r="P312" s="453"/>
      <c r="Q312" s="453"/>
      <c r="R312" s="453"/>
      <c r="S312" s="453"/>
    </row>
    <row r="313" spans="1:19">
      <c r="A313" s="453"/>
      <c r="B313" s="453"/>
      <c r="C313" s="453"/>
      <c r="D313" s="453"/>
      <c r="E313" s="453"/>
      <c r="F313" s="453"/>
      <c r="G313" s="453"/>
      <c r="H313" s="453"/>
      <c r="I313" s="453"/>
      <c r="J313" s="453"/>
      <c r="K313" s="453"/>
      <c r="L313" s="453"/>
      <c r="M313" s="453"/>
      <c r="N313" s="453"/>
      <c r="O313" s="453"/>
      <c r="P313" s="453"/>
      <c r="Q313" s="453"/>
      <c r="R313" s="453"/>
      <c r="S313" s="453"/>
    </row>
    <row r="314" spans="1:19">
      <c r="A314" s="453"/>
      <c r="B314" s="453"/>
      <c r="C314" s="453"/>
      <c r="D314" s="453"/>
      <c r="E314" s="453"/>
      <c r="F314" s="453"/>
      <c r="G314" s="453"/>
      <c r="H314" s="453"/>
      <c r="I314" s="453"/>
      <c r="J314" s="453"/>
      <c r="K314" s="453"/>
      <c r="L314" s="453"/>
      <c r="M314" s="453"/>
      <c r="N314" s="453"/>
      <c r="O314" s="453"/>
      <c r="P314" s="453"/>
      <c r="Q314" s="453"/>
      <c r="R314" s="453"/>
      <c r="S314" s="453"/>
    </row>
    <row r="315" spans="1:19">
      <c r="A315" s="453"/>
      <c r="B315" s="453"/>
      <c r="C315" s="453"/>
      <c r="D315" s="453"/>
      <c r="E315" s="453"/>
      <c r="F315" s="453"/>
      <c r="G315" s="453"/>
      <c r="H315" s="453"/>
      <c r="I315" s="453"/>
      <c r="J315" s="453"/>
      <c r="K315" s="453"/>
      <c r="L315" s="453"/>
      <c r="M315" s="453"/>
      <c r="N315" s="453"/>
      <c r="O315" s="453"/>
      <c r="P315" s="453"/>
      <c r="Q315" s="453"/>
      <c r="R315" s="453"/>
      <c r="S315" s="453"/>
    </row>
    <row r="316" spans="1:19">
      <c r="A316" s="453"/>
      <c r="B316" s="453"/>
      <c r="C316" s="453"/>
      <c r="D316" s="453"/>
      <c r="E316" s="453"/>
      <c r="F316" s="453"/>
      <c r="G316" s="453"/>
      <c r="H316" s="453"/>
      <c r="I316" s="453"/>
      <c r="J316" s="453"/>
      <c r="K316" s="453"/>
      <c r="L316" s="453"/>
      <c r="M316" s="453"/>
      <c r="N316" s="453"/>
      <c r="O316" s="453"/>
      <c r="P316" s="453"/>
      <c r="Q316" s="453"/>
      <c r="R316" s="453"/>
      <c r="S316" s="453"/>
    </row>
    <row r="317" spans="1:19">
      <c r="A317" s="453"/>
      <c r="B317" s="453"/>
      <c r="C317" s="453"/>
      <c r="D317" s="453"/>
      <c r="E317" s="453"/>
      <c r="F317" s="453"/>
      <c r="G317" s="453"/>
      <c r="H317" s="453"/>
      <c r="I317" s="453"/>
      <c r="J317" s="453"/>
      <c r="K317" s="453"/>
      <c r="L317" s="453"/>
      <c r="M317" s="453"/>
      <c r="N317" s="453"/>
      <c r="O317" s="453"/>
      <c r="P317" s="453"/>
      <c r="Q317" s="453"/>
      <c r="R317" s="453"/>
      <c r="S317" s="453"/>
    </row>
    <row r="318" spans="1:19">
      <c r="A318" s="453"/>
      <c r="B318" s="453"/>
      <c r="C318" s="453"/>
      <c r="D318" s="453"/>
      <c r="E318" s="453"/>
      <c r="F318" s="453"/>
      <c r="G318" s="453"/>
      <c r="H318" s="453"/>
      <c r="I318" s="453"/>
      <c r="J318" s="453"/>
      <c r="K318" s="453"/>
      <c r="L318" s="453"/>
      <c r="M318" s="453"/>
      <c r="N318" s="453"/>
      <c r="O318" s="453"/>
      <c r="P318" s="453"/>
      <c r="Q318" s="453"/>
      <c r="R318" s="453"/>
      <c r="S318" s="453"/>
    </row>
    <row r="319" spans="1:19">
      <c r="A319" s="453"/>
      <c r="B319" s="453"/>
      <c r="C319" s="453"/>
      <c r="D319" s="453"/>
      <c r="E319" s="453"/>
      <c r="F319" s="453"/>
      <c r="G319" s="453"/>
      <c r="H319" s="453"/>
      <c r="I319" s="453"/>
      <c r="J319" s="453"/>
      <c r="K319" s="453"/>
      <c r="L319" s="453"/>
      <c r="M319" s="453"/>
      <c r="N319" s="453"/>
      <c r="O319" s="453"/>
      <c r="P319" s="453"/>
      <c r="Q319" s="453"/>
      <c r="R319" s="453"/>
      <c r="S319" s="453"/>
    </row>
    <row r="320" spans="1:19">
      <c r="A320" s="453"/>
      <c r="B320" s="453"/>
      <c r="C320" s="453"/>
      <c r="D320" s="453"/>
      <c r="E320" s="453"/>
      <c r="F320" s="453"/>
      <c r="G320" s="453"/>
      <c r="H320" s="453"/>
      <c r="I320" s="453"/>
      <c r="J320" s="453"/>
      <c r="K320" s="453"/>
      <c r="L320" s="453"/>
      <c r="M320" s="453"/>
      <c r="N320" s="453"/>
      <c r="O320" s="453"/>
      <c r="P320" s="453"/>
      <c r="Q320" s="453"/>
      <c r="R320" s="453"/>
      <c r="S320" s="453"/>
    </row>
    <row r="321" spans="1:19">
      <c r="A321" s="453"/>
      <c r="B321" s="453"/>
      <c r="C321" s="453"/>
      <c r="D321" s="453"/>
      <c r="E321" s="453"/>
      <c r="F321" s="453"/>
      <c r="G321" s="453"/>
      <c r="H321" s="453"/>
      <c r="I321" s="453"/>
      <c r="J321" s="453"/>
      <c r="K321" s="453"/>
      <c r="L321" s="453"/>
      <c r="M321" s="453"/>
      <c r="N321" s="453"/>
      <c r="O321" s="453"/>
      <c r="P321" s="453"/>
      <c r="Q321" s="453"/>
      <c r="R321" s="453"/>
      <c r="S321" s="453"/>
    </row>
    <row r="322" spans="1:19">
      <c r="A322" s="453"/>
      <c r="B322" s="453"/>
      <c r="C322" s="453"/>
      <c r="D322" s="453"/>
      <c r="E322" s="453"/>
      <c r="F322" s="453"/>
      <c r="G322" s="453"/>
      <c r="H322" s="453"/>
      <c r="I322" s="453"/>
      <c r="J322" s="453"/>
      <c r="K322" s="453"/>
      <c r="L322" s="453"/>
      <c r="M322" s="453"/>
      <c r="N322" s="453"/>
      <c r="O322" s="453"/>
      <c r="P322" s="453"/>
      <c r="Q322" s="453"/>
      <c r="R322" s="453"/>
      <c r="S322" s="453"/>
    </row>
    <row r="323" spans="1:19">
      <c r="A323" s="453"/>
      <c r="B323" s="453"/>
      <c r="C323" s="453"/>
      <c r="D323" s="453"/>
      <c r="E323" s="453"/>
      <c r="F323" s="453"/>
      <c r="G323" s="453"/>
      <c r="H323" s="453"/>
      <c r="I323" s="453"/>
      <c r="J323" s="453"/>
      <c r="K323" s="453"/>
      <c r="L323" s="453"/>
      <c r="M323" s="453"/>
      <c r="N323" s="453"/>
      <c r="O323" s="453"/>
      <c r="P323" s="453"/>
      <c r="Q323" s="453"/>
      <c r="R323" s="453"/>
      <c r="S323" s="453"/>
    </row>
    <row r="324" spans="1:19">
      <c r="A324" s="453"/>
      <c r="B324" s="453"/>
      <c r="C324" s="453"/>
      <c r="D324" s="453"/>
      <c r="E324" s="453"/>
      <c r="F324" s="453"/>
      <c r="G324" s="453"/>
      <c r="H324" s="453"/>
      <c r="I324" s="453"/>
      <c r="J324" s="453"/>
      <c r="K324" s="453"/>
      <c r="L324" s="453"/>
      <c r="M324" s="453"/>
      <c r="N324" s="453"/>
      <c r="O324" s="453"/>
      <c r="P324" s="453"/>
      <c r="Q324" s="453"/>
      <c r="R324" s="453"/>
      <c r="S324" s="453"/>
    </row>
    <row r="325" spans="1:19">
      <c r="A325" s="453"/>
      <c r="B325" s="453"/>
      <c r="C325" s="453"/>
      <c r="D325" s="453"/>
      <c r="E325" s="453"/>
      <c r="F325" s="453"/>
      <c r="G325" s="453"/>
      <c r="H325" s="453"/>
      <c r="I325" s="453"/>
      <c r="J325" s="453"/>
      <c r="K325" s="453"/>
      <c r="L325" s="453"/>
      <c r="M325" s="453"/>
      <c r="N325" s="453"/>
      <c r="O325" s="453"/>
      <c r="P325" s="453"/>
      <c r="Q325" s="453"/>
      <c r="R325" s="453"/>
      <c r="S325" s="453"/>
    </row>
    <row r="326" spans="1:19">
      <c r="A326" s="453"/>
      <c r="B326" s="453"/>
      <c r="C326" s="453"/>
      <c r="D326" s="453"/>
      <c r="E326" s="453"/>
      <c r="F326" s="453"/>
      <c r="G326" s="453"/>
      <c r="H326" s="453"/>
      <c r="I326" s="453"/>
      <c r="J326" s="453"/>
      <c r="K326" s="453"/>
      <c r="L326" s="453"/>
      <c r="M326" s="453"/>
      <c r="N326" s="453"/>
      <c r="O326" s="453"/>
      <c r="P326" s="453"/>
      <c r="Q326" s="453"/>
      <c r="R326" s="453"/>
      <c r="S326" s="453"/>
    </row>
    <row r="327" spans="1:19">
      <c r="A327" s="453"/>
      <c r="B327" s="453"/>
      <c r="C327" s="453"/>
      <c r="D327" s="453"/>
      <c r="E327" s="453"/>
      <c r="F327" s="453"/>
      <c r="G327" s="453"/>
      <c r="H327" s="453"/>
      <c r="I327" s="453"/>
      <c r="J327" s="453"/>
      <c r="K327" s="453"/>
      <c r="L327" s="453"/>
      <c r="M327" s="453"/>
      <c r="N327" s="453"/>
      <c r="O327" s="453"/>
      <c r="P327" s="453"/>
      <c r="Q327" s="453"/>
      <c r="R327" s="453"/>
      <c r="S327" s="453"/>
    </row>
    <row r="328" spans="1:19">
      <c r="A328" s="453"/>
      <c r="B328" s="453"/>
      <c r="C328" s="453"/>
      <c r="D328" s="453"/>
      <c r="E328" s="453"/>
      <c r="F328" s="453"/>
      <c r="G328" s="453"/>
      <c r="H328" s="453"/>
      <c r="I328" s="453"/>
      <c r="J328" s="453"/>
      <c r="K328" s="453"/>
      <c r="L328" s="453"/>
      <c r="M328" s="453"/>
      <c r="N328" s="453"/>
      <c r="O328" s="453"/>
      <c r="P328" s="453"/>
      <c r="Q328" s="453"/>
      <c r="R328" s="453"/>
      <c r="S328" s="453"/>
    </row>
    <row r="329" spans="1:19">
      <c r="A329" s="453"/>
      <c r="B329" s="453"/>
      <c r="C329" s="453"/>
      <c r="D329" s="453"/>
      <c r="E329" s="453"/>
      <c r="F329" s="453"/>
      <c r="G329" s="453"/>
      <c r="H329" s="453"/>
      <c r="I329" s="453"/>
      <c r="J329" s="453"/>
      <c r="K329" s="453"/>
      <c r="L329" s="453"/>
      <c r="M329" s="453"/>
      <c r="N329" s="453"/>
      <c r="O329" s="453"/>
      <c r="P329" s="453"/>
      <c r="Q329" s="453"/>
      <c r="R329" s="453"/>
      <c r="S329" s="453"/>
    </row>
    <row r="330" spans="1:19">
      <c r="A330" s="453"/>
      <c r="B330" s="453"/>
      <c r="C330" s="453"/>
      <c r="D330" s="453"/>
      <c r="E330" s="453"/>
      <c r="F330" s="453"/>
      <c r="G330" s="453"/>
      <c r="H330" s="453"/>
      <c r="I330" s="453"/>
      <c r="J330" s="453"/>
      <c r="K330" s="453"/>
      <c r="L330" s="453"/>
      <c r="M330" s="453"/>
      <c r="N330" s="453"/>
      <c r="O330" s="453"/>
      <c r="P330" s="453"/>
      <c r="Q330" s="453"/>
      <c r="R330" s="453"/>
      <c r="S330" s="453"/>
    </row>
    <row r="331" spans="1:19">
      <c r="A331" s="453"/>
      <c r="B331" s="453"/>
      <c r="C331" s="453"/>
      <c r="D331" s="453"/>
      <c r="E331" s="453"/>
      <c r="F331" s="453"/>
      <c r="G331" s="453"/>
      <c r="H331" s="453"/>
      <c r="I331" s="453"/>
      <c r="J331" s="453"/>
      <c r="K331" s="453"/>
      <c r="L331" s="453"/>
      <c r="M331" s="453"/>
      <c r="N331" s="453"/>
      <c r="O331" s="453"/>
      <c r="P331" s="453"/>
      <c r="Q331" s="453"/>
      <c r="R331" s="453"/>
      <c r="S331" s="453"/>
    </row>
    <row r="332" spans="1:19">
      <c r="A332" s="453"/>
      <c r="B332" s="453"/>
      <c r="C332" s="453"/>
      <c r="D332" s="453"/>
      <c r="E332" s="453"/>
      <c r="F332" s="453"/>
      <c r="G332" s="453"/>
      <c r="H332" s="453"/>
      <c r="I332" s="453"/>
      <c r="J332" s="453"/>
      <c r="K332" s="453"/>
      <c r="L332" s="453"/>
      <c r="M332" s="453"/>
      <c r="N332" s="453"/>
      <c r="O332" s="453"/>
      <c r="P332" s="453"/>
      <c r="Q332" s="453"/>
      <c r="R332" s="453"/>
      <c r="S332" s="453"/>
    </row>
    <row r="333" spans="1:19">
      <c r="A333" s="453"/>
      <c r="B333" s="453"/>
      <c r="C333" s="453"/>
      <c r="D333" s="453"/>
      <c r="E333" s="453"/>
      <c r="F333" s="453"/>
      <c r="G333" s="453"/>
      <c r="H333" s="453"/>
      <c r="I333" s="453"/>
      <c r="J333" s="453"/>
      <c r="K333" s="453"/>
      <c r="L333" s="453"/>
      <c r="M333" s="453"/>
      <c r="N333" s="453"/>
      <c r="O333" s="453"/>
      <c r="P333" s="453"/>
      <c r="Q333" s="453"/>
      <c r="R333" s="453"/>
      <c r="S333" s="453"/>
    </row>
    <row r="334" spans="1:19">
      <c r="A334" s="453"/>
      <c r="B334" s="453"/>
      <c r="C334" s="453"/>
      <c r="D334" s="453"/>
      <c r="E334" s="453"/>
      <c r="F334" s="453"/>
      <c r="G334" s="453"/>
      <c r="H334" s="453"/>
      <c r="I334" s="453"/>
      <c r="J334" s="453"/>
      <c r="K334" s="453"/>
      <c r="L334" s="453"/>
      <c r="M334" s="453"/>
      <c r="N334" s="453"/>
      <c r="O334" s="453"/>
      <c r="P334" s="453"/>
      <c r="Q334" s="453"/>
      <c r="R334" s="453"/>
      <c r="S334" s="453"/>
    </row>
    <row r="335" spans="1:19">
      <c r="A335" s="453"/>
      <c r="B335" s="453"/>
      <c r="C335" s="453"/>
      <c r="D335" s="453"/>
      <c r="E335" s="453"/>
      <c r="F335" s="453"/>
      <c r="G335" s="453"/>
      <c r="H335" s="453"/>
      <c r="I335" s="453"/>
      <c r="J335" s="453"/>
      <c r="K335" s="453"/>
      <c r="L335" s="453"/>
      <c r="M335" s="453"/>
      <c r="N335" s="453"/>
      <c r="O335" s="453"/>
      <c r="P335" s="453"/>
      <c r="Q335" s="453"/>
      <c r="R335" s="453"/>
      <c r="S335" s="453"/>
    </row>
    <row r="336" spans="1:19">
      <c r="A336" s="453"/>
      <c r="B336" s="453"/>
      <c r="C336" s="453"/>
      <c r="D336" s="453"/>
      <c r="E336" s="453"/>
      <c r="F336" s="453"/>
      <c r="G336" s="453"/>
      <c r="H336" s="453"/>
      <c r="I336" s="453"/>
      <c r="J336" s="453"/>
      <c r="K336" s="453"/>
      <c r="L336" s="453"/>
      <c r="M336" s="453"/>
      <c r="N336" s="453"/>
      <c r="O336" s="453"/>
      <c r="P336" s="453"/>
      <c r="Q336" s="453"/>
      <c r="R336" s="453"/>
      <c r="S336" s="453"/>
    </row>
    <row r="337" spans="1:19">
      <c r="A337" s="453"/>
      <c r="B337" s="453"/>
      <c r="C337" s="453"/>
      <c r="D337" s="453"/>
      <c r="E337" s="453"/>
      <c r="F337" s="453"/>
      <c r="G337" s="453"/>
      <c r="H337" s="453"/>
      <c r="I337" s="453"/>
      <c r="J337" s="453"/>
      <c r="K337" s="453"/>
      <c r="L337" s="453"/>
      <c r="M337" s="453"/>
      <c r="N337" s="453"/>
      <c r="O337" s="453"/>
      <c r="P337" s="453"/>
      <c r="Q337" s="453"/>
      <c r="R337" s="453"/>
      <c r="S337" s="453"/>
    </row>
    <row r="338" spans="1:19">
      <c r="A338" s="453"/>
      <c r="B338" s="453"/>
      <c r="C338" s="453"/>
      <c r="D338" s="453"/>
      <c r="E338" s="453"/>
      <c r="F338" s="453"/>
      <c r="G338" s="453"/>
      <c r="H338" s="453"/>
      <c r="I338" s="453"/>
      <c r="J338" s="453"/>
      <c r="K338" s="453"/>
      <c r="L338" s="453"/>
      <c r="M338" s="453"/>
      <c r="N338" s="453"/>
      <c r="O338" s="453"/>
      <c r="P338" s="453"/>
      <c r="Q338" s="453"/>
      <c r="R338" s="453"/>
      <c r="S338" s="453"/>
    </row>
    <row r="339" spans="1:19">
      <c r="A339" s="453"/>
      <c r="B339" s="453"/>
      <c r="C339" s="453"/>
      <c r="D339" s="453"/>
      <c r="E339" s="453"/>
      <c r="F339" s="453"/>
      <c r="G339" s="453"/>
      <c r="H339" s="453"/>
      <c r="I339" s="453"/>
      <c r="J339" s="453"/>
      <c r="K339" s="453"/>
      <c r="L339" s="453"/>
      <c r="M339" s="453"/>
      <c r="N339" s="453"/>
      <c r="O339" s="453"/>
      <c r="P339" s="453"/>
      <c r="Q339" s="453"/>
      <c r="R339" s="453"/>
      <c r="S339" s="453"/>
    </row>
    <row r="340" spans="1:19">
      <c r="A340" s="453"/>
      <c r="B340" s="453"/>
      <c r="C340" s="453"/>
      <c r="D340" s="453"/>
      <c r="E340" s="453"/>
      <c r="F340" s="453"/>
      <c r="G340" s="453"/>
      <c r="H340" s="453"/>
      <c r="I340" s="453"/>
      <c r="J340" s="453"/>
      <c r="K340" s="453"/>
      <c r="L340" s="453"/>
      <c r="M340" s="453"/>
      <c r="N340" s="453"/>
      <c r="O340" s="453"/>
      <c r="P340" s="453"/>
      <c r="Q340" s="453"/>
      <c r="R340" s="453"/>
      <c r="S340" s="453"/>
    </row>
    <row r="341" spans="1:19">
      <c r="A341" s="453"/>
      <c r="B341" s="453"/>
      <c r="C341" s="453"/>
      <c r="D341" s="453"/>
      <c r="E341" s="453"/>
      <c r="F341" s="453"/>
      <c r="G341" s="453"/>
      <c r="H341" s="453"/>
      <c r="I341" s="453"/>
      <c r="J341" s="453"/>
      <c r="K341" s="453"/>
      <c r="L341" s="453"/>
      <c r="M341" s="453"/>
      <c r="N341" s="453"/>
      <c r="O341" s="453"/>
      <c r="P341" s="453"/>
      <c r="Q341" s="453"/>
      <c r="R341" s="453"/>
      <c r="S341" s="453"/>
    </row>
    <row r="342" spans="1:19">
      <c r="A342" s="453"/>
      <c r="B342" s="453"/>
      <c r="C342" s="453"/>
      <c r="D342" s="453"/>
      <c r="E342" s="453"/>
      <c r="F342" s="453"/>
      <c r="G342" s="453"/>
      <c r="H342" s="453"/>
      <c r="I342" s="453"/>
      <c r="J342" s="453"/>
      <c r="K342" s="453"/>
      <c r="L342" s="453"/>
      <c r="M342" s="453"/>
      <c r="N342" s="453"/>
      <c r="O342" s="453"/>
      <c r="P342" s="453"/>
      <c r="Q342" s="453"/>
      <c r="R342" s="453"/>
      <c r="S342" s="453"/>
    </row>
    <row r="343" spans="1:19">
      <c r="A343" s="453"/>
      <c r="B343" s="453"/>
      <c r="C343" s="453"/>
      <c r="D343" s="453"/>
      <c r="E343" s="453"/>
      <c r="F343" s="453"/>
      <c r="G343" s="453"/>
      <c r="H343" s="453"/>
      <c r="I343" s="453"/>
      <c r="J343" s="453"/>
      <c r="K343" s="453"/>
      <c r="L343" s="453"/>
      <c r="M343" s="453"/>
      <c r="N343" s="453"/>
      <c r="O343" s="453"/>
      <c r="P343" s="453"/>
      <c r="Q343" s="453"/>
      <c r="R343" s="453"/>
      <c r="S343" s="453"/>
    </row>
    <row r="344" spans="1:19">
      <c r="A344" s="453"/>
      <c r="B344" s="453"/>
      <c r="C344" s="453"/>
      <c r="D344" s="453"/>
      <c r="E344" s="453"/>
      <c r="F344" s="453"/>
      <c r="G344" s="453"/>
      <c r="H344" s="453"/>
      <c r="I344" s="453"/>
      <c r="J344" s="453"/>
      <c r="K344" s="453"/>
      <c r="L344" s="453"/>
      <c r="M344" s="453"/>
      <c r="N344" s="453"/>
      <c r="O344" s="453"/>
      <c r="P344" s="453"/>
      <c r="Q344" s="453"/>
      <c r="R344" s="453"/>
      <c r="S344" s="453"/>
    </row>
    <row r="345" spans="1:19">
      <c r="A345" s="453"/>
      <c r="B345" s="453"/>
      <c r="C345" s="453"/>
      <c r="D345" s="453"/>
      <c r="E345" s="453"/>
      <c r="F345" s="453"/>
      <c r="G345" s="453"/>
      <c r="H345" s="453"/>
      <c r="I345" s="453"/>
      <c r="J345" s="453"/>
      <c r="K345" s="453"/>
      <c r="L345" s="453"/>
      <c r="M345" s="453"/>
      <c r="N345" s="453"/>
      <c r="O345" s="453"/>
      <c r="P345" s="453"/>
      <c r="Q345" s="453"/>
      <c r="R345" s="453"/>
      <c r="S345" s="453"/>
    </row>
    <row r="346" spans="1:19">
      <c r="A346" s="453"/>
      <c r="B346" s="453"/>
      <c r="C346" s="453"/>
      <c r="D346" s="453"/>
      <c r="E346" s="453"/>
      <c r="F346" s="453"/>
      <c r="G346" s="453"/>
      <c r="H346" s="453"/>
      <c r="I346" s="453"/>
      <c r="J346" s="453"/>
      <c r="K346" s="453"/>
      <c r="L346" s="453"/>
      <c r="M346" s="453"/>
      <c r="N346" s="453"/>
      <c r="O346" s="453"/>
      <c r="P346" s="453"/>
      <c r="Q346" s="453"/>
      <c r="R346" s="453"/>
      <c r="S346" s="453"/>
    </row>
    <row r="347" spans="1:19">
      <c r="A347" s="453"/>
      <c r="B347" s="453"/>
      <c r="C347" s="453"/>
      <c r="D347" s="453"/>
      <c r="E347" s="453"/>
      <c r="F347" s="453"/>
      <c r="G347" s="453"/>
      <c r="H347" s="453"/>
      <c r="I347" s="453"/>
      <c r="J347" s="453"/>
      <c r="K347" s="453"/>
      <c r="L347" s="453"/>
      <c r="M347" s="453"/>
      <c r="N347" s="453"/>
      <c r="O347" s="453"/>
      <c r="P347" s="453"/>
      <c r="Q347" s="453"/>
      <c r="R347" s="453"/>
      <c r="S347" s="453"/>
    </row>
    <row r="348" spans="1:19">
      <c r="A348" s="453"/>
      <c r="B348" s="453"/>
      <c r="C348" s="453"/>
      <c r="D348" s="453"/>
      <c r="E348" s="453"/>
      <c r="F348" s="453"/>
      <c r="G348" s="453"/>
      <c r="H348" s="453"/>
      <c r="I348" s="453"/>
      <c r="J348" s="453"/>
      <c r="K348" s="453"/>
      <c r="L348" s="453"/>
      <c r="M348" s="453"/>
      <c r="N348" s="453"/>
      <c r="O348" s="453"/>
      <c r="P348" s="453"/>
      <c r="Q348" s="453"/>
      <c r="R348" s="453"/>
      <c r="S348" s="453"/>
    </row>
    <row r="349" spans="1:19">
      <c r="A349" s="453"/>
      <c r="B349" s="453"/>
      <c r="C349" s="453"/>
      <c r="D349" s="453"/>
      <c r="E349" s="453"/>
      <c r="F349" s="453"/>
      <c r="G349" s="453"/>
      <c r="H349" s="453"/>
      <c r="I349" s="453"/>
      <c r="J349" s="453"/>
      <c r="K349" s="453"/>
      <c r="L349" s="453"/>
      <c r="M349" s="453"/>
      <c r="N349" s="453"/>
      <c r="O349" s="453"/>
      <c r="P349" s="453"/>
      <c r="Q349" s="453"/>
      <c r="R349" s="453"/>
      <c r="S349" s="453"/>
    </row>
    <row r="350" spans="1:19">
      <c r="A350" s="453"/>
      <c r="B350" s="453"/>
      <c r="C350" s="453"/>
      <c r="D350" s="453"/>
      <c r="E350" s="453"/>
      <c r="F350" s="453"/>
      <c r="G350" s="453"/>
      <c r="H350" s="453"/>
      <c r="I350" s="453"/>
      <c r="J350" s="453"/>
      <c r="K350" s="453"/>
      <c r="L350" s="453"/>
      <c r="M350" s="453"/>
      <c r="N350" s="453"/>
      <c r="O350" s="453"/>
      <c r="P350" s="453"/>
      <c r="Q350" s="453"/>
      <c r="R350" s="453"/>
      <c r="S350" s="453"/>
    </row>
    <row r="351" spans="1:19">
      <c r="A351" s="453"/>
      <c r="B351" s="453"/>
      <c r="C351" s="453"/>
      <c r="D351" s="453"/>
      <c r="E351" s="453"/>
      <c r="F351" s="453"/>
      <c r="G351" s="453"/>
      <c r="H351" s="453"/>
      <c r="I351" s="453"/>
      <c r="J351" s="453"/>
      <c r="K351" s="453"/>
      <c r="L351" s="453"/>
      <c r="M351" s="453"/>
      <c r="N351" s="453"/>
      <c r="O351" s="453"/>
      <c r="P351" s="453"/>
      <c r="Q351" s="453"/>
      <c r="R351" s="453"/>
      <c r="S351" s="453"/>
    </row>
    <row r="352" spans="1:19">
      <c r="A352" s="453"/>
      <c r="B352" s="453"/>
      <c r="C352" s="453"/>
      <c r="D352" s="453"/>
      <c r="E352" s="453"/>
      <c r="F352" s="453"/>
      <c r="G352" s="453"/>
      <c r="H352" s="453"/>
      <c r="I352" s="453"/>
      <c r="J352" s="453"/>
      <c r="K352" s="453"/>
      <c r="L352" s="453"/>
      <c r="M352" s="453"/>
      <c r="N352" s="453"/>
      <c r="O352" s="453"/>
      <c r="P352" s="453"/>
      <c r="Q352" s="453"/>
      <c r="R352" s="453"/>
      <c r="S352" s="453"/>
    </row>
    <row r="353" spans="1:19">
      <c r="A353" s="453"/>
      <c r="B353" s="453"/>
      <c r="C353" s="453"/>
      <c r="D353" s="453"/>
      <c r="E353" s="453"/>
      <c r="F353" s="453"/>
      <c r="G353" s="453"/>
      <c r="H353" s="453"/>
      <c r="I353" s="453"/>
      <c r="J353" s="453"/>
      <c r="K353" s="453"/>
      <c r="L353" s="453"/>
      <c r="M353" s="453"/>
      <c r="N353" s="453"/>
      <c r="O353" s="453"/>
      <c r="P353" s="453"/>
      <c r="Q353" s="453"/>
      <c r="R353" s="453"/>
      <c r="S353" s="453"/>
    </row>
    <row r="354" spans="1:19">
      <c r="A354" s="453"/>
      <c r="B354" s="453"/>
      <c r="C354" s="453"/>
      <c r="D354" s="453"/>
      <c r="E354" s="453"/>
      <c r="F354" s="453"/>
      <c r="G354" s="453"/>
      <c r="H354" s="453"/>
      <c r="I354" s="453"/>
      <c r="J354" s="453"/>
      <c r="K354" s="453"/>
      <c r="L354" s="453"/>
      <c r="M354" s="453"/>
      <c r="N354" s="453"/>
      <c r="O354" s="453"/>
      <c r="P354" s="453"/>
      <c r="Q354" s="453"/>
      <c r="R354" s="453"/>
      <c r="S354" s="453"/>
    </row>
    <row r="355" spans="1:19">
      <c r="A355" s="453"/>
      <c r="B355" s="453"/>
      <c r="C355" s="453"/>
      <c r="D355" s="453"/>
      <c r="E355" s="453"/>
      <c r="F355" s="453"/>
      <c r="G355" s="453"/>
      <c r="H355" s="453"/>
      <c r="I355" s="453"/>
      <c r="J355" s="453"/>
      <c r="K355" s="453"/>
      <c r="L355" s="453"/>
      <c r="M355" s="453"/>
      <c r="N355" s="453"/>
      <c r="O355" s="453"/>
      <c r="P355" s="453"/>
      <c r="Q355" s="453"/>
      <c r="R355" s="453"/>
      <c r="S355" s="453"/>
    </row>
    <row r="356" spans="1:19">
      <c r="A356" s="453"/>
      <c r="B356" s="453"/>
      <c r="C356" s="453"/>
      <c r="D356" s="453"/>
      <c r="E356" s="453"/>
      <c r="F356" s="453"/>
      <c r="G356" s="453"/>
      <c r="H356" s="453"/>
      <c r="I356" s="453"/>
      <c r="J356" s="453"/>
      <c r="K356" s="453"/>
      <c r="L356" s="453"/>
      <c r="M356" s="453"/>
      <c r="N356" s="453"/>
      <c r="O356" s="453"/>
      <c r="P356" s="453"/>
      <c r="Q356" s="453"/>
      <c r="R356" s="453"/>
      <c r="S356" s="453"/>
    </row>
    <row r="357" spans="1:19">
      <c r="A357" s="453"/>
      <c r="B357" s="453"/>
      <c r="C357" s="453"/>
      <c r="D357" s="453"/>
      <c r="E357" s="453"/>
      <c r="F357" s="453"/>
      <c r="G357" s="453"/>
      <c r="H357" s="453"/>
      <c r="I357" s="453"/>
      <c r="J357" s="453"/>
      <c r="K357" s="453"/>
      <c r="L357" s="453"/>
      <c r="M357" s="453"/>
      <c r="N357" s="453"/>
      <c r="O357" s="453"/>
      <c r="P357" s="453"/>
      <c r="Q357" s="453"/>
      <c r="R357" s="453"/>
      <c r="S357" s="453"/>
    </row>
    <row r="358" spans="1:19">
      <c r="A358" s="453"/>
      <c r="B358" s="453"/>
      <c r="C358" s="453"/>
      <c r="D358" s="453"/>
      <c r="E358" s="453"/>
      <c r="F358" s="453"/>
      <c r="G358" s="453"/>
      <c r="H358" s="453"/>
      <c r="I358" s="453"/>
      <c r="J358" s="453"/>
      <c r="K358" s="453"/>
      <c r="L358" s="453"/>
      <c r="M358" s="453"/>
      <c r="N358" s="453"/>
      <c r="O358" s="453"/>
      <c r="P358" s="453"/>
      <c r="Q358" s="453"/>
      <c r="R358" s="453"/>
      <c r="S358" s="453"/>
    </row>
    <row r="359" spans="1:19">
      <c r="A359" s="453"/>
      <c r="B359" s="453"/>
      <c r="C359" s="453"/>
      <c r="D359" s="453"/>
      <c r="E359" s="453"/>
      <c r="F359" s="453"/>
      <c r="G359" s="453"/>
      <c r="H359" s="453"/>
      <c r="I359" s="453"/>
      <c r="J359" s="453"/>
      <c r="K359" s="453"/>
      <c r="L359" s="453"/>
      <c r="M359" s="453"/>
      <c r="N359" s="453"/>
      <c r="O359" s="453"/>
      <c r="P359" s="453"/>
      <c r="Q359" s="453"/>
      <c r="R359" s="453"/>
      <c r="S359" s="453"/>
    </row>
    <row r="360" spans="1:19">
      <c r="A360" s="453"/>
      <c r="B360" s="453"/>
      <c r="C360" s="453"/>
      <c r="D360" s="453"/>
      <c r="E360" s="453"/>
      <c r="F360" s="453"/>
      <c r="G360" s="453"/>
      <c r="H360" s="453"/>
      <c r="I360" s="453"/>
      <c r="J360" s="453"/>
      <c r="K360" s="453"/>
      <c r="L360" s="453"/>
      <c r="M360" s="453"/>
      <c r="N360" s="453"/>
      <c r="O360" s="453"/>
      <c r="P360" s="453"/>
      <c r="Q360" s="453"/>
      <c r="R360" s="453"/>
      <c r="S360" s="453"/>
    </row>
    <row r="361" spans="1:19">
      <c r="A361" s="453"/>
      <c r="B361" s="453"/>
      <c r="C361" s="453"/>
      <c r="D361" s="453"/>
      <c r="E361" s="453"/>
      <c r="F361" s="453"/>
      <c r="G361" s="453"/>
      <c r="H361" s="453"/>
      <c r="I361" s="453"/>
      <c r="J361" s="453"/>
      <c r="K361" s="453"/>
      <c r="L361" s="453"/>
      <c r="M361" s="453"/>
      <c r="N361" s="453"/>
      <c r="O361" s="453"/>
      <c r="P361" s="453"/>
      <c r="Q361" s="453"/>
      <c r="R361" s="453"/>
      <c r="S361" s="453"/>
    </row>
    <row r="362" spans="1:19">
      <c r="A362" s="453"/>
      <c r="B362" s="453"/>
      <c r="C362" s="453"/>
      <c r="D362" s="453"/>
      <c r="E362" s="453"/>
      <c r="F362" s="453"/>
      <c r="G362" s="453"/>
      <c r="H362" s="453"/>
      <c r="I362" s="453"/>
      <c r="J362" s="453"/>
      <c r="K362" s="453"/>
      <c r="L362" s="453"/>
      <c r="M362" s="453"/>
      <c r="N362" s="453"/>
      <c r="O362" s="453"/>
      <c r="P362" s="453"/>
      <c r="Q362" s="453"/>
      <c r="R362" s="453"/>
      <c r="S362" s="453"/>
    </row>
    <row r="363" spans="1:19">
      <c r="A363" s="453"/>
      <c r="B363" s="453"/>
      <c r="C363" s="453"/>
      <c r="D363" s="453"/>
      <c r="E363" s="453"/>
      <c r="F363" s="453"/>
      <c r="G363" s="453"/>
      <c r="H363" s="453"/>
      <c r="I363" s="453"/>
      <c r="J363" s="453"/>
      <c r="K363" s="453"/>
      <c r="L363" s="453"/>
      <c r="M363" s="453"/>
      <c r="N363" s="453"/>
      <c r="O363" s="453"/>
      <c r="P363" s="453"/>
      <c r="Q363" s="453"/>
      <c r="R363" s="453"/>
      <c r="S363" s="453"/>
    </row>
    <row r="364" spans="1:19">
      <c r="A364" s="453"/>
      <c r="B364" s="453"/>
      <c r="C364" s="453"/>
      <c r="D364" s="453"/>
      <c r="E364" s="453"/>
      <c r="F364" s="453"/>
      <c r="G364" s="453"/>
      <c r="H364" s="453"/>
      <c r="I364" s="453"/>
      <c r="J364" s="453"/>
      <c r="K364" s="453"/>
      <c r="L364" s="453"/>
      <c r="M364" s="453"/>
      <c r="N364" s="453"/>
      <c r="O364" s="453"/>
      <c r="P364" s="453"/>
      <c r="Q364" s="453"/>
      <c r="R364" s="453"/>
      <c r="S364" s="453"/>
    </row>
    <row r="365" spans="1:19">
      <c r="A365" s="453"/>
      <c r="B365" s="453"/>
      <c r="C365" s="453"/>
      <c r="D365" s="453"/>
      <c r="E365" s="453"/>
      <c r="F365" s="453"/>
      <c r="G365" s="453"/>
      <c r="H365" s="453"/>
      <c r="I365" s="453"/>
      <c r="J365" s="453"/>
      <c r="K365" s="453"/>
      <c r="L365" s="453"/>
      <c r="M365" s="453"/>
      <c r="N365" s="453"/>
      <c r="O365" s="453"/>
      <c r="P365" s="453"/>
      <c r="Q365" s="453"/>
      <c r="R365" s="453"/>
      <c r="S365" s="453"/>
    </row>
    <row r="366" spans="1:19">
      <c r="A366" s="453"/>
      <c r="B366" s="453"/>
      <c r="C366" s="453"/>
      <c r="D366" s="453"/>
      <c r="E366" s="453"/>
      <c r="F366" s="453"/>
      <c r="G366" s="453"/>
      <c r="H366" s="453"/>
      <c r="I366" s="453"/>
      <c r="J366" s="453"/>
      <c r="K366" s="453"/>
      <c r="L366" s="453"/>
      <c r="M366" s="453"/>
      <c r="N366" s="453"/>
      <c r="O366" s="453"/>
      <c r="P366" s="453"/>
      <c r="Q366" s="453"/>
      <c r="R366" s="453"/>
      <c r="S366" s="453"/>
    </row>
    <row r="367" spans="1:19">
      <c r="A367" s="453"/>
      <c r="B367" s="453"/>
      <c r="C367" s="453"/>
      <c r="D367" s="453"/>
      <c r="E367" s="453"/>
      <c r="F367" s="453"/>
      <c r="G367" s="453"/>
      <c r="H367" s="453"/>
      <c r="I367" s="453"/>
      <c r="J367" s="453"/>
      <c r="K367" s="453"/>
      <c r="L367" s="453"/>
      <c r="M367" s="453"/>
      <c r="N367" s="453"/>
      <c r="O367" s="453"/>
      <c r="P367" s="453"/>
      <c r="Q367" s="453"/>
      <c r="R367" s="453"/>
      <c r="S367" s="453"/>
    </row>
    <row r="368" spans="1:19">
      <c r="C368" s="453"/>
      <c r="D368" s="453"/>
      <c r="E368" s="453"/>
      <c r="F368" s="453"/>
      <c r="G368" s="453"/>
      <c r="H368" s="453"/>
      <c r="I368" s="453"/>
      <c r="J368" s="453"/>
      <c r="K368" s="453"/>
      <c r="L368" s="453"/>
      <c r="M368" s="453"/>
      <c r="N368" s="453"/>
      <c r="O368" s="453"/>
      <c r="P368" s="453"/>
      <c r="Q368" s="453"/>
      <c r="R368" s="453"/>
      <c r="S368" s="453"/>
    </row>
    <row r="369" spans="3:25">
      <c r="C369" s="453"/>
      <c r="D369" s="453"/>
      <c r="E369" s="453"/>
      <c r="F369" s="453"/>
      <c r="G369" s="453"/>
      <c r="H369" s="453"/>
      <c r="I369" s="453"/>
      <c r="J369" s="453"/>
      <c r="K369" s="453"/>
      <c r="L369" s="453"/>
      <c r="M369" s="453"/>
      <c r="N369" s="453"/>
      <c r="O369" s="453"/>
      <c r="P369" s="453"/>
      <c r="Q369" s="453"/>
      <c r="R369" s="453"/>
      <c r="S369" s="453"/>
    </row>
    <row r="370" spans="3:25">
      <c r="C370" s="453"/>
      <c r="D370" s="453"/>
      <c r="E370" s="453"/>
      <c r="F370" s="453"/>
      <c r="G370" s="453"/>
      <c r="H370" s="453"/>
      <c r="I370" s="453"/>
      <c r="J370" s="453"/>
      <c r="K370" s="453"/>
      <c r="L370" s="453"/>
      <c r="M370" s="453"/>
      <c r="N370" s="453"/>
      <c r="O370" s="453"/>
      <c r="P370" s="453"/>
      <c r="Q370" s="453"/>
      <c r="R370" s="453"/>
      <c r="S370" s="453"/>
    </row>
    <row r="371" spans="3:25">
      <c r="C371" s="453"/>
      <c r="D371" s="453"/>
      <c r="E371" s="453"/>
      <c r="F371" s="453"/>
      <c r="G371" s="453"/>
      <c r="H371" s="453"/>
      <c r="I371" s="453"/>
      <c r="J371" s="453"/>
      <c r="K371" s="453"/>
      <c r="L371" s="453"/>
      <c r="M371" s="453"/>
      <c r="N371" s="453"/>
      <c r="O371" s="453"/>
      <c r="P371" s="453"/>
      <c r="Q371" s="453"/>
      <c r="R371" s="453"/>
      <c r="S371" s="453"/>
    </row>
    <row r="372" spans="3:25">
      <c r="C372" s="453"/>
      <c r="D372" s="453"/>
      <c r="E372" s="453"/>
      <c r="F372" s="453"/>
      <c r="G372" s="453"/>
      <c r="H372" s="453"/>
      <c r="I372" s="453"/>
      <c r="J372" s="453"/>
      <c r="K372" s="453"/>
      <c r="L372" s="453"/>
      <c r="M372" s="453"/>
      <c r="N372" s="453"/>
      <c r="O372" s="453"/>
      <c r="P372" s="453"/>
      <c r="Q372" s="453"/>
      <c r="R372" s="453"/>
      <c r="S372" s="453"/>
    </row>
    <row r="373" spans="3:25">
      <c r="C373" s="453"/>
      <c r="D373" s="453"/>
      <c r="E373" s="453"/>
      <c r="F373" s="453"/>
      <c r="G373" s="453"/>
      <c r="H373" s="453"/>
      <c r="I373" s="453"/>
      <c r="J373" s="453"/>
      <c r="K373" s="453"/>
      <c r="L373" s="453"/>
      <c r="M373" s="453"/>
      <c r="N373" s="453"/>
      <c r="O373" s="453"/>
      <c r="P373" s="453"/>
      <c r="Q373" s="453"/>
      <c r="R373" s="453"/>
      <c r="S373" s="453"/>
    </row>
    <row r="374" spans="3:25">
      <c r="C374" s="453"/>
      <c r="D374" s="453"/>
      <c r="E374" s="453"/>
      <c r="F374" s="453"/>
      <c r="G374" s="453"/>
      <c r="H374" s="453"/>
      <c r="I374" s="453"/>
      <c r="J374" s="453"/>
      <c r="K374" s="453"/>
      <c r="L374" s="453"/>
      <c r="M374" s="453"/>
      <c r="N374" s="453"/>
      <c r="O374" s="453"/>
      <c r="P374" s="453"/>
      <c r="Q374" s="453"/>
      <c r="R374" s="453"/>
      <c r="S374" s="453"/>
    </row>
    <row r="375" spans="3:25">
      <c r="C375" s="453"/>
      <c r="D375" s="453"/>
      <c r="E375" s="453"/>
      <c r="F375" s="453"/>
      <c r="G375" s="453"/>
      <c r="H375" s="453"/>
      <c r="I375" s="453"/>
      <c r="J375" s="453"/>
      <c r="K375" s="453"/>
      <c r="L375" s="453"/>
      <c r="M375" s="453"/>
      <c r="N375" s="453"/>
      <c r="O375" s="453"/>
      <c r="P375" s="453"/>
      <c r="Q375" s="453"/>
      <c r="R375" s="453"/>
      <c r="S375" s="453"/>
    </row>
    <row r="376" spans="3:25">
      <c r="O376" s="453"/>
      <c r="P376" s="453"/>
      <c r="Q376" s="453"/>
      <c r="R376" s="453"/>
      <c r="S376" s="453"/>
    </row>
    <row r="377" spans="3:25">
      <c r="O377" s="453"/>
      <c r="P377" s="453"/>
      <c r="Q377" s="453"/>
      <c r="R377" s="453"/>
      <c r="S377" s="453"/>
    </row>
    <row r="378" spans="3:25">
      <c r="O378" s="453"/>
      <c r="P378" s="453"/>
      <c r="Q378" s="453"/>
      <c r="R378" s="453"/>
      <c r="S378" s="453"/>
    </row>
    <row r="379" spans="3:25">
      <c r="O379" s="453"/>
      <c r="P379" s="453"/>
      <c r="Q379" s="453"/>
      <c r="R379" s="453"/>
      <c r="S379" s="453"/>
    </row>
    <row r="380" spans="3:25">
      <c r="O380" s="453"/>
      <c r="P380" s="453"/>
      <c r="Q380" s="453"/>
      <c r="R380" s="453"/>
      <c r="S380" s="453"/>
    </row>
    <row r="381" spans="3:25"/>
    <row r="382" spans="3:25">
      <c r="O382" s="453"/>
      <c r="P382" s="453"/>
      <c r="Q382" s="453"/>
      <c r="R382" s="453"/>
      <c r="S382" s="453"/>
      <c r="T382" s="453"/>
      <c r="U382" s="453"/>
      <c r="V382" s="453"/>
      <c r="W382" s="453"/>
      <c r="X382" s="453"/>
      <c r="Y382" s="453"/>
    </row>
    <row r="383" spans="3:25">
      <c r="O383" s="453"/>
      <c r="P383" s="453"/>
      <c r="Q383" s="453"/>
      <c r="R383" s="453"/>
      <c r="S383" s="453"/>
      <c r="T383" s="453"/>
      <c r="U383" s="453"/>
      <c r="V383" s="453"/>
      <c r="W383" s="453"/>
      <c r="X383" s="453"/>
      <c r="Y383" s="453"/>
    </row>
    <row r="384" spans="3:25">
      <c r="O384" s="453"/>
      <c r="P384" s="453"/>
      <c r="Q384" s="453"/>
      <c r="R384" s="453"/>
      <c r="S384" s="453"/>
      <c r="T384" s="453"/>
      <c r="U384" s="453"/>
      <c r="V384" s="453"/>
      <c r="W384" s="453"/>
      <c r="X384" s="453"/>
      <c r="Y384" s="453"/>
    </row>
    <row r="385" spans="15:25">
      <c r="O385" s="453"/>
      <c r="P385" s="453"/>
      <c r="Q385" s="453"/>
      <c r="R385" s="453"/>
      <c r="S385" s="453"/>
      <c r="T385" s="453"/>
      <c r="U385" s="453"/>
      <c r="V385" s="453"/>
      <c r="W385" s="453"/>
      <c r="X385" s="453"/>
      <c r="Y385" s="453"/>
    </row>
    <row r="386" spans="15:25">
      <c r="O386" s="453"/>
      <c r="P386" s="453"/>
      <c r="Q386" s="453"/>
      <c r="R386" s="453"/>
      <c r="S386" s="453"/>
      <c r="T386" s="453"/>
      <c r="U386" s="453"/>
      <c r="V386" s="453"/>
      <c r="W386" s="453"/>
      <c r="X386" s="453"/>
      <c r="Y386" s="453"/>
    </row>
    <row r="387" spans="15:25">
      <c r="O387" s="453"/>
      <c r="P387" s="453"/>
      <c r="Q387" s="453"/>
      <c r="R387" s="453"/>
      <c r="S387" s="453"/>
      <c r="T387" s="453"/>
      <c r="U387" s="453"/>
      <c r="V387" s="453"/>
      <c r="W387" s="453"/>
      <c r="X387" s="453"/>
      <c r="Y387" s="453"/>
    </row>
    <row r="388" spans="15:25">
      <c r="O388" s="453"/>
      <c r="P388" s="453"/>
      <c r="Q388" s="453"/>
      <c r="R388" s="453"/>
      <c r="S388" s="453"/>
      <c r="T388" s="453"/>
      <c r="U388" s="453"/>
      <c r="V388" s="453"/>
      <c r="W388" s="453"/>
      <c r="X388" s="453"/>
      <c r="Y388" s="453"/>
    </row>
    <row r="389" spans="15:25">
      <c r="O389" s="453"/>
      <c r="P389" s="453"/>
      <c r="Q389" s="453"/>
      <c r="R389" s="453"/>
      <c r="S389" s="453"/>
      <c r="T389" s="453"/>
      <c r="U389" s="453"/>
      <c r="V389" s="453"/>
      <c r="W389" s="453"/>
      <c r="X389" s="453"/>
      <c r="Y389" s="453"/>
    </row>
    <row r="390" spans="15:25">
      <c r="O390" s="453"/>
      <c r="P390" s="453"/>
      <c r="Q390" s="453"/>
      <c r="R390" s="453"/>
      <c r="S390" s="453"/>
      <c r="T390" s="453"/>
      <c r="U390" s="453"/>
      <c r="V390" s="453"/>
      <c r="W390" s="453"/>
      <c r="X390" s="453"/>
      <c r="Y390" s="453"/>
    </row>
    <row r="391" spans="15:25">
      <c r="O391" s="453"/>
      <c r="P391" s="453"/>
      <c r="Q391" s="453"/>
      <c r="R391" s="453"/>
      <c r="S391" s="453"/>
      <c r="T391" s="453"/>
      <c r="U391" s="453"/>
      <c r="V391" s="453"/>
      <c r="W391" s="453"/>
      <c r="X391" s="453"/>
      <c r="Y391" s="453"/>
    </row>
    <row r="392" spans="15:25">
      <c r="O392" s="453"/>
      <c r="P392" s="453"/>
      <c r="Q392" s="453"/>
      <c r="R392" s="453"/>
      <c r="S392" s="453"/>
      <c r="T392" s="453"/>
      <c r="U392" s="453"/>
      <c r="V392" s="453"/>
      <c r="W392" s="453"/>
      <c r="X392" s="453"/>
      <c r="Y392" s="453"/>
    </row>
    <row r="393" spans="15:25">
      <c r="O393" s="453"/>
      <c r="P393" s="453"/>
      <c r="Q393" s="453"/>
      <c r="R393" s="453"/>
      <c r="S393" s="453"/>
      <c r="T393" s="453"/>
      <c r="U393" s="453"/>
      <c r="V393" s="453"/>
      <c r="W393" s="453"/>
      <c r="X393" s="453"/>
      <c r="Y393" s="453"/>
    </row>
    <row r="394" spans="15:25">
      <c r="O394" s="453"/>
      <c r="P394" s="453"/>
      <c r="Q394" s="453"/>
      <c r="R394" s="453"/>
      <c r="S394" s="453"/>
      <c r="T394" s="453"/>
      <c r="U394" s="453"/>
      <c r="V394" s="453"/>
      <c r="W394" s="453"/>
      <c r="X394" s="453"/>
      <c r="Y394" s="453"/>
    </row>
    <row r="395" spans="15:25">
      <c r="O395" s="453"/>
      <c r="P395" s="453"/>
      <c r="Q395" s="453"/>
      <c r="R395" s="453"/>
      <c r="S395" s="453"/>
      <c r="T395" s="453"/>
      <c r="U395" s="453"/>
      <c r="V395" s="453"/>
      <c r="W395" s="453"/>
      <c r="X395" s="453"/>
      <c r="Y395" s="453"/>
    </row>
    <row r="396" spans="15:25">
      <c r="O396" s="453"/>
      <c r="P396" s="453"/>
      <c r="Q396" s="453"/>
      <c r="R396" s="453"/>
      <c r="S396" s="453"/>
      <c r="T396" s="453"/>
      <c r="U396" s="453"/>
      <c r="V396" s="453"/>
      <c r="W396" s="453"/>
      <c r="X396" s="453"/>
      <c r="Y396" s="453"/>
    </row>
    <row r="397" spans="15:25">
      <c r="O397" s="453"/>
      <c r="P397" s="453"/>
      <c r="Q397" s="453"/>
      <c r="R397" s="453"/>
      <c r="S397" s="453"/>
      <c r="T397" s="453"/>
      <c r="U397" s="453"/>
      <c r="V397" s="453"/>
      <c r="W397" s="453"/>
      <c r="X397" s="453"/>
      <c r="Y397" s="453"/>
    </row>
    <row r="398" spans="15:25">
      <c r="O398" s="453"/>
      <c r="P398" s="453"/>
      <c r="Q398" s="453"/>
      <c r="R398" s="453"/>
      <c r="S398" s="453"/>
      <c r="T398" s="453"/>
      <c r="U398" s="453"/>
      <c r="V398" s="453"/>
      <c r="W398" s="453"/>
      <c r="X398" s="453"/>
      <c r="Y398" s="453"/>
    </row>
    <row r="399" spans="15:25">
      <c r="O399" s="453"/>
      <c r="P399" s="453"/>
      <c r="Q399" s="453"/>
      <c r="R399" s="453"/>
      <c r="S399" s="453"/>
      <c r="T399" s="453"/>
      <c r="U399" s="453"/>
      <c r="V399" s="453"/>
      <c r="W399" s="453"/>
      <c r="X399" s="453"/>
      <c r="Y399" s="453"/>
    </row>
    <row r="400" spans="15:25">
      <c r="O400" s="453"/>
      <c r="P400" s="453"/>
      <c r="Q400" s="453"/>
      <c r="R400" s="453"/>
      <c r="S400" s="453"/>
      <c r="T400" s="453"/>
      <c r="U400" s="453"/>
      <c r="V400" s="453"/>
      <c r="W400" s="453"/>
      <c r="X400" s="453"/>
      <c r="Y400" s="453"/>
    </row>
    <row r="401" spans="15:25">
      <c r="O401" s="453"/>
      <c r="P401" s="453"/>
      <c r="Q401" s="453"/>
      <c r="R401" s="453"/>
      <c r="S401" s="453"/>
      <c r="T401" s="453"/>
      <c r="U401" s="453"/>
      <c r="V401" s="453"/>
      <c r="W401" s="453"/>
      <c r="X401" s="453"/>
      <c r="Y401" s="453"/>
    </row>
    <row r="402" spans="15:25">
      <c r="O402" s="453"/>
      <c r="P402" s="453"/>
      <c r="Q402" s="453"/>
      <c r="R402" s="453"/>
      <c r="S402" s="453"/>
      <c r="T402" s="453"/>
      <c r="U402" s="453"/>
      <c r="V402" s="453"/>
      <c r="W402" s="453"/>
      <c r="X402" s="453"/>
      <c r="Y402" s="453"/>
    </row>
    <row r="403" spans="15:25">
      <c r="O403" s="453"/>
      <c r="P403" s="453"/>
      <c r="Q403" s="453"/>
      <c r="R403" s="453"/>
      <c r="S403" s="453"/>
      <c r="T403" s="453"/>
      <c r="U403" s="453"/>
      <c r="V403" s="453"/>
      <c r="W403" s="453"/>
      <c r="X403" s="453"/>
      <c r="Y403" s="453"/>
    </row>
    <row r="404" spans="15:25">
      <c r="O404" s="453"/>
      <c r="P404" s="453"/>
      <c r="Q404" s="453"/>
      <c r="R404" s="453"/>
      <c r="S404" s="453"/>
      <c r="T404" s="453"/>
      <c r="U404" s="453"/>
      <c r="V404" s="453"/>
      <c r="W404" s="453"/>
      <c r="X404" s="453"/>
      <c r="Y404" s="453"/>
    </row>
    <row r="405" spans="15:25">
      <c r="O405" s="453"/>
      <c r="P405" s="453"/>
      <c r="Q405" s="453"/>
      <c r="R405" s="453"/>
      <c r="S405" s="453"/>
      <c r="T405" s="453"/>
      <c r="U405" s="453"/>
      <c r="V405" s="453"/>
      <c r="W405" s="453"/>
      <c r="X405" s="453"/>
      <c r="Y405" s="453"/>
    </row>
    <row r="406" spans="15:25">
      <c r="O406" s="453"/>
      <c r="P406" s="453"/>
      <c r="Q406" s="453"/>
      <c r="R406" s="453"/>
      <c r="S406" s="453"/>
      <c r="T406" s="453"/>
      <c r="U406" s="453"/>
      <c r="V406" s="453"/>
      <c r="W406" s="453"/>
      <c r="X406" s="453"/>
      <c r="Y406" s="453"/>
    </row>
    <row r="407" spans="15:25">
      <c r="O407" s="453"/>
      <c r="P407" s="453"/>
      <c r="Q407" s="453"/>
      <c r="R407" s="453"/>
      <c r="S407" s="453"/>
      <c r="T407" s="453"/>
      <c r="U407" s="453"/>
      <c r="V407" s="453"/>
      <c r="W407" s="453"/>
      <c r="X407" s="453"/>
      <c r="Y407" s="453"/>
    </row>
    <row r="408" spans="15:25">
      <c r="O408" s="453"/>
      <c r="P408" s="453"/>
      <c r="Q408" s="453"/>
      <c r="R408" s="453"/>
      <c r="S408" s="453"/>
      <c r="T408" s="453"/>
      <c r="U408" s="453"/>
      <c r="V408" s="453"/>
      <c r="W408" s="453"/>
      <c r="X408" s="453"/>
      <c r="Y408" s="453"/>
    </row>
    <row r="409" spans="15:25">
      <c r="O409" s="453"/>
      <c r="P409" s="453"/>
      <c r="Q409" s="453"/>
      <c r="R409" s="453"/>
      <c r="S409" s="453"/>
      <c r="T409" s="453"/>
      <c r="U409" s="453"/>
      <c r="V409" s="453"/>
      <c r="W409" s="453"/>
      <c r="X409" s="453"/>
      <c r="Y409" s="453"/>
    </row>
    <row r="410" spans="15:25">
      <c r="O410" s="453"/>
      <c r="P410" s="453"/>
      <c r="Q410" s="453"/>
      <c r="R410" s="453"/>
      <c r="S410" s="453"/>
      <c r="T410" s="453"/>
      <c r="U410" s="453"/>
      <c r="V410" s="453"/>
      <c r="W410" s="453"/>
      <c r="X410" s="453"/>
      <c r="Y410" s="453"/>
    </row>
    <row r="411" spans="15:25">
      <c r="O411" s="453"/>
      <c r="P411" s="453"/>
      <c r="Q411" s="453"/>
      <c r="R411" s="453"/>
      <c r="S411" s="453"/>
      <c r="T411" s="453"/>
      <c r="U411" s="453"/>
      <c r="V411" s="453"/>
      <c r="W411" s="453"/>
      <c r="X411" s="453"/>
      <c r="Y411" s="453"/>
    </row>
    <row r="412" spans="15:25">
      <c r="O412" s="453"/>
      <c r="P412" s="453"/>
      <c r="Q412" s="453"/>
      <c r="R412" s="453"/>
      <c r="S412" s="453"/>
      <c r="T412" s="453"/>
      <c r="U412" s="453"/>
      <c r="V412" s="453"/>
      <c r="W412" s="453"/>
      <c r="X412" s="453"/>
      <c r="Y412" s="453"/>
    </row>
    <row r="413" spans="15:25">
      <c r="O413" s="453"/>
      <c r="P413" s="453"/>
      <c r="Q413" s="453"/>
      <c r="R413" s="453"/>
      <c r="S413" s="453"/>
      <c r="T413" s="453"/>
      <c r="U413" s="453"/>
      <c r="V413" s="453"/>
      <c r="W413" s="453"/>
      <c r="X413" s="453"/>
      <c r="Y413" s="453"/>
    </row>
    <row r="414" spans="15:25">
      <c r="O414" s="453"/>
      <c r="P414" s="453"/>
      <c r="Q414" s="453"/>
      <c r="R414" s="453"/>
      <c r="S414" s="453"/>
      <c r="T414" s="453"/>
      <c r="U414" s="453"/>
      <c r="V414" s="453"/>
      <c r="W414" s="453"/>
      <c r="X414" s="453"/>
      <c r="Y414" s="453"/>
    </row>
    <row r="415" spans="15:25">
      <c r="O415" s="453"/>
      <c r="P415" s="453"/>
      <c r="Q415" s="453"/>
      <c r="R415" s="453"/>
      <c r="S415" s="453"/>
      <c r="T415" s="453"/>
      <c r="U415" s="453"/>
      <c r="V415" s="453"/>
      <c r="W415" s="453"/>
      <c r="X415" s="453"/>
      <c r="Y415" s="453"/>
    </row>
    <row r="416" spans="15:25">
      <c r="O416" s="453"/>
      <c r="P416" s="453"/>
      <c r="Q416" s="453"/>
      <c r="R416" s="453"/>
      <c r="S416" s="453"/>
      <c r="T416" s="453"/>
      <c r="U416" s="453"/>
      <c r="V416" s="453"/>
      <c r="W416" s="453"/>
      <c r="X416" s="453"/>
      <c r="Y416" s="453"/>
    </row>
    <row r="417" spans="15:25">
      <c r="O417" s="453"/>
      <c r="P417" s="453"/>
      <c r="Q417" s="453"/>
      <c r="R417" s="453"/>
      <c r="S417" s="453"/>
      <c r="T417" s="453"/>
      <c r="U417" s="453"/>
      <c r="V417" s="453"/>
      <c r="W417" s="453"/>
      <c r="X417" s="453"/>
      <c r="Y417" s="453"/>
    </row>
    <row r="418" spans="15:25">
      <c r="O418" s="453"/>
      <c r="P418" s="453"/>
      <c r="Q418" s="453"/>
      <c r="R418" s="453"/>
      <c r="S418" s="453"/>
      <c r="T418" s="453"/>
      <c r="U418" s="453"/>
      <c r="V418" s="453"/>
      <c r="W418" s="453"/>
      <c r="X418" s="453"/>
      <c r="Y418" s="453"/>
    </row>
    <row r="419" spans="15:25">
      <c r="O419" s="453"/>
      <c r="P419" s="453"/>
      <c r="Q419" s="453"/>
      <c r="R419" s="453"/>
      <c r="S419" s="453"/>
      <c r="T419" s="453"/>
      <c r="U419" s="453"/>
      <c r="V419" s="453"/>
      <c r="W419" s="453"/>
      <c r="X419" s="453"/>
      <c r="Y419" s="453"/>
    </row>
    <row r="420" spans="15:25">
      <c r="O420" s="453"/>
      <c r="P420" s="453"/>
      <c r="Q420" s="453"/>
      <c r="R420" s="453"/>
      <c r="S420" s="453"/>
      <c r="T420" s="453"/>
      <c r="U420" s="453"/>
      <c r="V420" s="453"/>
      <c r="W420" s="453"/>
      <c r="X420" s="453"/>
      <c r="Y420" s="453"/>
    </row>
    <row r="421" spans="15:25">
      <c r="O421" s="453"/>
      <c r="P421" s="453"/>
      <c r="Q421" s="453"/>
      <c r="R421" s="453"/>
      <c r="S421" s="453"/>
      <c r="T421" s="453"/>
      <c r="U421" s="453"/>
      <c r="V421" s="453"/>
      <c r="W421" s="453"/>
      <c r="X421" s="453"/>
      <c r="Y421" s="453"/>
    </row>
    <row r="422" spans="15:25">
      <c r="O422" s="453"/>
      <c r="P422" s="453"/>
      <c r="Q422" s="453"/>
      <c r="R422" s="453"/>
      <c r="S422" s="453"/>
      <c r="T422" s="453"/>
      <c r="U422" s="453"/>
      <c r="V422" s="453"/>
      <c r="W422" s="453"/>
      <c r="X422" s="453"/>
      <c r="Y422" s="453"/>
    </row>
    <row r="423" spans="15:25">
      <c r="O423" s="453"/>
      <c r="P423" s="453"/>
      <c r="Q423" s="453"/>
      <c r="R423" s="453"/>
      <c r="S423" s="453"/>
      <c r="T423" s="453"/>
      <c r="U423" s="453"/>
      <c r="V423" s="453"/>
      <c r="W423" s="453"/>
      <c r="X423" s="453"/>
      <c r="Y423" s="453"/>
    </row>
    <row r="424" spans="15:25">
      <c r="O424" s="453"/>
      <c r="P424" s="453"/>
      <c r="Q424" s="453"/>
      <c r="R424" s="453"/>
      <c r="S424" s="453"/>
      <c r="T424" s="453"/>
      <c r="U424" s="453"/>
      <c r="V424" s="453"/>
      <c r="W424" s="453"/>
      <c r="X424" s="453"/>
      <c r="Y424" s="453"/>
    </row>
    <row r="425" spans="15:25">
      <c r="O425" s="453"/>
      <c r="P425" s="453"/>
      <c r="Q425" s="453"/>
      <c r="R425" s="453"/>
      <c r="S425" s="453"/>
      <c r="T425" s="453"/>
      <c r="U425" s="453"/>
      <c r="V425" s="453"/>
      <c r="W425" s="453"/>
      <c r="X425" s="453"/>
      <c r="Y425" s="453"/>
    </row>
    <row r="426" spans="15:25">
      <c r="O426" s="453"/>
      <c r="P426" s="453"/>
      <c r="Q426" s="453"/>
      <c r="R426" s="453"/>
      <c r="S426" s="453"/>
      <c r="T426" s="453"/>
      <c r="U426" s="453"/>
      <c r="V426" s="453"/>
      <c r="W426" s="453"/>
      <c r="X426" s="453"/>
      <c r="Y426" s="453"/>
    </row>
    <row r="427" spans="15:25">
      <c r="O427" s="453"/>
      <c r="P427" s="453"/>
      <c r="Q427" s="453"/>
      <c r="R427" s="453"/>
      <c r="S427" s="453"/>
      <c r="T427" s="453"/>
      <c r="U427" s="453"/>
      <c r="V427" s="453"/>
      <c r="W427" s="453"/>
      <c r="X427" s="453"/>
      <c r="Y427" s="453"/>
    </row>
    <row r="428" spans="15:25">
      <c r="O428" s="453"/>
      <c r="P428" s="453"/>
      <c r="Q428" s="453"/>
      <c r="R428" s="453"/>
      <c r="S428" s="453"/>
      <c r="T428" s="453"/>
      <c r="U428" s="453"/>
      <c r="V428" s="453"/>
      <c r="W428" s="453"/>
      <c r="X428" s="453"/>
      <c r="Y428" s="453"/>
    </row>
    <row r="429" spans="15:25">
      <c r="O429" s="453"/>
      <c r="P429" s="453"/>
      <c r="Q429" s="453"/>
      <c r="R429" s="453"/>
      <c r="S429" s="453"/>
      <c r="T429" s="453"/>
      <c r="U429" s="453"/>
      <c r="V429" s="453"/>
      <c r="W429" s="453"/>
      <c r="X429" s="453"/>
      <c r="Y429" s="453"/>
    </row>
    <row r="430" spans="15:25">
      <c r="O430" s="453"/>
      <c r="P430" s="453"/>
      <c r="Q430" s="453"/>
      <c r="R430" s="453"/>
      <c r="S430" s="453"/>
      <c r="T430" s="453"/>
      <c r="U430" s="453"/>
      <c r="V430" s="453"/>
      <c r="W430" s="453"/>
      <c r="X430" s="453"/>
      <c r="Y430" s="453"/>
    </row>
    <row r="431" spans="15:25">
      <c r="O431" s="453"/>
      <c r="P431" s="453"/>
      <c r="Q431" s="453"/>
      <c r="R431" s="453"/>
      <c r="S431" s="453"/>
      <c r="T431" s="453"/>
      <c r="U431" s="453"/>
      <c r="V431" s="453"/>
      <c r="W431" s="453"/>
      <c r="X431" s="453"/>
      <c r="Y431" s="453"/>
    </row>
    <row r="432" spans="15:25">
      <c r="O432" s="453"/>
      <c r="P432" s="453"/>
      <c r="Q432" s="453"/>
      <c r="R432" s="453"/>
      <c r="S432" s="453"/>
      <c r="T432" s="453"/>
      <c r="U432" s="453"/>
      <c r="V432" s="453"/>
      <c r="W432" s="453"/>
      <c r="X432" s="453"/>
      <c r="Y432" s="453"/>
    </row>
    <row r="433" spans="15:25">
      <c r="O433" s="453"/>
      <c r="P433" s="453"/>
      <c r="Q433" s="453"/>
      <c r="R433" s="453"/>
      <c r="S433" s="453"/>
      <c r="T433" s="453"/>
      <c r="U433" s="453"/>
      <c r="V433" s="453"/>
      <c r="W433" s="453"/>
      <c r="X433" s="453"/>
      <c r="Y433" s="453"/>
    </row>
    <row r="434" spans="15:25">
      <c r="O434" s="453"/>
      <c r="P434" s="453"/>
      <c r="Q434" s="453"/>
      <c r="R434" s="453"/>
      <c r="S434" s="453"/>
      <c r="T434" s="453"/>
      <c r="U434" s="453"/>
      <c r="V434" s="453"/>
      <c r="W434" s="453"/>
      <c r="X434" s="453"/>
      <c r="Y434" s="453"/>
    </row>
    <row r="435" spans="15:25">
      <c r="O435" s="453"/>
      <c r="P435" s="453"/>
      <c r="Q435" s="453"/>
      <c r="R435" s="453"/>
      <c r="S435" s="453"/>
      <c r="T435" s="453"/>
      <c r="U435" s="453"/>
      <c r="V435" s="453"/>
      <c r="W435" s="453"/>
      <c r="X435" s="453"/>
      <c r="Y435" s="453"/>
    </row>
    <row r="436" spans="15:25">
      <c r="O436" s="453"/>
      <c r="P436" s="453"/>
      <c r="Q436" s="453"/>
      <c r="R436" s="453"/>
      <c r="S436" s="453"/>
      <c r="T436" s="453"/>
      <c r="U436" s="453"/>
      <c r="V436" s="453"/>
      <c r="W436" s="453"/>
      <c r="X436" s="453"/>
      <c r="Y436" s="453"/>
    </row>
    <row r="437" spans="15:25">
      <c r="O437" s="453"/>
      <c r="P437" s="453"/>
      <c r="Q437" s="453"/>
      <c r="R437" s="453"/>
      <c r="S437" s="453"/>
      <c r="T437" s="453"/>
      <c r="U437" s="453"/>
      <c r="V437" s="453"/>
      <c r="W437" s="453"/>
      <c r="X437" s="453"/>
      <c r="Y437" s="453"/>
    </row>
    <row r="438" spans="15:25">
      <c r="O438" s="453"/>
      <c r="P438" s="453"/>
      <c r="Q438" s="453"/>
      <c r="R438" s="453"/>
      <c r="S438" s="453"/>
      <c r="T438" s="453"/>
      <c r="U438" s="453"/>
      <c r="V438" s="453"/>
      <c r="W438" s="453"/>
      <c r="X438" s="453"/>
      <c r="Y438" s="453"/>
    </row>
    <row r="439" spans="15:25">
      <c r="O439" s="453"/>
      <c r="P439" s="453"/>
      <c r="Q439" s="453"/>
      <c r="R439" s="453"/>
      <c r="S439" s="453"/>
      <c r="T439" s="453"/>
      <c r="U439" s="453"/>
      <c r="V439" s="453"/>
      <c r="W439" s="453"/>
      <c r="X439" s="453"/>
      <c r="Y439" s="453"/>
    </row>
    <row r="440" spans="15:25">
      <c r="O440" s="453"/>
      <c r="P440" s="453"/>
      <c r="Q440" s="453"/>
      <c r="R440" s="453"/>
      <c r="S440" s="453"/>
      <c r="T440" s="453"/>
      <c r="U440" s="453"/>
      <c r="V440" s="453"/>
      <c r="W440" s="453"/>
      <c r="X440" s="453"/>
      <c r="Y440" s="453"/>
    </row>
    <row r="441" spans="15:25">
      <c r="O441" s="453"/>
      <c r="P441" s="453"/>
      <c r="Q441" s="453"/>
      <c r="R441" s="453"/>
      <c r="S441" s="453"/>
      <c r="T441" s="453"/>
      <c r="U441" s="453"/>
      <c r="V441" s="453"/>
      <c r="W441" s="453"/>
      <c r="X441" s="453"/>
      <c r="Y441" s="453"/>
    </row>
    <row r="442" spans="15:25">
      <c r="O442" s="453"/>
      <c r="P442" s="453"/>
      <c r="Q442" s="453"/>
      <c r="R442" s="453"/>
      <c r="S442" s="453"/>
      <c r="T442" s="453"/>
      <c r="U442" s="453"/>
      <c r="V442" s="453"/>
      <c r="W442" s="453"/>
      <c r="X442" s="453"/>
      <c r="Y442" s="453"/>
    </row>
    <row r="443" spans="15:25">
      <c r="O443" s="453"/>
      <c r="P443" s="453"/>
      <c r="Q443" s="453"/>
      <c r="R443" s="453"/>
      <c r="S443" s="453"/>
      <c r="T443" s="453"/>
      <c r="U443" s="453"/>
      <c r="V443" s="453"/>
      <c r="W443" s="453"/>
      <c r="X443" s="453"/>
      <c r="Y443" s="453"/>
    </row>
    <row r="444" spans="15:25">
      <c r="O444" s="453"/>
      <c r="P444" s="453"/>
      <c r="Q444" s="453"/>
      <c r="R444" s="453"/>
      <c r="S444" s="453"/>
      <c r="T444" s="453"/>
      <c r="U444" s="453"/>
      <c r="V444" s="453"/>
      <c r="W444" s="453"/>
      <c r="X444" s="453"/>
      <c r="Y444" s="453"/>
    </row>
    <row r="445" spans="15:25">
      <c r="O445" s="453"/>
      <c r="P445" s="453"/>
      <c r="Q445" s="453"/>
      <c r="R445" s="453"/>
      <c r="S445" s="453"/>
      <c r="T445" s="453"/>
      <c r="U445" s="453"/>
      <c r="V445" s="453"/>
      <c r="W445" s="453"/>
      <c r="X445" s="453"/>
      <c r="Y445" s="453"/>
    </row>
    <row r="446" spans="15:25">
      <c r="O446" s="453"/>
      <c r="P446" s="453"/>
      <c r="Q446" s="453"/>
      <c r="R446" s="453"/>
      <c r="S446" s="453"/>
      <c r="T446" s="453"/>
      <c r="U446" s="453"/>
      <c r="V446" s="453"/>
      <c r="W446" s="453"/>
      <c r="X446" s="453"/>
      <c r="Y446" s="453"/>
    </row>
    <row r="447" spans="15:25">
      <c r="O447" s="453"/>
      <c r="P447" s="453"/>
      <c r="Q447" s="453"/>
      <c r="R447" s="453"/>
      <c r="S447" s="453"/>
      <c r="T447" s="453"/>
      <c r="U447" s="453"/>
      <c r="V447" s="453"/>
      <c r="W447" s="453"/>
      <c r="X447" s="453"/>
      <c r="Y447" s="453"/>
    </row>
    <row r="448" spans="15:25">
      <c r="O448" s="453"/>
      <c r="P448" s="453"/>
      <c r="Q448" s="453"/>
      <c r="R448" s="453"/>
      <c r="S448" s="453"/>
      <c r="T448" s="453"/>
      <c r="U448" s="453"/>
      <c r="V448" s="453"/>
      <c r="W448" s="453"/>
      <c r="X448" s="453"/>
      <c r="Y448" s="453"/>
    </row>
    <row r="449" spans="15:39">
      <c r="O449" s="453"/>
      <c r="P449" s="453"/>
      <c r="Q449" s="453"/>
      <c r="R449" s="453"/>
      <c r="S449" s="453"/>
      <c r="T449" s="453"/>
      <c r="U449" s="453"/>
      <c r="V449" s="453"/>
      <c r="W449" s="453"/>
      <c r="X449" s="453"/>
      <c r="Y449" s="453"/>
    </row>
    <row r="450" spans="15:39">
      <c r="O450" s="453"/>
      <c r="P450" s="453"/>
      <c r="Q450" s="453"/>
      <c r="R450" s="453"/>
      <c r="S450" s="453"/>
      <c r="T450" s="453"/>
      <c r="U450" s="453"/>
      <c r="V450" s="453"/>
      <c r="W450" s="453"/>
      <c r="X450" s="453"/>
      <c r="Y450" s="453"/>
    </row>
    <row r="451" spans="15:39">
      <c r="O451" s="453"/>
      <c r="P451" s="453"/>
      <c r="Q451" s="453"/>
      <c r="R451" s="453"/>
      <c r="S451" s="453"/>
      <c r="T451" s="453"/>
      <c r="U451" s="453"/>
      <c r="V451" s="453"/>
      <c r="W451" s="453"/>
      <c r="X451" s="453"/>
      <c r="Y451" s="453"/>
    </row>
    <row r="452" spans="15:39">
      <c r="O452" s="453"/>
      <c r="P452" s="453"/>
      <c r="Q452" s="453"/>
      <c r="R452" s="453"/>
      <c r="S452" s="453"/>
      <c r="T452" s="453"/>
      <c r="U452" s="453"/>
      <c r="V452" s="453"/>
      <c r="W452" s="453"/>
      <c r="X452" s="453"/>
      <c r="Y452" s="453"/>
    </row>
    <row r="453" spans="15:39">
      <c r="O453" s="453"/>
      <c r="P453" s="453"/>
      <c r="Q453" s="453"/>
      <c r="R453" s="453"/>
      <c r="S453" s="453"/>
      <c r="T453" s="453"/>
      <c r="U453" s="453"/>
      <c r="V453" s="453"/>
      <c r="W453" s="453"/>
      <c r="X453" s="453"/>
      <c r="Y453" s="453"/>
    </row>
    <row r="454" spans="15:39">
      <c r="O454" s="453"/>
      <c r="P454" s="453"/>
      <c r="Q454" s="453"/>
      <c r="R454" s="453"/>
      <c r="S454" s="453"/>
      <c r="T454" s="453"/>
      <c r="U454" s="453"/>
      <c r="V454" s="453"/>
      <c r="W454" s="453"/>
      <c r="X454" s="453"/>
      <c r="Y454" s="453"/>
    </row>
    <row r="455" spans="15:39">
      <c r="O455" s="453"/>
      <c r="P455" s="453"/>
      <c r="Q455" s="453"/>
      <c r="R455" s="453"/>
      <c r="S455" s="453"/>
      <c r="T455" s="453"/>
      <c r="U455" s="453"/>
      <c r="V455" s="453"/>
      <c r="W455" s="453"/>
      <c r="X455" s="453"/>
      <c r="Y455" s="453"/>
    </row>
    <row r="456" spans="15:39">
      <c r="O456" s="453"/>
      <c r="P456" s="453"/>
      <c r="Q456" s="453"/>
      <c r="R456" s="453"/>
      <c r="S456" s="453"/>
      <c r="T456" s="453"/>
      <c r="U456" s="453"/>
      <c r="V456" s="453"/>
      <c r="W456" s="453"/>
      <c r="X456" s="453"/>
      <c r="Y456" s="453"/>
    </row>
    <row r="457" spans="15:39">
      <c r="O457" s="453"/>
      <c r="P457" s="453"/>
      <c r="Q457" s="453"/>
      <c r="R457" s="453"/>
      <c r="S457" s="453"/>
      <c r="T457" s="453"/>
      <c r="U457" s="453"/>
      <c r="V457" s="453"/>
      <c r="W457" s="453"/>
      <c r="X457" s="453"/>
      <c r="Y457" s="453"/>
    </row>
    <row r="458" spans="15:39">
      <c r="O458" s="453"/>
      <c r="P458" s="453"/>
      <c r="Q458" s="453"/>
      <c r="R458" s="453"/>
      <c r="S458" s="453"/>
      <c r="T458" s="453"/>
      <c r="U458" s="453"/>
      <c r="V458" s="453"/>
      <c r="W458" s="453"/>
      <c r="X458" s="453"/>
      <c r="Y458" s="453"/>
    </row>
    <row r="459" spans="15:39">
      <c r="O459" s="453"/>
      <c r="P459" s="453"/>
      <c r="Q459" s="453"/>
      <c r="R459" s="453"/>
      <c r="S459" s="453"/>
      <c r="T459" s="453"/>
      <c r="U459" s="453"/>
      <c r="V459" s="453"/>
      <c r="W459" s="453"/>
      <c r="X459" s="453"/>
      <c r="Y459" s="453"/>
    </row>
    <row r="460" spans="15:39">
      <c r="O460" s="453"/>
      <c r="P460" s="453"/>
      <c r="Q460" s="453"/>
      <c r="R460" s="453"/>
      <c r="S460" s="453"/>
      <c r="T460" s="453"/>
      <c r="U460" s="453"/>
      <c r="V460" s="453"/>
      <c r="W460" s="453"/>
      <c r="X460" s="453"/>
      <c r="Y460" s="453"/>
    </row>
    <row r="461" spans="15:39">
      <c r="O461" s="453"/>
      <c r="P461" s="453"/>
      <c r="Q461" s="453"/>
      <c r="R461" s="453"/>
      <c r="S461" s="453"/>
      <c r="T461" s="453"/>
      <c r="U461" s="453"/>
      <c r="V461" s="453"/>
      <c r="W461" s="453"/>
      <c r="X461" s="453"/>
      <c r="Y461" s="453"/>
      <c r="Z461" s="453"/>
      <c r="AA461" s="453"/>
      <c r="AB461" s="453"/>
      <c r="AC461" s="453"/>
      <c r="AD461" s="453"/>
      <c r="AE461" s="453"/>
      <c r="AF461" s="453"/>
      <c r="AG461" s="453"/>
      <c r="AH461" s="453"/>
      <c r="AI461" s="453"/>
      <c r="AJ461" s="453"/>
      <c r="AK461" s="453"/>
      <c r="AL461" s="453"/>
      <c r="AM461" s="453"/>
    </row>
    <row r="462" spans="15:39">
      <c r="O462" s="453"/>
      <c r="P462" s="453"/>
      <c r="Q462" s="453"/>
      <c r="R462" s="453"/>
      <c r="S462" s="453"/>
      <c r="T462" s="453"/>
      <c r="U462" s="453"/>
      <c r="V462" s="453"/>
      <c r="W462" s="453"/>
      <c r="X462" s="453"/>
      <c r="Y462" s="453"/>
      <c r="Z462" s="453"/>
      <c r="AA462" s="453"/>
      <c r="AB462" s="453"/>
      <c r="AC462" s="453"/>
      <c r="AD462" s="453"/>
      <c r="AE462" s="453"/>
      <c r="AF462" s="453"/>
      <c r="AG462" s="453"/>
      <c r="AH462" s="453"/>
      <c r="AI462" s="453"/>
      <c r="AJ462" s="453"/>
      <c r="AK462" s="453"/>
      <c r="AL462" s="453"/>
      <c r="AM462" s="453"/>
    </row>
    <row r="463" spans="15:39">
      <c r="O463" s="453"/>
      <c r="P463" s="453"/>
      <c r="Q463" s="453"/>
      <c r="R463" s="453"/>
      <c r="S463" s="453"/>
      <c r="T463" s="453"/>
      <c r="U463" s="453"/>
      <c r="V463" s="453"/>
      <c r="W463" s="453"/>
      <c r="X463" s="453"/>
      <c r="Y463" s="453"/>
      <c r="Z463" s="453"/>
      <c r="AA463" s="453"/>
      <c r="AB463" s="453"/>
      <c r="AC463" s="453"/>
      <c r="AD463" s="453"/>
      <c r="AE463" s="453"/>
      <c r="AF463" s="453"/>
      <c r="AG463" s="453"/>
      <c r="AH463" s="453"/>
      <c r="AI463" s="453"/>
      <c r="AJ463" s="453"/>
      <c r="AK463" s="453"/>
      <c r="AL463" s="453"/>
      <c r="AM463" s="453"/>
    </row>
    <row r="464" spans="15:39">
      <c r="O464" s="453"/>
      <c r="P464" s="453"/>
      <c r="Q464" s="453"/>
      <c r="R464" s="453"/>
      <c r="S464" s="453"/>
      <c r="T464" s="453"/>
      <c r="U464" s="453"/>
      <c r="V464" s="453"/>
      <c r="W464" s="453"/>
      <c r="X464" s="453"/>
      <c r="Y464" s="453"/>
      <c r="Z464" s="453"/>
      <c r="AA464" s="453"/>
      <c r="AB464" s="453"/>
      <c r="AC464" s="453"/>
      <c r="AD464" s="453"/>
      <c r="AE464" s="453"/>
      <c r="AF464" s="453"/>
      <c r="AG464" s="453"/>
      <c r="AH464" s="453"/>
      <c r="AI464" s="453"/>
      <c r="AJ464" s="453"/>
      <c r="AK464" s="453"/>
      <c r="AL464" s="453"/>
      <c r="AM464" s="453"/>
    </row>
    <row r="465" spans="15:39">
      <c r="O465" s="453"/>
      <c r="P465" s="453"/>
      <c r="Q465" s="453"/>
      <c r="R465" s="453"/>
      <c r="S465" s="453"/>
      <c r="T465" s="453"/>
      <c r="U465" s="453"/>
      <c r="V465" s="453"/>
      <c r="W465" s="453"/>
      <c r="X465" s="453"/>
      <c r="Y465" s="453"/>
      <c r="Z465" s="453"/>
      <c r="AA465" s="453"/>
      <c r="AB465" s="453"/>
      <c r="AC465" s="453"/>
      <c r="AD465" s="453"/>
      <c r="AE465" s="453"/>
      <c r="AF465" s="453"/>
      <c r="AG465" s="453"/>
      <c r="AH465" s="453"/>
      <c r="AI465" s="453"/>
      <c r="AJ465" s="453"/>
      <c r="AK465" s="453"/>
      <c r="AL465" s="453"/>
      <c r="AM465" s="453"/>
    </row>
    <row r="466" spans="15:39">
      <c r="O466" s="453"/>
      <c r="P466" s="453"/>
      <c r="Q466" s="453"/>
      <c r="R466" s="453"/>
      <c r="S466" s="453"/>
      <c r="T466" s="453"/>
      <c r="U466" s="453"/>
      <c r="V466" s="453"/>
      <c r="W466" s="453"/>
      <c r="X466" s="453"/>
      <c r="Y466" s="453"/>
      <c r="Z466" s="453"/>
      <c r="AA466" s="453"/>
      <c r="AB466" s="453"/>
      <c r="AC466" s="453"/>
      <c r="AD466" s="453"/>
      <c r="AE466" s="453"/>
      <c r="AF466" s="453"/>
      <c r="AG466" s="453"/>
      <c r="AH466" s="453"/>
      <c r="AI466" s="453"/>
      <c r="AJ466" s="453"/>
      <c r="AK466" s="453"/>
      <c r="AL466" s="453"/>
      <c r="AM466" s="453"/>
    </row>
    <row r="467" spans="15:39">
      <c r="O467" s="453"/>
      <c r="P467" s="453"/>
      <c r="Q467" s="453"/>
      <c r="R467" s="453"/>
      <c r="S467" s="453"/>
      <c r="T467" s="453"/>
      <c r="U467" s="453"/>
      <c r="V467" s="453"/>
      <c r="W467" s="453"/>
      <c r="X467" s="453"/>
      <c r="Y467" s="453"/>
      <c r="Z467" s="453"/>
      <c r="AA467" s="453"/>
      <c r="AB467" s="453"/>
      <c r="AC467" s="453"/>
      <c r="AD467" s="453"/>
      <c r="AE467" s="453"/>
      <c r="AF467" s="453"/>
      <c r="AG467" s="453"/>
      <c r="AH467" s="453"/>
      <c r="AI467" s="453"/>
      <c r="AJ467" s="453"/>
      <c r="AK467" s="453"/>
      <c r="AL467" s="453"/>
      <c r="AM467" s="453"/>
    </row>
    <row r="468" spans="15:39"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3"/>
      <c r="AC468" s="453"/>
      <c r="AD468" s="453"/>
      <c r="AE468" s="453"/>
      <c r="AF468" s="453"/>
      <c r="AG468" s="453"/>
      <c r="AH468" s="453"/>
      <c r="AI468" s="453"/>
      <c r="AJ468" s="453"/>
      <c r="AK468" s="453"/>
      <c r="AL468" s="453"/>
      <c r="AM468" s="453"/>
    </row>
    <row r="469" spans="15:39"/>
    <row r="470" spans="15:39"/>
    <row r="471" spans="15:39"/>
    <row r="472" spans="15:39"/>
    <row r="473" spans="15:39"/>
    <row r="474" spans="15:39"/>
    <row r="475" spans="15:39"/>
    <row r="476" spans="15:39"/>
    <row r="477" spans="15:39"/>
    <row r="478" spans="15:39"/>
    <row r="479" spans="15:39"/>
    <row r="480" spans="15:39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</sheetData>
  <pageMargins left="0.35433070866141736" right="0.35433070866141736" top="1.1417322834645669" bottom="0.39370078740157483" header="0.31496062992125984" footer="0.15748031496062992"/>
  <pageSetup scale="66" fitToHeight="0" orientation="portrait" r:id="rId1"/>
  <headerFooter>
    <oddHeader>&amp;C&amp;G</oddHeader>
    <oddFooter>&amp;LCASSYS Version:1.5.0 &amp;R
Page &amp;P of &amp;N</oddFooter>
  </headerFooter>
  <rowBreaks count="4" manualBreakCount="4">
    <brk id="58" max="16383" man="1"/>
    <brk id="121" max="16383" man="1"/>
    <brk id="173" max="16383" man="1"/>
    <brk id="279" max="16383" man="1"/>
  </rowBreaks>
  <legacyDrawingHF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DiagramSht"/>
  <dimension ref="A1:S45"/>
  <sheetViews>
    <sheetView showGridLines="0" showRowColHeaders="0" topLeftCell="A6" zoomScaleNormal="100" workbookViewId="0">
      <selection activeCell="B31" sqref="B31"/>
    </sheetView>
  </sheetViews>
  <sheetFormatPr defaultColWidth="0" defaultRowHeight="15" zeroHeight="1"/>
  <cols>
    <col min="1" max="1" width="0.85546875" customWidth="1"/>
    <col min="2" max="15" width="9.140625" customWidth="1"/>
    <col min="16" max="16384" width="9.140625" hidden="1"/>
  </cols>
  <sheetData>
    <row r="1" spans="1:19" s="304" customFormat="1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s="304" customFormat="1">
      <c r="A2" s="305"/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</row>
    <row r="3" spans="1:19" s="304" customFormat="1" ht="15" customHeight="1">
      <c r="A3" s="305"/>
      <c r="B3" s="598" t="s">
        <v>647</v>
      </c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305"/>
      <c r="N3" s="305"/>
      <c r="O3" s="305"/>
      <c r="P3" s="305"/>
      <c r="Q3" s="305"/>
      <c r="R3" s="305"/>
      <c r="S3" s="305"/>
    </row>
    <row r="4" spans="1:19" s="304" customFormat="1" ht="15" customHeight="1">
      <c r="A4" s="305"/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305"/>
      <c r="N4" s="305"/>
      <c r="O4" s="305"/>
      <c r="P4" s="305"/>
      <c r="Q4" s="305"/>
      <c r="R4" s="305"/>
      <c r="S4" s="305"/>
    </row>
    <row r="5" spans="1:19" s="304" customFormat="1" ht="15" customHeight="1">
      <c r="A5" s="305"/>
      <c r="B5" s="47" t="s">
        <v>649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05"/>
      <c r="N5" s="305"/>
      <c r="O5" s="305"/>
      <c r="P5" s="305"/>
      <c r="Q5" s="305"/>
      <c r="R5" s="305"/>
      <c r="S5" s="305"/>
    </row>
    <row r="6" spans="1:19" s="215" customFormat="1" ht="6" customHeight="1">
      <c r="A6" s="301"/>
      <c r="B6" s="301"/>
      <c r="C6" s="301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  <c r="Q6" s="301"/>
      <c r="R6" s="301"/>
      <c r="S6" s="301"/>
    </row>
    <row r="7" spans="1:19" s="28" customFormat="1" ht="4.5" customHeight="1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ht="18.75">
      <c r="B8" s="91" t="s">
        <v>1122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</row>
    <row r="9" spans="1:19"/>
    <row r="10" spans="1:19"/>
    <row r="11" spans="1:19"/>
    <row r="12" spans="1:19"/>
    <row r="13" spans="1:19"/>
    <row r="14" spans="1:19"/>
    <row r="15" spans="1:19"/>
    <row r="16" spans="1:19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</sheetData>
  <sheetProtection sheet="1" objects="1" scenarios="1"/>
  <mergeCells count="1">
    <mergeCell ref="B3:L4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DiagramValueSht">
    <pageSetUpPr fitToPage="1"/>
  </sheetPr>
  <dimension ref="A1:XES133"/>
  <sheetViews>
    <sheetView showGridLines="0" showRowColHeaders="0" topLeftCell="C3" zoomScaleNormal="100" workbookViewId="0">
      <selection activeCell="O7" sqref="O7"/>
    </sheetView>
  </sheetViews>
  <sheetFormatPr defaultColWidth="9.140625" defaultRowHeight="15" zeroHeight="1"/>
  <cols>
    <col min="1" max="1" width="1" style="304" customWidth="1"/>
    <col min="2" max="2" width="48.140625" style="304" customWidth="1"/>
    <col min="3" max="3" width="25.7109375" style="304" customWidth="1"/>
    <col min="4" max="6" width="12.7109375" style="304" customWidth="1"/>
    <col min="7" max="7" width="12.7109375" style="486" customWidth="1"/>
    <col min="8" max="9" width="12.7109375" style="304" customWidth="1"/>
    <col min="10" max="10" width="12.7109375" style="332" customWidth="1"/>
    <col min="11" max="13" width="12.7109375" style="304" customWidth="1"/>
    <col min="14" max="14" width="9.140625" style="304"/>
    <col min="15" max="15" width="38" style="304" bestFit="1" customWidth="1"/>
    <col min="16" max="16" width="11.5703125" style="509" bestFit="1" customWidth="1"/>
    <col min="17" max="17" width="12.28515625" style="215" bestFit="1" customWidth="1"/>
    <col min="18" max="18" width="11.5703125" style="476" bestFit="1" customWidth="1"/>
    <col min="19" max="16384" width="9.140625" style="304"/>
  </cols>
  <sheetData>
    <row r="1" spans="1:21" s="486" customFormat="1" ht="15" customHeight="1"/>
    <row r="2" spans="1:21" s="486" customFormat="1" ht="15" customHeight="1"/>
    <row r="3" spans="1:21" s="486" customFormat="1" ht="15" customHeight="1">
      <c r="B3" s="486" t="s">
        <v>1304</v>
      </c>
    </row>
    <row r="4" spans="1:21" s="486" customFormat="1" ht="15" customHeight="1"/>
    <row r="5" spans="1:21" s="486" customFormat="1" ht="15" customHeight="1"/>
    <row r="6" spans="1:21" s="486" customFormat="1" ht="15" customHeight="1"/>
    <row r="7" spans="1:21" s="486" customFormat="1" ht="15" customHeight="1"/>
    <row r="8" spans="1:21" s="486" customFormat="1" ht="15" customHeight="1">
      <c r="D8" s="664" t="s">
        <v>1305</v>
      </c>
      <c r="E8" s="664"/>
      <c r="F8" s="664"/>
      <c r="G8" s="664"/>
      <c r="H8" s="664" t="s">
        <v>1306</v>
      </c>
      <c r="I8" s="664"/>
      <c r="J8" s="664"/>
      <c r="K8" s="664"/>
    </row>
    <row r="9" spans="1:21">
      <c r="A9" s="332"/>
      <c r="B9" s="34"/>
      <c r="C9" s="34"/>
      <c r="D9" s="419" t="s">
        <v>1118</v>
      </c>
      <c r="E9" s="419" t="s">
        <v>1117</v>
      </c>
      <c r="F9" s="419" t="s">
        <v>1116</v>
      </c>
      <c r="G9" s="419" t="s">
        <v>1202</v>
      </c>
      <c r="H9" s="419" t="s">
        <v>1118</v>
      </c>
      <c r="I9" s="419" t="s">
        <v>1117</v>
      </c>
      <c r="J9" s="419" t="s">
        <v>1116</v>
      </c>
      <c r="K9" s="419" t="s">
        <v>1202</v>
      </c>
      <c r="L9" s="420" t="s">
        <v>1307</v>
      </c>
      <c r="M9" s="572" t="s">
        <v>1308</v>
      </c>
      <c r="O9" s="460"/>
      <c r="R9" s="28"/>
    </row>
    <row r="10" spans="1:21">
      <c r="A10" s="332"/>
      <c r="B10" s="436" t="s">
        <v>1124</v>
      </c>
      <c r="C10" s="339"/>
      <c r="D10" s="559"/>
      <c r="E10" s="559"/>
      <c r="F10" s="559"/>
      <c r="G10" s="560"/>
      <c r="H10" s="344">
        <f>L10</f>
        <v>1317.7149999999999</v>
      </c>
      <c r="I10" s="344">
        <f>IF(L10&lt;=0,-L10,0)</f>
        <v>0</v>
      </c>
      <c r="J10" s="436">
        <f>IF(C10&gt;0,O8*C10,0)</f>
        <v>0</v>
      </c>
      <c r="K10" s="493"/>
      <c r="L10" s="455">
        <f>IF(P10&lt;&gt;"",P10/1000, 1500)</f>
        <v>1317.7149999999999</v>
      </c>
      <c r="M10" s="304">
        <v>0</v>
      </c>
      <c r="O10" s="486" t="s">
        <v>1167</v>
      </c>
      <c r="P10" s="509">
        <v>1317715</v>
      </c>
      <c r="R10" s="28"/>
    </row>
    <row r="11" spans="1:21">
      <c r="A11" s="332"/>
      <c r="B11" s="436" t="s">
        <v>1125</v>
      </c>
      <c r="C11" s="445">
        <f>IF(HorizontalGlobIrradiance&lt;&gt;0,M11/HorizontalGlobIrradiance,0)</f>
        <v>0.12367178956235617</v>
      </c>
      <c r="D11" s="559"/>
      <c r="E11" s="559"/>
      <c r="F11" s="559"/>
      <c r="G11" s="561"/>
      <c r="H11" s="344">
        <f t="shared" ref="H11:H17" si="0">H10+J10-I11</f>
        <v>1317.7149999999999</v>
      </c>
      <c r="I11" s="344">
        <f>MAX(-M11,0)</f>
        <v>0</v>
      </c>
      <c r="J11" s="344">
        <f>MAX(M11,0)</f>
        <v>162.96417218316014</v>
      </c>
      <c r="K11" s="344">
        <f>$L$11/75</f>
        <v>19.742388962442135</v>
      </c>
      <c r="L11" s="455">
        <f>P11/1000</f>
        <v>1480.6791721831601</v>
      </c>
      <c r="M11" s="573">
        <f>L11-L10</f>
        <v>162.96417218316014</v>
      </c>
      <c r="O11" s="486" t="s">
        <v>1168</v>
      </c>
      <c r="P11" s="509">
        <v>1480679.17218316</v>
      </c>
      <c r="Q11" s="517"/>
      <c r="R11" s="466"/>
    </row>
    <row r="12" spans="1:21">
      <c r="A12" s="332"/>
      <c r="B12" s="443" t="s">
        <v>1126</v>
      </c>
      <c r="C12" s="447">
        <f>M12/L$11</f>
        <v>0</v>
      </c>
      <c r="D12" s="28"/>
      <c r="E12" s="493"/>
      <c r="F12" s="493"/>
      <c r="G12" s="488"/>
      <c r="H12" s="565">
        <f t="shared" si="0"/>
        <v>1480.6791721831601</v>
      </c>
      <c r="I12" s="565">
        <f t="shared" ref="I12:I17" si="1">MAX(-M12,0)</f>
        <v>0</v>
      </c>
      <c r="J12" s="566">
        <f t="shared" ref="J12:J17" si="2">MAX(M12,0)</f>
        <v>0</v>
      </c>
      <c r="K12" s="565">
        <f>K$11</f>
        <v>19.742388962442135</v>
      </c>
      <c r="L12" s="564">
        <f>L11-P12/1000</f>
        <v>1480.6791721831601</v>
      </c>
      <c r="M12" s="573">
        <f t="shared" ref="M12:M38" si="3">L12-L11</f>
        <v>0</v>
      </c>
      <c r="O12" s="486" t="s">
        <v>1169</v>
      </c>
      <c r="P12" s="509">
        <v>0</v>
      </c>
      <c r="R12" s="466"/>
    </row>
    <row r="13" spans="1:21">
      <c r="A13" s="332"/>
      <c r="B13" s="443" t="s">
        <v>1192</v>
      </c>
      <c r="C13" s="435">
        <f t="shared" ref="C13:C17" si="4">M13/L$11</f>
        <v>-2.4686698763757849E-2</v>
      </c>
      <c r="D13" s="28"/>
      <c r="E13" s="500"/>
      <c r="F13" s="500"/>
      <c r="G13" s="489"/>
      <c r="H13" s="567">
        <f t="shared" si="0"/>
        <v>1444.1260914937041</v>
      </c>
      <c r="I13" s="567">
        <f t="shared" si="1"/>
        <v>36.55308068945601</v>
      </c>
      <c r="J13" s="568">
        <f t="shared" si="2"/>
        <v>0</v>
      </c>
      <c r="K13" s="567">
        <f t="shared" ref="K13:K17" si="5">K$11</f>
        <v>19.742388962442135</v>
      </c>
      <c r="L13" s="564">
        <f t="shared" ref="L13:L17" si="6">L12-P13/1000</f>
        <v>1444.1260914937041</v>
      </c>
      <c r="M13" s="573">
        <f t="shared" si="3"/>
        <v>-36.55308068945601</v>
      </c>
      <c r="O13" s="486" t="s">
        <v>1170</v>
      </c>
      <c r="P13" s="509">
        <v>36553.080689456103</v>
      </c>
      <c r="R13" s="28"/>
      <c r="S13" s="509"/>
      <c r="T13" s="465"/>
      <c r="U13" s="465"/>
    </row>
    <row r="14" spans="1:21">
      <c r="A14" s="332"/>
      <c r="B14" s="443" t="s">
        <v>1194</v>
      </c>
      <c r="C14" s="462">
        <f t="shared" si="4"/>
        <v>-3.4726337868485675E-2</v>
      </c>
      <c r="D14" s="28"/>
      <c r="E14" s="500"/>
      <c r="F14" s="500"/>
      <c r="G14" s="28"/>
      <c r="H14" s="567">
        <f t="shared" si="0"/>
        <v>1392.707526285642</v>
      </c>
      <c r="I14" s="567">
        <f t="shared" si="1"/>
        <v>51.418565208062091</v>
      </c>
      <c r="J14" s="567">
        <f t="shared" si="2"/>
        <v>0</v>
      </c>
      <c r="K14" s="567">
        <f t="shared" si="5"/>
        <v>19.742388962442135</v>
      </c>
      <c r="L14" s="564">
        <f t="shared" si="6"/>
        <v>1392.707526285642</v>
      </c>
      <c r="M14" s="573">
        <f t="shared" si="3"/>
        <v>-51.418565208062091</v>
      </c>
      <c r="O14" s="486" t="s">
        <v>1171</v>
      </c>
      <c r="P14" s="509">
        <v>51418.565208062202</v>
      </c>
      <c r="R14" s="28"/>
    </row>
    <row r="15" spans="1:21">
      <c r="A15" s="332"/>
      <c r="B15" s="443" t="s">
        <v>1201</v>
      </c>
      <c r="C15" s="435">
        <f t="shared" si="4"/>
        <v>-3.2669281550278415E-2</v>
      </c>
      <c r="D15" s="28"/>
      <c r="E15" s="500"/>
      <c r="F15" s="500"/>
      <c r="G15" s="489"/>
      <c r="H15" s="567">
        <f t="shared" si="0"/>
        <v>1344.3348015239571</v>
      </c>
      <c r="I15" s="567">
        <f t="shared" si="1"/>
        <v>48.372724761684822</v>
      </c>
      <c r="J15" s="568">
        <f t="shared" si="2"/>
        <v>0</v>
      </c>
      <c r="K15" s="567">
        <f t="shared" si="5"/>
        <v>19.742388962442135</v>
      </c>
      <c r="L15" s="564">
        <f t="shared" si="6"/>
        <v>1344.3348015239571</v>
      </c>
      <c r="M15" s="573">
        <f t="shared" si="3"/>
        <v>-48.372724761684822</v>
      </c>
      <c r="O15" s="486" t="s">
        <v>1172</v>
      </c>
      <c r="P15" s="509">
        <v>48372.724761684804</v>
      </c>
      <c r="R15" s="28"/>
    </row>
    <row r="16" spans="1:21" s="486" customFormat="1">
      <c r="A16" s="332" t="s">
        <v>1248</v>
      </c>
      <c r="B16" s="443" t="s">
        <v>1249</v>
      </c>
      <c r="C16" s="435">
        <f t="shared" si="4"/>
        <v>0</v>
      </c>
      <c r="D16" s="28"/>
      <c r="E16" s="500"/>
      <c r="F16" s="500"/>
      <c r="G16" s="489"/>
      <c r="H16" s="567">
        <f t="shared" si="0"/>
        <v>1344.3348015239571</v>
      </c>
      <c r="I16" s="567">
        <f t="shared" si="1"/>
        <v>0</v>
      </c>
      <c r="J16" s="568">
        <f t="shared" si="2"/>
        <v>0</v>
      </c>
      <c r="K16" s="567">
        <f t="shared" si="5"/>
        <v>19.742388962442135</v>
      </c>
      <c r="L16" s="564">
        <f t="shared" si="6"/>
        <v>1344.3348015239571</v>
      </c>
      <c r="M16" s="573">
        <f t="shared" si="3"/>
        <v>0</v>
      </c>
      <c r="O16" s="486" t="s">
        <v>1250</v>
      </c>
      <c r="P16" s="509">
        <v>0</v>
      </c>
      <c r="Q16" s="215"/>
      <c r="R16" s="28"/>
    </row>
    <row r="17" spans="1:19" s="486" customFormat="1">
      <c r="A17" s="332"/>
      <c r="B17" s="444" t="s">
        <v>1219</v>
      </c>
      <c r="C17" s="448">
        <f t="shared" si="4"/>
        <v>0</v>
      </c>
      <c r="D17" s="28"/>
      <c r="E17" s="563"/>
      <c r="F17" s="563"/>
      <c r="G17" s="489"/>
      <c r="H17" s="569">
        <f t="shared" si="0"/>
        <v>1344.3348015239571</v>
      </c>
      <c r="I17" s="569">
        <f t="shared" si="1"/>
        <v>0</v>
      </c>
      <c r="J17" s="570">
        <f t="shared" si="2"/>
        <v>0</v>
      </c>
      <c r="K17" s="569">
        <f t="shared" si="5"/>
        <v>19.742388962442135</v>
      </c>
      <c r="L17" s="564">
        <f t="shared" si="6"/>
        <v>1344.3348015239571</v>
      </c>
      <c r="M17" s="573">
        <f t="shared" si="3"/>
        <v>0</v>
      </c>
      <c r="O17" s="486" t="s">
        <v>1272</v>
      </c>
      <c r="P17" s="509">
        <v>0</v>
      </c>
      <c r="Q17" s="215"/>
      <c r="R17" s="28"/>
    </row>
    <row r="18" spans="1:19">
      <c r="A18" s="332"/>
      <c r="B18" s="436" t="s">
        <v>1203</v>
      </c>
      <c r="C18" s="446" t="s">
        <v>1119</v>
      </c>
      <c r="D18" s="559"/>
      <c r="E18" s="559"/>
      <c r="F18" s="559"/>
      <c r="G18" s="463"/>
      <c r="H18" s="459">
        <f>P18/1000</f>
        <v>1344.3348015239499</v>
      </c>
      <c r="I18" s="459"/>
      <c r="J18" s="562"/>
      <c r="K18" s="559"/>
      <c r="L18" s="456">
        <f>P18/1000</f>
        <v>1344.3348015239499</v>
      </c>
      <c r="M18" s="573"/>
      <c r="O18" s="486" t="s">
        <v>1173</v>
      </c>
      <c r="P18" s="509">
        <v>1344334.80152395</v>
      </c>
      <c r="Q18" s="517">
        <f>P11-SUM(P12:P17)</f>
        <v>1344334.8015239569</v>
      </c>
      <c r="R18" s="28"/>
    </row>
    <row r="19" spans="1:19">
      <c r="A19" s="332"/>
      <c r="B19" s="437" t="s">
        <v>1127</v>
      </c>
      <c r="C19" s="334" t="s">
        <v>1115</v>
      </c>
      <c r="D19" s="28"/>
      <c r="E19" s="28"/>
      <c r="F19" s="28"/>
      <c r="G19" s="494"/>
      <c r="H19" s="506"/>
      <c r="I19" s="343"/>
      <c r="J19" s="304"/>
      <c r="K19" s="332"/>
      <c r="L19" s="457"/>
      <c r="M19" s="573"/>
      <c r="O19" s="486" t="s">
        <v>1174</v>
      </c>
      <c r="P19" s="509">
        <v>18874460.613396201</v>
      </c>
      <c r="R19" s="28"/>
    </row>
    <row r="20" spans="1:19">
      <c r="A20" s="332"/>
      <c r="B20" s="484" t="s">
        <v>1128</v>
      </c>
      <c r="C20" s="450" t="s">
        <v>1114</v>
      </c>
      <c r="D20" s="333">
        <f>L20</f>
        <v>18874.460613396201</v>
      </c>
      <c r="E20" s="491"/>
      <c r="F20" s="492"/>
      <c r="G20" s="505">
        <f>$D$20/75</f>
        <v>251.65947484528269</v>
      </c>
      <c r="H20" s="459"/>
      <c r="I20" s="459"/>
      <c r="J20" s="562"/>
      <c r="K20" s="559"/>
      <c r="L20" s="456">
        <f>P19/1000</f>
        <v>18874.460613396201</v>
      </c>
      <c r="M20" s="573"/>
      <c r="O20" s="486" t="s">
        <v>1175</v>
      </c>
      <c r="P20" s="509">
        <v>262589.210839418</v>
      </c>
      <c r="R20" s="28"/>
    </row>
    <row r="21" spans="1:19">
      <c r="A21" s="332"/>
      <c r="B21" s="485" t="s">
        <v>1130</v>
      </c>
      <c r="C21" s="483">
        <f>M21/L$20</f>
        <v>-1.3912408742056704E-2</v>
      </c>
      <c r="D21" s="330">
        <f t="shared" ref="D21:D27" si="7">D20+F20-E21</f>
        <v>18611.871402556782</v>
      </c>
      <c r="E21" s="496">
        <f>MAX(-M21,0)</f>
        <v>262.58921083941823</v>
      </c>
      <c r="F21" s="506">
        <f>MAX(M21,0)</f>
        <v>0</v>
      </c>
      <c r="G21" s="506">
        <f>G$20</f>
        <v>251.65947484528269</v>
      </c>
      <c r="H21" s="506"/>
      <c r="I21" s="506"/>
      <c r="J21" s="521"/>
      <c r="K21" s="493"/>
      <c r="L21" s="495">
        <f>L20-P20/1000</f>
        <v>18611.871402556782</v>
      </c>
      <c r="M21" s="573">
        <f t="shared" si="3"/>
        <v>-262.58921083941823</v>
      </c>
      <c r="O21" s="486" t="s">
        <v>1176</v>
      </c>
      <c r="P21" s="509">
        <v>592344.04249361495</v>
      </c>
      <c r="R21" s="466"/>
      <c r="S21" s="482"/>
    </row>
    <row r="22" spans="1:19">
      <c r="A22" s="332"/>
      <c r="B22" s="443" t="s">
        <v>1129</v>
      </c>
      <c r="C22" s="462">
        <f t="shared" ref="C22:C27" si="8">M22/L$20</f>
        <v>-3.138336266272946E-2</v>
      </c>
      <c r="D22" s="330">
        <f t="shared" si="7"/>
        <v>18019.527360063166</v>
      </c>
      <c r="E22" s="497">
        <f t="shared" ref="E22:E38" si="9">MAX(-M22,0)</f>
        <v>592.34404249361614</v>
      </c>
      <c r="F22" s="500">
        <f t="shared" ref="F22:F38" si="10">MAX(M22,0)</f>
        <v>0</v>
      </c>
      <c r="G22" s="501">
        <f t="shared" ref="G22:G39" si="11">G$20</f>
        <v>251.65947484528269</v>
      </c>
      <c r="H22" s="501"/>
      <c r="I22" s="501"/>
      <c r="J22" s="525"/>
      <c r="K22" s="500"/>
      <c r="L22" s="495">
        <f t="shared" ref="L22:L23" si="12">L21-P21/1000</f>
        <v>18019.527360063166</v>
      </c>
      <c r="M22" s="573">
        <f t="shared" si="3"/>
        <v>-592.34404249361614</v>
      </c>
      <c r="O22" s="486" t="s">
        <v>1177</v>
      </c>
      <c r="P22" s="509">
        <v>0</v>
      </c>
      <c r="R22" s="467"/>
    </row>
    <row r="23" spans="1:19">
      <c r="A23" s="332"/>
      <c r="B23" s="443" t="s">
        <v>1193</v>
      </c>
      <c r="C23" s="462">
        <f t="shared" si="8"/>
        <v>0</v>
      </c>
      <c r="D23" s="330">
        <f t="shared" si="7"/>
        <v>18019.527360063166</v>
      </c>
      <c r="E23" s="497">
        <f t="shared" si="9"/>
        <v>0</v>
      </c>
      <c r="F23" s="500">
        <f t="shared" si="10"/>
        <v>0</v>
      </c>
      <c r="G23" s="501">
        <f t="shared" si="11"/>
        <v>251.65947484528269</v>
      </c>
      <c r="H23" s="501"/>
      <c r="I23" s="501"/>
      <c r="J23" s="525"/>
      <c r="K23" s="500"/>
      <c r="L23" s="495">
        <f t="shared" si="12"/>
        <v>18019.527360063166</v>
      </c>
      <c r="M23" s="573">
        <f t="shared" si="3"/>
        <v>0</v>
      </c>
      <c r="O23" s="486" t="s">
        <v>1320</v>
      </c>
      <c r="P23" s="509">
        <v>0</v>
      </c>
      <c r="R23" s="28"/>
    </row>
    <row r="24" spans="1:19">
      <c r="A24" s="332"/>
      <c r="B24" s="443" t="s">
        <v>1322</v>
      </c>
      <c r="C24" s="462">
        <f t="shared" ref="C24:C25" si="13">M24/L$20</f>
        <v>0</v>
      </c>
      <c r="D24" s="330">
        <f t="shared" ref="D24:D25" si="14">D23+F23-E24</f>
        <v>18019.527360063166</v>
      </c>
      <c r="E24" s="497">
        <f t="shared" ref="E24:E25" si="15">MAX(-M24,0)</f>
        <v>0</v>
      </c>
      <c r="F24" s="500">
        <f t="shared" ref="F24:F25" si="16">MAX(M24,0)</f>
        <v>0</v>
      </c>
      <c r="G24" s="501">
        <f t="shared" si="11"/>
        <v>251.65947484528269</v>
      </c>
      <c r="H24" s="501"/>
      <c r="I24" s="501"/>
      <c r="J24" s="525"/>
      <c r="K24" s="500"/>
      <c r="L24" s="495">
        <f t="shared" ref="L24:L25" si="17">L23-P23/1000</f>
        <v>18019.527360063166</v>
      </c>
      <c r="M24" s="573">
        <f t="shared" ref="M24:M25" si="18">L24-L23</f>
        <v>0</v>
      </c>
      <c r="O24" s="486" t="s">
        <v>1321</v>
      </c>
      <c r="P24" s="509">
        <v>0</v>
      </c>
      <c r="R24" s="28"/>
    </row>
    <row r="25" spans="1:19">
      <c r="A25" s="332"/>
      <c r="B25" s="443" t="s">
        <v>1323</v>
      </c>
      <c r="C25" s="462">
        <f t="shared" si="13"/>
        <v>0</v>
      </c>
      <c r="D25" s="330">
        <f t="shared" si="14"/>
        <v>18019.527360063166</v>
      </c>
      <c r="E25" s="497">
        <f t="shared" si="15"/>
        <v>0</v>
      </c>
      <c r="F25" s="500">
        <f t="shared" si="16"/>
        <v>0</v>
      </c>
      <c r="G25" s="501">
        <f t="shared" si="11"/>
        <v>251.65947484528269</v>
      </c>
      <c r="H25" s="501"/>
      <c r="I25" s="501"/>
      <c r="J25" s="525"/>
      <c r="K25" s="500"/>
      <c r="L25" s="495">
        <f t="shared" si="17"/>
        <v>18019.527360063166</v>
      </c>
      <c r="M25" s="573">
        <f t="shared" si="18"/>
        <v>0</v>
      </c>
      <c r="O25" s="486" t="s">
        <v>1178</v>
      </c>
      <c r="P25" s="509">
        <v>174628.24051551701</v>
      </c>
      <c r="R25" s="466"/>
    </row>
    <row r="26" spans="1:19">
      <c r="A26" s="332"/>
      <c r="B26" s="443" t="s">
        <v>1131</v>
      </c>
      <c r="C26" s="462">
        <f t="shared" si="8"/>
        <v>-9.2520917070114898E-3</v>
      </c>
      <c r="D26" s="330">
        <f>D23+F23-E26</f>
        <v>17844.899119547648</v>
      </c>
      <c r="E26" s="497">
        <f t="shared" si="9"/>
        <v>174.62824051551797</v>
      </c>
      <c r="F26" s="501">
        <f t="shared" si="10"/>
        <v>0</v>
      </c>
      <c r="G26" s="501">
        <f t="shared" si="11"/>
        <v>251.65947484528269</v>
      </c>
      <c r="H26" s="501"/>
      <c r="I26" s="571"/>
      <c r="J26" s="525"/>
      <c r="K26" s="500"/>
      <c r="L26" s="495">
        <f>L23-P25/1000</f>
        <v>17844.899119547648</v>
      </c>
      <c r="M26" s="573">
        <f>L26-L23</f>
        <v>-174.62824051551797</v>
      </c>
      <c r="O26" s="486" t="s">
        <v>1179</v>
      </c>
      <c r="P26" s="509">
        <v>133368.11724913199</v>
      </c>
      <c r="R26" s="28"/>
    </row>
    <row r="27" spans="1:19">
      <c r="A27" s="332"/>
      <c r="B27" s="444" t="s">
        <v>1195</v>
      </c>
      <c r="C27" s="462">
        <f t="shared" si="8"/>
        <v>-7.0660624417776584E-3</v>
      </c>
      <c r="D27" s="330">
        <f t="shared" si="7"/>
        <v>17711.531002298518</v>
      </c>
      <c r="E27" s="497">
        <f t="shared" si="9"/>
        <v>133.36811724913059</v>
      </c>
      <c r="F27" s="500">
        <f t="shared" si="10"/>
        <v>0</v>
      </c>
      <c r="G27" s="501">
        <f t="shared" si="11"/>
        <v>251.65947484528269</v>
      </c>
      <c r="H27" s="507"/>
      <c r="I27" s="507"/>
      <c r="J27" s="522"/>
      <c r="K27" s="563"/>
      <c r="L27" s="495">
        <f>L26-P26/1000</f>
        <v>17711.531002298518</v>
      </c>
      <c r="M27" s="573">
        <f t="shared" si="3"/>
        <v>-133.36811724913059</v>
      </c>
      <c r="O27" s="486" t="s">
        <v>1180</v>
      </c>
      <c r="P27" s="509">
        <v>17711531.002298601</v>
      </c>
      <c r="Q27" s="517">
        <f>P19-SUM(P20:P26)</f>
        <v>17711531.002298519</v>
      </c>
      <c r="R27" s="28"/>
    </row>
    <row r="28" spans="1:19">
      <c r="A28" s="332"/>
      <c r="B28" s="436" t="s">
        <v>1132</v>
      </c>
      <c r="C28" s="463"/>
      <c r="D28" s="459">
        <f>L27</f>
        <v>17711.531002298518</v>
      </c>
      <c r="E28" s="331"/>
      <c r="F28" s="502"/>
      <c r="G28" s="344">
        <f t="shared" si="11"/>
        <v>251.65947484528269</v>
      </c>
      <c r="H28" s="459"/>
      <c r="I28" s="459"/>
      <c r="J28" s="562"/>
      <c r="K28" s="559"/>
      <c r="L28" s="456">
        <f>P27/1000</f>
        <v>17711.531002298601</v>
      </c>
      <c r="M28" s="573"/>
      <c r="O28" s="486" t="s">
        <v>1181</v>
      </c>
      <c r="P28" s="509">
        <v>1349.44583551247</v>
      </c>
      <c r="R28" s="28"/>
    </row>
    <row r="29" spans="1:19">
      <c r="A29" s="332"/>
      <c r="B29" s="443" t="s">
        <v>1196</v>
      </c>
      <c r="C29" s="462">
        <f>M29/L$28</f>
        <v>-7.6190242127429083E-5</v>
      </c>
      <c r="D29" s="330">
        <f>D28+F28-E29</f>
        <v>17710.181556463005</v>
      </c>
      <c r="E29" s="497">
        <f t="shared" si="9"/>
        <v>1.3494458355125971</v>
      </c>
      <c r="F29" s="503">
        <f t="shared" si="10"/>
        <v>0</v>
      </c>
      <c r="G29" s="506">
        <f t="shared" si="11"/>
        <v>251.65947484528269</v>
      </c>
      <c r="H29" s="501"/>
      <c r="I29" s="501"/>
      <c r="J29" s="525"/>
      <c r="K29" s="500"/>
      <c r="L29" s="495">
        <f>L28-P28/1000</f>
        <v>17710.181556463089</v>
      </c>
      <c r="M29" s="573">
        <f t="shared" si="3"/>
        <v>-1.3494458355125971</v>
      </c>
      <c r="O29" s="486" t="s">
        <v>1182</v>
      </c>
      <c r="P29" s="509">
        <v>0</v>
      </c>
      <c r="R29" s="28"/>
    </row>
    <row r="30" spans="1:19">
      <c r="A30" s="332"/>
      <c r="B30" s="471" t="s">
        <v>1197</v>
      </c>
      <c r="C30" s="470">
        <f>M30/L$28</f>
        <v>0</v>
      </c>
      <c r="D30" s="330">
        <f>D29+F29-E30</f>
        <v>17710.181556463005</v>
      </c>
      <c r="E30" s="497">
        <f t="shared" si="9"/>
        <v>0</v>
      </c>
      <c r="F30" s="503">
        <f t="shared" si="10"/>
        <v>0</v>
      </c>
      <c r="G30" s="501">
        <f t="shared" si="11"/>
        <v>251.65947484528269</v>
      </c>
      <c r="H30" s="501"/>
      <c r="I30" s="501"/>
      <c r="J30" s="525"/>
      <c r="K30" s="500"/>
      <c r="L30" s="495">
        <f>L29-P29/1000</f>
        <v>17710.181556463089</v>
      </c>
      <c r="M30" s="573">
        <f t="shared" si="3"/>
        <v>0</v>
      </c>
      <c r="O30" s="486" t="s">
        <v>1183</v>
      </c>
      <c r="P30" s="509">
        <v>10361.5576612853</v>
      </c>
      <c r="R30" s="28"/>
    </row>
    <row r="31" spans="1:19" s="465" customFormat="1">
      <c r="A31" s="332"/>
      <c r="B31" s="443" t="s">
        <v>1198</v>
      </c>
      <c r="C31" s="462">
        <f>M31/L$28</f>
        <v>-5.8501761705082272E-4</v>
      </c>
      <c r="D31" s="330">
        <f>D30+F30-E31</f>
        <v>17699.819998801719</v>
      </c>
      <c r="E31" s="497">
        <f t="shared" si="9"/>
        <v>10.361557661286497</v>
      </c>
      <c r="F31" s="503">
        <f t="shared" si="10"/>
        <v>0</v>
      </c>
      <c r="G31" s="501">
        <f t="shared" si="11"/>
        <v>251.65947484528269</v>
      </c>
      <c r="H31" s="501"/>
      <c r="I31" s="501"/>
      <c r="J31" s="525"/>
      <c r="K31" s="500"/>
      <c r="L31" s="495">
        <f>L30-P30/1000</f>
        <v>17699.819998801802</v>
      </c>
      <c r="M31" s="573">
        <f t="shared" si="3"/>
        <v>-10.361557661286497</v>
      </c>
      <c r="O31" s="486" t="s">
        <v>1184</v>
      </c>
      <c r="P31" s="509">
        <v>544992.30501472799</v>
      </c>
      <c r="Q31" s="215"/>
      <c r="R31" s="28"/>
    </row>
    <row r="32" spans="1:19">
      <c r="A32" s="332"/>
      <c r="B32" s="443" t="s">
        <v>1199</v>
      </c>
      <c r="C32" s="462">
        <f>M32/L$28</f>
        <v>-3.0770479691676414E-2</v>
      </c>
      <c r="D32" s="330">
        <f>D31+F31-E32</f>
        <v>17154.827693786992</v>
      </c>
      <c r="E32" s="497">
        <f t="shared" si="9"/>
        <v>544.9923050147263</v>
      </c>
      <c r="F32" s="503">
        <f t="shared" si="10"/>
        <v>0</v>
      </c>
      <c r="G32" s="507">
        <f t="shared" si="11"/>
        <v>251.65947484528269</v>
      </c>
      <c r="H32" s="501"/>
      <c r="I32" s="501"/>
      <c r="J32" s="525"/>
      <c r="K32" s="500"/>
      <c r="L32" s="495">
        <f>L31-P31/1000</f>
        <v>17154.827693787076</v>
      </c>
      <c r="M32" s="573">
        <f t="shared" si="3"/>
        <v>-544.9923050147263</v>
      </c>
      <c r="O32" s="486" t="s">
        <v>1185</v>
      </c>
      <c r="P32" s="509">
        <v>17154827.693787001</v>
      </c>
      <c r="Q32" s="517">
        <f>P27-SUM(P28:P31)</f>
        <v>17154827.693787076</v>
      </c>
      <c r="R32" s="28"/>
      <c r="S32" s="482"/>
    </row>
    <row r="33" spans="1:22">
      <c r="A33" s="332"/>
      <c r="B33" s="437" t="s">
        <v>1136</v>
      </c>
      <c r="C33" s="469"/>
      <c r="D33" s="473">
        <f>P32/1000</f>
        <v>17154.827693787</v>
      </c>
      <c r="E33" s="498"/>
      <c r="F33" s="472"/>
      <c r="G33" s="508">
        <f t="shared" si="11"/>
        <v>251.65947484528269</v>
      </c>
      <c r="H33" s="508"/>
      <c r="I33" s="508"/>
      <c r="J33" s="562"/>
      <c r="K33" s="559"/>
      <c r="L33" s="480">
        <f>P32/1000</f>
        <v>17154.827693787</v>
      </c>
      <c r="M33" s="573"/>
      <c r="O33" s="486" t="s">
        <v>1186</v>
      </c>
      <c r="P33" s="509">
        <v>303639.257818293</v>
      </c>
      <c r="R33" s="28"/>
    </row>
    <row r="34" spans="1:22">
      <c r="A34" s="332"/>
      <c r="B34" s="443" t="s">
        <v>1133</v>
      </c>
      <c r="C34" s="464">
        <f>M34/L$33</f>
        <v>-1.7699930494100083E-2</v>
      </c>
      <c r="D34" s="330">
        <f>D33+F33-E34</f>
        <v>16851.188435968706</v>
      </c>
      <c r="E34" s="497">
        <f t="shared" si="9"/>
        <v>303.63925781829312</v>
      </c>
      <c r="F34" s="503">
        <f t="shared" si="10"/>
        <v>0</v>
      </c>
      <c r="G34" s="501">
        <f t="shared" si="11"/>
        <v>251.65947484528269</v>
      </c>
      <c r="H34" s="508"/>
      <c r="I34" s="508"/>
      <c r="J34" s="562"/>
      <c r="K34" s="559"/>
      <c r="L34" s="495">
        <f>L33-P33/1000</f>
        <v>16851.188435968706</v>
      </c>
      <c r="M34" s="573">
        <f t="shared" si="3"/>
        <v>-303.63925781829312</v>
      </c>
      <c r="O34" s="486" t="s">
        <v>1187</v>
      </c>
      <c r="P34" s="509">
        <v>16851188.435968701</v>
      </c>
      <c r="Q34" s="517">
        <f>P32-P33</f>
        <v>16851188.435968708</v>
      </c>
      <c r="R34" s="28"/>
    </row>
    <row r="35" spans="1:22">
      <c r="A35" s="332"/>
      <c r="B35" s="436" t="s">
        <v>1134</v>
      </c>
      <c r="C35" s="468"/>
      <c r="D35" s="458">
        <f>L35</f>
        <v>16851.188435968699</v>
      </c>
      <c r="E35" s="490"/>
      <c r="F35" s="481"/>
      <c r="G35" s="344">
        <f t="shared" si="11"/>
        <v>251.65947484528269</v>
      </c>
      <c r="H35" s="508"/>
      <c r="I35" s="508"/>
      <c r="J35" s="562"/>
      <c r="K35" s="559"/>
      <c r="L35" s="480">
        <f>P34/1000</f>
        <v>16851.188435968699</v>
      </c>
      <c r="M35" s="573"/>
      <c r="O35" s="486" t="s">
        <v>1188</v>
      </c>
      <c r="P35" s="509">
        <v>125289.649834546</v>
      </c>
      <c r="R35" s="28"/>
    </row>
    <row r="36" spans="1:22">
      <c r="A36" s="332"/>
      <c r="B36" s="449" t="s">
        <v>1200</v>
      </c>
      <c r="C36" s="461">
        <f>M36/L$35</f>
        <v>-7.4350631298572157E-3</v>
      </c>
      <c r="D36" s="330">
        <f>D35+F35-E36</f>
        <v>16725.898786134152</v>
      </c>
      <c r="E36" s="496">
        <f t="shared" si="9"/>
        <v>125.28964983454716</v>
      </c>
      <c r="F36" s="503">
        <f t="shared" si="10"/>
        <v>0</v>
      </c>
      <c r="G36" s="506">
        <f t="shared" si="11"/>
        <v>251.65947484528269</v>
      </c>
      <c r="H36" s="501"/>
      <c r="I36" s="501"/>
      <c r="J36" s="525"/>
      <c r="K36" s="500"/>
      <c r="L36" s="495">
        <f>L35-P35/1000</f>
        <v>16725.898786134152</v>
      </c>
      <c r="M36" s="573">
        <f t="shared" si="3"/>
        <v>-125.28964983454716</v>
      </c>
      <c r="O36" s="486" t="s">
        <v>1189</v>
      </c>
      <c r="P36" s="509">
        <v>182440</v>
      </c>
      <c r="R36" s="28"/>
    </row>
    <row r="37" spans="1:22">
      <c r="A37" s="332"/>
      <c r="B37" s="443" t="s">
        <v>1162</v>
      </c>
      <c r="C37" s="462">
        <f t="shared" ref="C37:C38" si="19">M37/L$35</f>
        <v>-1.0826536104158818E-2</v>
      </c>
      <c r="D37" s="330">
        <f>D36+F36-E37</f>
        <v>16543.458786134153</v>
      </c>
      <c r="E37" s="497">
        <f t="shared" si="9"/>
        <v>182.43999999999869</v>
      </c>
      <c r="F37" s="503">
        <f t="shared" si="10"/>
        <v>0</v>
      </c>
      <c r="G37" s="501">
        <f t="shared" si="11"/>
        <v>251.65947484528269</v>
      </c>
      <c r="H37" s="501"/>
      <c r="I37" s="501"/>
      <c r="J37" s="525"/>
      <c r="K37" s="500"/>
      <c r="L37" s="495">
        <f>L36-P36/1000</f>
        <v>16543.458786134153</v>
      </c>
      <c r="M37" s="573">
        <f t="shared" si="3"/>
        <v>-182.43999999999869</v>
      </c>
      <c r="O37" s="486" t="s">
        <v>1190</v>
      </c>
      <c r="P37" s="509">
        <v>294721.78768723202</v>
      </c>
      <c r="R37" s="28"/>
    </row>
    <row r="38" spans="1:22">
      <c r="A38" s="332"/>
      <c r="B38" s="444" t="s">
        <v>1163</v>
      </c>
      <c r="C38" s="464">
        <f t="shared" si="19"/>
        <v>-1.7489673728777015E-2</v>
      </c>
      <c r="D38" s="330">
        <f>D37+F37-E38</f>
        <v>16248.736998446921</v>
      </c>
      <c r="E38" s="499">
        <f t="shared" si="9"/>
        <v>294.72178768723279</v>
      </c>
      <c r="F38" s="503">
        <f t="shared" si="10"/>
        <v>0</v>
      </c>
      <c r="G38" s="507">
        <f t="shared" si="11"/>
        <v>251.65947484528269</v>
      </c>
      <c r="H38" s="501"/>
      <c r="I38" s="501"/>
      <c r="J38" s="525"/>
      <c r="K38" s="500"/>
      <c r="L38" s="495">
        <f>L37-P37/1000</f>
        <v>16248.736998446921</v>
      </c>
      <c r="M38" s="573">
        <f t="shared" si="3"/>
        <v>-294.72178768723279</v>
      </c>
      <c r="O38" s="486" t="s">
        <v>1191</v>
      </c>
      <c r="P38" s="509">
        <v>16248736.943494501</v>
      </c>
      <c r="Q38" s="517">
        <f>P34-SUM(P35:P37)</f>
        <v>16248736.998446923</v>
      </c>
      <c r="R38" s="28"/>
    </row>
    <row r="39" spans="1:22">
      <c r="A39" s="332"/>
      <c r="B39" s="329" t="s">
        <v>1135</v>
      </c>
      <c r="C39" s="451"/>
      <c r="D39" s="459">
        <f>P38/1000</f>
        <v>16248.736943494501</v>
      </c>
      <c r="E39" s="328"/>
      <c r="F39" s="504"/>
      <c r="G39" s="344">
        <f t="shared" si="11"/>
        <v>251.65947484528269</v>
      </c>
      <c r="H39" s="344"/>
      <c r="I39" s="508"/>
      <c r="J39" s="562"/>
      <c r="K39" s="559"/>
      <c r="L39" s="455">
        <f>P38/1000</f>
        <v>16248.736943494501</v>
      </c>
      <c r="M39" s="573"/>
      <c r="N39" s="21"/>
      <c r="R39" s="240"/>
      <c r="S39" s="21"/>
      <c r="T39" s="21"/>
      <c r="U39" s="21"/>
    </row>
    <row r="40" spans="1:22">
      <c r="A40" s="332"/>
      <c r="B40" s="215"/>
      <c r="I40" s="343"/>
      <c r="J40" s="304"/>
      <c r="K40" s="332"/>
      <c r="N40" s="21"/>
      <c r="R40" s="240"/>
      <c r="S40" s="21"/>
      <c r="T40" s="21"/>
      <c r="U40" s="21"/>
    </row>
    <row r="41" spans="1:22" ht="15.75">
      <c r="A41" s="332"/>
      <c r="B41" s="438" t="s">
        <v>1113</v>
      </c>
      <c r="C41" s="345">
        <f>L15</f>
        <v>1344.3348015239571</v>
      </c>
      <c r="D41" s="342">
        <f>E41</f>
        <v>93117</v>
      </c>
      <c r="E41" s="349">
        <v>93117</v>
      </c>
      <c r="I41" s="343"/>
      <c r="J41" s="304"/>
      <c r="K41" s="423"/>
      <c r="M41" s="21"/>
      <c r="N41" s="21"/>
      <c r="O41" s="21"/>
      <c r="P41" s="510"/>
      <c r="Q41" s="325"/>
      <c r="R41" s="423"/>
      <c r="S41" s="21"/>
      <c r="T41" s="21"/>
      <c r="U41" s="21"/>
    </row>
    <row r="42" spans="1:22" ht="15.75" hidden="1">
      <c r="A42" s="332"/>
      <c r="B42" s="439" t="s">
        <v>1112</v>
      </c>
      <c r="C42" s="340" t="s">
        <v>1120</v>
      </c>
      <c r="D42" s="341">
        <f>E42</f>
        <v>0.15859999999999999</v>
      </c>
      <c r="E42" s="347">
        <v>0.15859999999999999</v>
      </c>
      <c r="F42" s="348"/>
      <c r="G42" s="348"/>
      <c r="J42" s="21"/>
      <c r="K42" s="423"/>
      <c r="M42" s="21"/>
      <c r="N42" s="21"/>
      <c r="O42" s="21"/>
      <c r="P42" s="510"/>
      <c r="Q42" s="325"/>
      <c r="R42" s="423"/>
      <c r="S42" s="21"/>
      <c r="T42" s="21"/>
      <c r="U42" s="21"/>
    </row>
    <row r="43" spans="1:22" ht="13.5" hidden="1" customHeight="1">
      <c r="A43" s="332"/>
      <c r="B43" s="21"/>
      <c r="C43" s="21"/>
      <c r="D43" s="21"/>
      <c r="E43" s="21"/>
      <c r="F43" s="21"/>
      <c r="G43" s="21"/>
      <c r="H43" s="21"/>
      <c r="I43" s="21"/>
      <c r="J43" s="21"/>
      <c r="K43" s="423"/>
      <c r="L43" s="21"/>
      <c r="M43" s="21"/>
      <c r="N43" s="21"/>
      <c r="O43" s="21"/>
      <c r="P43" s="510"/>
      <c r="Q43" s="325"/>
      <c r="R43" s="423"/>
      <c r="S43" s="21"/>
      <c r="T43" s="21"/>
      <c r="U43" s="21"/>
    </row>
    <row r="44" spans="1:22" ht="13.5" hidden="1" customHeight="1">
      <c r="A44" s="332"/>
      <c r="B44" s="21"/>
      <c r="C44" s="21"/>
      <c r="D44" s="21"/>
      <c r="E44" s="21"/>
      <c r="F44" s="21"/>
      <c r="G44" s="21"/>
      <c r="H44" s="21"/>
      <c r="I44" s="21"/>
      <c r="J44" s="21"/>
      <c r="K44" s="423"/>
      <c r="L44" s="21"/>
      <c r="M44" s="21"/>
      <c r="N44" s="21"/>
      <c r="O44" s="21"/>
      <c r="P44" s="510"/>
      <c r="Q44" s="325"/>
      <c r="R44" s="423"/>
      <c r="S44" s="21"/>
      <c r="T44" s="21"/>
      <c r="U44" s="21"/>
    </row>
    <row r="45" spans="1:22" ht="13.5" hidden="1" customHeight="1">
      <c r="A45" s="332"/>
      <c r="B45" s="21"/>
      <c r="C45" s="21"/>
      <c r="D45" s="21"/>
      <c r="E45" s="21"/>
      <c r="F45" s="21"/>
      <c r="G45" s="21"/>
      <c r="H45" s="21"/>
      <c r="I45" s="21"/>
      <c r="J45" s="21"/>
      <c r="K45" s="423"/>
      <c r="L45" s="21"/>
      <c r="M45" s="21"/>
      <c r="N45" s="21"/>
      <c r="O45" s="21"/>
      <c r="P45" s="510"/>
      <c r="Q45" s="325"/>
      <c r="R45" s="423"/>
      <c r="S45" s="21"/>
      <c r="T45" s="21"/>
      <c r="U45" s="21"/>
    </row>
    <row r="46" spans="1:22" ht="13.5" hidden="1" customHeight="1">
      <c r="A46" s="332"/>
      <c r="B46" s="350"/>
      <c r="C46" s="338"/>
      <c r="D46" s="21"/>
      <c r="E46" s="21"/>
      <c r="F46" s="21"/>
      <c r="G46" s="21"/>
      <c r="H46" s="21"/>
      <c r="I46" s="21"/>
      <c r="J46" s="21"/>
      <c r="K46" s="423"/>
      <c r="L46" s="21"/>
      <c r="M46" s="21"/>
      <c r="N46" s="21"/>
      <c r="O46" s="21"/>
      <c r="P46" s="510"/>
      <c r="Q46" s="325"/>
      <c r="R46" s="423"/>
      <c r="S46" s="21"/>
      <c r="T46" s="21"/>
      <c r="U46" s="21"/>
    </row>
    <row r="47" spans="1:22" ht="13.5" hidden="1" customHeight="1">
      <c r="A47" s="332"/>
      <c r="B47" s="350"/>
      <c r="C47" s="21"/>
      <c r="D47" s="21"/>
      <c r="E47" s="21"/>
      <c r="F47" s="21"/>
      <c r="G47" s="21"/>
      <c r="H47" s="21"/>
      <c r="I47" s="21"/>
      <c r="J47" s="21"/>
      <c r="K47" s="423"/>
      <c r="L47" s="21"/>
      <c r="M47" s="21"/>
      <c r="N47" s="327"/>
      <c r="O47" s="21"/>
      <c r="P47" s="510"/>
      <c r="Q47" s="325"/>
      <c r="R47" s="440"/>
      <c r="S47" s="327"/>
      <c r="T47" s="327"/>
      <c r="U47" s="327"/>
      <c r="V47" s="327"/>
    </row>
    <row r="48" spans="1:22" ht="13.5" hidden="1" customHeight="1">
      <c r="A48" s="332"/>
      <c r="B48" s="353"/>
      <c r="C48" s="21"/>
      <c r="D48" s="21"/>
      <c r="E48" s="21"/>
      <c r="F48" s="21"/>
      <c r="G48" s="21"/>
      <c r="H48" s="21"/>
      <c r="I48" s="21"/>
      <c r="J48" s="21"/>
      <c r="K48" s="423"/>
      <c r="L48" s="21"/>
      <c r="M48" s="21"/>
      <c r="N48" s="326"/>
      <c r="O48" s="21"/>
      <c r="P48" s="510"/>
      <c r="Q48" s="325"/>
      <c r="R48" s="441"/>
      <c r="S48" s="326"/>
      <c r="T48" s="326"/>
      <c r="U48" s="326"/>
      <c r="V48" s="326"/>
    </row>
    <row r="49" spans="1:16373" ht="13.5" hidden="1" customHeight="1">
      <c r="A49" s="332"/>
      <c r="B49" s="353"/>
      <c r="C49" s="21"/>
      <c r="D49" s="21"/>
      <c r="E49" s="21"/>
      <c r="F49" s="21"/>
      <c r="G49" s="21"/>
      <c r="H49" s="21"/>
      <c r="I49" s="21"/>
      <c r="J49" s="21"/>
      <c r="K49" s="440"/>
      <c r="L49" s="21"/>
      <c r="M49" s="327"/>
      <c r="N49" s="21"/>
      <c r="O49" s="327"/>
      <c r="P49" s="511"/>
      <c r="Q49" s="327"/>
      <c r="R49" s="423"/>
      <c r="S49" s="21"/>
      <c r="T49" s="21"/>
      <c r="U49" s="21"/>
    </row>
    <row r="50" spans="1:16373" ht="13.5" hidden="1" customHeight="1">
      <c r="A50" s="332"/>
      <c r="B50" s="353"/>
      <c r="C50" s="21"/>
      <c r="D50" s="21"/>
      <c r="E50" s="21"/>
      <c r="F50" s="21"/>
      <c r="G50" s="21"/>
      <c r="H50" s="21"/>
      <c r="I50" s="21"/>
      <c r="J50" s="327"/>
      <c r="K50" s="441"/>
      <c r="L50" s="21"/>
      <c r="M50" s="326"/>
      <c r="N50" s="21"/>
      <c r="O50" s="326"/>
      <c r="P50" s="512"/>
      <c r="Q50" s="477"/>
      <c r="R50" s="423"/>
      <c r="S50" s="21"/>
      <c r="T50" s="21"/>
      <c r="U50" s="21"/>
    </row>
    <row r="51" spans="1:16373" ht="13.5" hidden="1" customHeight="1">
      <c r="A51" s="332"/>
      <c r="B51" s="353"/>
      <c r="C51" s="21"/>
      <c r="D51" s="21"/>
      <c r="E51" s="21"/>
      <c r="F51" s="335"/>
      <c r="G51" s="335"/>
      <c r="H51" s="327"/>
      <c r="I51" s="327"/>
      <c r="J51" s="326"/>
      <c r="K51" s="423"/>
      <c r="L51" s="327"/>
      <c r="M51" s="21"/>
      <c r="N51" s="21"/>
      <c r="O51" s="21"/>
      <c r="P51" s="510"/>
      <c r="Q51" s="325"/>
      <c r="R51" s="423"/>
      <c r="S51" s="21"/>
      <c r="T51" s="21"/>
      <c r="U51" s="21"/>
    </row>
    <row r="52" spans="1:16373" ht="13.5" hidden="1" customHeight="1">
      <c r="A52" s="332"/>
      <c r="B52" s="351"/>
      <c r="C52" s="21"/>
      <c r="D52" s="21"/>
      <c r="E52" s="21"/>
      <c r="F52" s="336"/>
      <c r="G52" s="336"/>
      <c r="H52" s="326"/>
      <c r="I52" s="326"/>
      <c r="J52" s="21"/>
      <c r="K52" s="423"/>
      <c r="L52" s="326"/>
      <c r="M52" s="21"/>
      <c r="N52" s="21"/>
      <c r="O52" s="21"/>
      <c r="P52" s="510"/>
      <c r="Q52" s="325"/>
      <c r="R52" s="423"/>
      <c r="S52" s="21"/>
      <c r="T52" s="21"/>
      <c r="U52" s="21"/>
    </row>
    <row r="53" spans="1:16373" ht="13.5" hidden="1" customHeight="1">
      <c r="A53" s="332"/>
      <c r="B53" s="352"/>
      <c r="C53" s="21"/>
      <c r="D53" s="21"/>
      <c r="E53" s="21"/>
      <c r="F53" s="21"/>
      <c r="G53" s="21"/>
      <c r="H53" s="21"/>
      <c r="I53" s="21"/>
      <c r="J53" s="21"/>
      <c r="K53" s="423"/>
      <c r="L53" s="21"/>
      <c r="M53" s="21"/>
      <c r="N53" s="21"/>
      <c r="O53" s="21"/>
      <c r="P53" s="510"/>
      <c r="Q53" s="325"/>
      <c r="R53" s="423"/>
      <c r="S53" s="21"/>
      <c r="T53" s="21"/>
      <c r="U53" s="21"/>
    </row>
    <row r="54" spans="1:16373" ht="13.5" hidden="1" customHeight="1" thickBot="1">
      <c r="A54" s="332"/>
      <c r="B54" s="21"/>
      <c r="C54" s="21"/>
      <c r="D54" s="21"/>
      <c r="E54" s="21"/>
      <c r="F54" s="21"/>
      <c r="G54" s="21"/>
      <c r="H54" s="21"/>
      <c r="I54" s="21"/>
      <c r="J54" s="21"/>
      <c r="K54" s="423"/>
      <c r="L54" s="21"/>
      <c r="M54" s="21"/>
      <c r="N54" s="21"/>
      <c r="O54" s="21"/>
      <c r="P54" s="510"/>
      <c r="Q54" s="325"/>
      <c r="R54" s="423"/>
      <c r="S54" s="21"/>
      <c r="T54" s="21"/>
      <c r="U54" s="21"/>
    </row>
    <row r="55" spans="1:16373" s="346" customFormat="1" ht="2.25" hidden="1" customHeight="1" thickBot="1">
      <c r="A55" s="332"/>
      <c r="B55" s="21"/>
      <c r="C55" s="21"/>
      <c r="D55" s="21"/>
      <c r="E55" s="21"/>
      <c r="F55" s="21"/>
      <c r="G55" s="21"/>
      <c r="H55" s="21"/>
      <c r="I55" s="21"/>
      <c r="J55" s="21"/>
      <c r="K55" s="423"/>
      <c r="L55" s="21"/>
      <c r="M55" s="21"/>
      <c r="N55" s="421"/>
      <c r="O55" s="21"/>
      <c r="P55" s="510"/>
      <c r="Q55" s="325"/>
      <c r="R55" s="423"/>
      <c r="S55" s="421"/>
      <c r="T55" s="421"/>
      <c r="U55" s="421"/>
      <c r="V55" s="422"/>
      <c r="W55" s="422"/>
      <c r="X55" s="422"/>
      <c r="Y55" s="422"/>
      <c r="Z55" s="422"/>
      <c r="AA55" s="422"/>
      <c r="AB55" s="422"/>
      <c r="AC55" s="422"/>
      <c r="AD55" s="422"/>
      <c r="AE55" s="422"/>
      <c r="AF55" s="422"/>
      <c r="AG55" s="422"/>
      <c r="AH55" s="422"/>
      <c r="AI55" s="422"/>
      <c r="AJ55" s="422"/>
      <c r="AK55" s="422"/>
      <c r="AL55" s="422"/>
      <c r="AM55" s="422"/>
      <c r="AN55" s="422"/>
      <c r="AO55" s="422"/>
      <c r="AP55" s="422"/>
      <c r="AQ55" s="422"/>
      <c r="AR55" s="422"/>
      <c r="AS55" s="422"/>
      <c r="AT55" s="422"/>
      <c r="AU55" s="422"/>
      <c r="AV55" s="422"/>
      <c r="AW55" s="422"/>
      <c r="AX55" s="422"/>
      <c r="AY55" s="422"/>
      <c r="AZ55" s="422"/>
      <c r="BA55" s="422"/>
      <c r="BB55" s="422"/>
      <c r="BC55" s="422"/>
      <c r="BD55" s="422"/>
      <c r="BE55" s="422"/>
      <c r="BF55" s="422"/>
      <c r="BG55" s="422"/>
      <c r="BH55" s="422"/>
      <c r="BI55" s="422"/>
      <c r="BJ55" s="422"/>
      <c r="BK55" s="422"/>
      <c r="BL55" s="422"/>
      <c r="BM55" s="422"/>
      <c r="BN55" s="422"/>
      <c r="BO55" s="422"/>
      <c r="BP55" s="422"/>
      <c r="BQ55" s="422"/>
      <c r="BR55" s="422"/>
      <c r="BS55" s="422"/>
      <c r="BT55" s="422"/>
      <c r="BU55" s="422"/>
      <c r="BV55" s="422"/>
      <c r="BW55" s="422"/>
      <c r="BX55" s="422"/>
      <c r="BY55" s="422"/>
      <c r="BZ55" s="422"/>
      <c r="CA55" s="422"/>
      <c r="CB55" s="422"/>
      <c r="CC55" s="422"/>
      <c r="CD55" s="422"/>
      <c r="CE55" s="422"/>
      <c r="CF55" s="422"/>
      <c r="CG55" s="422"/>
      <c r="CH55" s="422"/>
      <c r="CI55" s="422"/>
      <c r="CJ55" s="422"/>
      <c r="CK55" s="422"/>
      <c r="CL55" s="422"/>
      <c r="CM55" s="422"/>
      <c r="CN55" s="422"/>
      <c r="CO55" s="422"/>
      <c r="CP55" s="422"/>
      <c r="CQ55" s="422"/>
      <c r="CR55" s="422"/>
      <c r="CS55" s="422"/>
      <c r="CT55" s="422"/>
      <c r="CU55" s="422"/>
      <c r="CV55" s="422"/>
      <c r="CW55" s="422"/>
      <c r="CX55" s="422"/>
      <c r="CY55" s="422"/>
      <c r="CZ55" s="422"/>
      <c r="DA55" s="422"/>
      <c r="DB55" s="422"/>
      <c r="DC55" s="422"/>
      <c r="DD55" s="422"/>
      <c r="DE55" s="422"/>
      <c r="DF55" s="422"/>
      <c r="DG55" s="422"/>
      <c r="DH55" s="422"/>
      <c r="DI55" s="422"/>
      <c r="DJ55" s="422"/>
      <c r="DK55" s="422"/>
      <c r="DL55" s="422"/>
      <c r="DM55" s="422"/>
      <c r="DN55" s="422"/>
      <c r="DO55" s="422"/>
      <c r="DP55" s="422"/>
      <c r="DQ55" s="422"/>
      <c r="DR55" s="422"/>
      <c r="DS55" s="422"/>
      <c r="DT55" s="422"/>
      <c r="DU55" s="422"/>
      <c r="DV55" s="422"/>
      <c r="DW55" s="422"/>
      <c r="DX55" s="422"/>
      <c r="DY55" s="422"/>
      <c r="DZ55" s="422"/>
      <c r="EA55" s="422"/>
      <c r="EB55" s="422"/>
      <c r="EC55" s="422"/>
      <c r="ED55" s="422"/>
      <c r="EE55" s="422"/>
      <c r="EF55" s="422"/>
      <c r="EG55" s="422"/>
      <c r="EH55" s="422"/>
      <c r="EI55" s="422"/>
      <c r="EJ55" s="422"/>
      <c r="EK55" s="422"/>
      <c r="EL55" s="422"/>
      <c r="EM55" s="422"/>
      <c r="EN55" s="422"/>
      <c r="EO55" s="422"/>
      <c r="EP55" s="422"/>
      <c r="EQ55" s="422"/>
      <c r="ER55" s="422"/>
      <c r="ES55" s="422"/>
      <c r="ET55" s="422"/>
      <c r="EU55" s="422"/>
      <c r="EV55" s="422"/>
      <c r="EW55" s="422"/>
      <c r="EX55" s="422"/>
      <c r="EY55" s="422"/>
      <c r="EZ55" s="422"/>
      <c r="FA55" s="422"/>
      <c r="FB55" s="422"/>
      <c r="FC55" s="422"/>
      <c r="FD55" s="422"/>
      <c r="FE55" s="422"/>
      <c r="FF55" s="422"/>
      <c r="FG55" s="422"/>
      <c r="FH55" s="422"/>
      <c r="FI55" s="422"/>
      <c r="FJ55" s="422"/>
      <c r="FK55" s="422"/>
      <c r="FL55" s="422"/>
      <c r="FM55" s="422"/>
      <c r="FN55" s="422"/>
      <c r="FO55" s="422"/>
      <c r="FP55" s="422"/>
      <c r="FQ55" s="422"/>
      <c r="FR55" s="422"/>
      <c r="FS55" s="422"/>
      <c r="FT55" s="422"/>
      <c r="FU55" s="422"/>
      <c r="FV55" s="422"/>
      <c r="FW55" s="422"/>
      <c r="FX55" s="422"/>
      <c r="FY55" s="422"/>
      <c r="FZ55" s="422"/>
      <c r="GA55" s="422"/>
      <c r="GB55" s="422"/>
      <c r="GC55" s="422"/>
      <c r="GD55" s="422"/>
      <c r="GE55" s="422"/>
      <c r="GF55" s="422"/>
      <c r="GG55" s="422"/>
      <c r="GH55" s="422"/>
      <c r="GI55" s="422"/>
      <c r="GJ55" s="422"/>
      <c r="GK55" s="422"/>
      <c r="GL55" s="422"/>
      <c r="GM55" s="422"/>
      <c r="GN55" s="422"/>
      <c r="GO55" s="422"/>
      <c r="GP55" s="422"/>
      <c r="GQ55" s="422"/>
      <c r="GR55" s="422"/>
      <c r="GS55" s="422"/>
      <c r="GT55" s="422"/>
      <c r="GU55" s="422"/>
      <c r="GV55" s="422"/>
      <c r="GW55" s="422"/>
      <c r="GX55" s="422"/>
      <c r="GY55" s="422"/>
      <c r="GZ55" s="422"/>
      <c r="HA55" s="422"/>
      <c r="HB55" s="422"/>
      <c r="HC55" s="422"/>
      <c r="HD55" s="422"/>
      <c r="HE55" s="422"/>
      <c r="HF55" s="422"/>
      <c r="HG55" s="422"/>
      <c r="HH55" s="422"/>
      <c r="HI55" s="422"/>
      <c r="HJ55" s="422"/>
      <c r="HK55" s="422"/>
      <c r="HL55" s="422"/>
      <c r="HM55" s="422"/>
      <c r="HN55" s="422"/>
      <c r="HO55" s="422"/>
      <c r="HP55" s="422"/>
      <c r="HQ55" s="422"/>
      <c r="HR55" s="422"/>
      <c r="HS55" s="422"/>
      <c r="HT55" s="422"/>
      <c r="HU55" s="422"/>
      <c r="HV55" s="422"/>
      <c r="HW55" s="422"/>
      <c r="HX55" s="422"/>
      <c r="HY55" s="422"/>
      <c r="HZ55" s="422"/>
      <c r="IA55" s="422"/>
      <c r="IB55" s="422"/>
      <c r="IC55" s="422"/>
      <c r="ID55" s="422"/>
      <c r="IE55" s="422"/>
      <c r="IF55" s="422"/>
      <c r="IG55" s="422"/>
      <c r="IH55" s="422"/>
      <c r="II55" s="422"/>
      <c r="IJ55" s="422"/>
      <c r="IK55" s="422"/>
      <c r="IL55" s="422"/>
      <c r="IM55" s="422"/>
      <c r="IN55" s="422"/>
      <c r="IO55" s="422"/>
      <c r="IP55" s="422"/>
      <c r="IQ55" s="422"/>
      <c r="IR55" s="422"/>
      <c r="IS55" s="422"/>
      <c r="IT55" s="422"/>
      <c r="IU55" s="422"/>
      <c r="IV55" s="422"/>
      <c r="IW55" s="422"/>
      <c r="IX55" s="422"/>
      <c r="IY55" s="422"/>
      <c r="IZ55" s="422"/>
      <c r="JA55" s="422"/>
      <c r="JB55" s="422"/>
      <c r="JC55" s="422"/>
      <c r="JD55" s="422"/>
      <c r="JE55" s="422"/>
      <c r="JF55" s="422"/>
      <c r="JG55" s="422"/>
      <c r="JH55" s="422"/>
      <c r="JI55" s="422"/>
      <c r="JJ55" s="422"/>
      <c r="JK55" s="422"/>
      <c r="JL55" s="422"/>
      <c r="JM55" s="422"/>
      <c r="JN55" s="422"/>
      <c r="JO55" s="422"/>
      <c r="JP55" s="422"/>
      <c r="JQ55" s="422"/>
      <c r="JR55" s="422"/>
      <c r="JS55" s="422"/>
      <c r="JT55" s="422"/>
      <c r="JU55" s="422"/>
      <c r="JV55" s="422"/>
      <c r="JW55" s="422"/>
      <c r="JX55" s="422"/>
      <c r="JY55" s="422"/>
      <c r="JZ55" s="422"/>
      <c r="KA55" s="422"/>
      <c r="KB55" s="422"/>
      <c r="KC55" s="422"/>
      <c r="KD55" s="422"/>
      <c r="KE55" s="422"/>
      <c r="KF55" s="422"/>
      <c r="KG55" s="422"/>
      <c r="KH55" s="422"/>
      <c r="KI55" s="422"/>
      <c r="KJ55" s="422"/>
      <c r="KK55" s="422"/>
      <c r="KL55" s="422"/>
      <c r="KM55" s="422"/>
      <c r="KN55" s="422"/>
      <c r="KO55" s="422"/>
      <c r="KP55" s="422"/>
      <c r="KQ55" s="422"/>
      <c r="KR55" s="422"/>
      <c r="KS55" s="422"/>
      <c r="KT55" s="422"/>
      <c r="KU55" s="422"/>
      <c r="KV55" s="422"/>
      <c r="KW55" s="422"/>
      <c r="KX55" s="422"/>
      <c r="KY55" s="422"/>
      <c r="KZ55" s="422"/>
      <c r="LA55" s="422"/>
      <c r="LB55" s="422"/>
      <c r="LC55" s="422"/>
      <c r="LD55" s="422"/>
      <c r="LE55" s="422"/>
      <c r="LF55" s="422"/>
      <c r="LG55" s="422"/>
      <c r="LH55" s="422"/>
      <c r="LI55" s="422"/>
      <c r="LJ55" s="422"/>
      <c r="LK55" s="422"/>
      <c r="LL55" s="422"/>
      <c r="LM55" s="422"/>
      <c r="LN55" s="422"/>
      <c r="LO55" s="422"/>
      <c r="LP55" s="422"/>
      <c r="LQ55" s="422"/>
      <c r="LR55" s="422"/>
      <c r="LS55" s="422"/>
      <c r="LT55" s="422"/>
      <c r="LU55" s="422"/>
      <c r="LV55" s="422"/>
      <c r="LW55" s="422"/>
      <c r="LX55" s="422"/>
      <c r="LY55" s="422"/>
      <c r="LZ55" s="422"/>
      <c r="MA55" s="422"/>
      <c r="MB55" s="422"/>
      <c r="MC55" s="422"/>
      <c r="MD55" s="422"/>
      <c r="ME55" s="422"/>
      <c r="MF55" s="422"/>
      <c r="MG55" s="422"/>
      <c r="MH55" s="422"/>
      <c r="MI55" s="422"/>
      <c r="MJ55" s="422"/>
      <c r="MK55" s="422"/>
      <c r="ML55" s="422"/>
      <c r="MM55" s="422"/>
      <c r="MN55" s="422"/>
      <c r="MO55" s="422"/>
      <c r="MP55" s="422"/>
      <c r="MQ55" s="422"/>
      <c r="MR55" s="422"/>
      <c r="MS55" s="422"/>
      <c r="MT55" s="422"/>
      <c r="MU55" s="422"/>
      <c r="MV55" s="422"/>
      <c r="MW55" s="422"/>
      <c r="MX55" s="422"/>
      <c r="MY55" s="422"/>
      <c r="MZ55" s="422"/>
      <c r="NA55" s="422"/>
      <c r="NB55" s="422"/>
      <c r="NC55" s="422"/>
      <c r="ND55" s="422"/>
      <c r="NE55" s="422"/>
      <c r="NF55" s="422"/>
      <c r="NG55" s="422"/>
      <c r="NH55" s="422"/>
      <c r="NI55" s="422"/>
      <c r="NJ55" s="422"/>
      <c r="NK55" s="422"/>
      <c r="NL55" s="422"/>
      <c r="NM55" s="422"/>
      <c r="NN55" s="422"/>
      <c r="NO55" s="422"/>
      <c r="NP55" s="422"/>
      <c r="NQ55" s="422"/>
      <c r="NR55" s="422"/>
      <c r="NS55" s="422"/>
      <c r="NT55" s="422"/>
      <c r="NU55" s="422"/>
      <c r="NV55" s="422"/>
      <c r="NW55" s="422"/>
      <c r="NX55" s="422"/>
      <c r="NY55" s="422"/>
      <c r="NZ55" s="422"/>
      <c r="OA55" s="422"/>
      <c r="OB55" s="422"/>
      <c r="OC55" s="422"/>
      <c r="OD55" s="422"/>
      <c r="OE55" s="422"/>
      <c r="OF55" s="422"/>
      <c r="OG55" s="422"/>
      <c r="OH55" s="422"/>
      <c r="OI55" s="422"/>
      <c r="OJ55" s="422"/>
      <c r="OK55" s="422"/>
      <c r="OL55" s="422"/>
      <c r="OM55" s="422"/>
      <c r="ON55" s="422"/>
      <c r="OO55" s="422"/>
      <c r="OP55" s="422"/>
      <c r="OQ55" s="422"/>
      <c r="OR55" s="422"/>
      <c r="OS55" s="422"/>
      <c r="OT55" s="422"/>
      <c r="OU55" s="422"/>
      <c r="OV55" s="422"/>
      <c r="OW55" s="422"/>
      <c r="OX55" s="422"/>
      <c r="OY55" s="422"/>
      <c r="OZ55" s="422"/>
      <c r="PA55" s="422"/>
      <c r="PB55" s="422"/>
      <c r="PC55" s="422"/>
      <c r="PD55" s="422"/>
      <c r="PE55" s="422"/>
      <c r="PF55" s="422"/>
      <c r="PG55" s="422"/>
      <c r="PH55" s="422"/>
      <c r="PI55" s="422"/>
      <c r="PJ55" s="422"/>
      <c r="PK55" s="422"/>
      <c r="PL55" s="422"/>
      <c r="PM55" s="422"/>
      <c r="PN55" s="422"/>
      <c r="PO55" s="422"/>
      <c r="PP55" s="422"/>
      <c r="PQ55" s="422"/>
      <c r="PR55" s="422"/>
      <c r="PS55" s="422"/>
      <c r="PT55" s="422"/>
      <c r="PU55" s="422"/>
      <c r="PV55" s="422"/>
      <c r="PW55" s="422"/>
      <c r="PX55" s="422"/>
      <c r="PY55" s="422"/>
      <c r="PZ55" s="422"/>
      <c r="QA55" s="422"/>
      <c r="QB55" s="422"/>
      <c r="QC55" s="422"/>
      <c r="QD55" s="422"/>
      <c r="QE55" s="422"/>
      <c r="QF55" s="422"/>
      <c r="QG55" s="422"/>
      <c r="QH55" s="422"/>
      <c r="QI55" s="422"/>
      <c r="QJ55" s="422"/>
      <c r="QK55" s="422"/>
      <c r="QL55" s="422"/>
      <c r="QM55" s="422"/>
      <c r="QN55" s="422"/>
      <c r="QO55" s="422"/>
      <c r="QP55" s="422"/>
      <c r="QQ55" s="422"/>
      <c r="QR55" s="422"/>
      <c r="QS55" s="422"/>
      <c r="QT55" s="422"/>
      <c r="QU55" s="422"/>
      <c r="QV55" s="422"/>
      <c r="QW55" s="422"/>
      <c r="QX55" s="422"/>
      <c r="QY55" s="422"/>
      <c r="QZ55" s="422"/>
      <c r="RA55" s="422"/>
      <c r="RB55" s="422"/>
      <c r="RC55" s="422"/>
      <c r="RD55" s="422"/>
      <c r="RE55" s="422"/>
      <c r="RF55" s="422"/>
      <c r="RG55" s="422"/>
      <c r="RH55" s="422"/>
      <c r="RI55" s="422"/>
      <c r="RJ55" s="422"/>
      <c r="RK55" s="422"/>
      <c r="RL55" s="422"/>
      <c r="RM55" s="422"/>
      <c r="RN55" s="422"/>
      <c r="RO55" s="422"/>
      <c r="RP55" s="422"/>
      <c r="RQ55" s="422"/>
      <c r="RR55" s="422"/>
      <c r="RS55" s="422"/>
      <c r="RT55" s="422"/>
      <c r="RU55" s="422"/>
      <c r="RV55" s="422"/>
      <c r="RW55" s="422"/>
      <c r="RX55" s="422"/>
      <c r="RY55" s="422"/>
      <c r="RZ55" s="422"/>
      <c r="SA55" s="422"/>
      <c r="SB55" s="422"/>
      <c r="SC55" s="422"/>
      <c r="SD55" s="422"/>
      <c r="SE55" s="422"/>
      <c r="SF55" s="422"/>
      <c r="SG55" s="422"/>
      <c r="SH55" s="422"/>
      <c r="SI55" s="422"/>
      <c r="SJ55" s="422"/>
      <c r="SK55" s="422"/>
      <c r="SL55" s="422"/>
      <c r="SM55" s="422"/>
      <c r="SN55" s="422"/>
      <c r="SO55" s="422"/>
      <c r="SP55" s="422"/>
      <c r="SQ55" s="422"/>
      <c r="SR55" s="422"/>
      <c r="SS55" s="422"/>
      <c r="ST55" s="422"/>
      <c r="SU55" s="422"/>
      <c r="SV55" s="422"/>
      <c r="SW55" s="422"/>
      <c r="SX55" s="422"/>
      <c r="SY55" s="422"/>
      <c r="SZ55" s="422"/>
      <c r="TA55" s="422"/>
      <c r="TB55" s="422"/>
      <c r="TC55" s="422"/>
      <c r="TD55" s="422"/>
      <c r="TE55" s="422"/>
      <c r="TF55" s="422"/>
      <c r="TG55" s="422"/>
      <c r="TH55" s="422"/>
      <c r="TI55" s="422"/>
      <c r="TJ55" s="422"/>
      <c r="TK55" s="422"/>
      <c r="TL55" s="422"/>
      <c r="TM55" s="422"/>
      <c r="TN55" s="422"/>
      <c r="TO55" s="422"/>
      <c r="TP55" s="422"/>
      <c r="TQ55" s="422"/>
      <c r="TR55" s="422"/>
      <c r="TS55" s="422"/>
      <c r="TT55" s="422"/>
      <c r="TU55" s="422"/>
      <c r="TV55" s="422"/>
      <c r="TW55" s="422"/>
      <c r="TX55" s="422"/>
      <c r="TY55" s="422"/>
      <c r="TZ55" s="422"/>
      <c r="UA55" s="422"/>
      <c r="UB55" s="422"/>
      <c r="UC55" s="422"/>
      <c r="UD55" s="422"/>
      <c r="UE55" s="422"/>
      <c r="UF55" s="422"/>
      <c r="UG55" s="422"/>
      <c r="UH55" s="422"/>
      <c r="UI55" s="422"/>
      <c r="UJ55" s="422"/>
      <c r="UK55" s="422"/>
      <c r="UL55" s="422"/>
      <c r="UM55" s="422"/>
      <c r="UN55" s="422"/>
      <c r="UO55" s="422"/>
      <c r="UP55" s="422"/>
      <c r="UQ55" s="422"/>
      <c r="UR55" s="422"/>
      <c r="US55" s="422"/>
      <c r="UT55" s="422"/>
      <c r="UU55" s="422"/>
      <c r="UV55" s="422"/>
      <c r="UW55" s="422"/>
      <c r="UX55" s="422"/>
      <c r="UY55" s="422"/>
      <c r="UZ55" s="422"/>
      <c r="VA55" s="422"/>
      <c r="VB55" s="422"/>
      <c r="VC55" s="422"/>
      <c r="VD55" s="422"/>
      <c r="VE55" s="422"/>
      <c r="VF55" s="422"/>
      <c r="VG55" s="422"/>
      <c r="VH55" s="422"/>
      <c r="VI55" s="422"/>
      <c r="VJ55" s="422"/>
      <c r="VK55" s="422"/>
      <c r="VL55" s="422"/>
      <c r="VM55" s="422"/>
      <c r="VN55" s="422"/>
      <c r="VO55" s="422"/>
      <c r="VP55" s="422"/>
      <c r="VQ55" s="422"/>
      <c r="VR55" s="422"/>
      <c r="VS55" s="422"/>
      <c r="VT55" s="422"/>
      <c r="VU55" s="422"/>
      <c r="VV55" s="422"/>
      <c r="VW55" s="422"/>
      <c r="VX55" s="422"/>
      <c r="VY55" s="422"/>
      <c r="VZ55" s="422"/>
      <c r="WA55" s="422"/>
      <c r="WB55" s="422"/>
      <c r="WC55" s="422"/>
      <c r="WD55" s="422"/>
      <c r="WE55" s="422"/>
      <c r="WF55" s="422"/>
      <c r="WG55" s="422"/>
      <c r="WH55" s="422"/>
      <c r="WI55" s="422"/>
      <c r="WJ55" s="422"/>
      <c r="WK55" s="422"/>
      <c r="WL55" s="422"/>
      <c r="WM55" s="422"/>
      <c r="WN55" s="422"/>
      <c r="WO55" s="422"/>
      <c r="WP55" s="422"/>
      <c r="WQ55" s="422"/>
      <c r="WR55" s="422"/>
      <c r="WS55" s="422"/>
      <c r="WT55" s="422"/>
      <c r="WU55" s="422"/>
      <c r="WV55" s="422"/>
      <c r="WW55" s="422"/>
      <c r="WX55" s="422"/>
      <c r="WY55" s="422"/>
      <c r="WZ55" s="422"/>
      <c r="XA55" s="422"/>
      <c r="XB55" s="422"/>
      <c r="XC55" s="422"/>
      <c r="XD55" s="422"/>
      <c r="XE55" s="422"/>
      <c r="XF55" s="422"/>
      <c r="XG55" s="422"/>
      <c r="XH55" s="422"/>
      <c r="XI55" s="422"/>
      <c r="XJ55" s="422"/>
      <c r="XK55" s="422"/>
      <c r="XL55" s="422"/>
      <c r="XM55" s="422"/>
      <c r="XN55" s="422"/>
      <c r="XO55" s="422"/>
      <c r="XP55" s="422"/>
      <c r="XQ55" s="422"/>
      <c r="XR55" s="422"/>
      <c r="XS55" s="422"/>
      <c r="XT55" s="422"/>
      <c r="XU55" s="422"/>
      <c r="XV55" s="422"/>
      <c r="XW55" s="422"/>
      <c r="XX55" s="422"/>
      <c r="XY55" s="422"/>
      <c r="XZ55" s="422"/>
      <c r="YA55" s="422"/>
      <c r="YB55" s="422"/>
      <c r="YC55" s="422"/>
      <c r="YD55" s="422"/>
      <c r="YE55" s="422"/>
      <c r="YF55" s="422"/>
      <c r="YG55" s="422"/>
      <c r="YH55" s="422"/>
      <c r="YI55" s="422"/>
      <c r="YJ55" s="422"/>
      <c r="YK55" s="422"/>
      <c r="YL55" s="422"/>
      <c r="YM55" s="422"/>
      <c r="YN55" s="422"/>
      <c r="YO55" s="422"/>
      <c r="YP55" s="422"/>
      <c r="YQ55" s="422"/>
      <c r="YR55" s="422"/>
      <c r="YS55" s="422"/>
      <c r="YT55" s="422"/>
      <c r="YU55" s="422"/>
      <c r="YV55" s="422"/>
      <c r="YW55" s="422"/>
      <c r="YX55" s="422"/>
      <c r="YY55" s="422"/>
      <c r="YZ55" s="422"/>
      <c r="ZA55" s="422"/>
      <c r="ZB55" s="422"/>
      <c r="ZC55" s="422"/>
      <c r="ZD55" s="422"/>
      <c r="ZE55" s="422"/>
      <c r="ZF55" s="422"/>
      <c r="ZG55" s="422"/>
      <c r="ZH55" s="422"/>
      <c r="ZI55" s="422"/>
      <c r="ZJ55" s="422"/>
      <c r="ZK55" s="422"/>
      <c r="ZL55" s="422"/>
      <c r="ZM55" s="422"/>
      <c r="ZN55" s="422"/>
      <c r="ZO55" s="422"/>
      <c r="ZP55" s="422"/>
      <c r="ZQ55" s="422"/>
      <c r="ZR55" s="422"/>
      <c r="ZS55" s="422"/>
      <c r="ZT55" s="422"/>
      <c r="ZU55" s="422"/>
      <c r="ZV55" s="422"/>
      <c r="ZW55" s="422"/>
      <c r="ZX55" s="422"/>
      <c r="ZY55" s="422"/>
      <c r="ZZ55" s="422"/>
      <c r="AAA55" s="422"/>
      <c r="AAB55" s="422"/>
      <c r="AAC55" s="422"/>
      <c r="AAD55" s="422"/>
      <c r="AAE55" s="422"/>
      <c r="AAF55" s="422"/>
      <c r="AAG55" s="422"/>
      <c r="AAH55" s="422"/>
      <c r="AAI55" s="422"/>
      <c r="AAJ55" s="422"/>
      <c r="AAK55" s="422"/>
      <c r="AAL55" s="422"/>
      <c r="AAM55" s="422"/>
      <c r="AAN55" s="422"/>
      <c r="AAO55" s="422"/>
      <c r="AAP55" s="422"/>
      <c r="AAQ55" s="422"/>
      <c r="AAR55" s="422"/>
      <c r="AAS55" s="422"/>
      <c r="AAT55" s="422"/>
      <c r="AAU55" s="422"/>
      <c r="AAV55" s="422"/>
      <c r="AAW55" s="422"/>
      <c r="AAX55" s="422"/>
      <c r="AAY55" s="422"/>
      <c r="AAZ55" s="422"/>
      <c r="ABA55" s="422"/>
      <c r="ABB55" s="422"/>
      <c r="ABC55" s="422"/>
      <c r="ABD55" s="422"/>
      <c r="ABE55" s="422"/>
      <c r="ABF55" s="422"/>
      <c r="ABG55" s="422"/>
      <c r="ABH55" s="422"/>
      <c r="ABI55" s="422"/>
      <c r="ABJ55" s="422"/>
      <c r="ABK55" s="422"/>
      <c r="ABL55" s="422"/>
      <c r="ABM55" s="422"/>
      <c r="ABN55" s="422"/>
      <c r="ABO55" s="422"/>
      <c r="ABP55" s="422"/>
      <c r="ABQ55" s="422"/>
      <c r="ABR55" s="422"/>
      <c r="ABS55" s="422"/>
      <c r="ABT55" s="422"/>
      <c r="ABU55" s="422"/>
      <c r="ABV55" s="422"/>
      <c r="ABW55" s="422"/>
      <c r="ABX55" s="422"/>
      <c r="ABY55" s="422"/>
      <c r="ABZ55" s="422"/>
      <c r="ACA55" s="422"/>
      <c r="ACB55" s="422"/>
      <c r="ACC55" s="422"/>
      <c r="ACD55" s="422"/>
      <c r="ACE55" s="422"/>
      <c r="ACF55" s="422"/>
      <c r="ACG55" s="422"/>
      <c r="ACH55" s="422"/>
      <c r="ACI55" s="422"/>
      <c r="ACJ55" s="422"/>
      <c r="ACK55" s="422"/>
      <c r="ACL55" s="422"/>
      <c r="ACM55" s="422"/>
      <c r="ACN55" s="422"/>
      <c r="ACO55" s="422"/>
      <c r="ACP55" s="422"/>
      <c r="ACQ55" s="422"/>
      <c r="ACR55" s="422"/>
      <c r="ACS55" s="422"/>
      <c r="ACT55" s="422"/>
      <c r="ACU55" s="422"/>
      <c r="ACV55" s="422"/>
      <c r="ACW55" s="422"/>
      <c r="ACX55" s="422"/>
      <c r="ACY55" s="422"/>
      <c r="ACZ55" s="422"/>
      <c r="ADA55" s="422"/>
      <c r="ADB55" s="422"/>
      <c r="ADC55" s="422"/>
      <c r="ADD55" s="422"/>
      <c r="ADE55" s="422"/>
      <c r="ADF55" s="422"/>
      <c r="ADG55" s="422"/>
      <c r="ADH55" s="422"/>
      <c r="ADI55" s="422"/>
      <c r="ADJ55" s="422"/>
      <c r="ADK55" s="422"/>
      <c r="ADL55" s="422"/>
      <c r="ADM55" s="422"/>
      <c r="ADN55" s="422"/>
      <c r="ADO55" s="422"/>
      <c r="ADP55" s="422"/>
      <c r="ADQ55" s="422"/>
      <c r="ADR55" s="422"/>
      <c r="ADS55" s="422"/>
      <c r="ADT55" s="422"/>
      <c r="ADU55" s="422"/>
      <c r="ADV55" s="422"/>
      <c r="ADW55" s="422"/>
      <c r="ADX55" s="422"/>
      <c r="ADY55" s="422"/>
      <c r="ADZ55" s="422"/>
      <c r="AEA55" s="422"/>
      <c r="AEB55" s="422"/>
      <c r="AEC55" s="422"/>
      <c r="AED55" s="422"/>
      <c r="AEE55" s="422"/>
      <c r="AEF55" s="422"/>
      <c r="AEG55" s="422"/>
      <c r="AEH55" s="422"/>
      <c r="AEI55" s="422"/>
      <c r="AEJ55" s="422"/>
      <c r="AEK55" s="422"/>
      <c r="AEL55" s="422"/>
      <c r="AEM55" s="422"/>
      <c r="AEN55" s="422"/>
      <c r="AEO55" s="422"/>
      <c r="AEP55" s="422"/>
      <c r="AEQ55" s="422"/>
      <c r="AER55" s="422"/>
      <c r="AES55" s="422"/>
      <c r="AET55" s="422"/>
      <c r="AEU55" s="422"/>
      <c r="AEV55" s="422"/>
      <c r="AEW55" s="422"/>
      <c r="AEX55" s="422"/>
      <c r="AEY55" s="422"/>
      <c r="AEZ55" s="422"/>
      <c r="AFA55" s="422"/>
      <c r="AFB55" s="422"/>
      <c r="AFC55" s="422"/>
      <c r="AFD55" s="422"/>
      <c r="AFE55" s="422"/>
      <c r="AFF55" s="422"/>
      <c r="AFG55" s="422"/>
      <c r="AFH55" s="422"/>
      <c r="AFI55" s="422"/>
      <c r="AFJ55" s="422"/>
      <c r="AFK55" s="422"/>
      <c r="AFL55" s="422"/>
      <c r="AFM55" s="422"/>
      <c r="AFN55" s="422"/>
      <c r="AFO55" s="422"/>
      <c r="AFP55" s="422"/>
      <c r="AFQ55" s="422"/>
      <c r="AFR55" s="422"/>
      <c r="AFS55" s="422"/>
      <c r="AFT55" s="422"/>
      <c r="AFU55" s="422"/>
      <c r="AFV55" s="422"/>
      <c r="AFW55" s="422"/>
      <c r="AFX55" s="422"/>
      <c r="AFY55" s="422"/>
      <c r="AFZ55" s="422"/>
      <c r="AGA55" s="422"/>
      <c r="AGB55" s="422"/>
      <c r="AGC55" s="422"/>
      <c r="AGD55" s="422"/>
      <c r="AGE55" s="422"/>
      <c r="AGF55" s="422"/>
      <c r="AGG55" s="422"/>
      <c r="AGH55" s="422"/>
      <c r="AGI55" s="422"/>
      <c r="AGJ55" s="422"/>
      <c r="AGK55" s="422"/>
      <c r="AGL55" s="422"/>
      <c r="AGM55" s="422"/>
      <c r="AGN55" s="422"/>
      <c r="AGO55" s="422"/>
      <c r="AGP55" s="422"/>
      <c r="AGQ55" s="422"/>
      <c r="AGR55" s="422"/>
      <c r="AGS55" s="422"/>
      <c r="AGT55" s="422"/>
      <c r="AGU55" s="422"/>
      <c r="AGV55" s="422"/>
      <c r="AGW55" s="422"/>
      <c r="AGX55" s="422"/>
      <c r="AGY55" s="422"/>
      <c r="AGZ55" s="422"/>
      <c r="AHA55" s="422"/>
      <c r="AHB55" s="422"/>
      <c r="AHC55" s="422"/>
      <c r="AHD55" s="422"/>
      <c r="AHE55" s="422"/>
      <c r="AHF55" s="422"/>
      <c r="AHG55" s="422"/>
      <c r="AHH55" s="422"/>
      <c r="AHI55" s="422"/>
      <c r="AHJ55" s="422"/>
      <c r="AHK55" s="422"/>
      <c r="AHL55" s="422"/>
      <c r="AHM55" s="422"/>
      <c r="AHN55" s="422"/>
      <c r="AHO55" s="422"/>
      <c r="AHP55" s="422"/>
      <c r="AHQ55" s="422"/>
      <c r="AHR55" s="422"/>
      <c r="AHS55" s="422"/>
      <c r="AHT55" s="422"/>
      <c r="AHU55" s="422"/>
      <c r="AHV55" s="422"/>
      <c r="AHW55" s="422"/>
      <c r="AHX55" s="422"/>
      <c r="AHY55" s="422"/>
      <c r="AHZ55" s="422"/>
      <c r="AIA55" s="422"/>
      <c r="AIB55" s="422"/>
      <c r="AIC55" s="422"/>
      <c r="AID55" s="422"/>
      <c r="AIE55" s="422"/>
      <c r="AIF55" s="422"/>
      <c r="AIG55" s="422"/>
      <c r="AIH55" s="422"/>
      <c r="AII55" s="422"/>
      <c r="AIJ55" s="422"/>
      <c r="AIK55" s="422"/>
      <c r="AIL55" s="422"/>
      <c r="AIM55" s="422"/>
      <c r="AIN55" s="422"/>
      <c r="AIO55" s="422"/>
      <c r="AIP55" s="422"/>
      <c r="AIQ55" s="422"/>
      <c r="AIR55" s="422"/>
      <c r="AIS55" s="422"/>
      <c r="AIT55" s="422"/>
      <c r="AIU55" s="422"/>
      <c r="AIV55" s="422"/>
      <c r="AIW55" s="422"/>
      <c r="AIX55" s="422"/>
      <c r="AIY55" s="422"/>
      <c r="AIZ55" s="422"/>
      <c r="AJA55" s="422"/>
      <c r="AJB55" s="422"/>
      <c r="AJC55" s="422"/>
      <c r="AJD55" s="422"/>
      <c r="AJE55" s="422"/>
      <c r="AJF55" s="422"/>
      <c r="AJG55" s="422"/>
      <c r="AJH55" s="422"/>
      <c r="AJI55" s="422"/>
      <c r="AJJ55" s="422"/>
      <c r="AJK55" s="422"/>
      <c r="AJL55" s="422"/>
      <c r="AJM55" s="422"/>
      <c r="AJN55" s="422"/>
      <c r="AJO55" s="422"/>
      <c r="AJP55" s="422"/>
      <c r="AJQ55" s="422"/>
      <c r="AJR55" s="422"/>
      <c r="AJS55" s="422"/>
      <c r="AJT55" s="422"/>
      <c r="AJU55" s="422"/>
      <c r="AJV55" s="422"/>
      <c r="AJW55" s="422"/>
      <c r="AJX55" s="422"/>
      <c r="AJY55" s="422"/>
      <c r="AJZ55" s="422"/>
      <c r="AKA55" s="422"/>
      <c r="AKB55" s="422"/>
      <c r="AKC55" s="422"/>
      <c r="AKD55" s="422"/>
      <c r="AKE55" s="422"/>
      <c r="AKF55" s="422"/>
      <c r="AKG55" s="422"/>
      <c r="AKH55" s="422"/>
      <c r="AKI55" s="422"/>
      <c r="AKJ55" s="422"/>
      <c r="AKK55" s="422"/>
      <c r="AKL55" s="422"/>
      <c r="AKM55" s="422"/>
      <c r="AKN55" s="422"/>
      <c r="AKO55" s="422"/>
      <c r="AKP55" s="422"/>
      <c r="AKQ55" s="422"/>
      <c r="AKR55" s="422"/>
      <c r="AKS55" s="422"/>
      <c r="AKT55" s="422"/>
      <c r="AKU55" s="422"/>
      <c r="AKV55" s="422"/>
      <c r="AKW55" s="422"/>
      <c r="AKX55" s="422"/>
      <c r="AKY55" s="422"/>
      <c r="AKZ55" s="422"/>
      <c r="ALA55" s="422"/>
      <c r="ALB55" s="422"/>
      <c r="ALC55" s="422"/>
      <c r="ALD55" s="422"/>
      <c r="ALE55" s="422"/>
      <c r="ALF55" s="422"/>
      <c r="ALG55" s="422"/>
      <c r="ALH55" s="422"/>
      <c r="ALI55" s="422"/>
      <c r="ALJ55" s="422"/>
      <c r="ALK55" s="422"/>
      <c r="ALL55" s="422"/>
      <c r="ALM55" s="422"/>
      <c r="ALN55" s="422"/>
      <c r="ALO55" s="422"/>
      <c r="ALP55" s="422"/>
      <c r="ALQ55" s="422"/>
      <c r="ALR55" s="422"/>
      <c r="ALS55" s="422"/>
      <c r="ALT55" s="422"/>
      <c r="ALU55" s="422"/>
      <c r="ALV55" s="422"/>
      <c r="ALW55" s="422"/>
      <c r="ALX55" s="422"/>
      <c r="ALY55" s="422"/>
      <c r="ALZ55" s="422"/>
      <c r="AMA55" s="422"/>
      <c r="AMB55" s="422"/>
      <c r="AMC55" s="422"/>
      <c r="AMD55" s="422"/>
      <c r="AME55" s="422"/>
      <c r="AMF55" s="422"/>
      <c r="AMG55" s="422"/>
      <c r="AMH55" s="422"/>
      <c r="AMI55" s="422"/>
      <c r="AMJ55" s="422"/>
      <c r="AMK55" s="422"/>
      <c r="AML55" s="422"/>
      <c r="AMM55" s="422"/>
      <c r="AMN55" s="422"/>
      <c r="AMO55" s="422"/>
      <c r="AMP55" s="422"/>
      <c r="AMQ55" s="422"/>
      <c r="AMR55" s="422"/>
      <c r="AMS55" s="422"/>
      <c r="AMT55" s="422"/>
      <c r="AMU55" s="422"/>
      <c r="AMV55" s="422"/>
      <c r="AMW55" s="422"/>
      <c r="AMX55" s="422"/>
      <c r="AMY55" s="422"/>
      <c r="AMZ55" s="422"/>
      <c r="ANA55" s="422"/>
      <c r="ANB55" s="422"/>
      <c r="ANC55" s="422"/>
      <c r="AND55" s="422"/>
      <c r="ANE55" s="422"/>
      <c r="ANF55" s="422"/>
      <c r="ANG55" s="422"/>
      <c r="ANH55" s="422"/>
      <c r="ANI55" s="422"/>
      <c r="ANJ55" s="422"/>
      <c r="ANK55" s="422"/>
      <c r="ANL55" s="422"/>
      <c r="ANM55" s="422"/>
      <c r="ANN55" s="422"/>
      <c r="ANO55" s="422"/>
      <c r="ANP55" s="422"/>
      <c r="ANQ55" s="422"/>
      <c r="ANR55" s="422"/>
      <c r="ANS55" s="422"/>
      <c r="ANT55" s="422"/>
      <c r="ANU55" s="422"/>
      <c r="ANV55" s="422"/>
      <c r="ANW55" s="422"/>
      <c r="ANX55" s="422"/>
      <c r="ANY55" s="422"/>
      <c r="ANZ55" s="422"/>
      <c r="AOA55" s="422"/>
      <c r="AOB55" s="422"/>
      <c r="AOC55" s="422"/>
      <c r="AOD55" s="422"/>
      <c r="AOE55" s="422"/>
      <c r="AOF55" s="422"/>
      <c r="AOG55" s="422"/>
      <c r="AOH55" s="422"/>
      <c r="AOI55" s="422"/>
      <c r="AOJ55" s="422"/>
      <c r="AOK55" s="422"/>
      <c r="AOL55" s="422"/>
      <c r="AOM55" s="422"/>
      <c r="AON55" s="422"/>
      <c r="AOO55" s="422"/>
      <c r="AOP55" s="422"/>
      <c r="AOQ55" s="422"/>
      <c r="AOR55" s="422"/>
      <c r="AOS55" s="422"/>
      <c r="AOT55" s="422"/>
      <c r="AOU55" s="422"/>
      <c r="AOV55" s="422"/>
      <c r="AOW55" s="422"/>
      <c r="AOX55" s="422"/>
      <c r="AOY55" s="422"/>
      <c r="AOZ55" s="422"/>
      <c r="APA55" s="422"/>
      <c r="APB55" s="422"/>
      <c r="APC55" s="422"/>
      <c r="APD55" s="422"/>
      <c r="APE55" s="422"/>
      <c r="APF55" s="422"/>
      <c r="APG55" s="422"/>
      <c r="APH55" s="422"/>
      <c r="API55" s="422"/>
      <c r="APJ55" s="422"/>
      <c r="APK55" s="422"/>
      <c r="APL55" s="422"/>
      <c r="APM55" s="422"/>
      <c r="APN55" s="422"/>
      <c r="APO55" s="422"/>
      <c r="APP55" s="422"/>
      <c r="APQ55" s="422"/>
      <c r="APR55" s="422"/>
      <c r="APS55" s="422"/>
      <c r="APT55" s="422"/>
      <c r="APU55" s="422"/>
      <c r="APV55" s="422"/>
      <c r="APW55" s="422"/>
      <c r="APX55" s="422"/>
      <c r="APY55" s="422"/>
      <c r="APZ55" s="422"/>
      <c r="AQA55" s="422"/>
      <c r="AQB55" s="422"/>
      <c r="AQC55" s="422"/>
      <c r="AQD55" s="422"/>
      <c r="AQE55" s="422"/>
      <c r="AQF55" s="422"/>
      <c r="AQG55" s="422"/>
      <c r="AQH55" s="422"/>
      <c r="AQI55" s="422"/>
      <c r="AQJ55" s="422"/>
      <c r="AQK55" s="422"/>
      <c r="AQL55" s="422"/>
      <c r="AQM55" s="422"/>
      <c r="AQN55" s="422"/>
      <c r="AQO55" s="422"/>
      <c r="AQP55" s="422"/>
      <c r="AQQ55" s="422"/>
      <c r="AQR55" s="422"/>
      <c r="AQS55" s="422"/>
      <c r="AQT55" s="422"/>
      <c r="AQU55" s="422"/>
      <c r="AQV55" s="422"/>
      <c r="AQW55" s="422"/>
      <c r="AQX55" s="422"/>
      <c r="AQY55" s="422"/>
      <c r="AQZ55" s="422"/>
      <c r="ARA55" s="422"/>
      <c r="ARB55" s="422"/>
      <c r="ARC55" s="422"/>
      <c r="ARD55" s="422"/>
      <c r="ARE55" s="422"/>
      <c r="ARF55" s="422"/>
      <c r="ARG55" s="422"/>
      <c r="ARH55" s="422"/>
      <c r="ARI55" s="422"/>
      <c r="ARJ55" s="422"/>
      <c r="ARK55" s="422"/>
      <c r="ARL55" s="422"/>
      <c r="ARM55" s="422"/>
      <c r="ARN55" s="422"/>
      <c r="ARO55" s="422"/>
      <c r="ARP55" s="422"/>
      <c r="ARQ55" s="422"/>
      <c r="ARR55" s="422"/>
      <c r="ARS55" s="422"/>
      <c r="ART55" s="422"/>
      <c r="ARU55" s="422"/>
      <c r="ARV55" s="422"/>
      <c r="ARW55" s="422"/>
      <c r="ARX55" s="422"/>
      <c r="ARY55" s="422"/>
      <c r="ARZ55" s="422"/>
      <c r="ASA55" s="422"/>
      <c r="ASB55" s="422"/>
      <c r="ASC55" s="422"/>
      <c r="ASD55" s="422"/>
      <c r="ASE55" s="422"/>
      <c r="ASF55" s="422"/>
      <c r="ASG55" s="422"/>
      <c r="ASH55" s="422"/>
      <c r="ASI55" s="422"/>
      <c r="ASJ55" s="422"/>
      <c r="ASK55" s="422"/>
      <c r="ASL55" s="422"/>
      <c r="ASM55" s="422"/>
      <c r="ASN55" s="422"/>
      <c r="ASO55" s="422"/>
      <c r="ASP55" s="422"/>
      <c r="ASQ55" s="422"/>
      <c r="ASR55" s="422"/>
      <c r="ASS55" s="422"/>
      <c r="AST55" s="422"/>
      <c r="ASU55" s="422"/>
      <c r="ASV55" s="422"/>
      <c r="ASW55" s="422"/>
      <c r="ASX55" s="422"/>
      <c r="ASY55" s="422"/>
      <c r="ASZ55" s="422"/>
      <c r="ATA55" s="422"/>
      <c r="ATB55" s="422"/>
      <c r="ATC55" s="422"/>
      <c r="ATD55" s="422"/>
      <c r="ATE55" s="422"/>
      <c r="ATF55" s="422"/>
      <c r="ATG55" s="422"/>
      <c r="ATH55" s="422"/>
      <c r="ATI55" s="422"/>
      <c r="ATJ55" s="422"/>
      <c r="ATK55" s="422"/>
      <c r="ATL55" s="422"/>
      <c r="ATM55" s="422"/>
      <c r="ATN55" s="422"/>
      <c r="ATO55" s="422"/>
      <c r="ATP55" s="422"/>
      <c r="ATQ55" s="422"/>
      <c r="ATR55" s="422"/>
      <c r="ATS55" s="422"/>
      <c r="ATT55" s="422"/>
      <c r="ATU55" s="422"/>
      <c r="ATV55" s="422"/>
      <c r="ATW55" s="422"/>
      <c r="ATX55" s="422"/>
      <c r="ATY55" s="422"/>
      <c r="ATZ55" s="422"/>
      <c r="AUA55" s="422"/>
      <c r="AUB55" s="422"/>
      <c r="AUC55" s="422"/>
      <c r="AUD55" s="422"/>
      <c r="AUE55" s="422"/>
      <c r="AUF55" s="422"/>
      <c r="AUG55" s="422"/>
      <c r="AUH55" s="422"/>
      <c r="AUI55" s="422"/>
      <c r="AUJ55" s="422"/>
      <c r="AUK55" s="422"/>
      <c r="AUL55" s="422"/>
      <c r="AUM55" s="422"/>
      <c r="AUN55" s="422"/>
      <c r="AUO55" s="422"/>
      <c r="AUP55" s="422"/>
      <c r="AUQ55" s="422"/>
      <c r="AUR55" s="422"/>
      <c r="AUS55" s="422"/>
      <c r="AUT55" s="422"/>
      <c r="AUU55" s="422"/>
      <c r="AUV55" s="422"/>
      <c r="AUW55" s="422"/>
      <c r="AUX55" s="422"/>
      <c r="AUY55" s="422"/>
      <c r="AUZ55" s="422"/>
      <c r="AVA55" s="422"/>
      <c r="AVB55" s="422"/>
      <c r="AVC55" s="422"/>
      <c r="AVD55" s="422"/>
      <c r="AVE55" s="422"/>
      <c r="AVF55" s="422"/>
      <c r="AVG55" s="422"/>
      <c r="AVH55" s="422"/>
      <c r="AVI55" s="422"/>
      <c r="AVJ55" s="422"/>
      <c r="AVK55" s="422"/>
      <c r="AVL55" s="422"/>
      <c r="AVM55" s="422"/>
      <c r="AVN55" s="422"/>
      <c r="AVO55" s="422"/>
      <c r="AVP55" s="422"/>
      <c r="AVQ55" s="422"/>
      <c r="AVR55" s="422"/>
      <c r="AVS55" s="422"/>
      <c r="AVT55" s="422"/>
      <c r="AVU55" s="422"/>
      <c r="AVV55" s="422"/>
      <c r="AVW55" s="422"/>
      <c r="AVX55" s="422"/>
      <c r="AVY55" s="422"/>
      <c r="AVZ55" s="422"/>
      <c r="AWA55" s="422"/>
      <c r="AWB55" s="422"/>
      <c r="AWC55" s="422"/>
      <c r="AWD55" s="422"/>
      <c r="AWE55" s="422"/>
      <c r="AWF55" s="422"/>
      <c r="AWG55" s="422"/>
      <c r="AWH55" s="422"/>
      <c r="AWI55" s="422"/>
      <c r="AWJ55" s="422"/>
      <c r="AWK55" s="422"/>
      <c r="AWL55" s="422"/>
      <c r="AWM55" s="422"/>
      <c r="AWN55" s="422"/>
      <c r="AWO55" s="422"/>
      <c r="AWP55" s="422"/>
      <c r="AWQ55" s="422"/>
      <c r="AWR55" s="422"/>
      <c r="AWS55" s="422"/>
      <c r="AWT55" s="422"/>
      <c r="AWU55" s="422"/>
      <c r="AWV55" s="422"/>
      <c r="AWW55" s="422"/>
      <c r="AWX55" s="422"/>
      <c r="AWY55" s="422"/>
      <c r="AWZ55" s="422"/>
      <c r="AXA55" s="422"/>
      <c r="AXB55" s="422"/>
      <c r="AXC55" s="422"/>
      <c r="AXD55" s="422"/>
      <c r="AXE55" s="422"/>
      <c r="AXF55" s="422"/>
      <c r="AXG55" s="422"/>
      <c r="AXH55" s="422"/>
      <c r="AXI55" s="422"/>
      <c r="AXJ55" s="422"/>
      <c r="AXK55" s="422"/>
      <c r="AXL55" s="422"/>
      <c r="AXM55" s="422"/>
      <c r="AXN55" s="422"/>
      <c r="AXO55" s="422"/>
      <c r="AXP55" s="422"/>
      <c r="AXQ55" s="422"/>
      <c r="AXR55" s="422"/>
      <c r="AXS55" s="422"/>
      <c r="AXT55" s="422"/>
      <c r="AXU55" s="422"/>
      <c r="AXV55" s="422"/>
      <c r="AXW55" s="422"/>
      <c r="AXX55" s="422"/>
      <c r="AXY55" s="422"/>
      <c r="AXZ55" s="422"/>
      <c r="AYA55" s="422"/>
      <c r="AYB55" s="422"/>
      <c r="AYC55" s="422"/>
      <c r="AYD55" s="422"/>
      <c r="AYE55" s="422"/>
      <c r="AYF55" s="422"/>
      <c r="AYG55" s="422"/>
      <c r="AYH55" s="422"/>
      <c r="AYI55" s="422"/>
      <c r="AYJ55" s="422"/>
      <c r="AYK55" s="422"/>
      <c r="AYL55" s="422"/>
      <c r="AYM55" s="422"/>
      <c r="AYN55" s="422"/>
      <c r="AYO55" s="422"/>
      <c r="AYP55" s="422"/>
      <c r="AYQ55" s="422"/>
      <c r="AYR55" s="422"/>
      <c r="AYS55" s="422"/>
      <c r="AYT55" s="422"/>
      <c r="AYU55" s="422"/>
      <c r="AYV55" s="422"/>
      <c r="AYW55" s="422"/>
      <c r="AYX55" s="422"/>
      <c r="AYY55" s="422"/>
      <c r="AYZ55" s="422"/>
      <c r="AZA55" s="422"/>
      <c r="AZB55" s="422"/>
      <c r="AZC55" s="422"/>
      <c r="AZD55" s="422"/>
      <c r="AZE55" s="422"/>
      <c r="AZF55" s="422"/>
      <c r="AZG55" s="422"/>
      <c r="AZH55" s="422"/>
      <c r="AZI55" s="422"/>
      <c r="AZJ55" s="422"/>
      <c r="AZK55" s="422"/>
      <c r="AZL55" s="422"/>
      <c r="AZM55" s="422"/>
      <c r="AZN55" s="422"/>
      <c r="AZO55" s="422"/>
      <c r="AZP55" s="422"/>
      <c r="AZQ55" s="422"/>
      <c r="AZR55" s="422"/>
      <c r="AZS55" s="422"/>
      <c r="AZT55" s="422"/>
      <c r="AZU55" s="422"/>
      <c r="AZV55" s="422"/>
      <c r="AZW55" s="422"/>
      <c r="AZX55" s="422"/>
      <c r="AZY55" s="422"/>
      <c r="AZZ55" s="422"/>
      <c r="BAA55" s="422"/>
      <c r="BAB55" s="422"/>
      <c r="BAC55" s="422"/>
      <c r="BAD55" s="422"/>
      <c r="BAE55" s="422"/>
      <c r="BAF55" s="422"/>
      <c r="BAG55" s="422"/>
      <c r="BAH55" s="422"/>
      <c r="BAI55" s="422"/>
      <c r="BAJ55" s="422"/>
      <c r="BAK55" s="422"/>
      <c r="BAL55" s="422"/>
      <c r="BAM55" s="422"/>
      <c r="BAN55" s="422"/>
      <c r="BAO55" s="422"/>
      <c r="BAP55" s="422"/>
      <c r="BAQ55" s="422"/>
      <c r="BAR55" s="422"/>
      <c r="BAS55" s="422"/>
      <c r="BAT55" s="422"/>
      <c r="BAU55" s="422"/>
      <c r="BAV55" s="422"/>
      <c r="BAW55" s="422"/>
      <c r="BAX55" s="422"/>
      <c r="BAY55" s="422"/>
      <c r="BAZ55" s="422"/>
      <c r="BBA55" s="422"/>
      <c r="BBB55" s="422"/>
      <c r="BBC55" s="422"/>
      <c r="BBD55" s="422"/>
      <c r="BBE55" s="422"/>
      <c r="BBF55" s="422"/>
      <c r="BBG55" s="422"/>
      <c r="BBH55" s="422"/>
      <c r="BBI55" s="422"/>
      <c r="BBJ55" s="422"/>
      <c r="BBK55" s="422"/>
      <c r="BBL55" s="422"/>
      <c r="BBM55" s="422"/>
      <c r="BBN55" s="422"/>
      <c r="BBO55" s="422"/>
      <c r="BBP55" s="422"/>
      <c r="BBQ55" s="422"/>
      <c r="BBR55" s="422"/>
      <c r="BBS55" s="422"/>
      <c r="BBT55" s="422"/>
      <c r="BBU55" s="422"/>
      <c r="BBV55" s="422"/>
      <c r="BBW55" s="422"/>
      <c r="BBX55" s="422"/>
      <c r="BBY55" s="422"/>
      <c r="BBZ55" s="422"/>
      <c r="BCA55" s="422"/>
      <c r="BCB55" s="422"/>
      <c r="BCC55" s="422"/>
      <c r="BCD55" s="422"/>
      <c r="BCE55" s="422"/>
      <c r="BCF55" s="422"/>
      <c r="BCG55" s="422"/>
      <c r="BCH55" s="422"/>
      <c r="BCI55" s="422"/>
      <c r="BCJ55" s="422"/>
      <c r="BCK55" s="422"/>
      <c r="BCL55" s="422"/>
      <c r="BCM55" s="422"/>
      <c r="BCN55" s="422"/>
      <c r="BCO55" s="422"/>
      <c r="BCP55" s="422"/>
      <c r="BCQ55" s="422"/>
      <c r="BCR55" s="422"/>
      <c r="BCS55" s="422"/>
      <c r="BCT55" s="422"/>
      <c r="BCU55" s="422"/>
      <c r="BCV55" s="422"/>
      <c r="BCW55" s="422"/>
      <c r="BCX55" s="422"/>
      <c r="BCY55" s="422"/>
      <c r="BCZ55" s="422"/>
      <c r="BDA55" s="422"/>
      <c r="BDB55" s="422"/>
      <c r="BDC55" s="422"/>
      <c r="BDD55" s="422"/>
      <c r="BDE55" s="422"/>
      <c r="BDF55" s="422"/>
      <c r="BDG55" s="422"/>
      <c r="BDH55" s="422"/>
      <c r="BDI55" s="422"/>
      <c r="BDJ55" s="422"/>
      <c r="BDK55" s="422"/>
      <c r="BDL55" s="422"/>
      <c r="BDM55" s="422"/>
      <c r="BDN55" s="422"/>
      <c r="BDO55" s="422"/>
      <c r="BDP55" s="422"/>
      <c r="BDQ55" s="422"/>
      <c r="BDR55" s="422"/>
      <c r="BDS55" s="422"/>
      <c r="BDT55" s="422"/>
      <c r="BDU55" s="422"/>
      <c r="BDV55" s="422"/>
      <c r="BDW55" s="422"/>
      <c r="BDX55" s="422"/>
      <c r="BDY55" s="422"/>
      <c r="BDZ55" s="422"/>
      <c r="BEA55" s="422"/>
      <c r="BEB55" s="422"/>
      <c r="BEC55" s="422"/>
      <c r="BED55" s="422"/>
      <c r="BEE55" s="422"/>
      <c r="BEF55" s="422"/>
      <c r="BEG55" s="422"/>
      <c r="BEH55" s="422"/>
      <c r="BEI55" s="422"/>
      <c r="BEJ55" s="422"/>
      <c r="BEK55" s="422"/>
      <c r="BEL55" s="422"/>
      <c r="BEM55" s="422"/>
      <c r="BEN55" s="422"/>
      <c r="BEO55" s="422"/>
      <c r="BEP55" s="422"/>
      <c r="BEQ55" s="422"/>
      <c r="BER55" s="422"/>
      <c r="BES55" s="422"/>
      <c r="BET55" s="422"/>
      <c r="BEU55" s="422"/>
      <c r="BEV55" s="422"/>
      <c r="BEW55" s="422"/>
      <c r="BEX55" s="422"/>
      <c r="BEY55" s="422"/>
      <c r="BEZ55" s="422"/>
      <c r="BFA55" s="422"/>
      <c r="BFB55" s="422"/>
      <c r="BFC55" s="422"/>
      <c r="BFD55" s="422"/>
      <c r="BFE55" s="422"/>
      <c r="BFF55" s="422"/>
      <c r="BFG55" s="422"/>
      <c r="BFH55" s="422"/>
      <c r="BFI55" s="422"/>
      <c r="BFJ55" s="422"/>
      <c r="BFK55" s="422"/>
      <c r="BFL55" s="422"/>
      <c r="BFM55" s="422"/>
      <c r="BFN55" s="422"/>
      <c r="BFO55" s="422"/>
      <c r="BFP55" s="422"/>
      <c r="BFQ55" s="422"/>
      <c r="BFR55" s="422"/>
      <c r="BFS55" s="422"/>
      <c r="BFT55" s="422"/>
      <c r="BFU55" s="422"/>
      <c r="BFV55" s="422"/>
      <c r="BFW55" s="422"/>
      <c r="BFX55" s="422"/>
      <c r="BFY55" s="422"/>
      <c r="BFZ55" s="422"/>
      <c r="BGA55" s="422"/>
      <c r="BGB55" s="422"/>
      <c r="BGC55" s="422"/>
      <c r="BGD55" s="422"/>
      <c r="BGE55" s="422"/>
      <c r="BGF55" s="422"/>
      <c r="BGG55" s="422"/>
      <c r="BGH55" s="422"/>
      <c r="BGI55" s="422"/>
      <c r="BGJ55" s="422"/>
      <c r="BGK55" s="422"/>
      <c r="BGL55" s="422"/>
      <c r="BGM55" s="422"/>
      <c r="BGN55" s="422"/>
      <c r="BGO55" s="422"/>
      <c r="BGP55" s="422"/>
      <c r="BGQ55" s="422"/>
      <c r="BGR55" s="422"/>
      <c r="BGS55" s="422"/>
      <c r="BGT55" s="422"/>
      <c r="BGU55" s="422"/>
      <c r="BGV55" s="422"/>
      <c r="BGW55" s="422"/>
      <c r="BGX55" s="422"/>
      <c r="BGY55" s="422"/>
      <c r="BGZ55" s="422"/>
      <c r="BHA55" s="422"/>
      <c r="BHB55" s="422"/>
      <c r="BHC55" s="422"/>
      <c r="BHD55" s="422"/>
      <c r="BHE55" s="422"/>
      <c r="BHF55" s="422"/>
      <c r="BHG55" s="422"/>
      <c r="BHH55" s="422"/>
      <c r="BHI55" s="422"/>
      <c r="BHJ55" s="422"/>
      <c r="BHK55" s="422"/>
      <c r="BHL55" s="422"/>
      <c r="BHM55" s="422"/>
      <c r="BHN55" s="422"/>
      <c r="BHO55" s="422"/>
      <c r="BHP55" s="422"/>
      <c r="BHQ55" s="422"/>
      <c r="BHR55" s="422"/>
      <c r="BHS55" s="422"/>
      <c r="BHT55" s="422"/>
      <c r="BHU55" s="422"/>
      <c r="BHV55" s="422"/>
      <c r="BHW55" s="422"/>
      <c r="BHX55" s="422"/>
      <c r="BHY55" s="422"/>
      <c r="BHZ55" s="422"/>
      <c r="BIA55" s="422"/>
      <c r="BIB55" s="422"/>
      <c r="BIC55" s="422"/>
      <c r="BID55" s="422"/>
      <c r="BIE55" s="422"/>
      <c r="BIF55" s="422"/>
      <c r="BIG55" s="422"/>
      <c r="BIH55" s="422"/>
      <c r="BII55" s="422"/>
      <c r="BIJ55" s="422"/>
      <c r="BIK55" s="422"/>
      <c r="BIL55" s="422"/>
      <c r="BIM55" s="422"/>
      <c r="BIN55" s="422"/>
      <c r="BIO55" s="422"/>
      <c r="BIP55" s="422"/>
      <c r="BIQ55" s="422"/>
      <c r="BIR55" s="422"/>
      <c r="BIS55" s="422"/>
      <c r="BIT55" s="422"/>
      <c r="BIU55" s="422"/>
      <c r="BIV55" s="422"/>
      <c r="BIW55" s="422"/>
      <c r="BIX55" s="422"/>
      <c r="BIY55" s="422"/>
      <c r="BIZ55" s="422"/>
      <c r="BJA55" s="422"/>
      <c r="BJB55" s="422"/>
      <c r="BJC55" s="422"/>
      <c r="BJD55" s="422"/>
      <c r="BJE55" s="422"/>
      <c r="BJF55" s="422"/>
      <c r="BJG55" s="422"/>
      <c r="BJH55" s="422"/>
      <c r="BJI55" s="422"/>
      <c r="BJJ55" s="422"/>
      <c r="BJK55" s="422"/>
      <c r="BJL55" s="422"/>
      <c r="BJM55" s="422"/>
      <c r="BJN55" s="422"/>
      <c r="BJO55" s="422"/>
      <c r="BJP55" s="422"/>
      <c r="BJQ55" s="422"/>
      <c r="BJR55" s="422"/>
      <c r="BJS55" s="422"/>
      <c r="BJT55" s="422"/>
      <c r="BJU55" s="422"/>
      <c r="BJV55" s="422"/>
      <c r="BJW55" s="422"/>
      <c r="BJX55" s="422"/>
      <c r="BJY55" s="422"/>
      <c r="BJZ55" s="422"/>
      <c r="BKA55" s="422"/>
      <c r="BKB55" s="422"/>
      <c r="BKC55" s="422"/>
      <c r="BKD55" s="422"/>
      <c r="BKE55" s="422"/>
      <c r="BKF55" s="422"/>
      <c r="BKG55" s="422"/>
      <c r="BKH55" s="422"/>
      <c r="BKI55" s="422"/>
      <c r="BKJ55" s="422"/>
      <c r="BKK55" s="422"/>
      <c r="BKL55" s="422"/>
      <c r="BKM55" s="422"/>
      <c r="BKN55" s="422"/>
      <c r="BKO55" s="422"/>
      <c r="BKP55" s="422"/>
      <c r="BKQ55" s="422"/>
      <c r="BKR55" s="422"/>
      <c r="BKS55" s="422"/>
      <c r="BKT55" s="422"/>
      <c r="BKU55" s="422"/>
      <c r="BKV55" s="422"/>
      <c r="BKW55" s="422"/>
      <c r="BKX55" s="422"/>
      <c r="BKY55" s="422"/>
      <c r="BKZ55" s="422"/>
      <c r="BLA55" s="422"/>
      <c r="BLB55" s="422"/>
      <c r="BLC55" s="422"/>
      <c r="BLD55" s="422"/>
      <c r="BLE55" s="422"/>
      <c r="BLF55" s="422"/>
      <c r="BLG55" s="422"/>
      <c r="BLH55" s="422"/>
      <c r="BLI55" s="422"/>
      <c r="BLJ55" s="422"/>
      <c r="BLK55" s="422"/>
      <c r="BLL55" s="422"/>
      <c r="BLM55" s="422"/>
      <c r="BLN55" s="422"/>
      <c r="BLO55" s="422"/>
      <c r="BLP55" s="422"/>
      <c r="BLQ55" s="422"/>
      <c r="BLR55" s="422"/>
      <c r="BLS55" s="422"/>
      <c r="BLT55" s="422"/>
      <c r="BLU55" s="422"/>
      <c r="BLV55" s="422"/>
      <c r="BLW55" s="422"/>
      <c r="BLX55" s="422"/>
      <c r="BLY55" s="422"/>
      <c r="BLZ55" s="422"/>
      <c r="BMA55" s="422"/>
      <c r="BMB55" s="422"/>
      <c r="BMC55" s="422"/>
      <c r="BMD55" s="422"/>
      <c r="BME55" s="422"/>
      <c r="BMF55" s="422"/>
      <c r="BMG55" s="422"/>
      <c r="BMH55" s="422"/>
      <c r="BMI55" s="422"/>
      <c r="BMJ55" s="422"/>
      <c r="BMK55" s="422"/>
      <c r="BML55" s="422"/>
      <c r="BMM55" s="422"/>
      <c r="BMN55" s="422"/>
      <c r="BMO55" s="422"/>
      <c r="BMP55" s="422"/>
      <c r="BMQ55" s="422"/>
      <c r="BMR55" s="422"/>
      <c r="BMS55" s="422"/>
      <c r="BMT55" s="422"/>
      <c r="BMU55" s="422"/>
      <c r="BMV55" s="422"/>
      <c r="BMW55" s="422"/>
      <c r="BMX55" s="422"/>
      <c r="BMY55" s="422"/>
      <c r="BMZ55" s="422"/>
      <c r="BNA55" s="422"/>
      <c r="BNB55" s="422"/>
      <c r="BNC55" s="422"/>
      <c r="BND55" s="422"/>
      <c r="BNE55" s="422"/>
      <c r="BNF55" s="422"/>
      <c r="BNG55" s="422"/>
      <c r="BNH55" s="422"/>
      <c r="BNI55" s="422"/>
      <c r="BNJ55" s="422"/>
      <c r="BNK55" s="422"/>
      <c r="BNL55" s="422"/>
      <c r="BNM55" s="422"/>
      <c r="BNN55" s="422"/>
      <c r="BNO55" s="422"/>
      <c r="BNP55" s="422"/>
      <c r="BNQ55" s="422"/>
      <c r="BNR55" s="422"/>
      <c r="BNS55" s="422"/>
      <c r="BNT55" s="422"/>
      <c r="BNU55" s="422"/>
      <c r="BNV55" s="422"/>
      <c r="BNW55" s="422"/>
      <c r="BNX55" s="422"/>
      <c r="BNY55" s="422"/>
      <c r="BNZ55" s="422"/>
      <c r="BOA55" s="422"/>
      <c r="BOB55" s="422"/>
      <c r="BOC55" s="422"/>
      <c r="BOD55" s="422"/>
      <c r="BOE55" s="422"/>
      <c r="BOF55" s="422"/>
      <c r="BOG55" s="422"/>
      <c r="BOH55" s="422"/>
      <c r="BOI55" s="422"/>
      <c r="BOJ55" s="422"/>
      <c r="BOK55" s="422"/>
      <c r="BOL55" s="422"/>
      <c r="BOM55" s="422"/>
      <c r="BON55" s="422"/>
      <c r="BOO55" s="422"/>
      <c r="BOP55" s="422"/>
      <c r="BOQ55" s="422"/>
      <c r="BOR55" s="422"/>
      <c r="BOS55" s="422"/>
      <c r="BOT55" s="422"/>
      <c r="BOU55" s="422"/>
      <c r="BOV55" s="422"/>
      <c r="BOW55" s="422"/>
      <c r="BOX55" s="422"/>
      <c r="BOY55" s="422"/>
      <c r="BOZ55" s="422"/>
      <c r="BPA55" s="422"/>
      <c r="BPB55" s="422"/>
      <c r="BPC55" s="422"/>
      <c r="BPD55" s="422"/>
      <c r="BPE55" s="422"/>
      <c r="BPF55" s="422"/>
      <c r="BPG55" s="422"/>
      <c r="BPH55" s="422"/>
      <c r="BPI55" s="422"/>
      <c r="BPJ55" s="422"/>
      <c r="BPK55" s="422"/>
      <c r="BPL55" s="422"/>
      <c r="BPM55" s="422"/>
      <c r="BPN55" s="422"/>
      <c r="BPO55" s="422"/>
      <c r="BPP55" s="422"/>
      <c r="BPQ55" s="422"/>
      <c r="BPR55" s="422"/>
      <c r="BPS55" s="422"/>
      <c r="BPT55" s="422"/>
      <c r="BPU55" s="422"/>
      <c r="BPV55" s="422"/>
      <c r="BPW55" s="422"/>
      <c r="BPX55" s="422"/>
      <c r="BPY55" s="422"/>
      <c r="BPZ55" s="422"/>
      <c r="BQA55" s="422"/>
      <c r="BQB55" s="422"/>
      <c r="BQC55" s="422"/>
      <c r="BQD55" s="422"/>
      <c r="BQE55" s="422"/>
      <c r="BQF55" s="422"/>
      <c r="BQG55" s="422"/>
      <c r="BQH55" s="422"/>
      <c r="BQI55" s="422"/>
      <c r="BQJ55" s="422"/>
      <c r="BQK55" s="422"/>
      <c r="BQL55" s="422"/>
      <c r="BQM55" s="422"/>
      <c r="BQN55" s="422"/>
      <c r="BQO55" s="422"/>
      <c r="BQP55" s="422"/>
      <c r="BQQ55" s="422"/>
      <c r="BQR55" s="422"/>
      <c r="BQS55" s="422"/>
      <c r="BQT55" s="422"/>
      <c r="BQU55" s="422"/>
      <c r="BQV55" s="422"/>
      <c r="BQW55" s="422"/>
      <c r="BQX55" s="422"/>
      <c r="BQY55" s="422"/>
      <c r="BQZ55" s="422"/>
      <c r="BRA55" s="422"/>
      <c r="BRB55" s="422"/>
      <c r="BRC55" s="422"/>
      <c r="BRD55" s="422"/>
      <c r="BRE55" s="422"/>
      <c r="BRF55" s="422"/>
      <c r="BRG55" s="422"/>
      <c r="BRH55" s="422"/>
      <c r="BRI55" s="422"/>
      <c r="BRJ55" s="422"/>
      <c r="BRK55" s="422"/>
      <c r="BRL55" s="422"/>
      <c r="BRM55" s="422"/>
      <c r="BRN55" s="422"/>
      <c r="BRO55" s="422"/>
      <c r="BRP55" s="422"/>
      <c r="BRQ55" s="422"/>
      <c r="BRR55" s="422"/>
      <c r="BRS55" s="422"/>
      <c r="BRT55" s="422"/>
      <c r="BRU55" s="422"/>
      <c r="BRV55" s="422"/>
      <c r="BRW55" s="422"/>
      <c r="BRX55" s="422"/>
      <c r="BRY55" s="422"/>
      <c r="BRZ55" s="422"/>
      <c r="BSA55" s="422"/>
      <c r="BSB55" s="422"/>
      <c r="BSC55" s="422"/>
      <c r="BSD55" s="422"/>
      <c r="BSE55" s="422"/>
      <c r="BSF55" s="422"/>
      <c r="BSG55" s="422"/>
      <c r="BSH55" s="422"/>
      <c r="BSI55" s="422"/>
      <c r="BSJ55" s="422"/>
      <c r="BSK55" s="422"/>
      <c r="BSL55" s="422"/>
      <c r="BSM55" s="422"/>
      <c r="BSN55" s="422"/>
      <c r="BSO55" s="422"/>
      <c r="BSP55" s="422"/>
      <c r="BSQ55" s="422"/>
      <c r="BSR55" s="422"/>
      <c r="BSS55" s="422"/>
      <c r="BST55" s="422"/>
      <c r="BSU55" s="422"/>
      <c r="BSV55" s="422"/>
      <c r="BSW55" s="422"/>
      <c r="BSX55" s="422"/>
      <c r="BSY55" s="422"/>
      <c r="BSZ55" s="422"/>
      <c r="BTA55" s="422"/>
      <c r="BTB55" s="422"/>
      <c r="BTC55" s="422"/>
      <c r="BTD55" s="422"/>
      <c r="BTE55" s="422"/>
      <c r="BTF55" s="422"/>
      <c r="BTG55" s="422"/>
      <c r="BTH55" s="422"/>
      <c r="BTI55" s="422"/>
      <c r="BTJ55" s="422"/>
      <c r="BTK55" s="422"/>
      <c r="BTL55" s="422"/>
      <c r="BTM55" s="422"/>
      <c r="BTN55" s="422"/>
      <c r="BTO55" s="422"/>
      <c r="BTP55" s="422"/>
      <c r="BTQ55" s="422"/>
      <c r="BTR55" s="422"/>
      <c r="BTS55" s="422"/>
      <c r="BTT55" s="422"/>
      <c r="BTU55" s="422"/>
      <c r="BTV55" s="422"/>
      <c r="BTW55" s="422"/>
      <c r="BTX55" s="422"/>
      <c r="BTY55" s="422"/>
      <c r="BTZ55" s="422"/>
      <c r="BUA55" s="422"/>
      <c r="BUB55" s="422"/>
      <c r="BUC55" s="422"/>
      <c r="BUD55" s="422"/>
      <c r="BUE55" s="422"/>
      <c r="BUF55" s="422"/>
      <c r="BUG55" s="422"/>
      <c r="BUH55" s="422"/>
      <c r="BUI55" s="422"/>
      <c r="BUJ55" s="422"/>
      <c r="BUK55" s="422"/>
      <c r="BUL55" s="422"/>
      <c r="BUM55" s="422"/>
      <c r="BUN55" s="422"/>
      <c r="BUO55" s="422"/>
      <c r="BUP55" s="422"/>
      <c r="BUQ55" s="422"/>
      <c r="BUR55" s="422"/>
      <c r="BUS55" s="422"/>
      <c r="BUT55" s="422"/>
      <c r="BUU55" s="422"/>
      <c r="BUV55" s="422"/>
      <c r="BUW55" s="422"/>
      <c r="BUX55" s="422"/>
      <c r="BUY55" s="422"/>
      <c r="BUZ55" s="422"/>
      <c r="BVA55" s="422"/>
      <c r="BVB55" s="422"/>
      <c r="BVC55" s="422"/>
      <c r="BVD55" s="422"/>
      <c r="BVE55" s="422"/>
      <c r="BVF55" s="422"/>
      <c r="BVG55" s="422"/>
      <c r="BVH55" s="422"/>
      <c r="BVI55" s="422"/>
      <c r="BVJ55" s="422"/>
      <c r="BVK55" s="422"/>
      <c r="BVL55" s="422"/>
      <c r="BVM55" s="422"/>
      <c r="BVN55" s="422"/>
      <c r="BVO55" s="422"/>
      <c r="BVP55" s="422"/>
      <c r="BVQ55" s="422"/>
      <c r="BVR55" s="422"/>
      <c r="BVS55" s="422"/>
      <c r="BVT55" s="422"/>
      <c r="BVU55" s="422"/>
      <c r="BVV55" s="422"/>
      <c r="BVW55" s="422"/>
      <c r="BVX55" s="422"/>
      <c r="BVY55" s="422"/>
      <c r="BVZ55" s="422"/>
      <c r="BWA55" s="422"/>
      <c r="BWB55" s="422"/>
      <c r="BWC55" s="422"/>
      <c r="BWD55" s="422"/>
      <c r="BWE55" s="422"/>
      <c r="BWF55" s="422"/>
      <c r="BWG55" s="422"/>
      <c r="BWH55" s="422"/>
      <c r="BWI55" s="422"/>
      <c r="BWJ55" s="422"/>
      <c r="BWK55" s="422"/>
      <c r="BWL55" s="422"/>
      <c r="BWM55" s="422"/>
      <c r="BWN55" s="422"/>
      <c r="BWO55" s="422"/>
      <c r="BWP55" s="422"/>
      <c r="BWQ55" s="422"/>
      <c r="BWR55" s="422"/>
      <c r="BWS55" s="422"/>
      <c r="BWT55" s="422"/>
      <c r="BWU55" s="422"/>
      <c r="BWV55" s="422"/>
      <c r="BWW55" s="422"/>
      <c r="BWX55" s="422"/>
      <c r="BWY55" s="422"/>
      <c r="BWZ55" s="422"/>
      <c r="BXA55" s="422"/>
      <c r="BXB55" s="422"/>
      <c r="BXC55" s="422"/>
      <c r="BXD55" s="422"/>
      <c r="BXE55" s="422"/>
      <c r="BXF55" s="422"/>
      <c r="BXG55" s="422"/>
      <c r="BXH55" s="422"/>
      <c r="BXI55" s="422"/>
      <c r="BXJ55" s="422"/>
      <c r="BXK55" s="422"/>
      <c r="BXL55" s="422"/>
      <c r="BXM55" s="422"/>
      <c r="BXN55" s="422"/>
      <c r="BXO55" s="422"/>
      <c r="BXP55" s="422"/>
      <c r="BXQ55" s="422"/>
      <c r="BXR55" s="422"/>
      <c r="BXS55" s="422"/>
      <c r="BXT55" s="422"/>
      <c r="BXU55" s="422"/>
      <c r="BXV55" s="422"/>
      <c r="BXW55" s="422"/>
      <c r="BXX55" s="422"/>
      <c r="BXY55" s="422"/>
      <c r="BXZ55" s="422"/>
      <c r="BYA55" s="422"/>
      <c r="BYB55" s="422"/>
      <c r="BYC55" s="422"/>
      <c r="BYD55" s="422"/>
      <c r="BYE55" s="422"/>
      <c r="BYF55" s="422"/>
      <c r="BYG55" s="422"/>
      <c r="BYH55" s="422"/>
      <c r="BYI55" s="422"/>
      <c r="BYJ55" s="422"/>
      <c r="BYK55" s="422"/>
      <c r="BYL55" s="422"/>
      <c r="BYM55" s="422"/>
      <c r="BYN55" s="422"/>
      <c r="BYO55" s="422"/>
      <c r="BYP55" s="422"/>
      <c r="BYQ55" s="422"/>
      <c r="BYR55" s="422"/>
      <c r="BYS55" s="422"/>
      <c r="BYT55" s="422"/>
      <c r="BYU55" s="422"/>
      <c r="BYV55" s="422"/>
      <c r="BYW55" s="422"/>
      <c r="BYX55" s="422"/>
      <c r="BYY55" s="422"/>
      <c r="BYZ55" s="422"/>
      <c r="BZA55" s="422"/>
      <c r="BZB55" s="422"/>
      <c r="BZC55" s="422"/>
      <c r="BZD55" s="422"/>
      <c r="BZE55" s="422"/>
      <c r="BZF55" s="422"/>
      <c r="BZG55" s="422"/>
      <c r="BZH55" s="422"/>
      <c r="BZI55" s="422"/>
      <c r="BZJ55" s="422"/>
      <c r="BZK55" s="422"/>
      <c r="BZL55" s="422"/>
      <c r="BZM55" s="422"/>
      <c r="BZN55" s="422"/>
      <c r="BZO55" s="422"/>
      <c r="BZP55" s="422"/>
      <c r="BZQ55" s="422"/>
      <c r="BZR55" s="422"/>
      <c r="BZS55" s="422"/>
      <c r="BZT55" s="422"/>
      <c r="BZU55" s="422"/>
      <c r="BZV55" s="422"/>
      <c r="BZW55" s="422"/>
      <c r="BZX55" s="422"/>
      <c r="BZY55" s="422"/>
      <c r="BZZ55" s="422"/>
      <c r="CAA55" s="422"/>
      <c r="CAB55" s="422"/>
      <c r="CAC55" s="422"/>
      <c r="CAD55" s="422"/>
      <c r="CAE55" s="422"/>
      <c r="CAF55" s="422"/>
      <c r="CAG55" s="422"/>
      <c r="CAH55" s="422"/>
      <c r="CAI55" s="422"/>
      <c r="CAJ55" s="422"/>
      <c r="CAK55" s="422"/>
      <c r="CAL55" s="422"/>
      <c r="CAM55" s="422"/>
      <c r="CAN55" s="422"/>
      <c r="CAO55" s="422"/>
      <c r="CAP55" s="422"/>
      <c r="CAQ55" s="422"/>
      <c r="CAR55" s="422"/>
      <c r="CAS55" s="422"/>
      <c r="CAT55" s="422"/>
      <c r="CAU55" s="422"/>
      <c r="CAV55" s="422"/>
      <c r="CAW55" s="422"/>
      <c r="CAX55" s="422"/>
      <c r="CAY55" s="422"/>
      <c r="CAZ55" s="422"/>
      <c r="CBA55" s="422"/>
      <c r="CBB55" s="422"/>
      <c r="CBC55" s="422"/>
      <c r="CBD55" s="422"/>
      <c r="CBE55" s="422"/>
      <c r="CBF55" s="422"/>
      <c r="CBG55" s="422"/>
      <c r="CBH55" s="422"/>
      <c r="CBI55" s="422"/>
      <c r="CBJ55" s="422"/>
      <c r="CBK55" s="422"/>
      <c r="CBL55" s="422"/>
      <c r="CBM55" s="422"/>
      <c r="CBN55" s="422"/>
      <c r="CBO55" s="422"/>
      <c r="CBP55" s="422"/>
      <c r="CBQ55" s="422"/>
      <c r="CBR55" s="422"/>
      <c r="CBS55" s="422"/>
      <c r="CBT55" s="422"/>
      <c r="CBU55" s="422"/>
      <c r="CBV55" s="422"/>
      <c r="CBW55" s="422"/>
      <c r="CBX55" s="422"/>
      <c r="CBY55" s="422"/>
      <c r="CBZ55" s="422"/>
      <c r="CCA55" s="422"/>
      <c r="CCB55" s="422"/>
      <c r="CCC55" s="422"/>
      <c r="CCD55" s="422"/>
      <c r="CCE55" s="422"/>
      <c r="CCF55" s="422"/>
      <c r="CCG55" s="422"/>
      <c r="CCH55" s="422"/>
      <c r="CCI55" s="422"/>
      <c r="CCJ55" s="422"/>
      <c r="CCK55" s="422"/>
      <c r="CCL55" s="422"/>
      <c r="CCM55" s="422"/>
      <c r="CCN55" s="422"/>
      <c r="CCO55" s="422"/>
      <c r="CCP55" s="422"/>
      <c r="CCQ55" s="422"/>
      <c r="CCR55" s="422"/>
      <c r="CCS55" s="422"/>
      <c r="CCT55" s="422"/>
      <c r="CCU55" s="422"/>
      <c r="CCV55" s="422"/>
      <c r="CCW55" s="422"/>
      <c r="CCX55" s="422"/>
      <c r="CCY55" s="422"/>
      <c r="CCZ55" s="422"/>
      <c r="CDA55" s="422"/>
      <c r="CDB55" s="422"/>
      <c r="CDC55" s="422"/>
      <c r="CDD55" s="422"/>
      <c r="CDE55" s="422"/>
      <c r="CDF55" s="422"/>
      <c r="CDG55" s="422"/>
      <c r="CDH55" s="422"/>
      <c r="CDI55" s="422"/>
      <c r="CDJ55" s="422"/>
      <c r="CDK55" s="422"/>
      <c r="CDL55" s="422"/>
      <c r="CDM55" s="422"/>
      <c r="CDN55" s="422"/>
      <c r="CDO55" s="422"/>
      <c r="CDP55" s="422"/>
      <c r="CDQ55" s="422"/>
      <c r="CDR55" s="422"/>
      <c r="CDS55" s="422"/>
      <c r="CDT55" s="422"/>
      <c r="CDU55" s="422"/>
      <c r="CDV55" s="422"/>
      <c r="CDW55" s="422"/>
      <c r="CDX55" s="422"/>
      <c r="CDY55" s="422"/>
      <c r="CDZ55" s="422"/>
      <c r="CEA55" s="422"/>
      <c r="CEB55" s="422"/>
      <c r="CEC55" s="422"/>
      <c r="CED55" s="422"/>
      <c r="CEE55" s="422"/>
      <c r="CEF55" s="422"/>
      <c r="CEG55" s="422"/>
      <c r="CEH55" s="422"/>
      <c r="CEI55" s="422"/>
      <c r="CEJ55" s="422"/>
      <c r="CEK55" s="422"/>
      <c r="CEL55" s="422"/>
      <c r="CEM55" s="422"/>
      <c r="CEN55" s="422"/>
      <c r="CEO55" s="422"/>
      <c r="CEP55" s="422"/>
      <c r="CEQ55" s="422"/>
      <c r="CER55" s="422"/>
      <c r="CES55" s="422"/>
      <c r="CET55" s="422"/>
      <c r="CEU55" s="422"/>
      <c r="CEV55" s="422"/>
      <c r="CEW55" s="422"/>
      <c r="CEX55" s="422"/>
      <c r="CEY55" s="422"/>
      <c r="CEZ55" s="422"/>
      <c r="CFA55" s="422"/>
      <c r="CFB55" s="422"/>
      <c r="CFC55" s="422"/>
      <c r="CFD55" s="422"/>
      <c r="CFE55" s="422"/>
      <c r="CFF55" s="422"/>
      <c r="CFG55" s="422"/>
      <c r="CFH55" s="422"/>
      <c r="CFI55" s="422"/>
      <c r="CFJ55" s="422"/>
      <c r="CFK55" s="422"/>
      <c r="CFL55" s="422"/>
      <c r="CFM55" s="422"/>
      <c r="CFN55" s="422"/>
      <c r="CFO55" s="422"/>
      <c r="CFP55" s="422"/>
      <c r="CFQ55" s="422"/>
      <c r="CFR55" s="422"/>
      <c r="CFS55" s="422"/>
      <c r="CFT55" s="422"/>
      <c r="CFU55" s="422"/>
      <c r="CFV55" s="422"/>
      <c r="CFW55" s="422"/>
      <c r="CFX55" s="422"/>
      <c r="CFY55" s="422"/>
      <c r="CFZ55" s="422"/>
      <c r="CGA55" s="422"/>
      <c r="CGB55" s="422"/>
      <c r="CGC55" s="422"/>
      <c r="CGD55" s="422"/>
      <c r="CGE55" s="422"/>
      <c r="CGF55" s="422"/>
      <c r="CGG55" s="422"/>
      <c r="CGH55" s="422"/>
      <c r="CGI55" s="422"/>
      <c r="CGJ55" s="422"/>
      <c r="CGK55" s="422"/>
      <c r="CGL55" s="422"/>
      <c r="CGM55" s="422"/>
      <c r="CGN55" s="422"/>
      <c r="CGO55" s="422"/>
      <c r="CGP55" s="422"/>
      <c r="CGQ55" s="422"/>
      <c r="CGR55" s="422"/>
      <c r="CGS55" s="422"/>
      <c r="CGT55" s="422"/>
      <c r="CGU55" s="422"/>
      <c r="CGV55" s="422"/>
      <c r="CGW55" s="422"/>
      <c r="CGX55" s="422"/>
      <c r="CGY55" s="422"/>
      <c r="CGZ55" s="422"/>
      <c r="CHA55" s="422"/>
      <c r="CHB55" s="422"/>
      <c r="CHC55" s="422"/>
      <c r="CHD55" s="422"/>
      <c r="CHE55" s="422"/>
      <c r="CHF55" s="422"/>
      <c r="CHG55" s="422"/>
      <c r="CHH55" s="422"/>
      <c r="CHI55" s="422"/>
      <c r="CHJ55" s="422"/>
      <c r="CHK55" s="422"/>
      <c r="CHL55" s="422"/>
      <c r="CHM55" s="422"/>
      <c r="CHN55" s="422"/>
      <c r="CHO55" s="422"/>
      <c r="CHP55" s="422"/>
      <c r="CHQ55" s="422"/>
      <c r="CHR55" s="422"/>
      <c r="CHS55" s="422"/>
      <c r="CHT55" s="422"/>
      <c r="CHU55" s="422"/>
      <c r="CHV55" s="422"/>
      <c r="CHW55" s="422"/>
      <c r="CHX55" s="422"/>
      <c r="CHY55" s="422"/>
      <c r="CHZ55" s="422"/>
      <c r="CIA55" s="422"/>
      <c r="CIB55" s="422"/>
      <c r="CIC55" s="422"/>
      <c r="CID55" s="422"/>
      <c r="CIE55" s="422"/>
      <c r="CIF55" s="422"/>
      <c r="CIG55" s="422"/>
      <c r="CIH55" s="422"/>
      <c r="CII55" s="422"/>
      <c r="CIJ55" s="422"/>
      <c r="CIK55" s="422"/>
      <c r="CIL55" s="422"/>
      <c r="CIM55" s="422"/>
      <c r="CIN55" s="422"/>
      <c r="CIO55" s="422"/>
      <c r="CIP55" s="422"/>
      <c r="CIQ55" s="422"/>
      <c r="CIR55" s="422"/>
      <c r="CIS55" s="422"/>
      <c r="CIT55" s="422"/>
      <c r="CIU55" s="422"/>
      <c r="CIV55" s="422"/>
      <c r="CIW55" s="422"/>
      <c r="CIX55" s="422"/>
      <c r="CIY55" s="422"/>
      <c r="CIZ55" s="422"/>
      <c r="CJA55" s="422"/>
      <c r="CJB55" s="422"/>
      <c r="CJC55" s="422"/>
      <c r="CJD55" s="422"/>
      <c r="CJE55" s="422"/>
      <c r="CJF55" s="422"/>
      <c r="CJG55" s="422"/>
      <c r="CJH55" s="422"/>
      <c r="CJI55" s="422"/>
      <c r="CJJ55" s="422"/>
      <c r="CJK55" s="422"/>
      <c r="CJL55" s="422"/>
      <c r="CJM55" s="422"/>
      <c r="CJN55" s="422"/>
      <c r="CJO55" s="422"/>
      <c r="CJP55" s="422"/>
      <c r="CJQ55" s="422"/>
      <c r="CJR55" s="422"/>
      <c r="CJS55" s="422"/>
      <c r="CJT55" s="422"/>
      <c r="CJU55" s="422"/>
      <c r="CJV55" s="422"/>
      <c r="CJW55" s="422"/>
      <c r="CJX55" s="422"/>
      <c r="CJY55" s="422"/>
      <c r="CJZ55" s="422"/>
      <c r="CKA55" s="422"/>
      <c r="CKB55" s="422"/>
      <c r="CKC55" s="422"/>
      <c r="CKD55" s="422"/>
      <c r="CKE55" s="422"/>
      <c r="CKF55" s="422"/>
      <c r="CKG55" s="422"/>
      <c r="CKH55" s="422"/>
      <c r="CKI55" s="422"/>
      <c r="CKJ55" s="422"/>
      <c r="CKK55" s="422"/>
      <c r="CKL55" s="422"/>
      <c r="CKM55" s="422"/>
      <c r="CKN55" s="422"/>
      <c r="CKO55" s="422"/>
      <c r="CKP55" s="422"/>
      <c r="CKQ55" s="422"/>
      <c r="CKR55" s="422"/>
      <c r="CKS55" s="422"/>
      <c r="CKT55" s="422"/>
      <c r="CKU55" s="422"/>
      <c r="CKV55" s="422"/>
      <c r="CKW55" s="422"/>
      <c r="CKX55" s="422"/>
      <c r="CKY55" s="422"/>
      <c r="CKZ55" s="422"/>
      <c r="CLA55" s="422"/>
      <c r="CLB55" s="422"/>
      <c r="CLC55" s="422"/>
      <c r="CLD55" s="422"/>
      <c r="CLE55" s="422"/>
      <c r="CLF55" s="422"/>
      <c r="CLG55" s="422"/>
      <c r="CLH55" s="422"/>
      <c r="CLI55" s="422"/>
      <c r="CLJ55" s="422"/>
      <c r="CLK55" s="422"/>
      <c r="CLL55" s="422"/>
      <c r="CLM55" s="422"/>
      <c r="CLN55" s="422"/>
      <c r="CLO55" s="422"/>
      <c r="CLP55" s="422"/>
      <c r="CLQ55" s="422"/>
      <c r="CLR55" s="422"/>
      <c r="CLS55" s="422"/>
      <c r="CLT55" s="422"/>
      <c r="CLU55" s="422"/>
      <c r="CLV55" s="422"/>
      <c r="CLW55" s="422"/>
      <c r="CLX55" s="422"/>
      <c r="CLY55" s="422"/>
      <c r="CLZ55" s="422"/>
      <c r="CMA55" s="422"/>
      <c r="CMB55" s="422"/>
      <c r="CMC55" s="422"/>
      <c r="CMD55" s="422"/>
      <c r="CME55" s="422"/>
      <c r="CMF55" s="422"/>
      <c r="CMG55" s="422"/>
      <c r="CMH55" s="422"/>
      <c r="CMI55" s="422"/>
      <c r="CMJ55" s="422"/>
      <c r="CMK55" s="422"/>
      <c r="CML55" s="422"/>
      <c r="CMM55" s="422"/>
      <c r="CMN55" s="422"/>
      <c r="CMO55" s="422"/>
      <c r="CMP55" s="422"/>
      <c r="CMQ55" s="422"/>
      <c r="CMR55" s="422"/>
      <c r="CMS55" s="422"/>
      <c r="CMT55" s="422"/>
      <c r="CMU55" s="422"/>
      <c r="CMV55" s="422"/>
      <c r="CMW55" s="422"/>
      <c r="CMX55" s="422"/>
      <c r="CMY55" s="422"/>
      <c r="CMZ55" s="422"/>
      <c r="CNA55" s="422"/>
      <c r="CNB55" s="422"/>
      <c r="CNC55" s="422"/>
      <c r="CND55" s="422"/>
      <c r="CNE55" s="422"/>
      <c r="CNF55" s="422"/>
      <c r="CNG55" s="422"/>
      <c r="CNH55" s="422"/>
      <c r="CNI55" s="422"/>
      <c r="CNJ55" s="422"/>
      <c r="CNK55" s="422"/>
      <c r="CNL55" s="422"/>
      <c r="CNM55" s="422"/>
      <c r="CNN55" s="422"/>
      <c r="CNO55" s="422"/>
      <c r="CNP55" s="422"/>
      <c r="CNQ55" s="422"/>
      <c r="CNR55" s="422"/>
      <c r="CNS55" s="422"/>
      <c r="CNT55" s="422"/>
      <c r="CNU55" s="422"/>
      <c r="CNV55" s="422"/>
      <c r="CNW55" s="422"/>
      <c r="CNX55" s="422"/>
      <c r="CNY55" s="422"/>
      <c r="CNZ55" s="422"/>
      <c r="COA55" s="422"/>
      <c r="COB55" s="422"/>
      <c r="COC55" s="422"/>
      <c r="COD55" s="422"/>
      <c r="COE55" s="422"/>
      <c r="COF55" s="422"/>
      <c r="COG55" s="422"/>
      <c r="COH55" s="422"/>
      <c r="COI55" s="422"/>
      <c r="COJ55" s="422"/>
      <c r="COK55" s="422"/>
      <c r="COL55" s="422"/>
      <c r="COM55" s="422"/>
      <c r="CON55" s="422"/>
      <c r="COO55" s="422"/>
      <c r="COP55" s="422"/>
      <c r="COQ55" s="422"/>
      <c r="COR55" s="422"/>
      <c r="COS55" s="422"/>
      <c r="COT55" s="422"/>
      <c r="COU55" s="422"/>
      <c r="COV55" s="422"/>
      <c r="COW55" s="422"/>
      <c r="COX55" s="422"/>
      <c r="COY55" s="422"/>
      <c r="COZ55" s="422"/>
      <c r="CPA55" s="422"/>
      <c r="CPB55" s="422"/>
      <c r="CPC55" s="422"/>
      <c r="CPD55" s="422"/>
      <c r="CPE55" s="422"/>
      <c r="CPF55" s="422"/>
      <c r="CPG55" s="422"/>
      <c r="CPH55" s="422"/>
      <c r="CPI55" s="422"/>
      <c r="CPJ55" s="422"/>
      <c r="CPK55" s="422"/>
      <c r="CPL55" s="422"/>
      <c r="CPM55" s="422"/>
      <c r="CPN55" s="422"/>
      <c r="CPO55" s="422"/>
      <c r="CPP55" s="422"/>
      <c r="CPQ55" s="422"/>
      <c r="CPR55" s="422"/>
      <c r="CPS55" s="422"/>
      <c r="CPT55" s="422"/>
      <c r="CPU55" s="422"/>
      <c r="CPV55" s="422"/>
      <c r="CPW55" s="422"/>
      <c r="CPX55" s="422"/>
      <c r="CPY55" s="422"/>
      <c r="CPZ55" s="422"/>
      <c r="CQA55" s="422"/>
      <c r="CQB55" s="422"/>
      <c r="CQC55" s="422"/>
      <c r="CQD55" s="422"/>
      <c r="CQE55" s="422"/>
      <c r="CQF55" s="422"/>
      <c r="CQG55" s="422"/>
      <c r="CQH55" s="422"/>
      <c r="CQI55" s="422"/>
      <c r="CQJ55" s="422"/>
      <c r="CQK55" s="422"/>
      <c r="CQL55" s="422"/>
      <c r="CQM55" s="422"/>
      <c r="CQN55" s="422"/>
      <c r="CQO55" s="422"/>
      <c r="CQP55" s="422"/>
      <c r="CQQ55" s="422"/>
      <c r="CQR55" s="422"/>
      <c r="CQS55" s="422"/>
      <c r="CQT55" s="422"/>
      <c r="CQU55" s="422"/>
      <c r="CQV55" s="422"/>
      <c r="CQW55" s="422"/>
      <c r="CQX55" s="422"/>
      <c r="CQY55" s="422"/>
      <c r="CQZ55" s="422"/>
      <c r="CRA55" s="422"/>
      <c r="CRB55" s="422"/>
      <c r="CRC55" s="422"/>
      <c r="CRD55" s="422"/>
      <c r="CRE55" s="422"/>
      <c r="CRF55" s="422"/>
      <c r="CRG55" s="422"/>
      <c r="CRH55" s="422"/>
      <c r="CRI55" s="422"/>
      <c r="CRJ55" s="422"/>
      <c r="CRK55" s="422"/>
      <c r="CRL55" s="422"/>
      <c r="CRM55" s="422"/>
      <c r="CRN55" s="422"/>
      <c r="CRO55" s="422"/>
      <c r="CRP55" s="422"/>
      <c r="CRQ55" s="422"/>
      <c r="CRR55" s="422"/>
      <c r="CRS55" s="422"/>
      <c r="CRT55" s="422"/>
      <c r="CRU55" s="422"/>
      <c r="CRV55" s="422"/>
      <c r="CRW55" s="422"/>
      <c r="CRX55" s="422"/>
      <c r="CRY55" s="422"/>
      <c r="CRZ55" s="422"/>
      <c r="CSA55" s="422"/>
      <c r="CSB55" s="422"/>
      <c r="CSC55" s="422"/>
      <c r="CSD55" s="422"/>
      <c r="CSE55" s="422"/>
      <c r="CSF55" s="422"/>
      <c r="CSG55" s="422"/>
      <c r="CSH55" s="422"/>
      <c r="CSI55" s="422"/>
      <c r="CSJ55" s="422"/>
      <c r="CSK55" s="422"/>
      <c r="CSL55" s="422"/>
      <c r="CSM55" s="422"/>
      <c r="CSN55" s="422"/>
      <c r="CSO55" s="422"/>
      <c r="CSP55" s="422"/>
      <c r="CSQ55" s="422"/>
      <c r="CSR55" s="422"/>
      <c r="CSS55" s="422"/>
      <c r="CST55" s="422"/>
      <c r="CSU55" s="422"/>
      <c r="CSV55" s="422"/>
      <c r="CSW55" s="422"/>
      <c r="CSX55" s="422"/>
      <c r="CSY55" s="422"/>
      <c r="CSZ55" s="422"/>
      <c r="CTA55" s="422"/>
      <c r="CTB55" s="422"/>
      <c r="CTC55" s="422"/>
      <c r="CTD55" s="422"/>
      <c r="CTE55" s="422"/>
      <c r="CTF55" s="422"/>
      <c r="CTG55" s="422"/>
      <c r="CTH55" s="422"/>
      <c r="CTI55" s="422"/>
      <c r="CTJ55" s="422"/>
      <c r="CTK55" s="422"/>
      <c r="CTL55" s="422"/>
      <c r="CTM55" s="422"/>
      <c r="CTN55" s="422"/>
      <c r="CTO55" s="422"/>
      <c r="CTP55" s="422"/>
      <c r="CTQ55" s="422"/>
      <c r="CTR55" s="422"/>
      <c r="CTS55" s="422"/>
      <c r="CTT55" s="422"/>
      <c r="CTU55" s="422"/>
      <c r="CTV55" s="422"/>
      <c r="CTW55" s="422"/>
      <c r="CTX55" s="422"/>
      <c r="CTY55" s="422"/>
      <c r="CTZ55" s="422"/>
      <c r="CUA55" s="422"/>
      <c r="CUB55" s="422"/>
      <c r="CUC55" s="422"/>
      <c r="CUD55" s="422"/>
      <c r="CUE55" s="422"/>
      <c r="CUF55" s="422"/>
      <c r="CUG55" s="422"/>
      <c r="CUH55" s="422"/>
      <c r="CUI55" s="422"/>
      <c r="CUJ55" s="422"/>
      <c r="CUK55" s="422"/>
      <c r="CUL55" s="422"/>
      <c r="CUM55" s="422"/>
      <c r="CUN55" s="422"/>
      <c r="CUO55" s="422"/>
      <c r="CUP55" s="422"/>
      <c r="CUQ55" s="422"/>
      <c r="CUR55" s="422"/>
      <c r="CUS55" s="422"/>
      <c r="CUT55" s="422"/>
      <c r="CUU55" s="422"/>
      <c r="CUV55" s="422"/>
      <c r="CUW55" s="422"/>
      <c r="CUX55" s="422"/>
      <c r="CUY55" s="422"/>
      <c r="CUZ55" s="422"/>
      <c r="CVA55" s="422"/>
      <c r="CVB55" s="422"/>
      <c r="CVC55" s="422"/>
      <c r="CVD55" s="422"/>
      <c r="CVE55" s="422"/>
      <c r="CVF55" s="422"/>
      <c r="CVG55" s="422"/>
      <c r="CVH55" s="422"/>
      <c r="CVI55" s="422"/>
      <c r="CVJ55" s="422"/>
      <c r="CVK55" s="422"/>
      <c r="CVL55" s="422"/>
      <c r="CVM55" s="422"/>
      <c r="CVN55" s="422"/>
      <c r="CVO55" s="422"/>
      <c r="CVP55" s="422"/>
      <c r="CVQ55" s="422"/>
      <c r="CVR55" s="422"/>
      <c r="CVS55" s="422"/>
      <c r="CVT55" s="422"/>
      <c r="CVU55" s="422"/>
      <c r="CVV55" s="422"/>
      <c r="CVW55" s="422"/>
      <c r="CVX55" s="422"/>
      <c r="CVY55" s="422"/>
      <c r="CVZ55" s="422"/>
      <c r="CWA55" s="422"/>
      <c r="CWB55" s="422"/>
      <c r="CWC55" s="422"/>
      <c r="CWD55" s="422"/>
      <c r="CWE55" s="422"/>
      <c r="CWF55" s="422"/>
      <c r="CWG55" s="422"/>
      <c r="CWH55" s="422"/>
      <c r="CWI55" s="422"/>
      <c r="CWJ55" s="422"/>
      <c r="CWK55" s="422"/>
      <c r="CWL55" s="422"/>
      <c r="CWM55" s="422"/>
      <c r="CWN55" s="422"/>
      <c r="CWO55" s="422"/>
      <c r="CWP55" s="422"/>
      <c r="CWQ55" s="422"/>
      <c r="CWR55" s="422"/>
      <c r="CWS55" s="422"/>
      <c r="CWT55" s="422"/>
      <c r="CWU55" s="422"/>
      <c r="CWV55" s="422"/>
      <c r="CWW55" s="422"/>
      <c r="CWX55" s="422"/>
      <c r="CWY55" s="422"/>
      <c r="CWZ55" s="422"/>
      <c r="CXA55" s="422"/>
      <c r="CXB55" s="422"/>
      <c r="CXC55" s="422"/>
      <c r="CXD55" s="422"/>
      <c r="CXE55" s="422"/>
      <c r="CXF55" s="422"/>
      <c r="CXG55" s="422"/>
      <c r="CXH55" s="422"/>
      <c r="CXI55" s="422"/>
      <c r="CXJ55" s="422"/>
      <c r="CXK55" s="422"/>
      <c r="CXL55" s="422"/>
      <c r="CXM55" s="422"/>
      <c r="CXN55" s="422"/>
      <c r="CXO55" s="422"/>
      <c r="CXP55" s="422"/>
      <c r="CXQ55" s="422"/>
      <c r="CXR55" s="422"/>
      <c r="CXS55" s="422"/>
      <c r="CXT55" s="422"/>
      <c r="CXU55" s="422"/>
      <c r="CXV55" s="422"/>
      <c r="CXW55" s="422"/>
      <c r="CXX55" s="422"/>
      <c r="CXY55" s="422"/>
      <c r="CXZ55" s="422"/>
      <c r="CYA55" s="422"/>
      <c r="CYB55" s="422"/>
      <c r="CYC55" s="422"/>
      <c r="CYD55" s="422"/>
      <c r="CYE55" s="422"/>
      <c r="CYF55" s="422"/>
      <c r="CYG55" s="422"/>
      <c r="CYH55" s="422"/>
      <c r="CYI55" s="422"/>
      <c r="CYJ55" s="422"/>
      <c r="CYK55" s="422"/>
      <c r="CYL55" s="422"/>
      <c r="CYM55" s="422"/>
      <c r="CYN55" s="422"/>
      <c r="CYO55" s="422"/>
      <c r="CYP55" s="422"/>
      <c r="CYQ55" s="422"/>
      <c r="CYR55" s="422"/>
      <c r="CYS55" s="422"/>
      <c r="CYT55" s="422"/>
      <c r="CYU55" s="422"/>
      <c r="CYV55" s="422"/>
      <c r="CYW55" s="422"/>
      <c r="CYX55" s="422"/>
      <c r="CYY55" s="422"/>
      <c r="CYZ55" s="422"/>
      <c r="CZA55" s="422"/>
      <c r="CZB55" s="422"/>
      <c r="CZC55" s="422"/>
      <c r="CZD55" s="422"/>
      <c r="CZE55" s="422"/>
      <c r="CZF55" s="422"/>
      <c r="CZG55" s="422"/>
      <c r="CZH55" s="422"/>
      <c r="CZI55" s="422"/>
      <c r="CZJ55" s="422"/>
      <c r="CZK55" s="422"/>
      <c r="CZL55" s="422"/>
      <c r="CZM55" s="422"/>
      <c r="CZN55" s="422"/>
      <c r="CZO55" s="422"/>
      <c r="CZP55" s="422"/>
      <c r="CZQ55" s="422"/>
      <c r="CZR55" s="422"/>
      <c r="CZS55" s="422"/>
      <c r="CZT55" s="422"/>
      <c r="CZU55" s="422"/>
      <c r="CZV55" s="422"/>
      <c r="CZW55" s="422"/>
      <c r="CZX55" s="422"/>
      <c r="CZY55" s="422"/>
      <c r="CZZ55" s="422"/>
      <c r="DAA55" s="422"/>
      <c r="DAB55" s="422"/>
      <c r="DAC55" s="422"/>
      <c r="DAD55" s="422"/>
      <c r="DAE55" s="422"/>
      <c r="DAF55" s="422"/>
      <c r="DAG55" s="422"/>
      <c r="DAH55" s="422"/>
      <c r="DAI55" s="422"/>
      <c r="DAJ55" s="422"/>
      <c r="DAK55" s="422"/>
      <c r="DAL55" s="422"/>
      <c r="DAM55" s="422"/>
      <c r="DAN55" s="422"/>
      <c r="DAO55" s="422"/>
      <c r="DAP55" s="422"/>
      <c r="DAQ55" s="422"/>
      <c r="DAR55" s="422"/>
      <c r="DAS55" s="422"/>
      <c r="DAT55" s="422"/>
      <c r="DAU55" s="422"/>
      <c r="DAV55" s="422"/>
      <c r="DAW55" s="422"/>
      <c r="DAX55" s="422"/>
      <c r="DAY55" s="422"/>
      <c r="DAZ55" s="422"/>
      <c r="DBA55" s="422"/>
      <c r="DBB55" s="422"/>
      <c r="DBC55" s="422"/>
      <c r="DBD55" s="422"/>
      <c r="DBE55" s="422"/>
      <c r="DBF55" s="422"/>
      <c r="DBG55" s="422"/>
      <c r="DBH55" s="422"/>
      <c r="DBI55" s="422"/>
      <c r="DBJ55" s="422"/>
      <c r="DBK55" s="422"/>
      <c r="DBL55" s="422"/>
      <c r="DBM55" s="422"/>
      <c r="DBN55" s="422"/>
      <c r="DBO55" s="422"/>
      <c r="DBP55" s="422"/>
      <c r="DBQ55" s="422"/>
      <c r="DBR55" s="422"/>
      <c r="DBS55" s="422"/>
      <c r="DBT55" s="422"/>
      <c r="DBU55" s="422"/>
      <c r="DBV55" s="422"/>
      <c r="DBW55" s="422"/>
      <c r="DBX55" s="422"/>
      <c r="DBY55" s="422"/>
      <c r="DBZ55" s="422"/>
      <c r="DCA55" s="422"/>
      <c r="DCB55" s="422"/>
      <c r="DCC55" s="422"/>
      <c r="DCD55" s="422"/>
      <c r="DCE55" s="422"/>
      <c r="DCF55" s="422"/>
      <c r="DCG55" s="422"/>
      <c r="DCH55" s="422"/>
      <c r="DCI55" s="422"/>
      <c r="DCJ55" s="422"/>
      <c r="DCK55" s="422"/>
      <c r="DCL55" s="422"/>
      <c r="DCM55" s="422"/>
      <c r="DCN55" s="422"/>
      <c r="DCO55" s="422"/>
      <c r="DCP55" s="422"/>
      <c r="DCQ55" s="422"/>
      <c r="DCR55" s="422"/>
      <c r="DCS55" s="422"/>
      <c r="DCT55" s="422"/>
      <c r="DCU55" s="422"/>
      <c r="DCV55" s="422"/>
      <c r="DCW55" s="422"/>
      <c r="DCX55" s="422"/>
      <c r="DCY55" s="422"/>
      <c r="DCZ55" s="422"/>
      <c r="DDA55" s="422"/>
      <c r="DDB55" s="422"/>
      <c r="DDC55" s="422"/>
      <c r="DDD55" s="422"/>
      <c r="DDE55" s="422"/>
      <c r="DDF55" s="422"/>
      <c r="DDG55" s="422"/>
      <c r="DDH55" s="422"/>
      <c r="DDI55" s="422"/>
      <c r="DDJ55" s="422"/>
      <c r="DDK55" s="422"/>
      <c r="DDL55" s="422"/>
      <c r="DDM55" s="422"/>
      <c r="DDN55" s="422"/>
      <c r="DDO55" s="422"/>
      <c r="DDP55" s="422"/>
      <c r="DDQ55" s="422"/>
      <c r="DDR55" s="422"/>
      <c r="DDS55" s="422"/>
      <c r="DDT55" s="422"/>
      <c r="DDU55" s="422"/>
      <c r="DDV55" s="422"/>
      <c r="DDW55" s="422"/>
      <c r="DDX55" s="422"/>
      <c r="DDY55" s="422"/>
      <c r="DDZ55" s="422"/>
      <c r="DEA55" s="422"/>
      <c r="DEB55" s="422"/>
      <c r="DEC55" s="422"/>
      <c r="DED55" s="422"/>
      <c r="DEE55" s="422"/>
      <c r="DEF55" s="422"/>
      <c r="DEG55" s="422"/>
      <c r="DEH55" s="422"/>
      <c r="DEI55" s="422"/>
      <c r="DEJ55" s="422"/>
      <c r="DEK55" s="422"/>
      <c r="DEL55" s="422"/>
      <c r="DEM55" s="422"/>
      <c r="DEN55" s="422"/>
      <c r="DEO55" s="422"/>
      <c r="DEP55" s="422"/>
      <c r="DEQ55" s="422"/>
      <c r="DER55" s="422"/>
      <c r="DES55" s="422"/>
      <c r="DET55" s="422"/>
      <c r="DEU55" s="422"/>
      <c r="DEV55" s="422"/>
      <c r="DEW55" s="422"/>
      <c r="DEX55" s="422"/>
      <c r="DEY55" s="422"/>
      <c r="DEZ55" s="422"/>
      <c r="DFA55" s="422"/>
      <c r="DFB55" s="422"/>
      <c r="DFC55" s="422"/>
      <c r="DFD55" s="422"/>
      <c r="DFE55" s="422"/>
      <c r="DFF55" s="422"/>
      <c r="DFG55" s="422"/>
      <c r="DFH55" s="422"/>
      <c r="DFI55" s="422"/>
      <c r="DFJ55" s="422"/>
      <c r="DFK55" s="422"/>
      <c r="DFL55" s="422"/>
      <c r="DFM55" s="422"/>
      <c r="DFN55" s="422"/>
      <c r="DFO55" s="422"/>
      <c r="DFP55" s="422"/>
      <c r="DFQ55" s="422"/>
      <c r="DFR55" s="422"/>
      <c r="DFS55" s="422"/>
      <c r="DFT55" s="422"/>
      <c r="DFU55" s="422"/>
      <c r="DFV55" s="422"/>
      <c r="DFW55" s="422"/>
      <c r="DFX55" s="422"/>
      <c r="DFY55" s="422"/>
      <c r="DFZ55" s="422"/>
      <c r="DGA55" s="422"/>
      <c r="DGB55" s="422"/>
      <c r="DGC55" s="422"/>
      <c r="DGD55" s="422"/>
      <c r="DGE55" s="422"/>
      <c r="DGF55" s="422"/>
      <c r="DGG55" s="422"/>
      <c r="DGH55" s="422"/>
      <c r="DGI55" s="422"/>
      <c r="DGJ55" s="422"/>
      <c r="DGK55" s="422"/>
      <c r="DGL55" s="422"/>
      <c r="DGM55" s="422"/>
      <c r="DGN55" s="422"/>
      <c r="DGO55" s="422"/>
      <c r="DGP55" s="422"/>
      <c r="DGQ55" s="422"/>
      <c r="DGR55" s="422"/>
      <c r="DGS55" s="422"/>
      <c r="DGT55" s="422"/>
      <c r="DGU55" s="422"/>
      <c r="DGV55" s="422"/>
      <c r="DGW55" s="422"/>
      <c r="DGX55" s="422"/>
      <c r="DGY55" s="422"/>
      <c r="DGZ55" s="422"/>
      <c r="DHA55" s="422"/>
      <c r="DHB55" s="422"/>
      <c r="DHC55" s="422"/>
      <c r="DHD55" s="422"/>
      <c r="DHE55" s="422"/>
      <c r="DHF55" s="422"/>
      <c r="DHG55" s="422"/>
      <c r="DHH55" s="422"/>
      <c r="DHI55" s="422"/>
      <c r="DHJ55" s="422"/>
      <c r="DHK55" s="422"/>
      <c r="DHL55" s="422"/>
      <c r="DHM55" s="422"/>
      <c r="DHN55" s="422"/>
      <c r="DHO55" s="422"/>
      <c r="DHP55" s="422"/>
      <c r="DHQ55" s="422"/>
      <c r="DHR55" s="422"/>
      <c r="DHS55" s="422"/>
      <c r="DHT55" s="422"/>
      <c r="DHU55" s="422"/>
      <c r="DHV55" s="422"/>
      <c r="DHW55" s="422"/>
      <c r="DHX55" s="422"/>
      <c r="DHY55" s="422"/>
      <c r="DHZ55" s="422"/>
      <c r="DIA55" s="422"/>
      <c r="DIB55" s="422"/>
      <c r="DIC55" s="422"/>
      <c r="DID55" s="422"/>
      <c r="DIE55" s="422"/>
      <c r="DIF55" s="422"/>
      <c r="DIG55" s="422"/>
      <c r="DIH55" s="422"/>
      <c r="DII55" s="422"/>
      <c r="DIJ55" s="422"/>
      <c r="DIK55" s="422"/>
      <c r="DIL55" s="422"/>
      <c r="DIM55" s="422"/>
      <c r="DIN55" s="422"/>
      <c r="DIO55" s="422"/>
      <c r="DIP55" s="422"/>
      <c r="DIQ55" s="422"/>
      <c r="DIR55" s="422"/>
      <c r="DIS55" s="422"/>
      <c r="DIT55" s="422"/>
      <c r="DIU55" s="422"/>
      <c r="DIV55" s="422"/>
      <c r="DIW55" s="422"/>
      <c r="DIX55" s="422"/>
      <c r="DIY55" s="422"/>
      <c r="DIZ55" s="422"/>
      <c r="DJA55" s="422"/>
      <c r="DJB55" s="422"/>
      <c r="DJC55" s="422"/>
      <c r="DJD55" s="422"/>
      <c r="DJE55" s="422"/>
      <c r="DJF55" s="422"/>
      <c r="DJG55" s="422"/>
      <c r="DJH55" s="422"/>
      <c r="DJI55" s="422"/>
      <c r="DJJ55" s="422"/>
      <c r="DJK55" s="422"/>
      <c r="DJL55" s="422"/>
      <c r="DJM55" s="422"/>
      <c r="DJN55" s="422"/>
      <c r="DJO55" s="422"/>
      <c r="DJP55" s="422"/>
      <c r="DJQ55" s="422"/>
      <c r="DJR55" s="422"/>
      <c r="DJS55" s="422"/>
      <c r="DJT55" s="422"/>
      <c r="DJU55" s="422"/>
      <c r="DJV55" s="422"/>
      <c r="DJW55" s="422"/>
      <c r="DJX55" s="422"/>
      <c r="DJY55" s="422"/>
      <c r="DJZ55" s="422"/>
      <c r="DKA55" s="422"/>
      <c r="DKB55" s="422"/>
      <c r="DKC55" s="422"/>
      <c r="DKD55" s="422"/>
      <c r="DKE55" s="422"/>
      <c r="DKF55" s="422"/>
      <c r="DKG55" s="422"/>
      <c r="DKH55" s="422"/>
      <c r="DKI55" s="422"/>
      <c r="DKJ55" s="422"/>
      <c r="DKK55" s="422"/>
      <c r="DKL55" s="422"/>
      <c r="DKM55" s="422"/>
      <c r="DKN55" s="422"/>
      <c r="DKO55" s="422"/>
      <c r="DKP55" s="422"/>
      <c r="DKQ55" s="422"/>
      <c r="DKR55" s="422"/>
      <c r="DKS55" s="422"/>
      <c r="DKT55" s="422"/>
      <c r="DKU55" s="422"/>
      <c r="DKV55" s="422"/>
      <c r="DKW55" s="422"/>
      <c r="DKX55" s="422"/>
      <c r="DKY55" s="422"/>
      <c r="DKZ55" s="422"/>
      <c r="DLA55" s="422"/>
      <c r="DLB55" s="422"/>
      <c r="DLC55" s="422"/>
      <c r="DLD55" s="422"/>
      <c r="DLE55" s="422"/>
      <c r="DLF55" s="422"/>
      <c r="DLG55" s="422"/>
      <c r="DLH55" s="422"/>
      <c r="DLI55" s="422"/>
      <c r="DLJ55" s="422"/>
      <c r="DLK55" s="422"/>
      <c r="DLL55" s="422"/>
      <c r="DLM55" s="422"/>
      <c r="DLN55" s="422"/>
      <c r="DLO55" s="422"/>
      <c r="DLP55" s="422"/>
      <c r="DLQ55" s="422"/>
      <c r="DLR55" s="422"/>
      <c r="DLS55" s="422"/>
      <c r="DLT55" s="422"/>
      <c r="DLU55" s="422"/>
      <c r="DLV55" s="422"/>
      <c r="DLW55" s="422"/>
      <c r="DLX55" s="422"/>
      <c r="DLY55" s="422"/>
      <c r="DLZ55" s="422"/>
      <c r="DMA55" s="422"/>
      <c r="DMB55" s="422"/>
      <c r="DMC55" s="422"/>
      <c r="DMD55" s="422"/>
      <c r="DME55" s="422"/>
      <c r="DMF55" s="422"/>
      <c r="DMG55" s="422"/>
      <c r="DMH55" s="422"/>
      <c r="DMI55" s="422"/>
      <c r="DMJ55" s="422"/>
      <c r="DMK55" s="422"/>
      <c r="DML55" s="422"/>
      <c r="DMM55" s="422"/>
      <c r="DMN55" s="422"/>
      <c r="DMO55" s="422"/>
      <c r="DMP55" s="422"/>
      <c r="DMQ55" s="422"/>
      <c r="DMR55" s="422"/>
      <c r="DMS55" s="422"/>
      <c r="DMT55" s="422"/>
      <c r="DMU55" s="422"/>
      <c r="DMV55" s="422"/>
      <c r="DMW55" s="422"/>
      <c r="DMX55" s="422"/>
      <c r="DMY55" s="422"/>
      <c r="DMZ55" s="422"/>
      <c r="DNA55" s="422"/>
      <c r="DNB55" s="422"/>
      <c r="DNC55" s="422"/>
      <c r="DND55" s="422"/>
      <c r="DNE55" s="422"/>
      <c r="DNF55" s="422"/>
      <c r="DNG55" s="422"/>
      <c r="DNH55" s="422"/>
      <c r="DNI55" s="422"/>
      <c r="DNJ55" s="422"/>
      <c r="DNK55" s="422"/>
      <c r="DNL55" s="422"/>
      <c r="DNM55" s="422"/>
      <c r="DNN55" s="422"/>
      <c r="DNO55" s="422"/>
      <c r="DNP55" s="422"/>
      <c r="DNQ55" s="422"/>
      <c r="DNR55" s="422"/>
      <c r="DNS55" s="422"/>
      <c r="DNT55" s="422"/>
      <c r="DNU55" s="422"/>
      <c r="DNV55" s="422"/>
      <c r="DNW55" s="422"/>
      <c r="DNX55" s="422"/>
      <c r="DNY55" s="422"/>
      <c r="DNZ55" s="422"/>
      <c r="DOA55" s="422"/>
      <c r="DOB55" s="422"/>
      <c r="DOC55" s="422"/>
      <c r="DOD55" s="422"/>
      <c r="DOE55" s="422"/>
      <c r="DOF55" s="422"/>
      <c r="DOG55" s="422"/>
      <c r="DOH55" s="422"/>
      <c r="DOI55" s="422"/>
      <c r="DOJ55" s="422"/>
      <c r="DOK55" s="422"/>
      <c r="DOL55" s="422"/>
      <c r="DOM55" s="422"/>
      <c r="DON55" s="422"/>
      <c r="DOO55" s="422"/>
      <c r="DOP55" s="422"/>
      <c r="DOQ55" s="422"/>
      <c r="DOR55" s="422"/>
      <c r="DOS55" s="422"/>
      <c r="DOT55" s="422"/>
      <c r="DOU55" s="422"/>
      <c r="DOV55" s="422"/>
      <c r="DOW55" s="422"/>
      <c r="DOX55" s="422"/>
      <c r="DOY55" s="422"/>
      <c r="DOZ55" s="422"/>
      <c r="DPA55" s="422"/>
      <c r="DPB55" s="422"/>
      <c r="DPC55" s="422"/>
      <c r="DPD55" s="422"/>
      <c r="DPE55" s="422"/>
      <c r="DPF55" s="422"/>
      <c r="DPG55" s="422"/>
      <c r="DPH55" s="422"/>
      <c r="DPI55" s="422"/>
      <c r="DPJ55" s="422"/>
      <c r="DPK55" s="422"/>
      <c r="DPL55" s="422"/>
      <c r="DPM55" s="422"/>
      <c r="DPN55" s="422"/>
      <c r="DPO55" s="422"/>
      <c r="DPP55" s="422"/>
      <c r="DPQ55" s="422"/>
      <c r="DPR55" s="422"/>
      <c r="DPS55" s="422"/>
      <c r="DPT55" s="422"/>
      <c r="DPU55" s="422"/>
      <c r="DPV55" s="422"/>
      <c r="DPW55" s="422"/>
      <c r="DPX55" s="422"/>
      <c r="DPY55" s="422"/>
      <c r="DPZ55" s="422"/>
      <c r="DQA55" s="422"/>
      <c r="DQB55" s="422"/>
      <c r="DQC55" s="422"/>
      <c r="DQD55" s="422"/>
      <c r="DQE55" s="422"/>
      <c r="DQF55" s="422"/>
      <c r="DQG55" s="422"/>
      <c r="DQH55" s="422"/>
      <c r="DQI55" s="422"/>
      <c r="DQJ55" s="422"/>
      <c r="DQK55" s="422"/>
      <c r="DQL55" s="422"/>
      <c r="DQM55" s="422"/>
      <c r="DQN55" s="422"/>
      <c r="DQO55" s="422"/>
      <c r="DQP55" s="422"/>
      <c r="DQQ55" s="422"/>
      <c r="DQR55" s="422"/>
      <c r="DQS55" s="422"/>
      <c r="DQT55" s="422"/>
      <c r="DQU55" s="422"/>
      <c r="DQV55" s="422"/>
      <c r="DQW55" s="422"/>
      <c r="DQX55" s="422"/>
      <c r="DQY55" s="422"/>
      <c r="DQZ55" s="422"/>
      <c r="DRA55" s="422"/>
      <c r="DRB55" s="422"/>
      <c r="DRC55" s="422"/>
      <c r="DRD55" s="422"/>
      <c r="DRE55" s="422"/>
      <c r="DRF55" s="422"/>
      <c r="DRG55" s="422"/>
      <c r="DRH55" s="422"/>
      <c r="DRI55" s="422"/>
      <c r="DRJ55" s="422"/>
      <c r="DRK55" s="422"/>
      <c r="DRL55" s="422"/>
      <c r="DRM55" s="422"/>
      <c r="DRN55" s="422"/>
      <c r="DRO55" s="422"/>
      <c r="DRP55" s="422"/>
      <c r="DRQ55" s="422"/>
      <c r="DRR55" s="422"/>
      <c r="DRS55" s="422"/>
      <c r="DRT55" s="422"/>
      <c r="DRU55" s="422"/>
      <c r="DRV55" s="422"/>
      <c r="DRW55" s="422"/>
      <c r="DRX55" s="422"/>
      <c r="DRY55" s="422"/>
      <c r="DRZ55" s="422"/>
      <c r="DSA55" s="422"/>
      <c r="DSB55" s="422"/>
      <c r="DSC55" s="422"/>
      <c r="DSD55" s="422"/>
      <c r="DSE55" s="422"/>
      <c r="DSF55" s="422"/>
      <c r="DSG55" s="422"/>
      <c r="DSH55" s="422"/>
      <c r="DSI55" s="422"/>
      <c r="DSJ55" s="422"/>
      <c r="DSK55" s="422"/>
      <c r="DSL55" s="422"/>
      <c r="DSM55" s="422"/>
      <c r="DSN55" s="422"/>
      <c r="DSO55" s="422"/>
      <c r="DSP55" s="422"/>
      <c r="DSQ55" s="422"/>
      <c r="DSR55" s="422"/>
      <c r="DSS55" s="422"/>
      <c r="DST55" s="422"/>
      <c r="DSU55" s="422"/>
      <c r="DSV55" s="422"/>
      <c r="DSW55" s="422"/>
      <c r="DSX55" s="422"/>
      <c r="DSY55" s="422"/>
      <c r="DSZ55" s="422"/>
      <c r="DTA55" s="422"/>
      <c r="DTB55" s="422"/>
      <c r="DTC55" s="422"/>
      <c r="DTD55" s="422"/>
      <c r="DTE55" s="422"/>
      <c r="DTF55" s="422"/>
      <c r="DTG55" s="422"/>
      <c r="DTH55" s="422"/>
      <c r="DTI55" s="422"/>
      <c r="DTJ55" s="422"/>
      <c r="DTK55" s="422"/>
      <c r="DTL55" s="422"/>
      <c r="DTM55" s="422"/>
      <c r="DTN55" s="422"/>
      <c r="DTO55" s="422"/>
      <c r="DTP55" s="422"/>
      <c r="DTQ55" s="422"/>
      <c r="DTR55" s="422"/>
      <c r="DTS55" s="422"/>
      <c r="DTT55" s="422"/>
      <c r="DTU55" s="422"/>
      <c r="DTV55" s="422"/>
      <c r="DTW55" s="422"/>
      <c r="DTX55" s="422"/>
      <c r="DTY55" s="422"/>
      <c r="DTZ55" s="422"/>
      <c r="DUA55" s="422"/>
      <c r="DUB55" s="422"/>
      <c r="DUC55" s="422"/>
      <c r="DUD55" s="422"/>
      <c r="DUE55" s="422"/>
      <c r="DUF55" s="422"/>
      <c r="DUG55" s="422"/>
      <c r="DUH55" s="422"/>
      <c r="DUI55" s="422"/>
      <c r="DUJ55" s="422"/>
      <c r="DUK55" s="422"/>
      <c r="DUL55" s="422"/>
      <c r="DUM55" s="422"/>
      <c r="DUN55" s="422"/>
      <c r="DUO55" s="422"/>
      <c r="DUP55" s="422"/>
      <c r="DUQ55" s="422"/>
      <c r="DUR55" s="422"/>
      <c r="DUS55" s="422"/>
      <c r="DUT55" s="422"/>
      <c r="DUU55" s="422"/>
      <c r="DUV55" s="422"/>
      <c r="DUW55" s="422"/>
      <c r="DUX55" s="422"/>
      <c r="DUY55" s="422"/>
      <c r="DUZ55" s="422"/>
      <c r="DVA55" s="422"/>
      <c r="DVB55" s="422"/>
      <c r="DVC55" s="422"/>
      <c r="DVD55" s="422"/>
      <c r="DVE55" s="422"/>
      <c r="DVF55" s="422"/>
      <c r="DVG55" s="422"/>
      <c r="DVH55" s="422"/>
      <c r="DVI55" s="422"/>
      <c r="DVJ55" s="422"/>
      <c r="DVK55" s="422"/>
      <c r="DVL55" s="422"/>
      <c r="DVM55" s="422"/>
      <c r="DVN55" s="422"/>
      <c r="DVO55" s="422"/>
      <c r="DVP55" s="422"/>
      <c r="DVQ55" s="422"/>
      <c r="DVR55" s="422"/>
      <c r="DVS55" s="422"/>
      <c r="DVT55" s="422"/>
      <c r="DVU55" s="422"/>
      <c r="DVV55" s="422"/>
      <c r="DVW55" s="422"/>
      <c r="DVX55" s="422"/>
      <c r="DVY55" s="422"/>
      <c r="DVZ55" s="422"/>
      <c r="DWA55" s="422"/>
      <c r="DWB55" s="422"/>
      <c r="DWC55" s="422"/>
      <c r="DWD55" s="422"/>
      <c r="DWE55" s="422"/>
      <c r="DWF55" s="422"/>
      <c r="DWG55" s="422"/>
      <c r="DWH55" s="422"/>
      <c r="DWI55" s="422"/>
      <c r="DWJ55" s="422"/>
      <c r="DWK55" s="422"/>
      <c r="DWL55" s="422"/>
      <c r="DWM55" s="422"/>
      <c r="DWN55" s="422"/>
      <c r="DWO55" s="422"/>
      <c r="DWP55" s="422"/>
      <c r="DWQ55" s="422"/>
      <c r="DWR55" s="422"/>
      <c r="DWS55" s="422"/>
      <c r="DWT55" s="422"/>
      <c r="DWU55" s="422"/>
      <c r="DWV55" s="422"/>
      <c r="DWW55" s="422"/>
      <c r="DWX55" s="422"/>
      <c r="DWY55" s="422"/>
      <c r="DWZ55" s="422"/>
      <c r="DXA55" s="422"/>
      <c r="DXB55" s="422"/>
      <c r="DXC55" s="422"/>
      <c r="DXD55" s="422"/>
      <c r="DXE55" s="422"/>
      <c r="DXF55" s="422"/>
      <c r="DXG55" s="422"/>
      <c r="DXH55" s="422"/>
      <c r="DXI55" s="422"/>
      <c r="DXJ55" s="422"/>
      <c r="DXK55" s="422"/>
      <c r="DXL55" s="422"/>
      <c r="DXM55" s="422"/>
      <c r="DXN55" s="422"/>
      <c r="DXO55" s="422"/>
      <c r="DXP55" s="422"/>
      <c r="DXQ55" s="422"/>
      <c r="DXR55" s="422"/>
      <c r="DXS55" s="422"/>
      <c r="DXT55" s="422"/>
      <c r="DXU55" s="422"/>
      <c r="DXV55" s="422"/>
      <c r="DXW55" s="422"/>
      <c r="DXX55" s="422"/>
      <c r="DXY55" s="422"/>
      <c r="DXZ55" s="422"/>
      <c r="DYA55" s="422"/>
      <c r="DYB55" s="422"/>
      <c r="DYC55" s="422"/>
      <c r="DYD55" s="422"/>
      <c r="DYE55" s="422"/>
      <c r="DYF55" s="422"/>
      <c r="DYG55" s="422"/>
      <c r="DYH55" s="422"/>
      <c r="DYI55" s="422"/>
      <c r="DYJ55" s="422"/>
      <c r="DYK55" s="422"/>
      <c r="DYL55" s="422"/>
      <c r="DYM55" s="422"/>
      <c r="DYN55" s="422"/>
      <c r="DYO55" s="422"/>
      <c r="DYP55" s="422"/>
      <c r="DYQ55" s="422"/>
      <c r="DYR55" s="422"/>
      <c r="DYS55" s="422"/>
      <c r="DYT55" s="422"/>
      <c r="DYU55" s="422"/>
      <c r="DYV55" s="422"/>
      <c r="DYW55" s="422"/>
      <c r="DYX55" s="422"/>
      <c r="DYY55" s="422"/>
      <c r="DYZ55" s="422"/>
      <c r="DZA55" s="422"/>
      <c r="DZB55" s="422"/>
      <c r="DZC55" s="422"/>
      <c r="DZD55" s="422"/>
      <c r="DZE55" s="422"/>
      <c r="DZF55" s="422"/>
      <c r="DZG55" s="422"/>
      <c r="DZH55" s="422"/>
      <c r="DZI55" s="422"/>
      <c r="DZJ55" s="422"/>
      <c r="DZK55" s="422"/>
      <c r="DZL55" s="422"/>
      <c r="DZM55" s="422"/>
      <c r="DZN55" s="422"/>
      <c r="DZO55" s="422"/>
      <c r="DZP55" s="422"/>
      <c r="DZQ55" s="422"/>
      <c r="DZR55" s="422"/>
      <c r="DZS55" s="422"/>
      <c r="DZT55" s="422"/>
      <c r="DZU55" s="422"/>
      <c r="DZV55" s="422"/>
      <c r="DZW55" s="422"/>
      <c r="DZX55" s="422"/>
      <c r="DZY55" s="422"/>
      <c r="DZZ55" s="422"/>
      <c r="EAA55" s="422"/>
      <c r="EAB55" s="422"/>
      <c r="EAC55" s="422"/>
      <c r="EAD55" s="422"/>
      <c r="EAE55" s="422"/>
      <c r="EAF55" s="422"/>
      <c r="EAG55" s="422"/>
      <c r="EAH55" s="422"/>
      <c r="EAI55" s="422"/>
      <c r="EAJ55" s="422"/>
      <c r="EAK55" s="422"/>
      <c r="EAL55" s="422"/>
      <c r="EAM55" s="422"/>
      <c r="EAN55" s="422"/>
      <c r="EAO55" s="422"/>
      <c r="EAP55" s="422"/>
      <c r="EAQ55" s="422"/>
      <c r="EAR55" s="422"/>
      <c r="EAS55" s="422"/>
      <c r="EAT55" s="422"/>
      <c r="EAU55" s="422"/>
      <c r="EAV55" s="422"/>
      <c r="EAW55" s="422"/>
      <c r="EAX55" s="422"/>
      <c r="EAY55" s="422"/>
      <c r="EAZ55" s="422"/>
      <c r="EBA55" s="422"/>
      <c r="EBB55" s="422"/>
      <c r="EBC55" s="422"/>
      <c r="EBD55" s="422"/>
      <c r="EBE55" s="422"/>
      <c r="EBF55" s="422"/>
      <c r="EBG55" s="422"/>
      <c r="EBH55" s="422"/>
      <c r="EBI55" s="422"/>
      <c r="EBJ55" s="422"/>
      <c r="EBK55" s="422"/>
      <c r="EBL55" s="422"/>
      <c r="EBM55" s="422"/>
      <c r="EBN55" s="422"/>
      <c r="EBO55" s="422"/>
      <c r="EBP55" s="422"/>
      <c r="EBQ55" s="422"/>
      <c r="EBR55" s="422"/>
      <c r="EBS55" s="422"/>
      <c r="EBT55" s="422"/>
      <c r="EBU55" s="422"/>
      <c r="EBV55" s="422"/>
      <c r="EBW55" s="422"/>
      <c r="EBX55" s="422"/>
      <c r="EBY55" s="422"/>
      <c r="EBZ55" s="422"/>
      <c r="ECA55" s="422"/>
      <c r="ECB55" s="422"/>
      <c r="ECC55" s="422"/>
      <c r="ECD55" s="422"/>
      <c r="ECE55" s="422"/>
      <c r="ECF55" s="422"/>
      <c r="ECG55" s="422"/>
      <c r="ECH55" s="422"/>
      <c r="ECI55" s="422"/>
      <c r="ECJ55" s="422"/>
      <c r="ECK55" s="422"/>
      <c r="ECL55" s="422"/>
      <c r="ECM55" s="422"/>
      <c r="ECN55" s="422"/>
      <c r="ECO55" s="422"/>
      <c r="ECP55" s="422"/>
      <c r="ECQ55" s="422"/>
      <c r="ECR55" s="422"/>
      <c r="ECS55" s="422"/>
      <c r="ECT55" s="422"/>
      <c r="ECU55" s="422"/>
      <c r="ECV55" s="422"/>
      <c r="ECW55" s="422"/>
      <c r="ECX55" s="422"/>
      <c r="ECY55" s="422"/>
      <c r="ECZ55" s="422"/>
      <c r="EDA55" s="422"/>
      <c r="EDB55" s="422"/>
      <c r="EDC55" s="422"/>
      <c r="EDD55" s="422"/>
      <c r="EDE55" s="422"/>
      <c r="EDF55" s="422"/>
      <c r="EDG55" s="422"/>
      <c r="EDH55" s="422"/>
      <c r="EDI55" s="422"/>
      <c r="EDJ55" s="422"/>
      <c r="EDK55" s="422"/>
      <c r="EDL55" s="422"/>
      <c r="EDM55" s="422"/>
      <c r="EDN55" s="422"/>
      <c r="EDO55" s="422"/>
      <c r="EDP55" s="422"/>
      <c r="EDQ55" s="422"/>
      <c r="EDR55" s="422"/>
      <c r="EDS55" s="422"/>
      <c r="EDT55" s="422"/>
      <c r="EDU55" s="422"/>
      <c r="EDV55" s="422"/>
      <c r="EDW55" s="422"/>
      <c r="EDX55" s="422"/>
      <c r="EDY55" s="422"/>
      <c r="EDZ55" s="422"/>
      <c r="EEA55" s="422"/>
      <c r="EEB55" s="422"/>
      <c r="EEC55" s="422"/>
      <c r="EED55" s="422"/>
      <c r="EEE55" s="422"/>
      <c r="EEF55" s="422"/>
      <c r="EEG55" s="422"/>
      <c r="EEH55" s="422"/>
      <c r="EEI55" s="422"/>
      <c r="EEJ55" s="422"/>
      <c r="EEK55" s="422"/>
      <c r="EEL55" s="422"/>
      <c r="EEM55" s="422"/>
      <c r="EEN55" s="422"/>
      <c r="EEO55" s="422"/>
      <c r="EEP55" s="422"/>
      <c r="EEQ55" s="422"/>
      <c r="EER55" s="422"/>
      <c r="EES55" s="422"/>
      <c r="EET55" s="422"/>
      <c r="EEU55" s="422"/>
      <c r="EEV55" s="422"/>
      <c r="EEW55" s="422"/>
      <c r="EEX55" s="422"/>
      <c r="EEY55" s="422"/>
      <c r="EEZ55" s="422"/>
      <c r="EFA55" s="422"/>
      <c r="EFB55" s="422"/>
      <c r="EFC55" s="422"/>
      <c r="EFD55" s="422"/>
      <c r="EFE55" s="422"/>
      <c r="EFF55" s="422"/>
      <c r="EFG55" s="422"/>
      <c r="EFH55" s="422"/>
      <c r="EFI55" s="422"/>
      <c r="EFJ55" s="422"/>
      <c r="EFK55" s="422"/>
      <c r="EFL55" s="422"/>
      <c r="EFM55" s="422"/>
      <c r="EFN55" s="422"/>
      <c r="EFO55" s="422"/>
      <c r="EFP55" s="422"/>
      <c r="EFQ55" s="422"/>
      <c r="EFR55" s="422"/>
      <c r="EFS55" s="422"/>
      <c r="EFT55" s="422"/>
      <c r="EFU55" s="422"/>
      <c r="EFV55" s="422"/>
      <c r="EFW55" s="422"/>
      <c r="EFX55" s="422"/>
      <c r="EFY55" s="422"/>
      <c r="EFZ55" s="422"/>
      <c r="EGA55" s="422"/>
      <c r="EGB55" s="422"/>
      <c r="EGC55" s="422"/>
      <c r="EGD55" s="422"/>
      <c r="EGE55" s="422"/>
      <c r="EGF55" s="422"/>
      <c r="EGG55" s="422"/>
      <c r="EGH55" s="422"/>
      <c r="EGI55" s="422"/>
      <c r="EGJ55" s="422"/>
      <c r="EGK55" s="422"/>
      <c r="EGL55" s="422"/>
      <c r="EGM55" s="422"/>
      <c r="EGN55" s="422"/>
      <c r="EGO55" s="422"/>
      <c r="EGP55" s="422"/>
      <c r="EGQ55" s="422"/>
      <c r="EGR55" s="422"/>
      <c r="EGS55" s="422"/>
      <c r="EGT55" s="422"/>
      <c r="EGU55" s="422"/>
      <c r="EGV55" s="422"/>
      <c r="EGW55" s="422"/>
      <c r="EGX55" s="422"/>
      <c r="EGY55" s="422"/>
      <c r="EGZ55" s="422"/>
      <c r="EHA55" s="422"/>
      <c r="EHB55" s="422"/>
      <c r="EHC55" s="422"/>
      <c r="EHD55" s="422"/>
      <c r="EHE55" s="422"/>
      <c r="EHF55" s="422"/>
      <c r="EHG55" s="422"/>
      <c r="EHH55" s="422"/>
      <c r="EHI55" s="422"/>
      <c r="EHJ55" s="422"/>
      <c r="EHK55" s="422"/>
      <c r="EHL55" s="422"/>
      <c r="EHM55" s="422"/>
      <c r="EHN55" s="422"/>
      <c r="EHO55" s="422"/>
      <c r="EHP55" s="422"/>
      <c r="EHQ55" s="422"/>
      <c r="EHR55" s="422"/>
      <c r="EHS55" s="422"/>
      <c r="EHT55" s="422"/>
      <c r="EHU55" s="422"/>
      <c r="EHV55" s="422"/>
      <c r="EHW55" s="422"/>
      <c r="EHX55" s="422"/>
      <c r="EHY55" s="422"/>
      <c r="EHZ55" s="422"/>
      <c r="EIA55" s="422"/>
      <c r="EIB55" s="422"/>
      <c r="EIC55" s="422"/>
      <c r="EID55" s="422"/>
      <c r="EIE55" s="422"/>
      <c r="EIF55" s="422"/>
      <c r="EIG55" s="422"/>
      <c r="EIH55" s="422"/>
      <c r="EII55" s="422"/>
      <c r="EIJ55" s="422"/>
      <c r="EIK55" s="422"/>
      <c r="EIL55" s="422"/>
      <c r="EIM55" s="422"/>
      <c r="EIN55" s="422"/>
      <c r="EIO55" s="422"/>
      <c r="EIP55" s="422"/>
      <c r="EIQ55" s="422"/>
      <c r="EIR55" s="422"/>
      <c r="EIS55" s="422"/>
      <c r="EIT55" s="422"/>
      <c r="EIU55" s="422"/>
      <c r="EIV55" s="422"/>
      <c r="EIW55" s="422"/>
      <c r="EIX55" s="422"/>
      <c r="EIY55" s="422"/>
      <c r="EIZ55" s="422"/>
      <c r="EJA55" s="422"/>
      <c r="EJB55" s="422"/>
      <c r="EJC55" s="422"/>
      <c r="EJD55" s="422"/>
      <c r="EJE55" s="422"/>
      <c r="EJF55" s="422"/>
      <c r="EJG55" s="422"/>
      <c r="EJH55" s="422"/>
      <c r="EJI55" s="422"/>
      <c r="EJJ55" s="422"/>
      <c r="EJK55" s="422"/>
      <c r="EJL55" s="422"/>
      <c r="EJM55" s="422"/>
      <c r="EJN55" s="422"/>
      <c r="EJO55" s="422"/>
      <c r="EJP55" s="422"/>
      <c r="EJQ55" s="422"/>
      <c r="EJR55" s="422"/>
      <c r="EJS55" s="422"/>
      <c r="EJT55" s="422"/>
      <c r="EJU55" s="422"/>
      <c r="EJV55" s="422"/>
      <c r="EJW55" s="422"/>
      <c r="EJX55" s="422"/>
      <c r="EJY55" s="422"/>
      <c r="EJZ55" s="422"/>
      <c r="EKA55" s="422"/>
      <c r="EKB55" s="422"/>
      <c r="EKC55" s="422"/>
      <c r="EKD55" s="422"/>
      <c r="EKE55" s="422"/>
      <c r="EKF55" s="422"/>
      <c r="EKG55" s="422"/>
      <c r="EKH55" s="422"/>
      <c r="EKI55" s="422"/>
      <c r="EKJ55" s="422"/>
      <c r="EKK55" s="422"/>
      <c r="EKL55" s="422"/>
      <c r="EKM55" s="422"/>
      <c r="EKN55" s="422"/>
      <c r="EKO55" s="422"/>
      <c r="EKP55" s="422"/>
      <c r="EKQ55" s="422"/>
      <c r="EKR55" s="422"/>
      <c r="EKS55" s="422"/>
      <c r="EKT55" s="422"/>
      <c r="EKU55" s="422"/>
      <c r="EKV55" s="422"/>
      <c r="EKW55" s="422"/>
      <c r="EKX55" s="422"/>
      <c r="EKY55" s="422"/>
      <c r="EKZ55" s="422"/>
      <c r="ELA55" s="422"/>
      <c r="ELB55" s="422"/>
      <c r="ELC55" s="422"/>
      <c r="ELD55" s="422"/>
      <c r="ELE55" s="422"/>
      <c r="ELF55" s="422"/>
      <c r="ELG55" s="422"/>
      <c r="ELH55" s="422"/>
      <c r="ELI55" s="422"/>
      <c r="ELJ55" s="422"/>
      <c r="ELK55" s="422"/>
      <c r="ELL55" s="422"/>
      <c r="ELM55" s="422"/>
      <c r="ELN55" s="422"/>
      <c r="ELO55" s="422"/>
      <c r="ELP55" s="422"/>
      <c r="ELQ55" s="422"/>
      <c r="ELR55" s="422"/>
      <c r="ELS55" s="422"/>
      <c r="ELT55" s="422"/>
      <c r="ELU55" s="422"/>
      <c r="ELV55" s="422"/>
      <c r="ELW55" s="422"/>
      <c r="ELX55" s="422"/>
      <c r="ELY55" s="422"/>
      <c r="ELZ55" s="422"/>
      <c r="EMA55" s="422"/>
      <c r="EMB55" s="422"/>
      <c r="EMC55" s="422"/>
      <c r="EMD55" s="422"/>
      <c r="EME55" s="422"/>
      <c r="EMF55" s="422"/>
      <c r="EMG55" s="422"/>
      <c r="EMH55" s="422"/>
      <c r="EMI55" s="422"/>
      <c r="EMJ55" s="422"/>
      <c r="EMK55" s="422"/>
      <c r="EML55" s="422"/>
      <c r="EMM55" s="422"/>
      <c r="EMN55" s="422"/>
      <c r="EMO55" s="422"/>
      <c r="EMP55" s="422"/>
      <c r="EMQ55" s="422"/>
      <c r="EMR55" s="422"/>
      <c r="EMS55" s="422"/>
      <c r="EMT55" s="422"/>
      <c r="EMU55" s="422"/>
      <c r="EMV55" s="422"/>
      <c r="EMW55" s="422"/>
      <c r="EMX55" s="422"/>
      <c r="EMY55" s="422"/>
      <c r="EMZ55" s="422"/>
      <c r="ENA55" s="422"/>
      <c r="ENB55" s="422"/>
      <c r="ENC55" s="422"/>
      <c r="END55" s="422"/>
      <c r="ENE55" s="422"/>
      <c r="ENF55" s="422"/>
      <c r="ENG55" s="422"/>
      <c r="ENH55" s="422"/>
      <c r="ENI55" s="422"/>
      <c r="ENJ55" s="422"/>
      <c r="ENK55" s="422"/>
      <c r="ENL55" s="422"/>
      <c r="ENM55" s="422"/>
      <c r="ENN55" s="422"/>
      <c r="ENO55" s="422"/>
      <c r="ENP55" s="422"/>
      <c r="ENQ55" s="422"/>
      <c r="ENR55" s="422"/>
      <c r="ENS55" s="422"/>
      <c r="ENT55" s="422"/>
      <c r="ENU55" s="422"/>
      <c r="ENV55" s="422"/>
      <c r="ENW55" s="422"/>
      <c r="ENX55" s="422"/>
      <c r="ENY55" s="422"/>
      <c r="ENZ55" s="422"/>
      <c r="EOA55" s="422"/>
      <c r="EOB55" s="422"/>
      <c r="EOC55" s="422"/>
      <c r="EOD55" s="422"/>
      <c r="EOE55" s="422"/>
      <c r="EOF55" s="422"/>
      <c r="EOG55" s="422"/>
      <c r="EOH55" s="422"/>
      <c r="EOI55" s="422"/>
      <c r="EOJ55" s="422"/>
      <c r="EOK55" s="422"/>
      <c r="EOL55" s="422"/>
      <c r="EOM55" s="422"/>
      <c r="EON55" s="422"/>
      <c r="EOO55" s="422"/>
      <c r="EOP55" s="422"/>
      <c r="EOQ55" s="422"/>
      <c r="EOR55" s="422"/>
      <c r="EOS55" s="422"/>
      <c r="EOT55" s="422"/>
      <c r="EOU55" s="422"/>
      <c r="EOV55" s="422"/>
      <c r="EOW55" s="422"/>
      <c r="EOX55" s="422"/>
      <c r="EOY55" s="422"/>
      <c r="EOZ55" s="422"/>
      <c r="EPA55" s="422"/>
      <c r="EPB55" s="422"/>
      <c r="EPC55" s="422"/>
      <c r="EPD55" s="422"/>
      <c r="EPE55" s="422"/>
      <c r="EPF55" s="422"/>
      <c r="EPG55" s="422"/>
      <c r="EPH55" s="422"/>
      <c r="EPI55" s="422"/>
      <c r="EPJ55" s="422"/>
      <c r="EPK55" s="422"/>
      <c r="EPL55" s="422"/>
      <c r="EPM55" s="422"/>
      <c r="EPN55" s="422"/>
      <c r="EPO55" s="422"/>
      <c r="EPP55" s="422"/>
      <c r="EPQ55" s="422"/>
      <c r="EPR55" s="422"/>
      <c r="EPS55" s="422"/>
      <c r="EPT55" s="422"/>
      <c r="EPU55" s="422"/>
      <c r="EPV55" s="422"/>
      <c r="EPW55" s="422"/>
      <c r="EPX55" s="422"/>
      <c r="EPY55" s="422"/>
      <c r="EPZ55" s="422"/>
      <c r="EQA55" s="422"/>
      <c r="EQB55" s="422"/>
      <c r="EQC55" s="422"/>
      <c r="EQD55" s="422"/>
      <c r="EQE55" s="422"/>
      <c r="EQF55" s="422"/>
      <c r="EQG55" s="422"/>
      <c r="EQH55" s="422"/>
      <c r="EQI55" s="422"/>
      <c r="EQJ55" s="422"/>
      <c r="EQK55" s="422"/>
      <c r="EQL55" s="422"/>
      <c r="EQM55" s="422"/>
      <c r="EQN55" s="422"/>
      <c r="EQO55" s="422"/>
      <c r="EQP55" s="422"/>
      <c r="EQQ55" s="422"/>
      <c r="EQR55" s="422"/>
      <c r="EQS55" s="422"/>
      <c r="EQT55" s="422"/>
      <c r="EQU55" s="422"/>
      <c r="EQV55" s="422"/>
      <c r="EQW55" s="422"/>
      <c r="EQX55" s="422"/>
      <c r="EQY55" s="422"/>
      <c r="EQZ55" s="422"/>
      <c r="ERA55" s="422"/>
      <c r="ERB55" s="422"/>
      <c r="ERC55" s="422"/>
      <c r="ERD55" s="422"/>
      <c r="ERE55" s="422"/>
      <c r="ERF55" s="422"/>
      <c r="ERG55" s="422"/>
      <c r="ERH55" s="422"/>
      <c r="ERI55" s="422"/>
      <c r="ERJ55" s="422"/>
      <c r="ERK55" s="422"/>
      <c r="ERL55" s="422"/>
      <c r="ERM55" s="422"/>
      <c r="ERN55" s="422"/>
      <c r="ERO55" s="422"/>
      <c r="ERP55" s="422"/>
      <c r="ERQ55" s="422"/>
      <c r="ERR55" s="422"/>
      <c r="ERS55" s="422"/>
      <c r="ERT55" s="422"/>
      <c r="ERU55" s="422"/>
      <c r="ERV55" s="422"/>
      <c r="ERW55" s="422"/>
      <c r="ERX55" s="422"/>
      <c r="ERY55" s="422"/>
      <c r="ERZ55" s="422"/>
      <c r="ESA55" s="422"/>
      <c r="ESB55" s="422"/>
      <c r="ESC55" s="422"/>
      <c r="ESD55" s="422"/>
      <c r="ESE55" s="422"/>
      <c r="ESF55" s="422"/>
      <c r="ESG55" s="422"/>
      <c r="ESH55" s="422"/>
      <c r="ESI55" s="422"/>
      <c r="ESJ55" s="422"/>
      <c r="ESK55" s="422"/>
      <c r="ESL55" s="422"/>
      <c r="ESM55" s="422"/>
      <c r="ESN55" s="422"/>
      <c r="ESO55" s="422"/>
      <c r="ESP55" s="422"/>
      <c r="ESQ55" s="422"/>
      <c r="ESR55" s="422"/>
      <c r="ESS55" s="422"/>
      <c r="EST55" s="422"/>
      <c r="ESU55" s="422"/>
      <c r="ESV55" s="422"/>
      <c r="ESW55" s="422"/>
      <c r="ESX55" s="422"/>
      <c r="ESY55" s="422"/>
      <c r="ESZ55" s="422"/>
      <c r="ETA55" s="422"/>
      <c r="ETB55" s="422"/>
      <c r="ETC55" s="422"/>
      <c r="ETD55" s="422"/>
      <c r="ETE55" s="422"/>
      <c r="ETF55" s="422"/>
      <c r="ETG55" s="422"/>
      <c r="ETH55" s="422"/>
      <c r="ETI55" s="422"/>
      <c r="ETJ55" s="422"/>
      <c r="ETK55" s="422"/>
      <c r="ETL55" s="422"/>
      <c r="ETM55" s="422"/>
      <c r="ETN55" s="422"/>
      <c r="ETO55" s="422"/>
      <c r="ETP55" s="422"/>
      <c r="ETQ55" s="422"/>
      <c r="ETR55" s="422"/>
      <c r="ETS55" s="422"/>
      <c r="ETT55" s="422"/>
      <c r="ETU55" s="422"/>
      <c r="ETV55" s="422"/>
      <c r="ETW55" s="422"/>
      <c r="ETX55" s="422"/>
      <c r="ETY55" s="422"/>
      <c r="ETZ55" s="422"/>
      <c r="EUA55" s="422"/>
      <c r="EUB55" s="422"/>
      <c r="EUC55" s="422"/>
      <c r="EUD55" s="422"/>
      <c r="EUE55" s="422"/>
      <c r="EUF55" s="422"/>
      <c r="EUG55" s="422"/>
      <c r="EUH55" s="422"/>
      <c r="EUI55" s="422"/>
      <c r="EUJ55" s="422"/>
      <c r="EUK55" s="422"/>
      <c r="EUL55" s="422"/>
      <c r="EUM55" s="422"/>
      <c r="EUN55" s="422"/>
      <c r="EUO55" s="422"/>
      <c r="EUP55" s="422"/>
      <c r="EUQ55" s="422"/>
      <c r="EUR55" s="422"/>
      <c r="EUS55" s="422"/>
      <c r="EUT55" s="422"/>
      <c r="EUU55" s="422"/>
      <c r="EUV55" s="422"/>
      <c r="EUW55" s="422"/>
      <c r="EUX55" s="422"/>
      <c r="EUY55" s="422"/>
      <c r="EUZ55" s="422"/>
      <c r="EVA55" s="422"/>
      <c r="EVB55" s="422"/>
      <c r="EVC55" s="422"/>
      <c r="EVD55" s="422"/>
      <c r="EVE55" s="422"/>
      <c r="EVF55" s="422"/>
      <c r="EVG55" s="422"/>
      <c r="EVH55" s="422"/>
      <c r="EVI55" s="422"/>
      <c r="EVJ55" s="422"/>
      <c r="EVK55" s="422"/>
      <c r="EVL55" s="422"/>
      <c r="EVM55" s="422"/>
      <c r="EVN55" s="422"/>
      <c r="EVO55" s="422"/>
      <c r="EVP55" s="422"/>
      <c r="EVQ55" s="422"/>
      <c r="EVR55" s="422"/>
      <c r="EVS55" s="422"/>
      <c r="EVT55" s="422"/>
      <c r="EVU55" s="422"/>
      <c r="EVV55" s="422"/>
      <c r="EVW55" s="422"/>
      <c r="EVX55" s="422"/>
      <c r="EVY55" s="422"/>
      <c r="EVZ55" s="422"/>
      <c r="EWA55" s="422"/>
      <c r="EWB55" s="422"/>
      <c r="EWC55" s="422"/>
      <c r="EWD55" s="422"/>
      <c r="EWE55" s="422"/>
      <c r="EWF55" s="422"/>
      <c r="EWG55" s="422"/>
      <c r="EWH55" s="422"/>
      <c r="EWI55" s="422"/>
      <c r="EWJ55" s="422"/>
      <c r="EWK55" s="422"/>
      <c r="EWL55" s="422"/>
      <c r="EWM55" s="422"/>
      <c r="EWN55" s="422"/>
      <c r="EWO55" s="422"/>
      <c r="EWP55" s="422"/>
      <c r="EWQ55" s="422"/>
      <c r="EWR55" s="422"/>
      <c r="EWS55" s="422"/>
      <c r="EWT55" s="422"/>
      <c r="EWU55" s="422"/>
      <c r="EWV55" s="422"/>
      <c r="EWW55" s="422"/>
      <c r="EWX55" s="422"/>
      <c r="EWY55" s="422"/>
      <c r="EWZ55" s="422"/>
      <c r="EXA55" s="422"/>
      <c r="EXB55" s="422"/>
      <c r="EXC55" s="422"/>
      <c r="EXD55" s="422"/>
      <c r="EXE55" s="422"/>
      <c r="EXF55" s="422"/>
      <c r="EXG55" s="422"/>
      <c r="EXH55" s="422"/>
      <c r="EXI55" s="422"/>
      <c r="EXJ55" s="422"/>
      <c r="EXK55" s="422"/>
      <c r="EXL55" s="422"/>
      <c r="EXM55" s="422"/>
      <c r="EXN55" s="422"/>
      <c r="EXO55" s="422"/>
      <c r="EXP55" s="422"/>
      <c r="EXQ55" s="422"/>
      <c r="EXR55" s="422"/>
      <c r="EXS55" s="422"/>
      <c r="EXT55" s="422"/>
      <c r="EXU55" s="422"/>
      <c r="EXV55" s="422"/>
      <c r="EXW55" s="422"/>
      <c r="EXX55" s="422"/>
      <c r="EXY55" s="422"/>
      <c r="EXZ55" s="422"/>
      <c r="EYA55" s="422"/>
      <c r="EYB55" s="422"/>
      <c r="EYC55" s="422"/>
      <c r="EYD55" s="422"/>
      <c r="EYE55" s="422"/>
      <c r="EYF55" s="422"/>
      <c r="EYG55" s="422"/>
      <c r="EYH55" s="422"/>
      <c r="EYI55" s="422"/>
      <c r="EYJ55" s="422"/>
      <c r="EYK55" s="422"/>
      <c r="EYL55" s="422"/>
      <c r="EYM55" s="422"/>
      <c r="EYN55" s="422"/>
      <c r="EYO55" s="422"/>
      <c r="EYP55" s="422"/>
      <c r="EYQ55" s="422"/>
      <c r="EYR55" s="422"/>
      <c r="EYS55" s="422"/>
      <c r="EYT55" s="422"/>
      <c r="EYU55" s="422"/>
      <c r="EYV55" s="422"/>
      <c r="EYW55" s="422"/>
      <c r="EYX55" s="422"/>
      <c r="EYY55" s="422"/>
      <c r="EYZ55" s="422"/>
      <c r="EZA55" s="422"/>
      <c r="EZB55" s="422"/>
      <c r="EZC55" s="422"/>
      <c r="EZD55" s="422"/>
      <c r="EZE55" s="422"/>
      <c r="EZF55" s="422"/>
      <c r="EZG55" s="422"/>
      <c r="EZH55" s="422"/>
      <c r="EZI55" s="422"/>
      <c r="EZJ55" s="422"/>
      <c r="EZK55" s="422"/>
      <c r="EZL55" s="422"/>
      <c r="EZM55" s="422"/>
      <c r="EZN55" s="422"/>
      <c r="EZO55" s="422"/>
      <c r="EZP55" s="422"/>
      <c r="EZQ55" s="422"/>
      <c r="EZR55" s="422"/>
      <c r="EZS55" s="422"/>
      <c r="EZT55" s="422"/>
      <c r="EZU55" s="422"/>
      <c r="EZV55" s="422"/>
      <c r="EZW55" s="422"/>
      <c r="EZX55" s="422"/>
      <c r="EZY55" s="422"/>
      <c r="EZZ55" s="422"/>
      <c r="FAA55" s="422"/>
      <c r="FAB55" s="422"/>
      <c r="FAC55" s="422"/>
      <c r="FAD55" s="422"/>
      <c r="FAE55" s="422"/>
      <c r="FAF55" s="422"/>
      <c r="FAG55" s="422"/>
      <c r="FAH55" s="422"/>
      <c r="FAI55" s="422"/>
      <c r="FAJ55" s="422"/>
      <c r="FAK55" s="422"/>
      <c r="FAL55" s="422"/>
      <c r="FAM55" s="422"/>
      <c r="FAN55" s="422"/>
      <c r="FAO55" s="422"/>
      <c r="FAP55" s="422"/>
      <c r="FAQ55" s="422"/>
      <c r="FAR55" s="422"/>
      <c r="FAS55" s="422"/>
      <c r="FAT55" s="422"/>
      <c r="FAU55" s="422"/>
      <c r="FAV55" s="422"/>
      <c r="FAW55" s="422"/>
      <c r="FAX55" s="422"/>
      <c r="FAY55" s="422"/>
      <c r="FAZ55" s="422"/>
      <c r="FBA55" s="422"/>
      <c r="FBB55" s="422"/>
      <c r="FBC55" s="422"/>
      <c r="FBD55" s="422"/>
      <c r="FBE55" s="422"/>
      <c r="FBF55" s="422"/>
      <c r="FBG55" s="422"/>
      <c r="FBH55" s="422"/>
      <c r="FBI55" s="422"/>
      <c r="FBJ55" s="422"/>
      <c r="FBK55" s="422"/>
      <c r="FBL55" s="422"/>
      <c r="FBM55" s="422"/>
      <c r="FBN55" s="422"/>
      <c r="FBO55" s="422"/>
      <c r="FBP55" s="422"/>
      <c r="FBQ55" s="422"/>
      <c r="FBR55" s="422"/>
      <c r="FBS55" s="422"/>
      <c r="FBT55" s="422"/>
      <c r="FBU55" s="422"/>
      <c r="FBV55" s="422"/>
      <c r="FBW55" s="422"/>
      <c r="FBX55" s="422"/>
      <c r="FBY55" s="422"/>
      <c r="FBZ55" s="422"/>
      <c r="FCA55" s="422"/>
      <c r="FCB55" s="422"/>
      <c r="FCC55" s="422"/>
      <c r="FCD55" s="422"/>
      <c r="FCE55" s="422"/>
      <c r="FCF55" s="422"/>
      <c r="FCG55" s="422"/>
      <c r="FCH55" s="422"/>
      <c r="FCI55" s="422"/>
      <c r="FCJ55" s="422"/>
      <c r="FCK55" s="422"/>
      <c r="FCL55" s="422"/>
      <c r="FCM55" s="422"/>
      <c r="FCN55" s="422"/>
      <c r="FCO55" s="422"/>
      <c r="FCP55" s="422"/>
      <c r="FCQ55" s="422"/>
      <c r="FCR55" s="422"/>
      <c r="FCS55" s="422"/>
      <c r="FCT55" s="422"/>
      <c r="FCU55" s="422"/>
      <c r="FCV55" s="422"/>
      <c r="FCW55" s="422"/>
      <c r="FCX55" s="422"/>
      <c r="FCY55" s="422"/>
      <c r="FCZ55" s="422"/>
      <c r="FDA55" s="422"/>
      <c r="FDB55" s="422"/>
      <c r="FDC55" s="422"/>
      <c r="FDD55" s="422"/>
      <c r="FDE55" s="422"/>
      <c r="FDF55" s="422"/>
      <c r="FDG55" s="422"/>
      <c r="FDH55" s="422"/>
      <c r="FDI55" s="422"/>
      <c r="FDJ55" s="422"/>
      <c r="FDK55" s="422"/>
      <c r="FDL55" s="422"/>
      <c r="FDM55" s="422"/>
      <c r="FDN55" s="422"/>
      <c r="FDO55" s="422"/>
      <c r="FDP55" s="422"/>
      <c r="FDQ55" s="422"/>
      <c r="FDR55" s="422"/>
      <c r="FDS55" s="422"/>
      <c r="FDT55" s="422"/>
      <c r="FDU55" s="422"/>
      <c r="FDV55" s="422"/>
      <c r="FDW55" s="422"/>
      <c r="FDX55" s="422"/>
      <c r="FDY55" s="422"/>
      <c r="FDZ55" s="422"/>
      <c r="FEA55" s="422"/>
      <c r="FEB55" s="422"/>
      <c r="FEC55" s="422"/>
      <c r="FED55" s="422"/>
      <c r="FEE55" s="422"/>
      <c r="FEF55" s="422"/>
      <c r="FEG55" s="422"/>
      <c r="FEH55" s="422"/>
      <c r="FEI55" s="422"/>
      <c r="FEJ55" s="422"/>
      <c r="FEK55" s="422"/>
      <c r="FEL55" s="422"/>
      <c r="FEM55" s="422"/>
      <c r="FEN55" s="422"/>
      <c r="FEO55" s="422"/>
      <c r="FEP55" s="422"/>
      <c r="FEQ55" s="422"/>
      <c r="FER55" s="422"/>
      <c r="FES55" s="422"/>
      <c r="FET55" s="422"/>
      <c r="FEU55" s="422"/>
      <c r="FEV55" s="422"/>
      <c r="FEW55" s="422"/>
      <c r="FEX55" s="422"/>
      <c r="FEY55" s="422"/>
      <c r="FEZ55" s="422"/>
      <c r="FFA55" s="422"/>
      <c r="FFB55" s="422"/>
      <c r="FFC55" s="422"/>
      <c r="FFD55" s="422"/>
      <c r="FFE55" s="422"/>
      <c r="FFF55" s="422"/>
      <c r="FFG55" s="422"/>
      <c r="FFH55" s="422"/>
      <c r="FFI55" s="422"/>
      <c r="FFJ55" s="422"/>
      <c r="FFK55" s="422"/>
      <c r="FFL55" s="422"/>
      <c r="FFM55" s="422"/>
      <c r="FFN55" s="422"/>
      <c r="FFO55" s="422"/>
      <c r="FFP55" s="422"/>
      <c r="FFQ55" s="422"/>
      <c r="FFR55" s="422"/>
      <c r="FFS55" s="422"/>
      <c r="FFT55" s="422"/>
      <c r="FFU55" s="422"/>
      <c r="FFV55" s="422"/>
      <c r="FFW55" s="422"/>
      <c r="FFX55" s="422"/>
      <c r="FFY55" s="422"/>
      <c r="FFZ55" s="422"/>
      <c r="FGA55" s="422"/>
      <c r="FGB55" s="422"/>
      <c r="FGC55" s="422"/>
      <c r="FGD55" s="422"/>
      <c r="FGE55" s="422"/>
      <c r="FGF55" s="422"/>
      <c r="FGG55" s="422"/>
      <c r="FGH55" s="422"/>
      <c r="FGI55" s="422"/>
      <c r="FGJ55" s="422"/>
      <c r="FGK55" s="422"/>
      <c r="FGL55" s="422"/>
      <c r="FGM55" s="422"/>
      <c r="FGN55" s="422"/>
      <c r="FGO55" s="422"/>
      <c r="FGP55" s="422"/>
      <c r="FGQ55" s="422"/>
      <c r="FGR55" s="422"/>
      <c r="FGS55" s="422"/>
      <c r="FGT55" s="422"/>
      <c r="FGU55" s="422"/>
      <c r="FGV55" s="422"/>
      <c r="FGW55" s="422"/>
      <c r="FGX55" s="422"/>
      <c r="FGY55" s="422"/>
      <c r="FGZ55" s="422"/>
      <c r="FHA55" s="422"/>
      <c r="FHB55" s="422"/>
      <c r="FHC55" s="422"/>
      <c r="FHD55" s="422"/>
      <c r="FHE55" s="422"/>
      <c r="FHF55" s="422"/>
      <c r="FHG55" s="422"/>
      <c r="FHH55" s="422"/>
      <c r="FHI55" s="422"/>
      <c r="FHJ55" s="422"/>
      <c r="FHK55" s="422"/>
      <c r="FHL55" s="422"/>
      <c r="FHM55" s="422"/>
      <c r="FHN55" s="422"/>
      <c r="FHO55" s="422"/>
      <c r="FHP55" s="422"/>
      <c r="FHQ55" s="422"/>
      <c r="FHR55" s="422"/>
      <c r="FHS55" s="422"/>
      <c r="FHT55" s="422"/>
      <c r="FHU55" s="422"/>
      <c r="FHV55" s="422"/>
      <c r="FHW55" s="422"/>
      <c r="FHX55" s="422"/>
      <c r="FHY55" s="422"/>
      <c r="FHZ55" s="422"/>
      <c r="FIA55" s="422"/>
      <c r="FIB55" s="422"/>
      <c r="FIC55" s="422"/>
      <c r="FID55" s="422"/>
      <c r="FIE55" s="422"/>
      <c r="FIF55" s="422"/>
      <c r="FIG55" s="422"/>
      <c r="FIH55" s="422"/>
      <c r="FII55" s="422"/>
      <c r="FIJ55" s="422"/>
      <c r="FIK55" s="422"/>
      <c r="FIL55" s="422"/>
      <c r="FIM55" s="422"/>
      <c r="FIN55" s="422"/>
      <c r="FIO55" s="422"/>
      <c r="FIP55" s="422"/>
      <c r="FIQ55" s="422"/>
      <c r="FIR55" s="422"/>
      <c r="FIS55" s="422"/>
      <c r="FIT55" s="422"/>
      <c r="FIU55" s="422"/>
      <c r="FIV55" s="422"/>
      <c r="FIW55" s="422"/>
      <c r="FIX55" s="422"/>
      <c r="FIY55" s="422"/>
      <c r="FIZ55" s="422"/>
      <c r="FJA55" s="422"/>
      <c r="FJB55" s="422"/>
      <c r="FJC55" s="422"/>
      <c r="FJD55" s="422"/>
      <c r="FJE55" s="422"/>
      <c r="FJF55" s="422"/>
      <c r="FJG55" s="422"/>
      <c r="FJH55" s="422"/>
      <c r="FJI55" s="422"/>
      <c r="FJJ55" s="422"/>
      <c r="FJK55" s="422"/>
      <c r="FJL55" s="422"/>
      <c r="FJM55" s="422"/>
      <c r="FJN55" s="422"/>
      <c r="FJO55" s="422"/>
      <c r="FJP55" s="422"/>
      <c r="FJQ55" s="422"/>
      <c r="FJR55" s="422"/>
      <c r="FJS55" s="422"/>
      <c r="FJT55" s="422"/>
      <c r="FJU55" s="422"/>
      <c r="FJV55" s="422"/>
      <c r="FJW55" s="422"/>
      <c r="FJX55" s="422"/>
      <c r="FJY55" s="422"/>
      <c r="FJZ55" s="422"/>
      <c r="FKA55" s="422"/>
      <c r="FKB55" s="422"/>
      <c r="FKC55" s="422"/>
      <c r="FKD55" s="422"/>
      <c r="FKE55" s="422"/>
      <c r="FKF55" s="422"/>
      <c r="FKG55" s="422"/>
      <c r="FKH55" s="422"/>
      <c r="FKI55" s="422"/>
      <c r="FKJ55" s="422"/>
      <c r="FKK55" s="422"/>
      <c r="FKL55" s="422"/>
      <c r="FKM55" s="422"/>
      <c r="FKN55" s="422"/>
      <c r="FKO55" s="422"/>
      <c r="FKP55" s="422"/>
      <c r="FKQ55" s="422"/>
      <c r="FKR55" s="422"/>
      <c r="FKS55" s="422"/>
      <c r="FKT55" s="422"/>
      <c r="FKU55" s="422"/>
      <c r="FKV55" s="422"/>
      <c r="FKW55" s="422"/>
      <c r="FKX55" s="422"/>
      <c r="FKY55" s="422"/>
      <c r="FKZ55" s="422"/>
      <c r="FLA55" s="422"/>
      <c r="FLB55" s="422"/>
      <c r="FLC55" s="422"/>
      <c r="FLD55" s="422"/>
      <c r="FLE55" s="422"/>
      <c r="FLF55" s="422"/>
      <c r="FLG55" s="422"/>
      <c r="FLH55" s="422"/>
      <c r="FLI55" s="422"/>
      <c r="FLJ55" s="422"/>
      <c r="FLK55" s="422"/>
      <c r="FLL55" s="422"/>
      <c r="FLM55" s="422"/>
      <c r="FLN55" s="422"/>
      <c r="FLO55" s="422"/>
      <c r="FLP55" s="422"/>
      <c r="FLQ55" s="422"/>
      <c r="FLR55" s="422"/>
      <c r="FLS55" s="422"/>
      <c r="FLT55" s="422"/>
      <c r="FLU55" s="422"/>
      <c r="FLV55" s="422"/>
      <c r="FLW55" s="422"/>
      <c r="FLX55" s="422"/>
      <c r="FLY55" s="422"/>
      <c r="FLZ55" s="422"/>
      <c r="FMA55" s="422"/>
      <c r="FMB55" s="422"/>
      <c r="FMC55" s="422"/>
      <c r="FMD55" s="422"/>
      <c r="FME55" s="422"/>
      <c r="FMF55" s="422"/>
      <c r="FMG55" s="422"/>
      <c r="FMH55" s="422"/>
      <c r="FMI55" s="422"/>
      <c r="FMJ55" s="422"/>
      <c r="FMK55" s="422"/>
      <c r="FML55" s="422"/>
      <c r="FMM55" s="422"/>
      <c r="FMN55" s="422"/>
      <c r="FMO55" s="422"/>
      <c r="FMP55" s="422"/>
      <c r="FMQ55" s="422"/>
      <c r="FMR55" s="422"/>
      <c r="FMS55" s="422"/>
      <c r="FMT55" s="422"/>
      <c r="FMU55" s="422"/>
      <c r="FMV55" s="422"/>
      <c r="FMW55" s="422"/>
      <c r="FMX55" s="422"/>
      <c r="FMY55" s="422"/>
      <c r="FMZ55" s="422"/>
      <c r="FNA55" s="422"/>
      <c r="FNB55" s="422"/>
      <c r="FNC55" s="422"/>
      <c r="FND55" s="422"/>
      <c r="FNE55" s="422"/>
      <c r="FNF55" s="422"/>
      <c r="FNG55" s="422"/>
      <c r="FNH55" s="422"/>
      <c r="FNI55" s="422"/>
      <c r="FNJ55" s="422"/>
      <c r="FNK55" s="422"/>
      <c r="FNL55" s="422"/>
      <c r="FNM55" s="422"/>
      <c r="FNN55" s="422"/>
      <c r="FNO55" s="422"/>
      <c r="FNP55" s="422"/>
      <c r="FNQ55" s="422"/>
      <c r="FNR55" s="422"/>
      <c r="FNS55" s="422"/>
      <c r="FNT55" s="422"/>
      <c r="FNU55" s="422"/>
      <c r="FNV55" s="422"/>
      <c r="FNW55" s="422"/>
      <c r="FNX55" s="422"/>
      <c r="FNY55" s="422"/>
      <c r="FNZ55" s="422"/>
      <c r="FOA55" s="422"/>
      <c r="FOB55" s="422"/>
      <c r="FOC55" s="422"/>
      <c r="FOD55" s="422"/>
      <c r="FOE55" s="422"/>
      <c r="FOF55" s="422"/>
      <c r="FOG55" s="422"/>
      <c r="FOH55" s="422"/>
      <c r="FOI55" s="422"/>
      <c r="FOJ55" s="422"/>
      <c r="FOK55" s="422"/>
      <c r="FOL55" s="422"/>
      <c r="FOM55" s="422"/>
      <c r="FON55" s="422"/>
      <c r="FOO55" s="422"/>
      <c r="FOP55" s="422"/>
      <c r="FOQ55" s="422"/>
      <c r="FOR55" s="422"/>
      <c r="FOS55" s="422"/>
      <c r="FOT55" s="422"/>
      <c r="FOU55" s="422"/>
      <c r="FOV55" s="422"/>
      <c r="FOW55" s="422"/>
      <c r="FOX55" s="422"/>
      <c r="FOY55" s="422"/>
      <c r="FOZ55" s="422"/>
      <c r="FPA55" s="422"/>
      <c r="FPB55" s="422"/>
      <c r="FPC55" s="422"/>
      <c r="FPD55" s="422"/>
      <c r="FPE55" s="422"/>
      <c r="FPF55" s="422"/>
      <c r="FPG55" s="422"/>
      <c r="FPH55" s="422"/>
      <c r="FPI55" s="422"/>
      <c r="FPJ55" s="422"/>
      <c r="FPK55" s="422"/>
      <c r="FPL55" s="422"/>
      <c r="FPM55" s="422"/>
      <c r="FPN55" s="422"/>
      <c r="FPO55" s="422"/>
      <c r="FPP55" s="422"/>
      <c r="FPQ55" s="422"/>
      <c r="FPR55" s="422"/>
      <c r="FPS55" s="422"/>
      <c r="FPT55" s="422"/>
      <c r="FPU55" s="422"/>
      <c r="FPV55" s="422"/>
      <c r="FPW55" s="422"/>
      <c r="FPX55" s="422"/>
      <c r="FPY55" s="422"/>
      <c r="FPZ55" s="422"/>
      <c r="FQA55" s="422"/>
      <c r="FQB55" s="422"/>
      <c r="FQC55" s="422"/>
      <c r="FQD55" s="422"/>
      <c r="FQE55" s="422"/>
      <c r="FQF55" s="422"/>
      <c r="FQG55" s="422"/>
      <c r="FQH55" s="422"/>
      <c r="FQI55" s="422"/>
      <c r="FQJ55" s="422"/>
      <c r="FQK55" s="422"/>
      <c r="FQL55" s="422"/>
      <c r="FQM55" s="422"/>
      <c r="FQN55" s="422"/>
      <c r="FQO55" s="422"/>
      <c r="FQP55" s="422"/>
      <c r="FQQ55" s="422"/>
      <c r="FQR55" s="422"/>
      <c r="FQS55" s="422"/>
      <c r="FQT55" s="422"/>
      <c r="FQU55" s="422"/>
      <c r="FQV55" s="422"/>
      <c r="FQW55" s="422"/>
      <c r="FQX55" s="422"/>
      <c r="FQY55" s="422"/>
      <c r="FQZ55" s="422"/>
      <c r="FRA55" s="422"/>
      <c r="FRB55" s="422"/>
      <c r="FRC55" s="422"/>
      <c r="FRD55" s="422"/>
      <c r="FRE55" s="422"/>
      <c r="FRF55" s="422"/>
      <c r="FRG55" s="422"/>
      <c r="FRH55" s="422"/>
      <c r="FRI55" s="422"/>
      <c r="FRJ55" s="422"/>
      <c r="FRK55" s="422"/>
      <c r="FRL55" s="422"/>
      <c r="FRM55" s="422"/>
      <c r="FRN55" s="422"/>
      <c r="FRO55" s="422"/>
      <c r="FRP55" s="422"/>
      <c r="FRQ55" s="422"/>
      <c r="FRR55" s="422"/>
      <c r="FRS55" s="422"/>
      <c r="FRT55" s="422"/>
      <c r="FRU55" s="422"/>
      <c r="FRV55" s="422"/>
      <c r="FRW55" s="422"/>
      <c r="FRX55" s="422"/>
      <c r="FRY55" s="422"/>
      <c r="FRZ55" s="422"/>
      <c r="FSA55" s="422"/>
      <c r="FSB55" s="422"/>
      <c r="FSC55" s="422"/>
      <c r="FSD55" s="422"/>
      <c r="FSE55" s="422"/>
      <c r="FSF55" s="422"/>
      <c r="FSG55" s="422"/>
      <c r="FSH55" s="422"/>
      <c r="FSI55" s="422"/>
      <c r="FSJ55" s="422"/>
      <c r="FSK55" s="422"/>
      <c r="FSL55" s="422"/>
      <c r="FSM55" s="422"/>
      <c r="FSN55" s="422"/>
      <c r="FSO55" s="422"/>
      <c r="FSP55" s="422"/>
      <c r="FSQ55" s="422"/>
      <c r="FSR55" s="422"/>
      <c r="FSS55" s="422"/>
      <c r="FST55" s="422"/>
      <c r="FSU55" s="422"/>
      <c r="FSV55" s="422"/>
      <c r="FSW55" s="422"/>
      <c r="FSX55" s="422"/>
      <c r="FSY55" s="422"/>
      <c r="FSZ55" s="422"/>
      <c r="FTA55" s="422"/>
      <c r="FTB55" s="422"/>
      <c r="FTC55" s="422"/>
      <c r="FTD55" s="422"/>
      <c r="FTE55" s="422"/>
      <c r="FTF55" s="422"/>
      <c r="FTG55" s="422"/>
      <c r="FTH55" s="422"/>
      <c r="FTI55" s="422"/>
      <c r="FTJ55" s="422"/>
      <c r="FTK55" s="422"/>
      <c r="FTL55" s="422"/>
      <c r="FTM55" s="422"/>
      <c r="FTN55" s="422"/>
      <c r="FTO55" s="422"/>
      <c r="FTP55" s="422"/>
      <c r="FTQ55" s="422"/>
      <c r="FTR55" s="422"/>
      <c r="FTS55" s="422"/>
      <c r="FTT55" s="422"/>
      <c r="FTU55" s="422"/>
      <c r="FTV55" s="422"/>
      <c r="FTW55" s="422"/>
      <c r="FTX55" s="422"/>
      <c r="FTY55" s="422"/>
      <c r="FTZ55" s="422"/>
      <c r="FUA55" s="422"/>
      <c r="FUB55" s="422"/>
      <c r="FUC55" s="422"/>
      <c r="FUD55" s="422"/>
      <c r="FUE55" s="422"/>
      <c r="FUF55" s="422"/>
      <c r="FUG55" s="422"/>
      <c r="FUH55" s="422"/>
      <c r="FUI55" s="422"/>
      <c r="FUJ55" s="422"/>
      <c r="FUK55" s="422"/>
      <c r="FUL55" s="422"/>
      <c r="FUM55" s="422"/>
      <c r="FUN55" s="422"/>
      <c r="FUO55" s="422"/>
      <c r="FUP55" s="422"/>
      <c r="FUQ55" s="422"/>
      <c r="FUR55" s="422"/>
      <c r="FUS55" s="422"/>
      <c r="FUT55" s="422"/>
      <c r="FUU55" s="422"/>
      <c r="FUV55" s="422"/>
      <c r="FUW55" s="422"/>
      <c r="FUX55" s="422"/>
      <c r="FUY55" s="422"/>
      <c r="FUZ55" s="422"/>
      <c r="FVA55" s="422"/>
      <c r="FVB55" s="422"/>
      <c r="FVC55" s="422"/>
      <c r="FVD55" s="422"/>
      <c r="FVE55" s="422"/>
      <c r="FVF55" s="422"/>
      <c r="FVG55" s="422"/>
      <c r="FVH55" s="422"/>
      <c r="FVI55" s="422"/>
      <c r="FVJ55" s="422"/>
      <c r="FVK55" s="422"/>
      <c r="FVL55" s="422"/>
      <c r="FVM55" s="422"/>
      <c r="FVN55" s="422"/>
      <c r="FVO55" s="422"/>
      <c r="FVP55" s="422"/>
      <c r="FVQ55" s="422"/>
      <c r="FVR55" s="422"/>
      <c r="FVS55" s="422"/>
      <c r="FVT55" s="422"/>
      <c r="FVU55" s="422"/>
      <c r="FVV55" s="422"/>
      <c r="FVW55" s="422"/>
      <c r="FVX55" s="422"/>
      <c r="FVY55" s="422"/>
      <c r="FVZ55" s="422"/>
      <c r="FWA55" s="422"/>
      <c r="FWB55" s="422"/>
      <c r="FWC55" s="422"/>
      <c r="FWD55" s="422"/>
      <c r="FWE55" s="422"/>
      <c r="FWF55" s="422"/>
      <c r="FWG55" s="422"/>
      <c r="FWH55" s="422"/>
      <c r="FWI55" s="422"/>
      <c r="FWJ55" s="422"/>
      <c r="FWK55" s="422"/>
      <c r="FWL55" s="422"/>
      <c r="FWM55" s="422"/>
      <c r="FWN55" s="422"/>
      <c r="FWO55" s="422"/>
      <c r="FWP55" s="422"/>
      <c r="FWQ55" s="422"/>
      <c r="FWR55" s="422"/>
      <c r="FWS55" s="422"/>
      <c r="FWT55" s="422"/>
      <c r="FWU55" s="422"/>
      <c r="FWV55" s="422"/>
      <c r="FWW55" s="422"/>
      <c r="FWX55" s="422"/>
      <c r="FWY55" s="422"/>
      <c r="FWZ55" s="422"/>
      <c r="FXA55" s="422"/>
      <c r="FXB55" s="422"/>
      <c r="FXC55" s="422"/>
      <c r="FXD55" s="422"/>
      <c r="FXE55" s="422"/>
      <c r="FXF55" s="422"/>
      <c r="FXG55" s="422"/>
      <c r="FXH55" s="422"/>
      <c r="FXI55" s="422"/>
      <c r="FXJ55" s="422"/>
      <c r="FXK55" s="422"/>
      <c r="FXL55" s="422"/>
      <c r="FXM55" s="422"/>
      <c r="FXN55" s="422"/>
      <c r="FXO55" s="422"/>
      <c r="FXP55" s="422"/>
      <c r="FXQ55" s="422"/>
      <c r="FXR55" s="422"/>
      <c r="FXS55" s="422"/>
      <c r="FXT55" s="422"/>
      <c r="FXU55" s="422"/>
      <c r="FXV55" s="422"/>
      <c r="FXW55" s="422"/>
      <c r="FXX55" s="422"/>
      <c r="FXY55" s="422"/>
      <c r="FXZ55" s="422"/>
      <c r="FYA55" s="422"/>
      <c r="FYB55" s="422"/>
      <c r="FYC55" s="422"/>
      <c r="FYD55" s="422"/>
      <c r="FYE55" s="422"/>
      <c r="FYF55" s="422"/>
      <c r="FYG55" s="422"/>
      <c r="FYH55" s="422"/>
      <c r="FYI55" s="422"/>
      <c r="FYJ55" s="422"/>
      <c r="FYK55" s="422"/>
      <c r="FYL55" s="422"/>
      <c r="FYM55" s="422"/>
      <c r="FYN55" s="422"/>
      <c r="FYO55" s="422"/>
      <c r="FYP55" s="422"/>
      <c r="FYQ55" s="422"/>
      <c r="FYR55" s="422"/>
      <c r="FYS55" s="422"/>
      <c r="FYT55" s="422"/>
      <c r="FYU55" s="422"/>
      <c r="FYV55" s="422"/>
      <c r="FYW55" s="422"/>
      <c r="FYX55" s="422"/>
      <c r="FYY55" s="422"/>
      <c r="FYZ55" s="422"/>
      <c r="FZA55" s="422"/>
      <c r="FZB55" s="422"/>
      <c r="FZC55" s="422"/>
      <c r="FZD55" s="422"/>
      <c r="FZE55" s="422"/>
      <c r="FZF55" s="422"/>
      <c r="FZG55" s="422"/>
      <c r="FZH55" s="422"/>
      <c r="FZI55" s="422"/>
      <c r="FZJ55" s="422"/>
      <c r="FZK55" s="422"/>
      <c r="FZL55" s="422"/>
      <c r="FZM55" s="422"/>
      <c r="FZN55" s="422"/>
      <c r="FZO55" s="422"/>
      <c r="FZP55" s="422"/>
      <c r="FZQ55" s="422"/>
      <c r="FZR55" s="422"/>
      <c r="FZS55" s="422"/>
      <c r="FZT55" s="422"/>
      <c r="FZU55" s="422"/>
      <c r="FZV55" s="422"/>
      <c r="FZW55" s="422"/>
      <c r="FZX55" s="422"/>
      <c r="FZY55" s="422"/>
      <c r="FZZ55" s="422"/>
      <c r="GAA55" s="422"/>
      <c r="GAB55" s="422"/>
      <c r="GAC55" s="422"/>
      <c r="GAD55" s="422"/>
      <c r="GAE55" s="422"/>
      <c r="GAF55" s="422"/>
      <c r="GAG55" s="422"/>
      <c r="GAH55" s="422"/>
      <c r="GAI55" s="422"/>
      <c r="GAJ55" s="422"/>
      <c r="GAK55" s="422"/>
      <c r="GAL55" s="422"/>
      <c r="GAM55" s="422"/>
      <c r="GAN55" s="422"/>
      <c r="GAO55" s="422"/>
      <c r="GAP55" s="422"/>
      <c r="GAQ55" s="422"/>
      <c r="GAR55" s="422"/>
      <c r="GAS55" s="422"/>
      <c r="GAT55" s="422"/>
      <c r="GAU55" s="422"/>
      <c r="GAV55" s="422"/>
      <c r="GAW55" s="422"/>
      <c r="GAX55" s="422"/>
      <c r="GAY55" s="422"/>
      <c r="GAZ55" s="422"/>
      <c r="GBA55" s="422"/>
      <c r="GBB55" s="422"/>
      <c r="GBC55" s="422"/>
      <c r="GBD55" s="422"/>
      <c r="GBE55" s="422"/>
      <c r="GBF55" s="422"/>
      <c r="GBG55" s="422"/>
      <c r="GBH55" s="422"/>
      <c r="GBI55" s="422"/>
      <c r="GBJ55" s="422"/>
      <c r="GBK55" s="422"/>
      <c r="GBL55" s="422"/>
      <c r="GBM55" s="422"/>
      <c r="GBN55" s="422"/>
      <c r="GBO55" s="422"/>
      <c r="GBP55" s="422"/>
      <c r="GBQ55" s="422"/>
      <c r="GBR55" s="422"/>
      <c r="GBS55" s="422"/>
      <c r="GBT55" s="422"/>
      <c r="GBU55" s="422"/>
      <c r="GBV55" s="422"/>
      <c r="GBW55" s="422"/>
      <c r="GBX55" s="422"/>
      <c r="GBY55" s="422"/>
      <c r="GBZ55" s="422"/>
      <c r="GCA55" s="422"/>
      <c r="GCB55" s="422"/>
      <c r="GCC55" s="422"/>
      <c r="GCD55" s="422"/>
      <c r="GCE55" s="422"/>
      <c r="GCF55" s="422"/>
      <c r="GCG55" s="422"/>
      <c r="GCH55" s="422"/>
      <c r="GCI55" s="422"/>
      <c r="GCJ55" s="422"/>
      <c r="GCK55" s="422"/>
      <c r="GCL55" s="422"/>
      <c r="GCM55" s="422"/>
      <c r="GCN55" s="422"/>
      <c r="GCO55" s="422"/>
      <c r="GCP55" s="422"/>
      <c r="GCQ55" s="422"/>
      <c r="GCR55" s="422"/>
      <c r="GCS55" s="422"/>
      <c r="GCT55" s="422"/>
      <c r="GCU55" s="422"/>
      <c r="GCV55" s="422"/>
      <c r="GCW55" s="422"/>
      <c r="GCX55" s="422"/>
      <c r="GCY55" s="422"/>
      <c r="GCZ55" s="422"/>
      <c r="GDA55" s="422"/>
      <c r="GDB55" s="422"/>
      <c r="GDC55" s="422"/>
      <c r="GDD55" s="422"/>
      <c r="GDE55" s="422"/>
      <c r="GDF55" s="422"/>
      <c r="GDG55" s="422"/>
      <c r="GDH55" s="422"/>
      <c r="GDI55" s="422"/>
      <c r="GDJ55" s="422"/>
      <c r="GDK55" s="422"/>
      <c r="GDL55" s="422"/>
      <c r="GDM55" s="422"/>
      <c r="GDN55" s="422"/>
      <c r="GDO55" s="422"/>
      <c r="GDP55" s="422"/>
      <c r="GDQ55" s="422"/>
      <c r="GDR55" s="422"/>
      <c r="GDS55" s="422"/>
      <c r="GDT55" s="422"/>
      <c r="GDU55" s="422"/>
      <c r="GDV55" s="422"/>
      <c r="GDW55" s="422"/>
      <c r="GDX55" s="422"/>
      <c r="GDY55" s="422"/>
      <c r="GDZ55" s="422"/>
      <c r="GEA55" s="422"/>
      <c r="GEB55" s="422"/>
      <c r="GEC55" s="422"/>
      <c r="GED55" s="422"/>
      <c r="GEE55" s="422"/>
      <c r="GEF55" s="422"/>
      <c r="GEG55" s="422"/>
      <c r="GEH55" s="422"/>
      <c r="GEI55" s="422"/>
      <c r="GEJ55" s="422"/>
      <c r="GEK55" s="422"/>
      <c r="GEL55" s="422"/>
      <c r="GEM55" s="422"/>
      <c r="GEN55" s="422"/>
      <c r="GEO55" s="422"/>
      <c r="GEP55" s="422"/>
      <c r="GEQ55" s="422"/>
      <c r="GER55" s="422"/>
      <c r="GES55" s="422"/>
      <c r="GET55" s="422"/>
      <c r="GEU55" s="422"/>
      <c r="GEV55" s="422"/>
      <c r="GEW55" s="422"/>
      <c r="GEX55" s="422"/>
      <c r="GEY55" s="422"/>
      <c r="GEZ55" s="422"/>
      <c r="GFA55" s="422"/>
      <c r="GFB55" s="422"/>
      <c r="GFC55" s="422"/>
      <c r="GFD55" s="422"/>
      <c r="GFE55" s="422"/>
      <c r="GFF55" s="422"/>
      <c r="GFG55" s="422"/>
      <c r="GFH55" s="422"/>
      <c r="GFI55" s="422"/>
      <c r="GFJ55" s="422"/>
      <c r="GFK55" s="422"/>
      <c r="GFL55" s="422"/>
      <c r="GFM55" s="422"/>
      <c r="GFN55" s="422"/>
      <c r="GFO55" s="422"/>
      <c r="GFP55" s="422"/>
      <c r="GFQ55" s="422"/>
      <c r="GFR55" s="422"/>
      <c r="GFS55" s="422"/>
      <c r="GFT55" s="422"/>
      <c r="GFU55" s="422"/>
      <c r="GFV55" s="422"/>
      <c r="GFW55" s="422"/>
      <c r="GFX55" s="422"/>
      <c r="GFY55" s="422"/>
      <c r="GFZ55" s="422"/>
      <c r="GGA55" s="422"/>
      <c r="GGB55" s="422"/>
      <c r="GGC55" s="422"/>
      <c r="GGD55" s="422"/>
      <c r="GGE55" s="422"/>
      <c r="GGF55" s="422"/>
      <c r="GGG55" s="422"/>
      <c r="GGH55" s="422"/>
      <c r="GGI55" s="422"/>
      <c r="GGJ55" s="422"/>
      <c r="GGK55" s="422"/>
      <c r="GGL55" s="422"/>
      <c r="GGM55" s="422"/>
      <c r="GGN55" s="422"/>
      <c r="GGO55" s="422"/>
      <c r="GGP55" s="422"/>
      <c r="GGQ55" s="422"/>
      <c r="GGR55" s="422"/>
      <c r="GGS55" s="422"/>
      <c r="GGT55" s="422"/>
      <c r="GGU55" s="422"/>
      <c r="GGV55" s="422"/>
      <c r="GGW55" s="422"/>
      <c r="GGX55" s="422"/>
      <c r="GGY55" s="422"/>
      <c r="GGZ55" s="422"/>
      <c r="GHA55" s="422"/>
      <c r="GHB55" s="422"/>
      <c r="GHC55" s="422"/>
      <c r="GHD55" s="422"/>
      <c r="GHE55" s="422"/>
      <c r="GHF55" s="422"/>
      <c r="GHG55" s="422"/>
      <c r="GHH55" s="422"/>
      <c r="GHI55" s="422"/>
      <c r="GHJ55" s="422"/>
      <c r="GHK55" s="422"/>
      <c r="GHL55" s="422"/>
      <c r="GHM55" s="422"/>
      <c r="GHN55" s="422"/>
      <c r="GHO55" s="422"/>
      <c r="GHP55" s="422"/>
      <c r="GHQ55" s="422"/>
      <c r="GHR55" s="422"/>
      <c r="GHS55" s="422"/>
      <c r="GHT55" s="422"/>
      <c r="GHU55" s="422"/>
      <c r="GHV55" s="422"/>
      <c r="GHW55" s="422"/>
      <c r="GHX55" s="422"/>
      <c r="GHY55" s="422"/>
      <c r="GHZ55" s="422"/>
      <c r="GIA55" s="422"/>
      <c r="GIB55" s="422"/>
      <c r="GIC55" s="422"/>
      <c r="GID55" s="422"/>
      <c r="GIE55" s="422"/>
      <c r="GIF55" s="422"/>
      <c r="GIG55" s="422"/>
      <c r="GIH55" s="422"/>
      <c r="GII55" s="422"/>
      <c r="GIJ55" s="422"/>
      <c r="GIK55" s="422"/>
      <c r="GIL55" s="422"/>
      <c r="GIM55" s="422"/>
      <c r="GIN55" s="422"/>
      <c r="GIO55" s="422"/>
      <c r="GIP55" s="422"/>
      <c r="GIQ55" s="422"/>
      <c r="GIR55" s="422"/>
      <c r="GIS55" s="422"/>
      <c r="GIT55" s="422"/>
      <c r="GIU55" s="422"/>
      <c r="GIV55" s="422"/>
      <c r="GIW55" s="422"/>
      <c r="GIX55" s="422"/>
      <c r="GIY55" s="422"/>
      <c r="GIZ55" s="422"/>
      <c r="GJA55" s="422"/>
      <c r="GJB55" s="422"/>
      <c r="GJC55" s="422"/>
      <c r="GJD55" s="422"/>
      <c r="GJE55" s="422"/>
      <c r="GJF55" s="422"/>
      <c r="GJG55" s="422"/>
      <c r="GJH55" s="422"/>
      <c r="GJI55" s="422"/>
      <c r="GJJ55" s="422"/>
      <c r="GJK55" s="422"/>
      <c r="GJL55" s="422"/>
      <c r="GJM55" s="422"/>
      <c r="GJN55" s="422"/>
      <c r="GJO55" s="422"/>
      <c r="GJP55" s="422"/>
      <c r="GJQ55" s="422"/>
      <c r="GJR55" s="422"/>
      <c r="GJS55" s="422"/>
      <c r="GJT55" s="422"/>
      <c r="GJU55" s="422"/>
      <c r="GJV55" s="422"/>
      <c r="GJW55" s="422"/>
      <c r="GJX55" s="422"/>
      <c r="GJY55" s="422"/>
      <c r="GJZ55" s="422"/>
      <c r="GKA55" s="422"/>
      <c r="GKB55" s="422"/>
      <c r="GKC55" s="422"/>
      <c r="GKD55" s="422"/>
      <c r="GKE55" s="422"/>
      <c r="GKF55" s="422"/>
      <c r="GKG55" s="422"/>
      <c r="GKH55" s="422"/>
      <c r="GKI55" s="422"/>
      <c r="GKJ55" s="422"/>
      <c r="GKK55" s="422"/>
      <c r="GKL55" s="422"/>
      <c r="GKM55" s="422"/>
      <c r="GKN55" s="422"/>
      <c r="GKO55" s="422"/>
      <c r="GKP55" s="422"/>
      <c r="GKQ55" s="422"/>
      <c r="GKR55" s="422"/>
      <c r="GKS55" s="422"/>
      <c r="GKT55" s="422"/>
      <c r="GKU55" s="422"/>
      <c r="GKV55" s="422"/>
      <c r="GKW55" s="422"/>
      <c r="GKX55" s="422"/>
      <c r="GKY55" s="422"/>
      <c r="GKZ55" s="422"/>
      <c r="GLA55" s="422"/>
      <c r="GLB55" s="422"/>
      <c r="GLC55" s="422"/>
      <c r="GLD55" s="422"/>
      <c r="GLE55" s="422"/>
      <c r="GLF55" s="422"/>
      <c r="GLG55" s="422"/>
      <c r="GLH55" s="422"/>
      <c r="GLI55" s="422"/>
      <c r="GLJ55" s="422"/>
      <c r="GLK55" s="422"/>
      <c r="GLL55" s="422"/>
      <c r="GLM55" s="422"/>
      <c r="GLN55" s="422"/>
      <c r="GLO55" s="422"/>
      <c r="GLP55" s="422"/>
      <c r="GLQ55" s="422"/>
      <c r="GLR55" s="422"/>
      <c r="GLS55" s="422"/>
      <c r="GLT55" s="422"/>
      <c r="GLU55" s="422"/>
      <c r="GLV55" s="422"/>
      <c r="GLW55" s="422"/>
      <c r="GLX55" s="422"/>
      <c r="GLY55" s="422"/>
      <c r="GLZ55" s="422"/>
      <c r="GMA55" s="422"/>
      <c r="GMB55" s="422"/>
      <c r="GMC55" s="422"/>
      <c r="GMD55" s="422"/>
      <c r="GME55" s="422"/>
      <c r="GMF55" s="422"/>
      <c r="GMG55" s="422"/>
      <c r="GMH55" s="422"/>
      <c r="GMI55" s="422"/>
      <c r="GMJ55" s="422"/>
      <c r="GMK55" s="422"/>
      <c r="GML55" s="422"/>
      <c r="GMM55" s="422"/>
      <c r="GMN55" s="422"/>
      <c r="GMO55" s="422"/>
      <c r="GMP55" s="422"/>
      <c r="GMQ55" s="422"/>
      <c r="GMR55" s="422"/>
      <c r="GMS55" s="422"/>
      <c r="GMT55" s="422"/>
      <c r="GMU55" s="422"/>
      <c r="GMV55" s="422"/>
      <c r="GMW55" s="422"/>
      <c r="GMX55" s="422"/>
      <c r="GMY55" s="422"/>
      <c r="GMZ55" s="422"/>
      <c r="GNA55" s="422"/>
      <c r="GNB55" s="422"/>
      <c r="GNC55" s="422"/>
      <c r="GND55" s="422"/>
      <c r="GNE55" s="422"/>
      <c r="GNF55" s="422"/>
      <c r="GNG55" s="422"/>
      <c r="GNH55" s="422"/>
      <c r="GNI55" s="422"/>
      <c r="GNJ55" s="422"/>
      <c r="GNK55" s="422"/>
      <c r="GNL55" s="422"/>
      <c r="GNM55" s="422"/>
      <c r="GNN55" s="422"/>
      <c r="GNO55" s="422"/>
      <c r="GNP55" s="422"/>
      <c r="GNQ55" s="422"/>
      <c r="GNR55" s="422"/>
      <c r="GNS55" s="422"/>
      <c r="GNT55" s="422"/>
      <c r="GNU55" s="422"/>
      <c r="GNV55" s="422"/>
      <c r="GNW55" s="422"/>
      <c r="GNX55" s="422"/>
      <c r="GNY55" s="422"/>
      <c r="GNZ55" s="422"/>
      <c r="GOA55" s="422"/>
      <c r="GOB55" s="422"/>
      <c r="GOC55" s="422"/>
      <c r="GOD55" s="422"/>
      <c r="GOE55" s="422"/>
      <c r="GOF55" s="422"/>
      <c r="GOG55" s="422"/>
      <c r="GOH55" s="422"/>
      <c r="GOI55" s="422"/>
      <c r="GOJ55" s="422"/>
      <c r="GOK55" s="422"/>
      <c r="GOL55" s="422"/>
      <c r="GOM55" s="422"/>
      <c r="GON55" s="422"/>
      <c r="GOO55" s="422"/>
      <c r="GOP55" s="422"/>
      <c r="GOQ55" s="422"/>
      <c r="GOR55" s="422"/>
      <c r="GOS55" s="422"/>
      <c r="GOT55" s="422"/>
      <c r="GOU55" s="422"/>
      <c r="GOV55" s="422"/>
      <c r="GOW55" s="422"/>
      <c r="GOX55" s="422"/>
      <c r="GOY55" s="422"/>
      <c r="GOZ55" s="422"/>
      <c r="GPA55" s="422"/>
      <c r="GPB55" s="422"/>
      <c r="GPC55" s="422"/>
      <c r="GPD55" s="422"/>
      <c r="GPE55" s="422"/>
      <c r="GPF55" s="422"/>
      <c r="GPG55" s="422"/>
      <c r="GPH55" s="422"/>
      <c r="GPI55" s="422"/>
      <c r="GPJ55" s="422"/>
      <c r="GPK55" s="422"/>
      <c r="GPL55" s="422"/>
      <c r="GPM55" s="422"/>
      <c r="GPN55" s="422"/>
      <c r="GPO55" s="422"/>
      <c r="GPP55" s="422"/>
      <c r="GPQ55" s="422"/>
      <c r="GPR55" s="422"/>
      <c r="GPS55" s="422"/>
      <c r="GPT55" s="422"/>
      <c r="GPU55" s="422"/>
      <c r="GPV55" s="422"/>
      <c r="GPW55" s="422"/>
      <c r="GPX55" s="422"/>
      <c r="GPY55" s="422"/>
      <c r="GPZ55" s="422"/>
      <c r="GQA55" s="422"/>
      <c r="GQB55" s="422"/>
      <c r="GQC55" s="422"/>
      <c r="GQD55" s="422"/>
      <c r="GQE55" s="422"/>
      <c r="GQF55" s="422"/>
      <c r="GQG55" s="422"/>
      <c r="GQH55" s="422"/>
      <c r="GQI55" s="422"/>
      <c r="GQJ55" s="422"/>
      <c r="GQK55" s="422"/>
      <c r="GQL55" s="422"/>
      <c r="GQM55" s="422"/>
      <c r="GQN55" s="422"/>
      <c r="GQO55" s="422"/>
      <c r="GQP55" s="422"/>
      <c r="GQQ55" s="422"/>
      <c r="GQR55" s="422"/>
      <c r="GQS55" s="422"/>
      <c r="GQT55" s="422"/>
      <c r="GQU55" s="422"/>
      <c r="GQV55" s="422"/>
      <c r="GQW55" s="422"/>
      <c r="GQX55" s="422"/>
      <c r="GQY55" s="422"/>
      <c r="GQZ55" s="422"/>
      <c r="GRA55" s="422"/>
      <c r="GRB55" s="422"/>
      <c r="GRC55" s="422"/>
      <c r="GRD55" s="422"/>
      <c r="GRE55" s="422"/>
      <c r="GRF55" s="422"/>
      <c r="GRG55" s="422"/>
      <c r="GRH55" s="422"/>
      <c r="GRI55" s="422"/>
      <c r="GRJ55" s="422"/>
      <c r="GRK55" s="422"/>
      <c r="GRL55" s="422"/>
      <c r="GRM55" s="422"/>
      <c r="GRN55" s="422"/>
      <c r="GRO55" s="422"/>
      <c r="GRP55" s="422"/>
      <c r="GRQ55" s="422"/>
      <c r="GRR55" s="422"/>
      <c r="GRS55" s="422"/>
      <c r="GRT55" s="422"/>
      <c r="GRU55" s="422"/>
      <c r="GRV55" s="422"/>
      <c r="GRW55" s="422"/>
      <c r="GRX55" s="422"/>
      <c r="GRY55" s="422"/>
      <c r="GRZ55" s="422"/>
      <c r="GSA55" s="422"/>
      <c r="GSB55" s="422"/>
      <c r="GSC55" s="422"/>
      <c r="GSD55" s="422"/>
      <c r="GSE55" s="422"/>
      <c r="GSF55" s="422"/>
      <c r="GSG55" s="422"/>
      <c r="GSH55" s="422"/>
      <c r="GSI55" s="422"/>
      <c r="GSJ55" s="422"/>
      <c r="GSK55" s="422"/>
      <c r="GSL55" s="422"/>
      <c r="GSM55" s="422"/>
      <c r="GSN55" s="422"/>
      <c r="GSO55" s="422"/>
      <c r="GSP55" s="422"/>
      <c r="GSQ55" s="422"/>
      <c r="GSR55" s="422"/>
      <c r="GSS55" s="422"/>
      <c r="GST55" s="422"/>
      <c r="GSU55" s="422"/>
      <c r="GSV55" s="422"/>
      <c r="GSW55" s="422"/>
      <c r="GSX55" s="422"/>
      <c r="GSY55" s="422"/>
      <c r="GSZ55" s="422"/>
      <c r="GTA55" s="422"/>
      <c r="GTB55" s="422"/>
      <c r="GTC55" s="422"/>
      <c r="GTD55" s="422"/>
      <c r="GTE55" s="422"/>
      <c r="GTF55" s="422"/>
      <c r="GTG55" s="422"/>
      <c r="GTH55" s="422"/>
      <c r="GTI55" s="422"/>
      <c r="GTJ55" s="422"/>
      <c r="GTK55" s="422"/>
      <c r="GTL55" s="422"/>
      <c r="GTM55" s="422"/>
      <c r="GTN55" s="422"/>
      <c r="GTO55" s="422"/>
      <c r="GTP55" s="422"/>
      <c r="GTQ55" s="422"/>
      <c r="GTR55" s="422"/>
      <c r="GTS55" s="422"/>
      <c r="GTT55" s="422"/>
      <c r="GTU55" s="422"/>
      <c r="GTV55" s="422"/>
      <c r="GTW55" s="422"/>
      <c r="GTX55" s="422"/>
      <c r="GTY55" s="422"/>
      <c r="GTZ55" s="422"/>
      <c r="GUA55" s="422"/>
      <c r="GUB55" s="422"/>
      <c r="GUC55" s="422"/>
      <c r="GUD55" s="422"/>
      <c r="GUE55" s="422"/>
      <c r="GUF55" s="422"/>
      <c r="GUG55" s="422"/>
      <c r="GUH55" s="422"/>
      <c r="GUI55" s="422"/>
      <c r="GUJ55" s="422"/>
      <c r="GUK55" s="422"/>
      <c r="GUL55" s="422"/>
      <c r="GUM55" s="422"/>
      <c r="GUN55" s="422"/>
      <c r="GUO55" s="422"/>
      <c r="GUP55" s="422"/>
      <c r="GUQ55" s="422"/>
      <c r="GUR55" s="422"/>
      <c r="GUS55" s="422"/>
      <c r="GUT55" s="422"/>
      <c r="GUU55" s="422"/>
      <c r="GUV55" s="422"/>
      <c r="GUW55" s="422"/>
      <c r="GUX55" s="422"/>
      <c r="GUY55" s="422"/>
      <c r="GUZ55" s="422"/>
      <c r="GVA55" s="422"/>
      <c r="GVB55" s="422"/>
      <c r="GVC55" s="422"/>
      <c r="GVD55" s="422"/>
      <c r="GVE55" s="422"/>
      <c r="GVF55" s="422"/>
      <c r="GVG55" s="422"/>
      <c r="GVH55" s="422"/>
      <c r="GVI55" s="422"/>
      <c r="GVJ55" s="422"/>
      <c r="GVK55" s="422"/>
      <c r="GVL55" s="422"/>
      <c r="GVM55" s="422"/>
      <c r="GVN55" s="422"/>
      <c r="GVO55" s="422"/>
      <c r="GVP55" s="422"/>
      <c r="GVQ55" s="422"/>
      <c r="GVR55" s="422"/>
      <c r="GVS55" s="422"/>
      <c r="GVT55" s="422"/>
      <c r="GVU55" s="422"/>
      <c r="GVV55" s="422"/>
      <c r="GVW55" s="422"/>
      <c r="GVX55" s="422"/>
      <c r="GVY55" s="422"/>
      <c r="GVZ55" s="422"/>
      <c r="GWA55" s="422"/>
      <c r="GWB55" s="422"/>
      <c r="GWC55" s="422"/>
      <c r="GWD55" s="422"/>
      <c r="GWE55" s="422"/>
      <c r="GWF55" s="422"/>
      <c r="GWG55" s="422"/>
      <c r="GWH55" s="422"/>
      <c r="GWI55" s="422"/>
      <c r="GWJ55" s="422"/>
      <c r="GWK55" s="422"/>
      <c r="GWL55" s="422"/>
      <c r="GWM55" s="422"/>
      <c r="GWN55" s="422"/>
      <c r="GWO55" s="422"/>
      <c r="GWP55" s="422"/>
      <c r="GWQ55" s="422"/>
      <c r="GWR55" s="422"/>
      <c r="GWS55" s="422"/>
      <c r="GWT55" s="422"/>
      <c r="GWU55" s="422"/>
      <c r="GWV55" s="422"/>
      <c r="GWW55" s="422"/>
      <c r="GWX55" s="422"/>
      <c r="GWY55" s="422"/>
      <c r="GWZ55" s="422"/>
      <c r="GXA55" s="422"/>
      <c r="GXB55" s="422"/>
      <c r="GXC55" s="422"/>
      <c r="GXD55" s="422"/>
      <c r="GXE55" s="422"/>
      <c r="GXF55" s="422"/>
      <c r="GXG55" s="422"/>
      <c r="GXH55" s="422"/>
      <c r="GXI55" s="422"/>
      <c r="GXJ55" s="422"/>
      <c r="GXK55" s="422"/>
      <c r="GXL55" s="422"/>
      <c r="GXM55" s="422"/>
      <c r="GXN55" s="422"/>
      <c r="GXO55" s="422"/>
      <c r="GXP55" s="422"/>
      <c r="GXQ55" s="422"/>
      <c r="GXR55" s="422"/>
      <c r="GXS55" s="422"/>
      <c r="GXT55" s="422"/>
      <c r="GXU55" s="422"/>
      <c r="GXV55" s="422"/>
      <c r="GXW55" s="422"/>
      <c r="GXX55" s="422"/>
      <c r="GXY55" s="422"/>
      <c r="GXZ55" s="422"/>
      <c r="GYA55" s="422"/>
      <c r="GYB55" s="422"/>
      <c r="GYC55" s="422"/>
      <c r="GYD55" s="422"/>
      <c r="GYE55" s="422"/>
      <c r="GYF55" s="422"/>
      <c r="GYG55" s="422"/>
      <c r="GYH55" s="422"/>
      <c r="GYI55" s="422"/>
      <c r="GYJ55" s="422"/>
      <c r="GYK55" s="422"/>
      <c r="GYL55" s="422"/>
      <c r="GYM55" s="422"/>
      <c r="GYN55" s="422"/>
      <c r="GYO55" s="422"/>
      <c r="GYP55" s="422"/>
      <c r="GYQ55" s="422"/>
      <c r="GYR55" s="422"/>
      <c r="GYS55" s="422"/>
      <c r="GYT55" s="422"/>
      <c r="GYU55" s="422"/>
      <c r="GYV55" s="422"/>
      <c r="GYW55" s="422"/>
      <c r="GYX55" s="422"/>
      <c r="GYY55" s="422"/>
      <c r="GYZ55" s="422"/>
      <c r="GZA55" s="422"/>
      <c r="GZB55" s="422"/>
      <c r="GZC55" s="422"/>
      <c r="GZD55" s="422"/>
      <c r="GZE55" s="422"/>
      <c r="GZF55" s="422"/>
      <c r="GZG55" s="422"/>
      <c r="GZH55" s="422"/>
      <c r="GZI55" s="422"/>
      <c r="GZJ55" s="422"/>
      <c r="GZK55" s="422"/>
      <c r="GZL55" s="422"/>
      <c r="GZM55" s="422"/>
      <c r="GZN55" s="422"/>
      <c r="GZO55" s="422"/>
      <c r="GZP55" s="422"/>
      <c r="GZQ55" s="422"/>
      <c r="GZR55" s="422"/>
      <c r="GZS55" s="422"/>
      <c r="GZT55" s="422"/>
      <c r="GZU55" s="422"/>
      <c r="GZV55" s="422"/>
      <c r="GZW55" s="422"/>
      <c r="GZX55" s="422"/>
      <c r="GZY55" s="422"/>
      <c r="GZZ55" s="422"/>
      <c r="HAA55" s="422"/>
      <c r="HAB55" s="422"/>
      <c r="HAC55" s="422"/>
      <c r="HAD55" s="422"/>
      <c r="HAE55" s="422"/>
      <c r="HAF55" s="422"/>
      <c r="HAG55" s="422"/>
      <c r="HAH55" s="422"/>
      <c r="HAI55" s="422"/>
      <c r="HAJ55" s="422"/>
      <c r="HAK55" s="422"/>
      <c r="HAL55" s="422"/>
      <c r="HAM55" s="422"/>
      <c r="HAN55" s="422"/>
      <c r="HAO55" s="422"/>
      <c r="HAP55" s="422"/>
      <c r="HAQ55" s="422"/>
      <c r="HAR55" s="422"/>
      <c r="HAS55" s="422"/>
      <c r="HAT55" s="422"/>
      <c r="HAU55" s="422"/>
      <c r="HAV55" s="422"/>
      <c r="HAW55" s="422"/>
      <c r="HAX55" s="422"/>
      <c r="HAY55" s="422"/>
      <c r="HAZ55" s="422"/>
      <c r="HBA55" s="422"/>
      <c r="HBB55" s="422"/>
      <c r="HBC55" s="422"/>
      <c r="HBD55" s="422"/>
      <c r="HBE55" s="422"/>
      <c r="HBF55" s="422"/>
      <c r="HBG55" s="422"/>
      <c r="HBH55" s="422"/>
      <c r="HBI55" s="422"/>
      <c r="HBJ55" s="422"/>
      <c r="HBK55" s="422"/>
      <c r="HBL55" s="422"/>
      <c r="HBM55" s="422"/>
      <c r="HBN55" s="422"/>
      <c r="HBO55" s="422"/>
      <c r="HBP55" s="422"/>
      <c r="HBQ55" s="422"/>
      <c r="HBR55" s="422"/>
      <c r="HBS55" s="422"/>
      <c r="HBT55" s="422"/>
      <c r="HBU55" s="422"/>
      <c r="HBV55" s="422"/>
      <c r="HBW55" s="422"/>
      <c r="HBX55" s="422"/>
      <c r="HBY55" s="422"/>
      <c r="HBZ55" s="422"/>
      <c r="HCA55" s="422"/>
      <c r="HCB55" s="422"/>
      <c r="HCC55" s="422"/>
      <c r="HCD55" s="422"/>
      <c r="HCE55" s="422"/>
      <c r="HCF55" s="422"/>
      <c r="HCG55" s="422"/>
      <c r="HCH55" s="422"/>
      <c r="HCI55" s="422"/>
      <c r="HCJ55" s="422"/>
      <c r="HCK55" s="422"/>
      <c r="HCL55" s="422"/>
      <c r="HCM55" s="422"/>
      <c r="HCN55" s="422"/>
      <c r="HCO55" s="422"/>
      <c r="HCP55" s="422"/>
      <c r="HCQ55" s="422"/>
      <c r="HCR55" s="422"/>
      <c r="HCS55" s="422"/>
      <c r="HCT55" s="422"/>
      <c r="HCU55" s="422"/>
      <c r="HCV55" s="422"/>
      <c r="HCW55" s="422"/>
      <c r="HCX55" s="422"/>
      <c r="HCY55" s="422"/>
      <c r="HCZ55" s="422"/>
      <c r="HDA55" s="422"/>
      <c r="HDB55" s="422"/>
      <c r="HDC55" s="422"/>
      <c r="HDD55" s="422"/>
      <c r="HDE55" s="422"/>
      <c r="HDF55" s="422"/>
      <c r="HDG55" s="422"/>
      <c r="HDH55" s="422"/>
      <c r="HDI55" s="422"/>
      <c r="HDJ55" s="422"/>
      <c r="HDK55" s="422"/>
      <c r="HDL55" s="422"/>
      <c r="HDM55" s="422"/>
      <c r="HDN55" s="422"/>
      <c r="HDO55" s="422"/>
      <c r="HDP55" s="422"/>
      <c r="HDQ55" s="422"/>
      <c r="HDR55" s="422"/>
      <c r="HDS55" s="422"/>
      <c r="HDT55" s="422"/>
      <c r="HDU55" s="422"/>
      <c r="HDV55" s="422"/>
      <c r="HDW55" s="422"/>
      <c r="HDX55" s="422"/>
      <c r="HDY55" s="422"/>
      <c r="HDZ55" s="422"/>
      <c r="HEA55" s="422"/>
      <c r="HEB55" s="422"/>
      <c r="HEC55" s="422"/>
      <c r="HED55" s="422"/>
      <c r="HEE55" s="422"/>
      <c r="HEF55" s="422"/>
      <c r="HEG55" s="422"/>
      <c r="HEH55" s="422"/>
      <c r="HEI55" s="422"/>
      <c r="HEJ55" s="422"/>
      <c r="HEK55" s="422"/>
      <c r="HEL55" s="422"/>
      <c r="HEM55" s="422"/>
      <c r="HEN55" s="422"/>
      <c r="HEO55" s="422"/>
      <c r="HEP55" s="422"/>
      <c r="HEQ55" s="422"/>
      <c r="HER55" s="422"/>
      <c r="HES55" s="422"/>
      <c r="HET55" s="422"/>
      <c r="HEU55" s="422"/>
      <c r="HEV55" s="422"/>
      <c r="HEW55" s="422"/>
      <c r="HEX55" s="422"/>
      <c r="HEY55" s="422"/>
      <c r="HEZ55" s="422"/>
      <c r="HFA55" s="422"/>
      <c r="HFB55" s="422"/>
      <c r="HFC55" s="422"/>
      <c r="HFD55" s="422"/>
      <c r="HFE55" s="422"/>
      <c r="HFF55" s="422"/>
      <c r="HFG55" s="422"/>
      <c r="HFH55" s="422"/>
      <c r="HFI55" s="422"/>
      <c r="HFJ55" s="422"/>
      <c r="HFK55" s="422"/>
      <c r="HFL55" s="422"/>
      <c r="HFM55" s="422"/>
      <c r="HFN55" s="422"/>
      <c r="HFO55" s="422"/>
      <c r="HFP55" s="422"/>
      <c r="HFQ55" s="422"/>
      <c r="HFR55" s="422"/>
      <c r="HFS55" s="422"/>
      <c r="HFT55" s="422"/>
      <c r="HFU55" s="422"/>
      <c r="HFV55" s="422"/>
      <c r="HFW55" s="422"/>
      <c r="HFX55" s="422"/>
      <c r="HFY55" s="422"/>
      <c r="HFZ55" s="422"/>
      <c r="HGA55" s="422"/>
      <c r="HGB55" s="422"/>
      <c r="HGC55" s="422"/>
      <c r="HGD55" s="422"/>
      <c r="HGE55" s="422"/>
      <c r="HGF55" s="422"/>
      <c r="HGG55" s="422"/>
      <c r="HGH55" s="422"/>
      <c r="HGI55" s="422"/>
      <c r="HGJ55" s="422"/>
      <c r="HGK55" s="422"/>
      <c r="HGL55" s="422"/>
      <c r="HGM55" s="422"/>
      <c r="HGN55" s="422"/>
      <c r="HGO55" s="422"/>
      <c r="HGP55" s="422"/>
      <c r="HGQ55" s="422"/>
      <c r="HGR55" s="422"/>
      <c r="HGS55" s="422"/>
      <c r="HGT55" s="422"/>
      <c r="HGU55" s="422"/>
      <c r="HGV55" s="422"/>
      <c r="HGW55" s="422"/>
      <c r="HGX55" s="422"/>
      <c r="HGY55" s="422"/>
      <c r="HGZ55" s="422"/>
      <c r="HHA55" s="422"/>
      <c r="HHB55" s="422"/>
      <c r="HHC55" s="422"/>
      <c r="HHD55" s="422"/>
      <c r="HHE55" s="422"/>
      <c r="HHF55" s="422"/>
      <c r="HHG55" s="422"/>
      <c r="HHH55" s="422"/>
      <c r="HHI55" s="422"/>
      <c r="HHJ55" s="422"/>
      <c r="HHK55" s="422"/>
      <c r="HHL55" s="422"/>
      <c r="HHM55" s="422"/>
      <c r="HHN55" s="422"/>
      <c r="HHO55" s="422"/>
      <c r="HHP55" s="422"/>
      <c r="HHQ55" s="422"/>
      <c r="HHR55" s="422"/>
      <c r="HHS55" s="422"/>
      <c r="HHT55" s="422"/>
      <c r="HHU55" s="422"/>
      <c r="HHV55" s="422"/>
      <c r="HHW55" s="422"/>
      <c r="HHX55" s="422"/>
      <c r="HHY55" s="422"/>
      <c r="HHZ55" s="422"/>
      <c r="HIA55" s="422"/>
      <c r="HIB55" s="422"/>
      <c r="HIC55" s="422"/>
      <c r="HID55" s="422"/>
      <c r="HIE55" s="422"/>
      <c r="HIF55" s="422"/>
      <c r="HIG55" s="422"/>
      <c r="HIH55" s="422"/>
      <c r="HII55" s="422"/>
      <c r="HIJ55" s="422"/>
      <c r="HIK55" s="422"/>
      <c r="HIL55" s="422"/>
      <c r="HIM55" s="422"/>
      <c r="HIN55" s="422"/>
      <c r="HIO55" s="422"/>
      <c r="HIP55" s="422"/>
      <c r="HIQ55" s="422"/>
      <c r="HIR55" s="422"/>
      <c r="HIS55" s="422"/>
      <c r="HIT55" s="422"/>
      <c r="HIU55" s="422"/>
      <c r="HIV55" s="422"/>
      <c r="HIW55" s="422"/>
      <c r="HIX55" s="422"/>
      <c r="HIY55" s="422"/>
      <c r="HIZ55" s="422"/>
      <c r="HJA55" s="422"/>
      <c r="HJB55" s="422"/>
      <c r="HJC55" s="422"/>
      <c r="HJD55" s="422"/>
      <c r="HJE55" s="422"/>
      <c r="HJF55" s="422"/>
      <c r="HJG55" s="422"/>
      <c r="HJH55" s="422"/>
      <c r="HJI55" s="422"/>
      <c r="HJJ55" s="422"/>
      <c r="HJK55" s="422"/>
      <c r="HJL55" s="422"/>
      <c r="HJM55" s="422"/>
      <c r="HJN55" s="422"/>
      <c r="HJO55" s="422"/>
      <c r="HJP55" s="422"/>
      <c r="HJQ55" s="422"/>
      <c r="HJR55" s="422"/>
      <c r="HJS55" s="422"/>
      <c r="HJT55" s="422"/>
      <c r="HJU55" s="422"/>
      <c r="HJV55" s="422"/>
      <c r="HJW55" s="422"/>
      <c r="HJX55" s="422"/>
      <c r="HJY55" s="422"/>
      <c r="HJZ55" s="422"/>
      <c r="HKA55" s="422"/>
      <c r="HKB55" s="422"/>
      <c r="HKC55" s="422"/>
      <c r="HKD55" s="422"/>
      <c r="HKE55" s="422"/>
      <c r="HKF55" s="422"/>
      <c r="HKG55" s="422"/>
      <c r="HKH55" s="422"/>
      <c r="HKI55" s="422"/>
      <c r="HKJ55" s="422"/>
      <c r="HKK55" s="422"/>
      <c r="HKL55" s="422"/>
      <c r="HKM55" s="422"/>
      <c r="HKN55" s="422"/>
      <c r="HKO55" s="422"/>
      <c r="HKP55" s="422"/>
      <c r="HKQ55" s="422"/>
      <c r="HKR55" s="422"/>
      <c r="HKS55" s="422"/>
      <c r="HKT55" s="422"/>
      <c r="HKU55" s="422"/>
      <c r="HKV55" s="422"/>
      <c r="HKW55" s="422"/>
      <c r="HKX55" s="422"/>
      <c r="HKY55" s="422"/>
      <c r="HKZ55" s="422"/>
      <c r="HLA55" s="422"/>
      <c r="HLB55" s="422"/>
      <c r="HLC55" s="422"/>
      <c r="HLD55" s="422"/>
      <c r="HLE55" s="422"/>
      <c r="HLF55" s="422"/>
      <c r="HLG55" s="422"/>
      <c r="HLH55" s="422"/>
      <c r="HLI55" s="422"/>
      <c r="HLJ55" s="422"/>
      <c r="HLK55" s="422"/>
      <c r="HLL55" s="422"/>
      <c r="HLM55" s="422"/>
      <c r="HLN55" s="422"/>
      <c r="HLO55" s="422"/>
      <c r="HLP55" s="422"/>
      <c r="HLQ55" s="422"/>
      <c r="HLR55" s="422"/>
      <c r="HLS55" s="422"/>
      <c r="HLT55" s="422"/>
      <c r="HLU55" s="422"/>
      <c r="HLV55" s="422"/>
      <c r="HLW55" s="422"/>
      <c r="HLX55" s="422"/>
      <c r="HLY55" s="422"/>
      <c r="HLZ55" s="422"/>
      <c r="HMA55" s="422"/>
      <c r="HMB55" s="422"/>
      <c r="HMC55" s="422"/>
      <c r="HMD55" s="422"/>
      <c r="HME55" s="422"/>
      <c r="HMF55" s="422"/>
      <c r="HMG55" s="422"/>
      <c r="HMH55" s="422"/>
      <c r="HMI55" s="422"/>
      <c r="HMJ55" s="422"/>
      <c r="HMK55" s="422"/>
      <c r="HML55" s="422"/>
      <c r="HMM55" s="422"/>
      <c r="HMN55" s="422"/>
      <c r="HMO55" s="422"/>
      <c r="HMP55" s="422"/>
      <c r="HMQ55" s="422"/>
      <c r="HMR55" s="422"/>
      <c r="HMS55" s="422"/>
      <c r="HMT55" s="422"/>
      <c r="HMU55" s="422"/>
      <c r="HMV55" s="422"/>
      <c r="HMW55" s="422"/>
      <c r="HMX55" s="422"/>
      <c r="HMY55" s="422"/>
      <c r="HMZ55" s="422"/>
      <c r="HNA55" s="422"/>
      <c r="HNB55" s="422"/>
      <c r="HNC55" s="422"/>
      <c r="HND55" s="422"/>
      <c r="HNE55" s="422"/>
      <c r="HNF55" s="422"/>
      <c r="HNG55" s="422"/>
      <c r="HNH55" s="422"/>
      <c r="HNI55" s="422"/>
      <c r="HNJ55" s="422"/>
      <c r="HNK55" s="422"/>
      <c r="HNL55" s="422"/>
      <c r="HNM55" s="422"/>
      <c r="HNN55" s="422"/>
      <c r="HNO55" s="422"/>
      <c r="HNP55" s="422"/>
      <c r="HNQ55" s="422"/>
      <c r="HNR55" s="422"/>
      <c r="HNS55" s="422"/>
      <c r="HNT55" s="422"/>
      <c r="HNU55" s="422"/>
      <c r="HNV55" s="422"/>
      <c r="HNW55" s="422"/>
      <c r="HNX55" s="422"/>
      <c r="HNY55" s="422"/>
      <c r="HNZ55" s="422"/>
      <c r="HOA55" s="422"/>
      <c r="HOB55" s="422"/>
      <c r="HOC55" s="422"/>
      <c r="HOD55" s="422"/>
      <c r="HOE55" s="422"/>
      <c r="HOF55" s="422"/>
      <c r="HOG55" s="422"/>
      <c r="HOH55" s="422"/>
      <c r="HOI55" s="422"/>
      <c r="HOJ55" s="422"/>
      <c r="HOK55" s="422"/>
      <c r="HOL55" s="422"/>
      <c r="HOM55" s="422"/>
      <c r="HON55" s="422"/>
      <c r="HOO55" s="422"/>
      <c r="HOP55" s="422"/>
      <c r="HOQ55" s="422"/>
      <c r="HOR55" s="422"/>
      <c r="HOS55" s="422"/>
      <c r="HOT55" s="422"/>
      <c r="HOU55" s="422"/>
      <c r="HOV55" s="422"/>
      <c r="HOW55" s="422"/>
      <c r="HOX55" s="422"/>
      <c r="HOY55" s="422"/>
      <c r="HOZ55" s="422"/>
      <c r="HPA55" s="422"/>
      <c r="HPB55" s="422"/>
      <c r="HPC55" s="422"/>
      <c r="HPD55" s="422"/>
      <c r="HPE55" s="422"/>
      <c r="HPF55" s="422"/>
      <c r="HPG55" s="422"/>
      <c r="HPH55" s="422"/>
      <c r="HPI55" s="422"/>
      <c r="HPJ55" s="422"/>
      <c r="HPK55" s="422"/>
      <c r="HPL55" s="422"/>
      <c r="HPM55" s="422"/>
      <c r="HPN55" s="422"/>
      <c r="HPO55" s="422"/>
      <c r="HPP55" s="422"/>
      <c r="HPQ55" s="422"/>
      <c r="HPR55" s="422"/>
      <c r="HPS55" s="422"/>
      <c r="HPT55" s="422"/>
      <c r="HPU55" s="422"/>
      <c r="HPV55" s="422"/>
      <c r="HPW55" s="422"/>
      <c r="HPX55" s="422"/>
      <c r="HPY55" s="422"/>
      <c r="HPZ55" s="422"/>
      <c r="HQA55" s="422"/>
      <c r="HQB55" s="422"/>
      <c r="HQC55" s="422"/>
      <c r="HQD55" s="422"/>
      <c r="HQE55" s="422"/>
      <c r="HQF55" s="422"/>
      <c r="HQG55" s="422"/>
      <c r="HQH55" s="422"/>
      <c r="HQI55" s="422"/>
      <c r="HQJ55" s="422"/>
      <c r="HQK55" s="422"/>
      <c r="HQL55" s="422"/>
      <c r="HQM55" s="422"/>
      <c r="HQN55" s="422"/>
      <c r="HQO55" s="422"/>
      <c r="HQP55" s="422"/>
      <c r="HQQ55" s="422"/>
      <c r="HQR55" s="422"/>
      <c r="HQS55" s="422"/>
      <c r="HQT55" s="422"/>
      <c r="HQU55" s="422"/>
      <c r="HQV55" s="422"/>
      <c r="HQW55" s="422"/>
      <c r="HQX55" s="422"/>
      <c r="HQY55" s="422"/>
      <c r="HQZ55" s="422"/>
      <c r="HRA55" s="422"/>
      <c r="HRB55" s="422"/>
      <c r="HRC55" s="422"/>
      <c r="HRD55" s="422"/>
      <c r="HRE55" s="422"/>
      <c r="HRF55" s="422"/>
      <c r="HRG55" s="422"/>
      <c r="HRH55" s="422"/>
      <c r="HRI55" s="422"/>
      <c r="HRJ55" s="422"/>
      <c r="HRK55" s="422"/>
      <c r="HRL55" s="422"/>
      <c r="HRM55" s="422"/>
      <c r="HRN55" s="422"/>
      <c r="HRO55" s="422"/>
      <c r="HRP55" s="422"/>
      <c r="HRQ55" s="422"/>
      <c r="HRR55" s="422"/>
      <c r="HRS55" s="422"/>
      <c r="HRT55" s="422"/>
      <c r="HRU55" s="422"/>
      <c r="HRV55" s="422"/>
      <c r="HRW55" s="422"/>
      <c r="HRX55" s="422"/>
      <c r="HRY55" s="422"/>
      <c r="HRZ55" s="422"/>
      <c r="HSA55" s="422"/>
      <c r="HSB55" s="422"/>
      <c r="HSC55" s="422"/>
      <c r="HSD55" s="422"/>
      <c r="HSE55" s="422"/>
      <c r="HSF55" s="422"/>
      <c r="HSG55" s="422"/>
      <c r="HSH55" s="422"/>
      <c r="HSI55" s="422"/>
      <c r="HSJ55" s="422"/>
      <c r="HSK55" s="422"/>
      <c r="HSL55" s="422"/>
      <c r="HSM55" s="422"/>
      <c r="HSN55" s="422"/>
      <c r="HSO55" s="422"/>
      <c r="HSP55" s="422"/>
      <c r="HSQ55" s="422"/>
      <c r="HSR55" s="422"/>
      <c r="HSS55" s="422"/>
      <c r="HST55" s="422"/>
      <c r="HSU55" s="422"/>
      <c r="HSV55" s="422"/>
      <c r="HSW55" s="422"/>
      <c r="HSX55" s="422"/>
      <c r="HSY55" s="422"/>
      <c r="HSZ55" s="422"/>
      <c r="HTA55" s="422"/>
      <c r="HTB55" s="422"/>
      <c r="HTC55" s="422"/>
      <c r="HTD55" s="422"/>
      <c r="HTE55" s="422"/>
      <c r="HTF55" s="422"/>
      <c r="HTG55" s="422"/>
      <c r="HTH55" s="422"/>
      <c r="HTI55" s="422"/>
      <c r="HTJ55" s="422"/>
      <c r="HTK55" s="422"/>
      <c r="HTL55" s="422"/>
      <c r="HTM55" s="422"/>
      <c r="HTN55" s="422"/>
      <c r="HTO55" s="422"/>
      <c r="HTP55" s="422"/>
      <c r="HTQ55" s="422"/>
      <c r="HTR55" s="422"/>
      <c r="HTS55" s="422"/>
      <c r="HTT55" s="422"/>
      <c r="HTU55" s="422"/>
      <c r="HTV55" s="422"/>
      <c r="HTW55" s="422"/>
      <c r="HTX55" s="422"/>
      <c r="HTY55" s="422"/>
      <c r="HTZ55" s="422"/>
      <c r="HUA55" s="422"/>
      <c r="HUB55" s="422"/>
      <c r="HUC55" s="422"/>
      <c r="HUD55" s="422"/>
      <c r="HUE55" s="422"/>
      <c r="HUF55" s="422"/>
      <c r="HUG55" s="422"/>
      <c r="HUH55" s="422"/>
      <c r="HUI55" s="422"/>
      <c r="HUJ55" s="422"/>
      <c r="HUK55" s="422"/>
      <c r="HUL55" s="422"/>
      <c r="HUM55" s="422"/>
      <c r="HUN55" s="422"/>
      <c r="HUO55" s="422"/>
      <c r="HUP55" s="422"/>
      <c r="HUQ55" s="422"/>
      <c r="HUR55" s="422"/>
      <c r="HUS55" s="422"/>
      <c r="HUT55" s="422"/>
      <c r="HUU55" s="422"/>
      <c r="HUV55" s="422"/>
      <c r="HUW55" s="422"/>
      <c r="HUX55" s="422"/>
      <c r="HUY55" s="422"/>
      <c r="HUZ55" s="422"/>
      <c r="HVA55" s="422"/>
      <c r="HVB55" s="422"/>
      <c r="HVC55" s="422"/>
      <c r="HVD55" s="422"/>
      <c r="HVE55" s="422"/>
      <c r="HVF55" s="422"/>
      <c r="HVG55" s="422"/>
      <c r="HVH55" s="422"/>
      <c r="HVI55" s="422"/>
      <c r="HVJ55" s="422"/>
      <c r="HVK55" s="422"/>
      <c r="HVL55" s="422"/>
      <c r="HVM55" s="422"/>
      <c r="HVN55" s="422"/>
      <c r="HVO55" s="422"/>
      <c r="HVP55" s="422"/>
      <c r="HVQ55" s="422"/>
      <c r="HVR55" s="422"/>
      <c r="HVS55" s="422"/>
      <c r="HVT55" s="422"/>
      <c r="HVU55" s="422"/>
      <c r="HVV55" s="422"/>
      <c r="HVW55" s="422"/>
      <c r="HVX55" s="422"/>
      <c r="HVY55" s="422"/>
      <c r="HVZ55" s="422"/>
      <c r="HWA55" s="422"/>
      <c r="HWB55" s="422"/>
      <c r="HWC55" s="422"/>
      <c r="HWD55" s="422"/>
      <c r="HWE55" s="422"/>
      <c r="HWF55" s="422"/>
      <c r="HWG55" s="422"/>
      <c r="HWH55" s="422"/>
      <c r="HWI55" s="422"/>
      <c r="HWJ55" s="422"/>
      <c r="HWK55" s="422"/>
      <c r="HWL55" s="422"/>
      <c r="HWM55" s="422"/>
      <c r="HWN55" s="422"/>
      <c r="HWO55" s="422"/>
      <c r="HWP55" s="422"/>
      <c r="HWQ55" s="422"/>
      <c r="HWR55" s="422"/>
      <c r="HWS55" s="422"/>
      <c r="HWT55" s="422"/>
      <c r="HWU55" s="422"/>
      <c r="HWV55" s="422"/>
      <c r="HWW55" s="422"/>
      <c r="HWX55" s="422"/>
      <c r="HWY55" s="422"/>
      <c r="HWZ55" s="422"/>
      <c r="HXA55" s="422"/>
      <c r="HXB55" s="422"/>
      <c r="HXC55" s="422"/>
      <c r="HXD55" s="422"/>
      <c r="HXE55" s="422"/>
      <c r="HXF55" s="422"/>
      <c r="HXG55" s="422"/>
      <c r="HXH55" s="422"/>
      <c r="HXI55" s="422"/>
      <c r="HXJ55" s="422"/>
      <c r="HXK55" s="422"/>
      <c r="HXL55" s="422"/>
      <c r="HXM55" s="422"/>
      <c r="HXN55" s="422"/>
      <c r="HXO55" s="422"/>
      <c r="HXP55" s="422"/>
      <c r="HXQ55" s="422"/>
      <c r="HXR55" s="422"/>
      <c r="HXS55" s="422"/>
      <c r="HXT55" s="422"/>
      <c r="HXU55" s="422"/>
      <c r="HXV55" s="422"/>
      <c r="HXW55" s="422"/>
      <c r="HXX55" s="422"/>
      <c r="HXY55" s="422"/>
      <c r="HXZ55" s="422"/>
      <c r="HYA55" s="422"/>
      <c r="HYB55" s="422"/>
      <c r="HYC55" s="422"/>
      <c r="HYD55" s="422"/>
      <c r="HYE55" s="422"/>
      <c r="HYF55" s="422"/>
      <c r="HYG55" s="422"/>
      <c r="HYH55" s="422"/>
      <c r="HYI55" s="422"/>
      <c r="HYJ55" s="422"/>
      <c r="HYK55" s="422"/>
      <c r="HYL55" s="422"/>
      <c r="HYM55" s="422"/>
      <c r="HYN55" s="422"/>
      <c r="HYO55" s="422"/>
      <c r="HYP55" s="422"/>
      <c r="HYQ55" s="422"/>
      <c r="HYR55" s="422"/>
      <c r="HYS55" s="422"/>
      <c r="HYT55" s="422"/>
      <c r="HYU55" s="422"/>
      <c r="HYV55" s="422"/>
      <c r="HYW55" s="422"/>
      <c r="HYX55" s="422"/>
      <c r="HYY55" s="422"/>
      <c r="HYZ55" s="422"/>
      <c r="HZA55" s="422"/>
      <c r="HZB55" s="422"/>
      <c r="HZC55" s="422"/>
      <c r="HZD55" s="422"/>
      <c r="HZE55" s="422"/>
      <c r="HZF55" s="422"/>
      <c r="HZG55" s="422"/>
      <c r="HZH55" s="422"/>
      <c r="HZI55" s="422"/>
      <c r="HZJ55" s="422"/>
      <c r="HZK55" s="422"/>
      <c r="HZL55" s="422"/>
      <c r="HZM55" s="422"/>
      <c r="HZN55" s="422"/>
      <c r="HZO55" s="422"/>
      <c r="HZP55" s="422"/>
      <c r="HZQ55" s="422"/>
      <c r="HZR55" s="422"/>
      <c r="HZS55" s="422"/>
      <c r="HZT55" s="422"/>
      <c r="HZU55" s="422"/>
      <c r="HZV55" s="422"/>
      <c r="HZW55" s="422"/>
      <c r="HZX55" s="422"/>
      <c r="HZY55" s="422"/>
      <c r="HZZ55" s="422"/>
      <c r="IAA55" s="422"/>
      <c r="IAB55" s="422"/>
      <c r="IAC55" s="422"/>
      <c r="IAD55" s="422"/>
      <c r="IAE55" s="422"/>
      <c r="IAF55" s="422"/>
      <c r="IAG55" s="422"/>
      <c r="IAH55" s="422"/>
      <c r="IAI55" s="422"/>
      <c r="IAJ55" s="422"/>
      <c r="IAK55" s="422"/>
      <c r="IAL55" s="422"/>
      <c r="IAM55" s="422"/>
      <c r="IAN55" s="422"/>
      <c r="IAO55" s="422"/>
      <c r="IAP55" s="422"/>
      <c r="IAQ55" s="422"/>
      <c r="IAR55" s="422"/>
      <c r="IAS55" s="422"/>
      <c r="IAT55" s="422"/>
      <c r="IAU55" s="422"/>
      <c r="IAV55" s="422"/>
      <c r="IAW55" s="422"/>
      <c r="IAX55" s="422"/>
      <c r="IAY55" s="422"/>
      <c r="IAZ55" s="422"/>
      <c r="IBA55" s="422"/>
      <c r="IBB55" s="422"/>
      <c r="IBC55" s="422"/>
      <c r="IBD55" s="422"/>
      <c r="IBE55" s="422"/>
      <c r="IBF55" s="422"/>
      <c r="IBG55" s="422"/>
      <c r="IBH55" s="422"/>
      <c r="IBI55" s="422"/>
      <c r="IBJ55" s="422"/>
      <c r="IBK55" s="422"/>
      <c r="IBL55" s="422"/>
      <c r="IBM55" s="422"/>
      <c r="IBN55" s="422"/>
      <c r="IBO55" s="422"/>
      <c r="IBP55" s="422"/>
      <c r="IBQ55" s="422"/>
      <c r="IBR55" s="422"/>
      <c r="IBS55" s="422"/>
      <c r="IBT55" s="422"/>
      <c r="IBU55" s="422"/>
      <c r="IBV55" s="422"/>
      <c r="IBW55" s="422"/>
      <c r="IBX55" s="422"/>
      <c r="IBY55" s="422"/>
      <c r="IBZ55" s="422"/>
      <c r="ICA55" s="422"/>
      <c r="ICB55" s="422"/>
      <c r="ICC55" s="422"/>
      <c r="ICD55" s="422"/>
      <c r="ICE55" s="422"/>
      <c r="ICF55" s="422"/>
      <c r="ICG55" s="422"/>
      <c r="ICH55" s="422"/>
      <c r="ICI55" s="422"/>
      <c r="ICJ55" s="422"/>
      <c r="ICK55" s="422"/>
      <c r="ICL55" s="422"/>
      <c r="ICM55" s="422"/>
      <c r="ICN55" s="422"/>
      <c r="ICO55" s="422"/>
      <c r="ICP55" s="422"/>
      <c r="ICQ55" s="422"/>
      <c r="ICR55" s="422"/>
      <c r="ICS55" s="422"/>
      <c r="ICT55" s="422"/>
      <c r="ICU55" s="422"/>
      <c r="ICV55" s="422"/>
      <c r="ICW55" s="422"/>
      <c r="ICX55" s="422"/>
      <c r="ICY55" s="422"/>
      <c r="ICZ55" s="422"/>
      <c r="IDA55" s="422"/>
      <c r="IDB55" s="422"/>
      <c r="IDC55" s="422"/>
      <c r="IDD55" s="422"/>
      <c r="IDE55" s="422"/>
      <c r="IDF55" s="422"/>
      <c r="IDG55" s="422"/>
      <c r="IDH55" s="422"/>
      <c r="IDI55" s="422"/>
      <c r="IDJ55" s="422"/>
      <c r="IDK55" s="422"/>
      <c r="IDL55" s="422"/>
      <c r="IDM55" s="422"/>
      <c r="IDN55" s="422"/>
      <c r="IDO55" s="422"/>
      <c r="IDP55" s="422"/>
      <c r="IDQ55" s="422"/>
      <c r="IDR55" s="422"/>
      <c r="IDS55" s="422"/>
      <c r="IDT55" s="422"/>
      <c r="IDU55" s="422"/>
      <c r="IDV55" s="422"/>
      <c r="IDW55" s="422"/>
      <c r="IDX55" s="422"/>
      <c r="IDY55" s="422"/>
      <c r="IDZ55" s="422"/>
      <c r="IEA55" s="422"/>
      <c r="IEB55" s="422"/>
      <c r="IEC55" s="422"/>
      <c r="IED55" s="422"/>
      <c r="IEE55" s="422"/>
      <c r="IEF55" s="422"/>
      <c r="IEG55" s="422"/>
      <c r="IEH55" s="422"/>
      <c r="IEI55" s="422"/>
      <c r="IEJ55" s="422"/>
      <c r="IEK55" s="422"/>
      <c r="IEL55" s="422"/>
      <c r="IEM55" s="422"/>
      <c r="IEN55" s="422"/>
      <c r="IEO55" s="422"/>
      <c r="IEP55" s="422"/>
      <c r="IEQ55" s="422"/>
      <c r="IER55" s="422"/>
      <c r="IES55" s="422"/>
      <c r="IET55" s="422"/>
      <c r="IEU55" s="422"/>
      <c r="IEV55" s="422"/>
      <c r="IEW55" s="422"/>
      <c r="IEX55" s="422"/>
      <c r="IEY55" s="422"/>
      <c r="IEZ55" s="422"/>
      <c r="IFA55" s="422"/>
      <c r="IFB55" s="422"/>
      <c r="IFC55" s="422"/>
      <c r="IFD55" s="422"/>
      <c r="IFE55" s="422"/>
      <c r="IFF55" s="422"/>
      <c r="IFG55" s="422"/>
      <c r="IFH55" s="422"/>
      <c r="IFI55" s="422"/>
      <c r="IFJ55" s="422"/>
      <c r="IFK55" s="422"/>
      <c r="IFL55" s="422"/>
      <c r="IFM55" s="422"/>
      <c r="IFN55" s="422"/>
      <c r="IFO55" s="422"/>
      <c r="IFP55" s="422"/>
      <c r="IFQ55" s="422"/>
      <c r="IFR55" s="422"/>
      <c r="IFS55" s="422"/>
      <c r="IFT55" s="422"/>
      <c r="IFU55" s="422"/>
      <c r="IFV55" s="422"/>
      <c r="IFW55" s="422"/>
      <c r="IFX55" s="422"/>
      <c r="IFY55" s="422"/>
      <c r="IFZ55" s="422"/>
      <c r="IGA55" s="422"/>
      <c r="IGB55" s="422"/>
      <c r="IGC55" s="422"/>
      <c r="IGD55" s="422"/>
      <c r="IGE55" s="422"/>
      <c r="IGF55" s="422"/>
      <c r="IGG55" s="422"/>
      <c r="IGH55" s="422"/>
      <c r="IGI55" s="422"/>
      <c r="IGJ55" s="422"/>
      <c r="IGK55" s="422"/>
      <c r="IGL55" s="422"/>
      <c r="IGM55" s="422"/>
      <c r="IGN55" s="422"/>
      <c r="IGO55" s="422"/>
      <c r="IGP55" s="422"/>
      <c r="IGQ55" s="422"/>
      <c r="IGR55" s="422"/>
      <c r="IGS55" s="422"/>
      <c r="IGT55" s="422"/>
      <c r="IGU55" s="422"/>
      <c r="IGV55" s="422"/>
      <c r="IGW55" s="422"/>
      <c r="IGX55" s="422"/>
      <c r="IGY55" s="422"/>
      <c r="IGZ55" s="422"/>
      <c r="IHA55" s="422"/>
      <c r="IHB55" s="422"/>
      <c r="IHC55" s="422"/>
      <c r="IHD55" s="422"/>
      <c r="IHE55" s="422"/>
      <c r="IHF55" s="422"/>
      <c r="IHG55" s="422"/>
      <c r="IHH55" s="422"/>
      <c r="IHI55" s="422"/>
      <c r="IHJ55" s="422"/>
      <c r="IHK55" s="422"/>
      <c r="IHL55" s="422"/>
      <c r="IHM55" s="422"/>
      <c r="IHN55" s="422"/>
      <c r="IHO55" s="422"/>
      <c r="IHP55" s="422"/>
      <c r="IHQ55" s="422"/>
      <c r="IHR55" s="422"/>
      <c r="IHS55" s="422"/>
      <c r="IHT55" s="422"/>
      <c r="IHU55" s="422"/>
      <c r="IHV55" s="422"/>
      <c r="IHW55" s="422"/>
      <c r="IHX55" s="422"/>
      <c r="IHY55" s="422"/>
      <c r="IHZ55" s="422"/>
      <c r="IIA55" s="422"/>
      <c r="IIB55" s="422"/>
      <c r="IIC55" s="422"/>
      <c r="IID55" s="422"/>
      <c r="IIE55" s="422"/>
      <c r="IIF55" s="422"/>
      <c r="IIG55" s="422"/>
      <c r="IIH55" s="422"/>
      <c r="III55" s="422"/>
      <c r="IIJ55" s="422"/>
      <c r="IIK55" s="422"/>
      <c r="IIL55" s="422"/>
      <c r="IIM55" s="422"/>
      <c r="IIN55" s="422"/>
      <c r="IIO55" s="422"/>
      <c r="IIP55" s="422"/>
      <c r="IIQ55" s="422"/>
      <c r="IIR55" s="422"/>
      <c r="IIS55" s="422"/>
      <c r="IIT55" s="422"/>
      <c r="IIU55" s="422"/>
      <c r="IIV55" s="422"/>
      <c r="IIW55" s="422"/>
      <c r="IIX55" s="422"/>
      <c r="IIY55" s="422"/>
      <c r="IIZ55" s="422"/>
      <c r="IJA55" s="422"/>
      <c r="IJB55" s="422"/>
      <c r="IJC55" s="422"/>
      <c r="IJD55" s="422"/>
      <c r="IJE55" s="422"/>
      <c r="IJF55" s="422"/>
      <c r="IJG55" s="422"/>
      <c r="IJH55" s="422"/>
      <c r="IJI55" s="422"/>
      <c r="IJJ55" s="422"/>
      <c r="IJK55" s="422"/>
      <c r="IJL55" s="422"/>
      <c r="IJM55" s="422"/>
      <c r="IJN55" s="422"/>
      <c r="IJO55" s="422"/>
      <c r="IJP55" s="422"/>
      <c r="IJQ55" s="422"/>
      <c r="IJR55" s="422"/>
      <c r="IJS55" s="422"/>
      <c r="IJT55" s="422"/>
      <c r="IJU55" s="422"/>
      <c r="IJV55" s="422"/>
      <c r="IJW55" s="422"/>
      <c r="IJX55" s="422"/>
      <c r="IJY55" s="422"/>
      <c r="IJZ55" s="422"/>
      <c r="IKA55" s="422"/>
      <c r="IKB55" s="422"/>
      <c r="IKC55" s="422"/>
      <c r="IKD55" s="422"/>
      <c r="IKE55" s="422"/>
      <c r="IKF55" s="422"/>
      <c r="IKG55" s="422"/>
      <c r="IKH55" s="422"/>
      <c r="IKI55" s="422"/>
      <c r="IKJ55" s="422"/>
      <c r="IKK55" s="422"/>
      <c r="IKL55" s="422"/>
      <c r="IKM55" s="422"/>
      <c r="IKN55" s="422"/>
      <c r="IKO55" s="422"/>
      <c r="IKP55" s="422"/>
      <c r="IKQ55" s="422"/>
      <c r="IKR55" s="422"/>
      <c r="IKS55" s="422"/>
      <c r="IKT55" s="422"/>
      <c r="IKU55" s="422"/>
      <c r="IKV55" s="422"/>
      <c r="IKW55" s="422"/>
      <c r="IKX55" s="422"/>
      <c r="IKY55" s="422"/>
      <c r="IKZ55" s="422"/>
      <c r="ILA55" s="422"/>
      <c r="ILB55" s="422"/>
      <c r="ILC55" s="422"/>
      <c r="ILD55" s="422"/>
      <c r="ILE55" s="422"/>
      <c r="ILF55" s="422"/>
      <c r="ILG55" s="422"/>
      <c r="ILH55" s="422"/>
      <c r="ILI55" s="422"/>
      <c r="ILJ55" s="422"/>
      <c r="ILK55" s="422"/>
      <c r="ILL55" s="422"/>
      <c r="ILM55" s="422"/>
      <c r="ILN55" s="422"/>
      <c r="ILO55" s="422"/>
      <c r="ILP55" s="422"/>
      <c r="ILQ55" s="422"/>
      <c r="ILR55" s="422"/>
      <c r="ILS55" s="422"/>
      <c r="ILT55" s="422"/>
      <c r="ILU55" s="422"/>
      <c r="ILV55" s="422"/>
      <c r="ILW55" s="422"/>
      <c r="ILX55" s="422"/>
      <c r="ILY55" s="422"/>
      <c r="ILZ55" s="422"/>
      <c r="IMA55" s="422"/>
      <c r="IMB55" s="422"/>
      <c r="IMC55" s="422"/>
      <c r="IMD55" s="422"/>
      <c r="IME55" s="422"/>
      <c r="IMF55" s="422"/>
      <c r="IMG55" s="422"/>
      <c r="IMH55" s="422"/>
      <c r="IMI55" s="422"/>
      <c r="IMJ55" s="422"/>
      <c r="IMK55" s="422"/>
      <c r="IML55" s="422"/>
      <c r="IMM55" s="422"/>
      <c r="IMN55" s="422"/>
      <c r="IMO55" s="422"/>
      <c r="IMP55" s="422"/>
      <c r="IMQ55" s="422"/>
      <c r="IMR55" s="422"/>
      <c r="IMS55" s="422"/>
      <c r="IMT55" s="422"/>
      <c r="IMU55" s="422"/>
      <c r="IMV55" s="422"/>
      <c r="IMW55" s="422"/>
      <c r="IMX55" s="422"/>
      <c r="IMY55" s="422"/>
      <c r="IMZ55" s="422"/>
      <c r="INA55" s="422"/>
      <c r="INB55" s="422"/>
      <c r="INC55" s="422"/>
      <c r="IND55" s="422"/>
      <c r="INE55" s="422"/>
      <c r="INF55" s="422"/>
      <c r="ING55" s="422"/>
      <c r="INH55" s="422"/>
      <c r="INI55" s="422"/>
      <c r="INJ55" s="422"/>
      <c r="INK55" s="422"/>
      <c r="INL55" s="422"/>
      <c r="INM55" s="422"/>
      <c r="INN55" s="422"/>
      <c r="INO55" s="422"/>
      <c r="INP55" s="422"/>
      <c r="INQ55" s="422"/>
      <c r="INR55" s="422"/>
      <c r="INS55" s="422"/>
      <c r="INT55" s="422"/>
      <c r="INU55" s="422"/>
      <c r="INV55" s="422"/>
      <c r="INW55" s="422"/>
      <c r="INX55" s="422"/>
      <c r="INY55" s="422"/>
      <c r="INZ55" s="422"/>
      <c r="IOA55" s="422"/>
      <c r="IOB55" s="422"/>
      <c r="IOC55" s="422"/>
      <c r="IOD55" s="422"/>
      <c r="IOE55" s="422"/>
      <c r="IOF55" s="422"/>
      <c r="IOG55" s="422"/>
      <c r="IOH55" s="422"/>
      <c r="IOI55" s="422"/>
      <c r="IOJ55" s="422"/>
      <c r="IOK55" s="422"/>
      <c r="IOL55" s="422"/>
      <c r="IOM55" s="422"/>
      <c r="ION55" s="422"/>
      <c r="IOO55" s="422"/>
      <c r="IOP55" s="422"/>
      <c r="IOQ55" s="422"/>
      <c r="IOR55" s="422"/>
      <c r="IOS55" s="422"/>
      <c r="IOT55" s="422"/>
      <c r="IOU55" s="422"/>
      <c r="IOV55" s="422"/>
      <c r="IOW55" s="422"/>
      <c r="IOX55" s="422"/>
      <c r="IOY55" s="422"/>
      <c r="IOZ55" s="422"/>
      <c r="IPA55" s="422"/>
      <c r="IPB55" s="422"/>
      <c r="IPC55" s="422"/>
      <c r="IPD55" s="422"/>
      <c r="IPE55" s="422"/>
      <c r="IPF55" s="422"/>
      <c r="IPG55" s="422"/>
      <c r="IPH55" s="422"/>
      <c r="IPI55" s="422"/>
      <c r="IPJ55" s="422"/>
      <c r="IPK55" s="422"/>
      <c r="IPL55" s="422"/>
      <c r="IPM55" s="422"/>
      <c r="IPN55" s="422"/>
      <c r="IPO55" s="422"/>
      <c r="IPP55" s="422"/>
      <c r="IPQ55" s="422"/>
      <c r="IPR55" s="422"/>
      <c r="IPS55" s="422"/>
      <c r="IPT55" s="422"/>
      <c r="IPU55" s="422"/>
      <c r="IPV55" s="422"/>
      <c r="IPW55" s="422"/>
      <c r="IPX55" s="422"/>
      <c r="IPY55" s="422"/>
      <c r="IPZ55" s="422"/>
      <c r="IQA55" s="422"/>
      <c r="IQB55" s="422"/>
      <c r="IQC55" s="422"/>
      <c r="IQD55" s="422"/>
      <c r="IQE55" s="422"/>
      <c r="IQF55" s="422"/>
      <c r="IQG55" s="422"/>
      <c r="IQH55" s="422"/>
      <c r="IQI55" s="422"/>
      <c r="IQJ55" s="422"/>
      <c r="IQK55" s="422"/>
      <c r="IQL55" s="422"/>
      <c r="IQM55" s="422"/>
      <c r="IQN55" s="422"/>
      <c r="IQO55" s="422"/>
      <c r="IQP55" s="422"/>
      <c r="IQQ55" s="422"/>
      <c r="IQR55" s="422"/>
      <c r="IQS55" s="422"/>
      <c r="IQT55" s="422"/>
      <c r="IQU55" s="422"/>
      <c r="IQV55" s="422"/>
      <c r="IQW55" s="422"/>
      <c r="IQX55" s="422"/>
      <c r="IQY55" s="422"/>
      <c r="IQZ55" s="422"/>
      <c r="IRA55" s="422"/>
      <c r="IRB55" s="422"/>
      <c r="IRC55" s="422"/>
      <c r="IRD55" s="422"/>
      <c r="IRE55" s="422"/>
      <c r="IRF55" s="422"/>
      <c r="IRG55" s="422"/>
      <c r="IRH55" s="422"/>
      <c r="IRI55" s="422"/>
      <c r="IRJ55" s="422"/>
      <c r="IRK55" s="422"/>
      <c r="IRL55" s="422"/>
      <c r="IRM55" s="422"/>
      <c r="IRN55" s="422"/>
      <c r="IRO55" s="422"/>
      <c r="IRP55" s="422"/>
      <c r="IRQ55" s="422"/>
      <c r="IRR55" s="422"/>
      <c r="IRS55" s="422"/>
      <c r="IRT55" s="422"/>
      <c r="IRU55" s="422"/>
      <c r="IRV55" s="422"/>
      <c r="IRW55" s="422"/>
      <c r="IRX55" s="422"/>
      <c r="IRY55" s="422"/>
      <c r="IRZ55" s="422"/>
      <c r="ISA55" s="422"/>
      <c r="ISB55" s="422"/>
      <c r="ISC55" s="422"/>
      <c r="ISD55" s="422"/>
      <c r="ISE55" s="422"/>
      <c r="ISF55" s="422"/>
      <c r="ISG55" s="422"/>
      <c r="ISH55" s="422"/>
      <c r="ISI55" s="422"/>
      <c r="ISJ55" s="422"/>
      <c r="ISK55" s="422"/>
      <c r="ISL55" s="422"/>
      <c r="ISM55" s="422"/>
      <c r="ISN55" s="422"/>
      <c r="ISO55" s="422"/>
      <c r="ISP55" s="422"/>
      <c r="ISQ55" s="422"/>
      <c r="ISR55" s="422"/>
      <c r="ISS55" s="422"/>
      <c r="IST55" s="422"/>
      <c r="ISU55" s="422"/>
      <c r="ISV55" s="422"/>
      <c r="ISW55" s="422"/>
      <c r="ISX55" s="422"/>
      <c r="ISY55" s="422"/>
      <c r="ISZ55" s="422"/>
      <c r="ITA55" s="422"/>
      <c r="ITB55" s="422"/>
      <c r="ITC55" s="422"/>
      <c r="ITD55" s="422"/>
      <c r="ITE55" s="422"/>
      <c r="ITF55" s="422"/>
      <c r="ITG55" s="422"/>
      <c r="ITH55" s="422"/>
      <c r="ITI55" s="422"/>
      <c r="ITJ55" s="422"/>
      <c r="ITK55" s="422"/>
      <c r="ITL55" s="422"/>
      <c r="ITM55" s="422"/>
      <c r="ITN55" s="422"/>
      <c r="ITO55" s="422"/>
      <c r="ITP55" s="422"/>
      <c r="ITQ55" s="422"/>
      <c r="ITR55" s="422"/>
      <c r="ITS55" s="422"/>
      <c r="ITT55" s="422"/>
      <c r="ITU55" s="422"/>
      <c r="ITV55" s="422"/>
      <c r="ITW55" s="422"/>
      <c r="ITX55" s="422"/>
      <c r="ITY55" s="422"/>
      <c r="ITZ55" s="422"/>
      <c r="IUA55" s="422"/>
      <c r="IUB55" s="422"/>
      <c r="IUC55" s="422"/>
      <c r="IUD55" s="422"/>
      <c r="IUE55" s="422"/>
      <c r="IUF55" s="422"/>
      <c r="IUG55" s="422"/>
      <c r="IUH55" s="422"/>
      <c r="IUI55" s="422"/>
      <c r="IUJ55" s="422"/>
      <c r="IUK55" s="422"/>
      <c r="IUL55" s="422"/>
      <c r="IUM55" s="422"/>
      <c r="IUN55" s="422"/>
      <c r="IUO55" s="422"/>
      <c r="IUP55" s="422"/>
      <c r="IUQ55" s="422"/>
      <c r="IUR55" s="422"/>
      <c r="IUS55" s="422"/>
      <c r="IUT55" s="422"/>
      <c r="IUU55" s="422"/>
      <c r="IUV55" s="422"/>
      <c r="IUW55" s="422"/>
      <c r="IUX55" s="422"/>
      <c r="IUY55" s="422"/>
      <c r="IUZ55" s="422"/>
      <c r="IVA55" s="422"/>
      <c r="IVB55" s="422"/>
      <c r="IVC55" s="422"/>
      <c r="IVD55" s="422"/>
      <c r="IVE55" s="422"/>
      <c r="IVF55" s="422"/>
      <c r="IVG55" s="422"/>
      <c r="IVH55" s="422"/>
      <c r="IVI55" s="422"/>
      <c r="IVJ55" s="422"/>
      <c r="IVK55" s="422"/>
      <c r="IVL55" s="422"/>
      <c r="IVM55" s="422"/>
      <c r="IVN55" s="422"/>
      <c r="IVO55" s="422"/>
      <c r="IVP55" s="422"/>
      <c r="IVQ55" s="422"/>
      <c r="IVR55" s="422"/>
      <c r="IVS55" s="422"/>
      <c r="IVT55" s="422"/>
      <c r="IVU55" s="422"/>
      <c r="IVV55" s="422"/>
      <c r="IVW55" s="422"/>
      <c r="IVX55" s="422"/>
      <c r="IVY55" s="422"/>
      <c r="IVZ55" s="422"/>
      <c r="IWA55" s="422"/>
      <c r="IWB55" s="422"/>
      <c r="IWC55" s="422"/>
      <c r="IWD55" s="422"/>
      <c r="IWE55" s="422"/>
      <c r="IWF55" s="422"/>
      <c r="IWG55" s="422"/>
      <c r="IWH55" s="422"/>
      <c r="IWI55" s="422"/>
      <c r="IWJ55" s="422"/>
      <c r="IWK55" s="422"/>
      <c r="IWL55" s="422"/>
      <c r="IWM55" s="422"/>
      <c r="IWN55" s="422"/>
      <c r="IWO55" s="422"/>
      <c r="IWP55" s="422"/>
      <c r="IWQ55" s="422"/>
      <c r="IWR55" s="422"/>
      <c r="IWS55" s="422"/>
      <c r="IWT55" s="422"/>
      <c r="IWU55" s="422"/>
      <c r="IWV55" s="422"/>
      <c r="IWW55" s="422"/>
      <c r="IWX55" s="422"/>
      <c r="IWY55" s="422"/>
      <c r="IWZ55" s="422"/>
      <c r="IXA55" s="422"/>
      <c r="IXB55" s="422"/>
      <c r="IXC55" s="422"/>
      <c r="IXD55" s="422"/>
      <c r="IXE55" s="422"/>
      <c r="IXF55" s="422"/>
      <c r="IXG55" s="422"/>
      <c r="IXH55" s="422"/>
      <c r="IXI55" s="422"/>
      <c r="IXJ55" s="422"/>
      <c r="IXK55" s="422"/>
      <c r="IXL55" s="422"/>
      <c r="IXM55" s="422"/>
      <c r="IXN55" s="422"/>
      <c r="IXO55" s="422"/>
      <c r="IXP55" s="422"/>
      <c r="IXQ55" s="422"/>
      <c r="IXR55" s="422"/>
      <c r="IXS55" s="422"/>
      <c r="IXT55" s="422"/>
      <c r="IXU55" s="422"/>
      <c r="IXV55" s="422"/>
      <c r="IXW55" s="422"/>
      <c r="IXX55" s="422"/>
      <c r="IXY55" s="422"/>
      <c r="IXZ55" s="422"/>
      <c r="IYA55" s="422"/>
      <c r="IYB55" s="422"/>
      <c r="IYC55" s="422"/>
      <c r="IYD55" s="422"/>
      <c r="IYE55" s="422"/>
      <c r="IYF55" s="422"/>
      <c r="IYG55" s="422"/>
      <c r="IYH55" s="422"/>
      <c r="IYI55" s="422"/>
      <c r="IYJ55" s="422"/>
      <c r="IYK55" s="422"/>
      <c r="IYL55" s="422"/>
      <c r="IYM55" s="422"/>
      <c r="IYN55" s="422"/>
      <c r="IYO55" s="422"/>
      <c r="IYP55" s="422"/>
      <c r="IYQ55" s="422"/>
      <c r="IYR55" s="422"/>
      <c r="IYS55" s="422"/>
      <c r="IYT55" s="422"/>
      <c r="IYU55" s="422"/>
      <c r="IYV55" s="422"/>
      <c r="IYW55" s="422"/>
      <c r="IYX55" s="422"/>
      <c r="IYY55" s="422"/>
      <c r="IYZ55" s="422"/>
      <c r="IZA55" s="422"/>
      <c r="IZB55" s="422"/>
      <c r="IZC55" s="422"/>
      <c r="IZD55" s="422"/>
      <c r="IZE55" s="422"/>
      <c r="IZF55" s="422"/>
      <c r="IZG55" s="422"/>
      <c r="IZH55" s="422"/>
      <c r="IZI55" s="422"/>
      <c r="IZJ55" s="422"/>
      <c r="IZK55" s="422"/>
      <c r="IZL55" s="422"/>
      <c r="IZM55" s="422"/>
      <c r="IZN55" s="422"/>
      <c r="IZO55" s="422"/>
      <c r="IZP55" s="422"/>
      <c r="IZQ55" s="422"/>
      <c r="IZR55" s="422"/>
      <c r="IZS55" s="422"/>
      <c r="IZT55" s="422"/>
      <c r="IZU55" s="422"/>
      <c r="IZV55" s="422"/>
      <c r="IZW55" s="422"/>
      <c r="IZX55" s="422"/>
      <c r="IZY55" s="422"/>
      <c r="IZZ55" s="422"/>
      <c r="JAA55" s="422"/>
      <c r="JAB55" s="422"/>
      <c r="JAC55" s="422"/>
      <c r="JAD55" s="422"/>
      <c r="JAE55" s="422"/>
      <c r="JAF55" s="422"/>
      <c r="JAG55" s="422"/>
      <c r="JAH55" s="422"/>
      <c r="JAI55" s="422"/>
      <c r="JAJ55" s="422"/>
      <c r="JAK55" s="422"/>
      <c r="JAL55" s="422"/>
      <c r="JAM55" s="422"/>
      <c r="JAN55" s="422"/>
      <c r="JAO55" s="422"/>
      <c r="JAP55" s="422"/>
      <c r="JAQ55" s="422"/>
      <c r="JAR55" s="422"/>
      <c r="JAS55" s="422"/>
      <c r="JAT55" s="422"/>
      <c r="JAU55" s="422"/>
      <c r="JAV55" s="422"/>
      <c r="JAW55" s="422"/>
      <c r="JAX55" s="422"/>
      <c r="JAY55" s="422"/>
      <c r="JAZ55" s="422"/>
      <c r="JBA55" s="422"/>
      <c r="JBB55" s="422"/>
      <c r="JBC55" s="422"/>
      <c r="JBD55" s="422"/>
      <c r="JBE55" s="422"/>
      <c r="JBF55" s="422"/>
      <c r="JBG55" s="422"/>
      <c r="JBH55" s="422"/>
      <c r="JBI55" s="422"/>
      <c r="JBJ55" s="422"/>
      <c r="JBK55" s="422"/>
      <c r="JBL55" s="422"/>
      <c r="JBM55" s="422"/>
      <c r="JBN55" s="422"/>
      <c r="JBO55" s="422"/>
      <c r="JBP55" s="422"/>
      <c r="JBQ55" s="422"/>
      <c r="JBR55" s="422"/>
      <c r="JBS55" s="422"/>
      <c r="JBT55" s="422"/>
      <c r="JBU55" s="422"/>
      <c r="JBV55" s="422"/>
      <c r="JBW55" s="422"/>
      <c r="JBX55" s="422"/>
      <c r="JBY55" s="422"/>
      <c r="JBZ55" s="422"/>
      <c r="JCA55" s="422"/>
      <c r="JCB55" s="422"/>
      <c r="JCC55" s="422"/>
      <c r="JCD55" s="422"/>
      <c r="JCE55" s="422"/>
      <c r="JCF55" s="422"/>
      <c r="JCG55" s="422"/>
      <c r="JCH55" s="422"/>
      <c r="JCI55" s="422"/>
      <c r="JCJ55" s="422"/>
      <c r="JCK55" s="422"/>
      <c r="JCL55" s="422"/>
      <c r="JCM55" s="422"/>
      <c r="JCN55" s="422"/>
      <c r="JCO55" s="422"/>
      <c r="JCP55" s="422"/>
      <c r="JCQ55" s="422"/>
      <c r="JCR55" s="422"/>
      <c r="JCS55" s="422"/>
      <c r="JCT55" s="422"/>
      <c r="JCU55" s="422"/>
      <c r="JCV55" s="422"/>
      <c r="JCW55" s="422"/>
      <c r="JCX55" s="422"/>
      <c r="JCY55" s="422"/>
      <c r="JCZ55" s="422"/>
      <c r="JDA55" s="422"/>
      <c r="JDB55" s="422"/>
      <c r="JDC55" s="422"/>
      <c r="JDD55" s="422"/>
      <c r="JDE55" s="422"/>
      <c r="JDF55" s="422"/>
      <c r="JDG55" s="422"/>
      <c r="JDH55" s="422"/>
      <c r="JDI55" s="422"/>
      <c r="JDJ55" s="422"/>
      <c r="JDK55" s="422"/>
      <c r="JDL55" s="422"/>
      <c r="JDM55" s="422"/>
      <c r="JDN55" s="422"/>
      <c r="JDO55" s="422"/>
      <c r="JDP55" s="422"/>
      <c r="JDQ55" s="422"/>
      <c r="JDR55" s="422"/>
      <c r="JDS55" s="422"/>
      <c r="JDT55" s="422"/>
      <c r="JDU55" s="422"/>
      <c r="JDV55" s="422"/>
      <c r="JDW55" s="422"/>
      <c r="JDX55" s="422"/>
      <c r="JDY55" s="422"/>
      <c r="JDZ55" s="422"/>
      <c r="JEA55" s="422"/>
      <c r="JEB55" s="422"/>
      <c r="JEC55" s="422"/>
      <c r="JED55" s="422"/>
      <c r="JEE55" s="422"/>
      <c r="JEF55" s="422"/>
      <c r="JEG55" s="422"/>
      <c r="JEH55" s="422"/>
      <c r="JEI55" s="422"/>
      <c r="JEJ55" s="422"/>
      <c r="JEK55" s="422"/>
      <c r="JEL55" s="422"/>
      <c r="JEM55" s="422"/>
      <c r="JEN55" s="422"/>
      <c r="JEO55" s="422"/>
      <c r="JEP55" s="422"/>
      <c r="JEQ55" s="422"/>
      <c r="JER55" s="422"/>
      <c r="JES55" s="422"/>
      <c r="JET55" s="422"/>
      <c r="JEU55" s="422"/>
      <c r="JEV55" s="422"/>
      <c r="JEW55" s="422"/>
      <c r="JEX55" s="422"/>
      <c r="JEY55" s="422"/>
      <c r="JEZ55" s="422"/>
      <c r="JFA55" s="422"/>
      <c r="JFB55" s="422"/>
      <c r="JFC55" s="422"/>
      <c r="JFD55" s="422"/>
      <c r="JFE55" s="422"/>
      <c r="JFF55" s="422"/>
      <c r="JFG55" s="422"/>
      <c r="JFH55" s="422"/>
      <c r="JFI55" s="422"/>
      <c r="JFJ55" s="422"/>
      <c r="JFK55" s="422"/>
      <c r="JFL55" s="422"/>
      <c r="JFM55" s="422"/>
      <c r="JFN55" s="422"/>
      <c r="JFO55" s="422"/>
      <c r="JFP55" s="422"/>
      <c r="JFQ55" s="422"/>
      <c r="JFR55" s="422"/>
      <c r="JFS55" s="422"/>
      <c r="JFT55" s="422"/>
      <c r="JFU55" s="422"/>
      <c r="JFV55" s="422"/>
      <c r="JFW55" s="422"/>
      <c r="JFX55" s="422"/>
      <c r="JFY55" s="422"/>
      <c r="JFZ55" s="422"/>
      <c r="JGA55" s="422"/>
      <c r="JGB55" s="422"/>
      <c r="JGC55" s="422"/>
      <c r="JGD55" s="422"/>
      <c r="JGE55" s="422"/>
      <c r="JGF55" s="422"/>
      <c r="JGG55" s="422"/>
      <c r="JGH55" s="422"/>
      <c r="JGI55" s="422"/>
      <c r="JGJ55" s="422"/>
      <c r="JGK55" s="422"/>
      <c r="JGL55" s="422"/>
      <c r="JGM55" s="422"/>
      <c r="JGN55" s="422"/>
      <c r="JGO55" s="422"/>
      <c r="JGP55" s="422"/>
      <c r="JGQ55" s="422"/>
      <c r="JGR55" s="422"/>
      <c r="JGS55" s="422"/>
      <c r="JGT55" s="422"/>
      <c r="JGU55" s="422"/>
      <c r="JGV55" s="422"/>
      <c r="JGW55" s="422"/>
      <c r="JGX55" s="422"/>
      <c r="JGY55" s="422"/>
      <c r="JGZ55" s="422"/>
      <c r="JHA55" s="422"/>
      <c r="JHB55" s="422"/>
      <c r="JHC55" s="422"/>
      <c r="JHD55" s="422"/>
      <c r="JHE55" s="422"/>
      <c r="JHF55" s="422"/>
      <c r="JHG55" s="422"/>
      <c r="JHH55" s="422"/>
      <c r="JHI55" s="422"/>
      <c r="JHJ55" s="422"/>
      <c r="JHK55" s="422"/>
      <c r="JHL55" s="422"/>
      <c r="JHM55" s="422"/>
      <c r="JHN55" s="422"/>
      <c r="JHO55" s="422"/>
      <c r="JHP55" s="422"/>
      <c r="JHQ55" s="422"/>
      <c r="JHR55" s="422"/>
      <c r="JHS55" s="422"/>
      <c r="JHT55" s="422"/>
      <c r="JHU55" s="422"/>
      <c r="JHV55" s="422"/>
      <c r="JHW55" s="422"/>
      <c r="JHX55" s="422"/>
      <c r="JHY55" s="422"/>
      <c r="JHZ55" s="422"/>
      <c r="JIA55" s="422"/>
      <c r="JIB55" s="422"/>
      <c r="JIC55" s="422"/>
      <c r="JID55" s="422"/>
      <c r="JIE55" s="422"/>
      <c r="JIF55" s="422"/>
      <c r="JIG55" s="422"/>
      <c r="JIH55" s="422"/>
      <c r="JII55" s="422"/>
      <c r="JIJ55" s="422"/>
      <c r="JIK55" s="422"/>
      <c r="JIL55" s="422"/>
      <c r="JIM55" s="422"/>
      <c r="JIN55" s="422"/>
      <c r="JIO55" s="422"/>
      <c r="JIP55" s="422"/>
      <c r="JIQ55" s="422"/>
      <c r="JIR55" s="422"/>
      <c r="JIS55" s="422"/>
      <c r="JIT55" s="422"/>
      <c r="JIU55" s="422"/>
      <c r="JIV55" s="422"/>
      <c r="JIW55" s="422"/>
      <c r="JIX55" s="422"/>
      <c r="JIY55" s="422"/>
      <c r="JIZ55" s="422"/>
      <c r="JJA55" s="422"/>
      <c r="JJB55" s="422"/>
      <c r="JJC55" s="422"/>
      <c r="JJD55" s="422"/>
      <c r="JJE55" s="422"/>
      <c r="JJF55" s="422"/>
      <c r="JJG55" s="422"/>
      <c r="JJH55" s="422"/>
      <c r="JJI55" s="422"/>
      <c r="JJJ55" s="422"/>
      <c r="JJK55" s="422"/>
      <c r="JJL55" s="422"/>
      <c r="JJM55" s="422"/>
      <c r="JJN55" s="422"/>
      <c r="JJO55" s="422"/>
      <c r="JJP55" s="422"/>
      <c r="JJQ55" s="422"/>
      <c r="JJR55" s="422"/>
      <c r="JJS55" s="422"/>
      <c r="JJT55" s="422"/>
      <c r="JJU55" s="422"/>
      <c r="JJV55" s="422"/>
      <c r="JJW55" s="422"/>
      <c r="JJX55" s="422"/>
      <c r="JJY55" s="422"/>
      <c r="JJZ55" s="422"/>
      <c r="JKA55" s="422"/>
      <c r="JKB55" s="422"/>
      <c r="JKC55" s="422"/>
      <c r="JKD55" s="422"/>
      <c r="JKE55" s="422"/>
      <c r="JKF55" s="422"/>
      <c r="JKG55" s="422"/>
      <c r="JKH55" s="422"/>
      <c r="JKI55" s="422"/>
      <c r="JKJ55" s="422"/>
      <c r="JKK55" s="422"/>
      <c r="JKL55" s="422"/>
      <c r="JKM55" s="422"/>
      <c r="JKN55" s="422"/>
      <c r="JKO55" s="422"/>
      <c r="JKP55" s="422"/>
      <c r="JKQ55" s="422"/>
      <c r="JKR55" s="422"/>
      <c r="JKS55" s="422"/>
      <c r="JKT55" s="422"/>
      <c r="JKU55" s="422"/>
      <c r="JKV55" s="422"/>
      <c r="JKW55" s="422"/>
      <c r="JKX55" s="422"/>
      <c r="JKY55" s="422"/>
      <c r="JKZ55" s="422"/>
      <c r="JLA55" s="422"/>
      <c r="JLB55" s="422"/>
      <c r="JLC55" s="422"/>
      <c r="JLD55" s="422"/>
      <c r="JLE55" s="422"/>
      <c r="JLF55" s="422"/>
      <c r="JLG55" s="422"/>
      <c r="JLH55" s="422"/>
      <c r="JLI55" s="422"/>
      <c r="JLJ55" s="422"/>
      <c r="JLK55" s="422"/>
      <c r="JLL55" s="422"/>
      <c r="JLM55" s="422"/>
      <c r="JLN55" s="422"/>
      <c r="JLO55" s="422"/>
      <c r="JLP55" s="422"/>
      <c r="JLQ55" s="422"/>
      <c r="JLR55" s="422"/>
      <c r="JLS55" s="422"/>
      <c r="JLT55" s="422"/>
      <c r="JLU55" s="422"/>
      <c r="JLV55" s="422"/>
      <c r="JLW55" s="422"/>
      <c r="JLX55" s="422"/>
      <c r="JLY55" s="422"/>
      <c r="JLZ55" s="422"/>
      <c r="JMA55" s="422"/>
      <c r="JMB55" s="422"/>
      <c r="JMC55" s="422"/>
      <c r="JMD55" s="422"/>
      <c r="JME55" s="422"/>
      <c r="JMF55" s="422"/>
      <c r="JMG55" s="422"/>
      <c r="JMH55" s="422"/>
      <c r="JMI55" s="422"/>
      <c r="JMJ55" s="422"/>
      <c r="JMK55" s="422"/>
      <c r="JML55" s="422"/>
      <c r="JMM55" s="422"/>
      <c r="JMN55" s="422"/>
      <c r="JMO55" s="422"/>
      <c r="JMP55" s="422"/>
      <c r="JMQ55" s="422"/>
      <c r="JMR55" s="422"/>
      <c r="JMS55" s="422"/>
      <c r="JMT55" s="422"/>
      <c r="JMU55" s="422"/>
      <c r="JMV55" s="422"/>
      <c r="JMW55" s="422"/>
      <c r="JMX55" s="422"/>
      <c r="JMY55" s="422"/>
      <c r="JMZ55" s="422"/>
      <c r="JNA55" s="422"/>
      <c r="JNB55" s="422"/>
      <c r="JNC55" s="422"/>
      <c r="JND55" s="422"/>
      <c r="JNE55" s="422"/>
      <c r="JNF55" s="422"/>
      <c r="JNG55" s="422"/>
      <c r="JNH55" s="422"/>
      <c r="JNI55" s="422"/>
      <c r="JNJ55" s="422"/>
      <c r="JNK55" s="422"/>
      <c r="JNL55" s="422"/>
      <c r="JNM55" s="422"/>
      <c r="JNN55" s="422"/>
      <c r="JNO55" s="422"/>
      <c r="JNP55" s="422"/>
      <c r="JNQ55" s="422"/>
      <c r="JNR55" s="422"/>
      <c r="JNS55" s="422"/>
      <c r="JNT55" s="422"/>
      <c r="JNU55" s="422"/>
      <c r="JNV55" s="422"/>
      <c r="JNW55" s="422"/>
      <c r="JNX55" s="422"/>
      <c r="JNY55" s="422"/>
      <c r="JNZ55" s="422"/>
      <c r="JOA55" s="422"/>
      <c r="JOB55" s="422"/>
      <c r="JOC55" s="422"/>
      <c r="JOD55" s="422"/>
      <c r="JOE55" s="422"/>
      <c r="JOF55" s="422"/>
      <c r="JOG55" s="422"/>
      <c r="JOH55" s="422"/>
      <c r="JOI55" s="422"/>
      <c r="JOJ55" s="422"/>
      <c r="JOK55" s="422"/>
      <c r="JOL55" s="422"/>
      <c r="JOM55" s="422"/>
      <c r="JON55" s="422"/>
      <c r="JOO55" s="422"/>
      <c r="JOP55" s="422"/>
      <c r="JOQ55" s="422"/>
      <c r="JOR55" s="422"/>
      <c r="JOS55" s="422"/>
      <c r="JOT55" s="422"/>
      <c r="JOU55" s="422"/>
      <c r="JOV55" s="422"/>
      <c r="JOW55" s="422"/>
      <c r="JOX55" s="422"/>
      <c r="JOY55" s="422"/>
      <c r="JOZ55" s="422"/>
      <c r="JPA55" s="422"/>
      <c r="JPB55" s="422"/>
      <c r="JPC55" s="422"/>
      <c r="JPD55" s="422"/>
      <c r="JPE55" s="422"/>
      <c r="JPF55" s="422"/>
      <c r="JPG55" s="422"/>
      <c r="JPH55" s="422"/>
      <c r="JPI55" s="422"/>
      <c r="JPJ55" s="422"/>
      <c r="JPK55" s="422"/>
      <c r="JPL55" s="422"/>
      <c r="JPM55" s="422"/>
      <c r="JPN55" s="422"/>
      <c r="JPO55" s="422"/>
      <c r="JPP55" s="422"/>
      <c r="JPQ55" s="422"/>
      <c r="JPR55" s="422"/>
      <c r="JPS55" s="422"/>
      <c r="JPT55" s="422"/>
      <c r="JPU55" s="422"/>
      <c r="JPV55" s="422"/>
      <c r="JPW55" s="422"/>
      <c r="JPX55" s="422"/>
      <c r="JPY55" s="422"/>
      <c r="JPZ55" s="422"/>
      <c r="JQA55" s="422"/>
      <c r="JQB55" s="422"/>
      <c r="JQC55" s="422"/>
      <c r="JQD55" s="422"/>
      <c r="JQE55" s="422"/>
      <c r="JQF55" s="422"/>
      <c r="JQG55" s="422"/>
      <c r="JQH55" s="422"/>
      <c r="JQI55" s="422"/>
      <c r="JQJ55" s="422"/>
      <c r="JQK55" s="422"/>
      <c r="JQL55" s="422"/>
      <c r="JQM55" s="422"/>
      <c r="JQN55" s="422"/>
      <c r="JQO55" s="422"/>
      <c r="JQP55" s="422"/>
      <c r="JQQ55" s="422"/>
      <c r="JQR55" s="422"/>
      <c r="JQS55" s="422"/>
      <c r="JQT55" s="422"/>
      <c r="JQU55" s="422"/>
      <c r="JQV55" s="422"/>
      <c r="JQW55" s="422"/>
      <c r="JQX55" s="422"/>
      <c r="JQY55" s="422"/>
      <c r="JQZ55" s="422"/>
      <c r="JRA55" s="422"/>
      <c r="JRB55" s="422"/>
      <c r="JRC55" s="422"/>
      <c r="JRD55" s="422"/>
      <c r="JRE55" s="422"/>
      <c r="JRF55" s="422"/>
      <c r="JRG55" s="422"/>
      <c r="JRH55" s="422"/>
      <c r="JRI55" s="422"/>
      <c r="JRJ55" s="422"/>
      <c r="JRK55" s="422"/>
      <c r="JRL55" s="422"/>
      <c r="JRM55" s="422"/>
      <c r="JRN55" s="422"/>
      <c r="JRO55" s="422"/>
      <c r="JRP55" s="422"/>
      <c r="JRQ55" s="422"/>
      <c r="JRR55" s="422"/>
      <c r="JRS55" s="422"/>
      <c r="JRT55" s="422"/>
      <c r="JRU55" s="422"/>
      <c r="JRV55" s="422"/>
      <c r="JRW55" s="422"/>
      <c r="JRX55" s="422"/>
      <c r="JRY55" s="422"/>
      <c r="JRZ55" s="422"/>
      <c r="JSA55" s="422"/>
      <c r="JSB55" s="422"/>
      <c r="JSC55" s="422"/>
      <c r="JSD55" s="422"/>
      <c r="JSE55" s="422"/>
      <c r="JSF55" s="422"/>
      <c r="JSG55" s="422"/>
      <c r="JSH55" s="422"/>
      <c r="JSI55" s="422"/>
      <c r="JSJ55" s="422"/>
      <c r="JSK55" s="422"/>
      <c r="JSL55" s="422"/>
      <c r="JSM55" s="422"/>
      <c r="JSN55" s="422"/>
      <c r="JSO55" s="422"/>
      <c r="JSP55" s="422"/>
      <c r="JSQ55" s="422"/>
      <c r="JSR55" s="422"/>
      <c r="JSS55" s="422"/>
      <c r="JST55" s="422"/>
      <c r="JSU55" s="422"/>
      <c r="JSV55" s="422"/>
      <c r="JSW55" s="422"/>
      <c r="JSX55" s="422"/>
      <c r="JSY55" s="422"/>
      <c r="JSZ55" s="422"/>
      <c r="JTA55" s="422"/>
      <c r="JTB55" s="422"/>
      <c r="JTC55" s="422"/>
      <c r="JTD55" s="422"/>
      <c r="JTE55" s="422"/>
      <c r="JTF55" s="422"/>
      <c r="JTG55" s="422"/>
      <c r="JTH55" s="422"/>
      <c r="JTI55" s="422"/>
      <c r="JTJ55" s="422"/>
      <c r="JTK55" s="422"/>
      <c r="JTL55" s="422"/>
      <c r="JTM55" s="422"/>
      <c r="JTN55" s="422"/>
      <c r="JTO55" s="422"/>
      <c r="JTP55" s="422"/>
      <c r="JTQ55" s="422"/>
      <c r="JTR55" s="422"/>
      <c r="JTS55" s="422"/>
      <c r="JTT55" s="422"/>
      <c r="JTU55" s="422"/>
      <c r="JTV55" s="422"/>
      <c r="JTW55" s="422"/>
      <c r="JTX55" s="422"/>
      <c r="JTY55" s="422"/>
      <c r="JTZ55" s="422"/>
      <c r="JUA55" s="422"/>
      <c r="JUB55" s="422"/>
      <c r="JUC55" s="422"/>
      <c r="JUD55" s="422"/>
      <c r="JUE55" s="422"/>
      <c r="JUF55" s="422"/>
      <c r="JUG55" s="422"/>
      <c r="JUH55" s="422"/>
      <c r="JUI55" s="422"/>
      <c r="JUJ55" s="422"/>
      <c r="JUK55" s="422"/>
      <c r="JUL55" s="422"/>
      <c r="JUM55" s="422"/>
      <c r="JUN55" s="422"/>
      <c r="JUO55" s="422"/>
      <c r="JUP55" s="422"/>
      <c r="JUQ55" s="422"/>
      <c r="JUR55" s="422"/>
      <c r="JUS55" s="422"/>
      <c r="JUT55" s="422"/>
      <c r="JUU55" s="422"/>
      <c r="JUV55" s="422"/>
      <c r="JUW55" s="422"/>
      <c r="JUX55" s="422"/>
      <c r="JUY55" s="422"/>
      <c r="JUZ55" s="422"/>
      <c r="JVA55" s="422"/>
      <c r="JVB55" s="422"/>
      <c r="JVC55" s="422"/>
      <c r="JVD55" s="422"/>
      <c r="JVE55" s="422"/>
      <c r="JVF55" s="422"/>
      <c r="JVG55" s="422"/>
      <c r="JVH55" s="422"/>
      <c r="JVI55" s="422"/>
      <c r="JVJ55" s="422"/>
      <c r="JVK55" s="422"/>
      <c r="JVL55" s="422"/>
      <c r="JVM55" s="422"/>
      <c r="JVN55" s="422"/>
      <c r="JVO55" s="422"/>
      <c r="JVP55" s="422"/>
      <c r="JVQ55" s="422"/>
      <c r="JVR55" s="422"/>
      <c r="JVS55" s="422"/>
      <c r="JVT55" s="422"/>
      <c r="JVU55" s="422"/>
      <c r="JVV55" s="422"/>
      <c r="JVW55" s="422"/>
      <c r="JVX55" s="422"/>
      <c r="JVY55" s="422"/>
      <c r="JVZ55" s="422"/>
      <c r="JWA55" s="422"/>
      <c r="JWB55" s="422"/>
      <c r="JWC55" s="422"/>
      <c r="JWD55" s="422"/>
      <c r="JWE55" s="422"/>
      <c r="JWF55" s="422"/>
      <c r="JWG55" s="422"/>
      <c r="JWH55" s="422"/>
      <c r="JWI55" s="422"/>
      <c r="JWJ55" s="422"/>
      <c r="JWK55" s="422"/>
      <c r="JWL55" s="422"/>
      <c r="JWM55" s="422"/>
      <c r="JWN55" s="422"/>
      <c r="JWO55" s="422"/>
      <c r="JWP55" s="422"/>
      <c r="JWQ55" s="422"/>
      <c r="JWR55" s="422"/>
      <c r="JWS55" s="422"/>
      <c r="JWT55" s="422"/>
      <c r="JWU55" s="422"/>
      <c r="JWV55" s="422"/>
      <c r="JWW55" s="422"/>
      <c r="JWX55" s="422"/>
      <c r="JWY55" s="422"/>
      <c r="JWZ55" s="422"/>
      <c r="JXA55" s="422"/>
      <c r="JXB55" s="422"/>
      <c r="JXC55" s="422"/>
      <c r="JXD55" s="422"/>
      <c r="JXE55" s="422"/>
      <c r="JXF55" s="422"/>
      <c r="JXG55" s="422"/>
      <c r="JXH55" s="422"/>
      <c r="JXI55" s="422"/>
      <c r="JXJ55" s="422"/>
      <c r="JXK55" s="422"/>
      <c r="JXL55" s="422"/>
      <c r="JXM55" s="422"/>
      <c r="JXN55" s="422"/>
      <c r="JXO55" s="422"/>
      <c r="JXP55" s="422"/>
      <c r="JXQ55" s="422"/>
      <c r="JXR55" s="422"/>
      <c r="JXS55" s="422"/>
      <c r="JXT55" s="422"/>
      <c r="JXU55" s="422"/>
      <c r="JXV55" s="422"/>
      <c r="JXW55" s="422"/>
      <c r="JXX55" s="422"/>
      <c r="JXY55" s="422"/>
      <c r="JXZ55" s="422"/>
      <c r="JYA55" s="422"/>
      <c r="JYB55" s="422"/>
      <c r="JYC55" s="422"/>
      <c r="JYD55" s="422"/>
      <c r="JYE55" s="422"/>
      <c r="JYF55" s="422"/>
      <c r="JYG55" s="422"/>
      <c r="JYH55" s="422"/>
      <c r="JYI55" s="422"/>
      <c r="JYJ55" s="422"/>
      <c r="JYK55" s="422"/>
      <c r="JYL55" s="422"/>
      <c r="JYM55" s="422"/>
      <c r="JYN55" s="422"/>
      <c r="JYO55" s="422"/>
      <c r="JYP55" s="422"/>
      <c r="JYQ55" s="422"/>
      <c r="JYR55" s="422"/>
      <c r="JYS55" s="422"/>
      <c r="JYT55" s="422"/>
      <c r="JYU55" s="422"/>
      <c r="JYV55" s="422"/>
      <c r="JYW55" s="422"/>
      <c r="JYX55" s="422"/>
      <c r="JYY55" s="422"/>
      <c r="JYZ55" s="422"/>
      <c r="JZA55" s="422"/>
      <c r="JZB55" s="422"/>
      <c r="JZC55" s="422"/>
      <c r="JZD55" s="422"/>
      <c r="JZE55" s="422"/>
      <c r="JZF55" s="422"/>
      <c r="JZG55" s="422"/>
      <c r="JZH55" s="422"/>
      <c r="JZI55" s="422"/>
      <c r="JZJ55" s="422"/>
      <c r="JZK55" s="422"/>
      <c r="JZL55" s="422"/>
      <c r="JZM55" s="422"/>
      <c r="JZN55" s="422"/>
      <c r="JZO55" s="422"/>
      <c r="JZP55" s="422"/>
      <c r="JZQ55" s="422"/>
      <c r="JZR55" s="422"/>
      <c r="JZS55" s="422"/>
      <c r="JZT55" s="422"/>
      <c r="JZU55" s="422"/>
      <c r="JZV55" s="422"/>
      <c r="JZW55" s="422"/>
      <c r="JZX55" s="422"/>
      <c r="JZY55" s="422"/>
      <c r="JZZ55" s="422"/>
      <c r="KAA55" s="422"/>
      <c r="KAB55" s="422"/>
      <c r="KAC55" s="422"/>
      <c r="KAD55" s="422"/>
      <c r="KAE55" s="422"/>
      <c r="KAF55" s="422"/>
      <c r="KAG55" s="422"/>
      <c r="KAH55" s="422"/>
      <c r="KAI55" s="422"/>
      <c r="KAJ55" s="422"/>
      <c r="KAK55" s="422"/>
      <c r="KAL55" s="422"/>
      <c r="KAM55" s="422"/>
      <c r="KAN55" s="422"/>
      <c r="KAO55" s="422"/>
      <c r="KAP55" s="422"/>
      <c r="KAQ55" s="422"/>
      <c r="KAR55" s="422"/>
      <c r="KAS55" s="422"/>
      <c r="KAT55" s="422"/>
      <c r="KAU55" s="422"/>
      <c r="KAV55" s="422"/>
      <c r="KAW55" s="422"/>
      <c r="KAX55" s="422"/>
      <c r="KAY55" s="422"/>
      <c r="KAZ55" s="422"/>
      <c r="KBA55" s="422"/>
      <c r="KBB55" s="422"/>
      <c r="KBC55" s="422"/>
      <c r="KBD55" s="422"/>
      <c r="KBE55" s="422"/>
      <c r="KBF55" s="422"/>
      <c r="KBG55" s="422"/>
      <c r="KBH55" s="422"/>
      <c r="KBI55" s="422"/>
      <c r="KBJ55" s="422"/>
      <c r="KBK55" s="422"/>
      <c r="KBL55" s="422"/>
      <c r="KBM55" s="422"/>
      <c r="KBN55" s="422"/>
      <c r="KBO55" s="422"/>
      <c r="KBP55" s="422"/>
      <c r="KBQ55" s="422"/>
      <c r="KBR55" s="422"/>
      <c r="KBS55" s="422"/>
      <c r="KBT55" s="422"/>
      <c r="KBU55" s="422"/>
      <c r="KBV55" s="422"/>
      <c r="KBW55" s="422"/>
      <c r="KBX55" s="422"/>
      <c r="KBY55" s="422"/>
      <c r="KBZ55" s="422"/>
      <c r="KCA55" s="422"/>
      <c r="KCB55" s="422"/>
      <c r="KCC55" s="422"/>
      <c r="KCD55" s="422"/>
      <c r="KCE55" s="422"/>
      <c r="KCF55" s="422"/>
      <c r="KCG55" s="422"/>
      <c r="KCH55" s="422"/>
      <c r="KCI55" s="422"/>
      <c r="KCJ55" s="422"/>
      <c r="KCK55" s="422"/>
      <c r="KCL55" s="422"/>
      <c r="KCM55" s="422"/>
      <c r="KCN55" s="422"/>
      <c r="KCO55" s="422"/>
      <c r="KCP55" s="422"/>
      <c r="KCQ55" s="422"/>
      <c r="KCR55" s="422"/>
      <c r="KCS55" s="422"/>
      <c r="KCT55" s="422"/>
      <c r="KCU55" s="422"/>
      <c r="KCV55" s="422"/>
      <c r="KCW55" s="422"/>
      <c r="KCX55" s="422"/>
      <c r="KCY55" s="422"/>
      <c r="KCZ55" s="422"/>
      <c r="KDA55" s="422"/>
      <c r="KDB55" s="422"/>
      <c r="KDC55" s="422"/>
      <c r="KDD55" s="422"/>
      <c r="KDE55" s="422"/>
      <c r="KDF55" s="422"/>
      <c r="KDG55" s="422"/>
      <c r="KDH55" s="422"/>
      <c r="KDI55" s="422"/>
      <c r="KDJ55" s="422"/>
      <c r="KDK55" s="422"/>
      <c r="KDL55" s="422"/>
      <c r="KDM55" s="422"/>
      <c r="KDN55" s="422"/>
      <c r="KDO55" s="422"/>
      <c r="KDP55" s="422"/>
      <c r="KDQ55" s="422"/>
      <c r="KDR55" s="422"/>
      <c r="KDS55" s="422"/>
      <c r="KDT55" s="422"/>
      <c r="KDU55" s="422"/>
      <c r="KDV55" s="422"/>
      <c r="KDW55" s="422"/>
      <c r="KDX55" s="422"/>
      <c r="KDY55" s="422"/>
      <c r="KDZ55" s="422"/>
      <c r="KEA55" s="422"/>
      <c r="KEB55" s="422"/>
      <c r="KEC55" s="422"/>
      <c r="KED55" s="422"/>
      <c r="KEE55" s="422"/>
      <c r="KEF55" s="422"/>
      <c r="KEG55" s="422"/>
      <c r="KEH55" s="422"/>
      <c r="KEI55" s="422"/>
      <c r="KEJ55" s="422"/>
      <c r="KEK55" s="422"/>
      <c r="KEL55" s="422"/>
      <c r="KEM55" s="422"/>
      <c r="KEN55" s="422"/>
      <c r="KEO55" s="422"/>
      <c r="KEP55" s="422"/>
      <c r="KEQ55" s="422"/>
      <c r="KER55" s="422"/>
      <c r="KES55" s="422"/>
      <c r="KET55" s="422"/>
      <c r="KEU55" s="422"/>
      <c r="KEV55" s="422"/>
      <c r="KEW55" s="422"/>
      <c r="KEX55" s="422"/>
      <c r="KEY55" s="422"/>
      <c r="KEZ55" s="422"/>
      <c r="KFA55" s="422"/>
      <c r="KFB55" s="422"/>
      <c r="KFC55" s="422"/>
      <c r="KFD55" s="422"/>
      <c r="KFE55" s="422"/>
      <c r="KFF55" s="422"/>
      <c r="KFG55" s="422"/>
      <c r="KFH55" s="422"/>
      <c r="KFI55" s="422"/>
      <c r="KFJ55" s="422"/>
      <c r="KFK55" s="422"/>
      <c r="KFL55" s="422"/>
      <c r="KFM55" s="422"/>
      <c r="KFN55" s="422"/>
      <c r="KFO55" s="422"/>
      <c r="KFP55" s="422"/>
      <c r="KFQ55" s="422"/>
      <c r="KFR55" s="422"/>
      <c r="KFS55" s="422"/>
      <c r="KFT55" s="422"/>
      <c r="KFU55" s="422"/>
      <c r="KFV55" s="422"/>
      <c r="KFW55" s="422"/>
      <c r="KFX55" s="422"/>
      <c r="KFY55" s="422"/>
      <c r="KFZ55" s="422"/>
      <c r="KGA55" s="422"/>
      <c r="KGB55" s="422"/>
      <c r="KGC55" s="422"/>
      <c r="KGD55" s="422"/>
      <c r="KGE55" s="422"/>
      <c r="KGF55" s="422"/>
      <c r="KGG55" s="422"/>
      <c r="KGH55" s="422"/>
      <c r="KGI55" s="422"/>
      <c r="KGJ55" s="422"/>
      <c r="KGK55" s="422"/>
      <c r="KGL55" s="422"/>
      <c r="KGM55" s="422"/>
      <c r="KGN55" s="422"/>
      <c r="KGO55" s="422"/>
      <c r="KGP55" s="422"/>
      <c r="KGQ55" s="422"/>
      <c r="KGR55" s="422"/>
      <c r="KGS55" s="422"/>
      <c r="KGT55" s="422"/>
      <c r="KGU55" s="422"/>
      <c r="KGV55" s="422"/>
      <c r="KGW55" s="422"/>
      <c r="KGX55" s="422"/>
      <c r="KGY55" s="422"/>
      <c r="KGZ55" s="422"/>
      <c r="KHA55" s="422"/>
      <c r="KHB55" s="422"/>
      <c r="KHC55" s="422"/>
      <c r="KHD55" s="422"/>
      <c r="KHE55" s="422"/>
      <c r="KHF55" s="422"/>
      <c r="KHG55" s="422"/>
      <c r="KHH55" s="422"/>
      <c r="KHI55" s="422"/>
      <c r="KHJ55" s="422"/>
      <c r="KHK55" s="422"/>
      <c r="KHL55" s="422"/>
      <c r="KHM55" s="422"/>
      <c r="KHN55" s="422"/>
      <c r="KHO55" s="422"/>
      <c r="KHP55" s="422"/>
      <c r="KHQ55" s="422"/>
      <c r="KHR55" s="422"/>
      <c r="KHS55" s="422"/>
      <c r="KHT55" s="422"/>
      <c r="KHU55" s="422"/>
      <c r="KHV55" s="422"/>
      <c r="KHW55" s="422"/>
      <c r="KHX55" s="422"/>
      <c r="KHY55" s="422"/>
      <c r="KHZ55" s="422"/>
      <c r="KIA55" s="422"/>
      <c r="KIB55" s="422"/>
      <c r="KIC55" s="422"/>
      <c r="KID55" s="422"/>
      <c r="KIE55" s="422"/>
      <c r="KIF55" s="422"/>
      <c r="KIG55" s="422"/>
      <c r="KIH55" s="422"/>
      <c r="KII55" s="422"/>
      <c r="KIJ55" s="422"/>
      <c r="KIK55" s="422"/>
      <c r="KIL55" s="422"/>
      <c r="KIM55" s="422"/>
      <c r="KIN55" s="422"/>
      <c r="KIO55" s="422"/>
      <c r="KIP55" s="422"/>
      <c r="KIQ55" s="422"/>
      <c r="KIR55" s="422"/>
      <c r="KIS55" s="422"/>
      <c r="KIT55" s="422"/>
      <c r="KIU55" s="422"/>
      <c r="KIV55" s="422"/>
      <c r="KIW55" s="422"/>
      <c r="KIX55" s="422"/>
      <c r="KIY55" s="422"/>
      <c r="KIZ55" s="422"/>
      <c r="KJA55" s="422"/>
      <c r="KJB55" s="422"/>
      <c r="KJC55" s="422"/>
      <c r="KJD55" s="422"/>
      <c r="KJE55" s="422"/>
      <c r="KJF55" s="422"/>
      <c r="KJG55" s="422"/>
      <c r="KJH55" s="422"/>
      <c r="KJI55" s="422"/>
      <c r="KJJ55" s="422"/>
      <c r="KJK55" s="422"/>
      <c r="KJL55" s="422"/>
      <c r="KJM55" s="422"/>
      <c r="KJN55" s="422"/>
      <c r="KJO55" s="422"/>
      <c r="KJP55" s="422"/>
      <c r="KJQ55" s="422"/>
      <c r="KJR55" s="422"/>
      <c r="KJS55" s="422"/>
      <c r="KJT55" s="422"/>
      <c r="KJU55" s="422"/>
      <c r="KJV55" s="422"/>
      <c r="KJW55" s="422"/>
      <c r="KJX55" s="422"/>
      <c r="KJY55" s="422"/>
      <c r="KJZ55" s="422"/>
      <c r="KKA55" s="422"/>
      <c r="KKB55" s="422"/>
      <c r="KKC55" s="422"/>
      <c r="KKD55" s="422"/>
      <c r="KKE55" s="422"/>
      <c r="KKF55" s="422"/>
      <c r="KKG55" s="422"/>
      <c r="KKH55" s="422"/>
      <c r="KKI55" s="422"/>
      <c r="KKJ55" s="422"/>
      <c r="KKK55" s="422"/>
      <c r="KKL55" s="422"/>
      <c r="KKM55" s="422"/>
      <c r="KKN55" s="422"/>
      <c r="KKO55" s="422"/>
      <c r="KKP55" s="422"/>
      <c r="KKQ55" s="422"/>
      <c r="KKR55" s="422"/>
      <c r="KKS55" s="422"/>
      <c r="KKT55" s="422"/>
      <c r="KKU55" s="422"/>
      <c r="KKV55" s="422"/>
      <c r="KKW55" s="422"/>
      <c r="KKX55" s="422"/>
      <c r="KKY55" s="422"/>
      <c r="KKZ55" s="422"/>
      <c r="KLA55" s="422"/>
      <c r="KLB55" s="422"/>
      <c r="KLC55" s="422"/>
      <c r="KLD55" s="422"/>
      <c r="KLE55" s="422"/>
      <c r="KLF55" s="422"/>
      <c r="KLG55" s="422"/>
      <c r="KLH55" s="422"/>
      <c r="KLI55" s="422"/>
      <c r="KLJ55" s="422"/>
      <c r="KLK55" s="422"/>
      <c r="KLL55" s="422"/>
      <c r="KLM55" s="422"/>
      <c r="KLN55" s="422"/>
      <c r="KLO55" s="422"/>
      <c r="KLP55" s="422"/>
      <c r="KLQ55" s="422"/>
      <c r="KLR55" s="422"/>
      <c r="KLS55" s="422"/>
      <c r="KLT55" s="422"/>
      <c r="KLU55" s="422"/>
      <c r="KLV55" s="422"/>
      <c r="KLW55" s="422"/>
      <c r="KLX55" s="422"/>
      <c r="KLY55" s="422"/>
      <c r="KLZ55" s="422"/>
      <c r="KMA55" s="422"/>
      <c r="KMB55" s="422"/>
      <c r="KMC55" s="422"/>
      <c r="KMD55" s="422"/>
      <c r="KME55" s="422"/>
      <c r="KMF55" s="422"/>
      <c r="KMG55" s="422"/>
      <c r="KMH55" s="422"/>
      <c r="KMI55" s="422"/>
      <c r="KMJ55" s="422"/>
      <c r="KMK55" s="422"/>
      <c r="KML55" s="422"/>
      <c r="KMM55" s="422"/>
      <c r="KMN55" s="422"/>
      <c r="KMO55" s="422"/>
      <c r="KMP55" s="422"/>
      <c r="KMQ55" s="422"/>
      <c r="KMR55" s="422"/>
      <c r="KMS55" s="422"/>
      <c r="KMT55" s="422"/>
      <c r="KMU55" s="422"/>
      <c r="KMV55" s="422"/>
      <c r="KMW55" s="422"/>
      <c r="KMX55" s="422"/>
      <c r="KMY55" s="422"/>
      <c r="KMZ55" s="422"/>
      <c r="KNA55" s="422"/>
      <c r="KNB55" s="422"/>
      <c r="KNC55" s="422"/>
      <c r="KND55" s="422"/>
      <c r="KNE55" s="422"/>
      <c r="KNF55" s="422"/>
      <c r="KNG55" s="422"/>
      <c r="KNH55" s="422"/>
      <c r="KNI55" s="422"/>
      <c r="KNJ55" s="422"/>
      <c r="KNK55" s="422"/>
      <c r="KNL55" s="422"/>
      <c r="KNM55" s="422"/>
      <c r="KNN55" s="422"/>
      <c r="KNO55" s="422"/>
      <c r="KNP55" s="422"/>
      <c r="KNQ55" s="422"/>
      <c r="KNR55" s="422"/>
      <c r="KNS55" s="422"/>
      <c r="KNT55" s="422"/>
      <c r="KNU55" s="422"/>
      <c r="KNV55" s="422"/>
      <c r="KNW55" s="422"/>
      <c r="KNX55" s="422"/>
      <c r="KNY55" s="422"/>
      <c r="KNZ55" s="422"/>
      <c r="KOA55" s="422"/>
      <c r="KOB55" s="422"/>
      <c r="KOC55" s="422"/>
      <c r="KOD55" s="422"/>
      <c r="KOE55" s="422"/>
      <c r="KOF55" s="422"/>
      <c r="KOG55" s="422"/>
      <c r="KOH55" s="422"/>
      <c r="KOI55" s="422"/>
      <c r="KOJ55" s="422"/>
      <c r="KOK55" s="422"/>
      <c r="KOL55" s="422"/>
      <c r="KOM55" s="422"/>
      <c r="KON55" s="422"/>
      <c r="KOO55" s="422"/>
      <c r="KOP55" s="422"/>
      <c r="KOQ55" s="422"/>
      <c r="KOR55" s="422"/>
      <c r="KOS55" s="422"/>
      <c r="KOT55" s="422"/>
      <c r="KOU55" s="422"/>
      <c r="KOV55" s="422"/>
      <c r="KOW55" s="422"/>
      <c r="KOX55" s="422"/>
      <c r="KOY55" s="422"/>
      <c r="KOZ55" s="422"/>
      <c r="KPA55" s="422"/>
      <c r="KPB55" s="422"/>
      <c r="KPC55" s="422"/>
      <c r="KPD55" s="422"/>
      <c r="KPE55" s="422"/>
      <c r="KPF55" s="422"/>
      <c r="KPG55" s="422"/>
      <c r="KPH55" s="422"/>
      <c r="KPI55" s="422"/>
      <c r="KPJ55" s="422"/>
      <c r="KPK55" s="422"/>
      <c r="KPL55" s="422"/>
      <c r="KPM55" s="422"/>
      <c r="KPN55" s="422"/>
      <c r="KPO55" s="422"/>
      <c r="KPP55" s="422"/>
      <c r="KPQ55" s="422"/>
      <c r="KPR55" s="422"/>
      <c r="KPS55" s="422"/>
      <c r="KPT55" s="422"/>
      <c r="KPU55" s="422"/>
      <c r="KPV55" s="422"/>
      <c r="KPW55" s="422"/>
      <c r="KPX55" s="422"/>
      <c r="KPY55" s="422"/>
      <c r="KPZ55" s="422"/>
      <c r="KQA55" s="422"/>
      <c r="KQB55" s="422"/>
      <c r="KQC55" s="422"/>
      <c r="KQD55" s="422"/>
      <c r="KQE55" s="422"/>
      <c r="KQF55" s="422"/>
      <c r="KQG55" s="422"/>
      <c r="KQH55" s="422"/>
      <c r="KQI55" s="422"/>
      <c r="KQJ55" s="422"/>
      <c r="KQK55" s="422"/>
      <c r="KQL55" s="422"/>
      <c r="KQM55" s="422"/>
      <c r="KQN55" s="422"/>
      <c r="KQO55" s="422"/>
      <c r="KQP55" s="422"/>
      <c r="KQQ55" s="422"/>
      <c r="KQR55" s="422"/>
      <c r="KQS55" s="422"/>
      <c r="KQT55" s="422"/>
      <c r="KQU55" s="422"/>
      <c r="KQV55" s="422"/>
      <c r="KQW55" s="422"/>
      <c r="KQX55" s="422"/>
      <c r="KQY55" s="422"/>
      <c r="KQZ55" s="422"/>
      <c r="KRA55" s="422"/>
      <c r="KRB55" s="422"/>
      <c r="KRC55" s="422"/>
      <c r="KRD55" s="422"/>
      <c r="KRE55" s="422"/>
      <c r="KRF55" s="422"/>
      <c r="KRG55" s="422"/>
      <c r="KRH55" s="422"/>
      <c r="KRI55" s="422"/>
      <c r="KRJ55" s="422"/>
      <c r="KRK55" s="422"/>
      <c r="KRL55" s="422"/>
      <c r="KRM55" s="422"/>
      <c r="KRN55" s="422"/>
      <c r="KRO55" s="422"/>
      <c r="KRP55" s="422"/>
      <c r="KRQ55" s="422"/>
      <c r="KRR55" s="422"/>
      <c r="KRS55" s="422"/>
      <c r="KRT55" s="422"/>
      <c r="KRU55" s="422"/>
      <c r="KRV55" s="422"/>
      <c r="KRW55" s="422"/>
      <c r="KRX55" s="422"/>
      <c r="KRY55" s="422"/>
      <c r="KRZ55" s="422"/>
      <c r="KSA55" s="422"/>
      <c r="KSB55" s="422"/>
      <c r="KSC55" s="422"/>
      <c r="KSD55" s="422"/>
      <c r="KSE55" s="422"/>
      <c r="KSF55" s="422"/>
      <c r="KSG55" s="422"/>
      <c r="KSH55" s="422"/>
      <c r="KSI55" s="422"/>
      <c r="KSJ55" s="422"/>
      <c r="KSK55" s="422"/>
      <c r="KSL55" s="422"/>
      <c r="KSM55" s="422"/>
      <c r="KSN55" s="422"/>
      <c r="KSO55" s="422"/>
      <c r="KSP55" s="422"/>
      <c r="KSQ55" s="422"/>
      <c r="KSR55" s="422"/>
      <c r="KSS55" s="422"/>
      <c r="KST55" s="422"/>
      <c r="KSU55" s="422"/>
      <c r="KSV55" s="422"/>
      <c r="KSW55" s="422"/>
      <c r="KSX55" s="422"/>
      <c r="KSY55" s="422"/>
      <c r="KSZ55" s="422"/>
      <c r="KTA55" s="422"/>
      <c r="KTB55" s="422"/>
      <c r="KTC55" s="422"/>
      <c r="KTD55" s="422"/>
      <c r="KTE55" s="422"/>
      <c r="KTF55" s="422"/>
      <c r="KTG55" s="422"/>
      <c r="KTH55" s="422"/>
      <c r="KTI55" s="422"/>
      <c r="KTJ55" s="422"/>
      <c r="KTK55" s="422"/>
      <c r="KTL55" s="422"/>
      <c r="KTM55" s="422"/>
      <c r="KTN55" s="422"/>
      <c r="KTO55" s="422"/>
      <c r="KTP55" s="422"/>
      <c r="KTQ55" s="422"/>
      <c r="KTR55" s="422"/>
      <c r="KTS55" s="422"/>
      <c r="KTT55" s="422"/>
      <c r="KTU55" s="422"/>
      <c r="KTV55" s="422"/>
      <c r="KTW55" s="422"/>
      <c r="KTX55" s="422"/>
      <c r="KTY55" s="422"/>
      <c r="KTZ55" s="422"/>
      <c r="KUA55" s="422"/>
      <c r="KUB55" s="422"/>
      <c r="KUC55" s="422"/>
      <c r="KUD55" s="422"/>
      <c r="KUE55" s="422"/>
      <c r="KUF55" s="422"/>
      <c r="KUG55" s="422"/>
      <c r="KUH55" s="422"/>
      <c r="KUI55" s="422"/>
      <c r="KUJ55" s="422"/>
      <c r="KUK55" s="422"/>
      <c r="KUL55" s="422"/>
      <c r="KUM55" s="422"/>
      <c r="KUN55" s="422"/>
      <c r="KUO55" s="422"/>
      <c r="KUP55" s="422"/>
      <c r="KUQ55" s="422"/>
      <c r="KUR55" s="422"/>
      <c r="KUS55" s="422"/>
      <c r="KUT55" s="422"/>
      <c r="KUU55" s="422"/>
      <c r="KUV55" s="422"/>
      <c r="KUW55" s="422"/>
      <c r="KUX55" s="422"/>
      <c r="KUY55" s="422"/>
      <c r="KUZ55" s="422"/>
      <c r="KVA55" s="422"/>
      <c r="KVB55" s="422"/>
      <c r="KVC55" s="422"/>
      <c r="KVD55" s="422"/>
      <c r="KVE55" s="422"/>
      <c r="KVF55" s="422"/>
      <c r="KVG55" s="422"/>
      <c r="KVH55" s="422"/>
      <c r="KVI55" s="422"/>
      <c r="KVJ55" s="422"/>
      <c r="KVK55" s="422"/>
      <c r="KVL55" s="422"/>
      <c r="KVM55" s="422"/>
      <c r="KVN55" s="422"/>
      <c r="KVO55" s="422"/>
      <c r="KVP55" s="422"/>
      <c r="KVQ55" s="422"/>
      <c r="KVR55" s="422"/>
      <c r="KVS55" s="422"/>
      <c r="KVT55" s="422"/>
      <c r="KVU55" s="422"/>
      <c r="KVV55" s="422"/>
      <c r="KVW55" s="422"/>
      <c r="KVX55" s="422"/>
      <c r="KVY55" s="422"/>
      <c r="KVZ55" s="422"/>
      <c r="KWA55" s="422"/>
      <c r="KWB55" s="422"/>
      <c r="KWC55" s="422"/>
      <c r="KWD55" s="422"/>
      <c r="KWE55" s="422"/>
      <c r="KWF55" s="422"/>
      <c r="KWG55" s="422"/>
      <c r="KWH55" s="422"/>
      <c r="KWI55" s="422"/>
      <c r="KWJ55" s="422"/>
      <c r="KWK55" s="422"/>
      <c r="KWL55" s="422"/>
      <c r="KWM55" s="422"/>
      <c r="KWN55" s="422"/>
      <c r="KWO55" s="422"/>
      <c r="KWP55" s="422"/>
      <c r="KWQ55" s="422"/>
      <c r="KWR55" s="422"/>
      <c r="KWS55" s="422"/>
      <c r="KWT55" s="422"/>
      <c r="KWU55" s="422"/>
      <c r="KWV55" s="422"/>
      <c r="KWW55" s="422"/>
      <c r="KWX55" s="422"/>
      <c r="KWY55" s="422"/>
      <c r="KWZ55" s="422"/>
      <c r="KXA55" s="422"/>
      <c r="KXB55" s="422"/>
      <c r="KXC55" s="422"/>
      <c r="KXD55" s="422"/>
      <c r="KXE55" s="422"/>
      <c r="KXF55" s="422"/>
      <c r="KXG55" s="422"/>
      <c r="KXH55" s="422"/>
      <c r="KXI55" s="422"/>
      <c r="KXJ55" s="422"/>
      <c r="KXK55" s="422"/>
      <c r="KXL55" s="422"/>
      <c r="KXM55" s="422"/>
      <c r="KXN55" s="422"/>
      <c r="KXO55" s="422"/>
      <c r="KXP55" s="422"/>
      <c r="KXQ55" s="422"/>
      <c r="KXR55" s="422"/>
      <c r="KXS55" s="422"/>
      <c r="KXT55" s="422"/>
      <c r="KXU55" s="422"/>
      <c r="KXV55" s="422"/>
      <c r="KXW55" s="422"/>
      <c r="KXX55" s="422"/>
      <c r="KXY55" s="422"/>
      <c r="KXZ55" s="422"/>
      <c r="KYA55" s="422"/>
      <c r="KYB55" s="422"/>
      <c r="KYC55" s="422"/>
      <c r="KYD55" s="422"/>
      <c r="KYE55" s="422"/>
      <c r="KYF55" s="422"/>
      <c r="KYG55" s="422"/>
      <c r="KYH55" s="422"/>
      <c r="KYI55" s="422"/>
      <c r="KYJ55" s="422"/>
      <c r="KYK55" s="422"/>
      <c r="KYL55" s="422"/>
      <c r="KYM55" s="422"/>
      <c r="KYN55" s="422"/>
      <c r="KYO55" s="422"/>
      <c r="KYP55" s="422"/>
      <c r="KYQ55" s="422"/>
      <c r="KYR55" s="422"/>
      <c r="KYS55" s="422"/>
      <c r="KYT55" s="422"/>
      <c r="KYU55" s="422"/>
      <c r="KYV55" s="422"/>
      <c r="KYW55" s="422"/>
      <c r="KYX55" s="422"/>
      <c r="KYY55" s="422"/>
      <c r="KYZ55" s="422"/>
      <c r="KZA55" s="422"/>
      <c r="KZB55" s="422"/>
      <c r="KZC55" s="422"/>
      <c r="KZD55" s="422"/>
      <c r="KZE55" s="422"/>
      <c r="KZF55" s="422"/>
      <c r="KZG55" s="422"/>
      <c r="KZH55" s="422"/>
      <c r="KZI55" s="422"/>
      <c r="KZJ55" s="422"/>
      <c r="KZK55" s="422"/>
      <c r="KZL55" s="422"/>
      <c r="KZM55" s="422"/>
      <c r="KZN55" s="422"/>
      <c r="KZO55" s="422"/>
      <c r="KZP55" s="422"/>
      <c r="KZQ55" s="422"/>
      <c r="KZR55" s="422"/>
      <c r="KZS55" s="422"/>
      <c r="KZT55" s="422"/>
      <c r="KZU55" s="422"/>
      <c r="KZV55" s="422"/>
      <c r="KZW55" s="422"/>
      <c r="KZX55" s="422"/>
      <c r="KZY55" s="422"/>
      <c r="KZZ55" s="422"/>
      <c r="LAA55" s="422"/>
      <c r="LAB55" s="422"/>
      <c r="LAC55" s="422"/>
      <c r="LAD55" s="422"/>
      <c r="LAE55" s="422"/>
      <c r="LAF55" s="422"/>
      <c r="LAG55" s="422"/>
      <c r="LAH55" s="422"/>
      <c r="LAI55" s="422"/>
      <c r="LAJ55" s="422"/>
      <c r="LAK55" s="422"/>
      <c r="LAL55" s="422"/>
      <c r="LAM55" s="422"/>
      <c r="LAN55" s="422"/>
      <c r="LAO55" s="422"/>
      <c r="LAP55" s="422"/>
      <c r="LAQ55" s="422"/>
      <c r="LAR55" s="422"/>
      <c r="LAS55" s="422"/>
      <c r="LAT55" s="422"/>
      <c r="LAU55" s="422"/>
      <c r="LAV55" s="422"/>
      <c r="LAW55" s="422"/>
      <c r="LAX55" s="422"/>
      <c r="LAY55" s="422"/>
      <c r="LAZ55" s="422"/>
      <c r="LBA55" s="422"/>
      <c r="LBB55" s="422"/>
      <c r="LBC55" s="422"/>
      <c r="LBD55" s="422"/>
      <c r="LBE55" s="422"/>
      <c r="LBF55" s="422"/>
      <c r="LBG55" s="422"/>
      <c r="LBH55" s="422"/>
      <c r="LBI55" s="422"/>
      <c r="LBJ55" s="422"/>
      <c r="LBK55" s="422"/>
      <c r="LBL55" s="422"/>
      <c r="LBM55" s="422"/>
      <c r="LBN55" s="422"/>
      <c r="LBO55" s="422"/>
      <c r="LBP55" s="422"/>
      <c r="LBQ55" s="422"/>
      <c r="LBR55" s="422"/>
      <c r="LBS55" s="422"/>
      <c r="LBT55" s="422"/>
      <c r="LBU55" s="422"/>
      <c r="LBV55" s="422"/>
      <c r="LBW55" s="422"/>
      <c r="LBX55" s="422"/>
      <c r="LBY55" s="422"/>
      <c r="LBZ55" s="422"/>
      <c r="LCA55" s="422"/>
      <c r="LCB55" s="422"/>
      <c r="LCC55" s="422"/>
      <c r="LCD55" s="422"/>
      <c r="LCE55" s="422"/>
      <c r="LCF55" s="422"/>
      <c r="LCG55" s="422"/>
      <c r="LCH55" s="422"/>
      <c r="LCI55" s="422"/>
      <c r="LCJ55" s="422"/>
      <c r="LCK55" s="422"/>
      <c r="LCL55" s="422"/>
      <c r="LCM55" s="422"/>
      <c r="LCN55" s="422"/>
      <c r="LCO55" s="422"/>
      <c r="LCP55" s="422"/>
      <c r="LCQ55" s="422"/>
      <c r="LCR55" s="422"/>
      <c r="LCS55" s="422"/>
      <c r="LCT55" s="422"/>
      <c r="LCU55" s="422"/>
      <c r="LCV55" s="422"/>
      <c r="LCW55" s="422"/>
      <c r="LCX55" s="422"/>
      <c r="LCY55" s="422"/>
      <c r="LCZ55" s="422"/>
      <c r="LDA55" s="422"/>
      <c r="LDB55" s="422"/>
      <c r="LDC55" s="422"/>
      <c r="LDD55" s="422"/>
      <c r="LDE55" s="422"/>
      <c r="LDF55" s="422"/>
      <c r="LDG55" s="422"/>
      <c r="LDH55" s="422"/>
      <c r="LDI55" s="422"/>
      <c r="LDJ55" s="422"/>
      <c r="LDK55" s="422"/>
      <c r="LDL55" s="422"/>
      <c r="LDM55" s="422"/>
      <c r="LDN55" s="422"/>
      <c r="LDO55" s="422"/>
      <c r="LDP55" s="422"/>
      <c r="LDQ55" s="422"/>
      <c r="LDR55" s="422"/>
      <c r="LDS55" s="422"/>
      <c r="LDT55" s="422"/>
      <c r="LDU55" s="422"/>
      <c r="LDV55" s="422"/>
      <c r="LDW55" s="422"/>
      <c r="LDX55" s="422"/>
      <c r="LDY55" s="422"/>
      <c r="LDZ55" s="422"/>
      <c r="LEA55" s="422"/>
      <c r="LEB55" s="422"/>
      <c r="LEC55" s="422"/>
      <c r="LED55" s="422"/>
      <c r="LEE55" s="422"/>
      <c r="LEF55" s="422"/>
      <c r="LEG55" s="422"/>
      <c r="LEH55" s="422"/>
      <c r="LEI55" s="422"/>
      <c r="LEJ55" s="422"/>
      <c r="LEK55" s="422"/>
      <c r="LEL55" s="422"/>
      <c r="LEM55" s="422"/>
      <c r="LEN55" s="422"/>
      <c r="LEO55" s="422"/>
      <c r="LEP55" s="422"/>
      <c r="LEQ55" s="422"/>
      <c r="LER55" s="422"/>
      <c r="LES55" s="422"/>
      <c r="LET55" s="422"/>
      <c r="LEU55" s="422"/>
      <c r="LEV55" s="422"/>
      <c r="LEW55" s="422"/>
      <c r="LEX55" s="422"/>
      <c r="LEY55" s="422"/>
      <c r="LEZ55" s="422"/>
      <c r="LFA55" s="422"/>
      <c r="LFB55" s="422"/>
      <c r="LFC55" s="422"/>
      <c r="LFD55" s="422"/>
      <c r="LFE55" s="422"/>
      <c r="LFF55" s="422"/>
      <c r="LFG55" s="422"/>
      <c r="LFH55" s="422"/>
      <c r="LFI55" s="422"/>
      <c r="LFJ55" s="422"/>
      <c r="LFK55" s="422"/>
      <c r="LFL55" s="422"/>
      <c r="LFM55" s="422"/>
      <c r="LFN55" s="422"/>
      <c r="LFO55" s="422"/>
      <c r="LFP55" s="422"/>
      <c r="LFQ55" s="422"/>
      <c r="LFR55" s="422"/>
      <c r="LFS55" s="422"/>
      <c r="LFT55" s="422"/>
      <c r="LFU55" s="422"/>
      <c r="LFV55" s="422"/>
      <c r="LFW55" s="422"/>
      <c r="LFX55" s="422"/>
      <c r="LFY55" s="422"/>
      <c r="LFZ55" s="422"/>
      <c r="LGA55" s="422"/>
      <c r="LGB55" s="422"/>
      <c r="LGC55" s="422"/>
      <c r="LGD55" s="422"/>
      <c r="LGE55" s="422"/>
      <c r="LGF55" s="422"/>
      <c r="LGG55" s="422"/>
      <c r="LGH55" s="422"/>
      <c r="LGI55" s="422"/>
      <c r="LGJ55" s="422"/>
      <c r="LGK55" s="422"/>
      <c r="LGL55" s="422"/>
      <c r="LGM55" s="422"/>
      <c r="LGN55" s="422"/>
      <c r="LGO55" s="422"/>
      <c r="LGP55" s="422"/>
      <c r="LGQ55" s="422"/>
      <c r="LGR55" s="422"/>
      <c r="LGS55" s="422"/>
      <c r="LGT55" s="422"/>
      <c r="LGU55" s="422"/>
      <c r="LGV55" s="422"/>
      <c r="LGW55" s="422"/>
      <c r="LGX55" s="422"/>
      <c r="LGY55" s="422"/>
      <c r="LGZ55" s="422"/>
      <c r="LHA55" s="422"/>
      <c r="LHB55" s="422"/>
      <c r="LHC55" s="422"/>
      <c r="LHD55" s="422"/>
      <c r="LHE55" s="422"/>
      <c r="LHF55" s="422"/>
      <c r="LHG55" s="422"/>
      <c r="LHH55" s="422"/>
      <c r="LHI55" s="422"/>
      <c r="LHJ55" s="422"/>
      <c r="LHK55" s="422"/>
      <c r="LHL55" s="422"/>
      <c r="LHM55" s="422"/>
      <c r="LHN55" s="422"/>
      <c r="LHO55" s="422"/>
      <c r="LHP55" s="422"/>
      <c r="LHQ55" s="422"/>
      <c r="LHR55" s="422"/>
      <c r="LHS55" s="422"/>
      <c r="LHT55" s="422"/>
      <c r="LHU55" s="422"/>
      <c r="LHV55" s="422"/>
      <c r="LHW55" s="422"/>
      <c r="LHX55" s="422"/>
      <c r="LHY55" s="422"/>
      <c r="LHZ55" s="422"/>
      <c r="LIA55" s="422"/>
      <c r="LIB55" s="422"/>
      <c r="LIC55" s="422"/>
      <c r="LID55" s="422"/>
      <c r="LIE55" s="422"/>
      <c r="LIF55" s="422"/>
      <c r="LIG55" s="422"/>
      <c r="LIH55" s="422"/>
      <c r="LII55" s="422"/>
      <c r="LIJ55" s="422"/>
      <c r="LIK55" s="422"/>
      <c r="LIL55" s="422"/>
      <c r="LIM55" s="422"/>
      <c r="LIN55" s="422"/>
      <c r="LIO55" s="422"/>
      <c r="LIP55" s="422"/>
      <c r="LIQ55" s="422"/>
      <c r="LIR55" s="422"/>
      <c r="LIS55" s="422"/>
      <c r="LIT55" s="422"/>
      <c r="LIU55" s="422"/>
      <c r="LIV55" s="422"/>
      <c r="LIW55" s="422"/>
      <c r="LIX55" s="422"/>
      <c r="LIY55" s="422"/>
      <c r="LIZ55" s="422"/>
      <c r="LJA55" s="422"/>
      <c r="LJB55" s="422"/>
      <c r="LJC55" s="422"/>
      <c r="LJD55" s="422"/>
      <c r="LJE55" s="422"/>
      <c r="LJF55" s="422"/>
      <c r="LJG55" s="422"/>
      <c r="LJH55" s="422"/>
      <c r="LJI55" s="422"/>
      <c r="LJJ55" s="422"/>
      <c r="LJK55" s="422"/>
      <c r="LJL55" s="422"/>
      <c r="LJM55" s="422"/>
      <c r="LJN55" s="422"/>
      <c r="LJO55" s="422"/>
      <c r="LJP55" s="422"/>
      <c r="LJQ55" s="422"/>
      <c r="LJR55" s="422"/>
      <c r="LJS55" s="422"/>
      <c r="LJT55" s="422"/>
      <c r="LJU55" s="422"/>
      <c r="LJV55" s="422"/>
      <c r="LJW55" s="422"/>
      <c r="LJX55" s="422"/>
      <c r="LJY55" s="422"/>
      <c r="LJZ55" s="422"/>
      <c r="LKA55" s="422"/>
      <c r="LKB55" s="422"/>
      <c r="LKC55" s="422"/>
      <c r="LKD55" s="422"/>
      <c r="LKE55" s="422"/>
      <c r="LKF55" s="422"/>
      <c r="LKG55" s="422"/>
      <c r="LKH55" s="422"/>
      <c r="LKI55" s="422"/>
      <c r="LKJ55" s="422"/>
      <c r="LKK55" s="422"/>
      <c r="LKL55" s="422"/>
      <c r="LKM55" s="422"/>
      <c r="LKN55" s="422"/>
      <c r="LKO55" s="422"/>
      <c r="LKP55" s="422"/>
      <c r="LKQ55" s="422"/>
      <c r="LKR55" s="422"/>
      <c r="LKS55" s="422"/>
      <c r="LKT55" s="422"/>
      <c r="LKU55" s="422"/>
      <c r="LKV55" s="422"/>
      <c r="LKW55" s="422"/>
      <c r="LKX55" s="422"/>
      <c r="LKY55" s="422"/>
      <c r="LKZ55" s="422"/>
      <c r="LLA55" s="422"/>
      <c r="LLB55" s="422"/>
      <c r="LLC55" s="422"/>
      <c r="LLD55" s="422"/>
      <c r="LLE55" s="422"/>
      <c r="LLF55" s="422"/>
      <c r="LLG55" s="422"/>
      <c r="LLH55" s="422"/>
      <c r="LLI55" s="422"/>
      <c r="LLJ55" s="422"/>
      <c r="LLK55" s="422"/>
      <c r="LLL55" s="422"/>
      <c r="LLM55" s="422"/>
      <c r="LLN55" s="422"/>
      <c r="LLO55" s="422"/>
      <c r="LLP55" s="422"/>
      <c r="LLQ55" s="422"/>
      <c r="LLR55" s="422"/>
      <c r="LLS55" s="422"/>
      <c r="LLT55" s="422"/>
      <c r="LLU55" s="422"/>
      <c r="LLV55" s="422"/>
      <c r="LLW55" s="422"/>
      <c r="LLX55" s="422"/>
      <c r="LLY55" s="422"/>
      <c r="LLZ55" s="422"/>
      <c r="LMA55" s="422"/>
      <c r="LMB55" s="422"/>
      <c r="LMC55" s="422"/>
      <c r="LMD55" s="422"/>
      <c r="LME55" s="422"/>
      <c r="LMF55" s="422"/>
      <c r="LMG55" s="422"/>
      <c r="LMH55" s="422"/>
      <c r="LMI55" s="422"/>
      <c r="LMJ55" s="422"/>
      <c r="LMK55" s="422"/>
      <c r="LML55" s="422"/>
      <c r="LMM55" s="422"/>
      <c r="LMN55" s="422"/>
      <c r="LMO55" s="422"/>
      <c r="LMP55" s="422"/>
      <c r="LMQ55" s="422"/>
      <c r="LMR55" s="422"/>
      <c r="LMS55" s="422"/>
      <c r="LMT55" s="422"/>
      <c r="LMU55" s="422"/>
      <c r="LMV55" s="422"/>
      <c r="LMW55" s="422"/>
      <c r="LMX55" s="422"/>
      <c r="LMY55" s="422"/>
      <c r="LMZ55" s="422"/>
      <c r="LNA55" s="422"/>
      <c r="LNB55" s="422"/>
      <c r="LNC55" s="422"/>
      <c r="LND55" s="422"/>
      <c r="LNE55" s="422"/>
      <c r="LNF55" s="422"/>
      <c r="LNG55" s="422"/>
      <c r="LNH55" s="422"/>
      <c r="LNI55" s="422"/>
      <c r="LNJ55" s="422"/>
      <c r="LNK55" s="422"/>
      <c r="LNL55" s="422"/>
      <c r="LNM55" s="422"/>
      <c r="LNN55" s="422"/>
      <c r="LNO55" s="422"/>
      <c r="LNP55" s="422"/>
      <c r="LNQ55" s="422"/>
      <c r="LNR55" s="422"/>
      <c r="LNS55" s="422"/>
      <c r="LNT55" s="422"/>
      <c r="LNU55" s="422"/>
      <c r="LNV55" s="422"/>
      <c r="LNW55" s="422"/>
      <c r="LNX55" s="422"/>
      <c r="LNY55" s="422"/>
      <c r="LNZ55" s="422"/>
      <c r="LOA55" s="422"/>
      <c r="LOB55" s="422"/>
      <c r="LOC55" s="422"/>
      <c r="LOD55" s="422"/>
      <c r="LOE55" s="422"/>
      <c r="LOF55" s="422"/>
      <c r="LOG55" s="422"/>
      <c r="LOH55" s="422"/>
      <c r="LOI55" s="422"/>
      <c r="LOJ55" s="422"/>
      <c r="LOK55" s="422"/>
      <c r="LOL55" s="422"/>
      <c r="LOM55" s="422"/>
      <c r="LON55" s="422"/>
      <c r="LOO55" s="422"/>
      <c r="LOP55" s="422"/>
      <c r="LOQ55" s="422"/>
      <c r="LOR55" s="422"/>
      <c r="LOS55" s="422"/>
      <c r="LOT55" s="422"/>
      <c r="LOU55" s="422"/>
      <c r="LOV55" s="422"/>
      <c r="LOW55" s="422"/>
      <c r="LOX55" s="422"/>
      <c r="LOY55" s="422"/>
      <c r="LOZ55" s="422"/>
      <c r="LPA55" s="422"/>
      <c r="LPB55" s="422"/>
      <c r="LPC55" s="422"/>
      <c r="LPD55" s="422"/>
      <c r="LPE55" s="422"/>
      <c r="LPF55" s="422"/>
      <c r="LPG55" s="422"/>
      <c r="LPH55" s="422"/>
      <c r="LPI55" s="422"/>
      <c r="LPJ55" s="422"/>
      <c r="LPK55" s="422"/>
      <c r="LPL55" s="422"/>
      <c r="LPM55" s="422"/>
      <c r="LPN55" s="422"/>
      <c r="LPO55" s="422"/>
      <c r="LPP55" s="422"/>
      <c r="LPQ55" s="422"/>
      <c r="LPR55" s="422"/>
      <c r="LPS55" s="422"/>
      <c r="LPT55" s="422"/>
      <c r="LPU55" s="422"/>
      <c r="LPV55" s="422"/>
      <c r="LPW55" s="422"/>
      <c r="LPX55" s="422"/>
      <c r="LPY55" s="422"/>
      <c r="LPZ55" s="422"/>
      <c r="LQA55" s="422"/>
      <c r="LQB55" s="422"/>
      <c r="LQC55" s="422"/>
      <c r="LQD55" s="422"/>
      <c r="LQE55" s="422"/>
      <c r="LQF55" s="422"/>
      <c r="LQG55" s="422"/>
      <c r="LQH55" s="422"/>
      <c r="LQI55" s="422"/>
      <c r="LQJ55" s="422"/>
      <c r="LQK55" s="422"/>
      <c r="LQL55" s="422"/>
      <c r="LQM55" s="422"/>
      <c r="LQN55" s="422"/>
      <c r="LQO55" s="422"/>
      <c r="LQP55" s="422"/>
      <c r="LQQ55" s="422"/>
      <c r="LQR55" s="422"/>
      <c r="LQS55" s="422"/>
      <c r="LQT55" s="422"/>
      <c r="LQU55" s="422"/>
      <c r="LQV55" s="422"/>
      <c r="LQW55" s="422"/>
      <c r="LQX55" s="422"/>
      <c r="LQY55" s="422"/>
      <c r="LQZ55" s="422"/>
      <c r="LRA55" s="422"/>
      <c r="LRB55" s="422"/>
      <c r="LRC55" s="422"/>
      <c r="LRD55" s="422"/>
      <c r="LRE55" s="422"/>
      <c r="LRF55" s="422"/>
      <c r="LRG55" s="422"/>
      <c r="LRH55" s="422"/>
      <c r="LRI55" s="422"/>
      <c r="LRJ55" s="422"/>
      <c r="LRK55" s="422"/>
      <c r="LRL55" s="422"/>
      <c r="LRM55" s="422"/>
      <c r="LRN55" s="422"/>
      <c r="LRO55" s="422"/>
      <c r="LRP55" s="422"/>
      <c r="LRQ55" s="422"/>
      <c r="LRR55" s="422"/>
      <c r="LRS55" s="422"/>
      <c r="LRT55" s="422"/>
      <c r="LRU55" s="422"/>
      <c r="LRV55" s="422"/>
      <c r="LRW55" s="422"/>
      <c r="LRX55" s="422"/>
      <c r="LRY55" s="422"/>
      <c r="LRZ55" s="422"/>
      <c r="LSA55" s="422"/>
      <c r="LSB55" s="422"/>
      <c r="LSC55" s="422"/>
      <c r="LSD55" s="422"/>
      <c r="LSE55" s="422"/>
      <c r="LSF55" s="422"/>
      <c r="LSG55" s="422"/>
      <c r="LSH55" s="422"/>
      <c r="LSI55" s="422"/>
      <c r="LSJ55" s="422"/>
      <c r="LSK55" s="422"/>
      <c r="LSL55" s="422"/>
      <c r="LSM55" s="422"/>
      <c r="LSN55" s="422"/>
      <c r="LSO55" s="422"/>
      <c r="LSP55" s="422"/>
      <c r="LSQ55" s="422"/>
      <c r="LSR55" s="422"/>
      <c r="LSS55" s="422"/>
      <c r="LST55" s="422"/>
      <c r="LSU55" s="422"/>
      <c r="LSV55" s="422"/>
      <c r="LSW55" s="422"/>
      <c r="LSX55" s="422"/>
      <c r="LSY55" s="422"/>
      <c r="LSZ55" s="422"/>
      <c r="LTA55" s="422"/>
      <c r="LTB55" s="422"/>
      <c r="LTC55" s="422"/>
      <c r="LTD55" s="422"/>
      <c r="LTE55" s="422"/>
      <c r="LTF55" s="422"/>
      <c r="LTG55" s="422"/>
      <c r="LTH55" s="422"/>
      <c r="LTI55" s="422"/>
      <c r="LTJ55" s="422"/>
      <c r="LTK55" s="422"/>
      <c r="LTL55" s="422"/>
      <c r="LTM55" s="422"/>
      <c r="LTN55" s="422"/>
      <c r="LTO55" s="422"/>
      <c r="LTP55" s="422"/>
      <c r="LTQ55" s="422"/>
      <c r="LTR55" s="422"/>
      <c r="LTS55" s="422"/>
      <c r="LTT55" s="422"/>
      <c r="LTU55" s="422"/>
      <c r="LTV55" s="422"/>
      <c r="LTW55" s="422"/>
      <c r="LTX55" s="422"/>
      <c r="LTY55" s="422"/>
      <c r="LTZ55" s="422"/>
      <c r="LUA55" s="422"/>
      <c r="LUB55" s="422"/>
      <c r="LUC55" s="422"/>
      <c r="LUD55" s="422"/>
      <c r="LUE55" s="422"/>
      <c r="LUF55" s="422"/>
      <c r="LUG55" s="422"/>
      <c r="LUH55" s="422"/>
      <c r="LUI55" s="422"/>
      <c r="LUJ55" s="422"/>
      <c r="LUK55" s="422"/>
      <c r="LUL55" s="422"/>
      <c r="LUM55" s="422"/>
      <c r="LUN55" s="422"/>
      <c r="LUO55" s="422"/>
      <c r="LUP55" s="422"/>
      <c r="LUQ55" s="422"/>
      <c r="LUR55" s="422"/>
      <c r="LUS55" s="422"/>
      <c r="LUT55" s="422"/>
      <c r="LUU55" s="422"/>
      <c r="LUV55" s="422"/>
      <c r="LUW55" s="422"/>
      <c r="LUX55" s="422"/>
      <c r="LUY55" s="422"/>
      <c r="LUZ55" s="422"/>
      <c r="LVA55" s="422"/>
      <c r="LVB55" s="422"/>
      <c r="LVC55" s="422"/>
      <c r="LVD55" s="422"/>
      <c r="LVE55" s="422"/>
      <c r="LVF55" s="422"/>
      <c r="LVG55" s="422"/>
      <c r="LVH55" s="422"/>
      <c r="LVI55" s="422"/>
      <c r="LVJ55" s="422"/>
      <c r="LVK55" s="422"/>
      <c r="LVL55" s="422"/>
      <c r="LVM55" s="422"/>
      <c r="LVN55" s="422"/>
      <c r="LVO55" s="422"/>
      <c r="LVP55" s="422"/>
      <c r="LVQ55" s="422"/>
      <c r="LVR55" s="422"/>
      <c r="LVS55" s="422"/>
      <c r="LVT55" s="422"/>
      <c r="LVU55" s="422"/>
      <c r="LVV55" s="422"/>
      <c r="LVW55" s="422"/>
      <c r="LVX55" s="422"/>
      <c r="LVY55" s="422"/>
      <c r="LVZ55" s="422"/>
      <c r="LWA55" s="422"/>
      <c r="LWB55" s="422"/>
      <c r="LWC55" s="422"/>
      <c r="LWD55" s="422"/>
      <c r="LWE55" s="422"/>
      <c r="LWF55" s="422"/>
      <c r="LWG55" s="422"/>
      <c r="LWH55" s="422"/>
      <c r="LWI55" s="422"/>
      <c r="LWJ55" s="422"/>
      <c r="LWK55" s="422"/>
      <c r="LWL55" s="422"/>
      <c r="LWM55" s="422"/>
      <c r="LWN55" s="422"/>
      <c r="LWO55" s="422"/>
      <c r="LWP55" s="422"/>
      <c r="LWQ55" s="422"/>
      <c r="LWR55" s="422"/>
      <c r="LWS55" s="422"/>
      <c r="LWT55" s="422"/>
      <c r="LWU55" s="422"/>
      <c r="LWV55" s="422"/>
      <c r="LWW55" s="422"/>
      <c r="LWX55" s="422"/>
      <c r="LWY55" s="422"/>
      <c r="LWZ55" s="422"/>
      <c r="LXA55" s="422"/>
      <c r="LXB55" s="422"/>
      <c r="LXC55" s="422"/>
      <c r="LXD55" s="422"/>
      <c r="LXE55" s="422"/>
      <c r="LXF55" s="422"/>
      <c r="LXG55" s="422"/>
      <c r="LXH55" s="422"/>
      <c r="LXI55" s="422"/>
      <c r="LXJ55" s="422"/>
      <c r="LXK55" s="422"/>
      <c r="LXL55" s="422"/>
      <c r="LXM55" s="422"/>
      <c r="LXN55" s="422"/>
      <c r="LXO55" s="422"/>
      <c r="LXP55" s="422"/>
      <c r="LXQ55" s="422"/>
      <c r="LXR55" s="422"/>
      <c r="LXS55" s="422"/>
      <c r="LXT55" s="422"/>
      <c r="LXU55" s="422"/>
      <c r="LXV55" s="422"/>
      <c r="LXW55" s="422"/>
      <c r="LXX55" s="422"/>
      <c r="LXY55" s="422"/>
      <c r="LXZ55" s="422"/>
      <c r="LYA55" s="422"/>
      <c r="LYB55" s="422"/>
      <c r="LYC55" s="422"/>
      <c r="LYD55" s="422"/>
      <c r="LYE55" s="422"/>
      <c r="LYF55" s="422"/>
      <c r="LYG55" s="422"/>
      <c r="LYH55" s="422"/>
      <c r="LYI55" s="422"/>
      <c r="LYJ55" s="422"/>
      <c r="LYK55" s="422"/>
      <c r="LYL55" s="422"/>
      <c r="LYM55" s="422"/>
      <c r="LYN55" s="422"/>
      <c r="LYO55" s="422"/>
      <c r="LYP55" s="422"/>
      <c r="LYQ55" s="422"/>
      <c r="LYR55" s="422"/>
      <c r="LYS55" s="422"/>
      <c r="LYT55" s="422"/>
      <c r="LYU55" s="422"/>
      <c r="LYV55" s="422"/>
      <c r="LYW55" s="422"/>
      <c r="LYX55" s="422"/>
      <c r="LYY55" s="422"/>
      <c r="LYZ55" s="422"/>
      <c r="LZA55" s="422"/>
      <c r="LZB55" s="422"/>
      <c r="LZC55" s="422"/>
      <c r="LZD55" s="422"/>
      <c r="LZE55" s="422"/>
      <c r="LZF55" s="422"/>
      <c r="LZG55" s="422"/>
      <c r="LZH55" s="422"/>
      <c r="LZI55" s="422"/>
      <c r="LZJ55" s="422"/>
      <c r="LZK55" s="422"/>
      <c r="LZL55" s="422"/>
      <c r="LZM55" s="422"/>
      <c r="LZN55" s="422"/>
      <c r="LZO55" s="422"/>
      <c r="LZP55" s="422"/>
      <c r="LZQ55" s="422"/>
      <c r="LZR55" s="422"/>
      <c r="LZS55" s="422"/>
      <c r="LZT55" s="422"/>
      <c r="LZU55" s="422"/>
      <c r="LZV55" s="422"/>
      <c r="LZW55" s="422"/>
      <c r="LZX55" s="422"/>
      <c r="LZY55" s="422"/>
      <c r="LZZ55" s="422"/>
      <c r="MAA55" s="422"/>
      <c r="MAB55" s="422"/>
      <c r="MAC55" s="422"/>
      <c r="MAD55" s="422"/>
      <c r="MAE55" s="422"/>
      <c r="MAF55" s="422"/>
      <c r="MAG55" s="422"/>
      <c r="MAH55" s="422"/>
      <c r="MAI55" s="422"/>
      <c r="MAJ55" s="422"/>
      <c r="MAK55" s="422"/>
      <c r="MAL55" s="422"/>
      <c r="MAM55" s="422"/>
      <c r="MAN55" s="422"/>
      <c r="MAO55" s="422"/>
      <c r="MAP55" s="422"/>
      <c r="MAQ55" s="422"/>
      <c r="MAR55" s="422"/>
      <c r="MAS55" s="422"/>
      <c r="MAT55" s="422"/>
      <c r="MAU55" s="422"/>
      <c r="MAV55" s="422"/>
      <c r="MAW55" s="422"/>
      <c r="MAX55" s="422"/>
      <c r="MAY55" s="422"/>
      <c r="MAZ55" s="422"/>
      <c r="MBA55" s="422"/>
      <c r="MBB55" s="422"/>
      <c r="MBC55" s="422"/>
      <c r="MBD55" s="422"/>
      <c r="MBE55" s="422"/>
      <c r="MBF55" s="422"/>
      <c r="MBG55" s="422"/>
      <c r="MBH55" s="422"/>
      <c r="MBI55" s="422"/>
      <c r="MBJ55" s="422"/>
      <c r="MBK55" s="422"/>
      <c r="MBL55" s="422"/>
      <c r="MBM55" s="422"/>
      <c r="MBN55" s="422"/>
      <c r="MBO55" s="422"/>
      <c r="MBP55" s="422"/>
      <c r="MBQ55" s="422"/>
      <c r="MBR55" s="422"/>
      <c r="MBS55" s="422"/>
      <c r="MBT55" s="422"/>
      <c r="MBU55" s="422"/>
      <c r="MBV55" s="422"/>
      <c r="MBW55" s="422"/>
      <c r="MBX55" s="422"/>
      <c r="MBY55" s="422"/>
      <c r="MBZ55" s="422"/>
      <c r="MCA55" s="422"/>
      <c r="MCB55" s="422"/>
      <c r="MCC55" s="422"/>
      <c r="MCD55" s="422"/>
      <c r="MCE55" s="422"/>
      <c r="MCF55" s="422"/>
      <c r="MCG55" s="422"/>
      <c r="MCH55" s="422"/>
      <c r="MCI55" s="422"/>
      <c r="MCJ55" s="422"/>
      <c r="MCK55" s="422"/>
      <c r="MCL55" s="422"/>
      <c r="MCM55" s="422"/>
      <c r="MCN55" s="422"/>
      <c r="MCO55" s="422"/>
      <c r="MCP55" s="422"/>
      <c r="MCQ55" s="422"/>
      <c r="MCR55" s="422"/>
      <c r="MCS55" s="422"/>
      <c r="MCT55" s="422"/>
      <c r="MCU55" s="422"/>
      <c r="MCV55" s="422"/>
      <c r="MCW55" s="422"/>
      <c r="MCX55" s="422"/>
      <c r="MCY55" s="422"/>
      <c r="MCZ55" s="422"/>
      <c r="MDA55" s="422"/>
      <c r="MDB55" s="422"/>
      <c r="MDC55" s="422"/>
      <c r="MDD55" s="422"/>
      <c r="MDE55" s="422"/>
      <c r="MDF55" s="422"/>
      <c r="MDG55" s="422"/>
      <c r="MDH55" s="422"/>
      <c r="MDI55" s="422"/>
      <c r="MDJ55" s="422"/>
      <c r="MDK55" s="422"/>
      <c r="MDL55" s="422"/>
      <c r="MDM55" s="422"/>
      <c r="MDN55" s="422"/>
      <c r="MDO55" s="422"/>
      <c r="MDP55" s="422"/>
      <c r="MDQ55" s="422"/>
      <c r="MDR55" s="422"/>
      <c r="MDS55" s="422"/>
      <c r="MDT55" s="422"/>
      <c r="MDU55" s="422"/>
      <c r="MDV55" s="422"/>
      <c r="MDW55" s="422"/>
      <c r="MDX55" s="422"/>
      <c r="MDY55" s="422"/>
      <c r="MDZ55" s="422"/>
      <c r="MEA55" s="422"/>
      <c r="MEB55" s="422"/>
      <c r="MEC55" s="422"/>
      <c r="MED55" s="422"/>
      <c r="MEE55" s="422"/>
      <c r="MEF55" s="422"/>
      <c r="MEG55" s="422"/>
      <c r="MEH55" s="422"/>
      <c r="MEI55" s="422"/>
      <c r="MEJ55" s="422"/>
      <c r="MEK55" s="422"/>
      <c r="MEL55" s="422"/>
      <c r="MEM55" s="422"/>
      <c r="MEN55" s="422"/>
      <c r="MEO55" s="422"/>
      <c r="MEP55" s="422"/>
      <c r="MEQ55" s="422"/>
      <c r="MER55" s="422"/>
      <c r="MES55" s="422"/>
      <c r="MET55" s="422"/>
      <c r="MEU55" s="422"/>
      <c r="MEV55" s="422"/>
      <c r="MEW55" s="422"/>
      <c r="MEX55" s="422"/>
      <c r="MEY55" s="422"/>
      <c r="MEZ55" s="422"/>
      <c r="MFA55" s="422"/>
      <c r="MFB55" s="422"/>
      <c r="MFC55" s="422"/>
      <c r="MFD55" s="422"/>
      <c r="MFE55" s="422"/>
      <c r="MFF55" s="422"/>
      <c r="MFG55" s="422"/>
      <c r="MFH55" s="422"/>
      <c r="MFI55" s="422"/>
      <c r="MFJ55" s="422"/>
      <c r="MFK55" s="422"/>
      <c r="MFL55" s="422"/>
      <c r="MFM55" s="422"/>
      <c r="MFN55" s="422"/>
      <c r="MFO55" s="422"/>
      <c r="MFP55" s="422"/>
      <c r="MFQ55" s="422"/>
      <c r="MFR55" s="422"/>
      <c r="MFS55" s="422"/>
      <c r="MFT55" s="422"/>
      <c r="MFU55" s="422"/>
      <c r="MFV55" s="422"/>
      <c r="MFW55" s="422"/>
      <c r="MFX55" s="422"/>
      <c r="MFY55" s="422"/>
      <c r="MFZ55" s="422"/>
      <c r="MGA55" s="422"/>
      <c r="MGB55" s="422"/>
      <c r="MGC55" s="422"/>
      <c r="MGD55" s="422"/>
      <c r="MGE55" s="422"/>
      <c r="MGF55" s="422"/>
      <c r="MGG55" s="422"/>
      <c r="MGH55" s="422"/>
      <c r="MGI55" s="422"/>
      <c r="MGJ55" s="422"/>
      <c r="MGK55" s="422"/>
      <c r="MGL55" s="422"/>
      <c r="MGM55" s="422"/>
      <c r="MGN55" s="422"/>
      <c r="MGO55" s="422"/>
      <c r="MGP55" s="422"/>
      <c r="MGQ55" s="422"/>
      <c r="MGR55" s="422"/>
      <c r="MGS55" s="422"/>
      <c r="MGT55" s="422"/>
      <c r="MGU55" s="422"/>
      <c r="MGV55" s="422"/>
      <c r="MGW55" s="422"/>
      <c r="MGX55" s="422"/>
      <c r="MGY55" s="422"/>
      <c r="MGZ55" s="422"/>
      <c r="MHA55" s="422"/>
      <c r="MHB55" s="422"/>
      <c r="MHC55" s="422"/>
      <c r="MHD55" s="422"/>
      <c r="MHE55" s="422"/>
      <c r="MHF55" s="422"/>
      <c r="MHG55" s="422"/>
      <c r="MHH55" s="422"/>
      <c r="MHI55" s="422"/>
      <c r="MHJ55" s="422"/>
      <c r="MHK55" s="422"/>
      <c r="MHL55" s="422"/>
      <c r="MHM55" s="422"/>
      <c r="MHN55" s="422"/>
      <c r="MHO55" s="422"/>
      <c r="MHP55" s="422"/>
      <c r="MHQ55" s="422"/>
      <c r="MHR55" s="422"/>
      <c r="MHS55" s="422"/>
      <c r="MHT55" s="422"/>
      <c r="MHU55" s="422"/>
      <c r="MHV55" s="422"/>
      <c r="MHW55" s="422"/>
      <c r="MHX55" s="422"/>
      <c r="MHY55" s="422"/>
      <c r="MHZ55" s="422"/>
      <c r="MIA55" s="422"/>
      <c r="MIB55" s="422"/>
      <c r="MIC55" s="422"/>
      <c r="MID55" s="422"/>
      <c r="MIE55" s="422"/>
      <c r="MIF55" s="422"/>
      <c r="MIG55" s="422"/>
      <c r="MIH55" s="422"/>
      <c r="MII55" s="422"/>
      <c r="MIJ55" s="422"/>
      <c r="MIK55" s="422"/>
      <c r="MIL55" s="422"/>
      <c r="MIM55" s="422"/>
      <c r="MIN55" s="422"/>
      <c r="MIO55" s="422"/>
      <c r="MIP55" s="422"/>
      <c r="MIQ55" s="422"/>
      <c r="MIR55" s="422"/>
      <c r="MIS55" s="422"/>
      <c r="MIT55" s="422"/>
      <c r="MIU55" s="422"/>
      <c r="MIV55" s="422"/>
      <c r="MIW55" s="422"/>
      <c r="MIX55" s="422"/>
      <c r="MIY55" s="422"/>
      <c r="MIZ55" s="422"/>
      <c r="MJA55" s="422"/>
      <c r="MJB55" s="422"/>
      <c r="MJC55" s="422"/>
      <c r="MJD55" s="422"/>
      <c r="MJE55" s="422"/>
      <c r="MJF55" s="422"/>
      <c r="MJG55" s="422"/>
      <c r="MJH55" s="422"/>
      <c r="MJI55" s="422"/>
      <c r="MJJ55" s="422"/>
      <c r="MJK55" s="422"/>
      <c r="MJL55" s="422"/>
      <c r="MJM55" s="422"/>
      <c r="MJN55" s="422"/>
      <c r="MJO55" s="422"/>
      <c r="MJP55" s="422"/>
      <c r="MJQ55" s="422"/>
      <c r="MJR55" s="422"/>
      <c r="MJS55" s="422"/>
      <c r="MJT55" s="422"/>
      <c r="MJU55" s="422"/>
      <c r="MJV55" s="422"/>
      <c r="MJW55" s="422"/>
      <c r="MJX55" s="422"/>
      <c r="MJY55" s="422"/>
      <c r="MJZ55" s="422"/>
      <c r="MKA55" s="422"/>
      <c r="MKB55" s="422"/>
      <c r="MKC55" s="422"/>
      <c r="MKD55" s="422"/>
      <c r="MKE55" s="422"/>
      <c r="MKF55" s="422"/>
      <c r="MKG55" s="422"/>
      <c r="MKH55" s="422"/>
      <c r="MKI55" s="422"/>
      <c r="MKJ55" s="422"/>
      <c r="MKK55" s="422"/>
      <c r="MKL55" s="422"/>
      <c r="MKM55" s="422"/>
      <c r="MKN55" s="422"/>
      <c r="MKO55" s="422"/>
      <c r="MKP55" s="422"/>
      <c r="MKQ55" s="422"/>
      <c r="MKR55" s="422"/>
      <c r="MKS55" s="422"/>
      <c r="MKT55" s="422"/>
      <c r="MKU55" s="422"/>
      <c r="MKV55" s="422"/>
      <c r="MKW55" s="422"/>
      <c r="MKX55" s="422"/>
      <c r="MKY55" s="422"/>
      <c r="MKZ55" s="422"/>
      <c r="MLA55" s="422"/>
      <c r="MLB55" s="422"/>
      <c r="MLC55" s="422"/>
      <c r="MLD55" s="422"/>
      <c r="MLE55" s="422"/>
      <c r="MLF55" s="422"/>
      <c r="MLG55" s="422"/>
      <c r="MLH55" s="422"/>
      <c r="MLI55" s="422"/>
      <c r="MLJ55" s="422"/>
      <c r="MLK55" s="422"/>
      <c r="MLL55" s="422"/>
      <c r="MLM55" s="422"/>
      <c r="MLN55" s="422"/>
      <c r="MLO55" s="422"/>
      <c r="MLP55" s="422"/>
      <c r="MLQ55" s="422"/>
      <c r="MLR55" s="422"/>
      <c r="MLS55" s="422"/>
      <c r="MLT55" s="422"/>
      <c r="MLU55" s="422"/>
      <c r="MLV55" s="422"/>
      <c r="MLW55" s="422"/>
      <c r="MLX55" s="422"/>
      <c r="MLY55" s="422"/>
      <c r="MLZ55" s="422"/>
      <c r="MMA55" s="422"/>
      <c r="MMB55" s="422"/>
      <c r="MMC55" s="422"/>
      <c r="MMD55" s="422"/>
      <c r="MME55" s="422"/>
      <c r="MMF55" s="422"/>
      <c r="MMG55" s="422"/>
      <c r="MMH55" s="422"/>
      <c r="MMI55" s="422"/>
      <c r="MMJ55" s="422"/>
      <c r="MMK55" s="422"/>
      <c r="MML55" s="422"/>
      <c r="MMM55" s="422"/>
      <c r="MMN55" s="422"/>
      <c r="MMO55" s="422"/>
      <c r="MMP55" s="422"/>
      <c r="MMQ55" s="422"/>
      <c r="MMR55" s="422"/>
      <c r="MMS55" s="422"/>
      <c r="MMT55" s="422"/>
      <c r="MMU55" s="422"/>
      <c r="MMV55" s="422"/>
      <c r="MMW55" s="422"/>
      <c r="MMX55" s="422"/>
      <c r="MMY55" s="422"/>
      <c r="MMZ55" s="422"/>
      <c r="MNA55" s="422"/>
      <c r="MNB55" s="422"/>
      <c r="MNC55" s="422"/>
      <c r="MND55" s="422"/>
      <c r="MNE55" s="422"/>
      <c r="MNF55" s="422"/>
      <c r="MNG55" s="422"/>
      <c r="MNH55" s="422"/>
      <c r="MNI55" s="422"/>
      <c r="MNJ55" s="422"/>
      <c r="MNK55" s="422"/>
      <c r="MNL55" s="422"/>
      <c r="MNM55" s="422"/>
      <c r="MNN55" s="422"/>
      <c r="MNO55" s="422"/>
      <c r="MNP55" s="422"/>
      <c r="MNQ55" s="422"/>
      <c r="MNR55" s="422"/>
      <c r="MNS55" s="422"/>
      <c r="MNT55" s="422"/>
      <c r="MNU55" s="422"/>
      <c r="MNV55" s="422"/>
      <c r="MNW55" s="422"/>
      <c r="MNX55" s="422"/>
      <c r="MNY55" s="422"/>
      <c r="MNZ55" s="422"/>
      <c r="MOA55" s="422"/>
      <c r="MOB55" s="422"/>
      <c r="MOC55" s="422"/>
      <c r="MOD55" s="422"/>
      <c r="MOE55" s="422"/>
      <c r="MOF55" s="422"/>
      <c r="MOG55" s="422"/>
      <c r="MOH55" s="422"/>
      <c r="MOI55" s="422"/>
      <c r="MOJ55" s="422"/>
      <c r="MOK55" s="422"/>
      <c r="MOL55" s="422"/>
      <c r="MOM55" s="422"/>
      <c r="MON55" s="422"/>
      <c r="MOO55" s="422"/>
      <c r="MOP55" s="422"/>
      <c r="MOQ55" s="422"/>
      <c r="MOR55" s="422"/>
      <c r="MOS55" s="422"/>
      <c r="MOT55" s="422"/>
      <c r="MOU55" s="422"/>
      <c r="MOV55" s="422"/>
      <c r="MOW55" s="422"/>
      <c r="MOX55" s="422"/>
      <c r="MOY55" s="422"/>
      <c r="MOZ55" s="422"/>
      <c r="MPA55" s="422"/>
      <c r="MPB55" s="422"/>
      <c r="MPC55" s="422"/>
      <c r="MPD55" s="422"/>
      <c r="MPE55" s="422"/>
      <c r="MPF55" s="422"/>
      <c r="MPG55" s="422"/>
      <c r="MPH55" s="422"/>
      <c r="MPI55" s="422"/>
      <c r="MPJ55" s="422"/>
      <c r="MPK55" s="422"/>
      <c r="MPL55" s="422"/>
      <c r="MPM55" s="422"/>
      <c r="MPN55" s="422"/>
      <c r="MPO55" s="422"/>
      <c r="MPP55" s="422"/>
      <c r="MPQ55" s="422"/>
      <c r="MPR55" s="422"/>
      <c r="MPS55" s="422"/>
      <c r="MPT55" s="422"/>
      <c r="MPU55" s="422"/>
      <c r="MPV55" s="422"/>
      <c r="MPW55" s="422"/>
      <c r="MPX55" s="422"/>
      <c r="MPY55" s="422"/>
      <c r="MPZ55" s="422"/>
      <c r="MQA55" s="422"/>
      <c r="MQB55" s="422"/>
      <c r="MQC55" s="422"/>
      <c r="MQD55" s="422"/>
      <c r="MQE55" s="422"/>
      <c r="MQF55" s="422"/>
      <c r="MQG55" s="422"/>
      <c r="MQH55" s="422"/>
      <c r="MQI55" s="422"/>
      <c r="MQJ55" s="422"/>
      <c r="MQK55" s="422"/>
      <c r="MQL55" s="422"/>
      <c r="MQM55" s="422"/>
      <c r="MQN55" s="422"/>
      <c r="MQO55" s="422"/>
      <c r="MQP55" s="422"/>
      <c r="MQQ55" s="422"/>
      <c r="MQR55" s="422"/>
      <c r="MQS55" s="422"/>
      <c r="MQT55" s="422"/>
      <c r="MQU55" s="422"/>
      <c r="MQV55" s="422"/>
      <c r="MQW55" s="422"/>
      <c r="MQX55" s="422"/>
      <c r="MQY55" s="422"/>
      <c r="MQZ55" s="422"/>
      <c r="MRA55" s="422"/>
      <c r="MRB55" s="422"/>
      <c r="MRC55" s="422"/>
      <c r="MRD55" s="422"/>
      <c r="MRE55" s="422"/>
      <c r="MRF55" s="422"/>
      <c r="MRG55" s="422"/>
      <c r="MRH55" s="422"/>
      <c r="MRI55" s="422"/>
      <c r="MRJ55" s="422"/>
      <c r="MRK55" s="422"/>
      <c r="MRL55" s="422"/>
      <c r="MRM55" s="422"/>
      <c r="MRN55" s="422"/>
      <c r="MRO55" s="422"/>
      <c r="MRP55" s="422"/>
      <c r="MRQ55" s="422"/>
      <c r="MRR55" s="422"/>
      <c r="MRS55" s="422"/>
      <c r="MRT55" s="422"/>
      <c r="MRU55" s="422"/>
      <c r="MRV55" s="422"/>
      <c r="MRW55" s="422"/>
      <c r="MRX55" s="422"/>
      <c r="MRY55" s="422"/>
      <c r="MRZ55" s="422"/>
      <c r="MSA55" s="422"/>
      <c r="MSB55" s="422"/>
      <c r="MSC55" s="422"/>
      <c r="MSD55" s="422"/>
      <c r="MSE55" s="422"/>
      <c r="MSF55" s="422"/>
      <c r="MSG55" s="422"/>
      <c r="MSH55" s="422"/>
      <c r="MSI55" s="422"/>
      <c r="MSJ55" s="422"/>
      <c r="MSK55" s="422"/>
      <c r="MSL55" s="422"/>
      <c r="MSM55" s="422"/>
      <c r="MSN55" s="422"/>
      <c r="MSO55" s="422"/>
      <c r="MSP55" s="422"/>
      <c r="MSQ55" s="422"/>
      <c r="MSR55" s="422"/>
      <c r="MSS55" s="422"/>
      <c r="MST55" s="422"/>
      <c r="MSU55" s="422"/>
      <c r="MSV55" s="422"/>
      <c r="MSW55" s="422"/>
      <c r="MSX55" s="422"/>
      <c r="MSY55" s="422"/>
      <c r="MSZ55" s="422"/>
      <c r="MTA55" s="422"/>
      <c r="MTB55" s="422"/>
      <c r="MTC55" s="422"/>
      <c r="MTD55" s="422"/>
      <c r="MTE55" s="422"/>
      <c r="MTF55" s="422"/>
      <c r="MTG55" s="422"/>
      <c r="MTH55" s="422"/>
      <c r="MTI55" s="422"/>
      <c r="MTJ55" s="422"/>
      <c r="MTK55" s="422"/>
      <c r="MTL55" s="422"/>
      <c r="MTM55" s="422"/>
      <c r="MTN55" s="422"/>
      <c r="MTO55" s="422"/>
      <c r="MTP55" s="422"/>
      <c r="MTQ55" s="422"/>
      <c r="MTR55" s="422"/>
      <c r="MTS55" s="422"/>
      <c r="MTT55" s="422"/>
      <c r="MTU55" s="422"/>
      <c r="MTV55" s="422"/>
      <c r="MTW55" s="422"/>
      <c r="MTX55" s="422"/>
      <c r="MTY55" s="422"/>
      <c r="MTZ55" s="422"/>
      <c r="MUA55" s="422"/>
      <c r="MUB55" s="422"/>
      <c r="MUC55" s="422"/>
      <c r="MUD55" s="422"/>
      <c r="MUE55" s="422"/>
      <c r="MUF55" s="422"/>
      <c r="MUG55" s="422"/>
      <c r="MUH55" s="422"/>
      <c r="MUI55" s="422"/>
      <c r="MUJ55" s="422"/>
      <c r="MUK55" s="422"/>
      <c r="MUL55" s="422"/>
      <c r="MUM55" s="422"/>
      <c r="MUN55" s="422"/>
      <c r="MUO55" s="422"/>
      <c r="MUP55" s="422"/>
      <c r="MUQ55" s="422"/>
      <c r="MUR55" s="422"/>
      <c r="MUS55" s="422"/>
      <c r="MUT55" s="422"/>
      <c r="MUU55" s="422"/>
      <c r="MUV55" s="422"/>
      <c r="MUW55" s="422"/>
      <c r="MUX55" s="422"/>
      <c r="MUY55" s="422"/>
      <c r="MUZ55" s="422"/>
      <c r="MVA55" s="422"/>
      <c r="MVB55" s="422"/>
      <c r="MVC55" s="422"/>
      <c r="MVD55" s="422"/>
      <c r="MVE55" s="422"/>
      <c r="MVF55" s="422"/>
      <c r="MVG55" s="422"/>
      <c r="MVH55" s="422"/>
      <c r="MVI55" s="422"/>
      <c r="MVJ55" s="422"/>
      <c r="MVK55" s="422"/>
      <c r="MVL55" s="422"/>
      <c r="MVM55" s="422"/>
      <c r="MVN55" s="422"/>
      <c r="MVO55" s="422"/>
      <c r="MVP55" s="422"/>
      <c r="MVQ55" s="422"/>
      <c r="MVR55" s="422"/>
      <c r="MVS55" s="422"/>
      <c r="MVT55" s="422"/>
      <c r="MVU55" s="422"/>
      <c r="MVV55" s="422"/>
      <c r="MVW55" s="422"/>
      <c r="MVX55" s="422"/>
      <c r="MVY55" s="422"/>
      <c r="MVZ55" s="422"/>
      <c r="MWA55" s="422"/>
      <c r="MWB55" s="422"/>
      <c r="MWC55" s="422"/>
      <c r="MWD55" s="422"/>
      <c r="MWE55" s="422"/>
      <c r="MWF55" s="422"/>
      <c r="MWG55" s="422"/>
      <c r="MWH55" s="422"/>
      <c r="MWI55" s="422"/>
      <c r="MWJ55" s="422"/>
      <c r="MWK55" s="422"/>
      <c r="MWL55" s="422"/>
      <c r="MWM55" s="422"/>
      <c r="MWN55" s="422"/>
      <c r="MWO55" s="422"/>
      <c r="MWP55" s="422"/>
      <c r="MWQ55" s="422"/>
      <c r="MWR55" s="422"/>
      <c r="MWS55" s="422"/>
      <c r="MWT55" s="422"/>
      <c r="MWU55" s="422"/>
      <c r="MWV55" s="422"/>
      <c r="MWW55" s="422"/>
      <c r="MWX55" s="422"/>
      <c r="MWY55" s="422"/>
      <c r="MWZ55" s="422"/>
      <c r="MXA55" s="422"/>
      <c r="MXB55" s="422"/>
      <c r="MXC55" s="422"/>
      <c r="MXD55" s="422"/>
      <c r="MXE55" s="422"/>
      <c r="MXF55" s="422"/>
      <c r="MXG55" s="422"/>
      <c r="MXH55" s="422"/>
      <c r="MXI55" s="422"/>
      <c r="MXJ55" s="422"/>
      <c r="MXK55" s="422"/>
      <c r="MXL55" s="422"/>
      <c r="MXM55" s="422"/>
      <c r="MXN55" s="422"/>
      <c r="MXO55" s="422"/>
      <c r="MXP55" s="422"/>
      <c r="MXQ55" s="422"/>
      <c r="MXR55" s="422"/>
      <c r="MXS55" s="422"/>
      <c r="MXT55" s="422"/>
      <c r="MXU55" s="422"/>
      <c r="MXV55" s="422"/>
      <c r="MXW55" s="422"/>
      <c r="MXX55" s="422"/>
      <c r="MXY55" s="422"/>
      <c r="MXZ55" s="422"/>
      <c r="MYA55" s="422"/>
      <c r="MYB55" s="422"/>
      <c r="MYC55" s="422"/>
      <c r="MYD55" s="422"/>
      <c r="MYE55" s="422"/>
      <c r="MYF55" s="422"/>
      <c r="MYG55" s="422"/>
      <c r="MYH55" s="422"/>
      <c r="MYI55" s="422"/>
      <c r="MYJ55" s="422"/>
      <c r="MYK55" s="422"/>
      <c r="MYL55" s="422"/>
      <c r="MYM55" s="422"/>
      <c r="MYN55" s="422"/>
      <c r="MYO55" s="422"/>
      <c r="MYP55" s="422"/>
      <c r="MYQ55" s="422"/>
      <c r="MYR55" s="422"/>
      <c r="MYS55" s="422"/>
      <c r="MYT55" s="422"/>
      <c r="MYU55" s="422"/>
      <c r="MYV55" s="422"/>
      <c r="MYW55" s="422"/>
      <c r="MYX55" s="422"/>
      <c r="MYY55" s="422"/>
      <c r="MYZ55" s="422"/>
      <c r="MZA55" s="422"/>
      <c r="MZB55" s="422"/>
      <c r="MZC55" s="422"/>
      <c r="MZD55" s="422"/>
      <c r="MZE55" s="422"/>
      <c r="MZF55" s="422"/>
      <c r="MZG55" s="422"/>
      <c r="MZH55" s="422"/>
      <c r="MZI55" s="422"/>
      <c r="MZJ55" s="422"/>
      <c r="MZK55" s="422"/>
      <c r="MZL55" s="422"/>
      <c r="MZM55" s="422"/>
      <c r="MZN55" s="422"/>
      <c r="MZO55" s="422"/>
      <c r="MZP55" s="422"/>
      <c r="MZQ55" s="422"/>
      <c r="MZR55" s="422"/>
      <c r="MZS55" s="422"/>
      <c r="MZT55" s="422"/>
      <c r="MZU55" s="422"/>
      <c r="MZV55" s="422"/>
      <c r="MZW55" s="422"/>
      <c r="MZX55" s="422"/>
      <c r="MZY55" s="422"/>
      <c r="MZZ55" s="422"/>
      <c r="NAA55" s="422"/>
      <c r="NAB55" s="422"/>
      <c r="NAC55" s="422"/>
      <c r="NAD55" s="422"/>
      <c r="NAE55" s="422"/>
      <c r="NAF55" s="422"/>
      <c r="NAG55" s="422"/>
      <c r="NAH55" s="422"/>
      <c r="NAI55" s="422"/>
      <c r="NAJ55" s="422"/>
      <c r="NAK55" s="422"/>
      <c r="NAL55" s="422"/>
      <c r="NAM55" s="422"/>
      <c r="NAN55" s="422"/>
      <c r="NAO55" s="422"/>
      <c r="NAP55" s="422"/>
      <c r="NAQ55" s="422"/>
      <c r="NAR55" s="422"/>
      <c r="NAS55" s="422"/>
      <c r="NAT55" s="422"/>
      <c r="NAU55" s="422"/>
      <c r="NAV55" s="422"/>
      <c r="NAW55" s="422"/>
      <c r="NAX55" s="422"/>
      <c r="NAY55" s="422"/>
      <c r="NAZ55" s="422"/>
      <c r="NBA55" s="422"/>
      <c r="NBB55" s="422"/>
      <c r="NBC55" s="422"/>
      <c r="NBD55" s="422"/>
      <c r="NBE55" s="422"/>
      <c r="NBF55" s="422"/>
      <c r="NBG55" s="422"/>
      <c r="NBH55" s="422"/>
      <c r="NBI55" s="422"/>
      <c r="NBJ55" s="422"/>
      <c r="NBK55" s="422"/>
      <c r="NBL55" s="422"/>
      <c r="NBM55" s="422"/>
      <c r="NBN55" s="422"/>
      <c r="NBO55" s="422"/>
      <c r="NBP55" s="422"/>
      <c r="NBQ55" s="422"/>
      <c r="NBR55" s="422"/>
      <c r="NBS55" s="422"/>
      <c r="NBT55" s="422"/>
      <c r="NBU55" s="422"/>
      <c r="NBV55" s="422"/>
      <c r="NBW55" s="422"/>
      <c r="NBX55" s="422"/>
      <c r="NBY55" s="422"/>
      <c r="NBZ55" s="422"/>
      <c r="NCA55" s="422"/>
      <c r="NCB55" s="422"/>
      <c r="NCC55" s="422"/>
      <c r="NCD55" s="422"/>
      <c r="NCE55" s="422"/>
      <c r="NCF55" s="422"/>
      <c r="NCG55" s="422"/>
      <c r="NCH55" s="422"/>
      <c r="NCI55" s="422"/>
      <c r="NCJ55" s="422"/>
      <c r="NCK55" s="422"/>
      <c r="NCL55" s="422"/>
      <c r="NCM55" s="422"/>
      <c r="NCN55" s="422"/>
      <c r="NCO55" s="422"/>
      <c r="NCP55" s="422"/>
      <c r="NCQ55" s="422"/>
      <c r="NCR55" s="422"/>
      <c r="NCS55" s="422"/>
      <c r="NCT55" s="422"/>
      <c r="NCU55" s="422"/>
      <c r="NCV55" s="422"/>
      <c r="NCW55" s="422"/>
      <c r="NCX55" s="422"/>
      <c r="NCY55" s="422"/>
      <c r="NCZ55" s="422"/>
      <c r="NDA55" s="422"/>
      <c r="NDB55" s="422"/>
      <c r="NDC55" s="422"/>
      <c r="NDD55" s="422"/>
      <c r="NDE55" s="422"/>
      <c r="NDF55" s="422"/>
      <c r="NDG55" s="422"/>
      <c r="NDH55" s="422"/>
      <c r="NDI55" s="422"/>
      <c r="NDJ55" s="422"/>
      <c r="NDK55" s="422"/>
      <c r="NDL55" s="422"/>
      <c r="NDM55" s="422"/>
      <c r="NDN55" s="422"/>
      <c r="NDO55" s="422"/>
      <c r="NDP55" s="422"/>
      <c r="NDQ55" s="422"/>
      <c r="NDR55" s="422"/>
      <c r="NDS55" s="422"/>
      <c r="NDT55" s="422"/>
      <c r="NDU55" s="422"/>
      <c r="NDV55" s="422"/>
      <c r="NDW55" s="422"/>
      <c r="NDX55" s="422"/>
      <c r="NDY55" s="422"/>
      <c r="NDZ55" s="422"/>
      <c r="NEA55" s="422"/>
      <c r="NEB55" s="422"/>
      <c r="NEC55" s="422"/>
      <c r="NED55" s="422"/>
      <c r="NEE55" s="422"/>
      <c r="NEF55" s="422"/>
      <c r="NEG55" s="422"/>
      <c r="NEH55" s="422"/>
      <c r="NEI55" s="422"/>
      <c r="NEJ55" s="422"/>
      <c r="NEK55" s="422"/>
      <c r="NEL55" s="422"/>
      <c r="NEM55" s="422"/>
      <c r="NEN55" s="422"/>
      <c r="NEO55" s="422"/>
      <c r="NEP55" s="422"/>
      <c r="NEQ55" s="422"/>
      <c r="NER55" s="422"/>
      <c r="NES55" s="422"/>
      <c r="NET55" s="422"/>
      <c r="NEU55" s="422"/>
      <c r="NEV55" s="422"/>
      <c r="NEW55" s="422"/>
      <c r="NEX55" s="422"/>
      <c r="NEY55" s="422"/>
      <c r="NEZ55" s="422"/>
      <c r="NFA55" s="422"/>
      <c r="NFB55" s="422"/>
      <c r="NFC55" s="422"/>
      <c r="NFD55" s="422"/>
      <c r="NFE55" s="422"/>
      <c r="NFF55" s="422"/>
      <c r="NFG55" s="422"/>
      <c r="NFH55" s="422"/>
      <c r="NFI55" s="422"/>
      <c r="NFJ55" s="422"/>
      <c r="NFK55" s="422"/>
      <c r="NFL55" s="422"/>
      <c r="NFM55" s="422"/>
      <c r="NFN55" s="422"/>
      <c r="NFO55" s="422"/>
      <c r="NFP55" s="422"/>
      <c r="NFQ55" s="422"/>
      <c r="NFR55" s="422"/>
      <c r="NFS55" s="422"/>
      <c r="NFT55" s="422"/>
      <c r="NFU55" s="422"/>
      <c r="NFV55" s="422"/>
      <c r="NFW55" s="422"/>
      <c r="NFX55" s="422"/>
      <c r="NFY55" s="422"/>
      <c r="NFZ55" s="422"/>
      <c r="NGA55" s="422"/>
      <c r="NGB55" s="422"/>
      <c r="NGC55" s="422"/>
      <c r="NGD55" s="422"/>
      <c r="NGE55" s="422"/>
      <c r="NGF55" s="422"/>
      <c r="NGG55" s="422"/>
      <c r="NGH55" s="422"/>
      <c r="NGI55" s="422"/>
      <c r="NGJ55" s="422"/>
      <c r="NGK55" s="422"/>
      <c r="NGL55" s="422"/>
      <c r="NGM55" s="422"/>
      <c r="NGN55" s="422"/>
      <c r="NGO55" s="422"/>
      <c r="NGP55" s="422"/>
      <c r="NGQ55" s="422"/>
      <c r="NGR55" s="422"/>
      <c r="NGS55" s="422"/>
      <c r="NGT55" s="422"/>
      <c r="NGU55" s="422"/>
      <c r="NGV55" s="422"/>
      <c r="NGW55" s="422"/>
      <c r="NGX55" s="422"/>
      <c r="NGY55" s="422"/>
      <c r="NGZ55" s="422"/>
      <c r="NHA55" s="422"/>
      <c r="NHB55" s="422"/>
      <c r="NHC55" s="422"/>
      <c r="NHD55" s="422"/>
      <c r="NHE55" s="422"/>
      <c r="NHF55" s="422"/>
      <c r="NHG55" s="422"/>
      <c r="NHH55" s="422"/>
      <c r="NHI55" s="422"/>
      <c r="NHJ55" s="422"/>
      <c r="NHK55" s="422"/>
      <c r="NHL55" s="422"/>
      <c r="NHM55" s="422"/>
      <c r="NHN55" s="422"/>
      <c r="NHO55" s="422"/>
      <c r="NHP55" s="422"/>
      <c r="NHQ55" s="422"/>
      <c r="NHR55" s="422"/>
      <c r="NHS55" s="422"/>
      <c r="NHT55" s="422"/>
      <c r="NHU55" s="422"/>
      <c r="NHV55" s="422"/>
      <c r="NHW55" s="422"/>
      <c r="NHX55" s="422"/>
      <c r="NHY55" s="422"/>
      <c r="NHZ55" s="422"/>
      <c r="NIA55" s="422"/>
      <c r="NIB55" s="422"/>
      <c r="NIC55" s="422"/>
      <c r="NID55" s="422"/>
      <c r="NIE55" s="422"/>
      <c r="NIF55" s="422"/>
      <c r="NIG55" s="422"/>
      <c r="NIH55" s="422"/>
      <c r="NII55" s="422"/>
      <c r="NIJ55" s="422"/>
      <c r="NIK55" s="422"/>
      <c r="NIL55" s="422"/>
      <c r="NIM55" s="422"/>
      <c r="NIN55" s="422"/>
      <c r="NIO55" s="422"/>
      <c r="NIP55" s="422"/>
      <c r="NIQ55" s="422"/>
      <c r="NIR55" s="422"/>
      <c r="NIS55" s="422"/>
      <c r="NIT55" s="422"/>
      <c r="NIU55" s="422"/>
      <c r="NIV55" s="422"/>
      <c r="NIW55" s="422"/>
      <c r="NIX55" s="422"/>
      <c r="NIY55" s="422"/>
      <c r="NIZ55" s="422"/>
      <c r="NJA55" s="422"/>
      <c r="NJB55" s="422"/>
      <c r="NJC55" s="422"/>
      <c r="NJD55" s="422"/>
      <c r="NJE55" s="422"/>
      <c r="NJF55" s="422"/>
      <c r="NJG55" s="422"/>
      <c r="NJH55" s="422"/>
      <c r="NJI55" s="422"/>
      <c r="NJJ55" s="422"/>
      <c r="NJK55" s="422"/>
      <c r="NJL55" s="422"/>
      <c r="NJM55" s="422"/>
      <c r="NJN55" s="422"/>
      <c r="NJO55" s="422"/>
      <c r="NJP55" s="422"/>
      <c r="NJQ55" s="422"/>
      <c r="NJR55" s="422"/>
      <c r="NJS55" s="422"/>
      <c r="NJT55" s="422"/>
      <c r="NJU55" s="422"/>
      <c r="NJV55" s="422"/>
      <c r="NJW55" s="422"/>
      <c r="NJX55" s="422"/>
      <c r="NJY55" s="422"/>
      <c r="NJZ55" s="422"/>
      <c r="NKA55" s="422"/>
      <c r="NKB55" s="422"/>
      <c r="NKC55" s="422"/>
      <c r="NKD55" s="422"/>
      <c r="NKE55" s="422"/>
      <c r="NKF55" s="422"/>
      <c r="NKG55" s="422"/>
      <c r="NKH55" s="422"/>
      <c r="NKI55" s="422"/>
      <c r="NKJ55" s="422"/>
      <c r="NKK55" s="422"/>
      <c r="NKL55" s="422"/>
      <c r="NKM55" s="422"/>
      <c r="NKN55" s="422"/>
      <c r="NKO55" s="422"/>
      <c r="NKP55" s="422"/>
      <c r="NKQ55" s="422"/>
      <c r="NKR55" s="422"/>
      <c r="NKS55" s="422"/>
      <c r="NKT55" s="422"/>
      <c r="NKU55" s="422"/>
      <c r="NKV55" s="422"/>
      <c r="NKW55" s="422"/>
      <c r="NKX55" s="422"/>
      <c r="NKY55" s="422"/>
      <c r="NKZ55" s="422"/>
      <c r="NLA55" s="422"/>
      <c r="NLB55" s="422"/>
      <c r="NLC55" s="422"/>
      <c r="NLD55" s="422"/>
      <c r="NLE55" s="422"/>
      <c r="NLF55" s="422"/>
      <c r="NLG55" s="422"/>
      <c r="NLH55" s="422"/>
      <c r="NLI55" s="422"/>
      <c r="NLJ55" s="422"/>
      <c r="NLK55" s="422"/>
      <c r="NLL55" s="422"/>
      <c r="NLM55" s="422"/>
      <c r="NLN55" s="422"/>
      <c r="NLO55" s="422"/>
      <c r="NLP55" s="422"/>
      <c r="NLQ55" s="422"/>
      <c r="NLR55" s="422"/>
      <c r="NLS55" s="422"/>
      <c r="NLT55" s="422"/>
      <c r="NLU55" s="422"/>
      <c r="NLV55" s="422"/>
      <c r="NLW55" s="422"/>
      <c r="NLX55" s="422"/>
      <c r="NLY55" s="422"/>
      <c r="NLZ55" s="422"/>
      <c r="NMA55" s="422"/>
      <c r="NMB55" s="422"/>
      <c r="NMC55" s="422"/>
      <c r="NMD55" s="422"/>
      <c r="NME55" s="422"/>
      <c r="NMF55" s="422"/>
      <c r="NMG55" s="422"/>
      <c r="NMH55" s="422"/>
      <c r="NMI55" s="422"/>
      <c r="NMJ55" s="422"/>
      <c r="NMK55" s="422"/>
      <c r="NML55" s="422"/>
      <c r="NMM55" s="422"/>
      <c r="NMN55" s="422"/>
      <c r="NMO55" s="422"/>
      <c r="NMP55" s="422"/>
      <c r="NMQ55" s="422"/>
      <c r="NMR55" s="422"/>
      <c r="NMS55" s="422"/>
      <c r="NMT55" s="422"/>
      <c r="NMU55" s="422"/>
      <c r="NMV55" s="422"/>
      <c r="NMW55" s="422"/>
      <c r="NMX55" s="422"/>
      <c r="NMY55" s="422"/>
      <c r="NMZ55" s="422"/>
      <c r="NNA55" s="422"/>
      <c r="NNB55" s="422"/>
      <c r="NNC55" s="422"/>
      <c r="NND55" s="422"/>
      <c r="NNE55" s="422"/>
      <c r="NNF55" s="422"/>
      <c r="NNG55" s="422"/>
      <c r="NNH55" s="422"/>
      <c r="NNI55" s="422"/>
      <c r="NNJ55" s="422"/>
      <c r="NNK55" s="422"/>
      <c r="NNL55" s="422"/>
      <c r="NNM55" s="422"/>
      <c r="NNN55" s="422"/>
      <c r="NNO55" s="422"/>
      <c r="NNP55" s="422"/>
      <c r="NNQ55" s="422"/>
      <c r="NNR55" s="422"/>
      <c r="NNS55" s="422"/>
      <c r="NNT55" s="422"/>
      <c r="NNU55" s="422"/>
      <c r="NNV55" s="422"/>
      <c r="NNW55" s="422"/>
      <c r="NNX55" s="422"/>
      <c r="NNY55" s="422"/>
      <c r="NNZ55" s="422"/>
      <c r="NOA55" s="422"/>
      <c r="NOB55" s="422"/>
      <c r="NOC55" s="422"/>
      <c r="NOD55" s="422"/>
      <c r="NOE55" s="422"/>
      <c r="NOF55" s="422"/>
      <c r="NOG55" s="422"/>
      <c r="NOH55" s="422"/>
      <c r="NOI55" s="422"/>
      <c r="NOJ55" s="422"/>
      <c r="NOK55" s="422"/>
      <c r="NOL55" s="422"/>
      <c r="NOM55" s="422"/>
      <c r="NON55" s="422"/>
      <c r="NOO55" s="422"/>
      <c r="NOP55" s="422"/>
      <c r="NOQ55" s="422"/>
      <c r="NOR55" s="422"/>
      <c r="NOS55" s="422"/>
      <c r="NOT55" s="422"/>
      <c r="NOU55" s="422"/>
      <c r="NOV55" s="422"/>
      <c r="NOW55" s="422"/>
      <c r="NOX55" s="422"/>
      <c r="NOY55" s="422"/>
      <c r="NOZ55" s="422"/>
      <c r="NPA55" s="422"/>
      <c r="NPB55" s="422"/>
      <c r="NPC55" s="422"/>
      <c r="NPD55" s="422"/>
      <c r="NPE55" s="422"/>
      <c r="NPF55" s="422"/>
      <c r="NPG55" s="422"/>
      <c r="NPH55" s="422"/>
      <c r="NPI55" s="422"/>
      <c r="NPJ55" s="422"/>
      <c r="NPK55" s="422"/>
      <c r="NPL55" s="422"/>
      <c r="NPM55" s="422"/>
      <c r="NPN55" s="422"/>
      <c r="NPO55" s="422"/>
      <c r="NPP55" s="422"/>
      <c r="NPQ55" s="422"/>
      <c r="NPR55" s="422"/>
      <c r="NPS55" s="422"/>
      <c r="NPT55" s="422"/>
      <c r="NPU55" s="422"/>
      <c r="NPV55" s="422"/>
      <c r="NPW55" s="422"/>
      <c r="NPX55" s="422"/>
      <c r="NPY55" s="422"/>
      <c r="NPZ55" s="422"/>
      <c r="NQA55" s="422"/>
      <c r="NQB55" s="422"/>
      <c r="NQC55" s="422"/>
      <c r="NQD55" s="422"/>
      <c r="NQE55" s="422"/>
      <c r="NQF55" s="422"/>
      <c r="NQG55" s="422"/>
      <c r="NQH55" s="422"/>
      <c r="NQI55" s="422"/>
      <c r="NQJ55" s="422"/>
      <c r="NQK55" s="422"/>
      <c r="NQL55" s="422"/>
      <c r="NQM55" s="422"/>
      <c r="NQN55" s="422"/>
      <c r="NQO55" s="422"/>
      <c r="NQP55" s="422"/>
      <c r="NQQ55" s="422"/>
      <c r="NQR55" s="422"/>
      <c r="NQS55" s="422"/>
      <c r="NQT55" s="422"/>
      <c r="NQU55" s="422"/>
      <c r="NQV55" s="422"/>
      <c r="NQW55" s="422"/>
      <c r="NQX55" s="422"/>
      <c r="NQY55" s="422"/>
      <c r="NQZ55" s="422"/>
      <c r="NRA55" s="422"/>
      <c r="NRB55" s="422"/>
      <c r="NRC55" s="422"/>
      <c r="NRD55" s="422"/>
      <c r="NRE55" s="422"/>
      <c r="NRF55" s="422"/>
      <c r="NRG55" s="422"/>
      <c r="NRH55" s="422"/>
      <c r="NRI55" s="422"/>
      <c r="NRJ55" s="422"/>
      <c r="NRK55" s="422"/>
      <c r="NRL55" s="422"/>
      <c r="NRM55" s="422"/>
      <c r="NRN55" s="422"/>
      <c r="NRO55" s="422"/>
      <c r="NRP55" s="422"/>
      <c r="NRQ55" s="422"/>
      <c r="NRR55" s="422"/>
      <c r="NRS55" s="422"/>
      <c r="NRT55" s="422"/>
      <c r="NRU55" s="422"/>
      <c r="NRV55" s="422"/>
      <c r="NRW55" s="422"/>
      <c r="NRX55" s="422"/>
      <c r="NRY55" s="422"/>
      <c r="NRZ55" s="422"/>
      <c r="NSA55" s="422"/>
      <c r="NSB55" s="422"/>
      <c r="NSC55" s="422"/>
      <c r="NSD55" s="422"/>
      <c r="NSE55" s="422"/>
      <c r="NSF55" s="422"/>
      <c r="NSG55" s="422"/>
      <c r="NSH55" s="422"/>
      <c r="NSI55" s="422"/>
      <c r="NSJ55" s="422"/>
      <c r="NSK55" s="422"/>
      <c r="NSL55" s="422"/>
      <c r="NSM55" s="422"/>
      <c r="NSN55" s="422"/>
      <c r="NSO55" s="422"/>
      <c r="NSP55" s="422"/>
      <c r="NSQ55" s="422"/>
      <c r="NSR55" s="422"/>
      <c r="NSS55" s="422"/>
      <c r="NST55" s="422"/>
      <c r="NSU55" s="422"/>
      <c r="NSV55" s="422"/>
      <c r="NSW55" s="422"/>
      <c r="NSX55" s="422"/>
      <c r="NSY55" s="422"/>
      <c r="NSZ55" s="422"/>
      <c r="NTA55" s="422"/>
      <c r="NTB55" s="422"/>
      <c r="NTC55" s="422"/>
      <c r="NTD55" s="422"/>
      <c r="NTE55" s="422"/>
      <c r="NTF55" s="422"/>
      <c r="NTG55" s="422"/>
      <c r="NTH55" s="422"/>
      <c r="NTI55" s="422"/>
      <c r="NTJ55" s="422"/>
      <c r="NTK55" s="422"/>
      <c r="NTL55" s="422"/>
      <c r="NTM55" s="422"/>
      <c r="NTN55" s="422"/>
      <c r="NTO55" s="422"/>
      <c r="NTP55" s="422"/>
      <c r="NTQ55" s="422"/>
      <c r="NTR55" s="422"/>
      <c r="NTS55" s="422"/>
      <c r="NTT55" s="422"/>
      <c r="NTU55" s="422"/>
      <c r="NTV55" s="422"/>
      <c r="NTW55" s="422"/>
      <c r="NTX55" s="422"/>
      <c r="NTY55" s="422"/>
      <c r="NTZ55" s="422"/>
      <c r="NUA55" s="422"/>
      <c r="NUB55" s="422"/>
      <c r="NUC55" s="422"/>
      <c r="NUD55" s="422"/>
      <c r="NUE55" s="422"/>
      <c r="NUF55" s="422"/>
      <c r="NUG55" s="422"/>
      <c r="NUH55" s="422"/>
      <c r="NUI55" s="422"/>
      <c r="NUJ55" s="422"/>
      <c r="NUK55" s="422"/>
      <c r="NUL55" s="422"/>
      <c r="NUM55" s="422"/>
      <c r="NUN55" s="422"/>
      <c r="NUO55" s="422"/>
      <c r="NUP55" s="422"/>
      <c r="NUQ55" s="422"/>
      <c r="NUR55" s="422"/>
      <c r="NUS55" s="422"/>
      <c r="NUT55" s="422"/>
      <c r="NUU55" s="422"/>
      <c r="NUV55" s="422"/>
      <c r="NUW55" s="422"/>
      <c r="NUX55" s="422"/>
      <c r="NUY55" s="422"/>
      <c r="NUZ55" s="422"/>
      <c r="NVA55" s="422"/>
      <c r="NVB55" s="422"/>
      <c r="NVC55" s="422"/>
      <c r="NVD55" s="422"/>
      <c r="NVE55" s="422"/>
      <c r="NVF55" s="422"/>
      <c r="NVG55" s="422"/>
      <c r="NVH55" s="422"/>
      <c r="NVI55" s="422"/>
      <c r="NVJ55" s="422"/>
      <c r="NVK55" s="422"/>
      <c r="NVL55" s="422"/>
      <c r="NVM55" s="422"/>
      <c r="NVN55" s="422"/>
      <c r="NVO55" s="422"/>
      <c r="NVP55" s="422"/>
      <c r="NVQ55" s="422"/>
      <c r="NVR55" s="422"/>
      <c r="NVS55" s="422"/>
      <c r="NVT55" s="422"/>
      <c r="NVU55" s="422"/>
      <c r="NVV55" s="422"/>
      <c r="NVW55" s="422"/>
      <c r="NVX55" s="422"/>
      <c r="NVY55" s="422"/>
      <c r="NVZ55" s="422"/>
      <c r="NWA55" s="422"/>
      <c r="NWB55" s="422"/>
      <c r="NWC55" s="422"/>
      <c r="NWD55" s="422"/>
      <c r="NWE55" s="422"/>
      <c r="NWF55" s="422"/>
      <c r="NWG55" s="422"/>
      <c r="NWH55" s="422"/>
      <c r="NWI55" s="422"/>
      <c r="NWJ55" s="422"/>
      <c r="NWK55" s="422"/>
      <c r="NWL55" s="422"/>
      <c r="NWM55" s="422"/>
      <c r="NWN55" s="422"/>
      <c r="NWO55" s="422"/>
      <c r="NWP55" s="422"/>
      <c r="NWQ55" s="422"/>
      <c r="NWR55" s="422"/>
      <c r="NWS55" s="422"/>
      <c r="NWT55" s="422"/>
      <c r="NWU55" s="422"/>
      <c r="NWV55" s="422"/>
      <c r="NWW55" s="422"/>
      <c r="NWX55" s="422"/>
      <c r="NWY55" s="422"/>
      <c r="NWZ55" s="422"/>
      <c r="NXA55" s="422"/>
      <c r="NXB55" s="422"/>
      <c r="NXC55" s="422"/>
      <c r="NXD55" s="422"/>
      <c r="NXE55" s="422"/>
      <c r="NXF55" s="422"/>
      <c r="NXG55" s="422"/>
      <c r="NXH55" s="422"/>
      <c r="NXI55" s="422"/>
      <c r="NXJ55" s="422"/>
      <c r="NXK55" s="422"/>
      <c r="NXL55" s="422"/>
      <c r="NXM55" s="422"/>
      <c r="NXN55" s="422"/>
      <c r="NXO55" s="422"/>
      <c r="NXP55" s="422"/>
      <c r="NXQ55" s="422"/>
      <c r="NXR55" s="422"/>
      <c r="NXS55" s="422"/>
      <c r="NXT55" s="422"/>
      <c r="NXU55" s="422"/>
      <c r="NXV55" s="422"/>
      <c r="NXW55" s="422"/>
      <c r="NXX55" s="422"/>
      <c r="NXY55" s="422"/>
      <c r="NXZ55" s="422"/>
      <c r="NYA55" s="422"/>
      <c r="NYB55" s="422"/>
      <c r="NYC55" s="422"/>
      <c r="NYD55" s="422"/>
      <c r="NYE55" s="422"/>
      <c r="NYF55" s="422"/>
      <c r="NYG55" s="422"/>
      <c r="NYH55" s="422"/>
      <c r="NYI55" s="422"/>
      <c r="NYJ55" s="422"/>
      <c r="NYK55" s="422"/>
      <c r="NYL55" s="422"/>
      <c r="NYM55" s="422"/>
      <c r="NYN55" s="422"/>
      <c r="NYO55" s="422"/>
      <c r="NYP55" s="422"/>
      <c r="NYQ55" s="422"/>
      <c r="NYR55" s="422"/>
      <c r="NYS55" s="422"/>
      <c r="NYT55" s="422"/>
      <c r="NYU55" s="422"/>
      <c r="NYV55" s="422"/>
      <c r="NYW55" s="422"/>
      <c r="NYX55" s="422"/>
      <c r="NYY55" s="422"/>
      <c r="NYZ55" s="422"/>
      <c r="NZA55" s="422"/>
      <c r="NZB55" s="422"/>
      <c r="NZC55" s="422"/>
      <c r="NZD55" s="422"/>
      <c r="NZE55" s="422"/>
      <c r="NZF55" s="422"/>
      <c r="NZG55" s="422"/>
      <c r="NZH55" s="422"/>
      <c r="NZI55" s="422"/>
      <c r="NZJ55" s="422"/>
      <c r="NZK55" s="422"/>
      <c r="NZL55" s="422"/>
      <c r="NZM55" s="422"/>
      <c r="NZN55" s="422"/>
      <c r="NZO55" s="422"/>
      <c r="NZP55" s="422"/>
      <c r="NZQ55" s="422"/>
      <c r="NZR55" s="422"/>
      <c r="NZS55" s="422"/>
      <c r="NZT55" s="422"/>
      <c r="NZU55" s="422"/>
      <c r="NZV55" s="422"/>
      <c r="NZW55" s="422"/>
      <c r="NZX55" s="422"/>
      <c r="NZY55" s="422"/>
      <c r="NZZ55" s="422"/>
      <c r="OAA55" s="422"/>
      <c r="OAB55" s="422"/>
      <c r="OAC55" s="422"/>
      <c r="OAD55" s="422"/>
      <c r="OAE55" s="422"/>
      <c r="OAF55" s="422"/>
      <c r="OAG55" s="422"/>
      <c r="OAH55" s="422"/>
      <c r="OAI55" s="422"/>
      <c r="OAJ55" s="422"/>
      <c r="OAK55" s="422"/>
      <c r="OAL55" s="422"/>
      <c r="OAM55" s="422"/>
      <c r="OAN55" s="422"/>
      <c r="OAO55" s="422"/>
      <c r="OAP55" s="422"/>
      <c r="OAQ55" s="422"/>
      <c r="OAR55" s="422"/>
      <c r="OAS55" s="422"/>
      <c r="OAT55" s="422"/>
      <c r="OAU55" s="422"/>
      <c r="OAV55" s="422"/>
      <c r="OAW55" s="422"/>
      <c r="OAX55" s="422"/>
      <c r="OAY55" s="422"/>
      <c r="OAZ55" s="422"/>
      <c r="OBA55" s="422"/>
      <c r="OBB55" s="422"/>
      <c r="OBC55" s="422"/>
      <c r="OBD55" s="422"/>
      <c r="OBE55" s="422"/>
      <c r="OBF55" s="422"/>
      <c r="OBG55" s="422"/>
      <c r="OBH55" s="422"/>
      <c r="OBI55" s="422"/>
      <c r="OBJ55" s="422"/>
      <c r="OBK55" s="422"/>
      <c r="OBL55" s="422"/>
      <c r="OBM55" s="422"/>
      <c r="OBN55" s="422"/>
      <c r="OBO55" s="422"/>
      <c r="OBP55" s="422"/>
      <c r="OBQ55" s="422"/>
      <c r="OBR55" s="422"/>
      <c r="OBS55" s="422"/>
      <c r="OBT55" s="422"/>
      <c r="OBU55" s="422"/>
      <c r="OBV55" s="422"/>
      <c r="OBW55" s="422"/>
      <c r="OBX55" s="422"/>
      <c r="OBY55" s="422"/>
      <c r="OBZ55" s="422"/>
      <c r="OCA55" s="422"/>
      <c r="OCB55" s="422"/>
      <c r="OCC55" s="422"/>
      <c r="OCD55" s="422"/>
      <c r="OCE55" s="422"/>
      <c r="OCF55" s="422"/>
      <c r="OCG55" s="422"/>
      <c r="OCH55" s="422"/>
      <c r="OCI55" s="422"/>
      <c r="OCJ55" s="422"/>
      <c r="OCK55" s="422"/>
      <c r="OCL55" s="422"/>
      <c r="OCM55" s="422"/>
      <c r="OCN55" s="422"/>
      <c r="OCO55" s="422"/>
      <c r="OCP55" s="422"/>
      <c r="OCQ55" s="422"/>
      <c r="OCR55" s="422"/>
      <c r="OCS55" s="422"/>
      <c r="OCT55" s="422"/>
      <c r="OCU55" s="422"/>
      <c r="OCV55" s="422"/>
      <c r="OCW55" s="422"/>
      <c r="OCX55" s="422"/>
      <c r="OCY55" s="422"/>
      <c r="OCZ55" s="422"/>
      <c r="ODA55" s="422"/>
      <c r="ODB55" s="422"/>
      <c r="ODC55" s="422"/>
      <c r="ODD55" s="422"/>
      <c r="ODE55" s="422"/>
      <c r="ODF55" s="422"/>
      <c r="ODG55" s="422"/>
      <c r="ODH55" s="422"/>
      <c r="ODI55" s="422"/>
      <c r="ODJ55" s="422"/>
      <c r="ODK55" s="422"/>
      <c r="ODL55" s="422"/>
      <c r="ODM55" s="422"/>
      <c r="ODN55" s="422"/>
      <c r="ODO55" s="422"/>
      <c r="ODP55" s="422"/>
      <c r="ODQ55" s="422"/>
      <c r="ODR55" s="422"/>
      <c r="ODS55" s="422"/>
      <c r="ODT55" s="422"/>
      <c r="ODU55" s="422"/>
      <c r="ODV55" s="422"/>
      <c r="ODW55" s="422"/>
      <c r="ODX55" s="422"/>
      <c r="ODY55" s="422"/>
      <c r="ODZ55" s="422"/>
      <c r="OEA55" s="422"/>
      <c r="OEB55" s="422"/>
      <c r="OEC55" s="422"/>
      <c r="OED55" s="422"/>
      <c r="OEE55" s="422"/>
      <c r="OEF55" s="422"/>
      <c r="OEG55" s="422"/>
      <c r="OEH55" s="422"/>
      <c r="OEI55" s="422"/>
      <c r="OEJ55" s="422"/>
      <c r="OEK55" s="422"/>
      <c r="OEL55" s="422"/>
      <c r="OEM55" s="422"/>
      <c r="OEN55" s="422"/>
      <c r="OEO55" s="422"/>
      <c r="OEP55" s="422"/>
      <c r="OEQ55" s="422"/>
      <c r="OER55" s="422"/>
      <c r="OES55" s="422"/>
      <c r="OET55" s="422"/>
      <c r="OEU55" s="422"/>
      <c r="OEV55" s="422"/>
      <c r="OEW55" s="422"/>
      <c r="OEX55" s="422"/>
      <c r="OEY55" s="422"/>
      <c r="OEZ55" s="422"/>
      <c r="OFA55" s="422"/>
      <c r="OFB55" s="422"/>
      <c r="OFC55" s="422"/>
      <c r="OFD55" s="422"/>
      <c r="OFE55" s="422"/>
      <c r="OFF55" s="422"/>
      <c r="OFG55" s="422"/>
      <c r="OFH55" s="422"/>
      <c r="OFI55" s="422"/>
      <c r="OFJ55" s="422"/>
      <c r="OFK55" s="422"/>
      <c r="OFL55" s="422"/>
      <c r="OFM55" s="422"/>
      <c r="OFN55" s="422"/>
      <c r="OFO55" s="422"/>
      <c r="OFP55" s="422"/>
      <c r="OFQ55" s="422"/>
      <c r="OFR55" s="422"/>
      <c r="OFS55" s="422"/>
      <c r="OFT55" s="422"/>
      <c r="OFU55" s="422"/>
      <c r="OFV55" s="422"/>
      <c r="OFW55" s="422"/>
      <c r="OFX55" s="422"/>
      <c r="OFY55" s="422"/>
      <c r="OFZ55" s="422"/>
      <c r="OGA55" s="422"/>
      <c r="OGB55" s="422"/>
      <c r="OGC55" s="422"/>
      <c r="OGD55" s="422"/>
      <c r="OGE55" s="422"/>
      <c r="OGF55" s="422"/>
      <c r="OGG55" s="422"/>
      <c r="OGH55" s="422"/>
      <c r="OGI55" s="422"/>
      <c r="OGJ55" s="422"/>
      <c r="OGK55" s="422"/>
      <c r="OGL55" s="422"/>
      <c r="OGM55" s="422"/>
      <c r="OGN55" s="422"/>
      <c r="OGO55" s="422"/>
      <c r="OGP55" s="422"/>
      <c r="OGQ55" s="422"/>
      <c r="OGR55" s="422"/>
      <c r="OGS55" s="422"/>
      <c r="OGT55" s="422"/>
      <c r="OGU55" s="422"/>
      <c r="OGV55" s="422"/>
      <c r="OGW55" s="422"/>
      <c r="OGX55" s="422"/>
      <c r="OGY55" s="422"/>
      <c r="OGZ55" s="422"/>
      <c r="OHA55" s="422"/>
      <c r="OHB55" s="422"/>
      <c r="OHC55" s="422"/>
      <c r="OHD55" s="422"/>
      <c r="OHE55" s="422"/>
      <c r="OHF55" s="422"/>
      <c r="OHG55" s="422"/>
      <c r="OHH55" s="422"/>
      <c r="OHI55" s="422"/>
      <c r="OHJ55" s="422"/>
      <c r="OHK55" s="422"/>
      <c r="OHL55" s="422"/>
      <c r="OHM55" s="422"/>
      <c r="OHN55" s="422"/>
      <c r="OHO55" s="422"/>
      <c r="OHP55" s="422"/>
      <c r="OHQ55" s="422"/>
      <c r="OHR55" s="422"/>
      <c r="OHS55" s="422"/>
      <c r="OHT55" s="422"/>
      <c r="OHU55" s="422"/>
      <c r="OHV55" s="422"/>
      <c r="OHW55" s="422"/>
      <c r="OHX55" s="422"/>
      <c r="OHY55" s="422"/>
      <c r="OHZ55" s="422"/>
      <c r="OIA55" s="422"/>
      <c r="OIB55" s="422"/>
      <c r="OIC55" s="422"/>
      <c r="OID55" s="422"/>
      <c r="OIE55" s="422"/>
      <c r="OIF55" s="422"/>
      <c r="OIG55" s="422"/>
      <c r="OIH55" s="422"/>
      <c r="OII55" s="422"/>
      <c r="OIJ55" s="422"/>
      <c r="OIK55" s="422"/>
      <c r="OIL55" s="422"/>
      <c r="OIM55" s="422"/>
      <c r="OIN55" s="422"/>
      <c r="OIO55" s="422"/>
      <c r="OIP55" s="422"/>
      <c r="OIQ55" s="422"/>
      <c r="OIR55" s="422"/>
      <c r="OIS55" s="422"/>
      <c r="OIT55" s="422"/>
      <c r="OIU55" s="422"/>
      <c r="OIV55" s="422"/>
      <c r="OIW55" s="422"/>
      <c r="OIX55" s="422"/>
      <c r="OIY55" s="422"/>
      <c r="OIZ55" s="422"/>
      <c r="OJA55" s="422"/>
      <c r="OJB55" s="422"/>
      <c r="OJC55" s="422"/>
      <c r="OJD55" s="422"/>
      <c r="OJE55" s="422"/>
      <c r="OJF55" s="422"/>
      <c r="OJG55" s="422"/>
      <c r="OJH55" s="422"/>
      <c r="OJI55" s="422"/>
      <c r="OJJ55" s="422"/>
      <c r="OJK55" s="422"/>
      <c r="OJL55" s="422"/>
      <c r="OJM55" s="422"/>
      <c r="OJN55" s="422"/>
      <c r="OJO55" s="422"/>
      <c r="OJP55" s="422"/>
      <c r="OJQ55" s="422"/>
      <c r="OJR55" s="422"/>
      <c r="OJS55" s="422"/>
      <c r="OJT55" s="422"/>
      <c r="OJU55" s="422"/>
      <c r="OJV55" s="422"/>
      <c r="OJW55" s="422"/>
      <c r="OJX55" s="422"/>
      <c r="OJY55" s="422"/>
      <c r="OJZ55" s="422"/>
      <c r="OKA55" s="422"/>
      <c r="OKB55" s="422"/>
      <c r="OKC55" s="422"/>
      <c r="OKD55" s="422"/>
      <c r="OKE55" s="422"/>
      <c r="OKF55" s="422"/>
      <c r="OKG55" s="422"/>
      <c r="OKH55" s="422"/>
      <c r="OKI55" s="422"/>
      <c r="OKJ55" s="422"/>
      <c r="OKK55" s="422"/>
      <c r="OKL55" s="422"/>
      <c r="OKM55" s="422"/>
      <c r="OKN55" s="422"/>
      <c r="OKO55" s="422"/>
      <c r="OKP55" s="422"/>
      <c r="OKQ55" s="422"/>
      <c r="OKR55" s="422"/>
      <c r="OKS55" s="422"/>
      <c r="OKT55" s="422"/>
      <c r="OKU55" s="422"/>
      <c r="OKV55" s="422"/>
      <c r="OKW55" s="422"/>
      <c r="OKX55" s="422"/>
      <c r="OKY55" s="422"/>
      <c r="OKZ55" s="422"/>
      <c r="OLA55" s="422"/>
      <c r="OLB55" s="422"/>
      <c r="OLC55" s="422"/>
      <c r="OLD55" s="422"/>
      <c r="OLE55" s="422"/>
      <c r="OLF55" s="422"/>
      <c r="OLG55" s="422"/>
      <c r="OLH55" s="422"/>
      <c r="OLI55" s="422"/>
      <c r="OLJ55" s="422"/>
      <c r="OLK55" s="422"/>
      <c r="OLL55" s="422"/>
      <c r="OLM55" s="422"/>
      <c r="OLN55" s="422"/>
      <c r="OLO55" s="422"/>
      <c r="OLP55" s="422"/>
      <c r="OLQ55" s="422"/>
      <c r="OLR55" s="422"/>
      <c r="OLS55" s="422"/>
      <c r="OLT55" s="422"/>
      <c r="OLU55" s="422"/>
      <c r="OLV55" s="422"/>
      <c r="OLW55" s="422"/>
      <c r="OLX55" s="422"/>
      <c r="OLY55" s="422"/>
      <c r="OLZ55" s="422"/>
      <c r="OMA55" s="422"/>
      <c r="OMB55" s="422"/>
      <c r="OMC55" s="422"/>
      <c r="OMD55" s="422"/>
      <c r="OME55" s="422"/>
      <c r="OMF55" s="422"/>
      <c r="OMG55" s="422"/>
      <c r="OMH55" s="422"/>
      <c r="OMI55" s="422"/>
      <c r="OMJ55" s="422"/>
      <c r="OMK55" s="422"/>
      <c r="OML55" s="422"/>
      <c r="OMM55" s="422"/>
      <c r="OMN55" s="422"/>
      <c r="OMO55" s="422"/>
      <c r="OMP55" s="422"/>
      <c r="OMQ55" s="422"/>
      <c r="OMR55" s="422"/>
      <c r="OMS55" s="422"/>
      <c r="OMT55" s="422"/>
      <c r="OMU55" s="422"/>
      <c r="OMV55" s="422"/>
      <c r="OMW55" s="422"/>
      <c r="OMX55" s="422"/>
      <c r="OMY55" s="422"/>
      <c r="OMZ55" s="422"/>
      <c r="ONA55" s="422"/>
      <c r="ONB55" s="422"/>
      <c r="ONC55" s="422"/>
      <c r="OND55" s="422"/>
      <c r="ONE55" s="422"/>
      <c r="ONF55" s="422"/>
      <c r="ONG55" s="422"/>
      <c r="ONH55" s="422"/>
      <c r="ONI55" s="422"/>
      <c r="ONJ55" s="422"/>
      <c r="ONK55" s="422"/>
      <c r="ONL55" s="422"/>
      <c r="ONM55" s="422"/>
      <c r="ONN55" s="422"/>
      <c r="ONO55" s="422"/>
      <c r="ONP55" s="422"/>
      <c r="ONQ55" s="422"/>
      <c r="ONR55" s="422"/>
      <c r="ONS55" s="422"/>
      <c r="ONT55" s="422"/>
      <c r="ONU55" s="422"/>
      <c r="ONV55" s="422"/>
      <c r="ONW55" s="422"/>
      <c r="ONX55" s="422"/>
      <c r="ONY55" s="422"/>
      <c r="ONZ55" s="422"/>
      <c r="OOA55" s="422"/>
      <c r="OOB55" s="422"/>
      <c r="OOC55" s="422"/>
      <c r="OOD55" s="422"/>
      <c r="OOE55" s="422"/>
      <c r="OOF55" s="422"/>
      <c r="OOG55" s="422"/>
      <c r="OOH55" s="422"/>
      <c r="OOI55" s="422"/>
      <c r="OOJ55" s="422"/>
      <c r="OOK55" s="422"/>
      <c r="OOL55" s="422"/>
      <c r="OOM55" s="422"/>
      <c r="OON55" s="422"/>
      <c r="OOO55" s="422"/>
      <c r="OOP55" s="422"/>
      <c r="OOQ55" s="422"/>
      <c r="OOR55" s="422"/>
      <c r="OOS55" s="422"/>
      <c r="OOT55" s="422"/>
      <c r="OOU55" s="422"/>
      <c r="OOV55" s="422"/>
      <c r="OOW55" s="422"/>
      <c r="OOX55" s="422"/>
      <c r="OOY55" s="422"/>
      <c r="OOZ55" s="422"/>
      <c r="OPA55" s="422"/>
      <c r="OPB55" s="422"/>
      <c r="OPC55" s="422"/>
      <c r="OPD55" s="422"/>
      <c r="OPE55" s="422"/>
      <c r="OPF55" s="422"/>
      <c r="OPG55" s="422"/>
      <c r="OPH55" s="422"/>
      <c r="OPI55" s="422"/>
      <c r="OPJ55" s="422"/>
      <c r="OPK55" s="422"/>
      <c r="OPL55" s="422"/>
      <c r="OPM55" s="422"/>
      <c r="OPN55" s="422"/>
      <c r="OPO55" s="422"/>
      <c r="OPP55" s="422"/>
      <c r="OPQ55" s="422"/>
      <c r="OPR55" s="422"/>
      <c r="OPS55" s="422"/>
      <c r="OPT55" s="422"/>
      <c r="OPU55" s="422"/>
      <c r="OPV55" s="422"/>
      <c r="OPW55" s="422"/>
      <c r="OPX55" s="422"/>
      <c r="OPY55" s="422"/>
      <c r="OPZ55" s="422"/>
      <c r="OQA55" s="422"/>
      <c r="OQB55" s="422"/>
      <c r="OQC55" s="422"/>
      <c r="OQD55" s="422"/>
      <c r="OQE55" s="422"/>
      <c r="OQF55" s="422"/>
      <c r="OQG55" s="422"/>
      <c r="OQH55" s="422"/>
      <c r="OQI55" s="422"/>
      <c r="OQJ55" s="422"/>
      <c r="OQK55" s="422"/>
      <c r="OQL55" s="422"/>
      <c r="OQM55" s="422"/>
      <c r="OQN55" s="422"/>
      <c r="OQO55" s="422"/>
      <c r="OQP55" s="422"/>
      <c r="OQQ55" s="422"/>
      <c r="OQR55" s="422"/>
      <c r="OQS55" s="422"/>
      <c r="OQT55" s="422"/>
      <c r="OQU55" s="422"/>
      <c r="OQV55" s="422"/>
      <c r="OQW55" s="422"/>
      <c r="OQX55" s="422"/>
      <c r="OQY55" s="422"/>
      <c r="OQZ55" s="422"/>
      <c r="ORA55" s="422"/>
      <c r="ORB55" s="422"/>
      <c r="ORC55" s="422"/>
      <c r="ORD55" s="422"/>
      <c r="ORE55" s="422"/>
      <c r="ORF55" s="422"/>
      <c r="ORG55" s="422"/>
      <c r="ORH55" s="422"/>
      <c r="ORI55" s="422"/>
      <c r="ORJ55" s="422"/>
      <c r="ORK55" s="422"/>
      <c r="ORL55" s="422"/>
      <c r="ORM55" s="422"/>
      <c r="ORN55" s="422"/>
      <c r="ORO55" s="422"/>
      <c r="ORP55" s="422"/>
      <c r="ORQ55" s="422"/>
      <c r="ORR55" s="422"/>
      <c r="ORS55" s="422"/>
      <c r="ORT55" s="422"/>
      <c r="ORU55" s="422"/>
      <c r="ORV55" s="422"/>
      <c r="ORW55" s="422"/>
      <c r="ORX55" s="422"/>
      <c r="ORY55" s="422"/>
      <c r="ORZ55" s="422"/>
      <c r="OSA55" s="422"/>
      <c r="OSB55" s="422"/>
      <c r="OSC55" s="422"/>
      <c r="OSD55" s="422"/>
      <c r="OSE55" s="422"/>
      <c r="OSF55" s="422"/>
      <c r="OSG55" s="422"/>
      <c r="OSH55" s="422"/>
      <c r="OSI55" s="422"/>
      <c r="OSJ55" s="422"/>
      <c r="OSK55" s="422"/>
      <c r="OSL55" s="422"/>
      <c r="OSM55" s="422"/>
      <c r="OSN55" s="422"/>
      <c r="OSO55" s="422"/>
      <c r="OSP55" s="422"/>
      <c r="OSQ55" s="422"/>
      <c r="OSR55" s="422"/>
      <c r="OSS55" s="422"/>
      <c r="OST55" s="422"/>
      <c r="OSU55" s="422"/>
      <c r="OSV55" s="422"/>
      <c r="OSW55" s="422"/>
      <c r="OSX55" s="422"/>
      <c r="OSY55" s="422"/>
      <c r="OSZ55" s="422"/>
      <c r="OTA55" s="422"/>
      <c r="OTB55" s="422"/>
      <c r="OTC55" s="422"/>
      <c r="OTD55" s="422"/>
      <c r="OTE55" s="422"/>
      <c r="OTF55" s="422"/>
      <c r="OTG55" s="422"/>
      <c r="OTH55" s="422"/>
      <c r="OTI55" s="422"/>
      <c r="OTJ55" s="422"/>
      <c r="OTK55" s="422"/>
      <c r="OTL55" s="422"/>
      <c r="OTM55" s="422"/>
      <c r="OTN55" s="422"/>
      <c r="OTO55" s="422"/>
      <c r="OTP55" s="422"/>
      <c r="OTQ55" s="422"/>
      <c r="OTR55" s="422"/>
      <c r="OTS55" s="422"/>
      <c r="OTT55" s="422"/>
      <c r="OTU55" s="422"/>
      <c r="OTV55" s="422"/>
      <c r="OTW55" s="422"/>
      <c r="OTX55" s="422"/>
      <c r="OTY55" s="422"/>
      <c r="OTZ55" s="422"/>
      <c r="OUA55" s="422"/>
      <c r="OUB55" s="422"/>
      <c r="OUC55" s="422"/>
      <c r="OUD55" s="422"/>
      <c r="OUE55" s="422"/>
      <c r="OUF55" s="422"/>
      <c r="OUG55" s="422"/>
      <c r="OUH55" s="422"/>
      <c r="OUI55" s="422"/>
      <c r="OUJ55" s="422"/>
      <c r="OUK55" s="422"/>
      <c r="OUL55" s="422"/>
      <c r="OUM55" s="422"/>
      <c r="OUN55" s="422"/>
      <c r="OUO55" s="422"/>
      <c r="OUP55" s="422"/>
      <c r="OUQ55" s="422"/>
      <c r="OUR55" s="422"/>
      <c r="OUS55" s="422"/>
      <c r="OUT55" s="422"/>
      <c r="OUU55" s="422"/>
      <c r="OUV55" s="422"/>
      <c r="OUW55" s="422"/>
      <c r="OUX55" s="422"/>
      <c r="OUY55" s="422"/>
      <c r="OUZ55" s="422"/>
      <c r="OVA55" s="422"/>
      <c r="OVB55" s="422"/>
      <c r="OVC55" s="422"/>
      <c r="OVD55" s="422"/>
      <c r="OVE55" s="422"/>
      <c r="OVF55" s="422"/>
      <c r="OVG55" s="422"/>
      <c r="OVH55" s="422"/>
      <c r="OVI55" s="422"/>
      <c r="OVJ55" s="422"/>
      <c r="OVK55" s="422"/>
      <c r="OVL55" s="422"/>
      <c r="OVM55" s="422"/>
      <c r="OVN55" s="422"/>
      <c r="OVO55" s="422"/>
      <c r="OVP55" s="422"/>
      <c r="OVQ55" s="422"/>
      <c r="OVR55" s="422"/>
      <c r="OVS55" s="422"/>
      <c r="OVT55" s="422"/>
      <c r="OVU55" s="422"/>
      <c r="OVV55" s="422"/>
      <c r="OVW55" s="422"/>
      <c r="OVX55" s="422"/>
      <c r="OVY55" s="422"/>
      <c r="OVZ55" s="422"/>
      <c r="OWA55" s="422"/>
      <c r="OWB55" s="422"/>
      <c r="OWC55" s="422"/>
      <c r="OWD55" s="422"/>
      <c r="OWE55" s="422"/>
      <c r="OWF55" s="422"/>
      <c r="OWG55" s="422"/>
      <c r="OWH55" s="422"/>
      <c r="OWI55" s="422"/>
      <c r="OWJ55" s="422"/>
      <c r="OWK55" s="422"/>
      <c r="OWL55" s="422"/>
      <c r="OWM55" s="422"/>
      <c r="OWN55" s="422"/>
      <c r="OWO55" s="422"/>
      <c r="OWP55" s="422"/>
      <c r="OWQ55" s="422"/>
      <c r="OWR55" s="422"/>
      <c r="OWS55" s="422"/>
      <c r="OWT55" s="422"/>
      <c r="OWU55" s="422"/>
      <c r="OWV55" s="422"/>
      <c r="OWW55" s="422"/>
      <c r="OWX55" s="422"/>
      <c r="OWY55" s="422"/>
      <c r="OWZ55" s="422"/>
      <c r="OXA55" s="422"/>
      <c r="OXB55" s="422"/>
      <c r="OXC55" s="422"/>
      <c r="OXD55" s="422"/>
      <c r="OXE55" s="422"/>
      <c r="OXF55" s="422"/>
      <c r="OXG55" s="422"/>
      <c r="OXH55" s="422"/>
      <c r="OXI55" s="422"/>
      <c r="OXJ55" s="422"/>
      <c r="OXK55" s="422"/>
      <c r="OXL55" s="422"/>
      <c r="OXM55" s="422"/>
      <c r="OXN55" s="422"/>
      <c r="OXO55" s="422"/>
      <c r="OXP55" s="422"/>
      <c r="OXQ55" s="422"/>
      <c r="OXR55" s="422"/>
      <c r="OXS55" s="422"/>
      <c r="OXT55" s="422"/>
      <c r="OXU55" s="422"/>
      <c r="OXV55" s="422"/>
      <c r="OXW55" s="422"/>
      <c r="OXX55" s="422"/>
      <c r="OXY55" s="422"/>
      <c r="OXZ55" s="422"/>
      <c r="OYA55" s="422"/>
      <c r="OYB55" s="422"/>
      <c r="OYC55" s="422"/>
      <c r="OYD55" s="422"/>
      <c r="OYE55" s="422"/>
      <c r="OYF55" s="422"/>
      <c r="OYG55" s="422"/>
      <c r="OYH55" s="422"/>
      <c r="OYI55" s="422"/>
      <c r="OYJ55" s="422"/>
      <c r="OYK55" s="422"/>
      <c r="OYL55" s="422"/>
      <c r="OYM55" s="422"/>
      <c r="OYN55" s="422"/>
      <c r="OYO55" s="422"/>
      <c r="OYP55" s="422"/>
      <c r="OYQ55" s="422"/>
      <c r="OYR55" s="422"/>
      <c r="OYS55" s="422"/>
      <c r="OYT55" s="422"/>
      <c r="OYU55" s="422"/>
      <c r="OYV55" s="422"/>
      <c r="OYW55" s="422"/>
      <c r="OYX55" s="422"/>
      <c r="OYY55" s="422"/>
      <c r="OYZ55" s="422"/>
      <c r="OZA55" s="422"/>
      <c r="OZB55" s="422"/>
      <c r="OZC55" s="422"/>
      <c r="OZD55" s="422"/>
      <c r="OZE55" s="422"/>
      <c r="OZF55" s="422"/>
      <c r="OZG55" s="422"/>
      <c r="OZH55" s="422"/>
      <c r="OZI55" s="422"/>
      <c r="OZJ55" s="422"/>
      <c r="OZK55" s="422"/>
      <c r="OZL55" s="422"/>
      <c r="OZM55" s="422"/>
      <c r="OZN55" s="422"/>
      <c r="OZO55" s="422"/>
      <c r="OZP55" s="422"/>
      <c r="OZQ55" s="422"/>
      <c r="OZR55" s="422"/>
      <c r="OZS55" s="422"/>
      <c r="OZT55" s="422"/>
      <c r="OZU55" s="422"/>
      <c r="OZV55" s="422"/>
      <c r="OZW55" s="422"/>
      <c r="OZX55" s="422"/>
      <c r="OZY55" s="422"/>
      <c r="OZZ55" s="422"/>
      <c r="PAA55" s="422"/>
      <c r="PAB55" s="422"/>
      <c r="PAC55" s="422"/>
      <c r="PAD55" s="422"/>
      <c r="PAE55" s="422"/>
      <c r="PAF55" s="422"/>
      <c r="PAG55" s="422"/>
      <c r="PAH55" s="422"/>
      <c r="PAI55" s="422"/>
      <c r="PAJ55" s="422"/>
      <c r="PAK55" s="422"/>
      <c r="PAL55" s="422"/>
      <c r="PAM55" s="422"/>
      <c r="PAN55" s="422"/>
      <c r="PAO55" s="422"/>
      <c r="PAP55" s="422"/>
      <c r="PAQ55" s="422"/>
      <c r="PAR55" s="422"/>
      <c r="PAS55" s="422"/>
      <c r="PAT55" s="422"/>
      <c r="PAU55" s="422"/>
      <c r="PAV55" s="422"/>
      <c r="PAW55" s="422"/>
      <c r="PAX55" s="422"/>
      <c r="PAY55" s="422"/>
      <c r="PAZ55" s="422"/>
      <c r="PBA55" s="422"/>
      <c r="PBB55" s="422"/>
      <c r="PBC55" s="422"/>
      <c r="PBD55" s="422"/>
      <c r="PBE55" s="422"/>
      <c r="PBF55" s="422"/>
      <c r="PBG55" s="422"/>
      <c r="PBH55" s="422"/>
      <c r="PBI55" s="422"/>
      <c r="PBJ55" s="422"/>
      <c r="PBK55" s="422"/>
      <c r="PBL55" s="422"/>
      <c r="PBM55" s="422"/>
      <c r="PBN55" s="422"/>
      <c r="PBO55" s="422"/>
      <c r="PBP55" s="422"/>
      <c r="PBQ55" s="422"/>
      <c r="PBR55" s="422"/>
      <c r="PBS55" s="422"/>
      <c r="PBT55" s="422"/>
      <c r="PBU55" s="422"/>
      <c r="PBV55" s="422"/>
      <c r="PBW55" s="422"/>
      <c r="PBX55" s="422"/>
      <c r="PBY55" s="422"/>
      <c r="PBZ55" s="422"/>
      <c r="PCA55" s="422"/>
      <c r="PCB55" s="422"/>
      <c r="PCC55" s="422"/>
      <c r="PCD55" s="422"/>
      <c r="PCE55" s="422"/>
      <c r="PCF55" s="422"/>
      <c r="PCG55" s="422"/>
      <c r="PCH55" s="422"/>
      <c r="PCI55" s="422"/>
      <c r="PCJ55" s="422"/>
      <c r="PCK55" s="422"/>
      <c r="PCL55" s="422"/>
      <c r="PCM55" s="422"/>
      <c r="PCN55" s="422"/>
      <c r="PCO55" s="422"/>
      <c r="PCP55" s="422"/>
      <c r="PCQ55" s="422"/>
      <c r="PCR55" s="422"/>
      <c r="PCS55" s="422"/>
      <c r="PCT55" s="422"/>
      <c r="PCU55" s="422"/>
      <c r="PCV55" s="422"/>
      <c r="PCW55" s="422"/>
      <c r="PCX55" s="422"/>
      <c r="PCY55" s="422"/>
      <c r="PCZ55" s="422"/>
      <c r="PDA55" s="422"/>
      <c r="PDB55" s="422"/>
      <c r="PDC55" s="422"/>
      <c r="PDD55" s="422"/>
      <c r="PDE55" s="422"/>
      <c r="PDF55" s="422"/>
      <c r="PDG55" s="422"/>
      <c r="PDH55" s="422"/>
      <c r="PDI55" s="422"/>
      <c r="PDJ55" s="422"/>
      <c r="PDK55" s="422"/>
      <c r="PDL55" s="422"/>
      <c r="PDM55" s="422"/>
      <c r="PDN55" s="422"/>
      <c r="PDO55" s="422"/>
      <c r="PDP55" s="422"/>
      <c r="PDQ55" s="422"/>
      <c r="PDR55" s="422"/>
      <c r="PDS55" s="422"/>
      <c r="PDT55" s="422"/>
      <c r="PDU55" s="422"/>
      <c r="PDV55" s="422"/>
      <c r="PDW55" s="422"/>
      <c r="PDX55" s="422"/>
      <c r="PDY55" s="422"/>
      <c r="PDZ55" s="422"/>
      <c r="PEA55" s="422"/>
      <c r="PEB55" s="422"/>
      <c r="PEC55" s="422"/>
      <c r="PED55" s="422"/>
      <c r="PEE55" s="422"/>
      <c r="PEF55" s="422"/>
      <c r="PEG55" s="422"/>
      <c r="PEH55" s="422"/>
      <c r="PEI55" s="422"/>
      <c r="PEJ55" s="422"/>
      <c r="PEK55" s="422"/>
      <c r="PEL55" s="422"/>
      <c r="PEM55" s="422"/>
      <c r="PEN55" s="422"/>
      <c r="PEO55" s="422"/>
      <c r="PEP55" s="422"/>
      <c r="PEQ55" s="422"/>
      <c r="PER55" s="422"/>
      <c r="PES55" s="422"/>
      <c r="PET55" s="422"/>
      <c r="PEU55" s="422"/>
      <c r="PEV55" s="422"/>
      <c r="PEW55" s="422"/>
      <c r="PEX55" s="422"/>
      <c r="PEY55" s="422"/>
      <c r="PEZ55" s="422"/>
      <c r="PFA55" s="422"/>
      <c r="PFB55" s="422"/>
      <c r="PFC55" s="422"/>
      <c r="PFD55" s="422"/>
      <c r="PFE55" s="422"/>
      <c r="PFF55" s="422"/>
      <c r="PFG55" s="422"/>
      <c r="PFH55" s="422"/>
      <c r="PFI55" s="422"/>
      <c r="PFJ55" s="422"/>
      <c r="PFK55" s="422"/>
      <c r="PFL55" s="422"/>
      <c r="PFM55" s="422"/>
      <c r="PFN55" s="422"/>
      <c r="PFO55" s="422"/>
      <c r="PFP55" s="422"/>
      <c r="PFQ55" s="422"/>
      <c r="PFR55" s="422"/>
      <c r="PFS55" s="422"/>
      <c r="PFT55" s="422"/>
      <c r="PFU55" s="422"/>
      <c r="PFV55" s="422"/>
      <c r="PFW55" s="422"/>
      <c r="PFX55" s="422"/>
      <c r="PFY55" s="422"/>
      <c r="PFZ55" s="422"/>
      <c r="PGA55" s="422"/>
      <c r="PGB55" s="422"/>
      <c r="PGC55" s="422"/>
      <c r="PGD55" s="422"/>
      <c r="PGE55" s="422"/>
      <c r="PGF55" s="422"/>
      <c r="PGG55" s="422"/>
      <c r="PGH55" s="422"/>
      <c r="PGI55" s="422"/>
      <c r="PGJ55" s="422"/>
      <c r="PGK55" s="422"/>
      <c r="PGL55" s="422"/>
      <c r="PGM55" s="422"/>
      <c r="PGN55" s="422"/>
      <c r="PGO55" s="422"/>
      <c r="PGP55" s="422"/>
      <c r="PGQ55" s="422"/>
      <c r="PGR55" s="422"/>
      <c r="PGS55" s="422"/>
      <c r="PGT55" s="422"/>
      <c r="PGU55" s="422"/>
      <c r="PGV55" s="422"/>
      <c r="PGW55" s="422"/>
      <c r="PGX55" s="422"/>
      <c r="PGY55" s="422"/>
      <c r="PGZ55" s="422"/>
      <c r="PHA55" s="422"/>
      <c r="PHB55" s="422"/>
      <c r="PHC55" s="422"/>
      <c r="PHD55" s="422"/>
      <c r="PHE55" s="422"/>
      <c r="PHF55" s="422"/>
      <c r="PHG55" s="422"/>
      <c r="PHH55" s="422"/>
      <c r="PHI55" s="422"/>
      <c r="PHJ55" s="422"/>
      <c r="PHK55" s="422"/>
      <c r="PHL55" s="422"/>
      <c r="PHM55" s="422"/>
      <c r="PHN55" s="422"/>
      <c r="PHO55" s="422"/>
      <c r="PHP55" s="422"/>
      <c r="PHQ55" s="422"/>
      <c r="PHR55" s="422"/>
      <c r="PHS55" s="422"/>
      <c r="PHT55" s="422"/>
      <c r="PHU55" s="422"/>
      <c r="PHV55" s="422"/>
      <c r="PHW55" s="422"/>
      <c r="PHX55" s="422"/>
      <c r="PHY55" s="422"/>
      <c r="PHZ55" s="422"/>
      <c r="PIA55" s="422"/>
      <c r="PIB55" s="422"/>
      <c r="PIC55" s="422"/>
      <c r="PID55" s="422"/>
      <c r="PIE55" s="422"/>
      <c r="PIF55" s="422"/>
      <c r="PIG55" s="422"/>
      <c r="PIH55" s="422"/>
      <c r="PII55" s="422"/>
      <c r="PIJ55" s="422"/>
      <c r="PIK55" s="422"/>
      <c r="PIL55" s="422"/>
      <c r="PIM55" s="422"/>
      <c r="PIN55" s="422"/>
      <c r="PIO55" s="422"/>
      <c r="PIP55" s="422"/>
      <c r="PIQ55" s="422"/>
      <c r="PIR55" s="422"/>
      <c r="PIS55" s="422"/>
      <c r="PIT55" s="422"/>
      <c r="PIU55" s="422"/>
      <c r="PIV55" s="422"/>
      <c r="PIW55" s="422"/>
      <c r="PIX55" s="422"/>
      <c r="PIY55" s="422"/>
      <c r="PIZ55" s="422"/>
      <c r="PJA55" s="422"/>
      <c r="PJB55" s="422"/>
      <c r="PJC55" s="422"/>
      <c r="PJD55" s="422"/>
      <c r="PJE55" s="422"/>
      <c r="PJF55" s="422"/>
      <c r="PJG55" s="422"/>
      <c r="PJH55" s="422"/>
      <c r="PJI55" s="422"/>
      <c r="PJJ55" s="422"/>
      <c r="PJK55" s="422"/>
      <c r="PJL55" s="422"/>
      <c r="PJM55" s="422"/>
      <c r="PJN55" s="422"/>
      <c r="PJO55" s="422"/>
      <c r="PJP55" s="422"/>
      <c r="PJQ55" s="422"/>
      <c r="PJR55" s="422"/>
      <c r="PJS55" s="422"/>
      <c r="PJT55" s="422"/>
      <c r="PJU55" s="422"/>
      <c r="PJV55" s="422"/>
      <c r="PJW55" s="422"/>
      <c r="PJX55" s="422"/>
      <c r="PJY55" s="422"/>
      <c r="PJZ55" s="422"/>
      <c r="PKA55" s="422"/>
      <c r="PKB55" s="422"/>
      <c r="PKC55" s="422"/>
      <c r="PKD55" s="422"/>
      <c r="PKE55" s="422"/>
      <c r="PKF55" s="422"/>
      <c r="PKG55" s="422"/>
      <c r="PKH55" s="422"/>
      <c r="PKI55" s="422"/>
      <c r="PKJ55" s="422"/>
      <c r="PKK55" s="422"/>
      <c r="PKL55" s="422"/>
      <c r="PKM55" s="422"/>
      <c r="PKN55" s="422"/>
      <c r="PKO55" s="422"/>
      <c r="PKP55" s="422"/>
      <c r="PKQ55" s="422"/>
      <c r="PKR55" s="422"/>
      <c r="PKS55" s="422"/>
      <c r="PKT55" s="422"/>
      <c r="PKU55" s="422"/>
      <c r="PKV55" s="422"/>
      <c r="PKW55" s="422"/>
      <c r="PKX55" s="422"/>
      <c r="PKY55" s="422"/>
      <c r="PKZ55" s="422"/>
      <c r="PLA55" s="422"/>
      <c r="PLB55" s="422"/>
      <c r="PLC55" s="422"/>
      <c r="PLD55" s="422"/>
      <c r="PLE55" s="422"/>
      <c r="PLF55" s="422"/>
      <c r="PLG55" s="422"/>
      <c r="PLH55" s="422"/>
      <c r="PLI55" s="422"/>
      <c r="PLJ55" s="422"/>
      <c r="PLK55" s="422"/>
      <c r="PLL55" s="422"/>
      <c r="PLM55" s="422"/>
      <c r="PLN55" s="422"/>
      <c r="PLO55" s="422"/>
      <c r="PLP55" s="422"/>
      <c r="PLQ55" s="422"/>
      <c r="PLR55" s="422"/>
      <c r="PLS55" s="422"/>
      <c r="PLT55" s="422"/>
      <c r="PLU55" s="422"/>
      <c r="PLV55" s="422"/>
      <c r="PLW55" s="422"/>
      <c r="PLX55" s="422"/>
      <c r="PLY55" s="422"/>
      <c r="PLZ55" s="422"/>
      <c r="PMA55" s="422"/>
      <c r="PMB55" s="422"/>
      <c r="PMC55" s="422"/>
      <c r="PMD55" s="422"/>
      <c r="PME55" s="422"/>
      <c r="PMF55" s="422"/>
      <c r="PMG55" s="422"/>
      <c r="PMH55" s="422"/>
      <c r="PMI55" s="422"/>
      <c r="PMJ55" s="422"/>
      <c r="PMK55" s="422"/>
      <c r="PML55" s="422"/>
      <c r="PMM55" s="422"/>
      <c r="PMN55" s="422"/>
      <c r="PMO55" s="422"/>
      <c r="PMP55" s="422"/>
      <c r="PMQ55" s="422"/>
      <c r="PMR55" s="422"/>
      <c r="PMS55" s="422"/>
      <c r="PMT55" s="422"/>
      <c r="PMU55" s="422"/>
      <c r="PMV55" s="422"/>
      <c r="PMW55" s="422"/>
      <c r="PMX55" s="422"/>
      <c r="PMY55" s="422"/>
      <c r="PMZ55" s="422"/>
      <c r="PNA55" s="422"/>
      <c r="PNB55" s="422"/>
      <c r="PNC55" s="422"/>
      <c r="PND55" s="422"/>
      <c r="PNE55" s="422"/>
      <c r="PNF55" s="422"/>
      <c r="PNG55" s="422"/>
      <c r="PNH55" s="422"/>
      <c r="PNI55" s="422"/>
      <c r="PNJ55" s="422"/>
      <c r="PNK55" s="422"/>
      <c r="PNL55" s="422"/>
      <c r="PNM55" s="422"/>
      <c r="PNN55" s="422"/>
      <c r="PNO55" s="422"/>
      <c r="PNP55" s="422"/>
      <c r="PNQ55" s="422"/>
      <c r="PNR55" s="422"/>
      <c r="PNS55" s="422"/>
      <c r="PNT55" s="422"/>
      <c r="PNU55" s="422"/>
      <c r="PNV55" s="422"/>
      <c r="PNW55" s="422"/>
      <c r="PNX55" s="422"/>
      <c r="PNY55" s="422"/>
      <c r="PNZ55" s="422"/>
      <c r="POA55" s="422"/>
      <c r="POB55" s="422"/>
      <c r="POC55" s="422"/>
      <c r="POD55" s="422"/>
      <c r="POE55" s="422"/>
      <c r="POF55" s="422"/>
      <c r="POG55" s="422"/>
      <c r="POH55" s="422"/>
      <c r="POI55" s="422"/>
      <c r="POJ55" s="422"/>
      <c r="POK55" s="422"/>
      <c r="POL55" s="422"/>
      <c r="POM55" s="422"/>
      <c r="PON55" s="422"/>
      <c r="POO55" s="422"/>
      <c r="POP55" s="422"/>
      <c r="POQ55" s="422"/>
      <c r="POR55" s="422"/>
      <c r="POS55" s="422"/>
      <c r="POT55" s="422"/>
      <c r="POU55" s="422"/>
      <c r="POV55" s="422"/>
      <c r="POW55" s="422"/>
      <c r="POX55" s="422"/>
      <c r="POY55" s="422"/>
      <c r="POZ55" s="422"/>
      <c r="PPA55" s="422"/>
      <c r="PPB55" s="422"/>
      <c r="PPC55" s="422"/>
      <c r="PPD55" s="422"/>
      <c r="PPE55" s="422"/>
      <c r="PPF55" s="422"/>
      <c r="PPG55" s="422"/>
      <c r="PPH55" s="422"/>
      <c r="PPI55" s="422"/>
      <c r="PPJ55" s="422"/>
      <c r="PPK55" s="422"/>
      <c r="PPL55" s="422"/>
      <c r="PPM55" s="422"/>
      <c r="PPN55" s="422"/>
      <c r="PPO55" s="422"/>
      <c r="PPP55" s="422"/>
      <c r="PPQ55" s="422"/>
      <c r="PPR55" s="422"/>
      <c r="PPS55" s="422"/>
      <c r="PPT55" s="422"/>
      <c r="PPU55" s="422"/>
      <c r="PPV55" s="422"/>
      <c r="PPW55" s="422"/>
      <c r="PPX55" s="422"/>
      <c r="PPY55" s="422"/>
      <c r="PPZ55" s="422"/>
      <c r="PQA55" s="422"/>
      <c r="PQB55" s="422"/>
      <c r="PQC55" s="422"/>
      <c r="PQD55" s="422"/>
      <c r="PQE55" s="422"/>
      <c r="PQF55" s="422"/>
      <c r="PQG55" s="422"/>
      <c r="PQH55" s="422"/>
      <c r="PQI55" s="422"/>
      <c r="PQJ55" s="422"/>
      <c r="PQK55" s="422"/>
      <c r="PQL55" s="422"/>
      <c r="PQM55" s="422"/>
      <c r="PQN55" s="422"/>
      <c r="PQO55" s="422"/>
      <c r="PQP55" s="422"/>
      <c r="PQQ55" s="422"/>
      <c r="PQR55" s="422"/>
      <c r="PQS55" s="422"/>
      <c r="PQT55" s="422"/>
      <c r="PQU55" s="422"/>
      <c r="PQV55" s="422"/>
      <c r="PQW55" s="422"/>
      <c r="PQX55" s="422"/>
      <c r="PQY55" s="422"/>
      <c r="PQZ55" s="422"/>
      <c r="PRA55" s="422"/>
      <c r="PRB55" s="422"/>
      <c r="PRC55" s="422"/>
      <c r="PRD55" s="422"/>
      <c r="PRE55" s="422"/>
      <c r="PRF55" s="422"/>
      <c r="PRG55" s="422"/>
      <c r="PRH55" s="422"/>
      <c r="PRI55" s="422"/>
      <c r="PRJ55" s="422"/>
      <c r="PRK55" s="422"/>
      <c r="PRL55" s="422"/>
      <c r="PRM55" s="422"/>
      <c r="PRN55" s="422"/>
      <c r="PRO55" s="422"/>
      <c r="PRP55" s="422"/>
      <c r="PRQ55" s="422"/>
      <c r="PRR55" s="422"/>
      <c r="PRS55" s="422"/>
      <c r="PRT55" s="422"/>
      <c r="PRU55" s="422"/>
      <c r="PRV55" s="422"/>
      <c r="PRW55" s="422"/>
      <c r="PRX55" s="422"/>
      <c r="PRY55" s="422"/>
      <c r="PRZ55" s="422"/>
      <c r="PSA55" s="422"/>
      <c r="PSB55" s="422"/>
      <c r="PSC55" s="422"/>
      <c r="PSD55" s="422"/>
      <c r="PSE55" s="422"/>
      <c r="PSF55" s="422"/>
      <c r="PSG55" s="422"/>
      <c r="PSH55" s="422"/>
      <c r="PSI55" s="422"/>
      <c r="PSJ55" s="422"/>
      <c r="PSK55" s="422"/>
      <c r="PSL55" s="422"/>
      <c r="PSM55" s="422"/>
      <c r="PSN55" s="422"/>
      <c r="PSO55" s="422"/>
      <c r="PSP55" s="422"/>
      <c r="PSQ55" s="422"/>
      <c r="PSR55" s="422"/>
      <c r="PSS55" s="422"/>
      <c r="PST55" s="422"/>
      <c r="PSU55" s="422"/>
      <c r="PSV55" s="422"/>
      <c r="PSW55" s="422"/>
      <c r="PSX55" s="422"/>
      <c r="PSY55" s="422"/>
      <c r="PSZ55" s="422"/>
      <c r="PTA55" s="422"/>
      <c r="PTB55" s="422"/>
      <c r="PTC55" s="422"/>
      <c r="PTD55" s="422"/>
      <c r="PTE55" s="422"/>
      <c r="PTF55" s="422"/>
      <c r="PTG55" s="422"/>
      <c r="PTH55" s="422"/>
      <c r="PTI55" s="422"/>
      <c r="PTJ55" s="422"/>
      <c r="PTK55" s="422"/>
      <c r="PTL55" s="422"/>
      <c r="PTM55" s="422"/>
      <c r="PTN55" s="422"/>
      <c r="PTO55" s="422"/>
      <c r="PTP55" s="422"/>
      <c r="PTQ55" s="422"/>
      <c r="PTR55" s="422"/>
      <c r="PTS55" s="422"/>
      <c r="PTT55" s="422"/>
      <c r="PTU55" s="422"/>
      <c r="PTV55" s="422"/>
      <c r="PTW55" s="422"/>
      <c r="PTX55" s="422"/>
      <c r="PTY55" s="422"/>
      <c r="PTZ55" s="422"/>
      <c r="PUA55" s="422"/>
      <c r="PUB55" s="422"/>
      <c r="PUC55" s="422"/>
      <c r="PUD55" s="422"/>
      <c r="PUE55" s="422"/>
      <c r="PUF55" s="422"/>
      <c r="PUG55" s="422"/>
      <c r="PUH55" s="422"/>
      <c r="PUI55" s="422"/>
      <c r="PUJ55" s="422"/>
      <c r="PUK55" s="422"/>
      <c r="PUL55" s="422"/>
      <c r="PUM55" s="422"/>
      <c r="PUN55" s="422"/>
      <c r="PUO55" s="422"/>
      <c r="PUP55" s="422"/>
      <c r="PUQ55" s="422"/>
      <c r="PUR55" s="422"/>
      <c r="PUS55" s="422"/>
      <c r="PUT55" s="422"/>
      <c r="PUU55" s="422"/>
      <c r="PUV55" s="422"/>
      <c r="PUW55" s="422"/>
      <c r="PUX55" s="422"/>
      <c r="PUY55" s="422"/>
      <c r="PUZ55" s="422"/>
      <c r="PVA55" s="422"/>
      <c r="PVB55" s="422"/>
      <c r="PVC55" s="422"/>
      <c r="PVD55" s="422"/>
      <c r="PVE55" s="422"/>
      <c r="PVF55" s="422"/>
      <c r="PVG55" s="422"/>
      <c r="PVH55" s="422"/>
      <c r="PVI55" s="422"/>
      <c r="PVJ55" s="422"/>
      <c r="PVK55" s="422"/>
      <c r="PVL55" s="422"/>
      <c r="PVM55" s="422"/>
      <c r="PVN55" s="422"/>
      <c r="PVO55" s="422"/>
      <c r="PVP55" s="422"/>
      <c r="PVQ55" s="422"/>
      <c r="PVR55" s="422"/>
      <c r="PVS55" s="422"/>
      <c r="PVT55" s="422"/>
      <c r="PVU55" s="422"/>
      <c r="PVV55" s="422"/>
      <c r="PVW55" s="422"/>
      <c r="PVX55" s="422"/>
      <c r="PVY55" s="422"/>
      <c r="PVZ55" s="422"/>
      <c r="PWA55" s="422"/>
      <c r="PWB55" s="422"/>
      <c r="PWC55" s="422"/>
      <c r="PWD55" s="422"/>
      <c r="PWE55" s="422"/>
      <c r="PWF55" s="422"/>
      <c r="PWG55" s="422"/>
      <c r="PWH55" s="422"/>
      <c r="PWI55" s="422"/>
      <c r="PWJ55" s="422"/>
      <c r="PWK55" s="422"/>
      <c r="PWL55" s="422"/>
      <c r="PWM55" s="422"/>
      <c r="PWN55" s="422"/>
      <c r="PWO55" s="422"/>
      <c r="PWP55" s="422"/>
      <c r="PWQ55" s="422"/>
      <c r="PWR55" s="422"/>
      <c r="PWS55" s="422"/>
      <c r="PWT55" s="422"/>
      <c r="PWU55" s="422"/>
      <c r="PWV55" s="422"/>
      <c r="PWW55" s="422"/>
      <c r="PWX55" s="422"/>
      <c r="PWY55" s="422"/>
      <c r="PWZ55" s="422"/>
      <c r="PXA55" s="422"/>
      <c r="PXB55" s="422"/>
      <c r="PXC55" s="422"/>
      <c r="PXD55" s="422"/>
      <c r="PXE55" s="422"/>
      <c r="PXF55" s="422"/>
      <c r="PXG55" s="422"/>
      <c r="PXH55" s="422"/>
      <c r="PXI55" s="422"/>
      <c r="PXJ55" s="422"/>
      <c r="PXK55" s="422"/>
      <c r="PXL55" s="422"/>
      <c r="PXM55" s="422"/>
      <c r="PXN55" s="422"/>
      <c r="PXO55" s="422"/>
      <c r="PXP55" s="422"/>
      <c r="PXQ55" s="422"/>
      <c r="PXR55" s="422"/>
      <c r="PXS55" s="422"/>
      <c r="PXT55" s="422"/>
      <c r="PXU55" s="422"/>
      <c r="PXV55" s="422"/>
      <c r="PXW55" s="422"/>
      <c r="PXX55" s="422"/>
      <c r="PXY55" s="422"/>
      <c r="PXZ55" s="422"/>
      <c r="PYA55" s="422"/>
      <c r="PYB55" s="422"/>
      <c r="PYC55" s="422"/>
      <c r="PYD55" s="422"/>
      <c r="PYE55" s="422"/>
      <c r="PYF55" s="422"/>
      <c r="PYG55" s="422"/>
      <c r="PYH55" s="422"/>
      <c r="PYI55" s="422"/>
      <c r="PYJ55" s="422"/>
      <c r="PYK55" s="422"/>
      <c r="PYL55" s="422"/>
      <c r="PYM55" s="422"/>
      <c r="PYN55" s="422"/>
      <c r="PYO55" s="422"/>
      <c r="PYP55" s="422"/>
      <c r="PYQ55" s="422"/>
      <c r="PYR55" s="422"/>
      <c r="PYS55" s="422"/>
      <c r="PYT55" s="422"/>
      <c r="PYU55" s="422"/>
      <c r="PYV55" s="422"/>
      <c r="PYW55" s="422"/>
      <c r="PYX55" s="422"/>
      <c r="PYY55" s="422"/>
      <c r="PYZ55" s="422"/>
      <c r="PZA55" s="422"/>
      <c r="PZB55" s="422"/>
      <c r="PZC55" s="422"/>
      <c r="PZD55" s="422"/>
      <c r="PZE55" s="422"/>
      <c r="PZF55" s="422"/>
      <c r="PZG55" s="422"/>
      <c r="PZH55" s="422"/>
      <c r="PZI55" s="422"/>
      <c r="PZJ55" s="422"/>
      <c r="PZK55" s="422"/>
      <c r="PZL55" s="422"/>
      <c r="PZM55" s="422"/>
      <c r="PZN55" s="422"/>
      <c r="PZO55" s="422"/>
      <c r="PZP55" s="422"/>
      <c r="PZQ55" s="422"/>
      <c r="PZR55" s="422"/>
      <c r="PZS55" s="422"/>
      <c r="PZT55" s="422"/>
      <c r="PZU55" s="422"/>
      <c r="PZV55" s="422"/>
      <c r="PZW55" s="422"/>
      <c r="PZX55" s="422"/>
      <c r="PZY55" s="422"/>
      <c r="PZZ55" s="422"/>
      <c r="QAA55" s="422"/>
      <c r="QAB55" s="422"/>
      <c r="QAC55" s="422"/>
      <c r="QAD55" s="422"/>
      <c r="QAE55" s="422"/>
      <c r="QAF55" s="422"/>
      <c r="QAG55" s="422"/>
      <c r="QAH55" s="422"/>
      <c r="QAI55" s="422"/>
      <c r="QAJ55" s="422"/>
      <c r="QAK55" s="422"/>
      <c r="QAL55" s="422"/>
      <c r="QAM55" s="422"/>
      <c r="QAN55" s="422"/>
      <c r="QAO55" s="422"/>
      <c r="QAP55" s="422"/>
      <c r="QAQ55" s="422"/>
      <c r="QAR55" s="422"/>
      <c r="QAS55" s="422"/>
      <c r="QAT55" s="422"/>
      <c r="QAU55" s="422"/>
      <c r="QAV55" s="422"/>
      <c r="QAW55" s="422"/>
      <c r="QAX55" s="422"/>
      <c r="QAY55" s="422"/>
      <c r="QAZ55" s="422"/>
      <c r="QBA55" s="422"/>
      <c r="QBB55" s="422"/>
      <c r="QBC55" s="422"/>
      <c r="QBD55" s="422"/>
      <c r="QBE55" s="422"/>
      <c r="QBF55" s="422"/>
      <c r="QBG55" s="422"/>
      <c r="QBH55" s="422"/>
      <c r="QBI55" s="422"/>
      <c r="QBJ55" s="422"/>
      <c r="QBK55" s="422"/>
      <c r="QBL55" s="422"/>
      <c r="QBM55" s="422"/>
      <c r="QBN55" s="422"/>
      <c r="QBO55" s="422"/>
      <c r="QBP55" s="422"/>
      <c r="QBQ55" s="422"/>
      <c r="QBR55" s="422"/>
      <c r="QBS55" s="422"/>
      <c r="QBT55" s="422"/>
      <c r="QBU55" s="422"/>
      <c r="QBV55" s="422"/>
      <c r="QBW55" s="422"/>
      <c r="QBX55" s="422"/>
      <c r="QBY55" s="422"/>
      <c r="QBZ55" s="422"/>
      <c r="QCA55" s="422"/>
      <c r="QCB55" s="422"/>
      <c r="QCC55" s="422"/>
      <c r="QCD55" s="422"/>
      <c r="QCE55" s="422"/>
      <c r="QCF55" s="422"/>
      <c r="QCG55" s="422"/>
      <c r="QCH55" s="422"/>
      <c r="QCI55" s="422"/>
      <c r="QCJ55" s="422"/>
      <c r="QCK55" s="422"/>
      <c r="QCL55" s="422"/>
      <c r="QCM55" s="422"/>
      <c r="QCN55" s="422"/>
      <c r="QCO55" s="422"/>
      <c r="QCP55" s="422"/>
      <c r="QCQ55" s="422"/>
      <c r="QCR55" s="422"/>
      <c r="QCS55" s="422"/>
      <c r="QCT55" s="422"/>
      <c r="QCU55" s="422"/>
      <c r="QCV55" s="422"/>
      <c r="QCW55" s="422"/>
      <c r="QCX55" s="422"/>
      <c r="QCY55" s="422"/>
      <c r="QCZ55" s="422"/>
      <c r="QDA55" s="422"/>
      <c r="QDB55" s="422"/>
      <c r="QDC55" s="422"/>
      <c r="QDD55" s="422"/>
      <c r="QDE55" s="422"/>
      <c r="QDF55" s="422"/>
      <c r="QDG55" s="422"/>
      <c r="QDH55" s="422"/>
      <c r="QDI55" s="422"/>
      <c r="QDJ55" s="422"/>
      <c r="QDK55" s="422"/>
      <c r="QDL55" s="422"/>
      <c r="QDM55" s="422"/>
      <c r="QDN55" s="422"/>
      <c r="QDO55" s="422"/>
      <c r="QDP55" s="422"/>
      <c r="QDQ55" s="422"/>
      <c r="QDR55" s="422"/>
      <c r="QDS55" s="422"/>
      <c r="QDT55" s="422"/>
      <c r="QDU55" s="422"/>
      <c r="QDV55" s="422"/>
      <c r="QDW55" s="422"/>
      <c r="QDX55" s="422"/>
      <c r="QDY55" s="422"/>
      <c r="QDZ55" s="422"/>
      <c r="QEA55" s="422"/>
      <c r="QEB55" s="422"/>
      <c r="QEC55" s="422"/>
      <c r="QED55" s="422"/>
      <c r="QEE55" s="422"/>
      <c r="QEF55" s="422"/>
      <c r="QEG55" s="422"/>
      <c r="QEH55" s="422"/>
      <c r="QEI55" s="422"/>
      <c r="QEJ55" s="422"/>
      <c r="QEK55" s="422"/>
      <c r="QEL55" s="422"/>
      <c r="QEM55" s="422"/>
      <c r="QEN55" s="422"/>
      <c r="QEO55" s="422"/>
      <c r="QEP55" s="422"/>
      <c r="QEQ55" s="422"/>
      <c r="QER55" s="422"/>
      <c r="QES55" s="422"/>
      <c r="QET55" s="422"/>
      <c r="QEU55" s="422"/>
      <c r="QEV55" s="422"/>
      <c r="QEW55" s="422"/>
      <c r="QEX55" s="422"/>
      <c r="QEY55" s="422"/>
      <c r="QEZ55" s="422"/>
      <c r="QFA55" s="422"/>
      <c r="QFB55" s="422"/>
      <c r="QFC55" s="422"/>
      <c r="QFD55" s="422"/>
      <c r="QFE55" s="422"/>
      <c r="QFF55" s="422"/>
      <c r="QFG55" s="422"/>
      <c r="QFH55" s="422"/>
      <c r="QFI55" s="422"/>
      <c r="QFJ55" s="422"/>
      <c r="QFK55" s="422"/>
      <c r="QFL55" s="422"/>
      <c r="QFM55" s="422"/>
      <c r="QFN55" s="422"/>
      <c r="QFO55" s="422"/>
      <c r="QFP55" s="422"/>
      <c r="QFQ55" s="422"/>
      <c r="QFR55" s="422"/>
      <c r="QFS55" s="422"/>
      <c r="QFT55" s="422"/>
      <c r="QFU55" s="422"/>
      <c r="QFV55" s="422"/>
      <c r="QFW55" s="422"/>
      <c r="QFX55" s="422"/>
      <c r="QFY55" s="422"/>
      <c r="QFZ55" s="422"/>
      <c r="QGA55" s="422"/>
      <c r="QGB55" s="422"/>
      <c r="QGC55" s="422"/>
      <c r="QGD55" s="422"/>
      <c r="QGE55" s="422"/>
      <c r="QGF55" s="422"/>
      <c r="QGG55" s="422"/>
      <c r="QGH55" s="422"/>
      <c r="QGI55" s="422"/>
      <c r="QGJ55" s="422"/>
      <c r="QGK55" s="422"/>
      <c r="QGL55" s="422"/>
      <c r="QGM55" s="422"/>
      <c r="QGN55" s="422"/>
      <c r="QGO55" s="422"/>
      <c r="QGP55" s="422"/>
      <c r="QGQ55" s="422"/>
      <c r="QGR55" s="422"/>
      <c r="QGS55" s="422"/>
      <c r="QGT55" s="422"/>
      <c r="QGU55" s="422"/>
      <c r="QGV55" s="422"/>
      <c r="QGW55" s="422"/>
      <c r="QGX55" s="422"/>
      <c r="QGY55" s="422"/>
      <c r="QGZ55" s="422"/>
      <c r="QHA55" s="422"/>
      <c r="QHB55" s="422"/>
      <c r="QHC55" s="422"/>
      <c r="QHD55" s="422"/>
      <c r="QHE55" s="422"/>
      <c r="QHF55" s="422"/>
      <c r="QHG55" s="422"/>
      <c r="QHH55" s="422"/>
      <c r="QHI55" s="422"/>
      <c r="QHJ55" s="422"/>
      <c r="QHK55" s="422"/>
      <c r="QHL55" s="422"/>
      <c r="QHM55" s="422"/>
      <c r="QHN55" s="422"/>
      <c r="QHO55" s="422"/>
      <c r="QHP55" s="422"/>
      <c r="QHQ55" s="422"/>
      <c r="QHR55" s="422"/>
      <c r="QHS55" s="422"/>
      <c r="QHT55" s="422"/>
      <c r="QHU55" s="422"/>
      <c r="QHV55" s="422"/>
      <c r="QHW55" s="422"/>
      <c r="QHX55" s="422"/>
      <c r="QHY55" s="422"/>
      <c r="QHZ55" s="422"/>
      <c r="QIA55" s="422"/>
      <c r="QIB55" s="422"/>
      <c r="QIC55" s="422"/>
      <c r="QID55" s="422"/>
      <c r="QIE55" s="422"/>
      <c r="QIF55" s="422"/>
      <c r="QIG55" s="422"/>
      <c r="QIH55" s="422"/>
      <c r="QII55" s="422"/>
      <c r="QIJ55" s="422"/>
      <c r="QIK55" s="422"/>
      <c r="QIL55" s="422"/>
      <c r="QIM55" s="422"/>
      <c r="QIN55" s="422"/>
      <c r="QIO55" s="422"/>
      <c r="QIP55" s="422"/>
      <c r="QIQ55" s="422"/>
      <c r="QIR55" s="422"/>
      <c r="QIS55" s="422"/>
      <c r="QIT55" s="422"/>
      <c r="QIU55" s="422"/>
      <c r="QIV55" s="422"/>
      <c r="QIW55" s="422"/>
      <c r="QIX55" s="422"/>
      <c r="QIY55" s="422"/>
      <c r="QIZ55" s="422"/>
      <c r="QJA55" s="422"/>
      <c r="QJB55" s="422"/>
      <c r="QJC55" s="422"/>
      <c r="QJD55" s="422"/>
      <c r="QJE55" s="422"/>
      <c r="QJF55" s="422"/>
      <c r="QJG55" s="422"/>
      <c r="QJH55" s="422"/>
      <c r="QJI55" s="422"/>
      <c r="QJJ55" s="422"/>
      <c r="QJK55" s="422"/>
      <c r="QJL55" s="422"/>
      <c r="QJM55" s="422"/>
      <c r="QJN55" s="422"/>
      <c r="QJO55" s="422"/>
      <c r="QJP55" s="422"/>
      <c r="QJQ55" s="422"/>
      <c r="QJR55" s="422"/>
      <c r="QJS55" s="422"/>
      <c r="QJT55" s="422"/>
      <c r="QJU55" s="422"/>
      <c r="QJV55" s="422"/>
      <c r="QJW55" s="422"/>
      <c r="QJX55" s="422"/>
      <c r="QJY55" s="422"/>
      <c r="QJZ55" s="422"/>
      <c r="QKA55" s="422"/>
      <c r="QKB55" s="422"/>
      <c r="QKC55" s="422"/>
      <c r="QKD55" s="422"/>
      <c r="QKE55" s="422"/>
      <c r="QKF55" s="422"/>
      <c r="QKG55" s="422"/>
      <c r="QKH55" s="422"/>
      <c r="QKI55" s="422"/>
      <c r="QKJ55" s="422"/>
      <c r="QKK55" s="422"/>
      <c r="QKL55" s="422"/>
      <c r="QKM55" s="422"/>
      <c r="QKN55" s="422"/>
      <c r="QKO55" s="422"/>
      <c r="QKP55" s="422"/>
      <c r="QKQ55" s="422"/>
      <c r="QKR55" s="422"/>
      <c r="QKS55" s="422"/>
      <c r="QKT55" s="422"/>
      <c r="QKU55" s="422"/>
      <c r="QKV55" s="422"/>
      <c r="QKW55" s="422"/>
      <c r="QKX55" s="422"/>
      <c r="QKY55" s="422"/>
      <c r="QKZ55" s="422"/>
      <c r="QLA55" s="422"/>
      <c r="QLB55" s="422"/>
      <c r="QLC55" s="422"/>
      <c r="QLD55" s="422"/>
      <c r="QLE55" s="422"/>
      <c r="QLF55" s="422"/>
      <c r="QLG55" s="422"/>
      <c r="QLH55" s="422"/>
      <c r="QLI55" s="422"/>
      <c r="QLJ55" s="422"/>
      <c r="QLK55" s="422"/>
      <c r="QLL55" s="422"/>
      <c r="QLM55" s="422"/>
      <c r="QLN55" s="422"/>
      <c r="QLO55" s="422"/>
      <c r="QLP55" s="422"/>
      <c r="QLQ55" s="422"/>
      <c r="QLR55" s="422"/>
      <c r="QLS55" s="422"/>
      <c r="QLT55" s="422"/>
      <c r="QLU55" s="422"/>
      <c r="QLV55" s="422"/>
      <c r="QLW55" s="422"/>
      <c r="QLX55" s="422"/>
      <c r="QLY55" s="422"/>
      <c r="QLZ55" s="422"/>
      <c r="QMA55" s="422"/>
      <c r="QMB55" s="422"/>
      <c r="QMC55" s="422"/>
      <c r="QMD55" s="422"/>
      <c r="QME55" s="422"/>
      <c r="QMF55" s="422"/>
      <c r="QMG55" s="422"/>
      <c r="QMH55" s="422"/>
      <c r="QMI55" s="422"/>
      <c r="QMJ55" s="422"/>
      <c r="QMK55" s="422"/>
      <c r="QML55" s="422"/>
      <c r="QMM55" s="422"/>
      <c r="QMN55" s="422"/>
      <c r="QMO55" s="422"/>
      <c r="QMP55" s="422"/>
      <c r="QMQ55" s="422"/>
      <c r="QMR55" s="422"/>
      <c r="QMS55" s="422"/>
      <c r="QMT55" s="422"/>
      <c r="QMU55" s="422"/>
      <c r="QMV55" s="422"/>
      <c r="QMW55" s="422"/>
      <c r="QMX55" s="422"/>
      <c r="QMY55" s="422"/>
      <c r="QMZ55" s="422"/>
      <c r="QNA55" s="422"/>
      <c r="QNB55" s="422"/>
      <c r="QNC55" s="422"/>
      <c r="QND55" s="422"/>
      <c r="QNE55" s="422"/>
      <c r="QNF55" s="422"/>
      <c r="QNG55" s="422"/>
      <c r="QNH55" s="422"/>
      <c r="QNI55" s="422"/>
      <c r="QNJ55" s="422"/>
      <c r="QNK55" s="422"/>
      <c r="QNL55" s="422"/>
      <c r="QNM55" s="422"/>
      <c r="QNN55" s="422"/>
      <c r="QNO55" s="422"/>
      <c r="QNP55" s="422"/>
      <c r="QNQ55" s="422"/>
      <c r="QNR55" s="422"/>
      <c r="QNS55" s="422"/>
      <c r="QNT55" s="422"/>
      <c r="QNU55" s="422"/>
      <c r="QNV55" s="422"/>
      <c r="QNW55" s="422"/>
      <c r="QNX55" s="422"/>
      <c r="QNY55" s="422"/>
      <c r="QNZ55" s="422"/>
      <c r="QOA55" s="422"/>
      <c r="QOB55" s="422"/>
      <c r="QOC55" s="422"/>
      <c r="QOD55" s="422"/>
      <c r="QOE55" s="422"/>
      <c r="QOF55" s="422"/>
      <c r="QOG55" s="422"/>
      <c r="QOH55" s="422"/>
      <c r="QOI55" s="422"/>
      <c r="QOJ55" s="422"/>
      <c r="QOK55" s="422"/>
      <c r="QOL55" s="422"/>
      <c r="QOM55" s="422"/>
      <c r="QON55" s="422"/>
      <c r="QOO55" s="422"/>
      <c r="QOP55" s="422"/>
      <c r="QOQ55" s="422"/>
      <c r="QOR55" s="422"/>
      <c r="QOS55" s="422"/>
      <c r="QOT55" s="422"/>
      <c r="QOU55" s="422"/>
      <c r="QOV55" s="422"/>
      <c r="QOW55" s="422"/>
      <c r="QOX55" s="422"/>
      <c r="QOY55" s="422"/>
      <c r="QOZ55" s="422"/>
      <c r="QPA55" s="422"/>
      <c r="QPB55" s="422"/>
      <c r="QPC55" s="422"/>
      <c r="QPD55" s="422"/>
      <c r="QPE55" s="422"/>
      <c r="QPF55" s="422"/>
      <c r="QPG55" s="422"/>
      <c r="QPH55" s="422"/>
      <c r="QPI55" s="422"/>
      <c r="QPJ55" s="422"/>
      <c r="QPK55" s="422"/>
      <c r="QPL55" s="422"/>
      <c r="QPM55" s="422"/>
      <c r="QPN55" s="422"/>
      <c r="QPO55" s="422"/>
      <c r="QPP55" s="422"/>
      <c r="QPQ55" s="422"/>
      <c r="QPR55" s="422"/>
      <c r="QPS55" s="422"/>
      <c r="QPT55" s="422"/>
      <c r="QPU55" s="422"/>
      <c r="QPV55" s="422"/>
      <c r="QPW55" s="422"/>
      <c r="QPX55" s="422"/>
      <c r="QPY55" s="422"/>
      <c r="QPZ55" s="422"/>
      <c r="QQA55" s="422"/>
      <c r="QQB55" s="422"/>
      <c r="QQC55" s="422"/>
      <c r="QQD55" s="422"/>
      <c r="QQE55" s="422"/>
      <c r="QQF55" s="422"/>
      <c r="QQG55" s="422"/>
      <c r="QQH55" s="422"/>
      <c r="QQI55" s="422"/>
      <c r="QQJ55" s="422"/>
      <c r="QQK55" s="422"/>
      <c r="QQL55" s="422"/>
      <c r="QQM55" s="422"/>
      <c r="QQN55" s="422"/>
      <c r="QQO55" s="422"/>
      <c r="QQP55" s="422"/>
      <c r="QQQ55" s="422"/>
      <c r="QQR55" s="422"/>
      <c r="QQS55" s="422"/>
      <c r="QQT55" s="422"/>
      <c r="QQU55" s="422"/>
      <c r="QQV55" s="422"/>
      <c r="QQW55" s="422"/>
      <c r="QQX55" s="422"/>
      <c r="QQY55" s="422"/>
      <c r="QQZ55" s="422"/>
      <c r="QRA55" s="422"/>
      <c r="QRB55" s="422"/>
      <c r="QRC55" s="422"/>
      <c r="QRD55" s="422"/>
      <c r="QRE55" s="422"/>
      <c r="QRF55" s="422"/>
      <c r="QRG55" s="422"/>
      <c r="QRH55" s="422"/>
      <c r="QRI55" s="422"/>
      <c r="QRJ55" s="422"/>
      <c r="QRK55" s="422"/>
      <c r="QRL55" s="422"/>
      <c r="QRM55" s="422"/>
      <c r="QRN55" s="422"/>
      <c r="QRO55" s="422"/>
      <c r="QRP55" s="422"/>
      <c r="QRQ55" s="422"/>
      <c r="QRR55" s="422"/>
      <c r="QRS55" s="422"/>
      <c r="QRT55" s="422"/>
      <c r="QRU55" s="422"/>
      <c r="QRV55" s="422"/>
      <c r="QRW55" s="422"/>
      <c r="QRX55" s="422"/>
      <c r="QRY55" s="422"/>
      <c r="QRZ55" s="422"/>
      <c r="QSA55" s="422"/>
      <c r="QSB55" s="422"/>
      <c r="QSC55" s="422"/>
      <c r="QSD55" s="422"/>
      <c r="QSE55" s="422"/>
      <c r="QSF55" s="422"/>
      <c r="QSG55" s="422"/>
      <c r="QSH55" s="422"/>
      <c r="QSI55" s="422"/>
      <c r="QSJ55" s="422"/>
      <c r="QSK55" s="422"/>
      <c r="QSL55" s="422"/>
      <c r="QSM55" s="422"/>
      <c r="QSN55" s="422"/>
      <c r="QSO55" s="422"/>
      <c r="QSP55" s="422"/>
      <c r="QSQ55" s="422"/>
      <c r="QSR55" s="422"/>
      <c r="QSS55" s="422"/>
      <c r="QST55" s="422"/>
      <c r="QSU55" s="422"/>
      <c r="QSV55" s="422"/>
      <c r="QSW55" s="422"/>
      <c r="QSX55" s="422"/>
      <c r="QSY55" s="422"/>
      <c r="QSZ55" s="422"/>
      <c r="QTA55" s="422"/>
      <c r="QTB55" s="422"/>
      <c r="QTC55" s="422"/>
      <c r="QTD55" s="422"/>
      <c r="QTE55" s="422"/>
      <c r="QTF55" s="422"/>
      <c r="QTG55" s="422"/>
      <c r="QTH55" s="422"/>
      <c r="QTI55" s="422"/>
      <c r="QTJ55" s="422"/>
      <c r="QTK55" s="422"/>
      <c r="QTL55" s="422"/>
      <c r="QTM55" s="422"/>
      <c r="QTN55" s="422"/>
      <c r="QTO55" s="422"/>
      <c r="QTP55" s="422"/>
      <c r="QTQ55" s="422"/>
      <c r="QTR55" s="422"/>
      <c r="QTS55" s="422"/>
      <c r="QTT55" s="422"/>
      <c r="QTU55" s="422"/>
      <c r="QTV55" s="422"/>
      <c r="QTW55" s="422"/>
      <c r="QTX55" s="422"/>
      <c r="QTY55" s="422"/>
      <c r="QTZ55" s="422"/>
      <c r="QUA55" s="422"/>
      <c r="QUB55" s="422"/>
      <c r="QUC55" s="422"/>
      <c r="QUD55" s="422"/>
      <c r="QUE55" s="422"/>
      <c r="QUF55" s="422"/>
      <c r="QUG55" s="422"/>
      <c r="QUH55" s="422"/>
      <c r="QUI55" s="422"/>
      <c r="QUJ55" s="422"/>
      <c r="QUK55" s="422"/>
      <c r="QUL55" s="422"/>
      <c r="QUM55" s="422"/>
      <c r="QUN55" s="422"/>
      <c r="QUO55" s="422"/>
      <c r="QUP55" s="422"/>
      <c r="QUQ55" s="422"/>
      <c r="QUR55" s="422"/>
      <c r="QUS55" s="422"/>
      <c r="QUT55" s="422"/>
      <c r="QUU55" s="422"/>
      <c r="QUV55" s="422"/>
      <c r="QUW55" s="422"/>
      <c r="QUX55" s="422"/>
      <c r="QUY55" s="422"/>
      <c r="QUZ55" s="422"/>
      <c r="QVA55" s="422"/>
      <c r="QVB55" s="422"/>
      <c r="QVC55" s="422"/>
      <c r="QVD55" s="422"/>
      <c r="QVE55" s="422"/>
      <c r="QVF55" s="422"/>
      <c r="QVG55" s="422"/>
      <c r="QVH55" s="422"/>
      <c r="QVI55" s="422"/>
      <c r="QVJ55" s="422"/>
      <c r="QVK55" s="422"/>
      <c r="QVL55" s="422"/>
      <c r="QVM55" s="422"/>
      <c r="QVN55" s="422"/>
      <c r="QVO55" s="422"/>
      <c r="QVP55" s="422"/>
      <c r="QVQ55" s="422"/>
      <c r="QVR55" s="422"/>
      <c r="QVS55" s="422"/>
      <c r="QVT55" s="422"/>
      <c r="QVU55" s="422"/>
      <c r="QVV55" s="422"/>
      <c r="QVW55" s="422"/>
      <c r="QVX55" s="422"/>
      <c r="QVY55" s="422"/>
      <c r="QVZ55" s="422"/>
      <c r="QWA55" s="422"/>
      <c r="QWB55" s="422"/>
      <c r="QWC55" s="422"/>
      <c r="QWD55" s="422"/>
      <c r="QWE55" s="422"/>
      <c r="QWF55" s="422"/>
      <c r="QWG55" s="422"/>
      <c r="QWH55" s="422"/>
      <c r="QWI55" s="422"/>
      <c r="QWJ55" s="422"/>
      <c r="QWK55" s="422"/>
      <c r="QWL55" s="422"/>
      <c r="QWM55" s="422"/>
      <c r="QWN55" s="422"/>
      <c r="QWO55" s="422"/>
      <c r="QWP55" s="422"/>
      <c r="QWQ55" s="422"/>
      <c r="QWR55" s="422"/>
      <c r="QWS55" s="422"/>
      <c r="QWT55" s="422"/>
      <c r="QWU55" s="422"/>
      <c r="QWV55" s="422"/>
      <c r="QWW55" s="422"/>
      <c r="QWX55" s="422"/>
      <c r="QWY55" s="422"/>
      <c r="QWZ55" s="422"/>
      <c r="QXA55" s="422"/>
      <c r="QXB55" s="422"/>
      <c r="QXC55" s="422"/>
      <c r="QXD55" s="422"/>
      <c r="QXE55" s="422"/>
      <c r="QXF55" s="422"/>
      <c r="QXG55" s="422"/>
      <c r="QXH55" s="422"/>
      <c r="QXI55" s="422"/>
      <c r="QXJ55" s="422"/>
      <c r="QXK55" s="422"/>
      <c r="QXL55" s="422"/>
      <c r="QXM55" s="422"/>
      <c r="QXN55" s="422"/>
      <c r="QXO55" s="422"/>
      <c r="QXP55" s="422"/>
      <c r="QXQ55" s="422"/>
      <c r="QXR55" s="422"/>
      <c r="QXS55" s="422"/>
      <c r="QXT55" s="422"/>
      <c r="QXU55" s="422"/>
      <c r="QXV55" s="422"/>
      <c r="QXW55" s="422"/>
      <c r="QXX55" s="422"/>
      <c r="QXY55" s="422"/>
      <c r="QXZ55" s="422"/>
      <c r="QYA55" s="422"/>
      <c r="QYB55" s="422"/>
      <c r="QYC55" s="422"/>
      <c r="QYD55" s="422"/>
      <c r="QYE55" s="422"/>
      <c r="QYF55" s="422"/>
      <c r="QYG55" s="422"/>
      <c r="QYH55" s="422"/>
      <c r="QYI55" s="422"/>
      <c r="QYJ55" s="422"/>
      <c r="QYK55" s="422"/>
      <c r="QYL55" s="422"/>
      <c r="QYM55" s="422"/>
      <c r="QYN55" s="422"/>
      <c r="QYO55" s="422"/>
      <c r="QYP55" s="422"/>
      <c r="QYQ55" s="422"/>
      <c r="QYR55" s="422"/>
      <c r="QYS55" s="422"/>
      <c r="QYT55" s="422"/>
      <c r="QYU55" s="422"/>
      <c r="QYV55" s="422"/>
      <c r="QYW55" s="422"/>
      <c r="QYX55" s="422"/>
      <c r="QYY55" s="422"/>
      <c r="QYZ55" s="422"/>
      <c r="QZA55" s="422"/>
      <c r="QZB55" s="422"/>
      <c r="QZC55" s="422"/>
      <c r="QZD55" s="422"/>
      <c r="QZE55" s="422"/>
      <c r="QZF55" s="422"/>
      <c r="QZG55" s="422"/>
      <c r="QZH55" s="422"/>
      <c r="QZI55" s="422"/>
      <c r="QZJ55" s="422"/>
      <c r="QZK55" s="422"/>
      <c r="QZL55" s="422"/>
      <c r="QZM55" s="422"/>
      <c r="QZN55" s="422"/>
      <c r="QZO55" s="422"/>
      <c r="QZP55" s="422"/>
      <c r="QZQ55" s="422"/>
      <c r="QZR55" s="422"/>
      <c r="QZS55" s="422"/>
      <c r="QZT55" s="422"/>
      <c r="QZU55" s="422"/>
      <c r="QZV55" s="422"/>
      <c r="QZW55" s="422"/>
      <c r="QZX55" s="422"/>
      <c r="QZY55" s="422"/>
      <c r="QZZ55" s="422"/>
      <c r="RAA55" s="422"/>
      <c r="RAB55" s="422"/>
      <c r="RAC55" s="422"/>
      <c r="RAD55" s="422"/>
      <c r="RAE55" s="422"/>
      <c r="RAF55" s="422"/>
      <c r="RAG55" s="422"/>
      <c r="RAH55" s="422"/>
      <c r="RAI55" s="422"/>
      <c r="RAJ55" s="422"/>
      <c r="RAK55" s="422"/>
      <c r="RAL55" s="422"/>
      <c r="RAM55" s="422"/>
      <c r="RAN55" s="422"/>
      <c r="RAO55" s="422"/>
      <c r="RAP55" s="422"/>
      <c r="RAQ55" s="422"/>
      <c r="RAR55" s="422"/>
      <c r="RAS55" s="422"/>
      <c r="RAT55" s="422"/>
      <c r="RAU55" s="422"/>
      <c r="RAV55" s="422"/>
      <c r="RAW55" s="422"/>
      <c r="RAX55" s="422"/>
      <c r="RAY55" s="422"/>
      <c r="RAZ55" s="422"/>
      <c r="RBA55" s="422"/>
      <c r="RBB55" s="422"/>
      <c r="RBC55" s="422"/>
      <c r="RBD55" s="422"/>
      <c r="RBE55" s="422"/>
      <c r="RBF55" s="422"/>
      <c r="RBG55" s="422"/>
      <c r="RBH55" s="422"/>
      <c r="RBI55" s="422"/>
      <c r="RBJ55" s="422"/>
      <c r="RBK55" s="422"/>
      <c r="RBL55" s="422"/>
      <c r="RBM55" s="422"/>
      <c r="RBN55" s="422"/>
      <c r="RBO55" s="422"/>
      <c r="RBP55" s="422"/>
      <c r="RBQ55" s="422"/>
      <c r="RBR55" s="422"/>
      <c r="RBS55" s="422"/>
      <c r="RBT55" s="422"/>
      <c r="RBU55" s="422"/>
      <c r="RBV55" s="422"/>
      <c r="RBW55" s="422"/>
      <c r="RBX55" s="422"/>
      <c r="RBY55" s="422"/>
      <c r="RBZ55" s="422"/>
      <c r="RCA55" s="422"/>
      <c r="RCB55" s="422"/>
      <c r="RCC55" s="422"/>
      <c r="RCD55" s="422"/>
      <c r="RCE55" s="422"/>
      <c r="RCF55" s="422"/>
      <c r="RCG55" s="422"/>
      <c r="RCH55" s="422"/>
      <c r="RCI55" s="422"/>
      <c r="RCJ55" s="422"/>
      <c r="RCK55" s="422"/>
      <c r="RCL55" s="422"/>
      <c r="RCM55" s="422"/>
      <c r="RCN55" s="422"/>
      <c r="RCO55" s="422"/>
      <c r="RCP55" s="422"/>
      <c r="RCQ55" s="422"/>
      <c r="RCR55" s="422"/>
      <c r="RCS55" s="422"/>
      <c r="RCT55" s="422"/>
      <c r="RCU55" s="422"/>
      <c r="RCV55" s="422"/>
      <c r="RCW55" s="422"/>
      <c r="RCX55" s="422"/>
      <c r="RCY55" s="422"/>
      <c r="RCZ55" s="422"/>
      <c r="RDA55" s="422"/>
      <c r="RDB55" s="422"/>
      <c r="RDC55" s="422"/>
      <c r="RDD55" s="422"/>
      <c r="RDE55" s="422"/>
      <c r="RDF55" s="422"/>
      <c r="RDG55" s="422"/>
      <c r="RDH55" s="422"/>
      <c r="RDI55" s="422"/>
      <c r="RDJ55" s="422"/>
      <c r="RDK55" s="422"/>
      <c r="RDL55" s="422"/>
      <c r="RDM55" s="422"/>
      <c r="RDN55" s="422"/>
      <c r="RDO55" s="422"/>
      <c r="RDP55" s="422"/>
      <c r="RDQ55" s="422"/>
      <c r="RDR55" s="422"/>
      <c r="RDS55" s="422"/>
      <c r="RDT55" s="422"/>
      <c r="RDU55" s="422"/>
      <c r="RDV55" s="422"/>
      <c r="RDW55" s="422"/>
      <c r="RDX55" s="422"/>
      <c r="RDY55" s="422"/>
      <c r="RDZ55" s="422"/>
      <c r="REA55" s="422"/>
      <c r="REB55" s="422"/>
      <c r="REC55" s="422"/>
      <c r="RED55" s="422"/>
      <c r="REE55" s="422"/>
      <c r="REF55" s="422"/>
      <c r="REG55" s="422"/>
      <c r="REH55" s="422"/>
      <c r="REI55" s="422"/>
      <c r="REJ55" s="422"/>
      <c r="REK55" s="422"/>
      <c r="REL55" s="422"/>
      <c r="REM55" s="422"/>
      <c r="REN55" s="422"/>
      <c r="REO55" s="422"/>
      <c r="REP55" s="422"/>
      <c r="REQ55" s="422"/>
      <c r="RER55" s="422"/>
      <c r="RES55" s="422"/>
      <c r="RET55" s="422"/>
      <c r="REU55" s="422"/>
      <c r="REV55" s="422"/>
      <c r="REW55" s="422"/>
      <c r="REX55" s="422"/>
      <c r="REY55" s="422"/>
      <c r="REZ55" s="422"/>
      <c r="RFA55" s="422"/>
      <c r="RFB55" s="422"/>
      <c r="RFC55" s="422"/>
      <c r="RFD55" s="422"/>
      <c r="RFE55" s="422"/>
      <c r="RFF55" s="422"/>
      <c r="RFG55" s="422"/>
      <c r="RFH55" s="422"/>
      <c r="RFI55" s="422"/>
      <c r="RFJ55" s="422"/>
      <c r="RFK55" s="422"/>
      <c r="RFL55" s="422"/>
      <c r="RFM55" s="422"/>
      <c r="RFN55" s="422"/>
      <c r="RFO55" s="422"/>
      <c r="RFP55" s="422"/>
      <c r="RFQ55" s="422"/>
      <c r="RFR55" s="422"/>
      <c r="RFS55" s="422"/>
      <c r="RFT55" s="422"/>
      <c r="RFU55" s="422"/>
      <c r="RFV55" s="422"/>
      <c r="RFW55" s="422"/>
      <c r="RFX55" s="422"/>
      <c r="RFY55" s="422"/>
      <c r="RFZ55" s="422"/>
      <c r="RGA55" s="422"/>
      <c r="RGB55" s="422"/>
      <c r="RGC55" s="422"/>
      <c r="RGD55" s="422"/>
      <c r="RGE55" s="422"/>
      <c r="RGF55" s="422"/>
      <c r="RGG55" s="422"/>
      <c r="RGH55" s="422"/>
      <c r="RGI55" s="422"/>
      <c r="RGJ55" s="422"/>
      <c r="RGK55" s="422"/>
      <c r="RGL55" s="422"/>
      <c r="RGM55" s="422"/>
      <c r="RGN55" s="422"/>
      <c r="RGO55" s="422"/>
      <c r="RGP55" s="422"/>
      <c r="RGQ55" s="422"/>
      <c r="RGR55" s="422"/>
      <c r="RGS55" s="422"/>
      <c r="RGT55" s="422"/>
      <c r="RGU55" s="422"/>
      <c r="RGV55" s="422"/>
      <c r="RGW55" s="422"/>
      <c r="RGX55" s="422"/>
      <c r="RGY55" s="422"/>
      <c r="RGZ55" s="422"/>
      <c r="RHA55" s="422"/>
      <c r="RHB55" s="422"/>
      <c r="RHC55" s="422"/>
      <c r="RHD55" s="422"/>
      <c r="RHE55" s="422"/>
      <c r="RHF55" s="422"/>
      <c r="RHG55" s="422"/>
      <c r="RHH55" s="422"/>
      <c r="RHI55" s="422"/>
      <c r="RHJ55" s="422"/>
      <c r="RHK55" s="422"/>
      <c r="RHL55" s="422"/>
      <c r="RHM55" s="422"/>
      <c r="RHN55" s="422"/>
      <c r="RHO55" s="422"/>
      <c r="RHP55" s="422"/>
      <c r="RHQ55" s="422"/>
      <c r="RHR55" s="422"/>
      <c r="RHS55" s="422"/>
      <c r="RHT55" s="422"/>
      <c r="RHU55" s="422"/>
      <c r="RHV55" s="422"/>
      <c r="RHW55" s="422"/>
      <c r="RHX55" s="422"/>
      <c r="RHY55" s="422"/>
      <c r="RHZ55" s="422"/>
      <c r="RIA55" s="422"/>
      <c r="RIB55" s="422"/>
      <c r="RIC55" s="422"/>
      <c r="RID55" s="422"/>
      <c r="RIE55" s="422"/>
      <c r="RIF55" s="422"/>
      <c r="RIG55" s="422"/>
      <c r="RIH55" s="422"/>
      <c r="RII55" s="422"/>
      <c r="RIJ55" s="422"/>
      <c r="RIK55" s="422"/>
      <c r="RIL55" s="422"/>
      <c r="RIM55" s="422"/>
      <c r="RIN55" s="422"/>
      <c r="RIO55" s="422"/>
      <c r="RIP55" s="422"/>
      <c r="RIQ55" s="422"/>
      <c r="RIR55" s="422"/>
      <c r="RIS55" s="422"/>
      <c r="RIT55" s="422"/>
      <c r="RIU55" s="422"/>
      <c r="RIV55" s="422"/>
      <c r="RIW55" s="422"/>
      <c r="RIX55" s="422"/>
      <c r="RIY55" s="422"/>
      <c r="RIZ55" s="422"/>
      <c r="RJA55" s="422"/>
      <c r="RJB55" s="422"/>
      <c r="RJC55" s="422"/>
      <c r="RJD55" s="422"/>
      <c r="RJE55" s="422"/>
      <c r="RJF55" s="422"/>
      <c r="RJG55" s="422"/>
      <c r="RJH55" s="422"/>
      <c r="RJI55" s="422"/>
      <c r="RJJ55" s="422"/>
      <c r="RJK55" s="422"/>
      <c r="RJL55" s="422"/>
      <c r="RJM55" s="422"/>
      <c r="RJN55" s="422"/>
      <c r="RJO55" s="422"/>
      <c r="RJP55" s="422"/>
      <c r="RJQ55" s="422"/>
      <c r="RJR55" s="422"/>
      <c r="RJS55" s="422"/>
      <c r="RJT55" s="422"/>
      <c r="RJU55" s="422"/>
      <c r="RJV55" s="422"/>
      <c r="RJW55" s="422"/>
      <c r="RJX55" s="422"/>
      <c r="RJY55" s="422"/>
      <c r="RJZ55" s="422"/>
      <c r="RKA55" s="422"/>
      <c r="RKB55" s="422"/>
      <c r="RKC55" s="422"/>
      <c r="RKD55" s="422"/>
      <c r="RKE55" s="422"/>
      <c r="RKF55" s="422"/>
      <c r="RKG55" s="422"/>
      <c r="RKH55" s="422"/>
      <c r="RKI55" s="422"/>
      <c r="RKJ55" s="422"/>
      <c r="RKK55" s="422"/>
      <c r="RKL55" s="422"/>
      <c r="RKM55" s="422"/>
      <c r="RKN55" s="422"/>
      <c r="RKO55" s="422"/>
      <c r="RKP55" s="422"/>
      <c r="RKQ55" s="422"/>
      <c r="RKR55" s="422"/>
      <c r="RKS55" s="422"/>
      <c r="RKT55" s="422"/>
      <c r="RKU55" s="422"/>
      <c r="RKV55" s="422"/>
      <c r="RKW55" s="422"/>
      <c r="RKX55" s="422"/>
      <c r="RKY55" s="422"/>
      <c r="RKZ55" s="422"/>
      <c r="RLA55" s="422"/>
      <c r="RLB55" s="422"/>
      <c r="RLC55" s="422"/>
      <c r="RLD55" s="422"/>
      <c r="RLE55" s="422"/>
      <c r="RLF55" s="422"/>
      <c r="RLG55" s="422"/>
      <c r="RLH55" s="422"/>
      <c r="RLI55" s="422"/>
      <c r="RLJ55" s="422"/>
      <c r="RLK55" s="422"/>
      <c r="RLL55" s="422"/>
      <c r="RLM55" s="422"/>
      <c r="RLN55" s="422"/>
      <c r="RLO55" s="422"/>
      <c r="RLP55" s="422"/>
      <c r="RLQ55" s="422"/>
      <c r="RLR55" s="422"/>
      <c r="RLS55" s="422"/>
      <c r="RLT55" s="422"/>
      <c r="RLU55" s="422"/>
      <c r="RLV55" s="422"/>
      <c r="RLW55" s="422"/>
      <c r="RLX55" s="422"/>
      <c r="RLY55" s="422"/>
      <c r="RLZ55" s="422"/>
      <c r="RMA55" s="422"/>
      <c r="RMB55" s="422"/>
      <c r="RMC55" s="422"/>
      <c r="RMD55" s="422"/>
      <c r="RME55" s="422"/>
      <c r="RMF55" s="422"/>
      <c r="RMG55" s="422"/>
      <c r="RMH55" s="422"/>
      <c r="RMI55" s="422"/>
      <c r="RMJ55" s="422"/>
      <c r="RMK55" s="422"/>
      <c r="RML55" s="422"/>
      <c r="RMM55" s="422"/>
      <c r="RMN55" s="422"/>
      <c r="RMO55" s="422"/>
      <c r="RMP55" s="422"/>
      <c r="RMQ55" s="422"/>
      <c r="RMR55" s="422"/>
      <c r="RMS55" s="422"/>
      <c r="RMT55" s="422"/>
      <c r="RMU55" s="422"/>
      <c r="RMV55" s="422"/>
      <c r="RMW55" s="422"/>
      <c r="RMX55" s="422"/>
      <c r="RMY55" s="422"/>
      <c r="RMZ55" s="422"/>
      <c r="RNA55" s="422"/>
      <c r="RNB55" s="422"/>
      <c r="RNC55" s="422"/>
      <c r="RND55" s="422"/>
      <c r="RNE55" s="422"/>
      <c r="RNF55" s="422"/>
      <c r="RNG55" s="422"/>
      <c r="RNH55" s="422"/>
      <c r="RNI55" s="422"/>
      <c r="RNJ55" s="422"/>
      <c r="RNK55" s="422"/>
      <c r="RNL55" s="422"/>
      <c r="RNM55" s="422"/>
      <c r="RNN55" s="422"/>
      <c r="RNO55" s="422"/>
      <c r="RNP55" s="422"/>
      <c r="RNQ55" s="422"/>
      <c r="RNR55" s="422"/>
      <c r="RNS55" s="422"/>
      <c r="RNT55" s="422"/>
      <c r="RNU55" s="422"/>
      <c r="RNV55" s="422"/>
      <c r="RNW55" s="422"/>
      <c r="RNX55" s="422"/>
      <c r="RNY55" s="422"/>
      <c r="RNZ55" s="422"/>
      <c r="ROA55" s="422"/>
      <c r="ROB55" s="422"/>
      <c r="ROC55" s="422"/>
      <c r="ROD55" s="422"/>
      <c r="ROE55" s="422"/>
      <c r="ROF55" s="422"/>
      <c r="ROG55" s="422"/>
      <c r="ROH55" s="422"/>
      <c r="ROI55" s="422"/>
      <c r="ROJ55" s="422"/>
      <c r="ROK55" s="422"/>
      <c r="ROL55" s="422"/>
      <c r="ROM55" s="422"/>
      <c r="RON55" s="422"/>
      <c r="ROO55" s="422"/>
      <c r="ROP55" s="422"/>
      <c r="ROQ55" s="422"/>
      <c r="ROR55" s="422"/>
      <c r="ROS55" s="422"/>
      <c r="ROT55" s="422"/>
      <c r="ROU55" s="422"/>
      <c r="ROV55" s="422"/>
      <c r="ROW55" s="422"/>
      <c r="ROX55" s="422"/>
      <c r="ROY55" s="422"/>
      <c r="ROZ55" s="422"/>
      <c r="RPA55" s="422"/>
      <c r="RPB55" s="422"/>
      <c r="RPC55" s="422"/>
      <c r="RPD55" s="422"/>
      <c r="RPE55" s="422"/>
      <c r="RPF55" s="422"/>
      <c r="RPG55" s="422"/>
      <c r="RPH55" s="422"/>
      <c r="RPI55" s="422"/>
      <c r="RPJ55" s="422"/>
      <c r="RPK55" s="422"/>
      <c r="RPL55" s="422"/>
      <c r="RPM55" s="422"/>
      <c r="RPN55" s="422"/>
      <c r="RPO55" s="422"/>
      <c r="RPP55" s="422"/>
      <c r="RPQ55" s="422"/>
      <c r="RPR55" s="422"/>
      <c r="RPS55" s="422"/>
      <c r="RPT55" s="422"/>
      <c r="RPU55" s="422"/>
      <c r="RPV55" s="422"/>
      <c r="RPW55" s="422"/>
      <c r="RPX55" s="422"/>
      <c r="RPY55" s="422"/>
      <c r="RPZ55" s="422"/>
      <c r="RQA55" s="422"/>
      <c r="RQB55" s="422"/>
      <c r="RQC55" s="422"/>
      <c r="RQD55" s="422"/>
      <c r="RQE55" s="422"/>
      <c r="RQF55" s="422"/>
      <c r="RQG55" s="422"/>
      <c r="RQH55" s="422"/>
      <c r="RQI55" s="422"/>
      <c r="RQJ55" s="422"/>
      <c r="RQK55" s="422"/>
      <c r="RQL55" s="422"/>
      <c r="RQM55" s="422"/>
      <c r="RQN55" s="422"/>
      <c r="RQO55" s="422"/>
      <c r="RQP55" s="422"/>
      <c r="RQQ55" s="422"/>
      <c r="RQR55" s="422"/>
      <c r="RQS55" s="422"/>
      <c r="RQT55" s="422"/>
      <c r="RQU55" s="422"/>
      <c r="RQV55" s="422"/>
      <c r="RQW55" s="422"/>
      <c r="RQX55" s="422"/>
      <c r="RQY55" s="422"/>
      <c r="RQZ55" s="422"/>
      <c r="RRA55" s="422"/>
      <c r="RRB55" s="422"/>
      <c r="RRC55" s="422"/>
      <c r="RRD55" s="422"/>
      <c r="RRE55" s="422"/>
      <c r="RRF55" s="422"/>
      <c r="RRG55" s="422"/>
      <c r="RRH55" s="422"/>
      <c r="RRI55" s="422"/>
      <c r="RRJ55" s="422"/>
      <c r="RRK55" s="422"/>
      <c r="RRL55" s="422"/>
      <c r="RRM55" s="422"/>
      <c r="RRN55" s="422"/>
      <c r="RRO55" s="422"/>
      <c r="RRP55" s="422"/>
      <c r="RRQ55" s="422"/>
      <c r="RRR55" s="422"/>
      <c r="RRS55" s="422"/>
      <c r="RRT55" s="422"/>
      <c r="RRU55" s="422"/>
      <c r="RRV55" s="422"/>
      <c r="RRW55" s="422"/>
      <c r="RRX55" s="422"/>
      <c r="RRY55" s="422"/>
      <c r="RRZ55" s="422"/>
      <c r="RSA55" s="422"/>
      <c r="RSB55" s="422"/>
      <c r="RSC55" s="422"/>
      <c r="RSD55" s="422"/>
      <c r="RSE55" s="422"/>
      <c r="RSF55" s="422"/>
      <c r="RSG55" s="422"/>
      <c r="RSH55" s="422"/>
      <c r="RSI55" s="422"/>
      <c r="RSJ55" s="422"/>
      <c r="RSK55" s="422"/>
      <c r="RSL55" s="422"/>
      <c r="RSM55" s="422"/>
      <c r="RSN55" s="422"/>
      <c r="RSO55" s="422"/>
      <c r="RSP55" s="422"/>
      <c r="RSQ55" s="422"/>
      <c r="RSR55" s="422"/>
      <c r="RSS55" s="422"/>
      <c r="RST55" s="422"/>
      <c r="RSU55" s="422"/>
      <c r="RSV55" s="422"/>
      <c r="RSW55" s="422"/>
      <c r="RSX55" s="422"/>
      <c r="RSY55" s="422"/>
      <c r="RSZ55" s="422"/>
      <c r="RTA55" s="422"/>
      <c r="RTB55" s="422"/>
      <c r="RTC55" s="422"/>
      <c r="RTD55" s="422"/>
      <c r="RTE55" s="422"/>
      <c r="RTF55" s="422"/>
      <c r="RTG55" s="422"/>
      <c r="RTH55" s="422"/>
      <c r="RTI55" s="422"/>
      <c r="RTJ55" s="422"/>
      <c r="RTK55" s="422"/>
      <c r="RTL55" s="422"/>
      <c r="RTM55" s="422"/>
      <c r="RTN55" s="422"/>
      <c r="RTO55" s="422"/>
      <c r="RTP55" s="422"/>
      <c r="RTQ55" s="422"/>
      <c r="RTR55" s="422"/>
      <c r="RTS55" s="422"/>
      <c r="RTT55" s="422"/>
      <c r="RTU55" s="422"/>
      <c r="RTV55" s="422"/>
      <c r="RTW55" s="422"/>
      <c r="RTX55" s="422"/>
      <c r="RTY55" s="422"/>
      <c r="RTZ55" s="422"/>
      <c r="RUA55" s="422"/>
      <c r="RUB55" s="422"/>
      <c r="RUC55" s="422"/>
      <c r="RUD55" s="422"/>
      <c r="RUE55" s="422"/>
      <c r="RUF55" s="422"/>
      <c r="RUG55" s="422"/>
      <c r="RUH55" s="422"/>
      <c r="RUI55" s="422"/>
      <c r="RUJ55" s="422"/>
      <c r="RUK55" s="422"/>
      <c r="RUL55" s="422"/>
      <c r="RUM55" s="422"/>
      <c r="RUN55" s="422"/>
      <c r="RUO55" s="422"/>
      <c r="RUP55" s="422"/>
      <c r="RUQ55" s="422"/>
      <c r="RUR55" s="422"/>
      <c r="RUS55" s="422"/>
      <c r="RUT55" s="422"/>
      <c r="RUU55" s="422"/>
      <c r="RUV55" s="422"/>
      <c r="RUW55" s="422"/>
      <c r="RUX55" s="422"/>
      <c r="RUY55" s="422"/>
      <c r="RUZ55" s="422"/>
      <c r="RVA55" s="422"/>
      <c r="RVB55" s="422"/>
      <c r="RVC55" s="422"/>
      <c r="RVD55" s="422"/>
      <c r="RVE55" s="422"/>
      <c r="RVF55" s="422"/>
      <c r="RVG55" s="422"/>
      <c r="RVH55" s="422"/>
      <c r="RVI55" s="422"/>
      <c r="RVJ55" s="422"/>
      <c r="RVK55" s="422"/>
      <c r="RVL55" s="422"/>
      <c r="RVM55" s="422"/>
      <c r="RVN55" s="422"/>
      <c r="RVO55" s="422"/>
      <c r="RVP55" s="422"/>
      <c r="RVQ55" s="422"/>
      <c r="RVR55" s="422"/>
      <c r="RVS55" s="422"/>
      <c r="RVT55" s="422"/>
      <c r="RVU55" s="422"/>
      <c r="RVV55" s="422"/>
      <c r="RVW55" s="422"/>
      <c r="RVX55" s="422"/>
      <c r="RVY55" s="422"/>
      <c r="RVZ55" s="422"/>
      <c r="RWA55" s="422"/>
      <c r="RWB55" s="422"/>
      <c r="RWC55" s="422"/>
      <c r="RWD55" s="422"/>
      <c r="RWE55" s="422"/>
      <c r="RWF55" s="422"/>
      <c r="RWG55" s="422"/>
      <c r="RWH55" s="422"/>
      <c r="RWI55" s="422"/>
      <c r="RWJ55" s="422"/>
      <c r="RWK55" s="422"/>
      <c r="RWL55" s="422"/>
      <c r="RWM55" s="422"/>
      <c r="RWN55" s="422"/>
      <c r="RWO55" s="422"/>
      <c r="RWP55" s="422"/>
      <c r="RWQ55" s="422"/>
      <c r="RWR55" s="422"/>
      <c r="RWS55" s="422"/>
      <c r="RWT55" s="422"/>
      <c r="RWU55" s="422"/>
      <c r="RWV55" s="422"/>
      <c r="RWW55" s="422"/>
      <c r="RWX55" s="422"/>
      <c r="RWY55" s="422"/>
      <c r="RWZ55" s="422"/>
      <c r="RXA55" s="422"/>
      <c r="RXB55" s="422"/>
      <c r="RXC55" s="422"/>
      <c r="RXD55" s="422"/>
      <c r="RXE55" s="422"/>
      <c r="RXF55" s="422"/>
      <c r="RXG55" s="422"/>
      <c r="RXH55" s="422"/>
      <c r="RXI55" s="422"/>
      <c r="RXJ55" s="422"/>
      <c r="RXK55" s="422"/>
      <c r="RXL55" s="422"/>
      <c r="RXM55" s="422"/>
      <c r="RXN55" s="422"/>
      <c r="RXO55" s="422"/>
      <c r="RXP55" s="422"/>
      <c r="RXQ55" s="422"/>
      <c r="RXR55" s="422"/>
      <c r="RXS55" s="422"/>
      <c r="RXT55" s="422"/>
      <c r="RXU55" s="422"/>
      <c r="RXV55" s="422"/>
      <c r="RXW55" s="422"/>
      <c r="RXX55" s="422"/>
      <c r="RXY55" s="422"/>
      <c r="RXZ55" s="422"/>
      <c r="RYA55" s="422"/>
      <c r="RYB55" s="422"/>
      <c r="RYC55" s="422"/>
      <c r="RYD55" s="422"/>
      <c r="RYE55" s="422"/>
      <c r="RYF55" s="422"/>
      <c r="RYG55" s="422"/>
      <c r="RYH55" s="422"/>
      <c r="RYI55" s="422"/>
      <c r="RYJ55" s="422"/>
      <c r="RYK55" s="422"/>
      <c r="RYL55" s="422"/>
      <c r="RYM55" s="422"/>
      <c r="RYN55" s="422"/>
      <c r="RYO55" s="422"/>
      <c r="RYP55" s="422"/>
      <c r="RYQ55" s="422"/>
      <c r="RYR55" s="422"/>
      <c r="RYS55" s="422"/>
      <c r="RYT55" s="422"/>
      <c r="RYU55" s="422"/>
      <c r="RYV55" s="422"/>
      <c r="RYW55" s="422"/>
      <c r="RYX55" s="422"/>
      <c r="RYY55" s="422"/>
      <c r="RYZ55" s="422"/>
      <c r="RZA55" s="422"/>
      <c r="RZB55" s="422"/>
      <c r="RZC55" s="422"/>
      <c r="RZD55" s="422"/>
      <c r="RZE55" s="422"/>
      <c r="RZF55" s="422"/>
      <c r="RZG55" s="422"/>
      <c r="RZH55" s="422"/>
      <c r="RZI55" s="422"/>
      <c r="RZJ55" s="422"/>
      <c r="RZK55" s="422"/>
      <c r="RZL55" s="422"/>
      <c r="RZM55" s="422"/>
      <c r="RZN55" s="422"/>
      <c r="RZO55" s="422"/>
      <c r="RZP55" s="422"/>
      <c r="RZQ55" s="422"/>
      <c r="RZR55" s="422"/>
      <c r="RZS55" s="422"/>
      <c r="RZT55" s="422"/>
      <c r="RZU55" s="422"/>
      <c r="RZV55" s="422"/>
      <c r="RZW55" s="422"/>
      <c r="RZX55" s="422"/>
      <c r="RZY55" s="422"/>
      <c r="RZZ55" s="422"/>
      <c r="SAA55" s="422"/>
      <c r="SAB55" s="422"/>
      <c r="SAC55" s="422"/>
      <c r="SAD55" s="422"/>
      <c r="SAE55" s="422"/>
      <c r="SAF55" s="422"/>
      <c r="SAG55" s="422"/>
      <c r="SAH55" s="422"/>
      <c r="SAI55" s="422"/>
      <c r="SAJ55" s="422"/>
      <c r="SAK55" s="422"/>
      <c r="SAL55" s="422"/>
      <c r="SAM55" s="422"/>
      <c r="SAN55" s="422"/>
      <c r="SAO55" s="422"/>
      <c r="SAP55" s="422"/>
      <c r="SAQ55" s="422"/>
      <c r="SAR55" s="422"/>
      <c r="SAS55" s="422"/>
      <c r="SAT55" s="422"/>
      <c r="SAU55" s="422"/>
      <c r="SAV55" s="422"/>
      <c r="SAW55" s="422"/>
      <c r="SAX55" s="422"/>
      <c r="SAY55" s="422"/>
      <c r="SAZ55" s="422"/>
      <c r="SBA55" s="422"/>
      <c r="SBB55" s="422"/>
      <c r="SBC55" s="422"/>
      <c r="SBD55" s="422"/>
      <c r="SBE55" s="422"/>
      <c r="SBF55" s="422"/>
      <c r="SBG55" s="422"/>
      <c r="SBH55" s="422"/>
      <c r="SBI55" s="422"/>
      <c r="SBJ55" s="422"/>
      <c r="SBK55" s="422"/>
      <c r="SBL55" s="422"/>
      <c r="SBM55" s="422"/>
      <c r="SBN55" s="422"/>
      <c r="SBO55" s="422"/>
      <c r="SBP55" s="422"/>
      <c r="SBQ55" s="422"/>
      <c r="SBR55" s="422"/>
      <c r="SBS55" s="422"/>
      <c r="SBT55" s="422"/>
      <c r="SBU55" s="422"/>
      <c r="SBV55" s="422"/>
      <c r="SBW55" s="422"/>
      <c r="SBX55" s="422"/>
      <c r="SBY55" s="422"/>
      <c r="SBZ55" s="422"/>
      <c r="SCA55" s="422"/>
      <c r="SCB55" s="422"/>
      <c r="SCC55" s="422"/>
      <c r="SCD55" s="422"/>
      <c r="SCE55" s="422"/>
      <c r="SCF55" s="422"/>
      <c r="SCG55" s="422"/>
      <c r="SCH55" s="422"/>
      <c r="SCI55" s="422"/>
      <c r="SCJ55" s="422"/>
      <c r="SCK55" s="422"/>
      <c r="SCL55" s="422"/>
      <c r="SCM55" s="422"/>
      <c r="SCN55" s="422"/>
      <c r="SCO55" s="422"/>
      <c r="SCP55" s="422"/>
      <c r="SCQ55" s="422"/>
      <c r="SCR55" s="422"/>
      <c r="SCS55" s="422"/>
      <c r="SCT55" s="422"/>
      <c r="SCU55" s="422"/>
      <c r="SCV55" s="422"/>
      <c r="SCW55" s="422"/>
      <c r="SCX55" s="422"/>
      <c r="SCY55" s="422"/>
      <c r="SCZ55" s="422"/>
      <c r="SDA55" s="422"/>
      <c r="SDB55" s="422"/>
      <c r="SDC55" s="422"/>
      <c r="SDD55" s="422"/>
      <c r="SDE55" s="422"/>
      <c r="SDF55" s="422"/>
      <c r="SDG55" s="422"/>
      <c r="SDH55" s="422"/>
      <c r="SDI55" s="422"/>
      <c r="SDJ55" s="422"/>
      <c r="SDK55" s="422"/>
      <c r="SDL55" s="422"/>
      <c r="SDM55" s="422"/>
      <c r="SDN55" s="422"/>
      <c r="SDO55" s="422"/>
      <c r="SDP55" s="422"/>
      <c r="SDQ55" s="422"/>
      <c r="SDR55" s="422"/>
      <c r="SDS55" s="422"/>
      <c r="SDT55" s="422"/>
      <c r="SDU55" s="422"/>
      <c r="SDV55" s="422"/>
      <c r="SDW55" s="422"/>
      <c r="SDX55" s="422"/>
      <c r="SDY55" s="422"/>
      <c r="SDZ55" s="422"/>
      <c r="SEA55" s="422"/>
      <c r="SEB55" s="422"/>
      <c r="SEC55" s="422"/>
      <c r="SED55" s="422"/>
      <c r="SEE55" s="422"/>
      <c r="SEF55" s="422"/>
      <c r="SEG55" s="422"/>
      <c r="SEH55" s="422"/>
      <c r="SEI55" s="422"/>
      <c r="SEJ55" s="422"/>
      <c r="SEK55" s="422"/>
      <c r="SEL55" s="422"/>
      <c r="SEM55" s="422"/>
      <c r="SEN55" s="422"/>
      <c r="SEO55" s="422"/>
      <c r="SEP55" s="422"/>
      <c r="SEQ55" s="422"/>
      <c r="SER55" s="422"/>
      <c r="SES55" s="422"/>
      <c r="SET55" s="422"/>
      <c r="SEU55" s="422"/>
      <c r="SEV55" s="422"/>
      <c r="SEW55" s="422"/>
      <c r="SEX55" s="422"/>
      <c r="SEY55" s="422"/>
      <c r="SEZ55" s="422"/>
      <c r="SFA55" s="422"/>
      <c r="SFB55" s="422"/>
      <c r="SFC55" s="422"/>
      <c r="SFD55" s="422"/>
      <c r="SFE55" s="422"/>
      <c r="SFF55" s="422"/>
      <c r="SFG55" s="422"/>
      <c r="SFH55" s="422"/>
      <c r="SFI55" s="422"/>
      <c r="SFJ55" s="422"/>
      <c r="SFK55" s="422"/>
      <c r="SFL55" s="422"/>
      <c r="SFM55" s="422"/>
      <c r="SFN55" s="422"/>
      <c r="SFO55" s="422"/>
      <c r="SFP55" s="422"/>
      <c r="SFQ55" s="422"/>
      <c r="SFR55" s="422"/>
      <c r="SFS55" s="422"/>
      <c r="SFT55" s="422"/>
      <c r="SFU55" s="422"/>
      <c r="SFV55" s="422"/>
      <c r="SFW55" s="422"/>
      <c r="SFX55" s="422"/>
      <c r="SFY55" s="422"/>
      <c r="SFZ55" s="422"/>
      <c r="SGA55" s="422"/>
      <c r="SGB55" s="422"/>
      <c r="SGC55" s="422"/>
      <c r="SGD55" s="422"/>
      <c r="SGE55" s="422"/>
      <c r="SGF55" s="422"/>
      <c r="SGG55" s="422"/>
      <c r="SGH55" s="422"/>
      <c r="SGI55" s="422"/>
      <c r="SGJ55" s="422"/>
      <c r="SGK55" s="422"/>
      <c r="SGL55" s="422"/>
      <c r="SGM55" s="422"/>
      <c r="SGN55" s="422"/>
      <c r="SGO55" s="422"/>
      <c r="SGP55" s="422"/>
      <c r="SGQ55" s="422"/>
      <c r="SGR55" s="422"/>
      <c r="SGS55" s="422"/>
      <c r="SGT55" s="422"/>
      <c r="SGU55" s="422"/>
      <c r="SGV55" s="422"/>
      <c r="SGW55" s="422"/>
      <c r="SGX55" s="422"/>
      <c r="SGY55" s="422"/>
      <c r="SGZ55" s="422"/>
      <c r="SHA55" s="422"/>
      <c r="SHB55" s="422"/>
      <c r="SHC55" s="422"/>
      <c r="SHD55" s="422"/>
      <c r="SHE55" s="422"/>
      <c r="SHF55" s="422"/>
      <c r="SHG55" s="422"/>
      <c r="SHH55" s="422"/>
      <c r="SHI55" s="422"/>
      <c r="SHJ55" s="422"/>
      <c r="SHK55" s="422"/>
      <c r="SHL55" s="422"/>
      <c r="SHM55" s="422"/>
      <c r="SHN55" s="422"/>
      <c r="SHO55" s="422"/>
      <c r="SHP55" s="422"/>
      <c r="SHQ55" s="422"/>
      <c r="SHR55" s="422"/>
      <c r="SHS55" s="422"/>
      <c r="SHT55" s="422"/>
      <c r="SHU55" s="422"/>
      <c r="SHV55" s="422"/>
      <c r="SHW55" s="422"/>
      <c r="SHX55" s="422"/>
      <c r="SHY55" s="422"/>
      <c r="SHZ55" s="422"/>
      <c r="SIA55" s="422"/>
      <c r="SIB55" s="422"/>
      <c r="SIC55" s="422"/>
      <c r="SID55" s="422"/>
      <c r="SIE55" s="422"/>
      <c r="SIF55" s="422"/>
      <c r="SIG55" s="422"/>
      <c r="SIH55" s="422"/>
      <c r="SII55" s="422"/>
      <c r="SIJ55" s="422"/>
      <c r="SIK55" s="422"/>
      <c r="SIL55" s="422"/>
      <c r="SIM55" s="422"/>
      <c r="SIN55" s="422"/>
      <c r="SIO55" s="422"/>
      <c r="SIP55" s="422"/>
      <c r="SIQ55" s="422"/>
      <c r="SIR55" s="422"/>
      <c r="SIS55" s="422"/>
      <c r="SIT55" s="422"/>
      <c r="SIU55" s="422"/>
      <c r="SIV55" s="422"/>
      <c r="SIW55" s="422"/>
      <c r="SIX55" s="422"/>
      <c r="SIY55" s="422"/>
      <c r="SIZ55" s="422"/>
      <c r="SJA55" s="422"/>
      <c r="SJB55" s="422"/>
      <c r="SJC55" s="422"/>
      <c r="SJD55" s="422"/>
      <c r="SJE55" s="422"/>
      <c r="SJF55" s="422"/>
      <c r="SJG55" s="422"/>
      <c r="SJH55" s="422"/>
      <c r="SJI55" s="422"/>
      <c r="SJJ55" s="422"/>
      <c r="SJK55" s="422"/>
      <c r="SJL55" s="422"/>
      <c r="SJM55" s="422"/>
      <c r="SJN55" s="422"/>
      <c r="SJO55" s="422"/>
      <c r="SJP55" s="422"/>
      <c r="SJQ55" s="422"/>
      <c r="SJR55" s="422"/>
      <c r="SJS55" s="422"/>
      <c r="SJT55" s="422"/>
      <c r="SJU55" s="422"/>
      <c r="SJV55" s="422"/>
      <c r="SJW55" s="422"/>
      <c r="SJX55" s="422"/>
      <c r="SJY55" s="422"/>
      <c r="SJZ55" s="422"/>
      <c r="SKA55" s="422"/>
      <c r="SKB55" s="422"/>
      <c r="SKC55" s="422"/>
      <c r="SKD55" s="422"/>
      <c r="SKE55" s="422"/>
      <c r="SKF55" s="422"/>
      <c r="SKG55" s="422"/>
      <c r="SKH55" s="422"/>
      <c r="SKI55" s="422"/>
      <c r="SKJ55" s="422"/>
      <c r="SKK55" s="422"/>
      <c r="SKL55" s="422"/>
      <c r="SKM55" s="422"/>
      <c r="SKN55" s="422"/>
      <c r="SKO55" s="422"/>
      <c r="SKP55" s="422"/>
      <c r="SKQ55" s="422"/>
      <c r="SKR55" s="422"/>
      <c r="SKS55" s="422"/>
      <c r="SKT55" s="422"/>
      <c r="SKU55" s="422"/>
      <c r="SKV55" s="422"/>
      <c r="SKW55" s="422"/>
      <c r="SKX55" s="422"/>
      <c r="SKY55" s="422"/>
      <c r="SKZ55" s="422"/>
      <c r="SLA55" s="422"/>
      <c r="SLB55" s="422"/>
      <c r="SLC55" s="422"/>
      <c r="SLD55" s="422"/>
      <c r="SLE55" s="422"/>
      <c r="SLF55" s="422"/>
      <c r="SLG55" s="422"/>
      <c r="SLH55" s="422"/>
      <c r="SLI55" s="422"/>
      <c r="SLJ55" s="422"/>
      <c r="SLK55" s="422"/>
      <c r="SLL55" s="422"/>
      <c r="SLM55" s="422"/>
      <c r="SLN55" s="422"/>
      <c r="SLO55" s="422"/>
      <c r="SLP55" s="422"/>
      <c r="SLQ55" s="422"/>
      <c r="SLR55" s="422"/>
      <c r="SLS55" s="422"/>
      <c r="SLT55" s="422"/>
      <c r="SLU55" s="422"/>
      <c r="SLV55" s="422"/>
      <c r="SLW55" s="422"/>
      <c r="SLX55" s="422"/>
      <c r="SLY55" s="422"/>
      <c r="SLZ55" s="422"/>
      <c r="SMA55" s="422"/>
      <c r="SMB55" s="422"/>
      <c r="SMC55" s="422"/>
      <c r="SMD55" s="422"/>
      <c r="SME55" s="422"/>
      <c r="SMF55" s="422"/>
      <c r="SMG55" s="422"/>
      <c r="SMH55" s="422"/>
      <c r="SMI55" s="422"/>
      <c r="SMJ55" s="422"/>
      <c r="SMK55" s="422"/>
      <c r="SML55" s="422"/>
      <c r="SMM55" s="422"/>
      <c r="SMN55" s="422"/>
      <c r="SMO55" s="422"/>
      <c r="SMP55" s="422"/>
      <c r="SMQ55" s="422"/>
      <c r="SMR55" s="422"/>
      <c r="SMS55" s="422"/>
      <c r="SMT55" s="422"/>
      <c r="SMU55" s="422"/>
      <c r="SMV55" s="422"/>
      <c r="SMW55" s="422"/>
      <c r="SMX55" s="422"/>
      <c r="SMY55" s="422"/>
      <c r="SMZ55" s="422"/>
      <c r="SNA55" s="422"/>
      <c r="SNB55" s="422"/>
      <c r="SNC55" s="422"/>
      <c r="SND55" s="422"/>
      <c r="SNE55" s="422"/>
      <c r="SNF55" s="422"/>
      <c r="SNG55" s="422"/>
      <c r="SNH55" s="422"/>
      <c r="SNI55" s="422"/>
      <c r="SNJ55" s="422"/>
      <c r="SNK55" s="422"/>
      <c r="SNL55" s="422"/>
      <c r="SNM55" s="422"/>
      <c r="SNN55" s="422"/>
      <c r="SNO55" s="422"/>
      <c r="SNP55" s="422"/>
      <c r="SNQ55" s="422"/>
      <c r="SNR55" s="422"/>
      <c r="SNS55" s="422"/>
      <c r="SNT55" s="422"/>
      <c r="SNU55" s="422"/>
      <c r="SNV55" s="422"/>
      <c r="SNW55" s="422"/>
      <c r="SNX55" s="422"/>
      <c r="SNY55" s="422"/>
      <c r="SNZ55" s="422"/>
      <c r="SOA55" s="422"/>
      <c r="SOB55" s="422"/>
      <c r="SOC55" s="422"/>
      <c r="SOD55" s="422"/>
      <c r="SOE55" s="422"/>
      <c r="SOF55" s="422"/>
      <c r="SOG55" s="422"/>
      <c r="SOH55" s="422"/>
      <c r="SOI55" s="422"/>
      <c r="SOJ55" s="422"/>
      <c r="SOK55" s="422"/>
      <c r="SOL55" s="422"/>
      <c r="SOM55" s="422"/>
      <c r="SON55" s="422"/>
      <c r="SOO55" s="422"/>
      <c r="SOP55" s="422"/>
      <c r="SOQ55" s="422"/>
      <c r="SOR55" s="422"/>
      <c r="SOS55" s="422"/>
      <c r="SOT55" s="422"/>
      <c r="SOU55" s="422"/>
      <c r="SOV55" s="422"/>
      <c r="SOW55" s="422"/>
      <c r="SOX55" s="422"/>
      <c r="SOY55" s="422"/>
      <c r="SOZ55" s="422"/>
      <c r="SPA55" s="422"/>
      <c r="SPB55" s="422"/>
      <c r="SPC55" s="422"/>
      <c r="SPD55" s="422"/>
      <c r="SPE55" s="422"/>
      <c r="SPF55" s="422"/>
      <c r="SPG55" s="422"/>
      <c r="SPH55" s="422"/>
      <c r="SPI55" s="422"/>
      <c r="SPJ55" s="422"/>
      <c r="SPK55" s="422"/>
      <c r="SPL55" s="422"/>
      <c r="SPM55" s="422"/>
      <c r="SPN55" s="422"/>
      <c r="SPO55" s="422"/>
      <c r="SPP55" s="422"/>
      <c r="SPQ55" s="422"/>
      <c r="SPR55" s="422"/>
      <c r="SPS55" s="422"/>
      <c r="SPT55" s="422"/>
      <c r="SPU55" s="422"/>
      <c r="SPV55" s="422"/>
      <c r="SPW55" s="422"/>
      <c r="SPX55" s="422"/>
      <c r="SPY55" s="422"/>
      <c r="SPZ55" s="422"/>
      <c r="SQA55" s="422"/>
      <c r="SQB55" s="422"/>
      <c r="SQC55" s="422"/>
      <c r="SQD55" s="422"/>
      <c r="SQE55" s="422"/>
      <c r="SQF55" s="422"/>
      <c r="SQG55" s="422"/>
      <c r="SQH55" s="422"/>
      <c r="SQI55" s="422"/>
      <c r="SQJ55" s="422"/>
      <c r="SQK55" s="422"/>
      <c r="SQL55" s="422"/>
      <c r="SQM55" s="422"/>
      <c r="SQN55" s="422"/>
      <c r="SQO55" s="422"/>
      <c r="SQP55" s="422"/>
      <c r="SQQ55" s="422"/>
      <c r="SQR55" s="422"/>
      <c r="SQS55" s="422"/>
      <c r="SQT55" s="422"/>
      <c r="SQU55" s="422"/>
      <c r="SQV55" s="422"/>
      <c r="SQW55" s="422"/>
      <c r="SQX55" s="422"/>
      <c r="SQY55" s="422"/>
      <c r="SQZ55" s="422"/>
      <c r="SRA55" s="422"/>
      <c r="SRB55" s="422"/>
      <c r="SRC55" s="422"/>
      <c r="SRD55" s="422"/>
      <c r="SRE55" s="422"/>
      <c r="SRF55" s="422"/>
      <c r="SRG55" s="422"/>
      <c r="SRH55" s="422"/>
      <c r="SRI55" s="422"/>
      <c r="SRJ55" s="422"/>
      <c r="SRK55" s="422"/>
      <c r="SRL55" s="422"/>
      <c r="SRM55" s="422"/>
      <c r="SRN55" s="422"/>
      <c r="SRO55" s="422"/>
      <c r="SRP55" s="422"/>
      <c r="SRQ55" s="422"/>
      <c r="SRR55" s="422"/>
      <c r="SRS55" s="422"/>
      <c r="SRT55" s="422"/>
      <c r="SRU55" s="422"/>
      <c r="SRV55" s="422"/>
      <c r="SRW55" s="422"/>
      <c r="SRX55" s="422"/>
      <c r="SRY55" s="422"/>
      <c r="SRZ55" s="422"/>
      <c r="SSA55" s="422"/>
      <c r="SSB55" s="422"/>
      <c r="SSC55" s="422"/>
      <c r="SSD55" s="422"/>
      <c r="SSE55" s="422"/>
      <c r="SSF55" s="422"/>
      <c r="SSG55" s="422"/>
      <c r="SSH55" s="422"/>
      <c r="SSI55" s="422"/>
      <c r="SSJ55" s="422"/>
      <c r="SSK55" s="422"/>
      <c r="SSL55" s="422"/>
      <c r="SSM55" s="422"/>
      <c r="SSN55" s="422"/>
      <c r="SSO55" s="422"/>
      <c r="SSP55" s="422"/>
      <c r="SSQ55" s="422"/>
      <c r="SSR55" s="422"/>
      <c r="SSS55" s="422"/>
      <c r="SST55" s="422"/>
      <c r="SSU55" s="422"/>
      <c r="SSV55" s="422"/>
      <c r="SSW55" s="422"/>
      <c r="SSX55" s="422"/>
      <c r="SSY55" s="422"/>
      <c r="SSZ55" s="422"/>
      <c r="STA55" s="422"/>
      <c r="STB55" s="422"/>
      <c r="STC55" s="422"/>
      <c r="STD55" s="422"/>
      <c r="STE55" s="422"/>
      <c r="STF55" s="422"/>
      <c r="STG55" s="422"/>
      <c r="STH55" s="422"/>
      <c r="STI55" s="422"/>
      <c r="STJ55" s="422"/>
      <c r="STK55" s="422"/>
      <c r="STL55" s="422"/>
      <c r="STM55" s="422"/>
      <c r="STN55" s="422"/>
      <c r="STO55" s="422"/>
      <c r="STP55" s="422"/>
      <c r="STQ55" s="422"/>
      <c r="STR55" s="422"/>
      <c r="STS55" s="422"/>
      <c r="STT55" s="422"/>
      <c r="STU55" s="422"/>
      <c r="STV55" s="422"/>
      <c r="STW55" s="422"/>
      <c r="STX55" s="422"/>
      <c r="STY55" s="422"/>
      <c r="STZ55" s="422"/>
      <c r="SUA55" s="422"/>
      <c r="SUB55" s="422"/>
      <c r="SUC55" s="422"/>
      <c r="SUD55" s="422"/>
      <c r="SUE55" s="422"/>
      <c r="SUF55" s="422"/>
      <c r="SUG55" s="422"/>
      <c r="SUH55" s="422"/>
      <c r="SUI55" s="422"/>
      <c r="SUJ55" s="422"/>
      <c r="SUK55" s="422"/>
      <c r="SUL55" s="422"/>
      <c r="SUM55" s="422"/>
      <c r="SUN55" s="422"/>
      <c r="SUO55" s="422"/>
      <c r="SUP55" s="422"/>
      <c r="SUQ55" s="422"/>
      <c r="SUR55" s="422"/>
      <c r="SUS55" s="422"/>
      <c r="SUT55" s="422"/>
      <c r="SUU55" s="422"/>
      <c r="SUV55" s="422"/>
      <c r="SUW55" s="422"/>
      <c r="SUX55" s="422"/>
      <c r="SUY55" s="422"/>
      <c r="SUZ55" s="422"/>
      <c r="SVA55" s="422"/>
      <c r="SVB55" s="422"/>
      <c r="SVC55" s="422"/>
      <c r="SVD55" s="422"/>
      <c r="SVE55" s="422"/>
      <c r="SVF55" s="422"/>
      <c r="SVG55" s="422"/>
      <c r="SVH55" s="422"/>
      <c r="SVI55" s="422"/>
      <c r="SVJ55" s="422"/>
      <c r="SVK55" s="422"/>
      <c r="SVL55" s="422"/>
      <c r="SVM55" s="422"/>
      <c r="SVN55" s="422"/>
      <c r="SVO55" s="422"/>
      <c r="SVP55" s="422"/>
      <c r="SVQ55" s="422"/>
      <c r="SVR55" s="422"/>
      <c r="SVS55" s="422"/>
      <c r="SVT55" s="422"/>
      <c r="SVU55" s="422"/>
      <c r="SVV55" s="422"/>
      <c r="SVW55" s="422"/>
      <c r="SVX55" s="422"/>
      <c r="SVY55" s="422"/>
      <c r="SVZ55" s="422"/>
      <c r="SWA55" s="422"/>
      <c r="SWB55" s="422"/>
      <c r="SWC55" s="422"/>
      <c r="SWD55" s="422"/>
      <c r="SWE55" s="422"/>
      <c r="SWF55" s="422"/>
      <c r="SWG55" s="422"/>
      <c r="SWH55" s="422"/>
      <c r="SWI55" s="422"/>
      <c r="SWJ55" s="422"/>
      <c r="SWK55" s="422"/>
      <c r="SWL55" s="422"/>
      <c r="SWM55" s="422"/>
      <c r="SWN55" s="422"/>
      <c r="SWO55" s="422"/>
      <c r="SWP55" s="422"/>
      <c r="SWQ55" s="422"/>
      <c r="SWR55" s="422"/>
      <c r="SWS55" s="422"/>
      <c r="SWT55" s="422"/>
      <c r="SWU55" s="422"/>
      <c r="SWV55" s="422"/>
      <c r="SWW55" s="422"/>
      <c r="SWX55" s="422"/>
      <c r="SWY55" s="422"/>
      <c r="SWZ55" s="422"/>
      <c r="SXA55" s="422"/>
      <c r="SXB55" s="422"/>
      <c r="SXC55" s="422"/>
      <c r="SXD55" s="422"/>
      <c r="SXE55" s="422"/>
      <c r="SXF55" s="422"/>
      <c r="SXG55" s="422"/>
      <c r="SXH55" s="422"/>
      <c r="SXI55" s="422"/>
      <c r="SXJ55" s="422"/>
      <c r="SXK55" s="422"/>
      <c r="SXL55" s="422"/>
      <c r="SXM55" s="422"/>
      <c r="SXN55" s="422"/>
      <c r="SXO55" s="422"/>
      <c r="SXP55" s="422"/>
      <c r="SXQ55" s="422"/>
      <c r="SXR55" s="422"/>
      <c r="SXS55" s="422"/>
      <c r="SXT55" s="422"/>
      <c r="SXU55" s="422"/>
      <c r="SXV55" s="422"/>
      <c r="SXW55" s="422"/>
      <c r="SXX55" s="422"/>
      <c r="SXY55" s="422"/>
      <c r="SXZ55" s="422"/>
      <c r="SYA55" s="422"/>
      <c r="SYB55" s="422"/>
      <c r="SYC55" s="422"/>
      <c r="SYD55" s="422"/>
      <c r="SYE55" s="422"/>
      <c r="SYF55" s="422"/>
      <c r="SYG55" s="422"/>
      <c r="SYH55" s="422"/>
      <c r="SYI55" s="422"/>
      <c r="SYJ55" s="422"/>
      <c r="SYK55" s="422"/>
      <c r="SYL55" s="422"/>
      <c r="SYM55" s="422"/>
      <c r="SYN55" s="422"/>
      <c r="SYO55" s="422"/>
      <c r="SYP55" s="422"/>
      <c r="SYQ55" s="422"/>
      <c r="SYR55" s="422"/>
      <c r="SYS55" s="422"/>
      <c r="SYT55" s="422"/>
      <c r="SYU55" s="422"/>
      <c r="SYV55" s="422"/>
      <c r="SYW55" s="422"/>
      <c r="SYX55" s="422"/>
      <c r="SYY55" s="422"/>
      <c r="SYZ55" s="422"/>
      <c r="SZA55" s="422"/>
      <c r="SZB55" s="422"/>
      <c r="SZC55" s="422"/>
      <c r="SZD55" s="422"/>
      <c r="SZE55" s="422"/>
      <c r="SZF55" s="422"/>
      <c r="SZG55" s="422"/>
      <c r="SZH55" s="422"/>
      <c r="SZI55" s="422"/>
      <c r="SZJ55" s="422"/>
      <c r="SZK55" s="422"/>
      <c r="SZL55" s="422"/>
      <c r="SZM55" s="422"/>
      <c r="SZN55" s="422"/>
      <c r="SZO55" s="422"/>
      <c r="SZP55" s="422"/>
      <c r="SZQ55" s="422"/>
      <c r="SZR55" s="422"/>
      <c r="SZS55" s="422"/>
      <c r="SZT55" s="422"/>
      <c r="SZU55" s="422"/>
      <c r="SZV55" s="422"/>
      <c r="SZW55" s="422"/>
      <c r="SZX55" s="422"/>
      <c r="SZY55" s="422"/>
      <c r="SZZ55" s="422"/>
      <c r="TAA55" s="422"/>
      <c r="TAB55" s="422"/>
      <c r="TAC55" s="422"/>
      <c r="TAD55" s="422"/>
      <c r="TAE55" s="422"/>
      <c r="TAF55" s="422"/>
      <c r="TAG55" s="422"/>
      <c r="TAH55" s="422"/>
      <c r="TAI55" s="422"/>
      <c r="TAJ55" s="422"/>
      <c r="TAK55" s="422"/>
      <c r="TAL55" s="422"/>
      <c r="TAM55" s="422"/>
      <c r="TAN55" s="422"/>
      <c r="TAO55" s="422"/>
      <c r="TAP55" s="422"/>
      <c r="TAQ55" s="422"/>
      <c r="TAR55" s="422"/>
      <c r="TAS55" s="422"/>
      <c r="TAT55" s="422"/>
      <c r="TAU55" s="422"/>
      <c r="TAV55" s="422"/>
      <c r="TAW55" s="422"/>
      <c r="TAX55" s="422"/>
      <c r="TAY55" s="422"/>
      <c r="TAZ55" s="422"/>
      <c r="TBA55" s="422"/>
      <c r="TBB55" s="422"/>
      <c r="TBC55" s="422"/>
      <c r="TBD55" s="422"/>
      <c r="TBE55" s="422"/>
      <c r="TBF55" s="422"/>
      <c r="TBG55" s="422"/>
      <c r="TBH55" s="422"/>
      <c r="TBI55" s="422"/>
      <c r="TBJ55" s="422"/>
      <c r="TBK55" s="422"/>
      <c r="TBL55" s="422"/>
      <c r="TBM55" s="422"/>
      <c r="TBN55" s="422"/>
      <c r="TBO55" s="422"/>
      <c r="TBP55" s="422"/>
      <c r="TBQ55" s="422"/>
      <c r="TBR55" s="422"/>
      <c r="TBS55" s="422"/>
      <c r="TBT55" s="422"/>
      <c r="TBU55" s="422"/>
      <c r="TBV55" s="422"/>
      <c r="TBW55" s="422"/>
      <c r="TBX55" s="422"/>
      <c r="TBY55" s="422"/>
      <c r="TBZ55" s="422"/>
      <c r="TCA55" s="422"/>
      <c r="TCB55" s="422"/>
      <c r="TCC55" s="422"/>
      <c r="TCD55" s="422"/>
      <c r="TCE55" s="422"/>
      <c r="TCF55" s="422"/>
      <c r="TCG55" s="422"/>
      <c r="TCH55" s="422"/>
      <c r="TCI55" s="422"/>
      <c r="TCJ55" s="422"/>
      <c r="TCK55" s="422"/>
      <c r="TCL55" s="422"/>
      <c r="TCM55" s="422"/>
      <c r="TCN55" s="422"/>
      <c r="TCO55" s="422"/>
      <c r="TCP55" s="422"/>
      <c r="TCQ55" s="422"/>
      <c r="TCR55" s="422"/>
      <c r="TCS55" s="422"/>
      <c r="TCT55" s="422"/>
      <c r="TCU55" s="422"/>
      <c r="TCV55" s="422"/>
      <c r="TCW55" s="422"/>
      <c r="TCX55" s="422"/>
      <c r="TCY55" s="422"/>
      <c r="TCZ55" s="422"/>
      <c r="TDA55" s="422"/>
      <c r="TDB55" s="422"/>
      <c r="TDC55" s="422"/>
      <c r="TDD55" s="422"/>
      <c r="TDE55" s="422"/>
      <c r="TDF55" s="422"/>
      <c r="TDG55" s="422"/>
      <c r="TDH55" s="422"/>
      <c r="TDI55" s="422"/>
      <c r="TDJ55" s="422"/>
      <c r="TDK55" s="422"/>
      <c r="TDL55" s="422"/>
      <c r="TDM55" s="422"/>
      <c r="TDN55" s="422"/>
      <c r="TDO55" s="422"/>
      <c r="TDP55" s="422"/>
      <c r="TDQ55" s="422"/>
      <c r="TDR55" s="422"/>
      <c r="TDS55" s="422"/>
      <c r="TDT55" s="422"/>
      <c r="TDU55" s="422"/>
      <c r="TDV55" s="422"/>
      <c r="TDW55" s="422"/>
      <c r="TDX55" s="422"/>
      <c r="TDY55" s="422"/>
      <c r="TDZ55" s="422"/>
      <c r="TEA55" s="422"/>
      <c r="TEB55" s="422"/>
      <c r="TEC55" s="422"/>
      <c r="TED55" s="422"/>
      <c r="TEE55" s="422"/>
      <c r="TEF55" s="422"/>
      <c r="TEG55" s="422"/>
      <c r="TEH55" s="422"/>
      <c r="TEI55" s="422"/>
      <c r="TEJ55" s="422"/>
      <c r="TEK55" s="422"/>
      <c r="TEL55" s="422"/>
      <c r="TEM55" s="422"/>
      <c r="TEN55" s="422"/>
      <c r="TEO55" s="422"/>
      <c r="TEP55" s="422"/>
      <c r="TEQ55" s="422"/>
      <c r="TER55" s="422"/>
      <c r="TES55" s="422"/>
      <c r="TET55" s="422"/>
      <c r="TEU55" s="422"/>
      <c r="TEV55" s="422"/>
      <c r="TEW55" s="422"/>
      <c r="TEX55" s="422"/>
      <c r="TEY55" s="422"/>
      <c r="TEZ55" s="422"/>
      <c r="TFA55" s="422"/>
      <c r="TFB55" s="422"/>
      <c r="TFC55" s="422"/>
      <c r="TFD55" s="422"/>
      <c r="TFE55" s="422"/>
      <c r="TFF55" s="422"/>
      <c r="TFG55" s="422"/>
      <c r="TFH55" s="422"/>
      <c r="TFI55" s="422"/>
      <c r="TFJ55" s="422"/>
      <c r="TFK55" s="422"/>
      <c r="TFL55" s="422"/>
      <c r="TFM55" s="422"/>
      <c r="TFN55" s="422"/>
      <c r="TFO55" s="422"/>
      <c r="TFP55" s="422"/>
      <c r="TFQ55" s="422"/>
      <c r="TFR55" s="422"/>
      <c r="TFS55" s="422"/>
      <c r="TFT55" s="422"/>
      <c r="TFU55" s="422"/>
      <c r="TFV55" s="422"/>
      <c r="TFW55" s="422"/>
      <c r="TFX55" s="422"/>
      <c r="TFY55" s="422"/>
      <c r="TFZ55" s="422"/>
      <c r="TGA55" s="422"/>
      <c r="TGB55" s="422"/>
      <c r="TGC55" s="422"/>
      <c r="TGD55" s="422"/>
      <c r="TGE55" s="422"/>
      <c r="TGF55" s="422"/>
      <c r="TGG55" s="422"/>
      <c r="TGH55" s="422"/>
      <c r="TGI55" s="422"/>
      <c r="TGJ55" s="422"/>
      <c r="TGK55" s="422"/>
      <c r="TGL55" s="422"/>
      <c r="TGM55" s="422"/>
      <c r="TGN55" s="422"/>
      <c r="TGO55" s="422"/>
      <c r="TGP55" s="422"/>
      <c r="TGQ55" s="422"/>
      <c r="TGR55" s="422"/>
      <c r="TGS55" s="422"/>
      <c r="TGT55" s="422"/>
      <c r="TGU55" s="422"/>
      <c r="TGV55" s="422"/>
      <c r="TGW55" s="422"/>
      <c r="TGX55" s="422"/>
      <c r="TGY55" s="422"/>
      <c r="TGZ55" s="422"/>
      <c r="THA55" s="422"/>
      <c r="THB55" s="422"/>
      <c r="THC55" s="422"/>
      <c r="THD55" s="422"/>
      <c r="THE55" s="422"/>
      <c r="THF55" s="422"/>
      <c r="THG55" s="422"/>
      <c r="THH55" s="422"/>
      <c r="THI55" s="422"/>
      <c r="THJ55" s="422"/>
      <c r="THK55" s="422"/>
      <c r="THL55" s="422"/>
      <c r="THM55" s="422"/>
      <c r="THN55" s="422"/>
      <c r="THO55" s="422"/>
      <c r="THP55" s="422"/>
      <c r="THQ55" s="422"/>
      <c r="THR55" s="422"/>
      <c r="THS55" s="422"/>
      <c r="THT55" s="422"/>
      <c r="THU55" s="422"/>
      <c r="THV55" s="422"/>
      <c r="THW55" s="422"/>
      <c r="THX55" s="422"/>
      <c r="THY55" s="422"/>
      <c r="THZ55" s="422"/>
      <c r="TIA55" s="422"/>
      <c r="TIB55" s="422"/>
      <c r="TIC55" s="422"/>
      <c r="TID55" s="422"/>
      <c r="TIE55" s="422"/>
      <c r="TIF55" s="422"/>
      <c r="TIG55" s="422"/>
      <c r="TIH55" s="422"/>
      <c r="TII55" s="422"/>
      <c r="TIJ55" s="422"/>
      <c r="TIK55" s="422"/>
      <c r="TIL55" s="422"/>
      <c r="TIM55" s="422"/>
      <c r="TIN55" s="422"/>
      <c r="TIO55" s="422"/>
      <c r="TIP55" s="422"/>
      <c r="TIQ55" s="422"/>
      <c r="TIR55" s="422"/>
      <c r="TIS55" s="422"/>
      <c r="TIT55" s="422"/>
      <c r="TIU55" s="422"/>
      <c r="TIV55" s="422"/>
      <c r="TIW55" s="422"/>
      <c r="TIX55" s="422"/>
      <c r="TIY55" s="422"/>
      <c r="TIZ55" s="422"/>
      <c r="TJA55" s="422"/>
      <c r="TJB55" s="422"/>
      <c r="TJC55" s="422"/>
      <c r="TJD55" s="422"/>
      <c r="TJE55" s="422"/>
      <c r="TJF55" s="422"/>
      <c r="TJG55" s="422"/>
      <c r="TJH55" s="422"/>
      <c r="TJI55" s="422"/>
      <c r="TJJ55" s="422"/>
      <c r="TJK55" s="422"/>
      <c r="TJL55" s="422"/>
      <c r="TJM55" s="422"/>
      <c r="TJN55" s="422"/>
      <c r="TJO55" s="422"/>
      <c r="TJP55" s="422"/>
      <c r="TJQ55" s="422"/>
      <c r="TJR55" s="422"/>
      <c r="TJS55" s="422"/>
      <c r="TJT55" s="422"/>
      <c r="TJU55" s="422"/>
      <c r="TJV55" s="422"/>
      <c r="TJW55" s="422"/>
      <c r="TJX55" s="422"/>
      <c r="TJY55" s="422"/>
      <c r="TJZ55" s="422"/>
      <c r="TKA55" s="422"/>
      <c r="TKB55" s="422"/>
      <c r="TKC55" s="422"/>
      <c r="TKD55" s="422"/>
      <c r="TKE55" s="422"/>
      <c r="TKF55" s="422"/>
      <c r="TKG55" s="422"/>
      <c r="TKH55" s="422"/>
      <c r="TKI55" s="422"/>
      <c r="TKJ55" s="422"/>
      <c r="TKK55" s="422"/>
      <c r="TKL55" s="422"/>
      <c r="TKM55" s="422"/>
      <c r="TKN55" s="422"/>
      <c r="TKO55" s="422"/>
      <c r="TKP55" s="422"/>
      <c r="TKQ55" s="422"/>
      <c r="TKR55" s="422"/>
      <c r="TKS55" s="422"/>
      <c r="TKT55" s="422"/>
      <c r="TKU55" s="422"/>
      <c r="TKV55" s="422"/>
      <c r="TKW55" s="422"/>
      <c r="TKX55" s="422"/>
      <c r="TKY55" s="422"/>
      <c r="TKZ55" s="422"/>
      <c r="TLA55" s="422"/>
      <c r="TLB55" s="422"/>
      <c r="TLC55" s="422"/>
      <c r="TLD55" s="422"/>
      <c r="TLE55" s="422"/>
      <c r="TLF55" s="422"/>
      <c r="TLG55" s="422"/>
      <c r="TLH55" s="422"/>
      <c r="TLI55" s="422"/>
      <c r="TLJ55" s="422"/>
      <c r="TLK55" s="422"/>
      <c r="TLL55" s="422"/>
      <c r="TLM55" s="422"/>
      <c r="TLN55" s="422"/>
      <c r="TLO55" s="422"/>
      <c r="TLP55" s="422"/>
      <c r="TLQ55" s="422"/>
      <c r="TLR55" s="422"/>
      <c r="TLS55" s="422"/>
      <c r="TLT55" s="422"/>
      <c r="TLU55" s="422"/>
      <c r="TLV55" s="422"/>
      <c r="TLW55" s="422"/>
      <c r="TLX55" s="422"/>
      <c r="TLY55" s="422"/>
      <c r="TLZ55" s="422"/>
      <c r="TMA55" s="422"/>
      <c r="TMB55" s="422"/>
      <c r="TMC55" s="422"/>
      <c r="TMD55" s="422"/>
      <c r="TME55" s="422"/>
      <c r="TMF55" s="422"/>
      <c r="TMG55" s="422"/>
      <c r="TMH55" s="422"/>
      <c r="TMI55" s="422"/>
      <c r="TMJ55" s="422"/>
      <c r="TMK55" s="422"/>
      <c r="TML55" s="422"/>
      <c r="TMM55" s="422"/>
      <c r="TMN55" s="422"/>
      <c r="TMO55" s="422"/>
      <c r="TMP55" s="422"/>
      <c r="TMQ55" s="422"/>
      <c r="TMR55" s="422"/>
      <c r="TMS55" s="422"/>
      <c r="TMT55" s="422"/>
      <c r="TMU55" s="422"/>
      <c r="TMV55" s="422"/>
      <c r="TMW55" s="422"/>
      <c r="TMX55" s="422"/>
      <c r="TMY55" s="422"/>
      <c r="TMZ55" s="422"/>
      <c r="TNA55" s="422"/>
      <c r="TNB55" s="422"/>
      <c r="TNC55" s="422"/>
      <c r="TND55" s="422"/>
      <c r="TNE55" s="422"/>
      <c r="TNF55" s="422"/>
      <c r="TNG55" s="422"/>
      <c r="TNH55" s="422"/>
      <c r="TNI55" s="422"/>
      <c r="TNJ55" s="422"/>
      <c r="TNK55" s="422"/>
      <c r="TNL55" s="422"/>
      <c r="TNM55" s="422"/>
      <c r="TNN55" s="422"/>
      <c r="TNO55" s="422"/>
      <c r="TNP55" s="422"/>
      <c r="TNQ55" s="422"/>
      <c r="TNR55" s="422"/>
      <c r="TNS55" s="422"/>
      <c r="TNT55" s="422"/>
      <c r="TNU55" s="422"/>
      <c r="TNV55" s="422"/>
      <c r="TNW55" s="422"/>
      <c r="TNX55" s="422"/>
      <c r="TNY55" s="422"/>
      <c r="TNZ55" s="422"/>
      <c r="TOA55" s="422"/>
      <c r="TOB55" s="422"/>
      <c r="TOC55" s="422"/>
      <c r="TOD55" s="422"/>
      <c r="TOE55" s="422"/>
      <c r="TOF55" s="422"/>
      <c r="TOG55" s="422"/>
      <c r="TOH55" s="422"/>
      <c r="TOI55" s="422"/>
      <c r="TOJ55" s="422"/>
      <c r="TOK55" s="422"/>
      <c r="TOL55" s="422"/>
      <c r="TOM55" s="422"/>
      <c r="TON55" s="422"/>
      <c r="TOO55" s="422"/>
      <c r="TOP55" s="422"/>
      <c r="TOQ55" s="422"/>
      <c r="TOR55" s="422"/>
      <c r="TOS55" s="422"/>
      <c r="TOT55" s="422"/>
      <c r="TOU55" s="422"/>
      <c r="TOV55" s="422"/>
      <c r="TOW55" s="422"/>
      <c r="TOX55" s="422"/>
      <c r="TOY55" s="422"/>
      <c r="TOZ55" s="422"/>
      <c r="TPA55" s="422"/>
      <c r="TPB55" s="422"/>
      <c r="TPC55" s="422"/>
      <c r="TPD55" s="422"/>
      <c r="TPE55" s="422"/>
      <c r="TPF55" s="422"/>
      <c r="TPG55" s="422"/>
      <c r="TPH55" s="422"/>
      <c r="TPI55" s="422"/>
      <c r="TPJ55" s="422"/>
      <c r="TPK55" s="422"/>
      <c r="TPL55" s="422"/>
      <c r="TPM55" s="422"/>
      <c r="TPN55" s="422"/>
      <c r="TPO55" s="422"/>
      <c r="TPP55" s="422"/>
      <c r="TPQ55" s="422"/>
      <c r="TPR55" s="422"/>
      <c r="TPS55" s="422"/>
      <c r="TPT55" s="422"/>
      <c r="TPU55" s="422"/>
      <c r="TPV55" s="422"/>
      <c r="TPW55" s="422"/>
      <c r="TPX55" s="422"/>
      <c r="TPY55" s="422"/>
      <c r="TPZ55" s="422"/>
      <c r="TQA55" s="422"/>
      <c r="TQB55" s="422"/>
      <c r="TQC55" s="422"/>
      <c r="TQD55" s="422"/>
      <c r="TQE55" s="422"/>
      <c r="TQF55" s="422"/>
      <c r="TQG55" s="422"/>
      <c r="TQH55" s="422"/>
      <c r="TQI55" s="422"/>
      <c r="TQJ55" s="422"/>
      <c r="TQK55" s="422"/>
      <c r="TQL55" s="422"/>
      <c r="TQM55" s="422"/>
      <c r="TQN55" s="422"/>
      <c r="TQO55" s="422"/>
      <c r="TQP55" s="422"/>
      <c r="TQQ55" s="422"/>
      <c r="TQR55" s="422"/>
      <c r="TQS55" s="422"/>
      <c r="TQT55" s="422"/>
      <c r="TQU55" s="422"/>
      <c r="TQV55" s="422"/>
      <c r="TQW55" s="422"/>
      <c r="TQX55" s="422"/>
      <c r="TQY55" s="422"/>
      <c r="TQZ55" s="422"/>
      <c r="TRA55" s="422"/>
      <c r="TRB55" s="422"/>
      <c r="TRC55" s="422"/>
      <c r="TRD55" s="422"/>
      <c r="TRE55" s="422"/>
      <c r="TRF55" s="422"/>
      <c r="TRG55" s="422"/>
      <c r="TRH55" s="422"/>
      <c r="TRI55" s="422"/>
      <c r="TRJ55" s="422"/>
      <c r="TRK55" s="422"/>
      <c r="TRL55" s="422"/>
      <c r="TRM55" s="422"/>
      <c r="TRN55" s="422"/>
      <c r="TRO55" s="422"/>
      <c r="TRP55" s="422"/>
      <c r="TRQ55" s="422"/>
      <c r="TRR55" s="422"/>
      <c r="TRS55" s="422"/>
      <c r="TRT55" s="422"/>
      <c r="TRU55" s="422"/>
      <c r="TRV55" s="422"/>
      <c r="TRW55" s="422"/>
      <c r="TRX55" s="422"/>
      <c r="TRY55" s="422"/>
      <c r="TRZ55" s="422"/>
      <c r="TSA55" s="422"/>
      <c r="TSB55" s="422"/>
      <c r="TSC55" s="422"/>
      <c r="TSD55" s="422"/>
      <c r="TSE55" s="422"/>
      <c r="TSF55" s="422"/>
      <c r="TSG55" s="422"/>
      <c r="TSH55" s="422"/>
      <c r="TSI55" s="422"/>
      <c r="TSJ55" s="422"/>
      <c r="TSK55" s="422"/>
      <c r="TSL55" s="422"/>
      <c r="TSM55" s="422"/>
      <c r="TSN55" s="422"/>
      <c r="TSO55" s="422"/>
      <c r="TSP55" s="422"/>
      <c r="TSQ55" s="422"/>
      <c r="TSR55" s="422"/>
      <c r="TSS55" s="422"/>
      <c r="TST55" s="422"/>
      <c r="TSU55" s="422"/>
      <c r="TSV55" s="422"/>
      <c r="TSW55" s="422"/>
      <c r="TSX55" s="422"/>
      <c r="TSY55" s="422"/>
      <c r="TSZ55" s="422"/>
      <c r="TTA55" s="422"/>
      <c r="TTB55" s="422"/>
      <c r="TTC55" s="422"/>
      <c r="TTD55" s="422"/>
      <c r="TTE55" s="422"/>
      <c r="TTF55" s="422"/>
      <c r="TTG55" s="422"/>
      <c r="TTH55" s="422"/>
      <c r="TTI55" s="422"/>
      <c r="TTJ55" s="422"/>
      <c r="TTK55" s="422"/>
      <c r="TTL55" s="422"/>
      <c r="TTM55" s="422"/>
      <c r="TTN55" s="422"/>
      <c r="TTO55" s="422"/>
      <c r="TTP55" s="422"/>
      <c r="TTQ55" s="422"/>
      <c r="TTR55" s="422"/>
      <c r="TTS55" s="422"/>
      <c r="TTT55" s="422"/>
      <c r="TTU55" s="422"/>
      <c r="TTV55" s="422"/>
      <c r="TTW55" s="422"/>
      <c r="TTX55" s="422"/>
      <c r="TTY55" s="422"/>
      <c r="TTZ55" s="422"/>
      <c r="TUA55" s="422"/>
      <c r="TUB55" s="422"/>
      <c r="TUC55" s="422"/>
      <c r="TUD55" s="422"/>
      <c r="TUE55" s="422"/>
      <c r="TUF55" s="422"/>
      <c r="TUG55" s="422"/>
      <c r="TUH55" s="422"/>
      <c r="TUI55" s="422"/>
      <c r="TUJ55" s="422"/>
      <c r="TUK55" s="422"/>
      <c r="TUL55" s="422"/>
      <c r="TUM55" s="422"/>
      <c r="TUN55" s="422"/>
      <c r="TUO55" s="422"/>
      <c r="TUP55" s="422"/>
      <c r="TUQ55" s="422"/>
      <c r="TUR55" s="422"/>
      <c r="TUS55" s="422"/>
      <c r="TUT55" s="422"/>
      <c r="TUU55" s="422"/>
      <c r="TUV55" s="422"/>
      <c r="TUW55" s="422"/>
      <c r="TUX55" s="422"/>
      <c r="TUY55" s="422"/>
      <c r="TUZ55" s="422"/>
      <c r="TVA55" s="422"/>
      <c r="TVB55" s="422"/>
      <c r="TVC55" s="422"/>
      <c r="TVD55" s="422"/>
      <c r="TVE55" s="422"/>
      <c r="TVF55" s="422"/>
      <c r="TVG55" s="422"/>
      <c r="TVH55" s="422"/>
      <c r="TVI55" s="422"/>
      <c r="TVJ55" s="422"/>
      <c r="TVK55" s="422"/>
      <c r="TVL55" s="422"/>
      <c r="TVM55" s="422"/>
      <c r="TVN55" s="422"/>
      <c r="TVO55" s="422"/>
      <c r="TVP55" s="422"/>
      <c r="TVQ55" s="422"/>
      <c r="TVR55" s="422"/>
      <c r="TVS55" s="422"/>
      <c r="TVT55" s="422"/>
      <c r="TVU55" s="422"/>
      <c r="TVV55" s="422"/>
      <c r="TVW55" s="422"/>
      <c r="TVX55" s="422"/>
      <c r="TVY55" s="422"/>
      <c r="TVZ55" s="422"/>
      <c r="TWA55" s="422"/>
      <c r="TWB55" s="422"/>
      <c r="TWC55" s="422"/>
      <c r="TWD55" s="422"/>
      <c r="TWE55" s="422"/>
      <c r="TWF55" s="422"/>
      <c r="TWG55" s="422"/>
      <c r="TWH55" s="422"/>
      <c r="TWI55" s="422"/>
      <c r="TWJ55" s="422"/>
      <c r="TWK55" s="422"/>
      <c r="TWL55" s="422"/>
      <c r="TWM55" s="422"/>
      <c r="TWN55" s="422"/>
      <c r="TWO55" s="422"/>
      <c r="TWP55" s="422"/>
      <c r="TWQ55" s="422"/>
      <c r="TWR55" s="422"/>
      <c r="TWS55" s="422"/>
      <c r="TWT55" s="422"/>
      <c r="TWU55" s="422"/>
      <c r="TWV55" s="422"/>
      <c r="TWW55" s="422"/>
      <c r="TWX55" s="422"/>
      <c r="TWY55" s="422"/>
      <c r="TWZ55" s="422"/>
      <c r="TXA55" s="422"/>
      <c r="TXB55" s="422"/>
      <c r="TXC55" s="422"/>
      <c r="TXD55" s="422"/>
      <c r="TXE55" s="422"/>
      <c r="TXF55" s="422"/>
      <c r="TXG55" s="422"/>
      <c r="TXH55" s="422"/>
      <c r="TXI55" s="422"/>
      <c r="TXJ55" s="422"/>
      <c r="TXK55" s="422"/>
      <c r="TXL55" s="422"/>
      <c r="TXM55" s="422"/>
      <c r="TXN55" s="422"/>
      <c r="TXO55" s="422"/>
      <c r="TXP55" s="422"/>
      <c r="TXQ55" s="422"/>
      <c r="TXR55" s="422"/>
      <c r="TXS55" s="422"/>
      <c r="TXT55" s="422"/>
      <c r="TXU55" s="422"/>
      <c r="TXV55" s="422"/>
      <c r="TXW55" s="422"/>
      <c r="TXX55" s="422"/>
      <c r="TXY55" s="422"/>
      <c r="TXZ55" s="422"/>
      <c r="TYA55" s="422"/>
      <c r="TYB55" s="422"/>
      <c r="TYC55" s="422"/>
      <c r="TYD55" s="422"/>
      <c r="TYE55" s="422"/>
      <c r="TYF55" s="422"/>
      <c r="TYG55" s="422"/>
      <c r="TYH55" s="422"/>
      <c r="TYI55" s="422"/>
      <c r="TYJ55" s="422"/>
      <c r="TYK55" s="422"/>
      <c r="TYL55" s="422"/>
      <c r="TYM55" s="422"/>
      <c r="TYN55" s="422"/>
      <c r="TYO55" s="422"/>
      <c r="TYP55" s="422"/>
      <c r="TYQ55" s="422"/>
      <c r="TYR55" s="422"/>
      <c r="TYS55" s="422"/>
      <c r="TYT55" s="422"/>
      <c r="TYU55" s="422"/>
      <c r="TYV55" s="422"/>
      <c r="TYW55" s="422"/>
      <c r="TYX55" s="422"/>
      <c r="TYY55" s="422"/>
      <c r="TYZ55" s="422"/>
      <c r="TZA55" s="422"/>
      <c r="TZB55" s="422"/>
      <c r="TZC55" s="422"/>
      <c r="TZD55" s="422"/>
      <c r="TZE55" s="422"/>
      <c r="TZF55" s="422"/>
      <c r="TZG55" s="422"/>
      <c r="TZH55" s="422"/>
      <c r="TZI55" s="422"/>
      <c r="TZJ55" s="422"/>
      <c r="TZK55" s="422"/>
      <c r="TZL55" s="422"/>
      <c r="TZM55" s="422"/>
      <c r="TZN55" s="422"/>
      <c r="TZO55" s="422"/>
      <c r="TZP55" s="422"/>
      <c r="TZQ55" s="422"/>
      <c r="TZR55" s="422"/>
      <c r="TZS55" s="422"/>
      <c r="TZT55" s="422"/>
      <c r="TZU55" s="422"/>
      <c r="TZV55" s="422"/>
      <c r="TZW55" s="422"/>
      <c r="TZX55" s="422"/>
      <c r="TZY55" s="422"/>
      <c r="TZZ55" s="422"/>
      <c r="UAA55" s="422"/>
      <c r="UAB55" s="422"/>
      <c r="UAC55" s="422"/>
      <c r="UAD55" s="422"/>
      <c r="UAE55" s="422"/>
      <c r="UAF55" s="422"/>
      <c r="UAG55" s="422"/>
      <c r="UAH55" s="422"/>
      <c r="UAI55" s="422"/>
      <c r="UAJ55" s="422"/>
      <c r="UAK55" s="422"/>
      <c r="UAL55" s="422"/>
      <c r="UAM55" s="422"/>
      <c r="UAN55" s="422"/>
      <c r="UAO55" s="422"/>
      <c r="UAP55" s="422"/>
      <c r="UAQ55" s="422"/>
      <c r="UAR55" s="422"/>
      <c r="UAS55" s="422"/>
      <c r="UAT55" s="422"/>
      <c r="UAU55" s="422"/>
      <c r="UAV55" s="422"/>
      <c r="UAW55" s="422"/>
      <c r="UAX55" s="422"/>
      <c r="UAY55" s="422"/>
      <c r="UAZ55" s="422"/>
      <c r="UBA55" s="422"/>
      <c r="UBB55" s="422"/>
      <c r="UBC55" s="422"/>
      <c r="UBD55" s="422"/>
      <c r="UBE55" s="422"/>
      <c r="UBF55" s="422"/>
      <c r="UBG55" s="422"/>
      <c r="UBH55" s="422"/>
      <c r="UBI55" s="422"/>
      <c r="UBJ55" s="422"/>
      <c r="UBK55" s="422"/>
      <c r="UBL55" s="422"/>
      <c r="UBM55" s="422"/>
      <c r="UBN55" s="422"/>
      <c r="UBO55" s="422"/>
      <c r="UBP55" s="422"/>
      <c r="UBQ55" s="422"/>
      <c r="UBR55" s="422"/>
      <c r="UBS55" s="422"/>
      <c r="UBT55" s="422"/>
      <c r="UBU55" s="422"/>
      <c r="UBV55" s="422"/>
      <c r="UBW55" s="422"/>
      <c r="UBX55" s="422"/>
      <c r="UBY55" s="422"/>
      <c r="UBZ55" s="422"/>
      <c r="UCA55" s="422"/>
      <c r="UCB55" s="422"/>
      <c r="UCC55" s="422"/>
      <c r="UCD55" s="422"/>
      <c r="UCE55" s="422"/>
      <c r="UCF55" s="422"/>
      <c r="UCG55" s="422"/>
      <c r="UCH55" s="422"/>
      <c r="UCI55" s="422"/>
      <c r="UCJ55" s="422"/>
      <c r="UCK55" s="422"/>
      <c r="UCL55" s="422"/>
      <c r="UCM55" s="422"/>
      <c r="UCN55" s="422"/>
      <c r="UCO55" s="422"/>
      <c r="UCP55" s="422"/>
      <c r="UCQ55" s="422"/>
      <c r="UCR55" s="422"/>
      <c r="UCS55" s="422"/>
      <c r="UCT55" s="422"/>
      <c r="UCU55" s="422"/>
      <c r="UCV55" s="422"/>
      <c r="UCW55" s="422"/>
      <c r="UCX55" s="422"/>
      <c r="UCY55" s="422"/>
      <c r="UCZ55" s="422"/>
      <c r="UDA55" s="422"/>
      <c r="UDB55" s="422"/>
      <c r="UDC55" s="422"/>
      <c r="UDD55" s="422"/>
      <c r="UDE55" s="422"/>
      <c r="UDF55" s="422"/>
      <c r="UDG55" s="422"/>
      <c r="UDH55" s="422"/>
      <c r="UDI55" s="422"/>
      <c r="UDJ55" s="422"/>
      <c r="UDK55" s="422"/>
      <c r="UDL55" s="422"/>
      <c r="UDM55" s="422"/>
      <c r="UDN55" s="422"/>
      <c r="UDO55" s="422"/>
      <c r="UDP55" s="422"/>
      <c r="UDQ55" s="422"/>
      <c r="UDR55" s="422"/>
      <c r="UDS55" s="422"/>
      <c r="UDT55" s="422"/>
      <c r="UDU55" s="422"/>
      <c r="UDV55" s="422"/>
      <c r="UDW55" s="422"/>
      <c r="UDX55" s="422"/>
      <c r="UDY55" s="422"/>
      <c r="UDZ55" s="422"/>
      <c r="UEA55" s="422"/>
      <c r="UEB55" s="422"/>
      <c r="UEC55" s="422"/>
      <c r="UED55" s="422"/>
      <c r="UEE55" s="422"/>
      <c r="UEF55" s="422"/>
      <c r="UEG55" s="422"/>
      <c r="UEH55" s="422"/>
      <c r="UEI55" s="422"/>
      <c r="UEJ55" s="422"/>
      <c r="UEK55" s="422"/>
      <c r="UEL55" s="422"/>
      <c r="UEM55" s="422"/>
      <c r="UEN55" s="422"/>
      <c r="UEO55" s="422"/>
      <c r="UEP55" s="422"/>
      <c r="UEQ55" s="422"/>
      <c r="UER55" s="422"/>
      <c r="UES55" s="422"/>
      <c r="UET55" s="422"/>
      <c r="UEU55" s="422"/>
      <c r="UEV55" s="422"/>
      <c r="UEW55" s="422"/>
      <c r="UEX55" s="422"/>
      <c r="UEY55" s="422"/>
      <c r="UEZ55" s="422"/>
      <c r="UFA55" s="422"/>
      <c r="UFB55" s="422"/>
      <c r="UFC55" s="422"/>
      <c r="UFD55" s="422"/>
      <c r="UFE55" s="422"/>
      <c r="UFF55" s="422"/>
      <c r="UFG55" s="422"/>
      <c r="UFH55" s="422"/>
      <c r="UFI55" s="422"/>
      <c r="UFJ55" s="422"/>
      <c r="UFK55" s="422"/>
      <c r="UFL55" s="422"/>
      <c r="UFM55" s="422"/>
      <c r="UFN55" s="422"/>
      <c r="UFO55" s="422"/>
      <c r="UFP55" s="422"/>
      <c r="UFQ55" s="422"/>
      <c r="UFR55" s="422"/>
      <c r="UFS55" s="422"/>
      <c r="UFT55" s="422"/>
      <c r="UFU55" s="422"/>
      <c r="UFV55" s="422"/>
      <c r="UFW55" s="422"/>
      <c r="UFX55" s="422"/>
      <c r="UFY55" s="422"/>
      <c r="UFZ55" s="422"/>
      <c r="UGA55" s="422"/>
      <c r="UGB55" s="422"/>
      <c r="UGC55" s="422"/>
      <c r="UGD55" s="422"/>
      <c r="UGE55" s="422"/>
      <c r="UGF55" s="422"/>
      <c r="UGG55" s="422"/>
      <c r="UGH55" s="422"/>
      <c r="UGI55" s="422"/>
      <c r="UGJ55" s="422"/>
      <c r="UGK55" s="422"/>
      <c r="UGL55" s="422"/>
      <c r="UGM55" s="422"/>
      <c r="UGN55" s="422"/>
      <c r="UGO55" s="422"/>
      <c r="UGP55" s="422"/>
      <c r="UGQ55" s="422"/>
      <c r="UGR55" s="422"/>
      <c r="UGS55" s="422"/>
      <c r="UGT55" s="422"/>
      <c r="UGU55" s="422"/>
      <c r="UGV55" s="422"/>
      <c r="UGW55" s="422"/>
      <c r="UGX55" s="422"/>
      <c r="UGY55" s="422"/>
      <c r="UGZ55" s="422"/>
      <c r="UHA55" s="422"/>
      <c r="UHB55" s="422"/>
      <c r="UHC55" s="422"/>
      <c r="UHD55" s="422"/>
      <c r="UHE55" s="422"/>
      <c r="UHF55" s="422"/>
      <c r="UHG55" s="422"/>
      <c r="UHH55" s="422"/>
      <c r="UHI55" s="422"/>
      <c r="UHJ55" s="422"/>
      <c r="UHK55" s="422"/>
      <c r="UHL55" s="422"/>
      <c r="UHM55" s="422"/>
      <c r="UHN55" s="422"/>
      <c r="UHO55" s="422"/>
      <c r="UHP55" s="422"/>
      <c r="UHQ55" s="422"/>
      <c r="UHR55" s="422"/>
      <c r="UHS55" s="422"/>
      <c r="UHT55" s="422"/>
      <c r="UHU55" s="422"/>
      <c r="UHV55" s="422"/>
      <c r="UHW55" s="422"/>
      <c r="UHX55" s="422"/>
      <c r="UHY55" s="422"/>
      <c r="UHZ55" s="422"/>
      <c r="UIA55" s="422"/>
      <c r="UIB55" s="422"/>
      <c r="UIC55" s="422"/>
      <c r="UID55" s="422"/>
      <c r="UIE55" s="422"/>
      <c r="UIF55" s="422"/>
      <c r="UIG55" s="422"/>
      <c r="UIH55" s="422"/>
      <c r="UII55" s="422"/>
      <c r="UIJ55" s="422"/>
      <c r="UIK55" s="422"/>
      <c r="UIL55" s="422"/>
      <c r="UIM55" s="422"/>
      <c r="UIN55" s="422"/>
      <c r="UIO55" s="422"/>
      <c r="UIP55" s="422"/>
      <c r="UIQ55" s="422"/>
      <c r="UIR55" s="422"/>
      <c r="UIS55" s="422"/>
      <c r="UIT55" s="422"/>
      <c r="UIU55" s="422"/>
      <c r="UIV55" s="422"/>
      <c r="UIW55" s="422"/>
      <c r="UIX55" s="422"/>
      <c r="UIY55" s="422"/>
      <c r="UIZ55" s="422"/>
      <c r="UJA55" s="422"/>
      <c r="UJB55" s="422"/>
      <c r="UJC55" s="422"/>
      <c r="UJD55" s="422"/>
      <c r="UJE55" s="422"/>
      <c r="UJF55" s="422"/>
      <c r="UJG55" s="422"/>
      <c r="UJH55" s="422"/>
      <c r="UJI55" s="422"/>
      <c r="UJJ55" s="422"/>
      <c r="UJK55" s="422"/>
      <c r="UJL55" s="422"/>
      <c r="UJM55" s="422"/>
      <c r="UJN55" s="422"/>
      <c r="UJO55" s="422"/>
      <c r="UJP55" s="422"/>
      <c r="UJQ55" s="422"/>
      <c r="UJR55" s="422"/>
      <c r="UJS55" s="422"/>
      <c r="UJT55" s="422"/>
      <c r="UJU55" s="422"/>
      <c r="UJV55" s="422"/>
      <c r="UJW55" s="422"/>
      <c r="UJX55" s="422"/>
      <c r="UJY55" s="422"/>
      <c r="UJZ55" s="422"/>
      <c r="UKA55" s="422"/>
      <c r="UKB55" s="422"/>
      <c r="UKC55" s="422"/>
      <c r="UKD55" s="422"/>
      <c r="UKE55" s="422"/>
      <c r="UKF55" s="422"/>
      <c r="UKG55" s="422"/>
      <c r="UKH55" s="422"/>
      <c r="UKI55" s="422"/>
      <c r="UKJ55" s="422"/>
      <c r="UKK55" s="422"/>
      <c r="UKL55" s="422"/>
      <c r="UKM55" s="422"/>
      <c r="UKN55" s="422"/>
      <c r="UKO55" s="422"/>
      <c r="UKP55" s="422"/>
      <c r="UKQ55" s="422"/>
      <c r="UKR55" s="422"/>
      <c r="UKS55" s="422"/>
      <c r="UKT55" s="422"/>
      <c r="UKU55" s="422"/>
      <c r="UKV55" s="422"/>
      <c r="UKW55" s="422"/>
      <c r="UKX55" s="422"/>
      <c r="UKY55" s="422"/>
      <c r="UKZ55" s="422"/>
      <c r="ULA55" s="422"/>
      <c r="ULB55" s="422"/>
      <c r="ULC55" s="422"/>
      <c r="ULD55" s="422"/>
      <c r="ULE55" s="422"/>
      <c r="ULF55" s="422"/>
      <c r="ULG55" s="422"/>
      <c r="ULH55" s="422"/>
      <c r="ULI55" s="422"/>
      <c r="ULJ55" s="422"/>
      <c r="ULK55" s="422"/>
      <c r="ULL55" s="422"/>
      <c r="ULM55" s="422"/>
      <c r="ULN55" s="422"/>
      <c r="ULO55" s="422"/>
      <c r="ULP55" s="422"/>
      <c r="ULQ55" s="422"/>
      <c r="ULR55" s="422"/>
      <c r="ULS55" s="422"/>
      <c r="ULT55" s="422"/>
      <c r="ULU55" s="422"/>
      <c r="ULV55" s="422"/>
      <c r="ULW55" s="422"/>
      <c r="ULX55" s="422"/>
      <c r="ULY55" s="422"/>
      <c r="ULZ55" s="422"/>
      <c r="UMA55" s="422"/>
      <c r="UMB55" s="422"/>
      <c r="UMC55" s="422"/>
      <c r="UMD55" s="422"/>
      <c r="UME55" s="422"/>
      <c r="UMF55" s="422"/>
      <c r="UMG55" s="422"/>
      <c r="UMH55" s="422"/>
      <c r="UMI55" s="422"/>
      <c r="UMJ55" s="422"/>
      <c r="UMK55" s="422"/>
      <c r="UML55" s="422"/>
      <c r="UMM55" s="422"/>
      <c r="UMN55" s="422"/>
      <c r="UMO55" s="422"/>
      <c r="UMP55" s="422"/>
      <c r="UMQ55" s="422"/>
      <c r="UMR55" s="422"/>
      <c r="UMS55" s="422"/>
      <c r="UMT55" s="422"/>
      <c r="UMU55" s="422"/>
      <c r="UMV55" s="422"/>
      <c r="UMW55" s="422"/>
      <c r="UMX55" s="422"/>
      <c r="UMY55" s="422"/>
      <c r="UMZ55" s="422"/>
      <c r="UNA55" s="422"/>
      <c r="UNB55" s="422"/>
      <c r="UNC55" s="422"/>
      <c r="UND55" s="422"/>
      <c r="UNE55" s="422"/>
      <c r="UNF55" s="422"/>
      <c r="UNG55" s="422"/>
      <c r="UNH55" s="422"/>
      <c r="UNI55" s="422"/>
      <c r="UNJ55" s="422"/>
      <c r="UNK55" s="422"/>
      <c r="UNL55" s="422"/>
      <c r="UNM55" s="422"/>
      <c r="UNN55" s="422"/>
      <c r="UNO55" s="422"/>
      <c r="UNP55" s="422"/>
      <c r="UNQ55" s="422"/>
      <c r="UNR55" s="422"/>
      <c r="UNS55" s="422"/>
      <c r="UNT55" s="422"/>
      <c r="UNU55" s="422"/>
      <c r="UNV55" s="422"/>
      <c r="UNW55" s="422"/>
      <c r="UNX55" s="422"/>
      <c r="UNY55" s="422"/>
      <c r="UNZ55" s="422"/>
      <c r="UOA55" s="422"/>
      <c r="UOB55" s="422"/>
      <c r="UOC55" s="422"/>
      <c r="UOD55" s="422"/>
      <c r="UOE55" s="422"/>
      <c r="UOF55" s="422"/>
      <c r="UOG55" s="422"/>
      <c r="UOH55" s="422"/>
      <c r="UOI55" s="422"/>
      <c r="UOJ55" s="422"/>
      <c r="UOK55" s="422"/>
      <c r="UOL55" s="422"/>
      <c r="UOM55" s="422"/>
      <c r="UON55" s="422"/>
      <c r="UOO55" s="422"/>
      <c r="UOP55" s="422"/>
      <c r="UOQ55" s="422"/>
      <c r="UOR55" s="422"/>
      <c r="UOS55" s="422"/>
      <c r="UOT55" s="422"/>
      <c r="UOU55" s="422"/>
      <c r="UOV55" s="422"/>
      <c r="UOW55" s="422"/>
      <c r="UOX55" s="422"/>
      <c r="UOY55" s="422"/>
      <c r="UOZ55" s="422"/>
      <c r="UPA55" s="422"/>
      <c r="UPB55" s="422"/>
      <c r="UPC55" s="422"/>
      <c r="UPD55" s="422"/>
      <c r="UPE55" s="422"/>
      <c r="UPF55" s="422"/>
      <c r="UPG55" s="422"/>
      <c r="UPH55" s="422"/>
      <c r="UPI55" s="422"/>
      <c r="UPJ55" s="422"/>
      <c r="UPK55" s="422"/>
      <c r="UPL55" s="422"/>
      <c r="UPM55" s="422"/>
      <c r="UPN55" s="422"/>
      <c r="UPO55" s="422"/>
      <c r="UPP55" s="422"/>
      <c r="UPQ55" s="422"/>
      <c r="UPR55" s="422"/>
      <c r="UPS55" s="422"/>
      <c r="UPT55" s="422"/>
      <c r="UPU55" s="422"/>
      <c r="UPV55" s="422"/>
      <c r="UPW55" s="422"/>
      <c r="UPX55" s="422"/>
      <c r="UPY55" s="422"/>
      <c r="UPZ55" s="422"/>
      <c r="UQA55" s="422"/>
      <c r="UQB55" s="422"/>
      <c r="UQC55" s="422"/>
      <c r="UQD55" s="422"/>
      <c r="UQE55" s="422"/>
      <c r="UQF55" s="422"/>
      <c r="UQG55" s="422"/>
      <c r="UQH55" s="422"/>
      <c r="UQI55" s="422"/>
      <c r="UQJ55" s="422"/>
      <c r="UQK55" s="422"/>
      <c r="UQL55" s="422"/>
      <c r="UQM55" s="422"/>
      <c r="UQN55" s="422"/>
      <c r="UQO55" s="422"/>
      <c r="UQP55" s="422"/>
      <c r="UQQ55" s="422"/>
      <c r="UQR55" s="422"/>
      <c r="UQS55" s="422"/>
      <c r="UQT55" s="422"/>
      <c r="UQU55" s="422"/>
      <c r="UQV55" s="422"/>
      <c r="UQW55" s="422"/>
      <c r="UQX55" s="422"/>
      <c r="UQY55" s="422"/>
      <c r="UQZ55" s="422"/>
      <c r="URA55" s="422"/>
      <c r="URB55" s="422"/>
      <c r="URC55" s="422"/>
      <c r="URD55" s="422"/>
      <c r="URE55" s="422"/>
      <c r="URF55" s="422"/>
      <c r="URG55" s="422"/>
      <c r="URH55" s="422"/>
      <c r="URI55" s="422"/>
      <c r="URJ55" s="422"/>
      <c r="URK55" s="422"/>
      <c r="URL55" s="422"/>
      <c r="URM55" s="422"/>
      <c r="URN55" s="422"/>
      <c r="URO55" s="422"/>
      <c r="URP55" s="422"/>
      <c r="URQ55" s="422"/>
      <c r="URR55" s="422"/>
      <c r="URS55" s="422"/>
      <c r="URT55" s="422"/>
      <c r="URU55" s="422"/>
      <c r="URV55" s="422"/>
      <c r="URW55" s="422"/>
      <c r="URX55" s="422"/>
      <c r="URY55" s="422"/>
      <c r="URZ55" s="422"/>
      <c r="USA55" s="422"/>
      <c r="USB55" s="422"/>
      <c r="USC55" s="422"/>
      <c r="USD55" s="422"/>
      <c r="USE55" s="422"/>
      <c r="USF55" s="422"/>
      <c r="USG55" s="422"/>
      <c r="USH55" s="422"/>
      <c r="USI55" s="422"/>
      <c r="USJ55" s="422"/>
      <c r="USK55" s="422"/>
      <c r="USL55" s="422"/>
      <c r="USM55" s="422"/>
      <c r="USN55" s="422"/>
      <c r="USO55" s="422"/>
      <c r="USP55" s="422"/>
      <c r="USQ55" s="422"/>
      <c r="USR55" s="422"/>
      <c r="USS55" s="422"/>
      <c r="UST55" s="422"/>
      <c r="USU55" s="422"/>
      <c r="USV55" s="422"/>
      <c r="USW55" s="422"/>
      <c r="USX55" s="422"/>
      <c r="USY55" s="422"/>
      <c r="USZ55" s="422"/>
      <c r="UTA55" s="422"/>
      <c r="UTB55" s="422"/>
      <c r="UTC55" s="422"/>
      <c r="UTD55" s="422"/>
      <c r="UTE55" s="422"/>
      <c r="UTF55" s="422"/>
      <c r="UTG55" s="422"/>
      <c r="UTH55" s="422"/>
      <c r="UTI55" s="422"/>
      <c r="UTJ55" s="422"/>
      <c r="UTK55" s="422"/>
      <c r="UTL55" s="422"/>
      <c r="UTM55" s="422"/>
      <c r="UTN55" s="422"/>
      <c r="UTO55" s="422"/>
      <c r="UTP55" s="422"/>
      <c r="UTQ55" s="422"/>
      <c r="UTR55" s="422"/>
      <c r="UTS55" s="422"/>
      <c r="UTT55" s="422"/>
      <c r="UTU55" s="422"/>
      <c r="UTV55" s="422"/>
      <c r="UTW55" s="422"/>
      <c r="UTX55" s="422"/>
      <c r="UTY55" s="422"/>
      <c r="UTZ55" s="422"/>
      <c r="UUA55" s="422"/>
      <c r="UUB55" s="422"/>
      <c r="UUC55" s="422"/>
      <c r="UUD55" s="422"/>
      <c r="UUE55" s="422"/>
      <c r="UUF55" s="422"/>
      <c r="UUG55" s="422"/>
      <c r="UUH55" s="422"/>
      <c r="UUI55" s="422"/>
      <c r="UUJ55" s="422"/>
      <c r="UUK55" s="422"/>
      <c r="UUL55" s="422"/>
      <c r="UUM55" s="422"/>
      <c r="UUN55" s="422"/>
      <c r="UUO55" s="422"/>
      <c r="UUP55" s="422"/>
      <c r="UUQ55" s="422"/>
      <c r="UUR55" s="422"/>
      <c r="UUS55" s="422"/>
      <c r="UUT55" s="422"/>
      <c r="UUU55" s="422"/>
      <c r="UUV55" s="422"/>
      <c r="UUW55" s="422"/>
      <c r="UUX55" s="422"/>
      <c r="UUY55" s="422"/>
      <c r="UUZ55" s="422"/>
      <c r="UVA55" s="422"/>
      <c r="UVB55" s="422"/>
      <c r="UVC55" s="422"/>
      <c r="UVD55" s="422"/>
      <c r="UVE55" s="422"/>
      <c r="UVF55" s="422"/>
      <c r="UVG55" s="422"/>
      <c r="UVH55" s="422"/>
      <c r="UVI55" s="422"/>
      <c r="UVJ55" s="422"/>
      <c r="UVK55" s="422"/>
      <c r="UVL55" s="422"/>
      <c r="UVM55" s="422"/>
      <c r="UVN55" s="422"/>
      <c r="UVO55" s="422"/>
      <c r="UVP55" s="422"/>
      <c r="UVQ55" s="422"/>
      <c r="UVR55" s="422"/>
      <c r="UVS55" s="422"/>
      <c r="UVT55" s="422"/>
      <c r="UVU55" s="422"/>
      <c r="UVV55" s="422"/>
      <c r="UVW55" s="422"/>
      <c r="UVX55" s="422"/>
      <c r="UVY55" s="422"/>
      <c r="UVZ55" s="422"/>
      <c r="UWA55" s="422"/>
      <c r="UWB55" s="422"/>
      <c r="UWC55" s="422"/>
      <c r="UWD55" s="422"/>
      <c r="UWE55" s="422"/>
      <c r="UWF55" s="422"/>
      <c r="UWG55" s="422"/>
      <c r="UWH55" s="422"/>
      <c r="UWI55" s="422"/>
      <c r="UWJ55" s="422"/>
      <c r="UWK55" s="422"/>
      <c r="UWL55" s="422"/>
      <c r="UWM55" s="422"/>
      <c r="UWN55" s="422"/>
      <c r="UWO55" s="422"/>
      <c r="UWP55" s="422"/>
      <c r="UWQ55" s="422"/>
      <c r="UWR55" s="422"/>
      <c r="UWS55" s="422"/>
      <c r="UWT55" s="422"/>
      <c r="UWU55" s="422"/>
      <c r="UWV55" s="422"/>
      <c r="UWW55" s="422"/>
      <c r="UWX55" s="422"/>
      <c r="UWY55" s="422"/>
      <c r="UWZ55" s="422"/>
      <c r="UXA55" s="422"/>
      <c r="UXB55" s="422"/>
      <c r="UXC55" s="422"/>
      <c r="UXD55" s="422"/>
      <c r="UXE55" s="422"/>
      <c r="UXF55" s="422"/>
      <c r="UXG55" s="422"/>
      <c r="UXH55" s="422"/>
      <c r="UXI55" s="422"/>
      <c r="UXJ55" s="422"/>
      <c r="UXK55" s="422"/>
      <c r="UXL55" s="422"/>
      <c r="UXM55" s="422"/>
      <c r="UXN55" s="422"/>
      <c r="UXO55" s="422"/>
      <c r="UXP55" s="422"/>
      <c r="UXQ55" s="422"/>
      <c r="UXR55" s="422"/>
      <c r="UXS55" s="422"/>
      <c r="UXT55" s="422"/>
      <c r="UXU55" s="422"/>
      <c r="UXV55" s="422"/>
      <c r="UXW55" s="422"/>
      <c r="UXX55" s="422"/>
      <c r="UXY55" s="422"/>
      <c r="UXZ55" s="422"/>
      <c r="UYA55" s="422"/>
      <c r="UYB55" s="422"/>
      <c r="UYC55" s="422"/>
      <c r="UYD55" s="422"/>
      <c r="UYE55" s="422"/>
      <c r="UYF55" s="422"/>
      <c r="UYG55" s="422"/>
      <c r="UYH55" s="422"/>
      <c r="UYI55" s="422"/>
      <c r="UYJ55" s="422"/>
      <c r="UYK55" s="422"/>
      <c r="UYL55" s="422"/>
      <c r="UYM55" s="422"/>
      <c r="UYN55" s="422"/>
      <c r="UYO55" s="422"/>
      <c r="UYP55" s="422"/>
      <c r="UYQ55" s="422"/>
      <c r="UYR55" s="422"/>
      <c r="UYS55" s="422"/>
      <c r="UYT55" s="422"/>
      <c r="UYU55" s="422"/>
      <c r="UYV55" s="422"/>
      <c r="UYW55" s="422"/>
      <c r="UYX55" s="422"/>
      <c r="UYY55" s="422"/>
      <c r="UYZ55" s="422"/>
      <c r="UZA55" s="422"/>
      <c r="UZB55" s="422"/>
      <c r="UZC55" s="422"/>
      <c r="UZD55" s="422"/>
      <c r="UZE55" s="422"/>
      <c r="UZF55" s="422"/>
      <c r="UZG55" s="422"/>
      <c r="UZH55" s="422"/>
      <c r="UZI55" s="422"/>
      <c r="UZJ55" s="422"/>
      <c r="UZK55" s="422"/>
      <c r="UZL55" s="422"/>
      <c r="UZM55" s="422"/>
      <c r="UZN55" s="422"/>
      <c r="UZO55" s="422"/>
      <c r="UZP55" s="422"/>
      <c r="UZQ55" s="422"/>
      <c r="UZR55" s="422"/>
      <c r="UZS55" s="422"/>
      <c r="UZT55" s="422"/>
      <c r="UZU55" s="422"/>
      <c r="UZV55" s="422"/>
      <c r="UZW55" s="422"/>
      <c r="UZX55" s="422"/>
      <c r="UZY55" s="422"/>
      <c r="UZZ55" s="422"/>
      <c r="VAA55" s="422"/>
      <c r="VAB55" s="422"/>
      <c r="VAC55" s="422"/>
      <c r="VAD55" s="422"/>
      <c r="VAE55" s="422"/>
      <c r="VAF55" s="422"/>
      <c r="VAG55" s="422"/>
      <c r="VAH55" s="422"/>
      <c r="VAI55" s="422"/>
      <c r="VAJ55" s="422"/>
      <c r="VAK55" s="422"/>
      <c r="VAL55" s="422"/>
      <c r="VAM55" s="422"/>
      <c r="VAN55" s="422"/>
      <c r="VAO55" s="422"/>
      <c r="VAP55" s="422"/>
      <c r="VAQ55" s="422"/>
      <c r="VAR55" s="422"/>
      <c r="VAS55" s="422"/>
      <c r="VAT55" s="422"/>
      <c r="VAU55" s="422"/>
      <c r="VAV55" s="422"/>
      <c r="VAW55" s="422"/>
      <c r="VAX55" s="422"/>
      <c r="VAY55" s="422"/>
      <c r="VAZ55" s="422"/>
      <c r="VBA55" s="422"/>
      <c r="VBB55" s="422"/>
      <c r="VBC55" s="422"/>
      <c r="VBD55" s="422"/>
      <c r="VBE55" s="422"/>
      <c r="VBF55" s="422"/>
      <c r="VBG55" s="422"/>
      <c r="VBH55" s="422"/>
      <c r="VBI55" s="422"/>
      <c r="VBJ55" s="422"/>
      <c r="VBK55" s="422"/>
      <c r="VBL55" s="422"/>
      <c r="VBM55" s="422"/>
      <c r="VBN55" s="422"/>
      <c r="VBO55" s="422"/>
      <c r="VBP55" s="422"/>
      <c r="VBQ55" s="422"/>
      <c r="VBR55" s="422"/>
      <c r="VBS55" s="422"/>
      <c r="VBT55" s="422"/>
      <c r="VBU55" s="422"/>
      <c r="VBV55" s="422"/>
      <c r="VBW55" s="422"/>
      <c r="VBX55" s="422"/>
      <c r="VBY55" s="422"/>
      <c r="VBZ55" s="422"/>
      <c r="VCA55" s="422"/>
      <c r="VCB55" s="422"/>
      <c r="VCC55" s="422"/>
      <c r="VCD55" s="422"/>
      <c r="VCE55" s="422"/>
      <c r="VCF55" s="422"/>
      <c r="VCG55" s="422"/>
      <c r="VCH55" s="422"/>
      <c r="VCI55" s="422"/>
      <c r="VCJ55" s="422"/>
      <c r="VCK55" s="422"/>
      <c r="VCL55" s="422"/>
      <c r="VCM55" s="422"/>
      <c r="VCN55" s="422"/>
      <c r="VCO55" s="422"/>
      <c r="VCP55" s="422"/>
      <c r="VCQ55" s="422"/>
      <c r="VCR55" s="422"/>
      <c r="VCS55" s="422"/>
      <c r="VCT55" s="422"/>
      <c r="VCU55" s="422"/>
      <c r="VCV55" s="422"/>
      <c r="VCW55" s="422"/>
      <c r="VCX55" s="422"/>
      <c r="VCY55" s="422"/>
      <c r="VCZ55" s="422"/>
      <c r="VDA55" s="422"/>
      <c r="VDB55" s="422"/>
      <c r="VDC55" s="422"/>
      <c r="VDD55" s="422"/>
      <c r="VDE55" s="422"/>
      <c r="VDF55" s="422"/>
      <c r="VDG55" s="422"/>
      <c r="VDH55" s="422"/>
      <c r="VDI55" s="422"/>
      <c r="VDJ55" s="422"/>
      <c r="VDK55" s="422"/>
      <c r="VDL55" s="422"/>
      <c r="VDM55" s="422"/>
      <c r="VDN55" s="422"/>
      <c r="VDO55" s="422"/>
      <c r="VDP55" s="422"/>
      <c r="VDQ55" s="422"/>
      <c r="VDR55" s="422"/>
      <c r="VDS55" s="422"/>
      <c r="VDT55" s="422"/>
      <c r="VDU55" s="422"/>
      <c r="VDV55" s="422"/>
      <c r="VDW55" s="422"/>
      <c r="VDX55" s="422"/>
      <c r="VDY55" s="422"/>
      <c r="VDZ55" s="422"/>
      <c r="VEA55" s="422"/>
      <c r="VEB55" s="422"/>
      <c r="VEC55" s="422"/>
      <c r="VED55" s="422"/>
      <c r="VEE55" s="422"/>
      <c r="VEF55" s="422"/>
      <c r="VEG55" s="422"/>
      <c r="VEH55" s="422"/>
      <c r="VEI55" s="422"/>
      <c r="VEJ55" s="422"/>
      <c r="VEK55" s="422"/>
      <c r="VEL55" s="422"/>
      <c r="VEM55" s="422"/>
      <c r="VEN55" s="422"/>
      <c r="VEO55" s="422"/>
      <c r="VEP55" s="422"/>
      <c r="VEQ55" s="422"/>
      <c r="VER55" s="422"/>
      <c r="VES55" s="422"/>
      <c r="VET55" s="422"/>
      <c r="VEU55" s="422"/>
      <c r="VEV55" s="422"/>
      <c r="VEW55" s="422"/>
      <c r="VEX55" s="422"/>
      <c r="VEY55" s="422"/>
      <c r="VEZ55" s="422"/>
      <c r="VFA55" s="422"/>
      <c r="VFB55" s="422"/>
      <c r="VFC55" s="422"/>
      <c r="VFD55" s="422"/>
      <c r="VFE55" s="422"/>
      <c r="VFF55" s="422"/>
      <c r="VFG55" s="422"/>
      <c r="VFH55" s="422"/>
      <c r="VFI55" s="422"/>
      <c r="VFJ55" s="422"/>
      <c r="VFK55" s="422"/>
      <c r="VFL55" s="422"/>
      <c r="VFM55" s="422"/>
      <c r="VFN55" s="422"/>
      <c r="VFO55" s="422"/>
      <c r="VFP55" s="422"/>
      <c r="VFQ55" s="422"/>
      <c r="VFR55" s="422"/>
      <c r="VFS55" s="422"/>
      <c r="VFT55" s="422"/>
      <c r="VFU55" s="422"/>
      <c r="VFV55" s="422"/>
      <c r="VFW55" s="422"/>
      <c r="VFX55" s="422"/>
      <c r="VFY55" s="422"/>
      <c r="VFZ55" s="422"/>
      <c r="VGA55" s="422"/>
      <c r="VGB55" s="422"/>
      <c r="VGC55" s="422"/>
      <c r="VGD55" s="422"/>
      <c r="VGE55" s="422"/>
      <c r="VGF55" s="422"/>
      <c r="VGG55" s="422"/>
      <c r="VGH55" s="422"/>
      <c r="VGI55" s="422"/>
      <c r="VGJ55" s="422"/>
      <c r="VGK55" s="422"/>
      <c r="VGL55" s="422"/>
      <c r="VGM55" s="422"/>
      <c r="VGN55" s="422"/>
      <c r="VGO55" s="422"/>
      <c r="VGP55" s="422"/>
      <c r="VGQ55" s="422"/>
      <c r="VGR55" s="422"/>
      <c r="VGS55" s="422"/>
      <c r="VGT55" s="422"/>
      <c r="VGU55" s="422"/>
      <c r="VGV55" s="422"/>
      <c r="VGW55" s="422"/>
      <c r="VGX55" s="422"/>
      <c r="VGY55" s="422"/>
      <c r="VGZ55" s="422"/>
      <c r="VHA55" s="422"/>
      <c r="VHB55" s="422"/>
      <c r="VHC55" s="422"/>
      <c r="VHD55" s="422"/>
      <c r="VHE55" s="422"/>
      <c r="VHF55" s="422"/>
      <c r="VHG55" s="422"/>
      <c r="VHH55" s="422"/>
      <c r="VHI55" s="422"/>
      <c r="VHJ55" s="422"/>
      <c r="VHK55" s="422"/>
      <c r="VHL55" s="422"/>
      <c r="VHM55" s="422"/>
      <c r="VHN55" s="422"/>
      <c r="VHO55" s="422"/>
      <c r="VHP55" s="422"/>
      <c r="VHQ55" s="422"/>
      <c r="VHR55" s="422"/>
      <c r="VHS55" s="422"/>
      <c r="VHT55" s="422"/>
      <c r="VHU55" s="422"/>
      <c r="VHV55" s="422"/>
      <c r="VHW55" s="422"/>
      <c r="VHX55" s="422"/>
      <c r="VHY55" s="422"/>
      <c r="VHZ55" s="422"/>
      <c r="VIA55" s="422"/>
      <c r="VIB55" s="422"/>
      <c r="VIC55" s="422"/>
      <c r="VID55" s="422"/>
      <c r="VIE55" s="422"/>
      <c r="VIF55" s="422"/>
      <c r="VIG55" s="422"/>
      <c r="VIH55" s="422"/>
      <c r="VII55" s="422"/>
      <c r="VIJ55" s="422"/>
      <c r="VIK55" s="422"/>
      <c r="VIL55" s="422"/>
      <c r="VIM55" s="422"/>
      <c r="VIN55" s="422"/>
      <c r="VIO55" s="422"/>
      <c r="VIP55" s="422"/>
      <c r="VIQ55" s="422"/>
      <c r="VIR55" s="422"/>
      <c r="VIS55" s="422"/>
      <c r="VIT55" s="422"/>
      <c r="VIU55" s="422"/>
      <c r="VIV55" s="422"/>
      <c r="VIW55" s="422"/>
      <c r="VIX55" s="422"/>
      <c r="VIY55" s="422"/>
      <c r="VIZ55" s="422"/>
      <c r="VJA55" s="422"/>
      <c r="VJB55" s="422"/>
      <c r="VJC55" s="422"/>
      <c r="VJD55" s="422"/>
      <c r="VJE55" s="422"/>
      <c r="VJF55" s="422"/>
      <c r="VJG55" s="422"/>
      <c r="VJH55" s="422"/>
      <c r="VJI55" s="422"/>
      <c r="VJJ55" s="422"/>
      <c r="VJK55" s="422"/>
      <c r="VJL55" s="422"/>
      <c r="VJM55" s="422"/>
      <c r="VJN55" s="422"/>
      <c r="VJO55" s="422"/>
      <c r="VJP55" s="422"/>
      <c r="VJQ55" s="422"/>
      <c r="VJR55" s="422"/>
      <c r="VJS55" s="422"/>
      <c r="VJT55" s="422"/>
      <c r="VJU55" s="422"/>
      <c r="VJV55" s="422"/>
      <c r="VJW55" s="422"/>
      <c r="VJX55" s="422"/>
      <c r="VJY55" s="422"/>
      <c r="VJZ55" s="422"/>
      <c r="VKA55" s="422"/>
      <c r="VKB55" s="422"/>
      <c r="VKC55" s="422"/>
      <c r="VKD55" s="422"/>
      <c r="VKE55" s="422"/>
      <c r="VKF55" s="422"/>
      <c r="VKG55" s="422"/>
      <c r="VKH55" s="422"/>
      <c r="VKI55" s="422"/>
      <c r="VKJ55" s="422"/>
      <c r="VKK55" s="422"/>
      <c r="VKL55" s="422"/>
      <c r="VKM55" s="422"/>
      <c r="VKN55" s="422"/>
      <c r="VKO55" s="422"/>
      <c r="VKP55" s="422"/>
      <c r="VKQ55" s="422"/>
      <c r="VKR55" s="422"/>
      <c r="VKS55" s="422"/>
      <c r="VKT55" s="422"/>
      <c r="VKU55" s="422"/>
      <c r="VKV55" s="422"/>
      <c r="VKW55" s="422"/>
      <c r="VKX55" s="422"/>
      <c r="VKY55" s="422"/>
      <c r="VKZ55" s="422"/>
      <c r="VLA55" s="422"/>
      <c r="VLB55" s="422"/>
      <c r="VLC55" s="422"/>
      <c r="VLD55" s="422"/>
      <c r="VLE55" s="422"/>
      <c r="VLF55" s="422"/>
      <c r="VLG55" s="422"/>
      <c r="VLH55" s="422"/>
      <c r="VLI55" s="422"/>
      <c r="VLJ55" s="422"/>
      <c r="VLK55" s="422"/>
      <c r="VLL55" s="422"/>
      <c r="VLM55" s="422"/>
      <c r="VLN55" s="422"/>
      <c r="VLO55" s="422"/>
      <c r="VLP55" s="422"/>
      <c r="VLQ55" s="422"/>
      <c r="VLR55" s="422"/>
      <c r="VLS55" s="422"/>
      <c r="VLT55" s="422"/>
      <c r="VLU55" s="422"/>
      <c r="VLV55" s="422"/>
      <c r="VLW55" s="422"/>
      <c r="VLX55" s="422"/>
      <c r="VLY55" s="422"/>
      <c r="VLZ55" s="422"/>
      <c r="VMA55" s="422"/>
      <c r="VMB55" s="422"/>
      <c r="VMC55" s="422"/>
      <c r="VMD55" s="422"/>
      <c r="VME55" s="422"/>
      <c r="VMF55" s="422"/>
      <c r="VMG55" s="422"/>
      <c r="VMH55" s="422"/>
      <c r="VMI55" s="422"/>
      <c r="VMJ55" s="422"/>
      <c r="VMK55" s="422"/>
      <c r="VML55" s="422"/>
      <c r="VMM55" s="422"/>
      <c r="VMN55" s="422"/>
      <c r="VMO55" s="422"/>
      <c r="VMP55" s="422"/>
      <c r="VMQ55" s="422"/>
      <c r="VMR55" s="422"/>
      <c r="VMS55" s="422"/>
      <c r="VMT55" s="422"/>
      <c r="VMU55" s="422"/>
      <c r="VMV55" s="422"/>
      <c r="VMW55" s="422"/>
      <c r="VMX55" s="422"/>
      <c r="VMY55" s="422"/>
      <c r="VMZ55" s="422"/>
      <c r="VNA55" s="422"/>
      <c r="VNB55" s="422"/>
      <c r="VNC55" s="422"/>
      <c r="VND55" s="422"/>
      <c r="VNE55" s="422"/>
      <c r="VNF55" s="422"/>
      <c r="VNG55" s="422"/>
      <c r="VNH55" s="422"/>
      <c r="VNI55" s="422"/>
      <c r="VNJ55" s="422"/>
      <c r="VNK55" s="422"/>
      <c r="VNL55" s="422"/>
      <c r="VNM55" s="422"/>
      <c r="VNN55" s="422"/>
      <c r="VNO55" s="422"/>
      <c r="VNP55" s="422"/>
      <c r="VNQ55" s="422"/>
      <c r="VNR55" s="422"/>
      <c r="VNS55" s="422"/>
      <c r="VNT55" s="422"/>
      <c r="VNU55" s="422"/>
      <c r="VNV55" s="422"/>
      <c r="VNW55" s="422"/>
      <c r="VNX55" s="422"/>
      <c r="VNY55" s="422"/>
      <c r="VNZ55" s="422"/>
      <c r="VOA55" s="422"/>
      <c r="VOB55" s="422"/>
      <c r="VOC55" s="422"/>
      <c r="VOD55" s="422"/>
      <c r="VOE55" s="422"/>
      <c r="VOF55" s="422"/>
      <c r="VOG55" s="422"/>
      <c r="VOH55" s="422"/>
      <c r="VOI55" s="422"/>
      <c r="VOJ55" s="422"/>
      <c r="VOK55" s="422"/>
      <c r="VOL55" s="422"/>
      <c r="VOM55" s="422"/>
      <c r="VON55" s="422"/>
      <c r="VOO55" s="422"/>
      <c r="VOP55" s="422"/>
      <c r="VOQ55" s="422"/>
      <c r="VOR55" s="422"/>
      <c r="VOS55" s="422"/>
      <c r="VOT55" s="422"/>
      <c r="VOU55" s="422"/>
      <c r="VOV55" s="422"/>
      <c r="VOW55" s="422"/>
      <c r="VOX55" s="422"/>
      <c r="VOY55" s="422"/>
      <c r="VOZ55" s="422"/>
      <c r="VPA55" s="422"/>
      <c r="VPB55" s="422"/>
      <c r="VPC55" s="422"/>
      <c r="VPD55" s="422"/>
      <c r="VPE55" s="422"/>
      <c r="VPF55" s="422"/>
      <c r="VPG55" s="422"/>
      <c r="VPH55" s="422"/>
      <c r="VPI55" s="422"/>
      <c r="VPJ55" s="422"/>
      <c r="VPK55" s="422"/>
      <c r="VPL55" s="422"/>
      <c r="VPM55" s="422"/>
      <c r="VPN55" s="422"/>
      <c r="VPO55" s="422"/>
      <c r="VPP55" s="422"/>
      <c r="VPQ55" s="422"/>
      <c r="VPR55" s="422"/>
      <c r="VPS55" s="422"/>
      <c r="VPT55" s="422"/>
      <c r="VPU55" s="422"/>
      <c r="VPV55" s="422"/>
      <c r="VPW55" s="422"/>
      <c r="VPX55" s="422"/>
      <c r="VPY55" s="422"/>
      <c r="VPZ55" s="422"/>
      <c r="VQA55" s="422"/>
      <c r="VQB55" s="422"/>
      <c r="VQC55" s="422"/>
      <c r="VQD55" s="422"/>
      <c r="VQE55" s="422"/>
      <c r="VQF55" s="422"/>
      <c r="VQG55" s="422"/>
      <c r="VQH55" s="422"/>
      <c r="VQI55" s="422"/>
      <c r="VQJ55" s="422"/>
      <c r="VQK55" s="422"/>
      <c r="VQL55" s="422"/>
      <c r="VQM55" s="422"/>
      <c r="VQN55" s="422"/>
      <c r="VQO55" s="422"/>
      <c r="VQP55" s="422"/>
      <c r="VQQ55" s="422"/>
      <c r="VQR55" s="422"/>
      <c r="VQS55" s="422"/>
      <c r="VQT55" s="422"/>
      <c r="VQU55" s="422"/>
      <c r="VQV55" s="422"/>
      <c r="VQW55" s="422"/>
      <c r="VQX55" s="422"/>
      <c r="VQY55" s="422"/>
      <c r="VQZ55" s="422"/>
      <c r="VRA55" s="422"/>
      <c r="VRB55" s="422"/>
      <c r="VRC55" s="422"/>
      <c r="VRD55" s="422"/>
      <c r="VRE55" s="422"/>
      <c r="VRF55" s="422"/>
      <c r="VRG55" s="422"/>
      <c r="VRH55" s="422"/>
      <c r="VRI55" s="422"/>
      <c r="VRJ55" s="422"/>
      <c r="VRK55" s="422"/>
      <c r="VRL55" s="422"/>
      <c r="VRM55" s="422"/>
      <c r="VRN55" s="422"/>
      <c r="VRO55" s="422"/>
      <c r="VRP55" s="422"/>
      <c r="VRQ55" s="422"/>
      <c r="VRR55" s="422"/>
      <c r="VRS55" s="422"/>
      <c r="VRT55" s="422"/>
      <c r="VRU55" s="422"/>
      <c r="VRV55" s="422"/>
      <c r="VRW55" s="422"/>
      <c r="VRX55" s="422"/>
      <c r="VRY55" s="422"/>
      <c r="VRZ55" s="422"/>
      <c r="VSA55" s="422"/>
      <c r="VSB55" s="422"/>
      <c r="VSC55" s="422"/>
      <c r="VSD55" s="422"/>
      <c r="VSE55" s="422"/>
      <c r="VSF55" s="422"/>
      <c r="VSG55" s="422"/>
      <c r="VSH55" s="422"/>
      <c r="VSI55" s="422"/>
      <c r="VSJ55" s="422"/>
      <c r="VSK55" s="422"/>
      <c r="VSL55" s="422"/>
      <c r="VSM55" s="422"/>
      <c r="VSN55" s="422"/>
      <c r="VSO55" s="422"/>
      <c r="VSP55" s="422"/>
      <c r="VSQ55" s="422"/>
      <c r="VSR55" s="422"/>
      <c r="VSS55" s="422"/>
      <c r="VST55" s="422"/>
      <c r="VSU55" s="422"/>
      <c r="VSV55" s="422"/>
      <c r="VSW55" s="422"/>
      <c r="VSX55" s="422"/>
      <c r="VSY55" s="422"/>
      <c r="VSZ55" s="422"/>
      <c r="VTA55" s="422"/>
      <c r="VTB55" s="422"/>
      <c r="VTC55" s="422"/>
      <c r="VTD55" s="422"/>
      <c r="VTE55" s="422"/>
      <c r="VTF55" s="422"/>
      <c r="VTG55" s="422"/>
      <c r="VTH55" s="422"/>
      <c r="VTI55" s="422"/>
      <c r="VTJ55" s="422"/>
      <c r="VTK55" s="422"/>
      <c r="VTL55" s="422"/>
      <c r="VTM55" s="422"/>
      <c r="VTN55" s="422"/>
      <c r="VTO55" s="422"/>
      <c r="VTP55" s="422"/>
      <c r="VTQ55" s="422"/>
      <c r="VTR55" s="422"/>
      <c r="VTS55" s="422"/>
      <c r="VTT55" s="422"/>
      <c r="VTU55" s="422"/>
      <c r="VTV55" s="422"/>
      <c r="VTW55" s="422"/>
      <c r="VTX55" s="422"/>
      <c r="VTY55" s="422"/>
      <c r="VTZ55" s="422"/>
      <c r="VUA55" s="422"/>
      <c r="VUB55" s="422"/>
      <c r="VUC55" s="422"/>
      <c r="VUD55" s="422"/>
      <c r="VUE55" s="422"/>
      <c r="VUF55" s="422"/>
      <c r="VUG55" s="422"/>
      <c r="VUH55" s="422"/>
      <c r="VUI55" s="422"/>
      <c r="VUJ55" s="422"/>
      <c r="VUK55" s="422"/>
      <c r="VUL55" s="422"/>
      <c r="VUM55" s="422"/>
      <c r="VUN55" s="422"/>
      <c r="VUO55" s="422"/>
      <c r="VUP55" s="422"/>
      <c r="VUQ55" s="422"/>
      <c r="VUR55" s="422"/>
      <c r="VUS55" s="422"/>
      <c r="VUT55" s="422"/>
      <c r="VUU55" s="422"/>
      <c r="VUV55" s="422"/>
      <c r="VUW55" s="422"/>
      <c r="VUX55" s="422"/>
      <c r="VUY55" s="422"/>
      <c r="VUZ55" s="422"/>
      <c r="VVA55" s="422"/>
      <c r="VVB55" s="422"/>
      <c r="VVC55" s="422"/>
      <c r="VVD55" s="422"/>
      <c r="VVE55" s="422"/>
      <c r="VVF55" s="422"/>
      <c r="VVG55" s="422"/>
      <c r="VVH55" s="422"/>
      <c r="VVI55" s="422"/>
      <c r="VVJ55" s="422"/>
      <c r="VVK55" s="422"/>
      <c r="VVL55" s="422"/>
      <c r="VVM55" s="422"/>
      <c r="VVN55" s="422"/>
      <c r="VVO55" s="422"/>
      <c r="VVP55" s="422"/>
      <c r="VVQ55" s="422"/>
      <c r="VVR55" s="422"/>
      <c r="VVS55" s="422"/>
      <c r="VVT55" s="422"/>
      <c r="VVU55" s="422"/>
      <c r="VVV55" s="422"/>
      <c r="VVW55" s="422"/>
      <c r="VVX55" s="422"/>
      <c r="VVY55" s="422"/>
      <c r="VVZ55" s="422"/>
      <c r="VWA55" s="422"/>
      <c r="VWB55" s="422"/>
      <c r="VWC55" s="422"/>
      <c r="VWD55" s="422"/>
      <c r="VWE55" s="422"/>
      <c r="VWF55" s="422"/>
      <c r="VWG55" s="422"/>
      <c r="VWH55" s="422"/>
      <c r="VWI55" s="422"/>
      <c r="VWJ55" s="422"/>
      <c r="VWK55" s="422"/>
      <c r="VWL55" s="422"/>
      <c r="VWM55" s="422"/>
      <c r="VWN55" s="422"/>
      <c r="VWO55" s="422"/>
      <c r="VWP55" s="422"/>
      <c r="VWQ55" s="422"/>
      <c r="VWR55" s="422"/>
      <c r="VWS55" s="422"/>
      <c r="VWT55" s="422"/>
      <c r="VWU55" s="422"/>
      <c r="VWV55" s="422"/>
      <c r="VWW55" s="422"/>
      <c r="VWX55" s="422"/>
      <c r="VWY55" s="422"/>
      <c r="VWZ55" s="422"/>
      <c r="VXA55" s="422"/>
      <c r="VXB55" s="422"/>
      <c r="VXC55" s="422"/>
      <c r="VXD55" s="422"/>
      <c r="VXE55" s="422"/>
      <c r="VXF55" s="422"/>
      <c r="VXG55" s="422"/>
      <c r="VXH55" s="422"/>
      <c r="VXI55" s="422"/>
      <c r="VXJ55" s="422"/>
      <c r="VXK55" s="422"/>
      <c r="VXL55" s="422"/>
      <c r="VXM55" s="422"/>
      <c r="VXN55" s="422"/>
      <c r="VXO55" s="422"/>
      <c r="VXP55" s="422"/>
      <c r="VXQ55" s="422"/>
      <c r="VXR55" s="422"/>
      <c r="VXS55" s="422"/>
      <c r="VXT55" s="422"/>
      <c r="VXU55" s="422"/>
      <c r="VXV55" s="422"/>
      <c r="VXW55" s="422"/>
      <c r="VXX55" s="422"/>
      <c r="VXY55" s="422"/>
      <c r="VXZ55" s="422"/>
      <c r="VYA55" s="422"/>
      <c r="VYB55" s="422"/>
      <c r="VYC55" s="422"/>
      <c r="VYD55" s="422"/>
      <c r="VYE55" s="422"/>
      <c r="VYF55" s="422"/>
      <c r="VYG55" s="422"/>
      <c r="VYH55" s="422"/>
      <c r="VYI55" s="422"/>
      <c r="VYJ55" s="422"/>
      <c r="VYK55" s="422"/>
      <c r="VYL55" s="422"/>
      <c r="VYM55" s="422"/>
      <c r="VYN55" s="422"/>
      <c r="VYO55" s="422"/>
      <c r="VYP55" s="422"/>
      <c r="VYQ55" s="422"/>
      <c r="VYR55" s="422"/>
      <c r="VYS55" s="422"/>
      <c r="VYT55" s="422"/>
      <c r="VYU55" s="422"/>
      <c r="VYV55" s="422"/>
      <c r="VYW55" s="422"/>
      <c r="VYX55" s="422"/>
      <c r="VYY55" s="422"/>
      <c r="VYZ55" s="422"/>
      <c r="VZA55" s="422"/>
      <c r="VZB55" s="422"/>
      <c r="VZC55" s="422"/>
      <c r="VZD55" s="422"/>
      <c r="VZE55" s="422"/>
      <c r="VZF55" s="422"/>
      <c r="VZG55" s="422"/>
      <c r="VZH55" s="422"/>
      <c r="VZI55" s="422"/>
      <c r="VZJ55" s="422"/>
      <c r="VZK55" s="422"/>
      <c r="VZL55" s="422"/>
      <c r="VZM55" s="422"/>
      <c r="VZN55" s="422"/>
      <c r="VZO55" s="422"/>
      <c r="VZP55" s="422"/>
      <c r="VZQ55" s="422"/>
      <c r="VZR55" s="422"/>
      <c r="VZS55" s="422"/>
      <c r="VZT55" s="422"/>
      <c r="VZU55" s="422"/>
      <c r="VZV55" s="422"/>
      <c r="VZW55" s="422"/>
      <c r="VZX55" s="422"/>
      <c r="VZY55" s="422"/>
      <c r="VZZ55" s="422"/>
      <c r="WAA55" s="422"/>
      <c r="WAB55" s="422"/>
      <c r="WAC55" s="422"/>
      <c r="WAD55" s="422"/>
      <c r="WAE55" s="422"/>
      <c r="WAF55" s="422"/>
      <c r="WAG55" s="422"/>
      <c r="WAH55" s="422"/>
      <c r="WAI55" s="422"/>
      <c r="WAJ55" s="422"/>
      <c r="WAK55" s="422"/>
      <c r="WAL55" s="422"/>
      <c r="WAM55" s="422"/>
      <c r="WAN55" s="422"/>
      <c r="WAO55" s="422"/>
      <c r="WAP55" s="422"/>
      <c r="WAQ55" s="422"/>
      <c r="WAR55" s="422"/>
      <c r="WAS55" s="422"/>
      <c r="WAT55" s="422"/>
      <c r="WAU55" s="422"/>
      <c r="WAV55" s="422"/>
      <c r="WAW55" s="422"/>
      <c r="WAX55" s="422"/>
      <c r="WAY55" s="422"/>
      <c r="WAZ55" s="422"/>
      <c r="WBA55" s="422"/>
      <c r="WBB55" s="422"/>
      <c r="WBC55" s="422"/>
      <c r="WBD55" s="422"/>
      <c r="WBE55" s="422"/>
      <c r="WBF55" s="422"/>
      <c r="WBG55" s="422"/>
      <c r="WBH55" s="422"/>
      <c r="WBI55" s="422"/>
      <c r="WBJ55" s="422"/>
      <c r="WBK55" s="422"/>
      <c r="WBL55" s="422"/>
      <c r="WBM55" s="422"/>
      <c r="WBN55" s="422"/>
      <c r="WBO55" s="422"/>
      <c r="WBP55" s="422"/>
      <c r="WBQ55" s="422"/>
      <c r="WBR55" s="422"/>
      <c r="WBS55" s="422"/>
      <c r="WBT55" s="422"/>
      <c r="WBU55" s="422"/>
      <c r="WBV55" s="422"/>
      <c r="WBW55" s="422"/>
      <c r="WBX55" s="422"/>
      <c r="WBY55" s="422"/>
      <c r="WBZ55" s="422"/>
      <c r="WCA55" s="422"/>
      <c r="WCB55" s="422"/>
      <c r="WCC55" s="422"/>
      <c r="WCD55" s="422"/>
      <c r="WCE55" s="422"/>
      <c r="WCF55" s="422"/>
      <c r="WCG55" s="422"/>
      <c r="WCH55" s="422"/>
      <c r="WCI55" s="422"/>
      <c r="WCJ55" s="422"/>
      <c r="WCK55" s="422"/>
      <c r="WCL55" s="422"/>
      <c r="WCM55" s="422"/>
      <c r="WCN55" s="422"/>
      <c r="WCO55" s="422"/>
      <c r="WCP55" s="422"/>
      <c r="WCQ55" s="422"/>
      <c r="WCR55" s="422"/>
      <c r="WCS55" s="422"/>
      <c r="WCT55" s="422"/>
      <c r="WCU55" s="422"/>
      <c r="WCV55" s="422"/>
      <c r="WCW55" s="422"/>
      <c r="WCX55" s="422"/>
      <c r="WCY55" s="422"/>
      <c r="WCZ55" s="422"/>
      <c r="WDA55" s="422"/>
      <c r="WDB55" s="422"/>
      <c r="WDC55" s="422"/>
      <c r="WDD55" s="422"/>
      <c r="WDE55" s="422"/>
      <c r="WDF55" s="422"/>
      <c r="WDG55" s="422"/>
      <c r="WDH55" s="422"/>
      <c r="WDI55" s="422"/>
      <c r="WDJ55" s="422"/>
      <c r="WDK55" s="422"/>
      <c r="WDL55" s="422"/>
      <c r="WDM55" s="422"/>
      <c r="WDN55" s="422"/>
      <c r="WDO55" s="422"/>
      <c r="WDP55" s="422"/>
      <c r="WDQ55" s="422"/>
      <c r="WDR55" s="422"/>
      <c r="WDS55" s="422"/>
      <c r="WDT55" s="422"/>
      <c r="WDU55" s="422"/>
      <c r="WDV55" s="422"/>
      <c r="WDW55" s="422"/>
      <c r="WDX55" s="422"/>
      <c r="WDY55" s="422"/>
      <c r="WDZ55" s="422"/>
      <c r="WEA55" s="422"/>
      <c r="WEB55" s="422"/>
      <c r="WEC55" s="422"/>
      <c r="WED55" s="422"/>
      <c r="WEE55" s="422"/>
      <c r="WEF55" s="422"/>
      <c r="WEG55" s="422"/>
      <c r="WEH55" s="422"/>
      <c r="WEI55" s="422"/>
      <c r="WEJ55" s="422"/>
      <c r="WEK55" s="422"/>
      <c r="WEL55" s="422"/>
      <c r="WEM55" s="422"/>
      <c r="WEN55" s="422"/>
      <c r="WEO55" s="422"/>
      <c r="WEP55" s="422"/>
      <c r="WEQ55" s="422"/>
      <c r="WER55" s="422"/>
      <c r="WES55" s="422"/>
      <c r="WET55" s="422"/>
      <c r="WEU55" s="422"/>
      <c r="WEV55" s="422"/>
      <c r="WEW55" s="422"/>
      <c r="WEX55" s="422"/>
      <c r="WEY55" s="422"/>
      <c r="WEZ55" s="422"/>
      <c r="WFA55" s="422"/>
      <c r="WFB55" s="422"/>
      <c r="WFC55" s="422"/>
      <c r="WFD55" s="422"/>
      <c r="WFE55" s="422"/>
      <c r="WFF55" s="422"/>
      <c r="WFG55" s="422"/>
      <c r="WFH55" s="422"/>
      <c r="WFI55" s="422"/>
      <c r="WFJ55" s="422"/>
      <c r="WFK55" s="422"/>
      <c r="WFL55" s="422"/>
      <c r="WFM55" s="422"/>
      <c r="WFN55" s="422"/>
      <c r="WFO55" s="422"/>
      <c r="WFP55" s="422"/>
      <c r="WFQ55" s="422"/>
      <c r="WFR55" s="422"/>
      <c r="WFS55" s="422"/>
      <c r="WFT55" s="422"/>
      <c r="WFU55" s="422"/>
      <c r="WFV55" s="422"/>
      <c r="WFW55" s="422"/>
      <c r="WFX55" s="422"/>
      <c r="WFY55" s="422"/>
      <c r="WFZ55" s="422"/>
      <c r="WGA55" s="422"/>
      <c r="WGB55" s="422"/>
      <c r="WGC55" s="422"/>
      <c r="WGD55" s="422"/>
      <c r="WGE55" s="422"/>
      <c r="WGF55" s="422"/>
      <c r="WGG55" s="422"/>
      <c r="WGH55" s="422"/>
      <c r="WGI55" s="422"/>
      <c r="WGJ55" s="422"/>
      <c r="WGK55" s="422"/>
      <c r="WGL55" s="422"/>
      <c r="WGM55" s="422"/>
      <c r="WGN55" s="422"/>
      <c r="WGO55" s="422"/>
      <c r="WGP55" s="422"/>
      <c r="WGQ55" s="422"/>
      <c r="WGR55" s="422"/>
      <c r="WGS55" s="422"/>
      <c r="WGT55" s="422"/>
      <c r="WGU55" s="422"/>
      <c r="WGV55" s="422"/>
      <c r="WGW55" s="422"/>
      <c r="WGX55" s="422"/>
      <c r="WGY55" s="422"/>
      <c r="WGZ55" s="422"/>
      <c r="WHA55" s="422"/>
      <c r="WHB55" s="422"/>
      <c r="WHC55" s="422"/>
      <c r="WHD55" s="422"/>
      <c r="WHE55" s="422"/>
      <c r="WHF55" s="422"/>
      <c r="WHG55" s="422"/>
      <c r="WHH55" s="422"/>
      <c r="WHI55" s="422"/>
      <c r="WHJ55" s="422"/>
      <c r="WHK55" s="422"/>
      <c r="WHL55" s="422"/>
      <c r="WHM55" s="422"/>
      <c r="WHN55" s="422"/>
      <c r="WHO55" s="422"/>
      <c r="WHP55" s="422"/>
      <c r="WHQ55" s="422"/>
      <c r="WHR55" s="422"/>
      <c r="WHS55" s="422"/>
      <c r="WHT55" s="422"/>
      <c r="WHU55" s="422"/>
      <c r="WHV55" s="422"/>
      <c r="WHW55" s="422"/>
      <c r="WHX55" s="422"/>
      <c r="WHY55" s="422"/>
      <c r="WHZ55" s="422"/>
      <c r="WIA55" s="422"/>
      <c r="WIB55" s="422"/>
      <c r="WIC55" s="422"/>
      <c r="WID55" s="422"/>
      <c r="WIE55" s="422"/>
      <c r="WIF55" s="422"/>
      <c r="WIG55" s="422"/>
      <c r="WIH55" s="422"/>
      <c r="WII55" s="422"/>
      <c r="WIJ55" s="422"/>
      <c r="WIK55" s="422"/>
      <c r="WIL55" s="422"/>
      <c r="WIM55" s="422"/>
      <c r="WIN55" s="422"/>
      <c r="WIO55" s="422"/>
      <c r="WIP55" s="422"/>
      <c r="WIQ55" s="422"/>
      <c r="WIR55" s="422"/>
      <c r="WIS55" s="422"/>
      <c r="WIT55" s="422"/>
      <c r="WIU55" s="422"/>
      <c r="WIV55" s="422"/>
      <c r="WIW55" s="422"/>
      <c r="WIX55" s="422"/>
      <c r="WIY55" s="422"/>
      <c r="WIZ55" s="422"/>
      <c r="WJA55" s="422"/>
      <c r="WJB55" s="422"/>
      <c r="WJC55" s="422"/>
      <c r="WJD55" s="422"/>
      <c r="WJE55" s="422"/>
      <c r="WJF55" s="422"/>
      <c r="WJG55" s="422"/>
      <c r="WJH55" s="422"/>
      <c r="WJI55" s="422"/>
      <c r="WJJ55" s="422"/>
      <c r="WJK55" s="422"/>
      <c r="WJL55" s="422"/>
      <c r="WJM55" s="422"/>
      <c r="WJN55" s="422"/>
      <c r="WJO55" s="422"/>
      <c r="WJP55" s="422"/>
      <c r="WJQ55" s="422"/>
      <c r="WJR55" s="422"/>
      <c r="WJS55" s="422"/>
      <c r="WJT55" s="422"/>
      <c r="WJU55" s="422"/>
      <c r="WJV55" s="422"/>
      <c r="WJW55" s="422"/>
      <c r="WJX55" s="422"/>
      <c r="WJY55" s="422"/>
      <c r="WJZ55" s="422"/>
      <c r="WKA55" s="422"/>
      <c r="WKB55" s="422"/>
      <c r="WKC55" s="422"/>
      <c r="WKD55" s="422"/>
      <c r="WKE55" s="422"/>
      <c r="WKF55" s="422"/>
      <c r="WKG55" s="422"/>
      <c r="WKH55" s="422"/>
      <c r="WKI55" s="422"/>
      <c r="WKJ55" s="422"/>
      <c r="WKK55" s="422"/>
      <c r="WKL55" s="422"/>
      <c r="WKM55" s="422"/>
      <c r="WKN55" s="422"/>
      <c r="WKO55" s="422"/>
      <c r="WKP55" s="422"/>
      <c r="WKQ55" s="422"/>
      <c r="WKR55" s="422"/>
      <c r="WKS55" s="422"/>
      <c r="WKT55" s="422"/>
      <c r="WKU55" s="422"/>
      <c r="WKV55" s="422"/>
      <c r="WKW55" s="422"/>
      <c r="WKX55" s="422"/>
      <c r="WKY55" s="422"/>
      <c r="WKZ55" s="422"/>
      <c r="WLA55" s="422"/>
      <c r="WLB55" s="422"/>
      <c r="WLC55" s="422"/>
      <c r="WLD55" s="422"/>
      <c r="WLE55" s="422"/>
      <c r="WLF55" s="422"/>
      <c r="WLG55" s="422"/>
      <c r="WLH55" s="422"/>
      <c r="WLI55" s="422"/>
      <c r="WLJ55" s="422"/>
      <c r="WLK55" s="422"/>
      <c r="WLL55" s="422"/>
      <c r="WLM55" s="422"/>
      <c r="WLN55" s="422"/>
      <c r="WLO55" s="422"/>
      <c r="WLP55" s="422"/>
      <c r="WLQ55" s="422"/>
      <c r="WLR55" s="422"/>
      <c r="WLS55" s="422"/>
      <c r="WLT55" s="422"/>
      <c r="WLU55" s="422"/>
      <c r="WLV55" s="422"/>
      <c r="WLW55" s="422"/>
      <c r="WLX55" s="422"/>
      <c r="WLY55" s="422"/>
      <c r="WLZ55" s="422"/>
      <c r="WMA55" s="422"/>
      <c r="WMB55" s="422"/>
      <c r="WMC55" s="422"/>
      <c r="WMD55" s="422"/>
      <c r="WME55" s="422"/>
      <c r="WMF55" s="422"/>
      <c r="WMG55" s="422"/>
      <c r="WMH55" s="422"/>
      <c r="WMI55" s="422"/>
      <c r="WMJ55" s="422"/>
      <c r="WMK55" s="422"/>
      <c r="WML55" s="422"/>
      <c r="WMM55" s="422"/>
      <c r="WMN55" s="422"/>
      <c r="WMO55" s="422"/>
      <c r="WMP55" s="422"/>
      <c r="WMQ55" s="422"/>
      <c r="WMR55" s="422"/>
      <c r="WMS55" s="422"/>
      <c r="WMT55" s="422"/>
      <c r="WMU55" s="422"/>
      <c r="WMV55" s="422"/>
      <c r="WMW55" s="422"/>
      <c r="WMX55" s="422"/>
      <c r="WMY55" s="422"/>
      <c r="WMZ55" s="422"/>
      <c r="WNA55" s="422"/>
      <c r="WNB55" s="422"/>
      <c r="WNC55" s="422"/>
      <c r="WND55" s="422"/>
      <c r="WNE55" s="422"/>
      <c r="WNF55" s="422"/>
      <c r="WNG55" s="422"/>
      <c r="WNH55" s="422"/>
      <c r="WNI55" s="422"/>
      <c r="WNJ55" s="422"/>
      <c r="WNK55" s="422"/>
      <c r="WNL55" s="422"/>
      <c r="WNM55" s="422"/>
      <c r="WNN55" s="422"/>
      <c r="WNO55" s="422"/>
      <c r="WNP55" s="422"/>
      <c r="WNQ55" s="422"/>
      <c r="WNR55" s="422"/>
      <c r="WNS55" s="422"/>
      <c r="WNT55" s="422"/>
      <c r="WNU55" s="422"/>
      <c r="WNV55" s="422"/>
      <c r="WNW55" s="422"/>
      <c r="WNX55" s="422"/>
      <c r="WNY55" s="422"/>
      <c r="WNZ55" s="422"/>
      <c r="WOA55" s="422"/>
      <c r="WOB55" s="422"/>
      <c r="WOC55" s="422"/>
      <c r="WOD55" s="422"/>
      <c r="WOE55" s="422"/>
      <c r="WOF55" s="422"/>
      <c r="WOG55" s="422"/>
      <c r="WOH55" s="422"/>
      <c r="WOI55" s="422"/>
      <c r="WOJ55" s="422"/>
      <c r="WOK55" s="422"/>
      <c r="WOL55" s="422"/>
      <c r="WOM55" s="422"/>
      <c r="WON55" s="422"/>
      <c r="WOO55" s="422"/>
      <c r="WOP55" s="422"/>
      <c r="WOQ55" s="422"/>
      <c r="WOR55" s="422"/>
      <c r="WOS55" s="422"/>
      <c r="WOT55" s="422"/>
      <c r="WOU55" s="422"/>
      <c r="WOV55" s="422"/>
      <c r="WOW55" s="422"/>
      <c r="WOX55" s="422"/>
      <c r="WOY55" s="422"/>
      <c r="WOZ55" s="422"/>
      <c r="WPA55" s="422"/>
      <c r="WPB55" s="422"/>
      <c r="WPC55" s="422"/>
      <c r="WPD55" s="422"/>
      <c r="WPE55" s="422"/>
      <c r="WPF55" s="422"/>
      <c r="WPG55" s="422"/>
      <c r="WPH55" s="422"/>
      <c r="WPI55" s="422"/>
      <c r="WPJ55" s="422"/>
      <c r="WPK55" s="422"/>
      <c r="WPL55" s="422"/>
      <c r="WPM55" s="422"/>
      <c r="WPN55" s="422"/>
      <c r="WPO55" s="422"/>
      <c r="WPP55" s="422"/>
      <c r="WPQ55" s="422"/>
      <c r="WPR55" s="422"/>
      <c r="WPS55" s="422"/>
      <c r="WPT55" s="422"/>
      <c r="WPU55" s="422"/>
      <c r="WPV55" s="422"/>
      <c r="WPW55" s="422"/>
      <c r="WPX55" s="422"/>
      <c r="WPY55" s="422"/>
      <c r="WPZ55" s="422"/>
      <c r="WQA55" s="422"/>
      <c r="WQB55" s="422"/>
      <c r="WQC55" s="422"/>
      <c r="WQD55" s="422"/>
      <c r="WQE55" s="422"/>
      <c r="WQF55" s="422"/>
      <c r="WQG55" s="422"/>
      <c r="WQH55" s="422"/>
      <c r="WQI55" s="422"/>
      <c r="WQJ55" s="422"/>
      <c r="WQK55" s="422"/>
      <c r="WQL55" s="422"/>
      <c r="WQM55" s="422"/>
      <c r="WQN55" s="422"/>
      <c r="WQO55" s="422"/>
      <c r="WQP55" s="422"/>
      <c r="WQQ55" s="422"/>
      <c r="WQR55" s="422"/>
      <c r="WQS55" s="422"/>
      <c r="WQT55" s="422"/>
      <c r="WQU55" s="422"/>
      <c r="WQV55" s="422"/>
      <c r="WQW55" s="422"/>
      <c r="WQX55" s="422"/>
      <c r="WQY55" s="422"/>
      <c r="WQZ55" s="422"/>
      <c r="WRA55" s="422"/>
      <c r="WRB55" s="422"/>
      <c r="WRC55" s="422"/>
      <c r="WRD55" s="422"/>
      <c r="WRE55" s="422"/>
      <c r="WRF55" s="422"/>
      <c r="WRG55" s="422"/>
      <c r="WRH55" s="422"/>
      <c r="WRI55" s="422"/>
      <c r="WRJ55" s="422"/>
      <c r="WRK55" s="422"/>
      <c r="WRL55" s="422"/>
      <c r="WRM55" s="422"/>
      <c r="WRN55" s="422"/>
      <c r="WRO55" s="422"/>
      <c r="WRP55" s="422"/>
      <c r="WRQ55" s="422"/>
      <c r="WRR55" s="422"/>
      <c r="WRS55" s="422"/>
      <c r="WRT55" s="422"/>
      <c r="WRU55" s="422"/>
      <c r="WRV55" s="422"/>
      <c r="WRW55" s="422"/>
      <c r="WRX55" s="422"/>
      <c r="WRY55" s="422"/>
      <c r="WRZ55" s="422"/>
      <c r="WSA55" s="422"/>
      <c r="WSB55" s="422"/>
      <c r="WSC55" s="422"/>
      <c r="WSD55" s="422"/>
      <c r="WSE55" s="422"/>
      <c r="WSF55" s="422"/>
      <c r="WSG55" s="422"/>
      <c r="WSH55" s="422"/>
      <c r="WSI55" s="422"/>
      <c r="WSJ55" s="422"/>
      <c r="WSK55" s="422"/>
      <c r="WSL55" s="422"/>
      <c r="WSM55" s="422"/>
      <c r="WSN55" s="422"/>
      <c r="WSO55" s="422"/>
      <c r="WSP55" s="422"/>
      <c r="WSQ55" s="422"/>
      <c r="WSR55" s="422"/>
      <c r="WSS55" s="422"/>
      <c r="WST55" s="422"/>
      <c r="WSU55" s="422"/>
      <c r="WSV55" s="422"/>
      <c r="WSW55" s="422"/>
      <c r="WSX55" s="422"/>
      <c r="WSY55" s="422"/>
      <c r="WSZ55" s="422"/>
      <c r="WTA55" s="422"/>
      <c r="WTB55" s="422"/>
      <c r="WTC55" s="422"/>
      <c r="WTD55" s="422"/>
      <c r="WTE55" s="422"/>
      <c r="WTF55" s="422"/>
      <c r="WTG55" s="422"/>
      <c r="WTH55" s="422"/>
      <c r="WTI55" s="422"/>
      <c r="WTJ55" s="422"/>
      <c r="WTK55" s="422"/>
      <c r="WTL55" s="422"/>
      <c r="WTM55" s="422"/>
      <c r="WTN55" s="422"/>
      <c r="WTO55" s="422"/>
      <c r="WTP55" s="422"/>
      <c r="WTQ55" s="422"/>
      <c r="WTR55" s="422"/>
      <c r="WTS55" s="422"/>
      <c r="WTT55" s="422"/>
      <c r="WTU55" s="422"/>
      <c r="WTV55" s="422"/>
      <c r="WTW55" s="422"/>
      <c r="WTX55" s="422"/>
      <c r="WTY55" s="422"/>
      <c r="WTZ55" s="422"/>
      <c r="WUA55" s="422"/>
      <c r="WUB55" s="422"/>
      <c r="WUC55" s="422"/>
      <c r="WUD55" s="422"/>
      <c r="WUE55" s="422"/>
      <c r="WUF55" s="422"/>
      <c r="WUG55" s="422"/>
      <c r="WUH55" s="422"/>
      <c r="WUI55" s="422"/>
      <c r="WUJ55" s="422"/>
      <c r="WUK55" s="422"/>
      <c r="WUL55" s="422"/>
      <c r="WUM55" s="422"/>
      <c r="WUN55" s="422"/>
      <c r="WUO55" s="422"/>
      <c r="WUP55" s="422"/>
      <c r="WUQ55" s="422"/>
      <c r="WUR55" s="422"/>
      <c r="WUS55" s="422"/>
      <c r="WUT55" s="422"/>
      <c r="WUU55" s="422"/>
      <c r="WUV55" s="422"/>
      <c r="WUW55" s="422"/>
      <c r="WUX55" s="422"/>
      <c r="WUY55" s="422"/>
      <c r="WUZ55" s="422"/>
      <c r="WVA55" s="422"/>
      <c r="WVB55" s="422"/>
      <c r="WVC55" s="422"/>
      <c r="WVD55" s="422"/>
      <c r="WVE55" s="422"/>
      <c r="WVF55" s="422"/>
      <c r="WVG55" s="422"/>
      <c r="WVH55" s="422"/>
      <c r="WVI55" s="422"/>
      <c r="WVJ55" s="422"/>
      <c r="WVK55" s="422"/>
      <c r="WVL55" s="422"/>
      <c r="WVM55" s="422"/>
      <c r="WVN55" s="422"/>
      <c r="WVO55" s="422"/>
      <c r="WVP55" s="422"/>
      <c r="WVQ55" s="422"/>
      <c r="WVR55" s="422"/>
      <c r="WVS55" s="422"/>
      <c r="WVT55" s="422"/>
      <c r="WVU55" s="422"/>
      <c r="WVV55" s="422"/>
      <c r="WVW55" s="422"/>
      <c r="WVX55" s="422"/>
      <c r="WVY55" s="422"/>
      <c r="WVZ55" s="422"/>
      <c r="WWA55" s="422"/>
      <c r="WWB55" s="422"/>
      <c r="WWC55" s="422"/>
      <c r="WWD55" s="422"/>
      <c r="WWE55" s="422"/>
      <c r="WWF55" s="422"/>
      <c r="WWG55" s="422"/>
      <c r="WWH55" s="422"/>
      <c r="WWI55" s="422"/>
      <c r="WWJ55" s="422"/>
      <c r="WWK55" s="422"/>
      <c r="WWL55" s="422"/>
      <c r="WWM55" s="422"/>
      <c r="WWN55" s="422"/>
      <c r="WWO55" s="422"/>
      <c r="WWP55" s="422"/>
      <c r="WWQ55" s="422"/>
      <c r="WWR55" s="422"/>
      <c r="WWS55" s="422"/>
      <c r="WWT55" s="422"/>
      <c r="WWU55" s="422"/>
      <c r="WWV55" s="422"/>
      <c r="WWW55" s="422"/>
      <c r="WWX55" s="422"/>
      <c r="WWY55" s="422"/>
      <c r="WWZ55" s="422"/>
      <c r="WXA55" s="422"/>
      <c r="WXB55" s="422"/>
      <c r="WXC55" s="422"/>
      <c r="WXD55" s="422"/>
      <c r="WXE55" s="422"/>
      <c r="WXF55" s="422"/>
      <c r="WXG55" s="422"/>
      <c r="WXH55" s="422"/>
      <c r="WXI55" s="422"/>
      <c r="WXJ55" s="422"/>
      <c r="WXK55" s="422"/>
      <c r="WXL55" s="422"/>
      <c r="WXM55" s="422"/>
      <c r="WXN55" s="422"/>
      <c r="WXO55" s="422"/>
      <c r="WXP55" s="422"/>
      <c r="WXQ55" s="422"/>
      <c r="WXR55" s="422"/>
      <c r="WXS55" s="422"/>
      <c r="WXT55" s="422"/>
      <c r="WXU55" s="422"/>
      <c r="WXV55" s="422"/>
      <c r="WXW55" s="422"/>
      <c r="WXX55" s="422"/>
      <c r="WXY55" s="422"/>
      <c r="WXZ55" s="422"/>
      <c r="WYA55" s="422"/>
      <c r="WYB55" s="422"/>
      <c r="WYC55" s="422"/>
      <c r="WYD55" s="422"/>
      <c r="WYE55" s="422"/>
      <c r="WYF55" s="422"/>
      <c r="WYG55" s="422"/>
      <c r="WYH55" s="422"/>
      <c r="WYI55" s="422"/>
      <c r="WYJ55" s="422"/>
      <c r="WYK55" s="422"/>
      <c r="WYL55" s="422"/>
      <c r="WYM55" s="422"/>
      <c r="WYN55" s="422"/>
      <c r="WYO55" s="422"/>
      <c r="WYP55" s="422"/>
      <c r="WYQ55" s="422"/>
      <c r="WYR55" s="422"/>
      <c r="WYS55" s="422"/>
      <c r="WYT55" s="422"/>
      <c r="WYU55" s="422"/>
      <c r="WYV55" s="422"/>
      <c r="WYW55" s="422"/>
      <c r="WYX55" s="422"/>
      <c r="WYY55" s="422"/>
      <c r="WYZ55" s="422"/>
      <c r="WZA55" s="422"/>
      <c r="WZB55" s="422"/>
      <c r="WZC55" s="422"/>
      <c r="WZD55" s="422"/>
      <c r="WZE55" s="422"/>
      <c r="WZF55" s="422"/>
      <c r="WZG55" s="422"/>
      <c r="WZH55" s="422"/>
      <c r="WZI55" s="422"/>
      <c r="WZJ55" s="422"/>
      <c r="WZK55" s="422"/>
      <c r="WZL55" s="422"/>
      <c r="WZM55" s="422"/>
      <c r="WZN55" s="422"/>
      <c r="WZO55" s="422"/>
      <c r="WZP55" s="422"/>
      <c r="WZQ55" s="422"/>
      <c r="WZR55" s="422"/>
      <c r="WZS55" s="422"/>
      <c r="WZT55" s="422"/>
      <c r="WZU55" s="422"/>
      <c r="WZV55" s="422"/>
      <c r="WZW55" s="422"/>
      <c r="WZX55" s="422"/>
      <c r="WZY55" s="422"/>
      <c r="WZZ55" s="422"/>
      <c r="XAA55" s="422"/>
      <c r="XAB55" s="422"/>
      <c r="XAC55" s="422"/>
      <c r="XAD55" s="422"/>
      <c r="XAE55" s="422"/>
      <c r="XAF55" s="422"/>
      <c r="XAG55" s="422"/>
      <c r="XAH55" s="422"/>
      <c r="XAI55" s="422"/>
      <c r="XAJ55" s="422"/>
      <c r="XAK55" s="422"/>
      <c r="XAL55" s="422"/>
      <c r="XAM55" s="422"/>
      <c r="XAN55" s="422"/>
      <c r="XAO55" s="422"/>
      <c r="XAP55" s="422"/>
      <c r="XAQ55" s="422"/>
      <c r="XAR55" s="422"/>
      <c r="XAS55" s="422"/>
      <c r="XAT55" s="422"/>
      <c r="XAU55" s="422"/>
      <c r="XAV55" s="422"/>
      <c r="XAW55" s="422"/>
      <c r="XAX55" s="422"/>
      <c r="XAY55" s="422"/>
      <c r="XAZ55" s="422"/>
      <c r="XBA55" s="422"/>
      <c r="XBB55" s="422"/>
      <c r="XBC55" s="422"/>
      <c r="XBD55" s="422"/>
      <c r="XBE55" s="422"/>
      <c r="XBF55" s="422"/>
      <c r="XBG55" s="422"/>
      <c r="XBH55" s="422"/>
      <c r="XBI55" s="422"/>
      <c r="XBJ55" s="422"/>
      <c r="XBK55" s="422"/>
      <c r="XBL55" s="422"/>
      <c r="XBM55" s="422"/>
      <c r="XBN55" s="422"/>
      <c r="XBO55" s="422"/>
      <c r="XBP55" s="422"/>
      <c r="XBQ55" s="422"/>
      <c r="XBR55" s="422"/>
      <c r="XBS55" s="422"/>
      <c r="XBT55" s="422"/>
      <c r="XBU55" s="422"/>
      <c r="XBV55" s="422"/>
      <c r="XBW55" s="422"/>
      <c r="XBX55" s="422"/>
      <c r="XBY55" s="422"/>
      <c r="XBZ55" s="422"/>
      <c r="XCA55" s="422"/>
      <c r="XCB55" s="422"/>
      <c r="XCC55" s="422"/>
      <c r="XCD55" s="422"/>
      <c r="XCE55" s="422"/>
      <c r="XCF55" s="422"/>
      <c r="XCG55" s="422"/>
      <c r="XCH55" s="422"/>
      <c r="XCI55" s="422"/>
      <c r="XCJ55" s="422"/>
      <c r="XCK55" s="422"/>
      <c r="XCL55" s="422"/>
      <c r="XCM55" s="422"/>
      <c r="XCN55" s="422"/>
      <c r="XCO55" s="422"/>
      <c r="XCP55" s="422"/>
      <c r="XCQ55" s="422"/>
      <c r="XCR55" s="422"/>
      <c r="XCS55" s="422"/>
      <c r="XCT55" s="422"/>
      <c r="XCU55" s="422"/>
      <c r="XCV55" s="422"/>
      <c r="XCW55" s="422"/>
      <c r="XCX55" s="422"/>
      <c r="XCY55" s="422"/>
      <c r="XCZ55" s="422"/>
      <c r="XDA55" s="422"/>
      <c r="XDB55" s="422"/>
      <c r="XDC55" s="422"/>
      <c r="XDD55" s="422"/>
      <c r="XDE55" s="422"/>
      <c r="XDF55" s="422"/>
      <c r="XDG55" s="422"/>
      <c r="XDH55" s="422"/>
      <c r="XDI55" s="422"/>
      <c r="XDJ55" s="422"/>
      <c r="XDK55" s="422"/>
      <c r="XDL55" s="422"/>
      <c r="XDM55" s="422"/>
      <c r="XDN55" s="422"/>
      <c r="XDO55" s="422"/>
      <c r="XDP55" s="422"/>
      <c r="XDQ55" s="422"/>
      <c r="XDR55" s="422"/>
      <c r="XDS55" s="422"/>
      <c r="XDT55" s="422"/>
      <c r="XDU55" s="422"/>
      <c r="XDV55" s="422"/>
      <c r="XDW55" s="422"/>
      <c r="XDX55" s="422"/>
      <c r="XDY55" s="422"/>
      <c r="XDZ55" s="422"/>
      <c r="XEA55" s="422"/>
      <c r="XEB55" s="422"/>
      <c r="XEC55" s="422"/>
      <c r="XED55" s="422"/>
      <c r="XEE55" s="422"/>
      <c r="XEF55" s="422"/>
      <c r="XEG55" s="422"/>
      <c r="XEH55" s="422"/>
      <c r="XEI55" s="422"/>
      <c r="XEJ55" s="422"/>
      <c r="XEK55" s="422"/>
      <c r="XEL55" s="422"/>
      <c r="XEM55" s="422"/>
      <c r="XEN55" s="422"/>
      <c r="XEO55" s="422"/>
      <c r="XEP55" s="422"/>
      <c r="XEQ55" s="422"/>
      <c r="XER55" s="422"/>
      <c r="XES55" s="422"/>
    </row>
    <row r="56" spans="1:16373" s="332" customFormat="1" ht="15" hidden="1" customHeight="1">
      <c r="B56" s="21"/>
      <c r="C56" s="21"/>
      <c r="D56" s="21"/>
      <c r="E56" s="21"/>
      <c r="F56" s="21"/>
      <c r="G56" s="21"/>
      <c r="H56" s="21"/>
      <c r="I56" s="21"/>
      <c r="J56" s="21"/>
      <c r="K56" s="423"/>
      <c r="L56" s="21"/>
      <c r="M56" s="21"/>
      <c r="N56" s="423"/>
      <c r="O56" s="21"/>
      <c r="P56" s="510"/>
      <c r="Q56" s="325"/>
      <c r="R56" s="423"/>
      <c r="S56" s="423"/>
      <c r="T56" s="423"/>
      <c r="U56" s="423"/>
      <c r="V56" s="423"/>
      <c r="W56" s="423"/>
      <c r="X56" s="423"/>
      <c r="Y56" s="423"/>
      <c r="Z56" s="423"/>
      <c r="AA56" s="423"/>
      <c r="AB56" s="423"/>
      <c r="AC56" s="423"/>
      <c r="AD56" s="423"/>
    </row>
    <row r="57" spans="1:16373" ht="15" hidden="1" customHeight="1">
      <c r="A57" s="332"/>
      <c r="B57" s="21"/>
      <c r="C57" s="21"/>
      <c r="D57" s="21"/>
      <c r="E57" s="21"/>
      <c r="F57" s="21"/>
      <c r="G57" s="21"/>
      <c r="H57" s="21"/>
      <c r="I57" s="21"/>
      <c r="J57" s="21"/>
      <c r="K57" s="423"/>
      <c r="L57" s="21"/>
      <c r="M57" s="421"/>
      <c r="N57" s="423"/>
      <c r="O57" s="421"/>
      <c r="P57" s="513"/>
      <c r="Q57" s="478"/>
      <c r="R57" s="423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</row>
    <row r="58" spans="1:16373" ht="15" hidden="1" customHeight="1">
      <c r="K58" s="423"/>
      <c r="M58" s="423"/>
      <c r="N58" s="21"/>
      <c r="O58" s="423"/>
      <c r="P58" s="514"/>
      <c r="Q58" s="423"/>
      <c r="R58" s="423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</row>
    <row r="59" spans="1:16373" ht="15" hidden="1" customHeight="1">
      <c r="K59" s="423"/>
      <c r="M59" s="423"/>
      <c r="N59" s="21"/>
      <c r="O59" s="423"/>
      <c r="P59" s="514"/>
      <c r="Q59" s="325"/>
      <c r="R59" s="423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</row>
    <row r="60" spans="1:16373" ht="15" hidden="1" customHeight="1">
      <c r="K60" s="21"/>
      <c r="M60" s="21"/>
      <c r="N60" s="21"/>
      <c r="O60" s="21"/>
      <c r="P60" s="510"/>
      <c r="Q60" s="325"/>
      <c r="R60" s="423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</row>
    <row r="61" spans="1:16373" ht="15" hidden="1" customHeight="1">
      <c r="K61" s="21"/>
      <c r="M61" s="21"/>
      <c r="N61" s="21"/>
      <c r="O61" s="21"/>
      <c r="P61" s="510"/>
      <c r="Q61" s="325"/>
      <c r="R61" s="423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</row>
    <row r="62" spans="1:16373" ht="15" hidden="1" customHeight="1">
      <c r="K62" s="21"/>
      <c r="M62" s="21"/>
      <c r="N62" s="21"/>
      <c r="O62" s="21"/>
      <c r="P62" s="510"/>
      <c r="Q62" s="325"/>
      <c r="R62" s="423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</row>
    <row r="63" spans="1:16373" ht="15" hidden="1" customHeight="1">
      <c r="K63" s="21"/>
      <c r="M63" s="21"/>
      <c r="N63" s="21"/>
      <c r="O63" s="21"/>
      <c r="P63" s="510"/>
      <c r="Q63" s="325"/>
      <c r="R63" s="423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</row>
    <row r="64" spans="1:16373" ht="15" hidden="1" customHeight="1">
      <c r="K64" s="21"/>
      <c r="M64" s="21"/>
      <c r="N64" s="21"/>
      <c r="O64" s="21"/>
      <c r="P64" s="510"/>
      <c r="Q64" s="325"/>
      <c r="R64" s="423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</row>
    <row r="65" spans="11:30" ht="15" hidden="1" customHeight="1">
      <c r="K65" s="21"/>
      <c r="M65" s="21"/>
      <c r="N65" s="21"/>
      <c r="O65" s="21"/>
      <c r="P65" s="510"/>
      <c r="Q65" s="325"/>
      <c r="R65" s="423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</row>
    <row r="66" spans="11:30" ht="15" hidden="1" customHeight="1">
      <c r="K66" s="21"/>
      <c r="M66" s="21"/>
      <c r="N66" s="21"/>
      <c r="O66" s="21"/>
      <c r="P66" s="510"/>
      <c r="Q66" s="325"/>
      <c r="R66" s="423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</row>
    <row r="67" spans="11:30" ht="15" hidden="1" customHeight="1">
      <c r="K67" s="21"/>
      <c r="M67" s="21"/>
      <c r="N67" s="21"/>
      <c r="O67" s="21"/>
      <c r="P67" s="510"/>
      <c r="Q67" s="325"/>
      <c r="R67" s="423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</row>
    <row r="68" spans="11:30" ht="15" hidden="1" customHeight="1">
      <c r="K68" s="21"/>
      <c r="M68" s="21"/>
      <c r="N68" s="21"/>
      <c r="O68" s="21"/>
      <c r="P68" s="510"/>
      <c r="Q68" s="325"/>
      <c r="R68" s="423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</row>
    <row r="69" spans="11:30" ht="15" hidden="1" customHeight="1">
      <c r="K69" s="21"/>
      <c r="M69" s="21"/>
      <c r="N69" s="21"/>
      <c r="O69" s="21"/>
      <c r="P69" s="510"/>
      <c r="Q69" s="325"/>
      <c r="R69" s="423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</row>
    <row r="70" spans="11:30" ht="15" hidden="1" customHeight="1">
      <c r="K70" s="21"/>
      <c r="M70" s="21"/>
      <c r="N70" s="21"/>
      <c r="O70" s="21"/>
      <c r="P70" s="510"/>
      <c r="Q70" s="325"/>
      <c r="R70" s="423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</row>
    <row r="71" spans="11:30" ht="15" hidden="1" customHeight="1">
      <c r="K71" s="21"/>
      <c r="M71" s="21"/>
      <c r="N71" s="21"/>
      <c r="O71" s="21"/>
      <c r="P71" s="510"/>
      <c r="Q71" s="325"/>
      <c r="R71" s="423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</row>
    <row r="72" spans="11:30" ht="15" hidden="1" customHeight="1">
      <c r="K72" s="21"/>
      <c r="M72" s="21"/>
      <c r="N72" s="337"/>
      <c r="O72" s="21"/>
      <c r="P72" s="510"/>
      <c r="Q72" s="325"/>
      <c r="R72" s="423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</row>
    <row r="73" spans="11:30" ht="15" hidden="1" customHeight="1">
      <c r="K73" s="21"/>
      <c r="M73" s="21"/>
      <c r="N73" s="21"/>
      <c r="O73" s="21"/>
      <c r="P73" s="510"/>
      <c r="Q73" s="325"/>
      <c r="R73" s="423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</row>
    <row r="74" spans="11:30" ht="15" hidden="1" customHeight="1">
      <c r="K74" s="324"/>
      <c r="M74" s="337"/>
      <c r="N74" s="21"/>
      <c r="O74" s="21"/>
      <c r="P74" s="510"/>
      <c r="Q74" s="325"/>
      <c r="R74" s="423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</row>
    <row r="75" spans="11:30" ht="15" hidden="1" customHeight="1">
      <c r="K75" s="325"/>
      <c r="M75" s="21"/>
      <c r="N75" s="21"/>
      <c r="O75" s="21"/>
      <c r="P75" s="510"/>
      <c r="Q75" s="325"/>
      <c r="R75" s="423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</row>
    <row r="76" spans="11:30" ht="15" hidden="1" customHeight="1">
      <c r="K76" s="325"/>
      <c r="M76" s="21"/>
      <c r="N76" s="21"/>
      <c r="O76" s="21"/>
      <c r="P76" s="510"/>
      <c r="Q76" s="325"/>
      <c r="R76" s="423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</row>
    <row r="77" spans="11:30" ht="15" hidden="1" customHeight="1">
      <c r="K77" s="325"/>
      <c r="M77" s="21"/>
      <c r="N77" s="21"/>
      <c r="O77" s="21"/>
      <c r="P77" s="510"/>
      <c r="Q77" s="325"/>
      <c r="R77" s="423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</row>
    <row r="78" spans="11:30" ht="15" hidden="1" customHeight="1">
      <c r="K78" s="325"/>
      <c r="M78" s="21"/>
      <c r="N78" s="21"/>
      <c r="O78" s="21"/>
      <c r="P78" s="510"/>
      <c r="Q78" s="325"/>
      <c r="R78" s="423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</row>
    <row r="79" spans="11:30" ht="15" hidden="1" customHeight="1">
      <c r="K79" s="325"/>
      <c r="M79" s="21"/>
      <c r="N79" s="21"/>
      <c r="O79" s="21"/>
      <c r="P79" s="510"/>
      <c r="Q79" s="325"/>
      <c r="R79" s="423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</row>
    <row r="80" spans="11:30" ht="15" hidden="1" customHeight="1">
      <c r="K80" s="325"/>
      <c r="M80" s="21"/>
      <c r="N80" s="21"/>
      <c r="O80" s="21"/>
      <c r="P80" s="510"/>
      <c r="Q80" s="325"/>
      <c r="R80" s="474"/>
      <c r="S80" s="337"/>
      <c r="T80" s="337"/>
      <c r="U80" s="337"/>
      <c r="V80" s="21"/>
      <c r="W80" s="21"/>
      <c r="X80" s="21"/>
      <c r="Y80" s="21"/>
      <c r="Z80" s="21"/>
      <c r="AA80" s="21"/>
      <c r="AB80" s="21"/>
      <c r="AC80" s="21"/>
    </row>
    <row r="81" spans="11:29" ht="15" hidden="1" customHeight="1">
      <c r="K81" s="325"/>
      <c r="M81" s="21"/>
      <c r="N81" s="21"/>
      <c r="O81" s="21"/>
      <c r="P81" s="510"/>
      <c r="Q81" s="325"/>
      <c r="R81" s="423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</row>
    <row r="82" spans="11:29" ht="15" hidden="1" customHeight="1">
      <c r="K82" s="325"/>
      <c r="M82" s="21"/>
      <c r="N82" s="21"/>
      <c r="O82" s="21"/>
      <c r="P82" s="510"/>
      <c r="Q82" s="325"/>
      <c r="R82" s="423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</row>
    <row r="83" spans="11:29" ht="15" hidden="1" customHeight="1">
      <c r="K83" s="325"/>
      <c r="M83" s="21"/>
      <c r="N83" s="21"/>
      <c r="O83" s="21"/>
      <c r="P83" s="510"/>
      <c r="Q83" s="479"/>
      <c r="R83" s="423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</row>
    <row r="84" spans="11:29" ht="15" hidden="1" customHeight="1">
      <c r="K84" s="325"/>
      <c r="M84" s="21"/>
      <c r="N84" s="21"/>
      <c r="O84" s="337"/>
      <c r="P84" s="515"/>
      <c r="Q84" s="325"/>
      <c r="R84" s="423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</row>
    <row r="85" spans="11:29" ht="15" hidden="1" customHeight="1">
      <c r="K85" s="325"/>
      <c r="M85" s="21"/>
      <c r="N85" s="21"/>
      <c r="O85" s="21"/>
      <c r="P85" s="510"/>
      <c r="Q85" s="325"/>
      <c r="R85" s="423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</row>
    <row r="86" spans="11:29" ht="15" hidden="1" customHeight="1">
      <c r="K86" s="325"/>
      <c r="M86" s="21"/>
      <c r="N86" s="21"/>
      <c r="O86" s="21"/>
      <c r="P86" s="510"/>
      <c r="Q86" s="325"/>
      <c r="R86" s="423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</row>
    <row r="87" spans="11:29" ht="15" hidden="1" customHeight="1">
      <c r="K87" s="325"/>
      <c r="M87" s="21"/>
      <c r="N87" s="21"/>
      <c r="O87" s="21"/>
      <c r="P87" s="510"/>
      <c r="Q87" s="325"/>
      <c r="R87" s="423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</row>
    <row r="88" spans="11:29" ht="15" hidden="1" customHeight="1">
      <c r="K88" s="325"/>
      <c r="M88" s="21"/>
      <c r="N88" s="21"/>
      <c r="O88" s="21"/>
      <c r="P88" s="510"/>
      <c r="Q88" s="325"/>
      <c r="R88" s="423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</row>
    <row r="89" spans="11:29" ht="15" hidden="1" customHeight="1">
      <c r="K89" s="325"/>
      <c r="M89" s="21"/>
      <c r="N89" s="21"/>
      <c r="O89" s="21"/>
      <c r="P89" s="510"/>
      <c r="Q89" s="325"/>
      <c r="R89" s="423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</row>
    <row r="90" spans="11:29" ht="15" hidden="1" customHeight="1">
      <c r="K90" s="325"/>
      <c r="M90" s="21"/>
      <c r="N90" s="21"/>
      <c r="O90" s="21"/>
      <c r="P90" s="510"/>
      <c r="Q90" s="325"/>
      <c r="R90" s="423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</row>
    <row r="91" spans="11:29" ht="15" hidden="1" customHeight="1">
      <c r="K91" s="325"/>
      <c r="M91" s="21"/>
      <c r="N91" s="21"/>
      <c r="O91" s="21"/>
      <c r="P91" s="510"/>
      <c r="Q91" s="325"/>
      <c r="R91" s="423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</row>
    <row r="92" spans="11:29" ht="15" hidden="1" customHeight="1">
      <c r="K92" s="325"/>
      <c r="M92" s="21"/>
      <c r="N92" s="21"/>
      <c r="O92" s="21"/>
      <c r="P92" s="510"/>
      <c r="Q92" s="325"/>
      <c r="R92" s="423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</row>
    <row r="93" spans="11:29" ht="15" hidden="1" customHeight="1">
      <c r="K93" s="325"/>
      <c r="M93" s="21"/>
      <c r="N93" s="21"/>
      <c r="O93" s="21"/>
      <c r="P93" s="510"/>
      <c r="Q93" s="325"/>
      <c r="R93" s="423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</row>
    <row r="94" spans="11:29" ht="15" hidden="1" customHeight="1">
      <c r="K94" s="325"/>
      <c r="M94" s="21"/>
      <c r="N94" s="21"/>
      <c r="O94" s="21"/>
      <c r="P94" s="510"/>
      <c r="Q94" s="325"/>
      <c r="R94" s="423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</row>
    <row r="95" spans="11:29" ht="15" hidden="1" customHeight="1">
      <c r="K95" s="325"/>
      <c r="M95" s="21"/>
      <c r="N95" s="21"/>
      <c r="O95" s="21"/>
      <c r="P95" s="510"/>
      <c r="Q95" s="325"/>
      <c r="R95" s="423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</row>
    <row r="96" spans="11:29" ht="15" hidden="1" customHeight="1">
      <c r="K96" s="325"/>
      <c r="M96" s="21"/>
      <c r="N96" s="322"/>
      <c r="O96" s="21"/>
      <c r="P96" s="510"/>
      <c r="Q96" s="325"/>
      <c r="R96" s="423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</row>
    <row r="97" spans="11:29" ht="15" hidden="1" customHeight="1">
      <c r="K97" s="325"/>
      <c r="M97" s="21"/>
      <c r="N97" s="21"/>
      <c r="O97" s="21"/>
      <c r="P97" s="510"/>
      <c r="Q97" s="325"/>
      <c r="R97" s="423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</row>
    <row r="98" spans="11:29" ht="15" hidden="1" customHeight="1">
      <c r="K98" s="324"/>
      <c r="M98" s="323"/>
      <c r="N98" s="21"/>
      <c r="O98" s="21"/>
      <c r="P98" s="510"/>
      <c r="Q98" s="325"/>
      <c r="R98" s="423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</row>
    <row r="99" spans="11:29" ht="15" hidden="1" customHeight="1">
      <c r="K99" s="325"/>
      <c r="M99" s="21"/>
      <c r="N99" s="21"/>
      <c r="O99" s="21"/>
      <c r="P99" s="510"/>
      <c r="Q99" s="325"/>
      <c r="R99" s="423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</row>
    <row r="100" spans="11:29" ht="15" hidden="1" customHeight="1">
      <c r="K100" s="325"/>
      <c r="M100" s="21"/>
      <c r="N100" s="21"/>
      <c r="O100" s="21"/>
      <c r="P100" s="510"/>
      <c r="Q100" s="325"/>
      <c r="R100" s="423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</row>
    <row r="101" spans="11:29" ht="15" hidden="1" customHeight="1">
      <c r="K101" s="325"/>
      <c r="M101" s="21"/>
      <c r="N101" s="21"/>
      <c r="O101" s="21"/>
      <c r="P101" s="510"/>
      <c r="Q101" s="325"/>
      <c r="R101" s="423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</row>
    <row r="102" spans="11:29" ht="15" hidden="1" customHeight="1">
      <c r="K102" s="325"/>
      <c r="M102" s="21"/>
      <c r="N102" s="21"/>
      <c r="O102" s="21"/>
      <c r="P102" s="510"/>
      <c r="Q102" s="325"/>
      <c r="R102" s="423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</row>
    <row r="103" spans="11:29" ht="15" hidden="1" customHeight="1">
      <c r="K103" s="325"/>
      <c r="M103" s="21"/>
      <c r="N103" s="21"/>
      <c r="O103" s="21"/>
      <c r="P103" s="510"/>
      <c r="Q103" s="325"/>
      <c r="R103" s="423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</row>
    <row r="104" spans="11:29" ht="15" hidden="1" customHeight="1">
      <c r="K104" s="325"/>
      <c r="M104" s="21"/>
      <c r="N104" s="21"/>
      <c r="O104" s="21"/>
      <c r="P104" s="510"/>
      <c r="Q104" s="325"/>
      <c r="R104" s="475"/>
      <c r="S104" s="322"/>
      <c r="T104" s="322"/>
      <c r="U104" s="322"/>
      <c r="V104" s="21"/>
      <c r="W104" s="21"/>
      <c r="X104" s="21"/>
      <c r="Y104" s="21"/>
      <c r="Z104" s="21"/>
      <c r="AA104" s="21"/>
      <c r="AB104" s="21"/>
      <c r="AC104" s="21"/>
    </row>
    <row r="105" spans="11:29" ht="15" hidden="1" customHeight="1">
      <c r="K105" s="325"/>
      <c r="M105" s="21"/>
      <c r="N105" s="21"/>
      <c r="O105" s="21"/>
      <c r="P105" s="510"/>
      <c r="Q105" s="325"/>
      <c r="R105" s="423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</row>
    <row r="106" spans="11:29" ht="15" hidden="1" customHeight="1">
      <c r="K106" s="325"/>
      <c r="M106" s="21"/>
      <c r="N106" s="322"/>
      <c r="O106" s="21"/>
      <c r="P106" s="510"/>
      <c r="Q106" s="325"/>
      <c r="R106" s="423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</row>
    <row r="107" spans="11:29" ht="15" hidden="1" customHeight="1">
      <c r="K107" s="325"/>
      <c r="M107" s="21"/>
      <c r="N107" s="21"/>
      <c r="O107" s="21"/>
      <c r="P107" s="510"/>
      <c r="Q107" s="323"/>
      <c r="R107" s="423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</row>
    <row r="108" spans="11:29" ht="15" hidden="1" customHeight="1">
      <c r="K108" s="324"/>
      <c r="M108" s="323"/>
      <c r="N108" s="21"/>
      <c r="O108" s="322"/>
      <c r="P108" s="516"/>
      <c r="Q108" s="325"/>
      <c r="R108" s="423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</row>
    <row r="109" spans="11:29" ht="15" hidden="1" customHeight="1">
      <c r="K109" s="21"/>
      <c r="M109" s="21"/>
      <c r="N109" s="21"/>
      <c r="O109" s="21"/>
      <c r="P109" s="510"/>
      <c r="Q109" s="325"/>
      <c r="R109" s="423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</row>
    <row r="110" spans="11:29" ht="15" hidden="1" customHeight="1">
      <c r="K110" s="21"/>
      <c r="M110" s="21"/>
      <c r="N110" s="21"/>
      <c r="O110" s="21"/>
      <c r="P110" s="510"/>
      <c r="Q110" s="325"/>
      <c r="R110" s="423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</row>
    <row r="111" spans="11:29" ht="15" hidden="1" customHeight="1">
      <c r="K111" s="21"/>
      <c r="M111" s="21"/>
      <c r="N111" s="21"/>
      <c r="O111" s="21"/>
      <c r="P111" s="510"/>
      <c r="Q111" s="325"/>
      <c r="R111" s="423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</row>
    <row r="112" spans="11:29" ht="15" hidden="1" customHeight="1">
      <c r="K112" s="21"/>
      <c r="M112" s="21"/>
      <c r="O112" s="21"/>
      <c r="P112" s="510"/>
      <c r="Q112" s="325"/>
      <c r="R112" s="423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</row>
    <row r="113" spans="11:29" ht="15" hidden="1" customHeight="1">
      <c r="K113" s="21"/>
      <c r="M113" s="21"/>
      <c r="O113" s="21"/>
      <c r="P113" s="510"/>
      <c r="Q113" s="325"/>
      <c r="R113" s="423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</row>
    <row r="114" spans="11:29" ht="15" hidden="1" customHeight="1">
      <c r="O114" s="21"/>
      <c r="P114" s="510"/>
      <c r="Q114" s="325"/>
      <c r="R114" s="475"/>
      <c r="S114" s="322"/>
      <c r="T114" s="322"/>
      <c r="U114" s="322"/>
      <c r="V114" s="21"/>
      <c r="W114" s="21"/>
      <c r="X114" s="21"/>
      <c r="Y114" s="21"/>
      <c r="Z114" s="21"/>
      <c r="AA114" s="21"/>
      <c r="AB114" s="21"/>
      <c r="AC114" s="21"/>
    </row>
    <row r="115" spans="11:29" ht="15" hidden="1" customHeight="1">
      <c r="O115" s="21"/>
      <c r="P115" s="510"/>
      <c r="Q115" s="325"/>
      <c r="R115" s="423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</row>
    <row r="116" spans="11:29" ht="15" hidden="1" customHeight="1">
      <c r="O116" s="21"/>
      <c r="P116" s="510"/>
      <c r="Q116" s="325"/>
      <c r="R116" s="423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</row>
    <row r="117" spans="11:29" ht="15" hidden="1" customHeight="1">
      <c r="O117" s="21"/>
      <c r="P117" s="510"/>
      <c r="Q117" s="323"/>
      <c r="R117" s="423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</row>
    <row r="118" spans="11:29" ht="15" hidden="1" customHeight="1">
      <c r="O118" s="322"/>
      <c r="P118" s="516"/>
      <c r="Q118" s="325"/>
      <c r="R118" s="423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</row>
    <row r="119" spans="11:29" ht="15" hidden="1" customHeight="1">
      <c r="O119" s="21"/>
      <c r="P119" s="510"/>
      <c r="Q119" s="325"/>
      <c r="R119" s="423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</row>
    <row r="120" spans="11:29" ht="15" hidden="1" customHeight="1">
      <c r="O120" s="21"/>
      <c r="P120" s="510"/>
      <c r="Q120" s="325"/>
      <c r="R120" s="332"/>
    </row>
    <row r="121" spans="11:29" ht="15" hidden="1" customHeight="1">
      <c r="O121" s="21"/>
      <c r="P121" s="510"/>
      <c r="Q121" s="325"/>
      <c r="R121" s="332"/>
    </row>
    <row r="122" spans="11:29" ht="15" hidden="1" customHeight="1">
      <c r="O122" s="21"/>
      <c r="P122" s="510"/>
      <c r="Q122" s="325"/>
      <c r="R122" s="332"/>
    </row>
    <row r="123" spans="11:29" hidden="1">
      <c r="O123" s="21"/>
      <c r="P123" s="510"/>
      <c r="R123" s="332"/>
    </row>
    <row r="124" spans="11:29" hidden="1"/>
    <row r="125" spans="11:29" hidden="1">
      <c r="R125"/>
    </row>
    <row r="126" spans="11:29" hidden="1">
      <c r="R126"/>
    </row>
    <row r="127" spans="11:29" hidden="1">
      <c r="R127"/>
    </row>
    <row r="128" spans="11:29" hidden="1">
      <c r="R128"/>
    </row>
    <row r="129" hidden="1"/>
    <row r="130" hidden="1"/>
    <row r="131" hidden="1"/>
    <row r="132" hidden="1"/>
    <row r="133" hidden="1"/>
  </sheetData>
  <sheetProtection sheet="1" objects="1" scenarios="1"/>
  <mergeCells count="2">
    <mergeCell ref="D8:G8"/>
    <mergeCell ref="H8:K8"/>
  </mergeCells>
  <pageMargins left="0.7" right="0.7" top="0.75" bottom="0.75" header="0.3" footer="0.3"/>
  <pageSetup scale="82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rtConfigSht"/>
  <dimension ref="A1:XEZ42"/>
  <sheetViews>
    <sheetView showGridLines="0" showRowColHeaders="0" workbookViewId="0">
      <selection activeCell="D1" sqref="D1"/>
    </sheetView>
  </sheetViews>
  <sheetFormatPr defaultColWidth="0" defaultRowHeight="15" zeroHeight="1"/>
  <cols>
    <col min="1" max="1" width="1.7109375" customWidth="1"/>
    <col min="2" max="2" width="9.140625" customWidth="1"/>
    <col min="3" max="3" width="9.140625" style="6" customWidth="1"/>
    <col min="4" max="4" width="5.7109375" style="6" customWidth="1"/>
    <col min="5" max="5" width="50.7109375" customWidth="1"/>
    <col min="6" max="6" width="2.7109375" customWidth="1"/>
    <col min="7" max="7" width="8.28515625" customWidth="1"/>
    <col min="8" max="8" width="3" customWidth="1"/>
    <col min="9" max="9" width="55.7109375" customWidth="1"/>
    <col min="10" max="16" width="9.140625" customWidth="1"/>
    <col min="17" max="17" width="1.7109375" customWidth="1"/>
  </cols>
  <sheetData>
    <row r="1" spans="1:16380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  <c r="NK1" s="6"/>
      <c r="NL1" s="6"/>
      <c r="NM1" s="6"/>
      <c r="NN1" s="6"/>
      <c r="NO1" s="6"/>
      <c r="NP1" s="6"/>
      <c r="NQ1" s="6"/>
      <c r="NR1" s="6"/>
      <c r="NS1" s="6"/>
      <c r="NT1" s="6"/>
      <c r="NU1" s="6"/>
      <c r="NV1" s="6"/>
      <c r="NW1" s="6"/>
      <c r="NX1" s="6"/>
      <c r="NY1" s="6"/>
      <c r="NZ1" s="6"/>
      <c r="OA1" s="6"/>
      <c r="OB1" s="6"/>
      <c r="OC1" s="6"/>
      <c r="OD1" s="6"/>
      <c r="OE1" s="6"/>
      <c r="OF1" s="6"/>
      <c r="OG1" s="6"/>
      <c r="OH1" s="6"/>
      <c r="OI1" s="6"/>
      <c r="OJ1" s="6"/>
      <c r="OK1" s="6"/>
      <c r="OL1" s="6"/>
      <c r="OM1" s="6"/>
      <c r="ON1" s="6"/>
      <c r="OO1" s="6"/>
      <c r="OP1" s="6"/>
      <c r="OQ1" s="6"/>
      <c r="OR1" s="6"/>
      <c r="OS1" s="6"/>
      <c r="OT1" s="6"/>
      <c r="OU1" s="6"/>
      <c r="OV1" s="6"/>
      <c r="OW1" s="6"/>
      <c r="OX1" s="6"/>
      <c r="OY1" s="6"/>
      <c r="OZ1" s="6"/>
      <c r="PA1" s="6"/>
      <c r="PB1" s="6"/>
      <c r="PC1" s="6"/>
      <c r="PD1" s="6"/>
      <c r="PE1" s="6"/>
      <c r="PF1" s="6"/>
      <c r="PG1" s="6"/>
      <c r="PH1" s="6"/>
      <c r="PI1" s="6"/>
      <c r="PJ1" s="6"/>
      <c r="PK1" s="6"/>
      <c r="PL1" s="6"/>
      <c r="PM1" s="6"/>
      <c r="PN1" s="6"/>
      <c r="PO1" s="6"/>
      <c r="PP1" s="6"/>
      <c r="PQ1" s="6"/>
      <c r="PR1" s="6"/>
      <c r="PS1" s="6"/>
      <c r="PT1" s="6"/>
      <c r="PU1" s="6"/>
      <c r="PV1" s="6"/>
      <c r="PW1" s="6"/>
      <c r="PX1" s="6"/>
      <c r="PY1" s="6"/>
      <c r="PZ1" s="6"/>
      <c r="QA1" s="6"/>
      <c r="QB1" s="6"/>
      <c r="QC1" s="6"/>
      <c r="QD1" s="6"/>
      <c r="QE1" s="6"/>
      <c r="QF1" s="6"/>
      <c r="QG1" s="6"/>
      <c r="QH1" s="6"/>
      <c r="QI1" s="6"/>
      <c r="QJ1" s="6"/>
      <c r="QK1" s="6"/>
      <c r="QL1" s="6"/>
      <c r="QM1" s="6"/>
      <c r="QN1" s="6"/>
      <c r="QO1" s="6"/>
      <c r="QP1" s="6"/>
      <c r="QQ1" s="6"/>
      <c r="QR1" s="6"/>
      <c r="QS1" s="6"/>
      <c r="QT1" s="6"/>
      <c r="QU1" s="6"/>
      <c r="QV1" s="6"/>
      <c r="QW1" s="6"/>
      <c r="QX1" s="6"/>
      <c r="QY1" s="6"/>
      <c r="QZ1" s="6"/>
      <c r="RA1" s="6"/>
      <c r="RB1" s="6"/>
      <c r="RC1" s="6"/>
      <c r="RD1" s="6"/>
      <c r="RE1" s="6"/>
      <c r="RF1" s="6"/>
      <c r="RG1" s="6"/>
      <c r="RH1" s="6"/>
      <c r="RI1" s="6"/>
      <c r="RJ1" s="6"/>
      <c r="RK1" s="6"/>
      <c r="RL1" s="6"/>
      <c r="RM1" s="6"/>
      <c r="RN1" s="6"/>
      <c r="RO1" s="6"/>
      <c r="RP1" s="6"/>
      <c r="RQ1" s="6"/>
      <c r="RR1" s="6"/>
      <c r="RS1" s="6"/>
      <c r="RT1" s="6"/>
      <c r="RU1" s="6"/>
      <c r="RV1" s="6"/>
      <c r="RW1" s="6"/>
      <c r="RX1" s="6"/>
      <c r="RY1" s="6"/>
      <c r="RZ1" s="6"/>
      <c r="SA1" s="6"/>
      <c r="SB1" s="6"/>
      <c r="SC1" s="6"/>
      <c r="SD1" s="6"/>
      <c r="SE1" s="6"/>
      <c r="SF1" s="6"/>
      <c r="SG1" s="6"/>
      <c r="SH1" s="6"/>
      <c r="SI1" s="6"/>
      <c r="SJ1" s="6"/>
      <c r="SK1" s="6"/>
      <c r="SL1" s="6"/>
      <c r="SM1" s="6"/>
      <c r="SN1" s="6"/>
      <c r="SO1" s="6"/>
      <c r="SP1" s="6"/>
      <c r="SQ1" s="6"/>
      <c r="SR1" s="6"/>
      <c r="SS1" s="6"/>
      <c r="ST1" s="6"/>
      <c r="SU1" s="6"/>
      <c r="SV1" s="6"/>
      <c r="SW1" s="6"/>
      <c r="SX1" s="6"/>
      <c r="SY1" s="6"/>
      <c r="SZ1" s="6"/>
      <c r="TA1" s="6"/>
      <c r="TB1" s="6"/>
      <c r="TC1" s="6"/>
      <c r="TD1" s="6"/>
      <c r="TE1" s="6"/>
      <c r="TF1" s="6"/>
      <c r="TG1" s="6"/>
      <c r="TH1" s="6"/>
      <c r="TI1" s="6"/>
      <c r="TJ1" s="6"/>
      <c r="TK1" s="6"/>
      <c r="TL1" s="6"/>
      <c r="TM1" s="6"/>
      <c r="TN1" s="6"/>
      <c r="TO1" s="6"/>
      <c r="TP1" s="6"/>
      <c r="TQ1" s="6"/>
      <c r="TR1" s="6"/>
      <c r="TS1" s="6"/>
      <c r="TT1" s="6"/>
      <c r="TU1" s="6"/>
      <c r="TV1" s="6"/>
      <c r="TW1" s="6"/>
      <c r="TX1" s="6"/>
      <c r="TY1" s="6"/>
      <c r="TZ1" s="6"/>
      <c r="UA1" s="6"/>
      <c r="UB1" s="6"/>
      <c r="UC1" s="6"/>
      <c r="UD1" s="6"/>
      <c r="UE1" s="6"/>
      <c r="UF1" s="6"/>
      <c r="UG1" s="6"/>
      <c r="UH1" s="6"/>
      <c r="UI1" s="6"/>
      <c r="UJ1" s="6"/>
      <c r="UK1" s="6"/>
      <c r="UL1" s="6"/>
      <c r="UM1" s="6"/>
      <c r="UN1" s="6"/>
      <c r="UO1" s="6"/>
      <c r="UP1" s="6"/>
      <c r="UQ1" s="6"/>
      <c r="UR1" s="6"/>
      <c r="US1" s="6"/>
      <c r="UT1" s="6"/>
      <c r="UU1" s="6"/>
      <c r="UV1" s="6"/>
      <c r="UW1" s="6"/>
      <c r="UX1" s="6"/>
      <c r="UY1" s="6"/>
      <c r="UZ1" s="6"/>
      <c r="VA1" s="6"/>
      <c r="VB1" s="6"/>
      <c r="VC1" s="6"/>
      <c r="VD1" s="6"/>
      <c r="VE1" s="6"/>
      <c r="VF1" s="6"/>
      <c r="VG1" s="6"/>
      <c r="VH1" s="6"/>
      <c r="VI1" s="6"/>
      <c r="VJ1" s="6"/>
      <c r="VK1" s="6"/>
      <c r="VL1" s="6"/>
      <c r="VM1" s="6"/>
      <c r="VN1" s="6"/>
      <c r="VO1" s="6"/>
      <c r="VP1" s="6"/>
      <c r="VQ1" s="6"/>
      <c r="VR1" s="6"/>
      <c r="VS1" s="6"/>
      <c r="VT1" s="6"/>
      <c r="VU1" s="6"/>
      <c r="VV1" s="6"/>
      <c r="VW1" s="6"/>
      <c r="VX1" s="6"/>
      <c r="VY1" s="6"/>
      <c r="VZ1" s="6"/>
      <c r="WA1" s="6"/>
      <c r="WB1" s="6"/>
      <c r="WC1" s="6"/>
      <c r="WD1" s="6"/>
      <c r="WE1" s="6"/>
      <c r="WF1" s="6"/>
      <c r="WG1" s="6"/>
      <c r="WH1" s="6"/>
      <c r="WI1" s="6"/>
      <c r="WJ1" s="6"/>
      <c r="WK1" s="6"/>
      <c r="WL1" s="6"/>
      <c r="WM1" s="6"/>
      <c r="WN1" s="6"/>
      <c r="WO1" s="6"/>
      <c r="WP1" s="6"/>
      <c r="WQ1" s="6"/>
      <c r="WR1" s="6"/>
      <c r="WS1" s="6"/>
      <c r="WT1" s="6"/>
      <c r="WU1" s="6"/>
      <c r="WV1" s="6"/>
      <c r="WW1" s="6"/>
      <c r="WX1" s="6"/>
      <c r="WY1" s="6"/>
      <c r="WZ1" s="6"/>
      <c r="XA1" s="6"/>
      <c r="XB1" s="6"/>
      <c r="XC1" s="6"/>
      <c r="XD1" s="6"/>
      <c r="XE1" s="6"/>
      <c r="XF1" s="6"/>
      <c r="XG1" s="6"/>
      <c r="XH1" s="6"/>
      <c r="XI1" s="6"/>
      <c r="XJ1" s="6"/>
      <c r="XK1" s="6"/>
      <c r="XL1" s="6"/>
      <c r="XM1" s="6"/>
      <c r="XN1" s="6"/>
      <c r="XO1" s="6"/>
      <c r="XP1" s="6"/>
      <c r="XQ1" s="6"/>
      <c r="XR1" s="6"/>
      <c r="XS1" s="6"/>
      <c r="XT1" s="6"/>
      <c r="XU1" s="6"/>
      <c r="XV1" s="6"/>
      <c r="XW1" s="6"/>
      <c r="XX1" s="6"/>
      <c r="XY1" s="6"/>
      <c r="XZ1" s="6"/>
      <c r="YA1" s="6"/>
      <c r="YB1" s="6"/>
      <c r="YC1" s="6"/>
      <c r="YD1" s="6"/>
      <c r="YE1" s="6"/>
      <c r="YF1" s="6"/>
      <c r="YG1" s="6"/>
      <c r="YH1" s="6"/>
      <c r="YI1" s="6"/>
      <c r="YJ1" s="6"/>
      <c r="YK1" s="6"/>
      <c r="YL1" s="6"/>
      <c r="YM1" s="6"/>
      <c r="YN1" s="6"/>
      <c r="YO1" s="6"/>
      <c r="YP1" s="6"/>
      <c r="YQ1" s="6"/>
      <c r="YR1" s="6"/>
      <c r="YS1" s="6"/>
      <c r="YT1" s="6"/>
      <c r="YU1" s="6"/>
      <c r="YV1" s="6"/>
      <c r="YW1" s="6"/>
      <c r="YX1" s="6"/>
      <c r="YY1" s="6"/>
      <c r="YZ1" s="6"/>
      <c r="ZA1" s="6"/>
      <c r="ZB1" s="6"/>
      <c r="ZC1" s="6"/>
      <c r="ZD1" s="6"/>
      <c r="ZE1" s="6"/>
      <c r="ZF1" s="6"/>
      <c r="ZG1" s="6"/>
      <c r="ZH1" s="6"/>
      <c r="ZI1" s="6"/>
      <c r="ZJ1" s="6"/>
      <c r="ZK1" s="6"/>
      <c r="ZL1" s="6"/>
      <c r="ZM1" s="6"/>
      <c r="ZN1" s="6"/>
      <c r="ZO1" s="6"/>
      <c r="ZP1" s="6"/>
      <c r="ZQ1" s="6"/>
      <c r="ZR1" s="6"/>
      <c r="ZS1" s="6"/>
      <c r="ZT1" s="6"/>
      <c r="ZU1" s="6"/>
      <c r="ZV1" s="6"/>
      <c r="ZW1" s="6"/>
      <c r="ZX1" s="6"/>
      <c r="ZY1" s="6"/>
      <c r="ZZ1" s="6"/>
      <c r="AAA1" s="6"/>
      <c r="AAB1" s="6"/>
      <c r="AAC1" s="6"/>
      <c r="AAD1" s="6"/>
      <c r="AAE1" s="6"/>
      <c r="AAF1" s="6"/>
      <c r="AAG1" s="6"/>
      <c r="AAH1" s="6"/>
      <c r="AAI1" s="6"/>
      <c r="AAJ1" s="6"/>
      <c r="AAK1" s="6"/>
      <c r="AAL1" s="6"/>
      <c r="AAM1" s="6"/>
      <c r="AAN1" s="6"/>
      <c r="AAO1" s="6"/>
      <c r="AAP1" s="6"/>
      <c r="AAQ1" s="6"/>
      <c r="AAR1" s="6"/>
      <c r="AAS1" s="6"/>
      <c r="AAT1" s="6"/>
      <c r="AAU1" s="6"/>
      <c r="AAV1" s="6"/>
      <c r="AAW1" s="6"/>
      <c r="AAX1" s="6"/>
      <c r="AAY1" s="6"/>
      <c r="AAZ1" s="6"/>
      <c r="ABA1" s="6"/>
      <c r="ABB1" s="6"/>
      <c r="ABC1" s="6"/>
      <c r="ABD1" s="6"/>
      <c r="ABE1" s="6"/>
      <c r="ABF1" s="6"/>
      <c r="ABG1" s="6"/>
      <c r="ABH1" s="6"/>
      <c r="ABI1" s="6"/>
      <c r="ABJ1" s="6"/>
      <c r="ABK1" s="6"/>
      <c r="ABL1" s="6"/>
      <c r="ABM1" s="6"/>
      <c r="ABN1" s="6"/>
      <c r="ABO1" s="6"/>
      <c r="ABP1" s="6"/>
      <c r="ABQ1" s="6"/>
      <c r="ABR1" s="6"/>
      <c r="ABS1" s="6"/>
      <c r="ABT1" s="6"/>
      <c r="ABU1" s="6"/>
      <c r="ABV1" s="6"/>
      <c r="ABW1" s="6"/>
      <c r="ABX1" s="6"/>
      <c r="ABY1" s="6"/>
      <c r="ABZ1" s="6"/>
      <c r="ACA1" s="6"/>
      <c r="ACB1" s="6"/>
      <c r="ACC1" s="6"/>
      <c r="ACD1" s="6"/>
      <c r="ACE1" s="6"/>
      <c r="ACF1" s="6"/>
      <c r="ACG1" s="6"/>
      <c r="ACH1" s="6"/>
      <c r="ACI1" s="6"/>
      <c r="ACJ1" s="6"/>
      <c r="ACK1" s="6"/>
      <c r="ACL1" s="6"/>
      <c r="ACM1" s="6"/>
      <c r="ACN1" s="6"/>
      <c r="ACO1" s="6"/>
      <c r="ACP1" s="6"/>
      <c r="ACQ1" s="6"/>
      <c r="ACR1" s="6"/>
      <c r="ACS1" s="6"/>
      <c r="ACT1" s="6"/>
      <c r="ACU1" s="6"/>
      <c r="ACV1" s="6"/>
      <c r="ACW1" s="6"/>
      <c r="ACX1" s="6"/>
      <c r="ACY1" s="6"/>
      <c r="ACZ1" s="6"/>
      <c r="ADA1" s="6"/>
      <c r="ADB1" s="6"/>
      <c r="ADC1" s="6"/>
      <c r="ADD1" s="6"/>
      <c r="ADE1" s="6"/>
      <c r="ADF1" s="6"/>
      <c r="ADG1" s="6"/>
      <c r="ADH1" s="6"/>
      <c r="ADI1" s="6"/>
      <c r="ADJ1" s="6"/>
      <c r="ADK1" s="6"/>
      <c r="ADL1" s="6"/>
      <c r="ADM1" s="6"/>
      <c r="ADN1" s="6"/>
      <c r="ADO1" s="6"/>
      <c r="ADP1" s="6"/>
      <c r="ADQ1" s="6"/>
      <c r="ADR1" s="6"/>
      <c r="ADS1" s="6"/>
      <c r="ADT1" s="6"/>
      <c r="ADU1" s="6"/>
      <c r="ADV1" s="6"/>
      <c r="ADW1" s="6"/>
      <c r="ADX1" s="6"/>
      <c r="ADY1" s="6"/>
      <c r="ADZ1" s="6"/>
      <c r="AEA1" s="6"/>
      <c r="AEB1" s="6"/>
      <c r="AEC1" s="6"/>
      <c r="AED1" s="6"/>
      <c r="AEE1" s="6"/>
      <c r="AEF1" s="6"/>
      <c r="AEG1" s="6"/>
      <c r="AEH1" s="6"/>
      <c r="AEI1" s="6"/>
      <c r="AEJ1" s="6"/>
      <c r="AEK1" s="6"/>
      <c r="AEL1" s="6"/>
      <c r="AEM1" s="6"/>
      <c r="AEN1" s="6"/>
      <c r="AEO1" s="6"/>
      <c r="AEP1" s="6"/>
      <c r="AEQ1" s="6"/>
      <c r="AER1" s="6"/>
      <c r="AES1" s="6"/>
      <c r="AET1" s="6"/>
      <c r="AEU1" s="6"/>
      <c r="AEV1" s="6"/>
      <c r="AEW1" s="6"/>
      <c r="AEX1" s="6"/>
      <c r="AEY1" s="6"/>
      <c r="AEZ1" s="6"/>
      <c r="AFA1" s="6"/>
      <c r="AFB1" s="6"/>
      <c r="AFC1" s="6"/>
      <c r="AFD1" s="6"/>
      <c r="AFE1" s="6"/>
      <c r="AFF1" s="6"/>
      <c r="AFG1" s="6"/>
      <c r="AFH1" s="6"/>
      <c r="AFI1" s="6"/>
      <c r="AFJ1" s="6"/>
      <c r="AFK1" s="6"/>
      <c r="AFL1" s="6"/>
      <c r="AFM1" s="6"/>
      <c r="AFN1" s="6"/>
      <c r="AFO1" s="6"/>
      <c r="AFP1" s="6"/>
      <c r="AFQ1" s="6"/>
      <c r="AFR1" s="6"/>
      <c r="AFS1" s="6"/>
      <c r="AFT1" s="6"/>
      <c r="AFU1" s="6"/>
      <c r="AFV1" s="6"/>
      <c r="AFW1" s="6"/>
      <c r="AFX1" s="6"/>
      <c r="AFY1" s="6"/>
      <c r="AFZ1" s="6"/>
      <c r="AGA1" s="6"/>
      <c r="AGB1" s="6"/>
      <c r="AGC1" s="6"/>
      <c r="AGD1" s="6"/>
      <c r="AGE1" s="6"/>
      <c r="AGF1" s="6"/>
      <c r="AGG1" s="6"/>
      <c r="AGH1" s="6"/>
      <c r="AGI1" s="6"/>
      <c r="AGJ1" s="6"/>
      <c r="AGK1" s="6"/>
      <c r="AGL1" s="6"/>
      <c r="AGM1" s="6"/>
      <c r="AGN1" s="6"/>
      <c r="AGO1" s="6"/>
      <c r="AGP1" s="6"/>
      <c r="AGQ1" s="6"/>
      <c r="AGR1" s="6"/>
      <c r="AGS1" s="6"/>
      <c r="AGT1" s="6"/>
      <c r="AGU1" s="6"/>
      <c r="AGV1" s="6"/>
      <c r="AGW1" s="6"/>
      <c r="AGX1" s="6"/>
      <c r="AGY1" s="6"/>
      <c r="AGZ1" s="6"/>
      <c r="AHA1" s="6"/>
      <c r="AHB1" s="6"/>
      <c r="AHC1" s="6"/>
      <c r="AHD1" s="6"/>
      <c r="AHE1" s="6"/>
      <c r="AHF1" s="6"/>
      <c r="AHG1" s="6"/>
      <c r="AHH1" s="6"/>
      <c r="AHI1" s="6"/>
      <c r="AHJ1" s="6"/>
      <c r="AHK1" s="6"/>
      <c r="AHL1" s="6"/>
      <c r="AHM1" s="6"/>
      <c r="AHN1" s="6"/>
      <c r="AHO1" s="6"/>
      <c r="AHP1" s="6"/>
      <c r="AHQ1" s="6"/>
      <c r="AHR1" s="6"/>
      <c r="AHS1" s="6"/>
      <c r="AHT1" s="6"/>
      <c r="AHU1" s="6"/>
      <c r="AHV1" s="6"/>
      <c r="AHW1" s="6"/>
      <c r="AHX1" s="6"/>
      <c r="AHY1" s="6"/>
      <c r="AHZ1" s="6"/>
      <c r="AIA1" s="6"/>
      <c r="AIB1" s="6"/>
      <c r="AIC1" s="6"/>
      <c r="AID1" s="6"/>
      <c r="AIE1" s="6"/>
      <c r="AIF1" s="6"/>
      <c r="AIG1" s="6"/>
      <c r="AIH1" s="6"/>
      <c r="AII1" s="6"/>
      <c r="AIJ1" s="6"/>
      <c r="AIK1" s="6"/>
      <c r="AIL1" s="6"/>
      <c r="AIM1" s="6"/>
      <c r="AIN1" s="6"/>
      <c r="AIO1" s="6"/>
      <c r="AIP1" s="6"/>
      <c r="AIQ1" s="6"/>
      <c r="AIR1" s="6"/>
      <c r="AIS1" s="6"/>
      <c r="AIT1" s="6"/>
      <c r="AIU1" s="6"/>
      <c r="AIV1" s="6"/>
      <c r="AIW1" s="6"/>
      <c r="AIX1" s="6"/>
      <c r="AIY1" s="6"/>
      <c r="AIZ1" s="6"/>
      <c r="AJA1" s="6"/>
      <c r="AJB1" s="6"/>
      <c r="AJC1" s="6"/>
      <c r="AJD1" s="6"/>
      <c r="AJE1" s="6"/>
      <c r="AJF1" s="6"/>
      <c r="AJG1" s="6"/>
      <c r="AJH1" s="6"/>
      <c r="AJI1" s="6"/>
      <c r="AJJ1" s="6"/>
      <c r="AJK1" s="6"/>
      <c r="AJL1" s="6"/>
      <c r="AJM1" s="6"/>
      <c r="AJN1" s="6"/>
      <c r="AJO1" s="6"/>
      <c r="AJP1" s="6"/>
      <c r="AJQ1" s="6"/>
      <c r="AJR1" s="6"/>
      <c r="AJS1" s="6"/>
      <c r="AJT1" s="6"/>
      <c r="AJU1" s="6"/>
      <c r="AJV1" s="6"/>
      <c r="AJW1" s="6"/>
      <c r="AJX1" s="6"/>
      <c r="AJY1" s="6"/>
      <c r="AJZ1" s="6"/>
      <c r="AKA1" s="6"/>
      <c r="AKB1" s="6"/>
      <c r="AKC1" s="6"/>
      <c r="AKD1" s="6"/>
      <c r="AKE1" s="6"/>
      <c r="AKF1" s="6"/>
      <c r="AKG1" s="6"/>
      <c r="AKH1" s="6"/>
      <c r="AKI1" s="6"/>
      <c r="AKJ1" s="6"/>
      <c r="AKK1" s="6"/>
      <c r="AKL1" s="6"/>
      <c r="AKM1" s="6"/>
      <c r="AKN1" s="6"/>
      <c r="AKO1" s="6"/>
      <c r="AKP1" s="6"/>
      <c r="AKQ1" s="6"/>
      <c r="AKR1" s="6"/>
      <c r="AKS1" s="6"/>
      <c r="AKT1" s="6"/>
      <c r="AKU1" s="6"/>
      <c r="AKV1" s="6"/>
      <c r="AKW1" s="6"/>
      <c r="AKX1" s="6"/>
      <c r="AKY1" s="6"/>
      <c r="AKZ1" s="6"/>
      <c r="ALA1" s="6"/>
      <c r="ALB1" s="6"/>
      <c r="ALC1" s="6"/>
      <c r="ALD1" s="6"/>
      <c r="ALE1" s="6"/>
      <c r="ALF1" s="6"/>
      <c r="ALG1" s="6"/>
      <c r="ALH1" s="6"/>
      <c r="ALI1" s="6"/>
      <c r="ALJ1" s="6"/>
      <c r="ALK1" s="6"/>
      <c r="ALL1" s="6"/>
      <c r="ALM1" s="6"/>
      <c r="ALN1" s="6"/>
      <c r="ALO1" s="6"/>
      <c r="ALP1" s="6"/>
      <c r="ALQ1" s="6"/>
      <c r="ALR1" s="6"/>
      <c r="ALS1" s="6"/>
      <c r="ALT1" s="6"/>
      <c r="ALU1" s="6"/>
      <c r="ALV1" s="6"/>
      <c r="ALW1" s="6"/>
      <c r="ALX1" s="6"/>
      <c r="ALY1" s="6"/>
      <c r="ALZ1" s="6"/>
      <c r="AMA1" s="6"/>
      <c r="AMB1" s="6"/>
      <c r="AMC1" s="6"/>
      <c r="AMD1" s="6"/>
      <c r="AME1" s="6"/>
      <c r="AMF1" s="6"/>
      <c r="AMG1" s="6"/>
      <c r="AMH1" s="6"/>
      <c r="AMI1" s="6"/>
      <c r="AMJ1" s="6"/>
      <c r="AMK1" s="6"/>
      <c r="AML1" s="6"/>
      <c r="AMM1" s="6"/>
      <c r="AMN1" s="6"/>
      <c r="AMO1" s="6"/>
      <c r="AMP1" s="6"/>
      <c r="AMQ1" s="6"/>
      <c r="AMR1" s="6"/>
      <c r="AMS1" s="6"/>
      <c r="AMT1" s="6"/>
      <c r="AMU1" s="6"/>
      <c r="AMV1" s="6"/>
      <c r="AMW1" s="6"/>
      <c r="AMX1" s="6"/>
      <c r="AMY1" s="6"/>
      <c r="AMZ1" s="6"/>
      <c r="ANA1" s="6"/>
      <c r="ANB1" s="6"/>
      <c r="ANC1" s="6"/>
      <c r="AND1" s="6"/>
      <c r="ANE1" s="6"/>
      <c r="ANF1" s="6"/>
      <c r="ANG1" s="6"/>
      <c r="ANH1" s="6"/>
      <c r="ANI1" s="6"/>
      <c r="ANJ1" s="6"/>
      <c r="ANK1" s="6"/>
      <c r="ANL1" s="6"/>
      <c r="ANM1" s="6"/>
      <c r="ANN1" s="6"/>
      <c r="ANO1" s="6"/>
      <c r="ANP1" s="6"/>
      <c r="ANQ1" s="6"/>
      <c r="ANR1" s="6"/>
      <c r="ANS1" s="6"/>
      <c r="ANT1" s="6"/>
      <c r="ANU1" s="6"/>
      <c r="ANV1" s="6"/>
      <c r="ANW1" s="6"/>
      <c r="ANX1" s="6"/>
      <c r="ANY1" s="6"/>
      <c r="ANZ1" s="6"/>
      <c r="AOA1" s="6"/>
      <c r="AOB1" s="6"/>
      <c r="AOC1" s="6"/>
      <c r="AOD1" s="6"/>
      <c r="AOE1" s="6"/>
      <c r="AOF1" s="6"/>
      <c r="AOG1" s="6"/>
      <c r="AOH1" s="6"/>
      <c r="AOI1" s="6"/>
      <c r="AOJ1" s="6"/>
      <c r="AOK1" s="6"/>
      <c r="AOL1" s="6"/>
      <c r="AOM1" s="6"/>
      <c r="AON1" s="6"/>
      <c r="AOO1" s="6"/>
      <c r="AOP1" s="6"/>
      <c r="AOQ1" s="6"/>
      <c r="AOR1" s="6"/>
      <c r="AOS1" s="6"/>
      <c r="AOT1" s="6"/>
      <c r="AOU1" s="6"/>
      <c r="AOV1" s="6"/>
      <c r="AOW1" s="6"/>
      <c r="AOX1" s="6"/>
      <c r="AOY1" s="6"/>
      <c r="AOZ1" s="6"/>
      <c r="APA1" s="6"/>
      <c r="APB1" s="6"/>
      <c r="APC1" s="6"/>
      <c r="APD1" s="6"/>
      <c r="APE1" s="6"/>
      <c r="APF1" s="6"/>
      <c r="APG1" s="6"/>
      <c r="APH1" s="6"/>
      <c r="API1" s="6"/>
      <c r="APJ1" s="6"/>
      <c r="APK1" s="6"/>
      <c r="APL1" s="6"/>
      <c r="APM1" s="6"/>
      <c r="APN1" s="6"/>
      <c r="APO1" s="6"/>
      <c r="APP1" s="6"/>
      <c r="APQ1" s="6"/>
      <c r="APR1" s="6"/>
      <c r="APS1" s="6"/>
      <c r="APT1" s="6"/>
      <c r="APU1" s="6"/>
      <c r="APV1" s="6"/>
      <c r="APW1" s="6"/>
      <c r="APX1" s="6"/>
      <c r="APY1" s="6"/>
      <c r="APZ1" s="6"/>
      <c r="AQA1" s="6"/>
      <c r="AQB1" s="6"/>
      <c r="AQC1" s="6"/>
      <c r="AQD1" s="6"/>
      <c r="AQE1" s="6"/>
      <c r="AQF1" s="6"/>
      <c r="AQG1" s="6"/>
      <c r="AQH1" s="6"/>
      <c r="AQI1" s="6"/>
      <c r="AQJ1" s="6"/>
      <c r="AQK1" s="6"/>
      <c r="AQL1" s="6"/>
      <c r="AQM1" s="6"/>
      <c r="AQN1" s="6"/>
      <c r="AQO1" s="6"/>
      <c r="AQP1" s="6"/>
      <c r="AQQ1" s="6"/>
      <c r="AQR1" s="6"/>
      <c r="AQS1" s="6"/>
      <c r="AQT1" s="6"/>
      <c r="AQU1" s="6"/>
      <c r="AQV1" s="6"/>
      <c r="AQW1" s="6"/>
      <c r="AQX1" s="6"/>
      <c r="AQY1" s="6"/>
      <c r="AQZ1" s="6"/>
      <c r="ARA1" s="6"/>
      <c r="ARB1" s="6"/>
      <c r="ARC1" s="6"/>
      <c r="ARD1" s="6"/>
      <c r="ARE1" s="6"/>
      <c r="ARF1" s="6"/>
      <c r="ARG1" s="6"/>
      <c r="ARH1" s="6"/>
      <c r="ARI1" s="6"/>
      <c r="ARJ1" s="6"/>
      <c r="ARK1" s="6"/>
      <c r="ARL1" s="6"/>
      <c r="ARM1" s="6"/>
      <c r="ARN1" s="6"/>
      <c r="ARO1" s="6"/>
      <c r="ARP1" s="6"/>
      <c r="ARQ1" s="6"/>
      <c r="ARR1" s="6"/>
      <c r="ARS1" s="6"/>
      <c r="ART1" s="6"/>
      <c r="ARU1" s="6"/>
      <c r="ARV1" s="6"/>
      <c r="ARW1" s="6"/>
      <c r="ARX1" s="6"/>
      <c r="ARY1" s="6"/>
      <c r="ARZ1" s="6"/>
      <c r="ASA1" s="6"/>
      <c r="ASB1" s="6"/>
      <c r="ASC1" s="6"/>
      <c r="ASD1" s="6"/>
      <c r="ASE1" s="6"/>
      <c r="ASF1" s="6"/>
      <c r="ASG1" s="6"/>
      <c r="ASH1" s="6"/>
      <c r="ASI1" s="6"/>
      <c r="ASJ1" s="6"/>
      <c r="ASK1" s="6"/>
      <c r="ASL1" s="6"/>
      <c r="ASM1" s="6"/>
      <c r="ASN1" s="6"/>
      <c r="ASO1" s="6"/>
      <c r="ASP1" s="6"/>
      <c r="ASQ1" s="6"/>
      <c r="ASR1" s="6"/>
      <c r="ASS1" s="6"/>
      <c r="AST1" s="6"/>
      <c r="ASU1" s="6"/>
      <c r="ASV1" s="6"/>
      <c r="ASW1" s="6"/>
      <c r="ASX1" s="6"/>
      <c r="ASY1" s="6"/>
      <c r="ASZ1" s="6"/>
      <c r="ATA1" s="6"/>
      <c r="ATB1" s="6"/>
      <c r="ATC1" s="6"/>
      <c r="ATD1" s="6"/>
      <c r="ATE1" s="6"/>
      <c r="ATF1" s="6"/>
      <c r="ATG1" s="6"/>
      <c r="ATH1" s="6"/>
      <c r="ATI1" s="6"/>
      <c r="ATJ1" s="6"/>
      <c r="ATK1" s="6"/>
      <c r="ATL1" s="6"/>
      <c r="ATM1" s="6"/>
      <c r="ATN1" s="6"/>
      <c r="ATO1" s="6"/>
      <c r="ATP1" s="6"/>
      <c r="ATQ1" s="6"/>
      <c r="ATR1" s="6"/>
      <c r="ATS1" s="6"/>
      <c r="ATT1" s="6"/>
      <c r="ATU1" s="6"/>
      <c r="ATV1" s="6"/>
      <c r="ATW1" s="6"/>
      <c r="ATX1" s="6"/>
      <c r="ATY1" s="6"/>
      <c r="ATZ1" s="6"/>
      <c r="AUA1" s="6"/>
      <c r="AUB1" s="6"/>
      <c r="AUC1" s="6"/>
      <c r="AUD1" s="6"/>
      <c r="AUE1" s="6"/>
      <c r="AUF1" s="6"/>
      <c r="AUG1" s="6"/>
      <c r="AUH1" s="6"/>
      <c r="AUI1" s="6"/>
      <c r="AUJ1" s="6"/>
      <c r="AUK1" s="6"/>
      <c r="AUL1" s="6"/>
      <c r="AUM1" s="6"/>
      <c r="AUN1" s="6"/>
      <c r="AUO1" s="6"/>
      <c r="AUP1" s="6"/>
      <c r="AUQ1" s="6"/>
      <c r="AUR1" s="6"/>
      <c r="AUS1" s="6"/>
      <c r="AUT1" s="6"/>
      <c r="AUU1" s="6"/>
      <c r="AUV1" s="6"/>
      <c r="AUW1" s="6"/>
      <c r="AUX1" s="6"/>
      <c r="AUY1" s="6"/>
      <c r="AUZ1" s="6"/>
      <c r="AVA1" s="6"/>
      <c r="AVB1" s="6"/>
      <c r="AVC1" s="6"/>
      <c r="AVD1" s="6"/>
      <c r="AVE1" s="6"/>
      <c r="AVF1" s="6"/>
      <c r="AVG1" s="6"/>
      <c r="AVH1" s="6"/>
      <c r="AVI1" s="6"/>
      <c r="AVJ1" s="6"/>
      <c r="AVK1" s="6"/>
      <c r="AVL1" s="6"/>
      <c r="AVM1" s="6"/>
      <c r="AVN1" s="6"/>
      <c r="AVO1" s="6"/>
      <c r="AVP1" s="6"/>
      <c r="AVQ1" s="6"/>
      <c r="AVR1" s="6"/>
      <c r="AVS1" s="6"/>
      <c r="AVT1" s="6"/>
      <c r="AVU1" s="6"/>
      <c r="AVV1" s="6"/>
      <c r="AVW1" s="6"/>
      <c r="AVX1" s="6"/>
      <c r="AVY1" s="6"/>
      <c r="AVZ1" s="6"/>
      <c r="AWA1" s="6"/>
      <c r="AWB1" s="6"/>
      <c r="AWC1" s="6"/>
      <c r="AWD1" s="6"/>
      <c r="AWE1" s="6"/>
      <c r="AWF1" s="6"/>
      <c r="AWG1" s="6"/>
      <c r="AWH1" s="6"/>
      <c r="AWI1" s="6"/>
      <c r="AWJ1" s="6"/>
      <c r="AWK1" s="6"/>
      <c r="AWL1" s="6"/>
      <c r="AWM1" s="6"/>
      <c r="AWN1" s="6"/>
      <c r="AWO1" s="6"/>
      <c r="AWP1" s="6"/>
      <c r="AWQ1" s="6"/>
      <c r="AWR1" s="6"/>
      <c r="AWS1" s="6"/>
      <c r="AWT1" s="6"/>
      <c r="AWU1" s="6"/>
      <c r="AWV1" s="6"/>
      <c r="AWW1" s="6"/>
      <c r="AWX1" s="6"/>
      <c r="AWY1" s="6"/>
      <c r="AWZ1" s="6"/>
      <c r="AXA1" s="6"/>
      <c r="AXB1" s="6"/>
      <c r="AXC1" s="6"/>
      <c r="AXD1" s="6"/>
      <c r="AXE1" s="6"/>
      <c r="AXF1" s="6"/>
      <c r="AXG1" s="6"/>
      <c r="AXH1" s="6"/>
      <c r="AXI1" s="6"/>
      <c r="AXJ1" s="6"/>
      <c r="AXK1" s="6"/>
      <c r="AXL1" s="6"/>
      <c r="AXM1" s="6"/>
      <c r="AXN1" s="6"/>
      <c r="AXO1" s="6"/>
      <c r="AXP1" s="6"/>
      <c r="AXQ1" s="6"/>
      <c r="AXR1" s="6"/>
      <c r="AXS1" s="6"/>
      <c r="AXT1" s="6"/>
      <c r="AXU1" s="6"/>
      <c r="AXV1" s="6"/>
      <c r="AXW1" s="6"/>
      <c r="AXX1" s="6"/>
      <c r="AXY1" s="6"/>
      <c r="AXZ1" s="6"/>
      <c r="AYA1" s="6"/>
      <c r="AYB1" s="6"/>
      <c r="AYC1" s="6"/>
      <c r="AYD1" s="6"/>
      <c r="AYE1" s="6"/>
      <c r="AYF1" s="6"/>
      <c r="AYG1" s="6"/>
      <c r="AYH1" s="6"/>
      <c r="AYI1" s="6"/>
      <c r="AYJ1" s="6"/>
      <c r="AYK1" s="6"/>
      <c r="AYL1" s="6"/>
      <c r="AYM1" s="6"/>
      <c r="AYN1" s="6"/>
      <c r="AYO1" s="6"/>
      <c r="AYP1" s="6"/>
      <c r="AYQ1" s="6"/>
      <c r="AYR1" s="6"/>
      <c r="AYS1" s="6"/>
      <c r="AYT1" s="6"/>
      <c r="AYU1" s="6"/>
      <c r="AYV1" s="6"/>
      <c r="AYW1" s="6"/>
      <c r="AYX1" s="6"/>
      <c r="AYY1" s="6"/>
      <c r="AYZ1" s="6"/>
      <c r="AZA1" s="6"/>
      <c r="AZB1" s="6"/>
      <c r="AZC1" s="6"/>
      <c r="AZD1" s="6"/>
      <c r="AZE1" s="6"/>
      <c r="AZF1" s="6"/>
      <c r="AZG1" s="6"/>
      <c r="AZH1" s="6"/>
      <c r="AZI1" s="6"/>
      <c r="AZJ1" s="6"/>
      <c r="AZK1" s="6"/>
      <c r="AZL1" s="6"/>
      <c r="AZM1" s="6"/>
      <c r="AZN1" s="6"/>
      <c r="AZO1" s="6"/>
      <c r="AZP1" s="6"/>
      <c r="AZQ1" s="6"/>
      <c r="AZR1" s="6"/>
      <c r="AZS1" s="6"/>
      <c r="AZT1" s="6"/>
      <c r="AZU1" s="6"/>
      <c r="AZV1" s="6"/>
      <c r="AZW1" s="6"/>
      <c r="AZX1" s="6"/>
      <c r="AZY1" s="6"/>
      <c r="AZZ1" s="6"/>
      <c r="BAA1" s="6"/>
      <c r="BAB1" s="6"/>
      <c r="BAC1" s="6"/>
      <c r="BAD1" s="6"/>
      <c r="BAE1" s="6"/>
      <c r="BAF1" s="6"/>
      <c r="BAG1" s="6"/>
      <c r="BAH1" s="6"/>
      <c r="BAI1" s="6"/>
      <c r="BAJ1" s="6"/>
      <c r="BAK1" s="6"/>
      <c r="BAL1" s="6"/>
      <c r="BAM1" s="6"/>
      <c r="BAN1" s="6"/>
      <c r="BAO1" s="6"/>
      <c r="BAP1" s="6"/>
      <c r="BAQ1" s="6"/>
      <c r="BAR1" s="6"/>
      <c r="BAS1" s="6"/>
      <c r="BAT1" s="6"/>
      <c r="BAU1" s="6"/>
      <c r="BAV1" s="6"/>
      <c r="BAW1" s="6"/>
      <c r="BAX1" s="6"/>
      <c r="BAY1" s="6"/>
      <c r="BAZ1" s="6"/>
      <c r="BBA1" s="6"/>
      <c r="BBB1" s="6"/>
      <c r="BBC1" s="6"/>
      <c r="BBD1" s="6"/>
      <c r="BBE1" s="6"/>
      <c r="BBF1" s="6"/>
      <c r="BBG1" s="6"/>
      <c r="BBH1" s="6"/>
      <c r="BBI1" s="6"/>
      <c r="BBJ1" s="6"/>
      <c r="BBK1" s="6"/>
      <c r="BBL1" s="6"/>
      <c r="BBM1" s="6"/>
      <c r="BBN1" s="6"/>
      <c r="BBO1" s="6"/>
      <c r="BBP1" s="6"/>
      <c r="BBQ1" s="6"/>
      <c r="BBR1" s="6"/>
      <c r="BBS1" s="6"/>
      <c r="BBT1" s="6"/>
      <c r="BBU1" s="6"/>
      <c r="BBV1" s="6"/>
      <c r="BBW1" s="6"/>
      <c r="BBX1" s="6"/>
      <c r="BBY1" s="6"/>
      <c r="BBZ1" s="6"/>
      <c r="BCA1" s="6"/>
      <c r="BCB1" s="6"/>
      <c r="BCC1" s="6"/>
      <c r="BCD1" s="6"/>
      <c r="BCE1" s="6"/>
      <c r="BCF1" s="6"/>
      <c r="BCG1" s="6"/>
      <c r="BCH1" s="6"/>
      <c r="BCI1" s="6"/>
      <c r="BCJ1" s="6"/>
      <c r="BCK1" s="6"/>
      <c r="BCL1" s="6"/>
      <c r="BCM1" s="6"/>
      <c r="BCN1" s="6"/>
      <c r="BCO1" s="6"/>
      <c r="BCP1" s="6"/>
      <c r="BCQ1" s="6"/>
      <c r="BCR1" s="6"/>
      <c r="BCS1" s="6"/>
      <c r="BCT1" s="6"/>
      <c r="BCU1" s="6"/>
      <c r="BCV1" s="6"/>
      <c r="BCW1" s="6"/>
      <c r="BCX1" s="6"/>
      <c r="BCY1" s="6"/>
      <c r="BCZ1" s="6"/>
      <c r="BDA1" s="6"/>
      <c r="BDB1" s="6"/>
      <c r="BDC1" s="6"/>
      <c r="BDD1" s="6"/>
      <c r="BDE1" s="6"/>
      <c r="BDF1" s="6"/>
      <c r="BDG1" s="6"/>
      <c r="BDH1" s="6"/>
      <c r="BDI1" s="6"/>
      <c r="BDJ1" s="6"/>
      <c r="BDK1" s="6"/>
      <c r="BDL1" s="6"/>
      <c r="BDM1" s="6"/>
      <c r="BDN1" s="6"/>
      <c r="BDO1" s="6"/>
      <c r="BDP1" s="6"/>
      <c r="BDQ1" s="6"/>
      <c r="BDR1" s="6"/>
      <c r="BDS1" s="6"/>
      <c r="BDT1" s="6"/>
      <c r="BDU1" s="6"/>
      <c r="BDV1" s="6"/>
      <c r="BDW1" s="6"/>
      <c r="BDX1" s="6"/>
      <c r="BDY1" s="6"/>
      <c r="BDZ1" s="6"/>
      <c r="BEA1" s="6"/>
      <c r="BEB1" s="6"/>
      <c r="BEC1" s="6"/>
      <c r="BED1" s="6"/>
      <c r="BEE1" s="6"/>
      <c r="BEF1" s="6"/>
      <c r="BEG1" s="6"/>
      <c r="BEH1" s="6"/>
      <c r="BEI1" s="6"/>
      <c r="BEJ1" s="6"/>
      <c r="BEK1" s="6"/>
      <c r="BEL1" s="6"/>
      <c r="BEM1" s="6"/>
      <c r="BEN1" s="6"/>
      <c r="BEO1" s="6"/>
      <c r="BEP1" s="6"/>
      <c r="BEQ1" s="6"/>
      <c r="BER1" s="6"/>
      <c r="BES1" s="6"/>
      <c r="BET1" s="6"/>
      <c r="BEU1" s="6"/>
      <c r="BEV1" s="6"/>
      <c r="BEW1" s="6"/>
      <c r="BEX1" s="6"/>
      <c r="BEY1" s="6"/>
      <c r="BEZ1" s="6"/>
      <c r="BFA1" s="6"/>
      <c r="BFB1" s="6"/>
      <c r="BFC1" s="6"/>
      <c r="BFD1" s="6"/>
      <c r="BFE1" s="6"/>
      <c r="BFF1" s="6"/>
      <c r="BFG1" s="6"/>
      <c r="BFH1" s="6"/>
      <c r="BFI1" s="6"/>
      <c r="BFJ1" s="6"/>
      <c r="BFK1" s="6"/>
      <c r="BFL1" s="6"/>
      <c r="BFM1" s="6"/>
      <c r="BFN1" s="6"/>
      <c r="BFO1" s="6"/>
      <c r="BFP1" s="6"/>
      <c r="BFQ1" s="6"/>
      <c r="BFR1" s="6"/>
      <c r="BFS1" s="6"/>
      <c r="BFT1" s="6"/>
      <c r="BFU1" s="6"/>
      <c r="BFV1" s="6"/>
      <c r="BFW1" s="6"/>
      <c r="BFX1" s="6"/>
      <c r="BFY1" s="6"/>
      <c r="BFZ1" s="6"/>
      <c r="BGA1" s="6"/>
      <c r="BGB1" s="6"/>
      <c r="BGC1" s="6"/>
      <c r="BGD1" s="6"/>
      <c r="BGE1" s="6"/>
      <c r="BGF1" s="6"/>
      <c r="BGG1" s="6"/>
      <c r="BGH1" s="6"/>
      <c r="BGI1" s="6"/>
      <c r="BGJ1" s="6"/>
      <c r="BGK1" s="6"/>
      <c r="BGL1" s="6"/>
      <c r="BGM1" s="6"/>
      <c r="BGN1" s="6"/>
      <c r="BGO1" s="6"/>
      <c r="BGP1" s="6"/>
      <c r="BGQ1" s="6"/>
      <c r="BGR1" s="6"/>
      <c r="BGS1" s="6"/>
      <c r="BGT1" s="6"/>
      <c r="BGU1" s="6"/>
      <c r="BGV1" s="6"/>
      <c r="BGW1" s="6"/>
      <c r="BGX1" s="6"/>
      <c r="BGY1" s="6"/>
      <c r="BGZ1" s="6"/>
      <c r="BHA1" s="6"/>
      <c r="BHB1" s="6"/>
      <c r="BHC1" s="6"/>
      <c r="BHD1" s="6"/>
      <c r="BHE1" s="6"/>
      <c r="BHF1" s="6"/>
      <c r="BHG1" s="6"/>
      <c r="BHH1" s="6"/>
      <c r="BHI1" s="6"/>
      <c r="BHJ1" s="6"/>
      <c r="BHK1" s="6"/>
      <c r="BHL1" s="6"/>
      <c r="BHM1" s="6"/>
      <c r="BHN1" s="6"/>
      <c r="BHO1" s="6"/>
      <c r="BHP1" s="6"/>
      <c r="BHQ1" s="6"/>
      <c r="BHR1" s="6"/>
      <c r="BHS1" s="6"/>
      <c r="BHT1" s="6"/>
      <c r="BHU1" s="6"/>
      <c r="BHV1" s="6"/>
      <c r="BHW1" s="6"/>
      <c r="BHX1" s="6"/>
      <c r="BHY1" s="6"/>
      <c r="BHZ1" s="6"/>
      <c r="BIA1" s="6"/>
      <c r="BIB1" s="6"/>
      <c r="BIC1" s="6"/>
      <c r="BID1" s="6"/>
      <c r="BIE1" s="6"/>
      <c r="BIF1" s="6"/>
      <c r="BIG1" s="6"/>
      <c r="BIH1" s="6"/>
      <c r="BII1" s="6"/>
      <c r="BIJ1" s="6"/>
      <c r="BIK1" s="6"/>
      <c r="BIL1" s="6"/>
      <c r="BIM1" s="6"/>
      <c r="BIN1" s="6"/>
      <c r="BIO1" s="6"/>
      <c r="BIP1" s="6"/>
      <c r="BIQ1" s="6"/>
      <c r="BIR1" s="6"/>
      <c r="BIS1" s="6"/>
      <c r="BIT1" s="6"/>
      <c r="BIU1" s="6"/>
      <c r="BIV1" s="6"/>
      <c r="BIW1" s="6"/>
      <c r="BIX1" s="6"/>
      <c r="BIY1" s="6"/>
      <c r="BIZ1" s="6"/>
      <c r="BJA1" s="6"/>
      <c r="BJB1" s="6"/>
      <c r="BJC1" s="6"/>
      <c r="BJD1" s="6"/>
      <c r="BJE1" s="6"/>
      <c r="BJF1" s="6"/>
      <c r="BJG1" s="6"/>
      <c r="BJH1" s="6"/>
      <c r="BJI1" s="6"/>
      <c r="BJJ1" s="6"/>
      <c r="BJK1" s="6"/>
      <c r="BJL1" s="6"/>
      <c r="BJM1" s="6"/>
      <c r="BJN1" s="6"/>
      <c r="BJO1" s="6"/>
      <c r="BJP1" s="6"/>
      <c r="BJQ1" s="6"/>
      <c r="BJR1" s="6"/>
      <c r="BJS1" s="6"/>
      <c r="BJT1" s="6"/>
      <c r="BJU1" s="6"/>
      <c r="BJV1" s="6"/>
      <c r="BJW1" s="6"/>
      <c r="BJX1" s="6"/>
      <c r="BJY1" s="6"/>
      <c r="BJZ1" s="6"/>
      <c r="BKA1" s="6"/>
      <c r="BKB1" s="6"/>
      <c r="BKC1" s="6"/>
      <c r="BKD1" s="6"/>
      <c r="BKE1" s="6"/>
      <c r="BKF1" s="6"/>
      <c r="BKG1" s="6"/>
      <c r="BKH1" s="6"/>
      <c r="BKI1" s="6"/>
      <c r="BKJ1" s="6"/>
      <c r="BKK1" s="6"/>
      <c r="BKL1" s="6"/>
      <c r="BKM1" s="6"/>
      <c r="BKN1" s="6"/>
      <c r="BKO1" s="6"/>
      <c r="BKP1" s="6"/>
      <c r="BKQ1" s="6"/>
      <c r="BKR1" s="6"/>
      <c r="BKS1" s="6"/>
      <c r="BKT1" s="6"/>
      <c r="BKU1" s="6"/>
      <c r="BKV1" s="6"/>
      <c r="BKW1" s="6"/>
      <c r="BKX1" s="6"/>
      <c r="BKY1" s="6"/>
      <c r="BKZ1" s="6"/>
      <c r="BLA1" s="6"/>
      <c r="BLB1" s="6"/>
      <c r="BLC1" s="6"/>
      <c r="BLD1" s="6"/>
      <c r="BLE1" s="6"/>
      <c r="BLF1" s="6"/>
      <c r="BLG1" s="6"/>
      <c r="BLH1" s="6"/>
      <c r="BLI1" s="6"/>
      <c r="BLJ1" s="6"/>
      <c r="BLK1" s="6"/>
      <c r="BLL1" s="6"/>
      <c r="BLM1" s="6"/>
      <c r="BLN1" s="6"/>
      <c r="BLO1" s="6"/>
      <c r="BLP1" s="6"/>
      <c r="BLQ1" s="6"/>
      <c r="BLR1" s="6"/>
      <c r="BLS1" s="6"/>
      <c r="BLT1" s="6"/>
      <c r="BLU1" s="6"/>
      <c r="BLV1" s="6"/>
      <c r="BLW1" s="6"/>
      <c r="BLX1" s="6"/>
      <c r="BLY1" s="6"/>
      <c r="BLZ1" s="6"/>
      <c r="BMA1" s="6"/>
      <c r="BMB1" s="6"/>
      <c r="BMC1" s="6"/>
      <c r="BMD1" s="6"/>
      <c r="BME1" s="6"/>
      <c r="BMF1" s="6"/>
      <c r="BMG1" s="6"/>
      <c r="BMH1" s="6"/>
      <c r="BMI1" s="6"/>
      <c r="BMJ1" s="6"/>
      <c r="BMK1" s="6"/>
      <c r="BML1" s="6"/>
      <c r="BMM1" s="6"/>
      <c r="BMN1" s="6"/>
      <c r="BMO1" s="6"/>
      <c r="BMP1" s="6"/>
      <c r="BMQ1" s="6"/>
      <c r="BMR1" s="6"/>
      <c r="BMS1" s="6"/>
      <c r="BMT1" s="6"/>
      <c r="BMU1" s="6"/>
      <c r="BMV1" s="6"/>
      <c r="BMW1" s="6"/>
      <c r="BMX1" s="6"/>
      <c r="BMY1" s="6"/>
      <c r="BMZ1" s="6"/>
      <c r="BNA1" s="6"/>
      <c r="BNB1" s="6"/>
      <c r="BNC1" s="6"/>
      <c r="BND1" s="6"/>
      <c r="BNE1" s="6"/>
      <c r="BNF1" s="6"/>
      <c r="BNG1" s="6"/>
      <c r="BNH1" s="6"/>
      <c r="BNI1" s="6"/>
      <c r="BNJ1" s="6"/>
      <c r="BNK1" s="6"/>
      <c r="BNL1" s="6"/>
      <c r="BNM1" s="6"/>
      <c r="BNN1" s="6"/>
      <c r="BNO1" s="6"/>
      <c r="BNP1" s="6"/>
      <c r="BNQ1" s="6"/>
      <c r="BNR1" s="6"/>
      <c r="BNS1" s="6"/>
      <c r="BNT1" s="6"/>
      <c r="BNU1" s="6"/>
      <c r="BNV1" s="6"/>
      <c r="BNW1" s="6"/>
      <c r="BNX1" s="6"/>
      <c r="BNY1" s="6"/>
      <c r="BNZ1" s="6"/>
      <c r="BOA1" s="6"/>
      <c r="BOB1" s="6"/>
      <c r="BOC1" s="6"/>
      <c r="BOD1" s="6"/>
      <c r="BOE1" s="6"/>
      <c r="BOF1" s="6"/>
      <c r="BOG1" s="6"/>
      <c r="BOH1" s="6"/>
      <c r="BOI1" s="6"/>
      <c r="BOJ1" s="6"/>
      <c r="BOK1" s="6"/>
      <c r="BOL1" s="6"/>
      <c r="BOM1" s="6"/>
      <c r="BON1" s="6"/>
      <c r="BOO1" s="6"/>
      <c r="BOP1" s="6"/>
      <c r="BOQ1" s="6"/>
      <c r="BOR1" s="6"/>
      <c r="BOS1" s="6"/>
      <c r="BOT1" s="6"/>
      <c r="BOU1" s="6"/>
      <c r="BOV1" s="6"/>
      <c r="BOW1" s="6"/>
      <c r="BOX1" s="6"/>
      <c r="BOY1" s="6"/>
      <c r="BOZ1" s="6"/>
      <c r="BPA1" s="6"/>
      <c r="BPB1" s="6"/>
      <c r="BPC1" s="6"/>
      <c r="BPD1" s="6"/>
      <c r="BPE1" s="6"/>
      <c r="BPF1" s="6"/>
      <c r="BPG1" s="6"/>
      <c r="BPH1" s="6"/>
      <c r="BPI1" s="6"/>
      <c r="BPJ1" s="6"/>
      <c r="BPK1" s="6"/>
      <c r="BPL1" s="6"/>
      <c r="BPM1" s="6"/>
      <c r="BPN1" s="6"/>
      <c r="BPO1" s="6"/>
      <c r="BPP1" s="6"/>
      <c r="BPQ1" s="6"/>
      <c r="BPR1" s="6"/>
      <c r="BPS1" s="6"/>
      <c r="BPT1" s="6"/>
      <c r="BPU1" s="6"/>
      <c r="BPV1" s="6"/>
      <c r="BPW1" s="6"/>
      <c r="BPX1" s="6"/>
      <c r="BPY1" s="6"/>
      <c r="BPZ1" s="6"/>
      <c r="BQA1" s="6"/>
      <c r="BQB1" s="6"/>
      <c r="BQC1" s="6"/>
      <c r="BQD1" s="6"/>
      <c r="BQE1" s="6"/>
      <c r="BQF1" s="6"/>
      <c r="BQG1" s="6"/>
      <c r="BQH1" s="6"/>
      <c r="BQI1" s="6"/>
      <c r="BQJ1" s="6"/>
      <c r="BQK1" s="6"/>
      <c r="BQL1" s="6"/>
      <c r="BQM1" s="6"/>
      <c r="BQN1" s="6"/>
      <c r="BQO1" s="6"/>
      <c r="BQP1" s="6"/>
      <c r="BQQ1" s="6"/>
      <c r="BQR1" s="6"/>
      <c r="BQS1" s="6"/>
      <c r="BQT1" s="6"/>
      <c r="BQU1" s="6"/>
      <c r="BQV1" s="6"/>
      <c r="BQW1" s="6"/>
      <c r="BQX1" s="6"/>
      <c r="BQY1" s="6"/>
      <c r="BQZ1" s="6"/>
      <c r="BRA1" s="6"/>
      <c r="BRB1" s="6"/>
      <c r="BRC1" s="6"/>
      <c r="BRD1" s="6"/>
      <c r="BRE1" s="6"/>
      <c r="BRF1" s="6"/>
      <c r="BRG1" s="6"/>
      <c r="BRH1" s="6"/>
      <c r="BRI1" s="6"/>
      <c r="BRJ1" s="6"/>
      <c r="BRK1" s="6"/>
      <c r="BRL1" s="6"/>
      <c r="BRM1" s="6"/>
      <c r="BRN1" s="6"/>
      <c r="BRO1" s="6"/>
      <c r="BRP1" s="6"/>
      <c r="BRQ1" s="6"/>
      <c r="BRR1" s="6"/>
      <c r="BRS1" s="6"/>
      <c r="BRT1" s="6"/>
      <c r="BRU1" s="6"/>
      <c r="BRV1" s="6"/>
      <c r="BRW1" s="6"/>
      <c r="BRX1" s="6"/>
      <c r="BRY1" s="6"/>
      <c r="BRZ1" s="6"/>
      <c r="BSA1" s="6"/>
      <c r="BSB1" s="6"/>
      <c r="BSC1" s="6"/>
      <c r="BSD1" s="6"/>
      <c r="BSE1" s="6"/>
      <c r="BSF1" s="6"/>
      <c r="BSG1" s="6"/>
      <c r="BSH1" s="6"/>
      <c r="BSI1" s="6"/>
      <c r="BSJ1" s="6"/>
      <c r="BSK1" s="6"/>
      <c r="BSL1" s="6"/>
      <c r="BSM1" s="6"/>
      <c r="BSN1" s="6"/>
      <c r="BSO1" s="6"/>
      <c r="BSP1" s="6"/>
      <c r="BSQ1" s="6"/>
      <c r="BSR1" s="6"/>
      <c r="BSS1" s="6"/>
      <c r="BST1" s="6"/>
      <c r="BSU1" s="6"/>
      <c r="BSV1" s="6"/>
      <c r="BSW1" s="6"/>
      <c r="BSX1" s="6"/>
      <c r="BSY1" s="6"/>
      <c r="BSZ1" s="6"/>
      <c r="BTA1" s="6"/>
      <c r="BTB1" s="6"/>
      <c r="BTC1" s="6"/>
      <c r="BTD1" s="6"/>
      <c r="BTE1" s="6"/>
      <c r="BTF1" s="6"/>
      <c r="BTG1" s="6"/>
      <c r="BTH1" s="6"/>
      <c r="BTI1" s="6"/>
      <c r="BTJ1" s="6"/>
      <c r="BTK1" s="6"/>
      <c r="BTL1" s="6"/>
      <c r="BTM1" s="6"/>
      <c r="BTN1" s="6"/>
      <c r="BTO1" s="6"/>
      <c r="BTP1" s="6"/>
      <c r="BTQ1" s="6"/>
      <c r="BTR1" s="6"/>
      <c r="BTS1" s="6"/>
      <c r="BTT1" s="6"/>
      <c r="BTU1" s="6"/>
      <c r="BTV1" s="6"/>
      <c r="BTW1" s="6"/>
      <c r="BTX1" s="6"/>
      <c r="BTY1" s="6"/>
      <c r="BTZ1" s="6"/>
      <c r="BUA1" s="6"/>
      <c r="BUB1" s="6"/>
      <c r="BUC1" s="6"/>
      <c r="BUD1" s="6"/>
      <c r="BUE1" s="6"/>
      <c r="BUF1" s="6"/>
      <c r="BUG1" s="6"/>
      <c r="BUH1" s="6"/>
      <c r="BUI1" s="6"/>
      <c r="BUJ1" s="6"/>
      <c r="BUK1" s="6"/>
      <c r="BUL1" s="6"/>
      <c r="BUM1" s="6"/>
      <c r="BUN1" s="6"/>
      <c r="BUO1" s="6"/>
      <c r="BUP1" s="6"/>
      <c r="BUQ1" s="6"/>
      <c r="BUR1" s="6"/>
      <c r="BUS1" s="6"/>
      <c r="BUT1" s="6"/>
      <c r="BUU1" s="6"/>
      <c r="BUV1" s="6"/>
      <c r="BUW1" s="6"/>
      <c r="BUX1" s="6"/>
      <c r="BUY1" s="6"/>
      <c r="BUZ1" s="6"/>
      <c r="BVA1" s="6"/>
      <c r="BVB1" s="6"/>
      <c r="BVC1" s="6"/>
      <c r="BVD1" s="6"/>
      <c r="BVE1" s="6"/>
      <c r="BVF1" s="6"/>
      <c r="BVG1" s="6"/>
      <c r="BVH1" s="6"/>
      <c r="BVI1" s="6"/>
      <c r="BVJ1" s="6"/>
      <c r="BVK1" s="6"/>
      <c r="BVL1" s="6"/>
      <c r="BVM1" s="6"/>
      <c r="BVN1" s="6"/>
      <c r="BVO1" s="6"/>
      <c r="BVP1" s="6"/>
      <c r="BVQ1" s="6"/>
      <c r="BVR1" s="6"/>
      <c r="BVS1" s="6"/>
      <c r="BVT1" s="6"/>
      <c r="BVU1" s="6"/>
      <c r="BVV1" s="6"/>
      <c r="BVW1" s="6"/>
      <c r="BVX1" s="6"/>
      <c r="BVY1" s="6"/>
      <c r="BVZ1" s="6"/>
      <c r="BWA1" s="6"/>
      <c r="BWB1" s="6"/>
      <c r="BWC1" s="6"/>
      <c r="BWD1" s="6"/>
      <c r="BWE1" s="6"/>
      <c r="BWF1" s="6"/>
      <c r="BWG1" s="6"/>
      <c r="BWH1" s="6"/>
      <c r="BWI1" s="6"/>
      <c r="BWJ1" s="6"/>
      <c r="BWK1" s="6"/>
      <c r="BWL1" s="6"/>
      <c r="BWM1" s="6"/>
      <c r="BWN1" s="6"/>
      <c r="BWO1" s="6"/>
      <c r="BWP1" s="6"/>
      <c r="BWQ1" s="6"/>
      <c r="BWR1" s="6"/>
      <c r="BWS1" s="6"/>
      <c r="BWT1" s="6"/>
      <c r="BWU1" s="6"/>
      <c r="BWV1" s="6"/>
      <c r="BWW1" s="6"/>
      <c r="BWX1" s="6"/>
      <c r="BWY1" s="6"/>
      <c r="BWZ1" s="6"/>
      <c r="BXA1" s="6"/>
      <c r="BXB1" s="6"/>
      <c r="BXC1" s="6"/>
      <c r="BXD1" s="6"/>
      <c r="BXE1" s="6"/>
      <c r="BXF1" s="6"/>
      <c r="BXG1" s="6"/>
      <c r="BXH1" s="6"/>
      <c r="BXI1" s="6"/>
      <c r="BXJ1" s="6"/>
      <c r="BXK1" s="6"/>
      <c r="BXL1" s="6"/>
      <c r="BXM1" s="6"/>
      <c r="BXN1" s="6"/>
      <c r="BXO1" s="6"/>
      <c r="BXP1" s="6"/>
      <c r="BXQ1" s="6"/>
      <c r="BXR1" s="6"/>
      <c r="BXS1" s="6"/>
      <c r="BXT1" s="6"/>
      <c r="BXU1" s="6"/>
      <c r="BXV1" s="6"/>
      <c r="BXW1" s="6"/>
      <c r="BXX1" s="6"/>
      <c r="BXY1" s="6"/>
      <c r="BXZ1" s="6"/>
      <c r="BYA1" s="6"/>
      <c r="BYB1" s="6"/>
      <c r="BYC1" s="6"/>
      <c r="BYD1" s="6"/>
      <c r="BYE1" s="6"/>
      <c r="BYF1" s="6"/>
      <c r="BYG1" s="6"/>
      <c r="BYH1" s="6"/>
      <c r="BYI1" s="6"/>
      <c r="BYJ1" s="6"/>
      <c r="BYK1" s="6"/>
      <c r="BYL1" s="6"/>
      <c r="BYM1" s="6"/>
      <c r="BYN1" s="6"/>
      <c r="BYO1" s="6"/>
      <c r="BYP1" s="6"/>
      <c r="BYQ1" s="6"/>
      <c r="BYR1" s="6"/>
      <c r="BYS1" s="6"/>
      <c r="BYT1" s="6"/>
      <c r="BYU1" s="6"/>
      <c r="BYV1" s="6"/>
      <c r="BYW1" s="6"/>
      <c r="BYX1" s="6"/>
      <c r="BYY1" s="6"/>
      <c r="BYZ1" s="6"/>
      <c r="BZA1" s="6"/>
      <c r="BZB1" s="6"/>
      <c r="BZC1" s="6"/>
      <c r="BZD1" s="6"/>
      <c r="BZE1" s="6"/>
      <c r="BZF1" s="6"/>
      <c r="BZG1" s="6"/>
      <c r="BZH1" s="6"/>
      <c r="BZI1" s="6"/>
      <c r="BZJ1" s="6"/>
      <c r="BZK1" s="6"/>
      <c r="BZL1" s="6"/>
      <c r="BZM1" s="6"/>
      <c r="BZN1" s="6"/>
      <c r="BZO1" s="6"/>
      <c r="BZP1" s="6"/>
      <c r="BZQ1" s="6"/>
      <c r="BZR1" s="6"/>
      <c r="BZS1" s="6"/>
      <c r="BZT1" s="6"/>
      <c r="BZU1" s="6"/>
      <c r="BZV1" s="6"/>
      <c r="BZW1" s="6"/>
      <c r="BZX1" s="6"/>
      <c r="BZY1" s="6"/>
      <c r="BZZ1" s="6"/>
      <c r="CAA1" s="6"/>
      <c r="CAB1" s="6"/>
      <c r="CAC1" s="6"/>
      <c r="CAD1" s="6"/>
      <c r="CAE1" s="6"/>
      <c r="CAF1" s="6"/>
      <c r="CAG1" s="6"/>
      <c r="CAH1" s="6"/>
      <c r="CAI1" s="6"/>
      <c r="CAJ1" s="6"/>
      <c r="CAK1" s="6"/>
      <c r="CAL1" s="6"/>
      <c r="CAM1" s="6"/>
      <c r="CAN1" s="6"/>
      <c r="CAO1" s="6"/>
      <c r="CAP1" s="6"/>
      <c r="CAQ1" s="6"/>
      <c r="CAR1" s="6"/>
      <c r="CAS1" s="6"/>
      <c r="CAT1" s="6"/>
      <c r="CAU1" s="6"/>
      <c r="CAV1" s="6"/>
      <c r="CAW1" s="6"/>
      <c r="CAX1" s="6"/>
      <c r="CAY1" s="6"/>
      <c r="CAZ1" s="6"/>
      <c r="CBA1" s="6"/>
      <c r="CBB1" s="6"/>
      <c r="CBC1" s="6"/>
      <c r="CBD1" s="6"/>
      <c r="CBE1" s="6"/>
      <c r="CBF1" s="6"/>
      <c r="CBG1" s="6"/>
      <c r="CBH1" s="6"/>
      <c r="CBI1" s="6"/>
      <c r="CBJ1" s="6"/>
      <c r="CBK1" s="6"/>
      <c r="CBL1" s="6"/>
      <c r="CBM1" s="6"/>
      <c r="CBN1" s="6"/>
      <c r="CBO1" s="6"/>
      <c r="CBP1" s="6"/>
      <c r="CBQ1" s="6"/>
      <c r="CBR1" s="6"/>
      <c r="CBS1" s="6"/>
      <c r="CBT1" s="6"/>
      <c r="CBU1" s="6"/>
      <c r="CBV1" s="6"/>
      <c r="CBW1" s="6"/>
      <c r="CBX1" s="6"/>
      <c r="CBY1" s="6"/>
      <c r="CBZ1" s="6"/>
      <c r="CCA1" s="6"/>
      <c r="CCB1" s="6"/>
      <c r="CCC1" s="6"/>
      <c r="CCD1" s="6"/>
      <c r="CCE1" s="6"/>
      <c r="CCF1" s="6"/>
      <c r="CCG1" s="6"/>
      <c r="CCH1" s="6"/>
      <c r="CCI1" s="6"/>
      <c r="CCJ1" s="6"/>
      <c r="CCK1" s="6"/>
      <c r="CCL1" s="6"/>
      <c r="CCM1" s="6"/>
      <c r="CCN1" s="6"/>
      <c r="CCO1" s="6"/>
      <c r="CCP1" s="6"/>
      <c r="CCQ1" s="6"/>
      <c r="CCR1" s="6"/>
      <c r="CCS1" s="6"/>
      <c r="CCT1" s="6"/>
      <c r="CCU1" s="6"/>
      <c r="CCV1" s="6"/>
      <c r="CCW1" s="6"/>
      <c r="CCX1" s="6"/>
      <c r="CCY1" s="6"/>
      <c r="CCZ1" s="6"/>
      <c r="CDA1" s="6"/>
      <c r="CDB1" s="6"/>
      <c r="CDC1" s="6"/>
      <c r="CDD1" s="6"/>
      <c r="CDE1" s="6"/>
      <c r="CDF1" s="6"/>
      <c r="CDG1" s="6"/>
      <c r="CDH1" s="6"/>
      <c r="CDI1" s="6"/>
      <c r="CDJ1" s="6"/>
      <c r="CDK1" s="6"/>
      <c r="CDL1" s="6"/>
      <c r="CDM1" s="6"/>
      <c r="CDN1" s="6"/>
      <c r="CDO1" s="6"/>
      <c r="CDP1" s="6"/>
      <c r="CDQ1" s="6"/>
      <c r="CDR1" s="6"/>
      <c r="CDS1" s="6"/>
      <c r="CDT1" s="6"/>
      <c r="CDU1" s="6"/>
      <c r="CDV1" s="6"/>
      <c r="CDW1" s="6"/>
      <c r="CDX1" s="6"/>
      <c r="CDY1" s="6"/>
      <c r="CDZ1" s="6"/>
      <c r="CEA1" s="6"/>
      <c r="CEB1" s="6"/>
      <c r="CEC1" s="6"/>
      <c r="CED1" s="6"/>
      <c r="CEE1" s="6"/>
      <c r="CEF1" s="6"/>
      <c r="CEG1" s="6"/>
      <c r="CEH1" s="6"/>
      <c r="CEI1" s="6"/>
      <c r="CEJ1" s="6"/>
      <c r="CEK1" s="6"/>
      <c r="CEL1" s="6"/>
      <c r="CEM1" s="6"/>
      <c r="CEN1" s="6"/>
      <c r="CEO1" s="6"/>
      <c r="CEP1" s="6"/>
      <c r="CEQ1" s="6"/>
      <c r="CER1" s="6"/>
      <c r="CES1" s="6"/>
      <c r="CET1" s="6"/>
      <c r="CEU1" s="6"/>
      <c r="CEV1" s="6"/>
      <c r="CEW1" s="6"/>
      <c r="CEX1" s="6"/>
      <c r="CEY1" s="6"/>
      <c r="CEZ1" s="6"/>
      <c r="CFA1" s="6"/>
      <c r="CFB1" s="6"/>
      <c r="CFC1" s="6"/>
      <c r="CFD1" s="6"/>
      <c r="CFE1" s="6"/>
      <c r="CFF1" s="6"/>
      <c r="CFG1" s="6"/>
      <c r="CFH1" s="6"/>
      <c r="CFI1" s="6"/>
      <c r="CFJ1" s="6"/>
      <c r="CFK1" s="6"/>
      <c r="CFL1" s="6"/>
      <c r="CFM1" s="6"/>
      <c r="CFN1" s="6"/>
      <c r="CFO1" s="6"/>
      <c r="CFP1" s="6"/>
      <c r="CFQ1" s="6"/>
      <c r="CFR1" s="6"/>
      <c r="CFS1" s="6"/>
      <c r="CFT1" s="6"/>
      <c r="CFU1" s="6"/>
      <c r="CFV1" s="6"/>
      <c r="CFW1" s="6"/>
      <c r="CFX1" s="6"/>
      <c r="CFY1" s="6"/>
      <c r="CFZ1" s="6"/>
      <c r="CGA1" s="6"/>
      <c r="CGB1" s="6"/>
      <c r="CGC1" s="6"/>
      <c r="CGD1" s="6"/>
      <c r="CGE1" s="6"/>
      <c r="CGF1" s="6"/>
      <c r="CGG1" s="6"/>
      <c r="CGH1" s="6"/>
      <c r="CGI1" s="6"/>
      <c r="CGJ1" s="6"/>
      <c r="CGK1" s="6"/>
      <c r="CGL1" s="6"/>
      <c r="CGM1" s="6"/>
      <c r="CGN1" s="6"/>
      <c r="CGO1" s="6"/>
      <c r="CGP1" s="6"/>
      <c r="CGQ1" s="6"/>
      <c r="CGR1" s="6"/>
      <c r="CGS1" s="6"/>
      <c r="CGT1" s="6"/>
      <c r="CGU1" s="6"/>
      <c r="CGV1" s="6"/>
      <c r="CGW1" s="6"/>
      <c r="CGX1" s="6"/>
      <c r="CGY1" s="6"/>
      <c r="CGZ1" s="6"/>
      <c r="CHA1" s="6"/>
      <c r="CHB1" s="6"/>
      <c r="CHC1" s="6"/>
      <c r="CHD1" s="6"/>
      <c r="CHE1" s="6"/>
      <c r="CHF1" s="6"/>
      <c r="CHG1" s="6"/>
      <c r="CHH1" s="6"/>
      <c r="CHI1" s="6"/>
      <c r="CHJ1" s="6"/>
      <c r="CHK1" s="6"/>
      <c r="CHL1" s="6"/>
      <c r="CHM1" s="6"/>
      <c r="CHN1" s="6"/>
      <c r="CHO1" s="6"/>
      <c r="CHP1" s="6"/>
      <c r="CHQ1" s="6"/>
      <c r="CHR1" s="6"/>
      <c r="CHS1" s="6"/>
      <c r="CHT1" s="6"/>
      <c r="CHU1" s="6"/>
      <c r="CHV1" s="6"/>
      <c r="CHW1" s="6"/>
      <c r="CHX1" s="6"/>
      <c r="CHY1" s="6"/>
      <c r="CHZ1" s="6"/>
      <c r="CIA1" s="6"/>
      <c r="CIB1" s="6"/>
      <c r="CIC1" s="6"/>
      <c r="CID1" s="6"/>
      <c r="CIE1" s="6"/>
      <c r="CIF1" s="6"/>
      <c r="CIG1" s="6"/>
      <c r="CIH1" s="6"/>
      <c r="CII1" s="6"/>
      <c r="CIJ1" s="6"/>
      <c r="CIK1" s="6"/>
      <c r="CIL1" s="6"/>
      <c r="CIM1" s="6"/>
      <c r="CIN1" s="6"/>
      <c r="CIO1" s="6"/>
      <c r="CIP1" s="6"/>
      <c r="CIQ1" s="6"/>
      <c r="CIR1" s="6"/>
      <c r="CIS1" s="6"/>
      <c r="CIT1" s="6"/>
      <c r="CIU1" s="6"/>
      <c r="CIV1" s="6"/>
      <c r="CIW1" s="6"/>
      <c r="CIX1" s="6"/>
      <c r="CIY1" s="6"/>
      <c r="CIZ1" s="6"/>
      <c r="CJA1" s="6"/>
      <c r="CJB1" s="6"/>
      <c r="CJC1" s="6"/>
      <c r="CJD1" s="6"/>
      <c r="CJE1" s="6"/>
      <c r="CJF1" s="6"/>
      <c r="CJG1" s="6"/>
      <c r="CJH1" s="6"/>
      <c r="CJI1" s="6"/>
      <c r="CJJ1" s="6"/>
      <c r="CJK1" s="6"/>
      <c r="CJL1" s="6"/>
      <c r="CJM1" s="6"/>
      <c r="CJN1" s="6"/>
      <c r="CJO1" s="6"/>
      <c r="CJP1" s="6"/>
      <c r="CJQ1" s="6"/>
      <c r="CJR1" s="6"/>
      <c r="CJS1" s="6"/>
      <c r="CJT1" s="6"/>
      <c r="CJU1" s="6"/>
      <c r="CJV1" s="6"/>
      <c r="CJW1" s="6"/>
      <c r="CJX1" s="6"/>
      <c r="CJY1" s="6"/>
      <c r="CJZ1" s="6"/>
      <c r="CKA1" s="6"/>
      <c r="CKB1" s="6"/>
      <c r="CKC1" s="6"/>
      <c r="CKD1" s="6"/>
      <c r="CKE1" s="6"/>
      <c r="CKF1" s="6"/>
      <c r="CKG1" s="6"/>
      <c r="CKH1" s="6"/>
      <c r="CKI1" s="6"/>
      <c r="CKJ1" s="6"/>
      <c r="CKK1" s="6"/>
      <c r="CKL1" s="6"/>
      <c r="CKM1" s="6"/>
      <c r="CKN1" s="6"/>
      <c r="CKO1" s="6"/>
      <c r="CKP1" s="6"/>
      <c r="CKQ1" s="6"/>
      <c r="CKR1" s="6"/>
      <c r="CKS1" s="6"/>
      <c r="CKT1" s="6"/>
      <c r="CKU1" s="6"/>
      <c r="CKV1" s="6"/>
      <c r="CKW1" s="6"/>
      <c r="CKX1" s="6"/>
      <c r="CKY1" s="6"/>
      <c r="CKZ1" s="6"/>
      <c r="CLA1" s="6"/>
      <c r="CLB1" s="6"/>
      <c r="CLC1" s="6"/>
      <c r="CLD1" s="6"/>
      <c r="CLE1" s="6"/>
      <c r="CLF1" s="6"/>
      <c r="CLG1" s="6"/>
      <c r="CLH1" s="6"/>
      <c r="CLI1" s="6"/>
      <c r="CLJ1" s="6"/>
      <c r="CLK1" s="6"/>
      <c r="CLL1" s="6"/>
      <c r="CLM1" s="6"/>
      <c r="CLN1" s="6"/>
      <c r="CLO1" s="6"/>
      <c r="CLP1" s="6"/>
      <c r="CLQ1" s="6"/>
      <c r="CLR1" s="6"/>
      <c r="CLS1" s="6"/>
      <c r="CLT1" s="6"/>
      <c r="CLU1" s="6"/>
      <c r="CLV1" s="6"/>
      <c r="CLW1" s="6"/>
      <c r="CLX1" s="6"/>
      <c r="CLY1" s="6"/>
      <c r="CLZ1" s="6"/>
      <c r="CMA1" s="6"/>
      <c r="CMB1" s="6"/>
      <c r="CMC1" s="6"/>
      <c r="CMD1" s="6"/>
      <c r="CME1" s="6"/>
      <c r="CMF1" s="6"/>
      <c r="CMG1" s="6"/>
      <c r="CMH1" s="6"/>
      <c r="CMI1" s="6"/>
      <c r="CMJ1" s="6"/>
      <c r="CMK1" s="6"/>
      <c r="CML1" s="6"/>
      <c r="CMM1" s="6"/>
      <c r="CMN1" s="6"/>
      <c r="CMO1" s="6"/>
      <c r="CMP1" s="6"/>
      <c r="CMQ1" s="6"/>
      <c r="CMR1" s="6"/>
      <c r="CMS1" s="6"/>
      <c r="CMT1" s="6"/>
      <c r="CMU1" s="6"/>
      <c r="CMV1" s="6"/>
      <c r="CMW1" s="6"/>
      <c r="CMX1" s="6"/>
      <c r="CMY1" s="6"/>
      <c r="CMZ1" s="6"/>
      <c r="CNA1" s="6"/>
      <c r="CNB1" s="6"/>
      <c r="CNC1" s="6"/>
      <c r="CND1" s="6"/>
      <c r="CNE1" s="6"/>
      <c r="CNF1" s="6"/>
      <c r="CNG1" s="6"/>
      <c r="CNH1" s="6"/>
      <c r="CNI1" s="6"/>
      <c r="CNJ1" s="6"/>
      <c r="CNK1" s="6"/>
      <c r="CNL1" s="6"/>
      <c r="CNM1" s="6"/>
      <c r="CNN1" s="6"/>
      <c r="CNO1" s="6"/>
      <c r="CNP1" s="6"/>
      <c r="CNQ1" s="6"/>
      <c r="CNR1" s="6"/>
      <c r="CNS1" s="6"/>
      <c r="CNT1" s="6"/>
      <c r="CNU1" s="6"/>
      <c r="CNV1" s="6"/>
      <c r="CNW1" s="6"/>
      <c r="CNX1" s="6"/>
      <c r="CNY1" s="6"/>
      <c r="CNZ1" s="6"/>
      <c r="COA1" s="6"/>
      <c r="COB1" s="6"/>
      <c r="COC1" s="6"/>
      <c r="COD1" s="6"/>
      <c r="COE1" s="6"/>
      <c r="COF1" s="6"/>
      <c r="COG1" s="6"/>
      <c r="COH1" s="6"/>
      <c r="COI1" s="6"/>
      <c r="COJ1" s="6"/>
      <c r="COK1" s="6"/>
      <c r="COL1" s="6"/>
      <c r="COM1" s="6"/>
      <c r="CON1" s="6"/>
      <c r="COO1" s="6"/>
      <c r="COP1" s="6"/>
      <c r="COQ1" s="6"/>
      <c r="COR1" s="6"/>
      <c r="COS1" s="6"/>
      <c r="COT1" s="6"/>
      <c r="COU1" s="6"/>
      <c r="COV1" s="6"/>
      <c r="COW1" s="6"/>
      <c r="COX1" s="6"/>
      <c r="COY1" s="6"/>
      <c r="COZ1" s="6"/>
      <c r="CPA1" s="6"/>
      <c r="CPB1" s="6"/>
      <c r="CPC1" s="6"/>
      <c r="CPD1" s="6"/>
      <c r="CPE1" s="6"/>
      <c r="CPF1" s="6"/>
      <c r="CPG1" s="6"/>
      <c r="CPH1" s="6"/>
      <c r="CPI1" s="6"/>
      <c r="CPJ1" s="6"/>
      <c r="CPK1" s="6"/>
      <c r="CPL1" s="6"/>
      <c r="CPM1" s="6"/>
      <c r="CPN1" s="6"/>
      <c r="CPO1" s="6"/>
      <c r="CPP1" s="6"/>
      <c r="CPQ1" s="6"/>
      <c r="CPR1" s="6"/>
      <c r="CPS1" s="6"/>
      <c r="CPT1" s="6"/>
      <c r="CPU1" s="6"/>
      <c r="CPV1" s="6"/>
      <c r="CPW1" s="6"/>
      <c r="CPX1" s="6"/>
      <c r="CPY1" s="6"/>
      <c r="CPZ1" s="6"/>
      <c r="CQA1" s="6"/>
      <c r="CQB1" s="6"/>
      <c r="CQC1" s="6"/>
      <c r="CQD1" s="6"/>
      <c r="CQE1" s="6"/>
      <c r="CQF1" s="6"/>
      <c r="CQG1" s="6"/>
      <c r="CQH1" s="6"/>
      <c r="CQI1" s="6"/>
      <c r="CQJ1" s="6"/>
      <c r="CQK1" s="6"/>
      <c r="CQL1" s="6"/>
      <c r="CQM1" s="6"/>
      <c r="CQN1" s="6"/>
      <c r="CQO1" s="6"/>
      <c r="CQP1" s="6"/>
      <c r="CQQ1" s="6"/>
      <c r="CQR1" s="6"/>
      <c r="CQS1" s="6"/>
      <c r="CQT1" s="6"/>
      <c r="CQU1" s="6"/>
      <c r="CQV1" s="6"/>
      <c r="CQW1" s="6"/>
      <c r="CQX1" s="6"/>
      <c r="CQY1" s="6"/>
      <c r="CQZ1" s="6"/>
      <c r="CRA1" s="6"/>
      <c r="CRB1" s="6"/>
      <c r="CRC1" s="6"/>
      <c r="CRD1" s="6"/>
      <c r="CRE1" s="6"/>
      <c r="CRF1" s="6"/>
      <c r="CRG1" s="6"/>
      <c r="CRH1" s="6"/>
      <c r="CRI1" s="6"/>
      <c r="CRJ1" s="6"/>
      <c r="CRK1" s="6"/>
      <c r="CRL1" s="6"/>
      <c r="CRM1" s="6"/>
      <c r="CRN1" s="6"/>
      <c r="CRO1" s="6"/>
      <c r="CRP1" s="6"/>
      <c r="CRQ1" s="6"/>
      <c r="CRR1" s="6"/>
      <c r="CRS1" s="6"/>
      <c r="CRT1" s="6"/>
      <c r="CRU1" s="6"/>
      <c r="CRV1" s="6"/>
      <c r="CRW1" s="6"/>
      <c r="CRX1" s="6"/>
      <c r="CRY1" s="6"/>
      <c r="CRZ1" s="6"/>
      <c r="CSA1" s="6"/>
      <c r="CSB1" s="6"/>
      <c r="CSC1" s="6"/>
      <c r="CSD1" s="6"/>
      <c r="CSE1" s="6"/>
      <c r="CSF1" s="6"/>
      <c r="CSG1" s="6"/>
      <c r="CSH1" s="6"/>
      <c r="CSI1" s="6"/>
      <c r="CSJ1" s="6"/>
      <c r="CSK1" s="6"/>
      <c r="CSL1" s="6"/>
      <c r="CSM1" s="6"/>
      <c r="CSN1" s="6"/>
      <c r="CSO1" s="6"/>
      <c r="CSP1" s="6"/>
      <c r="CSQ1" s="6"/>
      <c r="CSR1" s="6"/>
      <c r="CSS1" s="6"/>
      <c r="CST1" s="6"/>
      <c r="CSU1" s="6"/>
      <c r="CSV1" s="6"/>
      <c r="CSW1" s="6"/>
      <c r="CSX1" s="6"/>
      <c r="CSY1" s="6"/>
      <c r="CSZ1" s="6"/>
      <c r="CTA1" s="6"/>
      <c r="CTB1" s="6"/>
      <c r="CTC1" s="6"/>
      <c r="CTD1" s="6"/>
      <c r="CTE1" s="6"/>
      <c r="CTF1" s="6"/>
      <c r="CTG1" s="6"/>
      <c r="CTH1" s="6"/>
      <c r="CTI1" s="6"/>
      <c r="CTJ1" s="6"/>
      <c r="CTK1" s="6"/>
      <c r="CTL1" s="6"/>
      <c r="CTM1" s="6"/>
      <c r="CTN1" s="6"/>
      <c r="CTO1" s="6"/>
      <c r="CTP1" s="6"/>
      <c r="CTQ1" s="6"/>
      <c r="CTR1" s="6"/>
      <c r="CTS1" s="6"/>
      <c r="CTT1" s="6"/>
      <c r="CTU1" s="6"/>
      <c r="CTV1" s="6"/>
      <c r="CTW1" s="6"/>
      <c r="CTX1" s="6"/>
      <c r="CTY1" s="6"/>
      <c r="CTZ1" s="6"/>
      <c r="CUA1" s="6"/>
      <c r="CUB1" s="6"/>
      <c r="CUC1" s="6"/>
      <c r="CUD1" s="6"/>
      <c r="CUE1" s="6"/>
      <c r="CUF1" s="6"/>
      <c r="CUG1" s="6"/>
      <c r="CUH1" s="6"/>
      <c r="CUI1" s="6"/>
      <c r="CUJ1" s="6"/>
      <c r="CUK1" s="6"/>
      <c r="CUL1" s="6"/>
      <c r="CUM1" s="6"/>
      <c r="CUN1" s="6"/>
      <c r="CUO1" s="6"/>
      <c r="CUP1" s="6"/>
      <c r="CUQ1" s="6"/>
      <c r="CUR1" s="6"/>
      <c r="CUS1" s="6"/>
      <c r="CUT1" s="6"/>
      <c r="CUU1" s="6"/>
      <c r="CUV1" s="6"/>
      <c r="CUW1" s="6"/>
      <c r="CUX1" s="6"/>
      <c r="CUY1" s="6"/>
      <c r="CUZ1" s="6"/>
      <c r="CVA1" s="6"/>
      <c r="CVB1" s="6"/>
      <c r="CVC1" s="6"/>
      <c r="CVD1" s="6"/>
      <c r="CVE1" s="6"/>
      <c r="CVF1" s="6"/>
      <c r="CVG1" s="6"/>
      <c r="CVH1" s="6"/>
      <c r="CVI1" s="6"/>
      <c r="CVJ1" s="6"/>
      <c r="CVK1" s="6"/>
      <c r="CVL1" s="6"/>
      <c r="CVM1" s="6"/>
      <c r="CVN1" s="6"/>
      <c r="CVO1" s="6"/>
      <c r="CVP1" s="6"/>
      <c r="CVQ1" s="6"/>
      <c r="CVR1" s="6"/>
      <c r="CVS1" s="6"/>
      <c r="CVT1" s="6"/>
      <c r="CVU1" s="6"/>
      <c r="CVV1" s="6"/>
      <c r="CVW1" s="6"/>
      <c r="CVX1" s="6"/>
      <c r="CVY1" s="6"/>
      <c r="CVZ1" s="6"/>
      <c r="CWA1" s="6"/>
      <c r="CWB1" s="6"/>
      <c r="CWC1" s="6"/>
      <c r="CWD1" s="6"/>
      <c r="CWE1" s="6"/>
      <c r="CWF1" s="6"/>
      <c r="CWG1" s="6"/>
      <c r="CWH1" s="6"/>
      <c r="CWI1" s="6"/>
      <c r="CWJ1" s="6"/>
      <c r="CWK1" s="6"/>
      <c r="CWL1" s="6"/>
      <c r="CWM1" s="6"/>
      <c r="CWN1" s="6"/>
      <c r="CWO1" s="6"/>
      <c r="CWP1" s="6"/>
      <c r="CWQ1" s="6"/>
      <c r="CWR1" s="6"/>
      <c r="CWS1" s="6"/>
      <c r="CWT1" s="6"/>
      <c r="CWU1" s="6"/>
      <c r="CWV1" s="6"/>
      <c r="CWW1" s="6"/>
      <c r="CWX1" s="6"/>
      <c r="CWY1" s="6"/>
      <c r="CWZ1" s="6"/>
      <c r="CXA1" s="6"/>
      <c r="CXB1" s="6"/>
      <c r="CXC1" s="6"/>
      <c r="CXD1" s="6"/>
      <c r="CXE1" s="6"/>
      <c r="CXF1" s="6"/>
      <c r="CXG1" s="6"/>
      <c r="CXH1" s="6"/>
      <c r="CXI1" s="6"/>
      <c r="CXJ1" s="6"/>
      <c r="CXK1" s="6"/>
      <c r="CXL1" s="6"/>
      <c r="CXM1" s="6"/>
      <c r="CXN1" s="6"/>
      <c r="CXO1" s="6"/>
      <c r="CXP1" s="6"/>
      <c r="CXQ1" s="6"/>
      <c r="CXR1" s="6"/>
      <c r="CXS1" s="6"/>
      <c r="CXT1" s="6"/>
      <c r="CXU1" s="6"/>
      <c r="CXV1" s="6"/>
      <c r="CXW1" s="6"/>
      <c r="CXX1" s="6"/>
      <c r="CXY1" s="6"/>
      <c r="CXZ1" s="6"/>
      <c r="CYA1" s="6"/>
      <c r="CYB1" s="6"/>
      <c r="CYC1" s="6"/>
      <c r="CYD1" s="6"/>
      <c r="CYE1" s="6"/>
      <c r="CYF1" s="6"/>
      <c r="CYG1" s="6"/>
      <c r="CYH1" s="6"/>
      <c r="CYI1" s="6"/>
      <c r="CYJ1" s="6"/>
      <c r="CYK1" s="6"/>
      <c r="CYL1" s="6"/>
      <c r="CYM1" s="6"/>
      <c r="CYN1" s="6"/>
      <c r="CYO1" s="6"/>
      <c r="CYP1" s="6"/>
      <c r="CYQ1" s="6"/>
      <c r="CYR1" s="6"/>
      <c r="CYS1" s="6"/>
      <c r="CYT1" s="6"/>
      <c r="CYU1" s="6"/>
      <c r="CYV1" s="6"/>
      <c r="CYW1" s="6"/>
      <c r="CYX1" s="6"/>
      <c r="CYY1" s="6"/>
      <c r="CYZ1" s="6"/>
      <c r="CZA1" s="6"/>
      <c r="CZB1" s="6"/>
      <c r="CZC1" s="6"/>
      <c r="CZD1" s="6"/>
      <c r="CZE1" s="6"/>
      <c r="CZF1" s="6"/>
      <c r="CZG1" s="6"/>
      <c r="CZH1" s="6"/>
      <c r="CZI1" s="6"/>
      <c r="CZJ1" s="6"/>
      <c r="CZK1" s="6"/>
      <c r="CZL1" s="6"/>
      <c r="CZM1" s="6"/>
      <c r="CZN1" s="6"/>
      <c r="CZO1" s="6"/>
      <c r="CZP1" s="6"/>
      <c r="CZQ1" s="6"/>
      <c r="CZR1" s="6"/>
      <c r="CZS1" s="6"/>
      <c r="CZT1" s="6"/>
      <c r="CZU1" s="6"/>
      <c r="CZV1" s="6"/>
      <c r="CZW1" s="6"/>
      <c r="CZX1" s="6"/>
      <c r="CZY1" s="6"/>
      <c r="CZZ1" s="6"/>
      <c r="DAA1" s="6"/>
      <c r="DAB1" s="6"/>
      <c r="DAC1" s="6"/>
      <c r="DAD1" s="6"/>
      <c r="DAE1" s="6"/>
      <c r="DAF1" s="6"/>
      <c r="DAG1" s="6"/>
      <c r="DAH1" s="6"/>
      <c r="DAI1" s="6"/>
      <c r="DAJ1" s="6"/>
      <c r="DAK1" s="6"/>
      <c r="DAL1" s="6"/>
      <c r="DAM1" s="6"/>
      <c r="DAN1" s="6"/>
      <c r="DAO1" s="6"/>
      <c r="DAP1" s="6"/>
      <c r="DAQ1" s="6"/>
      <c r="DAR1" s="6"/>
      <c r="DAS1" s="6"/>
      <c r="DAT1" s="6"/>
      <c r="DAU1" s="6"/>
      <c r="DAV1" s="6"/>
      <c r="DAW1" s="6"/>
      <c r="DAX1" s="6"/>
      <c r="DAY1" s="6"/>
      <c r="DAZ1" s="6"/>
      <c r="DBA1" s="6"/>
      <c r="DBB1" s="6"/>
      <c r="DBC1" s="6"/>
      <c r="DBD1" s="6"/>
      <c r="DBE1" s="6"/>
      <c r="DBF1" s="6"/>
      <c r="DBG1" s="6"/>
      <c r="DBH1" s="6"/>
      <c r="DBI1" s="6"/>
      <c r="DBJ1" s="6"/>
      <c r="DBK1" s="6"/>
      <c r="DBL1" s="6"/>
      <c r="DBM1" s="6"/>
      <c r="DBN1" s="6"/>
      <c r="DBO1" s="6"/>
      <c r="DBP1" s="6"/>
      <c r="DBQ1" s="6"/>
      <c r="DBR1" s="6"/>
      <c r="DBS1" s="6"/>
      <c r="DBT1" s="6"/>
      <c r="DBU1" s="6"/>
      <c r="DBV1" s="6"/>
      <c r="DBW1" s="6"/>
      <c r="DBX1" s="6"/>
      <c r="DBY1" s="6"/>
      <c r="DBZ1" s="6"/>
      <c r="DCA1" s="6"/>
      <c r="DCB1" s="6"/>
      <c r="DCC1" s="6"/>
      <c r="DCD1" s="6"/>
      <c r="DCE1" s="6"/>
      <c r="DCF1" s="6"/>
      <c r="DCG1" s="6"/>
      <c r="DCH1" s="6"/>
      <c r="DCI1" s="6"/>
      <c r="DCJ1" s="6"/>
      <c r="DCK1" s="6"/>
      <c r="DCL1" s="6"/>
      <c r="DCM1" s="6"/>
      <c r="DCN1" s="6"/>
      <c r="DCO1" s="6"/>
      <c r="DCP1" s="6"/>
      <c r="DCQ1" s="6"/>
      <c r="DCR1" s="6"/>
      <c r="DCS1" s="6"/>
      <c r="DCT1" s="6"/>
      <c r="DCU1" s="6"/>
      <c r="DCV1" s="6"/>
      <c r="DCW1" s="6"/>
      <c r="DCX1" s="6"/>
      <c r="DCY1" s="6"/>
      <c r="DCZ1" s="6"/>
      <c r="DDA1" s="6"/>
      <c r="DDB1" s="6"/>
      <c r="DDC1" s="6"/>
      <c r="DDD1" s="6"/>
      <c r="DDE1" s="6"/>
      <c r="DDF1" s="6"/>
      <c r="DDG1" s="6"/>
      <c r="DDH1" s="6"/>
      <c r="DDI1" s="6"/>
      <c r="DDJ1" s="6"/>
      <c r="DDK1" s="6"/>
      <c r="DDL1" s="6"/>
      <c r="DDM1" s="6"/>
      <c r="DDN1" s="6"/>
      <c r="DDO1" s="6"/>
      <c r="DDP1" s="6"/>
      <c r="DDQ1" s="6"/>
      <c r="DDR1" s="6"/>
      <c r="DDS1" s="6"/>
      <c r="DDT1" s="6"/>
      <c r="DDU1" s="6"/>
      <c r="DDV1" s="6"/>
      <c r="DDW1" s="6"/>
      <c r="DDX1" s="6"/>
      <c r="DDY1" s="6"/>
      <c r="DDZ1" s="6"/>
      <c r="DEA1" s="6"/>
      <c r="DEB1" s="6"/>
      <c r="DEC1" s="6"/>
      <c r="DED1" s="6"/>
      <c r="DEE1" s="6"/>
      <c r="DEF1" s="6"/>
      <c r="DEG1" s="6"/>
      <c r="DEH1" s="6"/>
      <c r="DEI1" s="6"/>
      <c r="DEJ1" s="6"/>
      <c r="DEK1" s="6"/>
      <c r="DEL1" s="6"/>
      <c r="DEM1" s="6"/>
      <c r="DEN1" s="6"/>
      <c r="DEO1" s="6"/>
      <c r="DEP1" s="6"/>
      <c r="DEQ1" s="6"/>
      <c r="DER1" s="6"/>
      <c r="DES1" s="6"/>
      <c r="DET1" s="6"/>
      <c r="DEU1" s="6"/>
      <c r="DEV1" s="6"/>
      <c r="DEW1" s="6"/>
      <c r="DEX1" s="6"/>
      <c r="DEY1" s="6"/>
      <c r="DEZ1" s="6"/>
      <c r="DFA1" s="6"/>
      <c r="DFB1" s="6"/>
      <c r="DFC1" s="6"/>
      <c r="DFD1" s="6"/>
      <c r="DFE1" s="6"/>
      <c r="DFF1" s="6"/>
      <c r="DFG1" s="6"/>
      <c r="DFH1" s="6"/>
      <c r="DFI1" s="6"/>
      <c r="DFJ1" s="6"/>
      <c r="DFK1" s="6"/>
      <c r="DFL1" s="6"/>
      <c r="DFM1" s="6"/>
      <c r="DFN1" s="6"/>
      <c r="DFO1" s="6"/>
      <c r="DFP1" s="6"/>
      <c r="DFQ1" s="6"/>
      <c r="DFR1" s="6"/>
      <c r="DFS1" s="6"/>
      <c r="DFT1" s="6"/>
      <c r="DFU1" s="6"/>
      <c r="DFV1" s="6"/>
      <c r="DFW1" s="6"/>
      <c r="DFX1" s="6"/>
      <c r="DFY1" s="6"/>
      <c r="DFZ1" s="6"/>
      <c r="DGA1" s="6"/>
      <c r="DGB1" s="6"/>
      <c r="DGC1" s="6"/>
      <c r="DGD1" s="6"/>
      <c r="DGE1" s="6"/>
      <c r="DGF1" s="6"/>
      <c r="DGG1" s="6"/>
      <c r="DGH1" s="6"/>
      <c r="DGI1" s="6"/>
      <c r="DGJ1" s="6"/>
      <c r="DGK1" s="6"/>
      <c r="DGL1" s="6"/>
      <c r="DGM1" s="6"/>
      <c r="DGN1" s="6"/>
      <c r="DGO1" s="6"/>
      <c r="DGP1" s="6"/>
      <c r="DGQ1" s="6"/>
      <c r="DGR1" s="6"/>
      <c r="DGS1" s="6"/>
      <c r="DGT1" s="6"/>
      <c r="DGU1" s="6"/>
      <c r="DGV1" s="6"/>
      <c r="DGW1" s="6"/>
      <c r="DGX1" s="6"/>
      <c r="DGY1" s="6"/>
      <c r="DGZ1" s="6"/>
      <c r="DHA1" s="6"/>
      <c r="DHB1" s="6"/>
      <c r="DHC1" s="6"/>
      <c r="DHD1" s="6"/>
      <c r="DHE1" s="6"/>
      <c r="DHF1" s="6"/>
      <c r="DHG1" s="6"/>
      <c r="DHH1" s="6"/>
      <c r="DHI1" s="6"/>
      <c r="DHJ1" s="6"/>
      <c r="DHK1" s="6"/>
      <c r="DHL1" s="6"/>
      <c r="DHM1" s="6"/>
      <c r="DHN1" s="6"/>
      <c r="DHO1" s="6"/>
      <c r="DHP1" s="6"/>
      <c r="DHQ1" s="6"/>
      <c r="DHR1" s="6"/>
      <c r="DHS1" s="6"/>
      <c r="DHT1" s="6"/>
      <c r="DHU1" s="6"/>
      <c r="DHV1" s="6"/>
      <c r="DHW1" s="6"/>
      <c r="DHX1" s="6"/>
      <c r="DHY1" s="6"/>
      <c r="DHZ1" s="6"/>
      <c r="DIA1" s="6"/>
      <c r="DIB1" s="6"/>
      <c r="DIC1" s="6"/>
      <c r="DID1" s="6"/>
      <c r="DIE1" s="6"/>
      <c r="DIF1" s="6"/>
      <c r="DIG1" s="6"/>
      <c r="DIH1" s="6"/>
      <c r="DII1" s="6"/>
      <c r="DIJ1" s="6"/>
      <c r="DIK1" s="6"/>
      <c r="DIL1" s="6"/>
      <c r="DIM1" s="6"/>
      <c r="DIN1" s="6"/>
      <c r="DIO1" s="6"/>
      <c r="DIP1" s="6"/>
      <c r="DIQ1" s="6"/>
      <c r="DIR1" s="6"/>
      <c r="DIS1" s="6"/>
      <c r="DIT1" s="6"/>
      <c r="DIU1" s="6"/>
      <c r="DIV1" s="6"/>
      <c r="DIW1" s="6"/>
      <c r="DIX1" s="6"/>
      <c r="DIY1" s="6"/>
      <c r="DIZ1" s="6"/>
      <c r="DJA1" s="6"/>
      <c r="DJB1" s="6"/>
      <c r="DJC1" s="6"/>
      <c r="DJD1" s="6"/>
      <c r="DJE1" s="6"/>
      <c r="DJF1" s="6"/>
      <c r="DJG1" s="6"/>
      <c r="DJH1" s="6"/>
      <c r="DJI1" s="6"/>
      <c r="DJJ1" s="6"/>
      <c r="DJK1" s="6"/>
      <c r="DJL1" s="6"/>
      <c r="DJM1" s="6"/>
      <c r="DJN1" s="6"/>
      <c r="DJO1" s="6"/>
      <c r="DJP1" s="6"/>
      <c r="DJQ1" s="6"/>
      <c r="DJR1" s="6"/>
      <c r="DJS1" s="6"/>
      <c r="DJT1" s="6"/>
      <c r="DJU1" s="6"/>
      <c r="DJV1" s="6"/>
      <c r="DJW1" s="6"/>
      <c r="DJX1" s="6"/>
      <c r="DJY1" s="6"/>
      <c r="DJZ1" s="6"/>
      <c r="DKA1" s="6"/>
      <c r="DKB1" s="6"/>
      <c r="DKC1" s="6"/>
      <c r="DKD1" s="6"/>
      <c r="DKE1" s="6"/>
      <c r="DKF1" s="6"/>
      <c r="DKG1" s="6"/>
      <c r="DKH1" s="6"/>
      <c r="DKI1" s="6"/>
      <c r="DKJ1" s="6"/>
      <c r="DKK1" s="6"/>
      <c r="DKL1" s="6"/>
      <c r="DKM1" s="6"/>
      <c r="DKN1" s="6"/>
      <c r="DKO1" s="6"/>
      <c r="DKP1" s="6"/>
      <c r="DKQ1" s="6"/>
      <c r="DKR1" s="6"/>
      <c r="DKS1" s="6"/>
      <c r="DKT1" s="6"/>
      <c r="DKU1" s="6"/>
      <c r="DKV1" s="6"/>
      <c r="DKW1" s="6"/>
      <c r="DKX1" s="6"/>
      <c r="DKY1" s="6"/>
      <c r="DKZ1" s="6"/>
      <c r="DLA1" s="6"/>
      <c r="DLB1" s="6"/>
      <c r="DLC1" s="6"/>
      <c r="DLD1" s="6"/>
      <c r="DLE1" s="6"/>
      <c r="DLF1" s="6"/>
      <c r="DLG1" s="6"/>
      <c r="DLH1" s="6"/>
      <c r="DLI1" s="6"/>
      <c r="DLJ1" s="6"/>
      <c r="DLK1" s="6"/>
      <c r="DLL1" s="6"/>
      <c r="DLM1" s="6"/>
      <c r="DLN1" s="6"/>
      <c r="DLO1" s="6"/>
      <c r="DLP1" s="6"/>
      <c r="DLQ1" s="6"/>
      <c r="DLR1" s="6"/>
      <c r="DLS1" s="6"/>
      <c r="DLT1" s="6"/>
      <c r="DLU1" s="6"/>
      <c r="DLV1" s="6"/>
      <c r="DLW1" s="6"/>
      <c r="DLX1" s="6"/>
      <c r="DLY1" s="6"/>
      <c r="DLZ1" s="6"/>
      <c r="DMA1" s="6"/>
      <c r="DMB1" s="6"/>
      <c r="DMC1" s="6"/>
      <c r="DMD1" s="6"/>
      <c r="DME1" s="6"/>
      <c r="DMF1" s="6"/>
      <c r="DMG1" s="6"/>
      <c r="DMH1" s="6"/>
      <c r="DMI1" s="6"/>
      <c r="DMJ1" s="6"/>
      <c r="DMK1" s="6"/>
      <c r="DML1" s="6"/>
      <c r="DMM1" s="6"/>
      <c r="DMN1" s="6"/>
      <c r="DMO1" s="6"/>
      <c r="DMP1" s="6"/>
      <c r="DMQ1" s="6"/>
      <c r="DMR1" s="6"/>
      <c r="DMS1" s="6"/>
      <c r="DMT1" s="6"/>
      <c r="DMU1" s="6"/>
      <c r="DMV1" s="6"/>
      <c r="DMW1" s="6"/>
      <c r="DMX1" s="6"/>
      <c r="DMY1" s="6"/>
      <c r="DMZ1" s="6"/>
      <c r="DNA1" s="6"/>
      <c r="DNB1" s="6"/>
      <c r="DNC1" s="6"/>
      <c r="DND1" s="6"/>
      <c r="DNE1" s="6"/>
      <c r="DNF1" s="6"/>
      <c r="DNG1" s="6"/>
      <c r="DNH1" s="6"/>
      <c r="DNI1" s="6"/>
      <c r="DNJ1" s="6"/>
      <c r="DNK1" s="6"/>
      <c r="DNL1" s="6"/>
      <c r="DNM1" s="6"/>
      <c r="DNN1" s="6"/>
      <c r="DNO1" s="6"/>
      <c r="DNP1" s="6"/>
      <c r="DNQ1" s="6"/>
      <c r="DNR1" s="6"/>
      <c r="DNS1" s="6"/>
      <c r="DNT1" s="6"/>
      <c r="DNU1" s="6"/>
      <c r="DNV1" s="6"/>
      <c r="DNW1" s="6"/>
      <c r="DNX1" s="6"/>
      <c r="DNY1" s="6"/>
      <c r="DNZ1" s="6"/>
      <c r="DOA1" s="6"/>
      <c r="DOB1" s="6"/>
      <c r="DOC1" s="6"/>
      <c r="DOD1" s="6"/>
      <c r="DOE1" s="6"/>
      <c r="DOF1" s="6"/>
      <c r="DOG1" s="6"/>
      <c r="DOH1" s="6"/>
      <c r="DOI1" s="6"/>
      <c r="DOJ1" s="6"/>
      <c r="DOK1" s="6"/>
      <c r="DOL1" s="6"/>
      <c r="DOM1" s="6"/>
      <c r="DON1" s="6"/>
      <c r="DOO1" s="6"/>
      <c r="DOP1" s="6"/>
      <c r="DOQ1" s="6"/>
      <c r="DOR1" s="6"/>
      <c r="DOS1" s="6"/>
      <c r="DOT1" s="6"/>
      <c r="DOU1" s="6"/>
      <c r="DOV1" s="6"/>
      <c r="DOW1" s="6"/>
      <c r="DOX1" s="6"/>
      <c r="DOY1" s="6"/>
      <c r="DOZ1" s="6"/>
      <c r="DPA1" s="6"/>
      <c r="DPB1" s="6"/>
      <c r="DPC1" s="6"/>
      <c r="DPD1" s="6"/>
      <c r="DPE1" s="6"/>
      <c r="DPF1" s="6"/>
      <c r="DPG1" s="6"/>
      <c r="DPH1" s="6"/>
      <c r="DPI1" s="6"/>
      <c r="DPJ1" s="6"/>
      <c r="DPK1" s="6"/>
      <c r="DPL1" s="6"/>
      <c r="DPM1" s="6"/>
      <c r="DPN1" s="6"/>
      <c r="DPO1" s="6"/>
      <c r="DPP1" s="6"/>
      <c r="DPQ1" s="6"/>
      <c r="DPR1" s="6"/>
      <c r="DPS1" s="6"/>
      <c r="DPT1" s="6"/>
      <c r="DPU1" s="6"/>
      <c r="DPV1" s="6"/>
      <c r="DPW1" s="6"/>
      <c r="DPX1" s="6"/>
      <c r="DPY1" s="6"/>
      <c r="DPZ1" s="6"/>
      <c r="DQA1" s="6"/>
      <c r="DQB1" s="6"/>
      <c r="DQC1" s="6"/>
      <c r="DQD1" s="6"/>
      <c r="DQE1" s="6"/>
      <c r="DQF1" s="6"/>
      <c r="DQG1" s="6"/>
      <c r="DQH1" s="6"/>
      <c r="DQI1" s="6"/>
      <c r="DQJ1" s="6"/>
      <c r="DQK1" s="6"/>
      <c r="DQL1" s="6"/>
      <c r="DQM1" s="6"/>
      <c r="DQN1" s="6"/>
      <c r="DQO1" s="6"/>
      <c r="DQP1" s="6"/>
      <c r="DQQ1" s="6"/>
      <c r="DQR1" s="6"/>
      <c r="DQS1" s="6"/>
      <c r="DQT1" s="6"/>
      <c r="DQU1" s="6"/>
      <c r="DQV1" s="6"/>
      <c r="DQW1" s="6"/>
      <c r="DQX1" s="6"/>
      <c r="DQY1" s="6"/>
      <c r="DQZ1" s="6"/>
      <c r="DRA1" s="6"/>
      <c r="DRB1" s="6"/>
      <c r="DRC1" s="6"/>
      <c r="DRD1" s="6"/>
      <c r="DRE1" s="6"/>
      <c r="DRF1" s="6"/>
      <c r="DRG1" s="6"/>
      <c r="DRH1" s="6"/>
      <c r="DRI1" s="6"/>
      <c r="DRJ1" s="6"/>
      <c r="DRK1" s="6"/>
      <c r="DRL1" s="6"/>
      <c r="DRM1" s="6"/>
      <c r="DRN1" s="6"/>
      <c r="DRO1" s="6"/>
      <c r="DRP1" s="6"/>
      <c r="DRQ1" s="6"/>
      <c r="DRR1" s="6"/>
      <c r="DRS1" s="6"/>
      <c r="DRT1" s="6"/>
      <c r="DRU1" s="6"/>
      <c r="DRV1" s="6"/>
      <c r="DRW1" s="6"/>
      <c r="DRX1" s="6"/>
      <c r="DRY1" s="6"/>
      <c r="DRZ1" s="6"/>
      <c r="DSA1" s="6"/>
      <c r="DSB1" s="6"/>
      <c r="DSC1" s="6"/>
      <c r="DSD1" s="6"/>
      <c r="DSE1" s="6"/>
      <c r="DSF1" s="6"/>
      <c r="DSG1" s="6"/>
      <c r="DSH1" s="6"/>
      <c r="DSI1" s="6"/>
      <c r="DSJ1" s="6"/>
      <c r="DSK1" s="6"/>
      <c r="DSL1" s="6"/>
      <c r="DSM1" s="6"/>
      <c r="DSN1" s="6"/>
      <c r="DSO1" s="6"/>
      <c r="DSP1" s="6"/>
      <c r="DSQ1" s="6"/>
      <c r="DSR1" s="6"/>
      <c r="DSS1" s="6"/>
      <c r="DST1" s="6"/>
      <c r="DSU1" s="6"/>
      <c r="DSV1" s="6"/>
      <c r="DSW1" s="6"/>
      <c r="DSX1" s="6"/>
      <c r="DSY1" s="6"/>
      <c r="DSZ1" s="6"/>
      <c r="DTA1" s="6"/>
      <c r="DTB1" s="6"/>
      <c r="DTC1" s="6"/>
      <c r="DTD1" s="6"/>
      <c r="DTE1" s="6"/>
      <c r="DTF1" s="6"/>
      <c r="DTG1" s="6"/>
      <c r="DTH1" s="6"/>
      <c r="DTI1" s="6"/>
      <c r="DTJ1" s="6"/>
      <c r="DTK1" s="6"/>
      <c r="DTL1" s="6"/>
      <c r="DTM1" s="6"/>
      <c r="DTN1" s="6"/>
      <c r="DTO1" s="6"/>
      <c r="DTP1" s="6"/>
      <c r="DTQ1" s="6"/>
      <c r="DTR1" s="6"/>
      <c r="DTS1" s="6"/>
      <c r="DTT1" s="6"/>
      <c r="DTU1" s="6"/>
      <c r="DTV1" s="6"/>
      <c r="DTW1" s="6"/>
      <c r="DTX1" s="6"/>
      <c r="DTY1" s="6"/>
      <c r="DTZ1" s="6"/>
      <c r="DUA1" s="6"/>
      <c r="DUB1" s="6"/>
      <c r="DUC1" s="6"/>
      <c r="DUD1" s="6"/>
      <c r="DUE1" s="6"/>
      <c r="DUF1" s="6"/>
      <c r="DUG1" s="6"/>
      <c r="DUH1" s="6"/>
      <c r="DUI1" s="6"/>
      <c r="DUJ1" s="6"/>
      <c r="DUK1" s="6"/>
      <c r="DUL1" s="6"/>
      <c r="DUM1" s="6"/>
      <c r="DUN1" s="6"/>
      <c r="DUO1" s="6"/>
      <c r="DUP1" s="6"/>
      <c r="DUQ1" s="6"/>
      <c r="DUR1" s="6"/>
      <c r="DUS1" s="6"/>
      <c r="DUT1" s="6"/>
      <c r="DUU1" s="6"/>
      <c r="DUV1" s="6"/>
      <c r="DUW1" s="6"/>
      <c r="DUX1" s="6"/>
      <c r="DUY1" s="6"/>
      <c r="DUZ1" s="6"/>
      <c r="DVA1" s="6"/>
      <c r="DVB1" s="6"/>
      <c r="DVC1" s="6"/>
      <c r="DVD1" s="6"/>
      <c r="DVE1" s="6"/>
      <c r="DVF1" s="6"/>
      <c r="DVG1" s="6"/>
      <c r="DVH1" s="6"/>
      <c r="DVI1" s="6"/>
      <c r="DVJ1" s="6"/>
      <c r="DVK1" s="6"/>
      <c r="DVL1" s="6"/>
      <c r="DVM1" s="6"/>
      <c r="DVN1" s="6"/>
      <c r="DVO1" s="6"/>
      <c r="DVP1" s="6"/>
      <c r="DVQ1" s="6"/>
      <c r="DVR1" s="6"/>
      <c r="DVS1" s="6"/>
      <c r="DVT1" s="6"/>
      <c r="DVU1" s="6"/>
      <c r="DVV1" s="6"/>
      <c r="DVW1" s="6"/>
      <c r="DVX1" s="6"/>
      <c r="DVY1" s="6"/>
      <c r="DVZ1" s="6"/>
      <c r="DWA1" s="6"/>
      <c r="DWB1" s="6"/>
      <c r="DWC1" s="6"/>
      <c r="DWD1" s="6"/>
      <c r="DWE1" s="6"/>
      <c r="DWF1" s="6"/>
      <c r="DWG1" s="6"/>
      <c r="DWH1" s="6"/>
      <c r="DWI1" s="6"/>
      <c r="DWJ1" s="6"/>
      <c r="DWK1" s="6"/>
      <c r="DWL1" s="6"/>
      <c r="DWM1" s="6"/>
      <c r="DWN1" s="6"/>
      <c r="DWO1" s="6"/>
      <c r="DWP1" s="6"/>
      <c r="DWQ1" s="6"/>
      <c r="DWR1" s="6"/>
      <c r="DWS1" s="6"/>
      <c r="DWT1" s="6"/>
      <c r="DWU1" s="6"/>
      <c r="DWV1" s="6"/>
      <c r="DWW1" s="6"/>
      <c r="DWX1" s="6"/>
      <c r="DWY1" s="6"/>
      <c r="DWZ1" s="6"/>
      <c r="DXA1" s="6"/>
      <c r="DXB1" s="6"/>
      <c r="DXC1" s="6"/>
      <c r="DXD1" s="6"/>
      <c r="DXE1" s="6"/>
      <c r="DXF1" s="6"/>
      <c r="DXG1" s="6"/>
      <c r="DXH1" s="6"/>
      <c r="DXI1" s="6"/>
      <c r="DXJ1" s="6"/>
      <c r="DXK1" s="6"/>
      <c r="DXL1" s="6"/>
      <c r="DXM1" s="6"/>
      <c r="DXN1" s="6"/>
      <c r="DXO1" s="6"/>
      <c r="DXP1" s="6"/>
      <c r="DXQ1" s="6"/>
      <c r="DXR1" s="6"/>
      <c r="DXS1" s="6"/>
      <c r="DXT1" s="6"/>
      <c r="DXU1" s="6"/>
      <c r="DXV1" s="6"/>
      <c r="DXW1" s="6"/>
      <c r="DXX1" s="6"/>
      <c r="DXY1" s="6"/>
      <c r="DXZ1" s="6"/>
      <c r="DYA1" s="6"/>
      <c r="DYB1" s="6"/>
      <c r="DYC1" s="6"/>
      <c r="DYD1" s="6"/>
      <c r="DYE1" s="6"/>
      <c r="DYF1" s="6"/>
      <c r="DYG1" s="6"/>
      <c r="DYH1" s="6"/>
      <c r="DYI1" s="6"/>
      <c r="DYJ1" s="6"/>
      <c r="DYK1" s="6"/>
      <c r="DYL1" s="6"/>
      <c r="DYM1" s="6"/>
      <c r="DYN1" s="6"/>
      <c r="DYO1" s="6"/>
      <c r="DYP1" s="6"/>
      <c r="DYQ1" s="6"/>
      <c r="DYR1" s="6"/>
      <c r="DYS1" s="6"/>
      <c r="DYT1" s="6"/>
      <c r="DYU1" s="6"/>
      <c r="DYV1" s="6"/>
      <c r="DYW1" s="6"/>
      <c r="DYX1" s="6"/>
      <c r="DYY1" s="6"/>
      <c r="DYZ1" s="6"/>
      <c r="DZA1" s="6"/>
      <c r="DZB1" s="6"/>
      <c r="DZC1" s="6"/>
      <c r="DZD1" s="6"/>
      <c r="DZE1" s="6"/>
      <c r="DZF1" s="6"/>
      <c r="DZG1" s="6"/>
      <c r="DZH1" s="6"/>
      <c r="DZI1" s="6"/>
      <c r="DZJ1" s="6"/>
      <c r="DZK1" s="6"/>
      <c r="DZL1" s="6"/>
      <c r="DZM1" s="6"/>
      <c r="DZN1" s="6"/>
      <c r="DZO1" s="6"/>
      <c r="DZP1" s="6"/>
      <c r="DZQ1" s="6"/>
      <c r="DZR1" s="6"/>
      <c r="DZS1" s="6"/>
      <c r="DZT1" s="6"/>
      <c r="DZU1" s="6"/>
      <c r="DZV1" s="6"/>
      <c r="DZW1" s="6"/>
      <c r="DZX1" s="6"/>
      <c r="DZY1" s="6"/>
      <c r="DZZ1" s="6"/>
      <c r="EAA1" s="6"/>
      <c r="EAB1" s="6"/>
      <c r="EAC1" s="6"/>
      <c r="EAD1" s="6"/>
      <c r="EAE1" s="6"/>
      <c r="EAF1" s="6"/>
      <c r="EAG1" s="6"/>
      <c r="EAH1" s="6"/>
      <c r="EAI1" s="6"/>
      <c r="EAJ1" s="6"/>
      <c r="EAK1" s="6"/>
      <c r="EAL1" s="6"/>
      <c r="EAM1" s="6"/>
      <c r="EAN1" s="6"/>
      <c r="EAO1" s="6"/>
      <c r="EAP1" s="6"/>
      <c r="EAQ1" s="6"/>
      <c r="EAR1" s="6"/>
      <c r="EAS1" s="6"/>
      <c r="EAT1" s="6"/>
      <c r="EAU1" s="6"/>
      <c r="EAV1" s="6"/>
      <c r="EAW1" s="6"/>
      <c r="EAX1" s="6"/>
      <c r="EAY1" s="6"/>
      <c r="EAZ1" s="6"/>
      <c r="EBA1" s="6"/>
      <c r="EBB1" s="6"/>
      <c r="EBC1" s="6"/>
      <c r="EBD1" s="6"/>
      <c r="EBE1" s="6"/>
      <c r="EBF1" s="6"/>
      <c r="EBG1" s="6"/>
      <c r="EBH1" s="6"/>
      <c r="EBI1" s="6"/>
      <c r="EBJ1" s="6"/>
      <c r="EBK1" s="6"/>
      <c r="EBL1" s="6"/>
      <c r="EBM1" s="6"/>
      <c r="EBN1" s="6"/>
      <c r="EBO1" s="6"/>
      <c r="EBP1" s="6"/>
      <c r="EBQ1" s="6"/>
      <c r="EBR1" s="6"/>
      <c r="EBS1" s="6"/>
      <c r="EBT1" s="6"/>
      <c r="EBU1" s="6"/>
      <c r="EBV1" s="6"/>
      <c r="EBW1" s="6"/>
      <c r="EBX1" s="6"/>
      <c r="EBY1" s="6"/>
      <c r="EBZ1" s="6"/>
      <c r="ECA1" s="6"/>
      <c r="ECB1" s="6"/>
      <c r="ECC1" s="6"/>
      <c r="ECD1" s="6"/>
      <c r="ECE1" s="6"/>
      <c r="ECF1" s="6"/>
      <c r="ECG1" s="6"/>
      <c r="ECH1" s="6"/>
      <c r="ECI1" s="6"/>
      <c r="ECJ1" s="6"/>
      <c r="ECK1" s="6"/>
      <c r="ECL1" s="6"/>
      <c r="ECM1" s="6"/>
      <c r="ECN1" s="6"/>
      <c r="ECO1" s="6"/>
      <c r="ECP1" s="6"/>
      <c r="ECQ1" s="6"/>
      <c r="ECR1" s="6"/>
      <c r="ECS1" s="6"/>
      <c r="ECT1" s="6"/>
      <c r="ECU1" s="6"/>
      <c r="ECV1" s="6"/>
      <c r="ECW1" s="6"/>
      <c r="ECX1" s="6"/>
      <c r="ECY1" s="6"/>
      <c r="ECZ1" s="6"/>
      <c r="EDA1" s="6"/>
      <c r="EDB1" s="6"/>
      <c r="EDC1" s="6"/>
      <c r="EDD1" s="6"/>
      <c r="EDE1" s="6"/>
      <c r="EDF1" s="6"/>
      <c r="EDG1" s="6"/>
      <c r="EDH1" s="6"/>
      <c r="EDI1" s="6"/>
      <c r="EDJ1" s="6"/>
      <c r="EDK1" s="6"/>
      <c r="EDL1" s="6"/>
      <c r="EDM1" s="6"/>
      <c r="EDN1" s="6"/>
      <c r="EDO1" s="6"/>
      <c r="EDP1" s="6"/>
      <c r="EDQ1" s="6"/>
      <c r="EDR1" s="6"/>
      <c r="EDS1" s="6"/>
      <c r="EDT1" s="6"/>
      <c r="EDU1" s="6"/>
      <c r="EDV1" s="6"/>
      <c r="EDW1" s="6"/>
      <c r="EDX1" s="6"/>
      <c r="EDY1" s="6"/>
      <c r="EDZ1" s="6"/>
      <c r="EEA1" s="6"/>
      <c r="EEB1" s="6"/>
      <c r="EEC1" s="6"/>
      <c r="EED1" s="6"/>
      <c r="EEE1" s="6"/>
      <c r="EEF1" s="6"/>
      <c r="EEG1" s="6"/>
      <c r="EEH1" s="6"/>
      <c r="EEI1" s="6"/>
      <c r="EEJ1" s="6"/>
      <c r="EEK1" s="6"/>
      <c r="EEL1" s="6"/>
      <c r="EEM1" s="6"/>
      <c r="EEN1" s="6"/>
      <c r="EEO1" s="6"/>
      <c r="EEP1" s="6"/>
      <c r="EEQ1" s="6"/>
      <c r="EER1" s="6"/>
      <c r="EES1" s="6"/>
      <c r="EET1" s="6"/>
      <c r="EEU1" s="6"/>
      <c r="EEV1" s="6"/>
      <c r="EEW1" s="6"/>
      <c r="EEX1" s="6"/>
      <c r="EEY1" s="6"/>
      <c r="EEZ1" s="6"/>
      <c r="EFA1" s="6"/>
      <c r="EFB1" s="6"/>
      <c r="EFC1" s="6"/>
      <c r="EFD1" s="6"/>
      <c r="EFE1" s="6"/>
      <c r="EFF1" s="6"/>
      <c r="EFG1" s="6"/>
      <c r="EFH1" s="6"/>
      <c r="EFI1" s="6"/>
      <c r="EFJ1" s="6"/>
      <c r="EFK1" s="6"/>
      <c r="EFL1" s="6"/>
      <c r="EFM1" s="6"/>
      <c r="EFN1" s="6"/>
      <c r="EFO1" s="6"/>
      <c r="EFP1" s="6"/>
      <c r="EFQ1" s="6"/>
      <c r="EFR1" s="6"/>
      <c r="EFS1" s="6"/>
      <c r="EFT1" s="6"/>
      <c r="EFU1" s="6"/>
      <c r="EFV1" s="6"/>
      <c r="EFW1" s="6"/>
      <c r="EFX1" s="6"/>
      <c r="EFY1" s="6"/>
      <c r="EFZ1" s="6"/>
      <c r="EGA1" s="6"/>
      <c r="EGB1" s="6"/>
      <c r="EGC1" s="6"/>
      <c r="EGD1" s="6"/>
      <c r="EGE1" s="6"/>
      <c r="EGF1" s="6"/>
      <c r="EGG1" s="6"/>
      <c r="EGH1" s="6"/>
      <c r="EGI1" s="6"/>
      <c r="EGJ1" s="6"/>
      <c r="EGK1" s="6"/>
      <c r="EGL1" s="6"/>
      <c r="EGM1" s="6"/>
      <c r="EGN1" s="6"/>
      <c r="EGO1" s="6"/>
      <c r="EGP1" s="6"/>
      <c r="EGQ1" s="6"/>
      <c r="EGR1" s="6"/>
      <c r="EGS1" s="6"/>
      <c r="EGT1" s="6"/>
      <c r="EGU1" s="6"/>
      <c r="EGV1" s="6"/>
      <c r="EGW1" s="6"/>
      <c r="EGX1" s="6"/>
      <c r="EGY1" s="6"/>
      <c r="EGZ1" s="6"/>
      <c r="EHA1" s="6"/>
      <c r="EHB1" s="6"/>
      <c r="EHC1" s="6"/>
      <c r="EHD1" s="6"/>
      <c r="EHE1" s="6"/>
      <c r="EHF1" s="6"/>
      <c r="EHG1" s="6"/>
      <c r="EHH1" s="6"/>
      <c r="EHI1" s="6"/>
      <c r="EHJ1" s="6"/>
      <c r="EHK1" s="6"/>
      <c r="EHL1" s="6"/>
      <c r="EHM1" s="6"/>
      <c r="EHN1" s="6"/>
      <c r="EHO1" s="6"/>
      <c r="EHP1" s="6"/>
      <c r="EHQ1" s="6"/>
      <c r="EHR1" s="6"/>
      <c r="EHS1" s="6"/>
      <c r="EHT1" s="6"/>
      <c r="EHU1" s="6"/>
      <c r="EHV1" s="6"/>
      <c r="EHW1" s="6"/>
      <c r="EHX1" s="6"/>
      <c r="EHY1" s="6"/>
      <c r="EHZ1" s="6"/>
      <c r="EIA1" s="6"/>
      <c r="EIB1" s="6"/>
      <c r="EIC1" s="6"/>
      <c r="EID1" s="6"/>
      <c r="EIE1" s="6"/>
      <c r="EIF1" s="6"/>
      <c r="EIG1" s="6"/>
      <c r="EIH1" s="6"/>
      <c r="EII1" s="6"/>
      <c r="EIJ1" s="6"/>
      <c r="EIK1" s="6"/>
      <c r="EIL1" s="6"/>
      <c r="EIM1" s="6"/>
      <c r="EIN1" s="6"/>
      <c r="EIO1" s="6"/>
      <c r="EIP1" s="6"/>
      <c r="EIQ1" s="6"/>
      <c r="EIR1" s="6"/>
      <c r="EIS1" s="6"/>
      <c r="EIT1" s="6"/>
      <c r="EIU1" s="6"/>
      <c r="EIV1" s="6"/>
      <c r="EIW1" s="6"/>
      <c r="EIX1" s="6"/>
      <c r="EIY1" s="6"/>
      <c r="EIZ1" s="6"/>
      <c r="EJA1" s="6"/>
      <c r="EJB1" s="6"/>
      <c r="EJC1" s="6"/>
      <c r="EJD1" s="6"/>
      <c r="EJE1" s="6"/>
      <c r="EJF1" s="6"/>
      <c r="EJG1" s="6"/>
      <c r="EJH1" s="6"/>
      <c r="EJI1" s="6"/>
      <c r="EJJ1" s="6"/>
      <c r="EJK1" s="6"/>
      <c r="EJL1" s="6"/>
      <c r="EJM1" s="6"/>
      <c r="EJN1" s="6"/>
      <c r="EJO1" s="6"/>
      <c r="EJP1" s="6"/>
      <c r="EJQ1" s="6"/>
      <c r="EJR1" s="6"/>
      <c r="EJS1" s="6"/>
      <c r="EJT1" s="6"/>
      <c r="EJU1" s="6"/>
      <c r="EJV1" s="6"/>
      <c r="EJW1" s="6"/>
      <c r="EJX1" s="6"/>
      <c r="EJY1" s="6"/>
      <c r="EJZ1" s="6"/>
      <c r="EKA1" s="6"/>
      <c r="EKB1" s="6"/>
      <c r="EKC1" s="6"/>
      <c r="EKD1" s="6"/>
      <c r="EKE1" s="6"/>
      <c r="EKF1" s="6"/>
      <c r="EKG1" s="6"/>
      <c r="EKH1" s="6"/>
      <c r="EKI1" s="6"/>
      <c r="EKJ1" s="6"/>
      <c r="EKK1" s="6"/>
      <c r="EKL1" s="6"/>
      <c r="EKM1" s="6"/>
      <c r="EKN1" s="6"/>
      <c r="EKO1" s="6"/>
      <c r="EKP1" s="6"/>
      <c r="EKQ1" s="6"/>
      <c r="EKR1" s="6"/>
      <c r="EKS1" s="6"/>
      <c r="EKT1" s="6"/>
      <c r="EKU1" s="6"/>
      <c r="EKV1" s="6"/>
      <c r="EKW1" s="6"/>
      <c r="EKX1" s="6"/>
      <c r="EKY1" s="6"/>
      <c r="EKZ1" s="6"/>
      <c r="ELA1" s="6"/>
      <c r="ELB1" s="6"/>
      <c r="ELC1" s="6"/>
      <c r="ELD1" s="6"/>
      <c r="ELE1" s="6"/>
      <c r="ELF1" s="6"/>
      <c r="ELG1" s="6"/>
      <c r="ELH1" s="6"/>
      <c r="ELI1" s="6"/>
      <c r="ELJ1" s="6"/>
      <c r="ELK1" s="6"/>
      <c r="ELL1" s="6"/>
      <c r="ELM1" s="6"/>
      <c r="ELN1" s="6"/>
      <c r="ELO1" s="6"/>
      <c r="ELP1" s="6"/>
      <c r="ELQ1" s="6"/>
      <c r="ELR1" s="6"/>
      <c r="ELS1" s="6"/>
      <c r="ELT1" s="6"/>
      <c r="ELU1" s="6"/>
      <c r="ELV1" s="6"/>
      <c r="ELW1" s="6"/>
      <c r="ELX1" s="6"/>
      <c r="ELY1" s="6"/>
      <c r="ELZ1" s="6"/>
      <c r="EMA1" s="6"/>
      <c r="EMB1" s="6"/>
      <c r="EMC1" s="6"/>
      <c r="EMD1" s="6"/>
      <c r="EME1" s="6"/>
      <c r="EMF1" s="6"/>
      <c r="EMG1" s="6"/>
      <c r="EMH1" s="6"/>
      <c r="EMI1" s="6"/>
      <c r="EMJ1" s="6"/>
      <c r="EMK1" s="6"/>
      <c r="EML1" s="6"/>
      <c r="EMM1" s="6"/>
      <c r="EMN1" s="6"/>
      <c r="EMO1" s="6"/>
      <c r="EMP1" s="6"/>
      <c r="EMQ1" s="6"/>
      <c r="EMR1" s="6"/>
      <c r="EMS1" s="6"/>
      <c r="EMT1" s="6"/>
      <c r="EMU1" s="6"/>
      <c r="EMV1" s="6"/>
      <c r="EMW1" s="6"/>
      <c r="EMX1" s="6"/>
      <c r="EMY1" s="6"/>
      <c r="EMZ1" s="6"/>
      <c r="ENA1" s="6"/>
      <c r="ENB1" s="6"/>
      <c r="ENC1" s="6"/>
      <c r="END1" s="6"/>
      <c r="ENE1" s="6"/>
      <c r="ENF1" s="6"/>
      <c r="ENG1" s="6"/>
      <c r="ENH1" s="6"/>
      <c r="ENI1" s="6"/>
      <c r="ENJ1" s="6"/>
      <c r="ENK1" s="6"/>
      <c r="ENL1" s="6"/>
      <c r="ENM1" s="6"/>
      <c r="ENN1" s="6"/>
      <c r="ENO1" s="6"/>
      <c r="ENP1" s="6"/>
      <c r="ENQ1" s="6"/>
      <c r="ENR1" s="6"/>
      <c r="ENS1" s="6"/>
      <c r="ENT1" s="6"/>
      <c r="ENU1" s="6"/>
      <c r="ENV1" s="6"/>
      <c r="ENW1" s="6"/>
      <c r="ENX1" s="6"/>
      <c r="ENY1" s="6"/>
      <c r="ENZ1" s="6"/>
      <c r="EOA1" s="6"/>
      <c r="EOB1" s="6"/>
      <c r="EOC1" s="6"/>
      <c r="EOD1" s="6"/>
      <c r="EOE1" s="6"/>
      <c r="EOF1" s="6"/>
      <c r="EOG1" s="6"/>
      <c r="EOH1" s="6"/>
      <c r="EOI1" s="6"/>
      <c r="EOJ1" s="6"/>
      <c r="EOK1" s="6"/>
      <c r="EOL1" s="6"/>
      <c r="EOM1" s="6"/>
      <c r="EON1" s="6"/>
      <c r="EOO1" s="6"/>
      <c r="EOP1" s="6"/>
      <c r="EOQ1" s="6"/>
      <c r="EOR1" s="6"/>
      <c r="EOS1" s="6"/>
      <c r="EOT1" s="6"/>
      <c r="EOU1" s="6"/>
      <c r="EOV1" s="6"/>
      <c r="EOW1" s="6"/>
      <c r="EOX1" s="6"/>
      <c r="EOY1" s="6"/>
      <c r="EOZ1" s="6"/>
      <c r="EPA1" s="6"/>
      <c r="EPB1" s="6"/>
      <c r="EPC1" s="6"/>
      <c r="EPD1" s="6"/>
      <c r="EPE1" s="6"/>
      <c r="EPF1" s="6"/>
      <c r="EPG1" s="6"/>
      <c r="EPH1" s="6"/>
      <c r="EPI1" s="6"/>
      <c r="EPJ1" s="6"/>
      <c r="EPK1" s="6"/>
      <c r="EPL1" s="6"/>
      <c r="EPM1" s="6"/>
      <c r="EPN1" s="6"/>
      <c r="EPO1" s="6"/>
      <c r="EPP1" s="6"/>
      <c r="EPQ1" s="6"/>
      <c r="EPR1" s="6"/>
      <c r="EPS1" s="6"/>
      <c r="EPT1" s="6"/>
      <c r="EPU1" s="6"/>
      <c r="EPV1" s="6"/>
      <c r="EPW1" s="6"/>
      <c r="EPX1" s="6"/>
      <c r="EPY1" s="6"/>
      <c r="EPZ1" s="6"/>
      <c r="EQA1" s="6"/>
      <c r="EQB1" s="6"/>
      <c r="EQC1" s="6"/>
      <c r="EQD1" s="6"/>
      <c r="EQE1" s="6"/>
      <c r="EQF1" s="6"/>
      <c r="EQG1" s="6"/>
      <c r="EQH1" s="6"/>
      <c r="EQI1" s="6"/>
      <c r="EQJ1" s="6"/>
      <c r="EQK1" s="6"/>
      <c r="EQL1" s="6"/>
      <c r="EQM1" s="6"/>
      <c r="EQN1" s="6"/>
      <c r="EQO1" s="6"/>
      <c r="EQP1" s="6"/>
      <c r="EQQ1" s="6"/>
      <c r="EQR1" s="6"/>
      <c r="EQS1" s="6"/>
      <c r="EQT1" s="6"/>
      <c r="EQU1" s="6"/>
      <c r="EQV1" s="6"/>
      <c r="EQW1" s="6"/>
      <c r="EQX1" s="6"/>
      <c r="EQY1" s="6"/>
      <c r="EQZ1" s="6"/>
      <c r="ERA1" s="6"/>
      <c r="ERB1" s="6"/>
      <c r="ERC1" s="6"/>
      <c r="ERD1" s="6"/>
      <c r="ERE1" s="6"/>
      <c r="ERF1" s="6"/>
      <c r="ERG1" s="6"/>
      <c r="ERH1" s="6"/>
      <c r="ERI1" s="6"/>
      <c r="ERJ1" s="6"/>
      <c r="ERK1" s="6"/>
      <c r="ERL1" s="6"/>
      <c r="ERM1" s="6"/>
      <c r="ERN1" s="6"/>
      <c r="ERO1" s="6"/>
      <c r="ERP1" s="6"/>
      <c r="ERQ1" s="6"/>
      <c r="ERR1" s="6"/>
      <c r="ERS1" s="6"/>
      <c r="ERT1" s="6"/>
      <c r="ERU1" s="6"/>
      <c r="ERV1" s="6"/>
      <c r="ERW1" s="6"/>
      <c r="ERX1" s="6"/>
      <c r="ERY1" s="6"/>
      <c r="ERZ1" s="6"/>
      <c r="ESA1" s="6"/>
      <c r="ESB1" s="6"/>
      <c r="ESC1" s="6"/>
      <c r="ESD1" s="6"/>
      <c r="ESE1" s="6"/>
      <c r="ESF1" s="6"/>
      <c r="ESG1" s="6"/>
      <c r="ESH1" s="6"/>
      <c r="ESI1" s="6"/>
      <c r="ESJ1" s="6"/>
      <c r="ESK1" s="6"/>
      <c r="ESL1" s="6"/>
      <c r="ESM1" s="6"/>
      <c r="ESN1" s="6"/>
      <c r="ESO1" s="6"/>
      <c r="ESP1" s="6"/>
      <c r="ESQ1" s="6"/>
      <c r="ESR1" s="6"/>
      <c r="ESS1" s="6"/>
      <c r="EST1" s="6"/>
      <c r="ESU1" s="6"/>
      <c r="ESV1" s="6"/>
      <c r="ESW1" s="6"/>
      <c r="ESX1" s="6"/>
      <c r="ESY1" s="6"/>
      <c r="ESZ1" s="6"/>
      <c r="ETA1" s="6"/>
      <c r="ETB1" s="6"/>
      <c r="ETC1" s="6"/>
      <c r="ETD1" s="6"/>
      <c r="ETE1" s="6"/>
      <c r="ETF1" s="6"/>
      <c r="ETG1" s="6"/>
      <c r="ETH1" s="6"/>
      <c r="ETI1" s="6"/>
      <c r="ETJ1" s="6"/>
      <c r="ETK1" s="6"/>
      <c r="ETL1" s="6"/>
      <c r="ETM1" s="6"/>
      <c r="ETN1" s="6"/>
      <c r="ETO1" s="6"/>
      <c r="ETP1" s="6"/>
      <c r="ETQ1" s="6"/>
      <c r="ETR1" s="6"/>
      <c r="ETS1" s="6"/>
      <c r="ETT1" s="6"/>
      <c r="ETU1" s="6"/>
      <c r="ETV1" s="6"/>
      <c r="ETW1" s="6"/>
      <c r="ETX1" s="6"/>
      <c r="ETY1" s="6"/>
      <c r="ETZ1" s="6"/>
      <c r="EUA1" s="6"/>
      <c r="EUB1" s="6"/>
      <c r="EUC1" s="6"/>
      <c r="EUD1" s="6"/>
      <c r="EUE1" s="6"/>
      <c r="EUF1" s="6"/>
      <c r="EUG1" s="6"/>
      <c r="EUH1" s="6"/>
      <c r="EUI1" s="6"/>
      <c r="EUJ1" s="6"/>
      <c r="EUK1" s="6"/>
      <c r="EUL1" s="6"/>
      <c r="EUM1" s="6"/>
      <c r="EUN1" s="6"/>
      <c r="EUO1" s="6"/>
      <c r="EUP1" s="6"/>
      <c r="EUQ1" s="6"/>
      <c r="EUR1" s="6"/>
      <c r="EUS1" s="6"/>
      <c r="EUT1" s="6"/>
      <c r="EUU1" s="6"/>
      <c r="EUV1" s="6"/>
      <c r="EUW1" s="6"/>
      <c r="EUX1" s="6"/>
      <c r="EUY1" s="6"/>
      <c r="EUZ1" s="6"/>
      <c r="EVA1" s="6"/>
      <c r="EVB1" s="6"/>
      <c r="EVC1" s="6"/>
      <c r="EVD1" s="6"/>
      <c r="EVE1" s="6"/>
      <c r="EVF1" s="6"/>
      <c r="EVG1" s="6"/>
      <c r="EVH1" s="6"/>
      <c r="EVI1" s="6"/>
      <c r="EVJ1" s="6"/>
      <c r="EVK1" s="6"/>
      <c r="EVL1" s="6"/>
      <c r="EVM1" s="6"/>
      <c r="EVN1" s="6"/>
      <c r="EVO1" s="6"/>
      <c r="EVP1" s="6"/>
      <c r="EVQ1" s="6"/>
      <c r="EVR1" s="6"/>
      <c r="EVS1" s="6"/>
      <c r="EVT1" s="6"/>
      <c r="EVU1" s="6"/>
      <c r="EVV1" s="6"/>
      <c r="EVW1" s="6"/>
      <c r="EVX1" s="6"/>
      <c r="EVY1" s="6"/>
      <c r="EVZ1" s="6"/>
      <c r="EWA1" s="6"/>
      <c r="EWB1" s="6"/>
      <c r="EWC1" s="6"/>
      <c r="EWD1" s="6"/>
      <c r="EWE1" s="6"/>
      <c r="EWF1" s="6"/>
      <c r="EWG1" s="6"/>
      <c r="EWH1" s="6"/>
      <c r="EWI1" s="6"/>
      <c r="EWJ1" s="6"/>
      <c r="EWK1" s="6"/>
      <c r="EWL1" s="6"/>
      <c r="EWM1" s="6"/>
      <c r="EWN1" s="6"/>
      <c r="EWO1" s="6"/>
      <c r="EWP1" s="6"/>
      <c r="EWQ1" s="6"/>
      <c r="EWR1" s="6"/>
      <c r="EWS1" s="6"/>
      <c r="EWT1" s="6"/>
      <c r="EWU1" s="6"/>
      <c r="EWV1" s="6"/>
      <c r="EWW1" s="6"/>
      <c r="EWX1" s="6"/>
      <c r="EWY1" s="6"/>
      <c r="EWZ1" s="6"/>
      <c r="EXA1" s="6"/>
      <c r="EXB1" s="6"/>
      <c r="EXC1" s="6"/>
      <c r="EXD1" s="6"/>
      <c r="EXE1" s="6"/>
      <c r="EXF1" s="6"/>
      <c r="EXG1" s="6"/>
      <c r="EXH1" s="6"/>
      <c r="EXI1" s="6"/>
      <c r="EXJ1" s="6"/>
      <c r="EXK1" s="6"/>
      <c r="EXL1" s="6"/>
      <c r="EXM1" s="6"/>
      <c r="EXN1" s="6"/>
      <c r="EXO1" s="6"/>
      <c r="EXP1" s="6"/>
      <c r="EXQ1" s="6"/>
      <c r="EXR1" s="6"/>
      <c r="EXS1" s="6"/>
      <c r="EXT1" s="6"/>
      <c r="EXU1" s="6"/>
      <c r="EXV1" s="6"/>
      <c r="EXW1" s="6"/>
      <c r="EXX1" s="6"/>
      <c r="EXY1" s="6"/>
      <c r="EXZ1" s="6"/>
      <c r="EYA1" s="6"/>
      <c r="EYB1" s="6"/>
      <c r="EYC1" s="6"/>
      <c r="EYD1" s="6"/>
      <c r="EYE1" s="6"/>
      <c r="EYF1" s="6"/>
      <c r="EYG1" s="6"/>
      <c r="EYH1" s="6"/>
      <c r="EYI1" s="6"/>
      <c r="EYJ1" s="6"/>
      <c r="EYK1" s="6"/>
      <c r="EYL1" s="6"/>
      <c r="EYM1" s="6"/>
      <c r="EYN1" s="6"/>
      <c r="EYO1" s="6"/>
      <c r="EYP1" s="6"/>
      <c r="EYQ1" s="6"/>
      <c r="EYR1" s="6"/>
      <c r="EYS1" s="6"/>
      <c r="EYT1" s="6"/>
      <c r="EYU1" s="6"/>
      <c r="EYV1" s="6"/>
      <c r="EYW1" s="6"/>
      <c r="EYX1" s="6"/>
      <c r="EYY1" s="6"/>
      <c r="EYZ1" s="6"/>
      <c r="EZA1" s="6"/>
      <c r="EZB1" s="6"/>
      <c r="EZC1" s="6"/>
      <c r="EZD1" s="6"/>
      <c r="EZE1" s="6"/>
      <c r="EZF1" s="6"/>
      <c r="EZG1" s="6"/>
      <c r="EZH1" s="6"/>
      <c r="EZI1" s="6"/>
      <c r="EZJ1" s="6"/>
      <c r="EZK1" s="6"/>
      <c r="EZL1" s="6"/>
      <c r="EZM1" s="6"/>
      <c r="EZN1" s="6"/>
      <c r="EZO1" s="6"/>
      <c r="EZP1" s="6"/>
      <c r="EZQ1" s="6"/>
      <c r="EZR1" s="6"/>
      <c r="EZS1" s="6"/>
      <c r="EZT1" s="6"/>
      <c r="EZU1" s="6"/>
      <c r="EZV1" s="6"/>
      <c r="EZW1" s="6"/>
      <c r="EZX1" s="6"/>
      <c r="EZY1" s="6"/>
      <c r="EZZ1" s="6"/>
      <c r="FAA1" s="6"/>
      <c r="FAB1" s="6"/>
      <c r="FAC1" s="6"/>
      <c r="FAD1" s="6"/>
      <c r="FAE1" s="6"/>
      <c r="FAF1" s="6"/>
      <c r="FAG1" s="6"/>
      <c r="FAH1" s="6"/>
      <c r="FAI1" s="6"/>
      <c r="FAJ1" s="6"/>
      <c r="FAK1" s="6"/>
      <c r="FAL1" s="6"/>
      <c r="FAM1" s="6"/>
      <c r="FAN1" s="6"/>
      <c r="FAO1" s="6"/>
      <c r="FAP1" s="6"/>
      <c r="FAQ1" s="6"/>
      <c r="FAR1" s="6"/>
      <c r="FAS1" s="6"/>
      <c r="FAT1" s="6"/>
      <c r="FAU1" s="6"/>
      <c r="FAV1" s="6"/>
      <c r="FAW1" s="6"/>
      <c r="FAX1" s="6"/>
      <c r="FAY1" s="6"/>
      <c r="FAZ1" s="6"/>
      <c r="FBA1" s="6"/>
      <c r="FBB1" s="6"/>
      <c r="FBC1" s="6"/>
      <c r="FBD1" s="6"/>
      <c r="FBE1" s="6"/>
      <c r="FBF1" s="6"/>
      <c r="FBG1" s="6"/>
      <c r="FBH1" s="6"/>
      <c r="FBI1" s="6"/>
      <c r="FBJ1" s="6"/>
      <c r="FBK1" s="6"/>
      <c r="FBL1" s="6"/>
      <c r="FBM1" s="6"/>
      <c r="FBN1" s="6"/>
      <c r="FBO1" s="6"/>
      <c r="FBP1" s="6"/>
      <c r="FBQ1" s="6"/>
      <c r="FBR1" s="6"/>
      <c r="FBS1" s="6"/>
      <c r="FBT1" s="6"/>
      <c r="FBU1" s="6"/>
      <c r="FBV1" s="6"/>
      <c r="FBW1" s="6"/>
      <c r="FBX1" s="6"/>
      <c r="FBY1" s="6"/>
      <c r="FBZ1" s="6"/>
      <c r="FCA1" s="6"/>
      <c r="FCB1" s="6"/>
      <c r="FCC1" s="6"/>
      <c r="FCD1" s="6"/>
      <c r="FCE1" s="6"/>
      <c r="FCF1" s="6"/>
      <c r="FCG1" s="6"/>
      <c r="FCH1" s="6"/>
      <c r="FCI1" s="6"/>
      <c r="FCJ1" s="6"/>
      <c r="FCK1" s="6"/>
      <c r="FCL1" s="6"/>
      <c r="FCM1" s="6"/>
      <c r="FCN1" s="6"/>
      <c r="FCO1" s="6"/>
      <c r="FCP1" s="6"/>
      <c r="FCQ1" s="6"/>
      <c r="FCR1" s="6"/>
      <c r="FCS1" s="6"/>
      <c r="FCT1" s="6"/>
      <c r="FCU1" s="6"/>
      <c r="FCV1" s="6"/>
      <c r="FCW1" s="6"/>
      <c r="FCX1" s="6"/>
      <c r="FCY1" s="6"/>
      <c r="FCZ1" s="6"/>
      <c r="FDA1" s="6"/>
      <c r="FDB1" s="6"/>
      <c r="FDC1" s="6"/>
      <c r="FDD1" s="6"/>
      <c r="FDE1" s="6"/>
      <c r="FDF1" s="6"/>
      <c r="FDG1" s="6"/>
      <c r="FDH1" s="6"/>
      <c r="FDI1" s="6"/>
      <c r="FDJ1" s="6"/>
      <c r="FDK1" s="6"/>
      <c r="FDL1" s="6"/>
      <c r="FDM1" s="6"/>
      <c r="FDN1" s="6"/>
      <c r="FDO1" s="6"/>
      <c r="FDP1" s="6"/>
      <c r="FDQ1" s="6"/>
      <c r="FDR1" s="6"/>
      <c r="FDS1" s="6"/>
      <c r="FDT1" s="6"/>
      <c r="FDU1" s="6"/>
      <c r="FDV1" s="6"/>
      <c r="FDW1" s="6"/>
      <c r="FDX1" s="6"/>
      <c r="FDY1" s="6"/>
      <c r="FDZ1" s="6"/>
      <c r="FEA1" s="6"/>
      <c r="FEB1" s="6"/>
      <c r="FEC1" s="6"/>
      <c r="FED1" s="6"/>
      <c r="FEE1" s="6"/>
      <c r="FEF1" s="6"/>
      <c r="FEG1" s="6"/>
      <c r="FEH1" s="6"/>
      <c r="FEI1" s="6"/>
      <c r="FEJ1" s="6"/>
      <c r="FEK1" s="6"/>
      <c r="FEL1" s="6"/>
      <c r="FEM1" s="6"/>
      <c r="FEN1" s="6"/>
      <c r="FEO1" s="6"/>
      <c r="FEP1" s="6"/>
      <c r="FEQ1" s="6"/>
      <c r="FER1" s="6"/>
      <c r="FES1" s="6"/>
      <c r="FET1" s="6"/>
      <c r="FEU1" s="6"/>
      <c r="FEV1" s="6"/>
      <c r="FEW1" s="6"/>
      <c r="FEX1" s="6"/>
      <c r="FEY1" s="6"/>
      <c r="FEZ1" s="6"/>
      <c r="FFA1" s="6"/>
      <c r="FFB1" s="6"/>
      <c r="FFC1" s="6"/>
      <c r="FFD1" s="6"/>
      <c r="FFE1" s="6"/>
      <c r="FFF1" s="6"/>
      <c r="FFG1" s="6"/>
      <c r="FFH1" s="6"/>
      <c r="FFI1" s="6"/>
      <c r="FFJ1" s="6"/>
      <c r="FFK1" s="6"/>
      <c r="FFL1" s="6"/>
      <c r="FFM1" s="6"/>
      <c r="FFN1" s="6"/>
      <c r="FFO1" s="6"/>
      <c r="FFP1" s="6"/>
      <c r="FFQ1" s="6"/>
      <c r="FFR1" s="6"/>
      <c r="FFS1" s="6"/>
      <c r="FFT1" s="6"/>
      <c r="FFU1" s="6"/>
      <c r="FFV1" s="6"/>
      <c r="FFW1" s="6"/>
      <c r="FFX1" s="6"/>
      <c r="FFY1" s="6"/>
      <c r="FFZ1" s="6"/>
      <c r="FGA1" s="6"/>
      <c r="FGB1" s="6"/>
      <c r="FGC1" s="6"/>
      <c r="FGD1" s="6"/>
      <c r="FGE1" s="6"/>
      <c r="FGF1" s="6"/>
      <c r="FGG1" s="6"/>
      <c r="FGH1" s="6"/>
      <c r="FGI1" s="6"/>
      <c r="FGJ1" s="6"/>
      <c r="FGK1" s="6"/>
      <c r="FGL1" s="6"/>
      <c r="FGM1" s="6"/>
      <c r="FGN1" s="6"/>
      <c r="FGO1" s="6"/>
      <c r="FGP1" s="6"/>
      <c r="FGQ1" s="6"/>
      <c r="FGR1" s="6"/>
      <c r="FGS1" s="6"/>
      <c r="FGT1" s="6"/>
      <c r="FGU1" s="6"/>
      <c r="FGV1" s="6"/>
      <c r="FGW1" s="6"/>
      <c r="FGX1" s="6"/>
      <c r="FGY1" s="6"/>
      <c r="FGZ1" s="6"/>
      <c r="FHA1" s="6"/>
      <c r="FHB1" s="6"/>
      <c r="FHC1" s="6"/>
      <c r="FHD1" s="6"/>
      <c r="FHE1" s="6"/>
      <c r="FHF1" s="6"/>
      <c r="FHG1" s="6"/>
      <c r="FHH1" s="6"/>
      <c r="FHI1" s="6"/>
      <c r="FHJ1" s="6"/>
      <c r="FHK1" s="6"/>
      <c r="FHL1" s="6"/>
      <c r="FHM1" s="6"/>
      <c r="FHN1" s="6"/>
      <c r="FHO1" s="6"/>
      <c r="FHP1" s="6"/>
      <c r="FHQ1" s="6"/>
      <c r="FHR1" s="6"/>
      <c r="FHS1" s="6"/>
      <c r="FHT1" s="6"/>
      <c r="FHU1" s="6"/>
      <c r="FHV1" s="6"/>
      <c r="FHW1" s="6"/>
      <c r="FHX1" s="6"/>
      <c r="FHY1" s="6"/>
      <c r="FHZ1" s="6"/>
      <c r="FIA1" s="6"/>
      <c r="FIB1" s="6"/>
      <c r="FIC1" s="6"/>
      <c r="FID1" s="6"/>
      <c r="FIE1" s="6"/>
      <c r="FIF1" s="6"/>
      <c r="FIG1" s="6"/>
      <c r="FIH1" s="6"/>
      <c r="FII1" s="6"/>
      <c r="FIJ1" s="6"/>
      <c r="FIK1" s="6"/>
      <c r="FIL1" s="6"/>
      <c r="FIM1" s="6"/>
      <c r="FIN1" s="6"/>
      <c r="FIO1" s="6"/>
      <c r="FIP1" s="6"/>
      <c r="FIQ1" s="6"/>
      <c r="FIR1" s="6"/>
      <c r="FIS1" s="6"/>
      <c r="FIT1" s="6"/>
      <c r="FIU1" s="6"/>
      <c r="FIV1" s="6"/>
      <c r="FIW1" s="6"/>
      <c r="FIX1" s="6"/>
      <c r="FIY1" s="6"/>
      <c r="FIZ1" s="6"/>
      <c r="FJA1" s="6"/>
      <c r="FJB1" s="6"/>
      <c r="FJC1" s="6"/>
      <c r="FJD1" s="6"/>
      <c r="FJE1" s="6"/>
      <c r="FJF1" s="6"/>
      <c r="FJG1" s="6"/>
      <c r="FJH1" s="6"/>
      <c r="FJI1" s="6"/>
      <c r="FJJ1" s="6"/>
      <c r="FJK1" s="6"/>
      <c r="FJL1" s="6"/>
      <c r="FJM1" s="6"/>
      <c r="FJN1" s="6"/>
      <c r="FJO1" s="6"/>
      <c r="FJP1" s="6"/>
      <c r="FJQ1" s="6"/>
      <c r="FJR1" s="6"/>
      <c r="FJS1" s="6"/>
      <c r="FJT1" s="6"/>
      <c r="FJU1" s="6"/>
      <c r="FJV1" s="6"/>
      <c r="FJW1" s="6"/>
      <c r="FJX1" s="6"/>
      <c r="FJY1" s="6"/>
      <c r="FJZ1" s="6"/>
      <c r="FKA1" s="6"/>
      <c r="FKB1" s="6"/>
      <c r="FKC1" s="6"/>
      <c r="FKD1" s="6"/>
      <c r="FKE1" s="6"/>
      <c r="FKF1" s="6"/>
      <c r="FKG1" s="6"/>
      <c r="FKH1" s="6"/>
      <c r="FKI1" s="6"/>
      <c r="FKJ1" s="6"/>
      <c r="FKK1" s="6"/>
      <c r="FKL1" s="6"/>
      <c r="FKM1" s="6"/>
      <c r="FKN1" s="6"/>
      <c r="FKO1" s="6"/>
      <c r="FKP1" s="6"/>
      <c r="FKQ1" s="6"/>
      <c r="FKR1" s="6"/>
      <c r="FKS1" s="6"/>
      <c r="FKT1" s="6"/>
      <c r="FKU1" s="6"/>
      <c r="FKV1" s="6"/>
      <c r="FKW1" s="6"/>
      <c r="FKX1" s="6"/>
      <c r="FKY1" s="6"/>
      <c r="FKZ1" s="6"/>
      <c r="FLA1" s="6"/>
      <c r="FLB1" s="6"/>
      <c r="FLC1" s="6"/>
      <c r="FLD1" s="6"/>
      <c r="FLE1" s="6"/>
      <c r="FLF1" s="6"/>
      <c r="FLG1" s="6"/>
      <c r="FLH1" s="6"/>
      <c r="FLI1" s="6"/>
      <c r="FLJ1" s="6"/>
      <c r="FLK1" s="6"/>
      <c r="FLL1" s="6"/>
      <c r="FLM1" s="6"/>
      <c r="FLN1" s="6"/>
      <c r="FLO1" s="6"/>
      <c r="FLP1" s="6"/>
      <c r="FLQ1" s="6"/>
      <c r="FLR1" s="6"/>
      <c r="FLS1" s="6"/>
      <c r="FLT1" s="6"/>
      <c r="FLU1" s="6"/>
      <c r="FLV1" s="6"/>
      <c r="FLW1" s="6"/>
      <c r="FLX1" s="6"/>
      <c r="FLY1" s="6"/>
      <c r="FLZ1" s="6"/>
      <c r="FMA1" s="6"/>
      <c r="FMB1" s="6"/>
      <c r="FMC1" s="6"/>
      <c r="FMD1" s="6"/>
      <c r="FME1" s="6"/>
      <c r="FMF1" s="6"/>
      <c r="FMG1" s="6"/>
      <c r="FMH1" s="6"/>
      <c r="FMI1" s="6"/>
      <c r="FMJ1" s="6"/>
      <c r="FMK1" s="6"/>
      <c r="FML1" s="6"/>
      <c r="FMM1" s="6"/>
      <c r="FMN1" s="6"/>
      <c r="FMO1" s="6"/>
      <c r="FMP1" s="6"/>
      <c r="FMQ1" s="6"/>
      <c r="FMR1" s="6"/>
      <c r="FMS1" s="6"/>
      <c r="FMT1" s="6"/>
      <c r="FMU1" s="6"/>
      <c r="FMV1" s="6"/>
      <c r="FMW1" s="6"/>
      <c r="FMX1" s="6"/>
      <c r="FMY1" s="6"/>
      <c r="FMZ1" s="6"/>
      <c r="FNA1" s="6"/>
      <c r="FNB1" s="6"/>
      <c r="FNC1" s="6"/>
      <c r="FND1" s="6"/>
      <c r="FNE1" s="6"/>
      <c r="FNF1" s="6"/>
      <c r="FNG1" s="6"/>
      <c r="FNH1" s="6"/>
      <c r="FNI1" s="6"/>
      <c r="FNJ1" s="6"/>
      <c r="FNK1" s="6"/>
      <c r="FNL1" s="6"/>
      <c r="FNM1" s="6"/>
      <c r="FNN1" s="6"/>
      <c r="FNO1" s="6"/>
      <c r="FNP1" s="6"/>
      <c r="FNQ1" s="6"/>
      <c r="FNR1" s="6"/>
      <c r="FNS1" s="6"/>
      <c r="FNT1" s="6"/>
      <c r="FNU1" s="6"/>
      <c r="FNV1" s="6"/>
      <c r="FNW1" s="6"/>
      <c r="FNX1" s="6"/>
      <c r="FNY1" s="6"/>
      <c r="FNZ1" s="6"/>
      <c r="FOA1" s="6"/>
      <c r="FOB1" s="6"/>
      <c r="FOC1" s="6"/>
      <c r="FOD1" s="6"/>
      <c r="FOE1" s="6"/>
      <c r="FOF1" s="6"/>
      <c r="FOG1" s="6"/>
      <c r="FOH1" s="6"/>
      <c r="FOI1" s="6"/>
      <c r="FOJ1" s="6"/>
      <c r="FOK1" s="6"/>
      <c r="FOL1" s="6"/>
      <c r="FOM1" s="6"/>
      <c r="FON1" s="6"/>
      <c r="FOO1" s="6"/>
      <c r="FOP1" s="6"/>
      <c r="FOQ1" s="6"/>
      <c r="FOR1" s="6"/>
      <c r="FOS1" s="6"/>
      <c r="FOT1" s="6"/>
      <c r="FOU1" s="6"/>
      <c r="FOV1" s="6"/>
      <c r="FOW1" s="6"/>
      <c r="FOX1" s="6"/>
      <c r="FOY1" s="6"/>
      <c r="FOZ1" s="6"/>
      <c r="FPA1" s="6"/>
      <c r="FPB1" s="6"/>
      <c r="FPC1" s="6"/>
      <c r="FPD1" s="6"/>
      <c r="FPE1" s="6"/>
      <c r="FPF1" s="6"/>
      <c r="FPG1" s="6"/>
      <c r="FPH1" s="6"/>
      <c r="FPI1" s="6"/>
      <c r="FPJ1" s="6"/>
      <c r="FPK1" s="6"/>
      <c r="FPL1" s="6"/>
      <c r="FPM1" s="6"/>
      <c r="FPN1" s="6"/>
      <c r="FPO1" s="6"/>
      <c r="FPP1" s="6"/>
      <c r="FPQ1" s="6"/>
      <c r="FPR1" s="6"/>
      <c r="FPS1" s="6"/>
      <c r="FPT1" s="6"/>
      <c r="FPU1" s="6"/>
      <c r="FPV1" s="6"/>
      <c r="FPW1" s="6"/>
      <c r="FPX1" s="6"/>
      <c r="FPY1" s="6"/>
      <c r="FPZ1" s="6"/>
      <c r="FQA1" s="6"/>
      <c r="FQB1" s="6"/>
      <c r="FQC1" s="6"/>
      <c r="FQD1" s="6"/>
      <c r="FQE1" s="6"/>
      <c r="FQF1" s="6"/>
      <c r="FQG1" s="6"/>
      <c r="FQH1" s="6"/>
      <c r="FQI1" s="6"/>
      <c r="FQJ1" s="6"/>
      <c r="FQK1" s="6"/>
      <c r="FQL1" s="6"/>
      <c r="FQM1" s="6"/>
      <c r="FQN1" s="6"/>
      <c r="FQO1" s="6"/>
      <c r="FQP1" s="6"/>
      <c r="FQQ1" s="6"/>
      <c r="FQR1" s="6"/>
      <c r="FQS1" s="6"/>
      <c r="FQT1" s="6"/>
      <c r="FQU1" s="6"/>
      <c r="FQV1" s="6"/>
      <c r="FQW1" s="6"/>
      <c r="FQX1" s="6"/>
      <c r="FQY1" s="6"/>
      <c r="FQZ1" s="6"/>
      <c r="FRA1" s="6"/>
      <c r="FRB1" s="6"/>
      <c r="FRC1" s="6"/>
      <c r="FRD1" s="6"/>
      <c r="FRE1" s="6"/>
      <c r="FRF1" s="6"/>
      <c r="FRG1" s="6"/>
      <c r="FRH1" s="6"/>
      <c r="FRI1" s="6"/>
      <c r="FRJ1" s="6"/>
      <c r="FRK1" s="6"/>
      <c r="FRL1" s="6"/>
      <c r="FRM1" s="6"/>
      <c r="FRN1" s="6"/>
      <c r="FRO1" s="6"/>
      <c r="FRP1" s="6"/>
      <c r="FRQ1" s="6"/>
      <c r="FRR1" s="6"/>
      <c r="FRS1" s="6"/>
      <c r="FRT1" s="6"/>
      <c r="FRU1" s="6"/>
      <c r="FRV1" s="6"/>
      <c r="FRW1" s="6"/>
      <c r="FRX1" s="6"/>
      <c r="FRY1" s="6"/>
      <c r="FRZ1" s="6"/>
      <c r="FSA1" s="6"/>
      <c r="FSB1" s="6"/>
      <c r="FSC1" s="6"/>
      <c r="FSD1" s="6"/>
      <c r="FSE1" s="6"/>
      <c r="FSF1" s="6"/>
      <c r="FSG1" s="6"/>
      <c r="FSH1" s="6"/>
      <c r="FSI1" s="6"/>
      <c r="FSJ1" s="6"/>
      <c r="FSK1" s="6"/>
      <c r="FSL1" s="6"/>
      <c r="FSM1" s="6"/>
      <c r="FSN1" s="6"/>
      <c r="FSO1" s="6"/>
      <c r="FSP1" s="6"/>
      <c r="FSQ1" s="6"/>
      <c r="FSR1" s="6"/>
      <c r="FSS1" s="6"/>
      <c r="FST1" s="6"/>
      <c r="FSU1" s="6"/>
      <c r="FSV1" s="6"/>
      <c r="FSW1" s="6"/>
      <c r="FSX1" s="6"/>
      <c r="FSY1" s="6"/>
      <c r="FSZ1" s="6"/>
      <c r="FTA1" s="6"/>
      <c r="FTB1" s="6"/>
      <c r="FTC1" s="6"/>
      <c r="FTD1" s="6"/>
      <c r="FTE1" s="6"/>
      <c r="FTF1" s="6"/>
      <c r="FTG1" s="6"/>
      <c r="FTH1" s="6"/>
      <c r="FTI1" s="6"/>
      <c r="FTJ1" s="6"/>
      <c r="FTK1" s="6"/>
      <c r="FTL1" s="6"/>
      <c r="FTM1" s="6"/>
      <c r="FTN1" s="6"/>
      <c r="FTO1" s="6"/>
      <c r="FTP1" s="6"/>
      <c r="FTQ1" s="6"/>
      <c r="FTR1" s="6"/>
      <c r="FTS1" s="6"/>
      <c r="FTT1" s="6"/>
      <c r="FTU1" s="6"/>
      <c r="FTV1" s="6"/>
      <c r="FTW1" s="6"/>
      <c r="FTX1" s="6"/>
      <c r="FTY1" s="6"/>
      <c r="FTZ1" s="6"/>
      <c r="FUA1" s="6"/>
      <c r="FUB1" s="6"/>
      <c r="FUC1" s="6"/>
      <c r="FUD1" s="6"/>
      <c r="FUE1" s="6"/>
      <c r="FUF1" s="6"/>
      <c r="FUG1" s="6"/>
      <c r="FUH1" s="6"/>
      <c r="FUI1" s="6"/>
      <c r="FUJ1" s="6"/>
      <c r="FUK1" s="6"/>
      <c r="FUL1" s="6"/>
      <c r="FUM1" s="6"/>
      <c r="FUN1" s="6"/>
      <c r="FUO1" s="6"/>
      <c r="FUP1" s="6"/>
      <c r="FUQ1" s="6"/>
      <c r="FUR1" s="6"/>
      <c r="FUS1" s="6"/>
      <c r="FUT1" s="6"/>
      <c r="FUU1" s="6"/>
      <c r="FUV1" s="6"/>
      <c r="FUW1" s="6"/>
      <c r="FUX1" s="6"/>
      <c r="FUY1" s="6"/>
      <c r="FUZ1" s="6"/>
      <c r="FVA1" s="6"/>
      <c r="FVB1" s="6"/>
      <c r="FVC1" s="6"/>
      <c r="FVD1" s="6"/>
      <c r="FVE1" s="6"/>
      <c r="FVF1" s="6"/>
      <c r="FVG1" s="6"/>
      <c r="FVH1" s="6"/>
      <c r="FVI1" s="6"/>
      <c r="FVJ1" s="6"/>
      <c r="FVK1" s="6"/>
      <c r="FVL1" s="6"/>
      <c r="FVM1" s="6"/>
      <c r="FVN1" s="6"/>
      <c r="FVO1" s="6"/>
      <c r="FVP1" s="6"/>
      <c r="FVQ1" s="6"/>
      <c r="FVR1" s="6"/>
      <c r="FVS1" s="6"/>
      <c r="FVT1" s="6"/>
      <c r="FVU1" s="6"/>
      <c r="FVV1" s="6"/>
      <c r="FVW1" s="6"/>
      <c r="FVX1" s="6"/>
      <c r="FVY1" s="6"/>
      <c r="FVZ1" s="6"/>
      <c r="FWA1" s="6"/>
      <c r="FWB1" s="6"/>
      <c r="FWC1" s="6"/>
      <c r="FWD1" s="6"/>
      <c r="FWE1" s="6"/>
      <c r="FWF1" s="6"/>
      <c r="FWG1" s="6"/>
      <c r="FWH1" s="6"/>
      <c r="FWI1" s="6"/>
      <c r="FWJ1" s="6"/>
      <c r="FWK1" s="6"/>
      <c r="FWL1" s="6"/>
      <c r="FWM1" s="6"/>
      <c r="FWN1" s="6"/>
      <c r="FWO1" s="6"/>
      <c r="FWP1" s="6"/>
      <c r="FWQ1" s="6"/>
      <c r="FWR1" s="6"/>
      <c r="FWS1" s="6"/>
      <c r="FWT1" s="6"/>
      <c r="FWU1" s="6"/>
      <c r="FWV1" s="6"/>
      <c r="FWW1" s="6"/>
      <c r="FWX1" s="6"/>
      <c r="FWY1" s="6"/>
      <c r="FWZ1" s="6"/>
      <c r="FXA1" s="6"/>
      <c r="FXB1" s="6"/>
      <c r="FXC1" s="6"/>
      <c r="FXD1" s="6"/>
      <c r="FXE1" s="6"/>
      <c r="FXF1" s="6"/>
      <c r="FXG1" s="6"/>
      <c r="FXH1" s="6"/>
      <c r="FXI1" s="6"/>
      <c r="FXJ1" s="6"/>
      <c r="FXK1" s="6"/>
      <c r="FXL1" s="6"/>
      <c r="FXM1" s="6"/>
      <c r="FXN1" s="6"/>
      <c r="FXO1" s="6"/>
      <c r="FXP1" s="6"/>
      <c r="FXQ1" s="6"/>
      <c r="FXR1" s="6"/>
      <c r="FXS1" s="6"/>
      <c r="FXT1" s="6"/>
      <c r="FXU1" s="6"/>
      <c r="FXV1" s="6"/>
      <c r="FXW1" s="6"/>
      <c r="FXX1" s="6"/>
      <c r="FXY1" s="6"/>
      <c r="FXZ1" s="6"/>
      <c r="FYA1" s="6"/>
      <c r="FYB1" s="6"/>
      <c r="FYC1" s="6"/>
      <c r="FYD1" s="6"/>
      <c r="FYE1" s="6"/>
      <c r="FYF1" s="6"/>
      <c r="FYG1" s="6"/>
      <c r="FYH1" s="6"/>
      <c r="FYI1" s="6"/>
      <c r="FYJ1" s="6"/>
      <c r="FYK1" s="6"/>
      <c r="FYL1" s="6"/>
      <c r="FYM1" s="6"/>
      <c r="FYN1" s="6"/>
      <c r="FYO1" s="6"/>
      <c r="FYP1" s="6"/>
      <c r="FYQ1" s="6"/>
      <c r="FYR1" s="6"/>
      <c r="FYS1" s="6"/>
      <c r="FYT1" s="6"/>
      <c r="FYU1" s="6"/>
      <c r="FYV1" s="6"/>
      <c r="FYW1" s="6"/>
      <c r="FYX1" s="6"/>
      <c r="FYY1" s="6"/>
      <c r="FYZ1" s="6"/>
      <c r="FZA1" s="6"/>
      <c r="FZB1" s="6"/>
      <c r="FZC1" s="6"/>
      <c r="FZD1" s="6"/>
      <c r="FZE1" s="6"/>
      <c r="FZF1" s="6"/>
      <c r="FZG1" s="6"/>
      <c r="FZH1" s="6"/>
      <c r="FZI1" s="6"/>
      <c r="FZJ1" s="6"/>
      <c r="FZK1" s="6"/>
      <c r="FZL1" s="6"/>
      <c r="FZM1" s="6"/>
      <c r="FZN1" s="6"/>
      <c r="FZO1" s="6"/>
      <c r="FZP1" s="6"/>
      <c r="FZQ1" s="6"/>
      <c r="FZR1" s="6"/>
      <c r="FZS1" s="6"/>
      <c r="FZT1" s="6"/>
      <c r="FZU1" s="6"/>
      <c r="FZV1" s="6"/>
      <c r="FZW1" s="6"/>
      <c r="FZX1" s="6"/>
      <c r="FZY1" s="6"/>
      <c r="FZZ1" s="6"/>
      <c r="GAA1" s="6"/>
      <c r="GAB1" s="6"/>
      <c r="GAC1" s="6"/>
      <c r="GAD1" s="6"/>
      <c r="GAE1" s="6"/>
      <c r="GAF1" s="6"/>
      <c r="GAG1" s="6"/>
      <c r="GAH1" s="6"/>
      <c r="GAI1" s="6"/>
      <c r="GAJ1" s="6"/>
      <c r="GAK1" s="6"/>
      <c r="GAL1" s="6"/>
      <c r="GAM1" s="6"/>
      <c r="GAN1" s="6"/>
      <c r="GAO1" s="6"/>
      <c r="GAP1" s="6"/>
      <c r="GAQ1" s="6"/>
      <c r="GAR1" s="6"/>
      <c r="GAS1" s="6"/>
      <c r="GAT1" s="6"/>
      <c r="GAU1" s="6"/>
      <c r="GAV1" s="6"/>
      <c r="GAW1" s="6"/>
      <c r="GAX1" s="6"/>
      <c r="GAY1" s="6"/>
      <c r="GAZ1" s="6"/>
      <c r="GBA1" s="6"/>
      <c r="GBB1" s="6"/>
      <c r="GBC1" s="6"/>
      <c r="GBD1" s="6"/>
      <c r="GBE1" s="6"/>
      <c r="GBF1" s="6"/>
      <c r="GBG1" s="6"/>
      <c r="GBH1" s="6"/>
      <c r="GBI1" s="6"/>
      <c r="GBJ1" s="6"/>
      <c r="GBK1" s="6"/>
      <c r="GBL1" s="6"/>
      <c r="GBM1" s="6"/>
      <c r="GBN1" s="6"/>
      <c r="GBO1" s="6"/>
      <c r="GBP1" s="6"/>
      <c r="GBQ1" s="6"/>
      <c r="GBR1" s="6"/>
      <c r="GBS1" s="6"/>
      <c r="GBT1" s="6"/>
      <c r="GBU1" s="6"/>
      <c r="GBV1" s="6"/>
      <c r="GBW1" s="6"/>
      <c r="GBX1" s="6"/>
      <c r="GBY1" s="6"/>
      <c r="GBZ1" s="6"/>
      <c r="GCA1" s="6"/>
      <c r="GCB1" s="6"/>
      <c r="GCC1" s="6"/>
      <c r="GCD1" s="6"/>
      <c r="GCE1" s="6"/>
      <c r="GCF1" s="6"/>
      <c r="GCG1" s="6"/>
      <c r="GCH1" s="6"/>
      <c r="GCI1" s="6"/>
      <c r="GCJ1" s="6"/>
      <c r="GCK1" s="6"/>
      <c r="GCL1" s="6"/>
      <c r="GCM1" s="6"/>
      <c r="GCN1" s="6"/>
      <c r="GCO1" s="6"/>
      <c r="GCP1" s="6"/>
      <c r="GCQ1" s="6"/>
      <c r="GCR1" s="6"/>
      <c r="GCS1" s="6"/>
      <c r="GCT1" s="6"/>
      <c r="GCU1" s="6"/>
      <c r="GCV1" s="6"/>
      <c r="GCW1" s="6"/>
      <c r="GCX1" s="6"/>
      <c r="GCY1" s="6"/>
      <c r="GCZ1" s="6"/>
      <c r="GDA1" s="6"/>
      <c r="GDB1" s="6"/>
      <c r="GDC1" s="6"/>
      <c r="GDD1" s="6"/>
      <c r="GDE1" s="6"/>
      <c r="GDF1" s="6"/>
      <c r="GDG1" s="6"/>
      <c r="GDH1" s="6"/>
      <c r="GDI1" s="6"/>
      <c r="GDJ1" s="6"/>
      <c r="GDK1" s="6"/>
      <c r="GDL1" s="6"/>
      <c r="GDM1" s="6"/>
      <c r="GDN1" s="6"/>
      <c r="GDO1" s="6"/>
      <c r="GDP1" s="6"/>
      <c r="GDQ1" s="6"/>
      <c r="GDR1" s="6"/>
      <c r="GDS1" s="6"/>
      <c r="GDT1" s="6"/>
      <c r="GDU1" s="6"/>
      <c r="GDV1" s="6"/>
      <c r="GDW1" s="6"/>
      <c r="GDX1" s="6"/>
      <c r="GDY1" s="6"/>
      <c r="GDZ1" s="6"/>
      <c r="GEA1" s="6"/>
      <c r="GEB1" s="6"/>
      <c r="GEC1" s="6"/>
      <c r="GED1" s="6"/>
      <c r="GEE1" s="6"/>
      <c r="GEF1" s="6"/>
      <c r="GEG1" s="6"/>
      <c r="GEH1" s="6"/>
      <c r="GEI1" s="6"/>
      <c r="GEJ1" s="6"/>
      <c r="GEK1" s="6"/>
      <c r="GEL1" s="6"/>
      <c r="GEM1" s="6"/>
      <c r="GEN1" s="6"/>
      <c r="GEO1" s="6"/>
      <c r="GEP1" s="6"/>
      <c r="GEQ1" s="6"/>
      <c r="GER1" s="6"/>
      <c r="GES1" s="6"/>
      <c r="GET1" s="6"/>
      <c r="GEU1" s="6"/>
      <c r="GEV1" s="6"/>
      <c r="GEW1" s="6"/>
      <c r="GEX1" s="6"/>
      <c r="GEY1" s="6"/>
      <c r="GEZ1" s="6"/>
      <c r="GFA1" s="6"/>
      <c r="GFB1" s="6"/>
      <c r="GFC1" s="6"/>
      <c r="GFD1" s="6"/>
      <c r="GFE1" s="6"/>
      <c r="GFF1" s="6"/>
      <c r="GFG1" s="6"/>
      <c r="GFH1" s="6"/>
      <c r="GFI1" s="6"/>
      <c r="GFJ1" s="6"/>
      <c r="GFK1" s="6"/>
      <c r="GFL1" s="6"/>
      <c r="GFM1" s="6"/>
      <c r="GFN1" s="6"/>
      <c r="GFO1" s="6"/>
      <c r="GFP1" s="6"/>
      <c r="GFQ1" s="6"/>
      <c r="GFR1" s="6"/>
      <c r="GFS1" s="6"/>
      <c r="GFT1" s="6"/>
      <c r="GFU1" s="6"/>
      <c r="GFV1" s="6"/>
      <c r="GFW1" s="6"/>
      <c r="GFX1" s="6"/>
      <c r="GFY1" s="6"/>
      <c r="GFZ1" s="6"/>
      <c r="GGA1" s="6"/>
      <c r="GGB1" s="6"/>
      <c r="GGC1" s="6"/>
      <c r="GGD1" s="6"/>
      <c r="GGE1" s="6"/>
      <c r="GGF1" s="6"/>
      <c r="GGG1" s="6"/>
      <c r="GGH1" s="6"/>
      <c r="GGI1" s="6"/>
      <c r="GGJ1" s="6"/>
      <c r="GGK1" s="6"/>
      <c r="GGL1" s="6"/>
      <c r="GGM1" s="6"/>
      <c r="GGN1" s="6"/>
      <c r="GGO1" s="6"/>
      <c r="GGP1" s="6"/>
      <c r="GGQ1" s="6"/>
      <c r="GGR1" s="6"/>
      <c r="GGS1" s="6"/>
      <c r="GGT1" s="6"/>
      <c r="GGU1" s="6"/>
      <c r="GGV1" s="6"/>
      <c r="GGW1" s="6"/>
      <c r="GGX1" s="6"/>
      <c r="GGY1" s="6"/>
      <c r="GGZ1" s="6"/>
      <c r="GHA1" s="6"/>
      <c r="GHB1" s="6"/>
      <c r="GHC1" s="6"/>
      <c r="GHD1" s="6"/>
      <c r="GHE1" s="6"/>
      <c r="GHF1" s="6"/>
      <c r="GHG1" s="6"/>
      <c r="GHH1" s="6"/>
      <c r="GHI1" s="6"/>
      <c r="GHJ1" s="6"/>
      <c r="GHK1" s="6"/>
      <c r="GHL1" s="6"/>
      <c r="GHM1" s="6"/>
      <c r="GHN1" s="6"/>
      <c r="GHO1" s="6"/>
      <c r="GHP1" s="6"/>
      <c r="GHQ1" s="6"/>
      <c r="GHR1" s="6"/>
      <c r="GHS1" s="6"/>
      <c r="GHT1" s="6"/>
      <c r="GHU1" s="6"/>
      <c r="GHV1" s="6"/>
      <c r="GHW1" s="6"/>
      <c r="GHX1" s="6"/>
      <c r="GHY1" s="6"/>
      <c r="GHZ1" s="6"/>
      <c r="GIA1" s="6"/>
      <c r="GIB1" s="6"/>
      <c r="GIC1" s="6"/>
      <c r="GID1" s="6"/>
      <c r="GIE1" s="6"/>
      <c r="GIF1" s="6"/>
      <c r="GIG1" s="6"/>
      <c r="GIH1" s="6"/>
      <c r="GII1" s="6"/>
      <c r="GIJ1" s="6"/>
      <c r="GIK1" s="6"/>
      <c r="GIL1" s="6"/>
      <c r="GIM1" s="6"/>
      <c r="GIN1" s="6"/>
      <c r="GIO1" s="6"/>
      <c r="GIP1" s="6"/>
      <c r="GIQ1" s="6"/>
      <c r="GIR1" s="6"/>
      <c r="GIS1" s="6"/>
      <c r="GIT1" s="6"/>
      <c r="GIU1" s="6"/>
      <c r="GIV1" s="6"/>
      <c r="GIW1" s="6"/>
      <c r="GIX1" s="6"/>
      <c r="GIY1" s="6"/>
      <c r="GIZ1" s="6"/>
      <c r="GJA1" s="6"/>
      <c r="GJB1" s="6"/>
      <c r="GJC1" s="6"/>
      <c r="GJD1" s="6"/>
      <c r="GJE1" s="6"/>
      <c r="GJF1" s="6"/>
      <c r="GJG1" s="6"/>
      <c r="GJH1" s="6"/>
      <c r="GJI1" s="6"/>
      <c r="GJJ1" s="6"/>
      <c r="GJK1" s="6"/>
      <c r="GJL1" s="6"/>
      <c r="GJM1" s="6"/>
      <c r="GJN1" s="6"/>
      <c r="GJO1" s="6"/>
      <c r="GJP1" s="6"/>
      <c r="GJQ1" s="6"/>
      <c r="GJR1" s="6"/>
      <c r="GJS1" s="6"/>
      <c r="GJT1" s="6"/>
      <c r="GJU1" s="6"/>
      <c r="GJV1" s="6"/>
      <c r="GJW1" s="6"/>
      <c r="GJX1" s="6"/>
      <c r="GJY1" s="6"/>
      <c r="GJZ1" s="6"/>
      <c r="GKA1" s="6"/>
      <c r="GKB1" s="6"/>
      <c r="GKC1" s="6"/>
      <c r="GKD1" s="6"/>
      <c r="GKE1" s="6"/>
      <c r="GKF1" s="6"/>
      <c r="GKG1" s="6"/>
      <c r="GKH1" s="6"/>
      <c r="GKI1" s="6"/>
      <c r="GKJ1" s="6"/>
      <c r="GKK1" s="6"/>
      <c r="GKL1" s="6"/>
      <c r="GKM1" s="6"/>
      <c r="GKN1" s="6"/>
      <c r="GKO1" s="6"/>
      <c r="GKP1" s="6"/>
      <c r="GKQ1" s="6"/>
      <c r="GKR1" s="6"/>
      <c r="GKS1" s="6"/>
      <c r="GKT1" s="6"/>
      <c r="GKU1" s="6"/>
      <c r="GKV1" s="6"/>
      <c r="GKW1" s="6"/>
      <c r="GKX1" s="6"/>
      <c r="GKY1" s="6"/>
      <c r="GKZ1" s="6"/>
      <c r="GLA1" s="6"/>
      <c r="GLB1" s="6"/>
      <c r="GLC1" s="6"/>
      <c r="GLD1" s="6"/>
      <c r="GLE1" s="6"/>
      <c r="GLF1" s="6"/>
      <c r="GLG1" s="6"/>
      <c r="GLH1" s="6"/>
      <c r="GLI1" s="6"/>
      <c r="GLJ1" s="6"/>
      <c r="GLK1" s="6"/>
      <c r="GLL1" s="6"/>
      <c r="GLM1" s="6"/>
      <c r="GLN1" s="6"/>
      <c r="GLO1" s="6"/>
      <c r="GLP1" s="6"/>
      <c r="GLQ1" s="6"/>
      <c r="GLR1" s="6"/>
      <c r="GLS1" s="6"/>
      <c r="GLT1" s="6"/>
      <c r="GLU1" s="6"/>
      <c r="GLV1" s="6"/>
      <c r="GLW1" s="6"/>
      <c r="GLX1" s="6"/>
      <c r="GLY1" s="6"/>
      <c r="GLZ1" s="6"/>
      <c r="GMA1" s="6"/>
      <c r="GMB1" s="6"/>
      <c r="GMC1" s="6"/>
      <c r="GMD1" s="6"/>
      <c r="GME1" s="6"/>
      <c r="GMF1" s="6"/>
      <c r="GMG1" s="6"/>
      <c r="GMH1" s="6"/>
      <c r="GMI1" s="6"/>
      <c r="GMJ1" s="6"/>
      <c r="GMK1" s="6"/>
      <c r="GML1" s="6"/>
      <c r="GMM1" s="6"/>
      <c r="GMN1" s="6"/>
      <c r="GMO1" s="6"/>
      <c r="GMP1" s="6"/>
      <c r="GMQ1" s="6"/>
      <c r="GMR1" s="6"/>
      <c r="GMS1" s="6"/>
      <c r="GMT1" s="6"/>
      <c r="GMU1" s="6"/>
      <c r="GMV1" s="6"/>
      <c r="GMW1" s="6"/>
      <c r="GMX1" s="6"/>
      <c r="GMY1" s="6"/>
      <c r="GMZ1" s="6"/>
      <c r="GNA1" s="6"/>
      <c r="GNB1" s="6"/>
      <c r="GNC1" s="6"/>
      <c r="GND1" s="6"/>
      <c r="GNE1" s="6"/>
      <c r="GNF1" s="6"/>
      <c r="GNG1" s="6"/>
      <c r="GNH1" s="6"/>
      <c r="GNI1" s="6"/>
      <c r="GNJ1" s="6"/>
      <c r="GNK1" s="6"/>
      <c r="GNL1" s="6"/>
      <c r="GNM1" s="6"/>
      <c r="GNN1" s="6"/>
      <c r="GNO1" s="6"/>
      <c r="GNP1" s="6"/>
      <c r="GNQ1" s="6"/>
      <c r="GNR1" s="6"/>
      <c r="GNS1" s="6"/>
      <c r="GNT1" s="6"/>
      <c r="GNU1" s="6"/>
      <c r="GNV1" s="6"/>
      <c r="GNW1" s="6"/>
      <c r="GNX1" s="6"/>
      <c r="GNY1" s="6"/>
      <c r="GNZ1" s="6"/>
      <c r="GOA1" s="6"/>
      <c r="GOB1" s="6"/>
      <c r="GOC1" s="6"/>
      <c r="GOD1" s="6"/>
      <c r="GOE1" s="6"/>
      <c r="GOF1" s="6"/>
      <c r="GOG1" s="6"/>
      <c r="GOH1" s="6"/>
      <c r="GOI1" s="6"/>
      <c r="GOJ1" s="6"/>
      <c r="GOK1" s="6"/>
      <c r="GOL1" s="6"/>
      <c r="GOM1" s="6"/>
      <c r="GON1" s="6"/>
      <c r="GOO1" s="6"/>
      <c r="GOP1" s="6"/>
      <c r="GOQ1" s="6"/>
      <c r="GOR1" s="6"/>
      <c r="GOS1" s="6"/>
      <c r="GOT1" s="6"/>
      <c r="GOU1" s="6"/>
      <c r="GOV1" s="6"/>
      <c r="GOW1" s="6"/>
      <c r="GOX1" s="6"/>
      <c r="GOY1" s="6"/>
      <c r="GOZ1" s="6"/>
      <c r="GPA1" s="6"/>
      <c r="GPB1" s="6"/>
      <c r="GPC1" s="6"/>
      <c r="GPD1" s="6"/>
      <c r="GPE1" s="6"/>
      <c r="GPF1" s="6"/>
      <c r="GPG1" s="6"/>
      <c r="GPH1" s="6"/>
      <c r="GPI1" s="6"/>
      <c r="GPJ1" s="6"/>
      <c r="GPK1" s="6"/>
      <c r="GPL1" s="6"/>
      <c r="GPM1" s="6"/>
      <c r="GPN1" s="6"/>
      <c r="GPO1" s="6"/>
      <c r="GPP1" s="6"/>
      <c r="GPQ1" s="6"/>
      <c r="GPR1" s="6"/>
      <c r="GPS1" s="6"/>
      <c r="GPT1" s="6"/>
      <c r="GPU1" s="6"/>
      <c r="GPV1" s="6"/>
      <c r="GPW1" s="6"/>
      <c r="GPX1" s="6"/>
      <c r="GPY1" s="6"/>
      <c r="GPZ1" s="6"/>
      <c r="GQA1" s="6"/>
      <c r="GQB1" s="6"/>
      <c r="GQC1" s="6"/>
      <c r="GQD1" s="6"/>
      <c r="GQE1" s="6"/>
      <c r="GQF1" s="6"/>
      <c r="GQG1" s="6"/>
      <c r="GQH1" s="6"/>
      <c r="GQI1" s="6"/>
      <c r="GQJ1" s="6"/>
      <c r="GQK1" s="6"/>
      <c r="GQL1" s="6"/>
      <c r="GQM1" s="6"/>
      <c r="GQN1" s="6"/>
      <c r="GQO1" s="6"/>
      <c r="GQP1" s="6"/>
      <c r="GQQ1" s="6"/>
      <c r="GQR1" s="6"/>
      <c r="GQS1" s="6"/>
      <c r="GQT1" s="6"/>
      <c r="GQU1" s="6"/>
      <c r="GQV1" s="6"/>
      <c r="GQW1" s="6"/>
      <c r="GQX1" s="6"/>
      <c r="GQY1" s="6"/>
      <c r="GQZ1" s="6"/>
      <c r="GRA1" s="6"/>
      <c r="GRB1" s="6"/>
      <c r="GRC1" s="6"/>
      <c r="GRD1" s="6"/>
      <c r="GRE1" s="6"/>
      <c r="GRF1" s="6"/>
      <c r="GRG1" s="6"/>
      <c r="GRH1" s="6"/>
      <c r="GRI1" s="6"/>
      <c r="GRJ1" s="6"/>
      <c r="GRK1" s="6"/>
      <c r="GRL1" s="6"/>
      <c r="GRM1" s="6"/>
      <c r="GRN1" s="6"/>
      <c r="GRO1" s="6"/>
      <c r="GRP1" s="6"/>
      <c r="GRQ1" s="6"/>
      <c r="GRR1" s="6"/>
      <c r="GRS1" s="6"/>
      <c r="GRT1" s="6"/>
      <c r="GRU1" s="6"/>
      <c r="GRV1" s="6"/>
      <c r="GRW1" s="6"/>
      <c r="GRX1" s="6"/>
      <c r="GRY1" s="6"/>
      <c r="GRZ1" s="6"/>
      <c r="GSA1" s="6"/>
      <c r="GSB1" s="6"/>
      <c r="GSC1" s="6"/>
      <c r="GSD1" s="6"/>
      <c r="GSE1" s="6"/>
      <c r="GSF1" s="6"/>
      <c r="GSG1" s="6"/>
      <c r="GSH1" s="6"/>
      <c r="GSI1" s="6"/>
      <c r="GSJ1" s="6"/>
      <c r="GSK1" s="6"/>
      <c r="GSL1" s="6"/>
      <c r="GSM1" s="6"/>
      <c r="GSN1" s="6"/>
      <c r="GSO1" s="6"/>
      <c r="GSP1" s="6"/>
      <c r="GSQ1" s="6"/>
      <c r="GSR1" s="6"/>
      <c r="GSS1" s="6"/>
      <c r="GST1" s="6"/>
      <c r="GSU1" s="6"/>
      <c r="GSV1" s="6"/>
      <c r="GSW1" s="6"/>
      <c r="GSX1" s="6"/>
      <c r="GSY1" s="6"/>
      <c r="GSZ1" s="6"/>
      <c r="GTA1" s="6"/>
      <c r="GTB1" s="6"/>
      <c r="GTC1" s="6"/>
      <c r="GTD1" s="6"/>
      <c r="GTE1" s="6"/>
      <c r="GTF1" s="6"/>
      <c r="GTG1" s="6"/>
      <c r="GTH1" s="6"/>
      <c r="GTI1" s="6"/>
      <c r="GTJ1" s="6"/>
      <c r="GTK1" s="6"/>
      <c r="GTL1" s="6"/>
      <c r="GTM1" s="6"/>
      <c r="GTN1" s="6"/>
      <c r="GTO1" s="6"/>
      <c r="GTP1" s="6"/>
      <c r="GTQ1" s="6"/>
      <c r="GTR1" s="6"/>
      <c r="GTS1" s="6"/>
      <c r="GTT1" s="6"/>
      <c r="GTU1" s="6"/>
      <c r="GTV1" s="6"/>
      <c r="GTW1" s="6"/>
      <c r="GTX1" s="6"/>
      <c r="GTY1" s="6"/>
      <c r="GTZ1" s="6"/>
      <c r="GUA1" s="6"/>
      <c r="GUB1" s="6"/>
      <c r="GUC1" s="6"/>
      <c r="GUD1" s="6"/>
      <c r="GUE1" s="6"/>
      <c r="GUF1" s="6"/>
      <c r="GUG1" s="6"/>
      <c r="GUH1" s="6"/>
      <c r="GUI1" s="6"/>
      <c r="GUJ1" s="6"/>
      <c r="GUK1" s="6"/>
      <c r="GUL1" s="6"/>
      <c r="GUM1" s="6"/>
      <c r="GUN1" s="6"/>
      <c r="GUO1" s="6"/>
      <c r="GUP1" s="6"/>
      <c r="GUQ1" s="6"/>
      <c r="GUR1" s="6"/>
      <c r="GUS1" s="6"/>
      <c r="GUT1" s="6"/>
      <c r="GUU1" s="6"/>
      <c r="GUV1" s="6"/>
      <c r="GUW1" s="6"/>
      <c r="GUX1" s="6"/>
      <c r="GUY1" s="6"/>
      <c r="GUZ1" s="6"/>
      <c r="GVA1" s="6"/>
      <c r="GVB1" s="6"/>
      <c r="GVC1" s="6"/>
      <c r="GVD1" s="6"/>
      <c r="GVE1" s="6"/>
      <c r="GVF1" s="6"/>
      <c r="GVG1" s="6"/>
      <c r="GVH1" s="6"/>
      <c r="GVI1" s="6"/>
      <c r="GVJ1" s="6"/>
      <c r="GVK1" s="6"/>
      <c r="GVL1" s="6"/>
      <c r="GVM1" s="6"/>
      <c r="GVN1" s="6"/>
      <c r="GVO1" s="6"/>
      <c r="GVP1" s="6"/>
      <c r="GVQ1" s="6"/>
      <c r="GVR1" s="6"/>
      <c r="GVS1" s="6"/>
      <c r="GVT1" s="6"/>
      <c r="GVU1" s="6"/>
      <c r="GVV1" s="6"/>
      <c r="GVW1" s="6"/>
      <c r="GVX1" s="6"/>
      <c r="GVY1" s="6"/>
      <c r="GVZ1" s="6"/>
      <c r="GWA1" s="6"/>
      <c r="GWB1" s="6"/>
      <c r="GWC1" s="6"/>
      <c r="GWD1" s="6"/>
      <c r="GWE1" s="6"/>
      <c r="GWF1" s="6"/>
      <c r="GWG1" s="6"/>
      <c r="GWH1" s="6"/>
      <c r="GWI1" s="6"/>
      <c r="GWJ1" s="6"/>
      <c r="GWK1" s="6"/>
      <c r="GWL1" s="6"/>
      <c r="GWM1" s="6"/>
      <c r="GWN1" s="6"/>
      <c r="GWO1" s="6"/>
      <c r="GWP1" s="6"/>
      <c r="GWQ1" s="6"/>
      <c r="GWR1" s="6"/>
      <c r="GWS1" s="6"/>
      <c r="GWT1" s="6"/>
      <c r="GWU1" s="6"/>
      <c r="GWV1" s="6"/>
      <c r="GWW1" s="6"/>
      <c r="GWX1" s="6"/>
      <c r="GWY1" s="6"/>
      <c r="GWZ1" s="6"/>
      <c r="GXA1" s="6"/>
      <c r="GXB1" s="6"/>
      <c r="GXC1" s="6"/>
      <c r="GXD1" s="6"/>
      <c r="GXE1" s="6"/>
      <c r="GXF1" s="6"/>
      <c r="GXG1" s="6"/>
      <c r="GXH1" s="6"/>
      <c r="GXI1" s="6"/>
      <c r="GXJ1" s="6"/>
      <c r="GXK1" s="6"/>
      <c r="GXL1" s="6"/>
      <c r="GXM1" s="6"/>
      <c r="GXN1" s="6"/>
      <c r="GXO1" s="6"/>
      <c r="GXP1" s="6"/>
      <c r="GXQ1" s="6"/>
      <c r="GXR1" s="6"/>
      <c r="GXS1" s="6"/>
      <c r="GXT1" s="6"/>
      <c r="GXU1" s="6"/>
      <c r="GXV1" s="6"/>
      <c r="GXW1" s="6"/>
      <c r="GXX1" s="6"/>
      <c r="GXY1" s="6"/>
      <c r="GXZ1" s="6"/>
      <c r="GYA1" s="6"/>
      <c r="GYB1" s="6"/>
      <c r="GYC1" s="6"/>
      <c r="GYD1" s="6"/>
      <c r="GYE1" s="6"/>
      <c r="GYF1" s="6"/>
      <c r="GYG1" s="6"/>
      <c r="GYH1" s="6"/>
      <c r="GYI1" s="6"/>
      <c r="GYJ1" s="6"/>
      <c r="GYK1" s="6"/>
      <c r="GYL1" s="6"/>
      <c r="GYM1" s="6"/>
      <c r="GYN1" s="6"/>
      <c r="GYO1" s="6"/>
      <c r="GYP1" s="6"/>
      <c r="GYQ1" s="6"/>
      <c r="GYR1" s="6"/>
      <c r="GYS1" s="6"/>
      <c r="GYT1" s="6"/>
      <c r="GYU1" s="6"/>
      <c r="GYV1" s="6"/>
      <c r="GYW1" s="6"/>
      <c r="GYX1" s="6"/>
      <c r="GYY1" s="6"/>
      <c r="GYZ1" s="6"/>
      <c r="GZA1" s="6"/>
      <c r="GZB1" s="6"/>
      <c r="GZC1" s="6"/>
      <c r="GZD1" s="6"/>
      <c r="GZE1" s="6"/>
      <c r="GZF1" s="6"/>
      <c r="GZG1" s="6"/>
      <c r="GZH1" s="6"/>
      <c r="GZI1" s="6"/>
      <c r="GZJ1" s="6"/>
      <c r="GZK1" s="6"/>
      <c r="GZL1" s="6"/>
      <c r="GZM1" s="6"/>
      <c r="GZN1" s="6"/>
      <c r="GZO1" s="6"/>
      <c r="GZP1" s="6"/>
      <c r="GZQ1" s="6"/>
      <c r="GZR1" s="6"/>
      <c r="GZS1" s="6"/>
      <c r="GZT1" s="6"/>
      <c r="GZU1" s="6"/>
      <c r="GZV1" s="6"/>
      <c r="GZW1" s="6"/>
      <c r="GZX1" s="6"/>
      <c r="GZY1" s="6"/>
      <c r="GZZ1" s="6"/>
      <c r="HAA1" s="6"/>
      <c r="HAB1" s="6"/>
      <c r="HAC1" s="6"/>
      <c r="HAD1" s="6"/>
      <c r="HAE1" s="6"/>
      <c r="HAF1" s="6"/>
      <c r="HAG1" s="6"/>
      <c r="HAH1" s="6"/>
      <c r="HAI1" s="6"/>
      <c r="HAJ1" s="6"/>
      <c r="HAK1" s="6"/>
      <c r="HAL1" s="6"/>
      <c r="HAM1" s="6"/>
      <c r="HAN1" s="6"/>
      <c r="HAO1" s="6"/>
      <c r="HAP1" s="6"/>
      <c r="HAQ1" s="6"/>
      <c r="HAR1" s="6"/>
      <c r="HAS1" s="6"/>
      <c r="HAT1" s="6"/>
      <c r="HAU1" s="6"/>
      <c r="HAV1" s="6"/>
      <c r="HAW1" s="6"/>
      <c r="HAX1" s="6"/>
      <c r="HAY1" s="6"/>
      <c r="HAZ1" s="6"/>
      <c r="HBA1" s="6"/>
      <c r="HBB1" s="6"/>
      <c r="HBC1" s="6"/>
      <c r="HBD1" s="6"/>
      <c r="HBE1" s="6"/>
      <c r="HBF1" s="6"/>
      <c r="HBG1" s="6"/>
      <c r="HBH1" s="6"/>
      <c r="HBI1" s="6"/>
      <c r="HBJ1" s="6"/>
      <c r="HBK1" s="6"/>
      <c r="HBL1" s="6"/>
      <c r="HBM1" s="6"/>
      <c r="HBN1" s="6"/>
      <c r="HBO1" s="6"/>
      <c r="HBP1" s="6"/>
      <c r="HBQ1" s="6"/>
      <c r="HBR1" s="6"/>
      <c r="HBS1" s="6"/>
      <c r="HBT1" s="6"/>
      <c r="HBU1" s="6"/>
      <c r="HBV1" s="6"/>
      <c r="HBW1" s="6"/>
      <c r="HBX1" s="6"/>
      <c r="HBY1" s="6"/>
      <c r="HBZ1" s="6"/>
      <c r="HCA1" s="6"/>
      <c r="HCB1" s="6"/>
      <c r="HCC1" s="6"/>
      <c r="HCD1" s="6"/>
      <c r="HCE1" s="6"/>
      <c r="HCF1" s="6"/>
      <c r="HCG1" s="6"/>
      <c r="HCH1" s="6"/>
      <c r="HCI1" s="6"/>
      <c r="HCJ1" s="6"/>
      <c r="HCK1" s="6"/>
      <c r="HCL1" s="6"/>
      <c r="HCM1" s="6"/>
      <c r="HCN1" s="6"/>
      <c r="HCO1" s="6"/>
      <c r="HCP1" s="6"/>
      <c r="HCQ1" s="6"/>
      <c r="HCR1" s="6"/>
      <c r="HCS1" s="6"/>
      <c r="HCT1" s="6"/>
      <c r="HCU1" s="6"/>
      <c r="HCV1" s="6"/>
      <c r="HCW1" s="6"/>
      <c r="HCX1" s="6"/>
      <c r="HCY1" s="6"/>
      <c r="HCZ1" s="6"/>
      <c r="HDA1" s="6"/>
      <c r="HDB1" s="6"/>
      <c r="HDC1" s="6"/>
      <c r="HDD1" s="6"/>
      <c r="HDE1" s="6"/>
      <c r="HDF1" s="6"/>
      <c r="HDG1" s="6"/>
      <c r="HDH1" s="6"/>
      <c r="HDI1" s="6"/>
      <c r="HDJ1" s="6"/>
      <c r="HDK1" s="6"/>
      <c r="HDL1" s="6"/>
      <c r="HDM1" s="6"/>
      <c r="HDN1" s="6"/>
      <c r="HDO1" s="6"/>
      <c r="HDP1" s="6"/>
      <c r="HDQ1" s="6"/>
      <c r="HDR1" s="6"/>
      <c r="HDS1" s="6"/>
      <c r="HDT1" s="6"/>
      <c r="HDU1" s="6"/>
      <c r="HDV1" s="6"/>
      <c r="HDW1" s="6"/>
      <c r="HDX1" s="6"/>
      <c r="HDY1" s="6"/>
      <c r="HDZ1" s="6"/>
      <c r="HEA1" s="6"/>
      <c r="HEB1" s="6"/>
      <c r="HEC1" s="6"/>
      <c r="HED1" s="6"/>
      <c r="HEE1" s="6"/>
      <c r="HEF1" s="6"/>
      <c r="HEG1" s="6"/>
      <c r="HEH1" s="6"/>
      <c r="HEI1" s="6"/>
      <c r="HEJ1" s="6"/>
      <c r="HEK1" s="6"/>
      <c r="HEL1" s="6"/>
      <c r="HEM1" s="6"/>
      <c r="HEN1" s="6"/>
      <c r="HEO1" s="6"/>
      <c r="HEP1" s="6"/>
      <c r="HEQ1" s="6"/>
      <c r="HER1" s="6"/>
      <c r="HES1" s="6"/>
      <c r="HET1" s="6"/>
      <c r="HEU1" s="6"/>
      <c r="HEV1" s="6"/>
      <c r="HEW1" s="6"/>
      <c r="HEX1" s="6"/>
      <c r="HEY1" s="6"/>
      <c r="HEZ1" s="6"/>
      <c r="HFA1" s="6"/>
      <c r="HFB1" s="6"/>
      <c r="HFC1" s="6"/>
      <c r="HFD1" s="6"/>
      <c r="HFE1" s="6"/>
      <c r="HFF1" s="6"/>
      <c r="HFG1" s="6"/>
      <c r="HFH1" s="6"/>
      <c r="HFI1" s="6"/>
      <c r="HFJ1" s="6"/>
      <c r="HFK1" s="6"/>
      <c r="HFL1" s="6"/>
      <c r="HFM1" s="6"/>
      <c r="HFN1" s="6"/>
      <c r="HFO1" s="6"/>
      <c r="HFP1" s="6"/>
      <c r="HFQ1" s="6"/>
      <c r="HFR1" s="6"/>
      <c r="HFS1" s="6"/>
      <c r="HFT1" s="6"/>
      <c r="HFU1" s="6"/>
      <c r="HFV1" s="6"/>
      <c r="HFW1" s="6"/>
      <c r="HFX1" s="6"/>
      <c r="HFY1" s="6"/>
      <c r="HFZ1" s="6"/>
      <c r="HGA1" s="6"/>
      <c r="HGB1" s="6"/>
      <c r="HGC1" s="6"/>
      <c r="HGD1" s="6"/>
      <c r="HGE1" s="6"/>
      <c r="HGF1" s="6"/>
      <c r="HGG1" s="6"/>
      <c r="HGH1" s="6"/>
      <c r="HGI1" s="6"/>
      <c r="HGJ1" s="6"/>
      <c r="HGK1" s="6"/>
      <c r="HGL1" s="6"/>
      <c r="HGM1" s="6"/>
      <c r="HGN1" s="6"/>
      <c r="HGO1" s="6"/>
      <c r="HGP1" s="6"/>
      <c r="HGQ1" s="6"/>
      <c r="HGR1" s="6"/>
      <c r="HGS1" s="6"/>
      <c r="HGT1" s="6"/>
      <c r="HGU1" s="6"/>
      <c r="HGV1" s="6"/>
      <c r="HGW1" s="6"/>
      <c r="HGX1" s="6"/>
      <c r="HGY1" s="6"/>
      <c r="HGZ1" s="6"/>
      <c r="HHA1" s="6"/>
      <c r="HHB1" s="6"/>
      <c r="HHC1" s="6"/>
      <c r="HHD1" s="6"/>
      <c r="HHE1" s="6"/>
      <c r="HHF1" s="6"/>
      <c r="HHG1" s="6"/>
      <c r="HHH1" s="6"/>
      <c r="HHI1" s="6"/>
      <c r="HHJ1" s="6"/>
      <c r="HHK1" s="6"/>
      <c r="HHL1" s="6"/>
      <c r="HHM1" s="6"/>
      <c r="HHN1" s="6"/>
      <c r="HHO1" s="6"/>
      <c r="HHP1" s="6"/>
      <c r="HHQ1" s="6"/>
      <c r="HHR1" s="6"/>
      <c r="HHS1" s="6"/>
      <c r="HHT1" s="6"/>
      <c r="HHU1" s="6"/>
      <c r="HHV1" s="6"/>
      <c r="HHW1" s="6"/>
      <c r="HHX1" s="6"/>
      <c r="HHY1" s="6"/>
      <c r="HHZ1" s="6"/>
      <c r="HIA1" s="6"/>
      <c r="HIB1" s="6"/>
      <c r="HIC1" s="6"/>
      <c r="HID1" s="6"/>
      <c r="HIE1" s="6"/>
      <c r="HIF1" s="6"/>
      <c r="HIG1" s="6"/>
      <c r="HIH1" s="6"/>
      <c r="HII1" s="6"/>
      <c r="HIJ1" s="6"/>
      <c r="HIK1" s="6"/>
      <c r="HIL1" s="6"/>
      <c r="HIM1" s="6"/>
      <c r="HIN1" s="6"/>
      <c r="HIO1" s="6"/>
      <c r="HIP1" s="6"/>
      <c r="HIQ1" s="6"/>
      <c r="HIR1" s="6"/>
      <c r="HIS1" s="6"/>
      <c r="HIT1" s="6"/>
      <c r="HIU1" s="6"/>
      <c r="HIV1" s="6"/>
      <c r="HIW1" s="6"/>
      <c r="HIX1" s="6"/>
      <c r="HIY1" s="6"/>
      <c r="HIZ1" s="6"/>
      <c r="HJA1" s="6"/>
      <c r="HJB1" s="6"/>
      <c r="HJC1" s="6"/>
      <c r="HJD1" s="6"/>
      <c r="HJE1" s="6"/>
      <c r="HJF1" s="6"/>
      <c r="HJG1" s="6"/>
      <c r="HJH1" s="6"/>
      <c r="HJI1" s="6"/>
      <c r="HJJ1" s="6"/>
      <c r="HJK1" s="6"/>
      <c r="HJL1" s="6"/>
      <c r="HJM1" s="6"/>
      <c r="HJN1" s="6"/>
      <c r="HJO1" s="6"/>
      <c r="HJP1" s="6"/>
      <c r="HJQ1" s="6"/>
      <c r="HJR1" s="6"/>
      <c r="HJS1" s="6"/>
      <c r="HJT1" s="6"/>
      <c r="HJU1" s="6"/>
      <c r="HJV1" s="6"/>
      <c r="HJW1" s="6"/>
      <c r="HJX1" s="6"/>
      <c r="HJY1" s="6"/>
      <c r="HJZ1" s="6"/>
      <c r="HKA1" s="6"/>
      <c r="HKB1" s="6"/>
      <c r="HKC1" s="6"/>
      <c r="HKD1" s="6"/>
      <c r="HKE1" s="6"/>
      <c r="HKF1" s="6"/>
      <c r="HKG1" s="6"/>
      <c r="HKH1" s="6"/>
      <c r="HKI1" s="6"/>
      <c r="HKJ1" s="6"/>
      <c r="HKK1" s="6"/>
      <c r="HKL1" s="6"/>
      <c r="HKM1" s="6"/>
      <c r="HKN1" s="6"/>
      <c r="HKO1" s="6"/>
      <c r="HKP1" s="6"/>
      <c r="HKQ1" s="6"/>
      <c r="HKR1" s="6"/>
      <c r="HKS1" s="6"/>
      <c r="HKT1" s="6"/>
      <c r="HKU1" s="6"/>
      <c r="HKV1" s="6"/>
      <c r="HKW1" s="6"/>
      <c r="HKX1" s="6"/>
      <c r="HKY1" s="6"/>
      <c r="HKZ1" s="6"/>
      <c r="HLA1" s="6"/>
      <c r="HLB1" s="6"/>
      <c r="HLC1" s="6"/>
      <c r="HLD1" s="6"/>
      <c r="HLE1" s="6"/>
      <c r="HLF1" s="6"/>
      <c r="HLG1" s="6"/>
      <c r="HLH1" s="6"/>
      <c r="HLI1" s="6"/>
      <c r="HLJ1" s="6"/>
      <c r="HLK1" s="6"/>
      <c r="HLL1" s="6"/>
      <c r="HLM1" s="6"/>
      <c r="HLN1" s="6"/>
      <c r="HLO1" s="6"/>
      <c r="HLP1" s="6"/>
      <c r="HLQ1" s="6"/>
      <c r="HLR1" s="6"/>
      <c r="HLS1" s="6"/>
      <c r="HLT1" s="6"/>
      <c r="HLU1" s="6"/>
      <c r="HLV1" s="6"/>
      <c r="HLW1" s="6"/>
      <c r="HLX1" s="6"/>
      <c r="HLY1" s="6"/>
      <c r="HLZ1" s="6"/>
      <c r="HMA1" s="6"/>
      <c r="HMB1" s="6"/>
      <c r="HMC1" s="6"/>
      <c r="HMD1" s="6"/>
      <c r="HME1" s="6"/>
      <c r="HMF1" s="6"/>
      <c r="HMG1" s="6"/>
      <c r="HMH1" s="6"/>
      <c r="HMI1" s="6"/>
      <c r="HMJ1" s="6"/>
      <c r="HMK1" s="6"/>
      <c r="HML1" s="6"/>
      <c r="HMM1" s="6"/>
      <c r="HMN1" s="6"/>
      <c r="HMO1" s="6"/>
      <c r="HMP1" s="6"/>
      <c r="HMQ1" s="6"/>
      <c r="HMR1" s="6"/>
      <c r="HMS1" s="6"/>
      <c r="HMT1" s="6"/>
      <c r="HMU1" s="6"/>
      <c r="HMV1" s="6"/>
      <c r="HMW1" s="6"/>
      <c r="HMX1" s="6"/>
      <c r="HMY1" s="6"/>
      <c r="HMZ1" s="6"/>
      <c r="HNA1" s="6"/>
      <c r="HNB1" s="6"/>
      <c r="HNC1" s="6"/>
      <c r="HND1" s="6"/>
      <c r="HNE1" s="6"/>
      <c r="HNF1" s="6"/>
      <c r="HNG1" s="6"/>
      <c r="HNH1" s="6"/>
      <c r="HNI1" s="6"/>
      <c r="HNJ1" s="6"/>
      <c r="HNK1" s="6"/>
      <c r="HNL1" s="6"/>
      <c r="HNM1" s="6"/>
      <c r="HNN1" s="6"/>
      <c r="HNO1" s="6"/>
      <c r="HNP1" s="6"/>
      <c r="HNQ1" s="6"/>
      <c r="HNR1" s="6"/>
      <c r="HNS1" s="6"/>
      <c r="HNT1" s="6"/>
      <c r="HNU1" s="6"/>
      <c r="HNV1" s="6"/>
      <c r="HNW1" s="6"/>
      <c r="HNX1" s="6"/>
      <c r="HNY1" s="6"/>
      <c r="HNZ1" s="6"/>
      <c r="HOA1" s="6"/>
      <c r="HOB1" s="6"/>
      <c r="HOC1" s="6"/>
      <c r="HOD1" s="6"/>
      <c r="HOE1" s="6"/>
      <c r="HOF1" s="6"/>
      <c r="HOG1" s="6"/>
      <c r="HOH1" s="6"/>
      <c r="HOI1" s="6"/>
      <c r="HOJ1" s="6"/>
      <c r="HOK1" s="6"/>
      <c r="HOL1" s="6"/>
      <c r="HOM1" s="6"/>
      <c r="HON1" s="6"/>
      <c r="HOO1" s="6"/>
      <c r="HOP1" s="6"/>
      <c r="HOQ1" s="6"/>
      <c r="HOR1" s="6"/>
      <c r="HOS1" s="6"/>
      <c r="HOT1" s="6"/>
      <c r="HOU1" s="6"/>
      <c r="HOV1" s="6"/>
      <c r="HOW1" s="6"/>
      <c r="HOX1" s="6"/>
      <c r="HOY1" s="6"/>
      <c r="HOZ1" s="6"/>
      <c r="HPA1" s="6"/>
      <c r="HPB1" s="6"/>
      <c r="HPC1" s="6"/>
      <c r="HPD1" s="6"/>
      <c r="HPE1" s="6"/>
      <c r="HPF1" s="6"/>
      <c r="HPG1" s="6"/>
      <c r="HPH1" s="6"/>
      <c r="HPI1" s="6"/>
      <c r="HPJ1" s="6"/>
      <c r="HPK1" s="6"/>
      <c r="HPL1" s="6"/>
      <c r="HPM1" s="6"/>
      <c r="HPN1" s="6"/>
      <c r="HPO1" s="6"/>
      <c r="HPP1" s="6"/>
      <c r="HPQ1" s="6"/>
      <c r="HPR1" s="6"/>
      <c r="HPS1" s="6"/>
      <c r="HPT1" s="6"/>
      <c r="HPU1" s="6"/>
      <c r="HPV1" s="6"/>
      <c r="HPW1" s="6"/>
      <c r="HPX1" s="6"/>
      <c r="HPY1" s="6"/>
      <c r="HPZ1" s="6"/>
      <c r="HQA1" s="6"/>
      <c r="HQB1" s="6"/>
      <c r="HQC1" s="6"/>
      <c r="HQD1" s="6"/>
      <c r="HQE1" s="6"/>
      <c r="HQF1" s="6"/>
      <c r="HQG1" s="6"/>
      <c r="HQH1" s="6"/>
      <c r="HQI1" s="6"/>
      <c r="HQJ1" s="6"/>
      <c r="HQK1" s="6"/>
      <c r="HQL1" s="6"/>
      <c r="HQM1" s="6"/>
      <c r="HQN1" s="6"/>
      <c r="HQO1" s="6"/>
      <c r="HQP1" s="6"/>
      <c r="HQQ1" s="6"/>
      <c r="HQR1" s="6"/>
      <c r="HQS1" s="6"/>
      <c r="HQT1" s="6"/>
      <c r="HQU1" s="6"/>
      <c r="HQV1" s="6"/>
      <c r="HQW1" s="6"/>
      <c r="HQX1" s="6"/>
      <c r="HQY1" s="6"/>
      <c r="HQZ1" s="6"/>
      <c r="HRA1" s="6"/>
      <c r="HRB1" s="6"/>
      <c r="HRC1" s="6"/>
      <c r="HRD1" s="6"/>
      <c r="HRE1" s="6"/>
      <c r="HRF1" s="6"/>
      <c r="HRG1" s="6"/>
      <c r="HRH1" s="6"/>
      <c r="HRI1" s="6"/>
      <c r="HRJ1" s="6"/>
      <c r="HRK1" s="6"/>
      <c r="HRL1" s="6"/>
      <c r="HRM1" s="6"/>
      <c r="HRN1" s="6"/>
      <c r="HRO1" s="6"/>
      <c r="HRP1" s="6"/>
      <c r="HRQ1" s="6"/>
      <c r="HRR1" s="6"/>
      <c r="HRS1" s="6"/>
      <c r="HRT1" s="6"/>
      <c r="HRU1" s="6"/>
      <c r="HRV1" s="6"/>
      <c r="HRW1" s="6"/>
      <c r="HRX1" s="6"/>
      <c r="HRY1" s="6"/>
      <c r="HRZ1" s="6"/>
      <c r="HSA1" s="6"/>
      <c r="HSB1" s="6"/>
      <c r="HSC1" s="6"/>
      <c r="HSD1" s="6"/>
      <c r="HSE1" s="6"/>
      <c r="HSF1" s="6"/>
      <c r="HSG1" s="6"/>
      <c r="HSH1" s="6"/>
      <c r="HSI1" s="6"/>
      <c r="HSJ1" s="6"/>
      <c r="HSK1" s="6"/>
      <c r="HSL1" s="6"/>
      <c r="HSM1" s="6"/>
      <c r="HSN1" s="6"/>
      <c r="HSO1" s="6"/>
      <c r="HSP1" s="6"/>
      <c r="HSQ1" s="6"/>
      <c r="HSR1" s="6"/>
      <c r="HSS1" s="6"/>
      <c r="HST1" s="6"/>
      <c r="HSU1" s="6"/>
      <c r="HSV1" s="6"/>
      <c r="HSW1" s="6"/>
      <c r="HSX1" s="6"/>
      <c r="HSY1" s="6"/>
      <c r="HSZ1" s="6"/>
      <c r="HTA1" s="6"/>
      <c r="HTB1" s="6"/>
      <c r="HTC1" s="6"/>
      <c r="HTD1" s="6"/>
      <c r="HTE1" s="6"/>
      <c r="HTF1" s="6"/>
      <c r="HTG1" s="6"/>
      <c r="HTH1" s="6"/>
      <c r="HTI1" s="6"/>
      <c r="HTJ1" s="6"/>
      <c r="HTK1" s="6"/>
      <c r="HTL1" s="6"/>
      <c r="HTM1" s="6"/>
      <c r="HTN1" s="6"/>
      <c r="HTO1" s="6"/>
      <c r="HTP1" s="6"/>
      <c r="HTQ1" s="6"/>
      <c r="HTR1" s="6"/>
      <c r="HTS1" s="6"/>
      <c r="HTT1" s="6"/>
      <c r="HTU1" s="6"/>
      <c r="HTV1" s="6"/>
      <c r="HTW1" s="6"/>
      <c r="HTX1" s="6"/>
      <c r="HTY1" s="6"/>
      <c r="HTZ1" s="6"/>
      <c r="HUA1" s="6"/>
      <c r="HUB1" s="6"/>
      <c r="HUC1" s="6"/>
      <c r="HUD1" s="6"/>
      <c r="HUE1" s="6"/>
      <c r="HUF1" s="6"/>
      <c r="HUG1" s="6"/>
      <c r="HUH1" s="6"/>
      <c r="HUI1" s="6"/>
      <c r="HUJ1" s="6"/>
      <c r="HUK1" s="6"/>
      <c r="HUL1" s="6"/>
      <c r="HUM1" s="6"/>
      <c r="HUN1" s="6"/>
      <c r="HUO1" s="6"/>
      <c r="HUP1" s="6"/>
      <c r="HUQ1" s="6"/>
      <c r="HUR1" s="6"/>
      <c r="HUS1" s="6"/>
      <c r="HUT1" s="6"/>
      <c r="HUU1" s="6"/>
      <c r="HUV1" s="6"/>
      <c r="HUW1" s="6"/>
      <c r="HUX1" s="6"/>
      <c r="HUY1" s="6"/>
      <c r="HUZ1" s="6"/>
      <c r="HVA1" s="6"/>
      <c r="HVB1" s="6"/>
      <c r="HVC1" s="6"/>
      <c r="HVD1" s="6"/>
      <c r="HVE1" s="6"/>
      <c r="HVF1" s="6"/>
      <c r="HVG1" s="6"/>
      <c r="HVH1" s="6"/>
      <c r="HVI1" s="6"/>
      <c r="HVJ1" s="6"/>
      <c r="HVK1" s="6"/>
      <c r="HVL1" s="6"/>
      <c r="HVM1" s="6"/>
      <c r="HVN1" s="6"/>
      <c r="HVO1" s="6"/>
      <c r="HVP1" s="6"/>
      <c r="HVQ1" s="6"/>
      <c r="HVR1" s="6"/>
      <c r="HVS1" s="6"/>
      <c r="HVT1" s="6"/>
      <c r="HVU1" s="6"/>
      <c r="HVV1" s="6"/>
      <c r="HVW1" s="6"/>
      <c r="HVX1" s="6"/>
      <c r="HVY1" s="6"/>
      <c r="HVZ1" s="6"/>
      <c r="HWA1" s="6"/>
      <c r="HWB1" s="6"/>
      <c r="HWC1" s="6"/>
      <c r="HWD1" s="6"/>
      <c r="HWE1" s="6"/>
      <c r="HWF1" s="6"/>
      <c r="HWG1" s="6"/>
      <c r="HWH1" s="6"/>
      <c r="HWI1" s="6"/>
      <c r="HWJ1" s="6"/>
      <c r="HWK1" s="6"/>
      <c r="HWL1" s="6"/>
      <c r="HWM1" s="6"/>
      <c r="HWN1" s="6"/>
      <c r="HWO1" s="6"/>
      <c r="HWP1" s="6"/>
      <c r="HWQ1" s="6"/>
      <c r="HWR1" s="6"/>
      <c r="HWS1" s="6"/>
      <c r="HWT1" s="6"/>
      <c r="HWU1" s="6"/>
      <c r="HWV1" s="6"/>
      <c r="HWW1" s="6"/>
      <c r="HWX1" s="6"/>
      <c r="HWY1" s="6"/>
      <c r="HWZ1" s="6"/>
      <c r="HXA1" s="6"/>
      <c r="HXB1" s="6"/>
      <c r="HXC1" s="6"/>
      <c r="HXD1" s="6"/>
      <c r="HXE1" s="6"/>
      <c r="HXF1" s="6"/>
      <c r="HXG1" s="6"/>
      <c r="HXH1" s="6"/>
      <c r="HXI1" s="6"/>
      <c r="HXJ1" s="6"/>
      <c r="HXK1" s="6"/>
      <c r="HXL1" s="6"/>
      <c r="HXM1" s="6"/>
      <c r="HXN1" s="6"/>
      <c r="HXO1" s="6"/>
      <c r="HXP1" s="6"/>
      <c r="HXQ1" s="6"/>
      <c r="HXR1" s="6"/>
      <c r="HXS1" s="6"/>
      <c r="HXT1" s="6"/>
      <c r="HXU1" s="6"/>
      <c r="HXV1" s="6"/>
      <c r="HXW1" s="6"/>
      <c r="HXX1" s="6"/>
      <c r="HXY1" s="6"/>
      <c r="HXZ1" s="6"/>
      <c r="HYA1" s="6"/>
      <c r="HYB1" s="6"/>
      <c r="HYC1" s="6"/>
      <c r="HYD1" s="6"/>
      <c r="HYE1" s="6"/>
      <c r="HYF1" s="6"/>
      <c r="HYG1" s="6"/>
      <c r="HYH1" s="6"/>
      <c r="HYI1" s="6"/>
      <c r="HYJ1" s="6"/>
      <c r="HYK1" s="6"/>
      <c r="HYL1" s="6"/>
      <c r="HYM1" s="6"/>
      <c r="HYN1" s="6"/>
      <c r="HYO1" s="6"/>
      <c r="HYP1" s="6"/>
      <c r="HYQ1" s="6"/>
      <c r="HYR1" s="6"/>
      <c r="HYS1" s="6"/>
      <c r="HYT1" s="6"/>
      <c r="HYU1" s="6"/>
      <c r="HYV1" s="6"/>
      <c r="HYW1" s="6"/>
      <c r="HYX1" s="6"/>
      <c r="HYY1" s="6"/>
      <c r="HYZ1" s="6"/>
      <c r="HZA1" s="6"/>
      <c r="HZB1" s="6"/>
      <c r="HZC1" s="6"/>
      <c r="HZD1" s="6"/>
      <c r="HZE1" s="6"/>
      <c r="HZF1" s="6"/>
      <c r="HZG1" s="6"/>
      <c r="HZH1" s="6"/>
      <c r="HZI1" s="6"/>
      <c r="HZJ1" s="6"/>
      <c r="HZK1" s="6"/>
      <c r="HZL1" s="6"/>
      <c r="HZM1" s="6"/>
      <c r="HZN1" s="6"/>
      <c r="HZO1" s="6"/>
      <c r="HZP1" s="6"/>
      <c r="HZQ1" s="6"/>
      <c r="HZR1" s="6"/>
      <c r="HZS1" s="6"/>
      <c r="HZT1" s="6"/>
      <c r="HZU1" s="6"/>
      <c r="HZV1" s="6"/>
      <c r="HZW1" s="6"/>
      <c r="HZX1" s="6"/>
      <c r="HZY1" s="6"/>
      <c r="HZZ1" s="6"/>
      <c r="IAA1" s="6"/>
      <c r="IAB1" s="6"/>
      <c r="IAC1" s="6"/>
      <c r="IAD1" s="6"/>
      <c r="IAE1" s="6"/>
      <c r="IAF1" s="6"/>
      <c r="IAG1" s="6"/>
      <c r="IAH1" s="6"/>
      <c r="IAI1" s="6"/>
      <c r="IAJ1" s="6"/>
      <c r="IAK1" s="6"/>
      <c r="IAL1" s="6"/>
      <c r="IAM1" s="6"/>
      <c r="IAN1" s="6"/>
      <c r="IAO1" s="6"/>
      <c r="IAP1" s="6"/>
      <c r="IAQ1" s="6"/>
      <c r="IAR1" s="6"/>
      <c r="IAS1" s="6"/>
      <c r="IAT1" s="6"/>
      <c r="IAU1" s="6"/>
      <c r="IAV1" s="6"/>
      <c r="IAW1" s="6"/>
      <c r="IAX1" s="6"/>
      <c r="IAY1" s="6"/>
      <c r="IAZ1" s="6"/>
      <c r="IBA1" s="6"/>
      <c r="IBB1" s="6"/>
      <c r="IBC1" s="6"/>
      <c r="IBD1" s="6"/>
      <c r="IBE1" s="6"/>
      <c r="IBF1" s="6"/>
      <c r="IBG1" s="6"/>
      <c r="IBH1" s="6"/>
      <c r="IBI1" s="6"/>
      <c r="IBJ1" s="6"/>
      <c r="IBK1" s="6"/>
      <c r="IBL1" s="6"/>
      <c r="IBM1" s="6"/>
      <c r="IBN1" s="6"/>
      <c r="IBO1" s="6"/>
      <c r="IBP1" s="6"/>
      <c r="IBQ1" s="6"/>
      <c r="IBR1" s="6"/>
      <c r="IBS1" s="6"/>
      <c r="IBT1" s="6"/>
      <c r="IBU1" s="6"/>
      <c r="IBV1" s="6"/>
      <c r="IBW1" s="6"/>
      <c r="IBX1" s="6"/>
      <c r="IBY1" s="6"/>
      <c r="IBZ1" s="6"/>
      <c r="ICA1" s="6"/>
      <c r="ICB1" s="6"/>
      <c r="ICC1" s="6"/>
      <c r="ICD1" s="6"/>
      <c r="ICE1" s="6"/>
      <c r="ICF1" s="6"/>
      <c r="ICG1" s="6"/>
      <c r="ICH1" s="6"/>
      <c r="ICI1" s="6"/>
      <c r="ICJ1" s="6"/>
      <c r="ICK1" s="6"/>
      <c r="ICL1" s="6"/>
      <c r="ICM1" s="6"/>
      <c r="ICN1" s="6"/>
      <c r="ICO1" s="6"/>
      <c r="ICP1" s="6"/>
      <c r="ICQ1" s="6"/>
      <c r="ICR1" s="6"/>
      <c r="ICS1" s="6"/>
      <c r="ICT1" s="6"/>
      <c r="ICU1" s="6"/>
      <c r="ICV1" s="6"/>
      <c r="ICW1" s="6"/>
      <c r="ICX1" s="6"/>
      <c r="ICY1" s="6"/>
      <c r="ICZ1" s="6"/>
      <c r="IDA1" s="6"/>
      <c r="IDB1" s="6"/>
      <c r="IDC1" s="6"/>
      <c r="IDD1" s="6"/>
      <c r="IDE1" s="6"/>
      <c r="IDF1" s="6"/>
      <c r="IDG1" s="6"/>
      <c r="IDH1" s="6"/>
      <c r="IDI1" s="6"/>
      <c r="IDJ1" s="6"/>
      <c r="IDK1" s="6"/>
      <c r="IDL1" s="6"/>
      <c r="IDM1" s="6"/>
      <c r="IDN1" s="6"/>
      <c r="IDO1" s="6"/>
      <c r="IDP1" s="6"/>
      <c r="IDQ1" s="6"/>
      <c r="IDR1" s="6"/>
      <c r="IDS1" s="6"/>
      <c r="IDT1" s="6"/>
      <c r="IDU1" s="6"/>
      <c r="IDV1" s="6"/>
      <c r="IDW1" s="6"/>
      <c r="IDX1" s="6"/>
      <c r="IDY1" s="6"/>
      <c r="IDZ1" s="6"/>
      <c r="IEA1" s="6"/>
      <c r="IEB1" s="6"/>
      <c r="IEC1" s="6"/>
      <c r="IED1" s="6"/>
      <c r="IEE1" s="6"/>
      <c r="IEF1" s="6"/>
      <c r="IEG1" s="6"/>
      <c r="IEH1" s="6"/>
      <c r="IEI1" s="6"/>
      <c r="IEJ1" s="6"/>
      <c r="IEK1" s="6"/>
      <c r="IEL1" s="6"/>
      <c r="IEM1" s="6"/>
      <c r="IEN1" s="6"/>
      <c r="IEO1" s="6"/>
      <c r="IEP1" s="6"/>
      <c r="IEQ1" s="6"/>
      <c r="IER1" s="6"/>
      <c r="IES1" s="6"/>
      <c r="IET1" s="6"/>
      <c r="IEU1" s="6"/>
      <c r="IEV1" s="6"/>
      <c r="IEW1" s="6"/>
      <c r="IEX1" s="6"/>
      <c r="IEY1" s="6"/>
      <c r="IEZ1" s="6"/>
      <c r="IFA1" s="6"/>
      <c r="IFB1" s="6"/>
      <c r="IFC1" s="6"/>
      <c r="IFD1" s="6"/>
      <c r="IFE1" s="6"/>
      <c r="IFF1" s="6"/>
      <c r="IFG1" s="6"/>
      <c r="IFH1" s="6"/>
      <c r="IFI1" s="6"/>
      <c r="IFJ1" s="6"/>
      <c r="IFK1" s="6"/>
      <c r="IFL1" s="6"/>
      <c r="IFM1" s="6"/>
      <c r="IFN1" s="6"/>
      <c r="IFO1" s="6"/>
      <c r="IFP1" s="6"/>
      <c r="IFQ1" s="6"/>
      <c r="IFR1" s="6"/>
      <c r="IFS1" s="6"/>
      <c r="IFT1" s="6"/>
      <c r="IFU1" s="6"/>
      <c r="IFV1" s="6"/>
      <c r="IFW1" s="6"/>
      <c r="IFX1" s="6"/>
      <c r="IFY1" s="6"/>
      <c r="IFZ1" s="6"/>
      <c r="IGA1" s="6"/>
      <c r="IGB1" s="6"/>
      <c r="IGC1" s="6"/>
      <c r="IGD1" s="6"/>
      <c r="IGE1" s="6"/>
      <c r="IGF1" s="6"/>
      <c r="IGG1" s="6"/>
      <c r="IGH1" s="6"/>
      <c r="IGI1" s="6"/>
      <c r="IGJ1" s="6"/>
      <c r="IGK1" s="6"/>
      <c r="IGL1" s="6"/>
      <c r="IGM1" s="6"/>
      <c r="IGN1" s="6"/>
      <c r="IGO1" s="6"/>
      <c r="IGP1" s="6"/>
      <c r="IGQ1" s="6"/>
      <c r="IGR1" s="6"/>
      <c r="IGS1" s="6"/>
      <c r="IGT1" s="6"/>
      <c r="IGU1" s="6"/>
      <c r="IGV1" s="6"/>
      <c r="IGW1" s="6"/>
      <c r="IGX1" s="6"/>
      <c r="IGY1" s="6"/>
      <c r="IGZ1" s="6"/>
      <c r="IHA1" s="6"/>
      <c r="IHB1" s="6"/>
      <c r="IHC1" s="6"/>
      <c r="IHD1" s="6"/>
      <c r="IHE1" s="6"/>
      <c r="IHF1" s="6"/>
      <c r="IHG1" s="6"/>
      <c r="IHH1" s="6"/>
      <c r="IHI1" s="6"/>
      <c r="IHJ1" s="6"/>
      <c r="IHK1" s="6"/>
      <c r="IHL1" s="6"/>
      <c r="IHM1" s="6"/>
      <c r="IHN1" s="6"/>
      <c r="IHO1" s="6"/>
      <c r="IHP1" s="6"/>
      <c r="IHQ1" s="6"/>
      <c r="IHR1" s="6"/>
      <c r="IHS1" s="6"/>
      <c r="IHT1" s="6"/>
      <c r="IHU1" s="6"/>
      <c r="IHV1" s="6"/>
      <c r="IHW1" s="6"/>
      <c r="IHX1" s="6"/>
      <c r="IHY1" s="6"/>
      <c r="IHZ1" s="6"/>
      <c r="IIA1" s="6"/>
      <c r="IIB1" s="6"/>
      <c r="IIC1" s="6"/>
      <c r="IID1" s="6"/>
      <c r="IIE1" s="6"/>
      <c r="IIF1" s="6"/>
      <c r="IIG1" s="6"/>
      <c r="IIH1" s="6"/>
      <c r="III1" s="6"/>
      <c r="IIJ1" s="6"/>
      <c r="IIK1" s="6"/>
      <c r="IIL1" s="6"/>
      <c r="IIM1" s="6"/>
      <c r="IIN1" s="6"/>
      <c r="IIO1" s="6"/>
      <c r="IIP1" s="6"/>
      <c r="IIQ1" s="6"/>
      <c r="IIR1" s="6"/>
      <c r="IIS1" s="6"/>
      <c r="IIT1" s="6"/>
      <c r="IIU1" s="6"/>
      <c r="IIV1" s="6"/>
      <c r="IIW1" s="6"/>
      <c r="IIX1" s="6"/>
      <c r="IIY1" s="6"/>
      <c r="IIZ1" s="6"/>
      <c r="IJA1" s="6"/>
      <c r="IJB1" s="6"/>
      <c r="IJC1" s="6"/>
      <c r="IJD1" s="6"/>
      <c r="IJE1" s="6"/>
      <c r="IJF1" s="6"/>
      <c r="IJG1" s="6"/>
      <c r="IJH1" s="6"/>
      <c r="IJI1" s="6"/>
      <c r="IJJ1" s="6"/>
      <c r="IJK1" s="6"/>
      <c r="IJL1" s="6"/>
      <c r="IJM1" s="6"/>
      <c r="IJN1" s="6"/>
      <c r="IJO1" s="6"/>
      <c r="IJP1" s="6"/>
      <c r="IJQ1" s="6"/>
      <c r="IJR1" s="6"/>
      <c r="IJS1" s="6"/>
      <c r="IJT1" s="6"/>
      <c r="IJU1" s="6"/>
      <c r="IJV1" s="6"/>
      <c r="IJW1" s="6"/>
      <c r="IJX1" s="6"/>
      <c r="IJY1" s="6"/>
      <c r="IJZ1" s="6"/>
      <c r="IKA1" s="6"/>
      <c r="IKB1" s="6"/>
      <c r="IKC1" s="6"/>
      <c r="IKD1" s="6"/>
      <c r="IKE1" s="6"/>
      <c r="IKF1" s="6"/>
      <c r="IKG1" s="6"/>
      <c r="IKH1" s="6"/>
      <c r="IKI1" s="6"/>
      <c r="IKJ1" s="6"/>
      <c r="IKK1" s="6"/>
      <c r="IKL1" s="6"/>
      <c r="IKM1" s="6"/>
      <c r="IKN1" s="6"/>
      <c r="IKO1" s="6"/>
      <c r="IKP1" s="6"/>
      <c r="IKQ1" s="6"/>
      <c r="IKR1" s="6"/>
      <c r="IKS1" s="6"/>
      <c r="IKT1" s="6"/>
      <c r="IKU1" s="6"/>
      <c r="IKV1" s="6"/>
      <c r="IKW1" s="6"/>
      <c r="IKX1" s="6"/>
      <c r="IKY1" s="6"/>
      <c r="IKZ1" s="6"/>
      <c r="ILA1" s="6"/>
      <c r="ILB1" s="6"/>
      <c r="ILC1" s="6"/>
      <c r="ILD1" s="6"/>
      <c r="ILE1" s="6"/>
      <c r="ILF1" s="6"/>
      <c r="ILG1" s="6"/>
      <c r="ILH1" s="6"/>
      <c r="ILI1" s="6"/>
      <c r="ILJ1" s="6"/>
      <c r="ILK1" s="6"/>
      <c r="ILL1" s="6"/>
      <c r="ILM1" s="6"/>
      <c r="ILN1" s="6"/>
      <c r="ILO1" s="6"/>
      <c r="ILP1" s="6"/>
      <c r="ILQ1" s="6"/>
      <c r="ILR1" s="6"/>
      <c r="ILS1" s="6"/>
      <c r="ILT1" s="6"/>
      <c r="ILU1" s="6"/>
      <c r="ILV1" s="6"/>
      <c r="ILW1" s="6"/>
      <c r="ILX1" s="6"/>
      <c r="ILY1" s="6"/>
      <c r="ILZ1" s="6"/>
      <c r="IMA1" s="6"/>
      <c r="IMB1" s="6"/>
      <c r="IMC1" s="6"/>
      <c r="IMD1" s="6"/>
      <c r="IME1" s="6"/>
      <c r="IMF1" s="6"/>
      <c r="IMG1" s="6"/>
      <c r="IMH1" s="6"/>
      <c r="IMI1" s="6"/>
      <c r="IMJ1" s="6"/>
      <c r="IMK1" s="6"/>
      <c r="IML1" s="6"/>
      <c r="IMM1" s="6"/>
      <c r="IMN1" s="6"/>
      <c r="IMO1" s="6"/>
      <c r="IMP1" s="6"/>
      <c r="IMQ1" s="6"/>
      <c r="IMR1" s="6"/>
      <c r="IMS1" s="6"/>
      <c r="IMT1" s="6"/>
      <c r="IMU1" s="6"/>
      <c r="IMV1" s="6"/>
      <c r="IMW1" s="6"/>
      <c r="IMX1" s="6"/>
      <c r="IMY1" s="6"/>
      <c r="IMZ1" s="6"/>
      <c r="INA1" s="6"/>
      <c r="INB1" s="6"/>
      <c r="INC1" s="6"/>
      <c r="IND1" s="6"/>
      <c r="INE1" s="6"/>
      <c r="INF1" s="6"/>
      <c r="ING1" s="6"/>
      <c r="INH1" s="6"/>
      <c r="INI1" s="6"/>
      <c r="INJ1" s="6"/>
      <c r="INK1" s="6"/>
      <c r="INL1" s="6"/>
      <c r="INM1" s="6"/>
      <c r="INN1" s="6"/>
      <c r="INO1" s="6"/>
      <c r="INP1" s="6"/>
      <c r="INQ1" s="6"/>
      <c r="INR1" s="6"/>
      <c r="INS1" s="6"/>
      <c r="INT1" s="6"/>
      <c r="INU1" s="6"/>
      <c r="INV1" s="6"/>
      <c r="INW1" s="6"/>
      <c r="INX1" s="6"/>
      <c r="INY1" s="6"/>
      <c r="INZ1" s="6"/>
      <c r="IOA1" s="6"/>
      <c r="IOB1" s="6"/>
      <c r="IOC1" s="6"/>
      <c r="IOD1" s="6"/>
      <c r="IOE1" s="6"/>
      <c r="IOF1" s="6"/>
      <c r="IOG1" s="6"/>
      <c r="IOH1" s="6"/>
      <c r="IOI1" s="6"/>
      <c r="IOJ1" s="6"/>
      <c r="IOK1" s="6"/>
      <c r="IOL1" s="6"/>
      <c r="IOM1" s="6"/>
      <c r="ION1" s="6"/>
      <c r="IOO1" s="6"/>
      <c r="IOP1" s="6"/>
      <c r="IOQ1" s="6"/>
      <c r="IOR1" s="6"/>
      <c r="IOS1" s="6"/>
      <c r="IOT1" s="6"/>
      <c r="IOU1" s="6"/>
      <c r="IOV1" s="6"/>
      <c r="IOW1" s="6"/>
      <c r="IOX1" s="6"/>
      <c r="IOY1" s="6"/>
      <c r="IOZ1" s="6"/>
      <c r="IPA1" s="6"/>
      <c r="IPB1" s="6"/>
      <c r="IPC1" s="6"/>
      <c r="IPD1" s="6"/>
      <c r="IPE1" s="6"/>
      <c r="IPF1" s="6"/>
      <c r="IPG1" s="6"/>
      <c r="IPH1" s="6"/>
      <c r="IPI1" s="6"/>
      <c r="IPJ1" s="6"/>
      <c r="IPK1" s="6"/>
      <c r="IPL1" s="6"/>
      <c r="IPM1" s="6"/>
      <c r="IPN1" s="6"/>
      <c r="IPO1" s="6"/>
      <c r="IPP1" s="6"/>
      <c r="IPQ1" s="6"/>
      <c r="IPR1" s="6"/>
      <c r="IPS1" s="6"/>
      <c r="IPT1" s="6"/>
      <c r="IPU1" s="6"/>
      <c r="IPV1" s="6"/>
      <c r="IPW1" s="6"/>
      <c r="IPX1" s="6"/>
      <c r="IPY1" s="6"/>
      <c r="IPZ1" s="6"/>
      <c r="IQA1" s="6"/>
      <c r="IQB1" s="6"/>
      <c r="IQC1" s="6"/>
      <c r="IQD1" s="6"/>
      <c r="IQE1" s="6"/>
      <c r="IQF1" s="6"/>
      <c r="IQG1" s="6"/>
      <c r="IQH1" s="6"/>
      <c r="IQI1" s="6"/>
      <c r="IQJ1" s="6"/>
      <c r="IQK1" s="6"/>
      <c r="IQL1" s="6"/>
      <c r="IQM1" s="6"/>
      <c r="IQN1" s="6"/>
      <c r="IQO1" s="6"/>
      <c r="IQP1" s="6"/>
      <c r="IQQ1" s="6"/>
      <c r="IQR1" s="6"/>
      <c r="IQS1" s="6"/>
      <c r="IQT1" s="6"/>
      <c r="IQU1" s="6"/>
      <c r="IQV1" s="6"/>
      <c r="IQW1" s="6"/>
      <c r="IQX1" s="6"/>
      <c r="IQY1" s="6"/>
      <c r="IQZ1" s="6"/>
      <c r="IRA1" s="6"/>
      <c r="IRB1" s="6"/>
      <c r="IRC1" s="6"/>
      <c r="IRD1" s="6"/>
      <c r="IRE1" s="6"/>
      <c r="IRF1" s="6"/>
      <c r="IRG1" s="6"/>
      <c r="IRH1" s="6"/>
      <c r="IRI1" s="6"/>
      <c r="IRJ1" s="6"/>
      <c r="IRK1" s="6"/>
      <c r="IRL1" s="6"/>
      <c r="IRM1" s="6"/>
      <c r="IRN1" s="6"/>
      <c r="IRO1" s="6"/>
      <c r="IRP1" s="6"/>
      <c r="IRQ1" s="6"/>
      <c r="IRR1" s="6"/>
      <c r="IRS1" s="6"/>
      <c r="IRT1" s="6"/>
      <c r="IRU1" s="6"/>
      <c r="IRV1" s="6"/>
      <c r="IRW1" s="6"/>
      <c r="IRX1" s="6"/>
      <c r="IRY1" s="6"/>
      <c r="IRZ1" s="6"/>
      <c r="ISA1" s="6"/>
      <c r="ISB1" s="6"/>
      <c r="ISC1" s="6"/>
      <c r="ISD1" s="6"/>
      <c r="ISE1" s="6"/>
      <c r="ISF1" s="6"/>
      <c r="ISG1" s="6"/>
      <c r="ISH1" s="6"/>
      <c r="ISI1" s="6"/>
      <c r="ISJ1" s="6"/>
      <c r="ISK1" s="6"/>
      <c r="ISL1" s="6"/>
      <c r="ISM1" s="6"/>
      <c r="ISN1" s="6"/>
      <c r="ISO1" s="6"/>
      <c r="ISP1" s="6"/>
      <c r="ISQ1" s="6"/>
      <c r="ISR1" s="6"/>
      <c r="ISS1" s="6"/>
      <c r="IST1" s="6"/>
      <c r="ISU1" s="6"/>
      <c r="ISV1" s="6"/>
      <c r="ISW1" s="6"/>
      <c r="ISX1" s="6"/>
      <c r="ISY1" s="6"/>
      <c r="ISZ1" s="6"/>
      <c r="ITA1" s="6"/>
      <c r="ITB1" s="6"/>
      <c r="ITC1" s="6"/>
      <c r="ITD1" s="6"/>
      <c r="ITE1" s="6"/>
      <c r="ITF1" s="6"/>
      <c r="ITG1" s="6"/>
      <c r="ITH1" s="6"/>
      <c r="ITI1" s="6"/>
      <c r="ITJ1" s="6"/>
      <c r="ITK1" s="6"/>
      <c r="ITL1" s="6"/>
      <c r="ITM1" s="6"/>
      <c r="ITN1" s="6"/>
      <c r="ITO1" s="6"/>
      <c r="ITP1" s="6"/>
      <c r="ITQ1" s="6"/>
      <c r="ITR1" s="6"/>
      <c r="ITS1" s="6"/>
      <c r="ITT1" s="6"/>
      <c r="ITU1" s="6"/>
      <c r="ITV1" s="6"/>
      <c r="ITW1" s="6"/>
      <c r="ITX1" s="6"/>
      <c r="ITY1" s="6"/>
      <c r="ITZ1" s="6"/>
      <c r="IUA1" s="6"/>
      <c r="IUB1" s="6"/>
      <c r="IUC1" s="6"/>
      <c r="IUD1" s="6"/>
      <c r="IUE1" s="6"/>
      <c r="IUF1" s="6"/>
      <c r="IUG1" s="6"/>
      <c r="IUH1" s="6"/>
      <c r="IUI1" s="6"/>
      <c r="IUJ1" s="6"/>
      <c r="IUK1" s="6"/>
      <c r="IUL1" s="6"/>
      <c r="IUM1" s="6"/>
      <c r="IUN1" s="6"/>
      <c r="IUO1" s="6"/>
      <c r="IUP1" s="6"/>
      <c r="IUQ1" s="6"/>
      <c r="IUR1" s="6"/>
      <c r="IUS1" s="6"/>
      <c r="IUT1" s="6"/>
      <c r="IUU1" s="6"/>
      <c r="IUV1" s="6"/>
      <c r="IUW1" s="6"/>
      <c r="IUX1" s="6"/>
      <c r="IUY1" s="6"/>
      <c r="IUZ1" s="6"/>
      <c r="IVA1" s="6"/>
      <c r="IVB1" s="6"/>
      <c r="IVC1" s="6"/>
      <c r="IVD1" s="6"/>
      <c r="IVE1" s="6"/>
      <c r="IVF1" s="6"/>
      <c r="IVG1" s="6"/>
      <c r="IVH1" s="6"/>
      <c r="IVI1" s="6"/>
      <c r="IVJ1" s="6"/>
      <c r="IVK1" s="6"/>
      <c r="IVL1" s="6"/>
      <c r="IVM1" s="6"/>
      <c r="IVN1" s="6"/>
      <c r="IVO1" s="6"/>
      <c r="IVP1" s="6"/>
      <c r="IVQ1" s="6"/>
      <c r="IVR1" s="6"/>
      <c r="IVS1" s="6"/>
      <c r="IVT1" s="6"/>
      <c r="IVU1" s="6"/>
      <c r="IVV1" s="6"/>
      <c r="IVW1" s="6"/>
      <c r="IVX1" s="6"/>
      <c r="IVY1" s="6"/>
      <c r="IVZ1" s="6"/>
      <c r="IWA1" s="6"/>
      <c r="IWB1" s="6"/>
      <c r="IWC1" s="6"/>
      <c r="IWD1" s="6"/>
      <c r="IWE1" s="6"/>
      <c r="IWF1" s="6"/>
      <c r="IWG1" s="6"/>
      <c r="IWH1" s="6"/>
      <c r="IWI1" s="6"/>
      <c r="IWJ1" s="6"/>
      <c r="IWK1" s="6"/>
      <c r="IWL1" s="6"/>
      <c r="IWM1" s="6"/>
      <c r="IWN1" s="6"/>
      <c r="IWO1" s="6"/>
      <c r="IWP1" s="6"/>
      <c r="IWQ1" s="6"/>
      <c r="IWR1" s="6"/>
      <c r="IWS1" s="6"/>
      <c r="IWT1" s="6"/>
      <c r="IWU1" s="6"/>
      <c r="IWV1" s="6"/>
      <c r="IWW1" s="6"/>
      <c r="IWX1" s="6"/>
      <c r="IWY1" s="6"/>
      <c r="IWZ1" s="6"/>
      <c r="IXA1" s="6"/>
      <c r="IXB1" s="6"/>
      <c r="IXC1" s="6"/>
      <c r="IXD1" s="6"/>
      <c r="IXE1" s="6"/>
      <c r="IXF1" s="6"/>
      <c r="IXG1" s="6"/>
      <c r="IXH1" s="6"/>
      <c r="IXI1" s="6"/>
      <c r="IXJ1" s="6"/>
      <c r="IXK1" s="6"/>
      <c r="IXL1" s="6"/>
      <c r="IXM1" s="6"/>
      <c r="IXN1" s="6"/>
      <c r="IXO1" s="6"/>
      <c r="IXP1" s="6"/>
      <c r="IXQ1" s="6"/>
      <c r="IXR1" s="6"/>
      <c r="IXS1" s="6"/>
      <c r="IXT1" s="6"/>
      <c r="IXU1" s="6"/>
      <c r="IXV1" s="6"/>
      <c r="IXW1" s="6"/>
      <c r="IXX1" s="6"/>
      <c r="IXY1" s="6"/>
      <c r="IXZ1" s="6"/>
      <c r="IYA1" s="6"/>
      <c r="IYB1" s="6"/>
      <c r="IYC1" s="6"/>
      <c r="IYD1" s="6"/>
      <c r="IYE1" s="6"/>
      <c r="IYF1" s="6"/>
      <c r="IYG1" s="6"/>
      <c r="IYH1" s="6"/>
      <c r="IYI1" s="6"/>
      <c r="IYJ1" s="6"/>
      <c r="IYK1" s="6"/>
      <c r="IYL1" s="6"/>
      <c r="IYM1" s="6"/>
      <c r="IYN1" s="6"/>
      <c r="IYO1" s="6"/>
      <c r="IYP1" s="6"/>
      <c r="IYQ1" s="6"/>
      <c r="IYR1" s="6"/>
      <c r="IYS1" s="6"/>
      <c r="IYT1" s="6"/>
      <c r="IYU1" s="6"/>
      <c r="IYV1" s="6"/>
      <c r="IYW1" s="6"/>
      <c r="IYX1" s="6"/>
      <c r="IYY1" s="6"/>
      <c r="IYZ1" s="6"/>
      <c r="IZA1" s="6"/>
      <c r="IZB1" s="6"/>
      <c r="IZC1" s="6"/>
      <c r="IZD1" s="6"/>
      <c r="IZE1" s="6"/>
      <c r="IZF1" s="6"/>
      <c r="IZG1" s="6"/>
      <c r="IZH1" s="6"/>
      <c r="IZI1" s="6"/>
      <c r="IZJ1" s="6"/>
      <c r="IZK1" s="6"/>
      <c r="IZL1" s="6"/>
      <c r="IZM1" s="6"/>
      <c r="IZN1" s="6"/>
      <c r="IZO1" s="6"/>
      <c r="IZP1" s="6"/>
      <c r="IZQ1" s="6"/>
      <c r="IZR1" s="6"/>
      <c r="IZS1" s="6"/>
      <c r="IZT1" s="6"/>
      <c r="IZU1" s="6"/>
      <c r="IZV1" s="6"/>
      <c r="IZW1" s="6"/>
      <c r="IZX1" s="6"/>
      <c r="IZY1" s="6"/>
      <c r="IZZ1" s="6"/>
      <c r="JAA1" s="6"/>
      <c r="JAB1" s="6"/>
      <c r="JAC1" s="6"/>
      <c r="JAD1" s="6"/>
      <c r="JAE1" s="6"/>
      <c r="JAF1" s="6"/>
      <c r="JAG1" s="6"/>
      <c r="JAH1" s="6"/>
      <c r="JAI1" s="6"/>
      <c r="JAJ1" s="6"/>
      <c r="JAK1" s="6"/>
      <c r="JAL1" s="6"/>
      <c r="JAM1" s="6"/>
      <c r="JAN1" s="6"/>
      <c r="JAO1" s="6"/>
      <c r="JAP1" s="6"/>
      <c r="JAQ1" s="6"/>
      <c r="JAR1" s="6"/>
      <c r="JAS1" s="6"/>
      <c r="JAT1" s="6"/>
      <c r="JAU1" s="6"/>
      <c r="JAV1" s="6"/>
      <c r="JAW1" s="6"/>
      <c r="JAX1" s="6"/>
      <c r="JAY1" s="6"/>
      <c r="JAZ1" s="6"/>
      <c r="JBA1" s="6"/>
      <c r="JBB1" s="6"/>
      <c r="JBC1" s="6"/>
      <c r="JBD1" s="6"/>
      <c r="JBE1" s="6"/>
      <c r="JBF1" s="6"/>
      <c r="JBG1" s="6"/>
      <c r="JBH1" s="6"/>
      <c r="JBI1" s="6"/>
      <c r="JBJ1" s="6"/>
      <c r="JBK1" s="6"/>
      <c r="JBL1" s="6"/>
      <c r="JBM1" s="6"/>
      <c r="JBN1" s="6"/>
      <c r="JBO1" s="6"/>
      <c r="JBP1" s="6"/>
      <c r="JBQ1" s="6"/>
      <c r="JBR1" s="6"/>
      <c r="JBS1" s="6"/>
      <c r="JBT1" s="6"/>
      <c r="JBU1" s="6"/>
      <c r="JBV1" s="6"/>
      <c r="JBW1" s="6"/>
      <c r="JBX1" s="6"/>
      <c r="JBY1" s="6"/>
      <c r="JBZ1" s="6"/>
      <c r="JCA1" s="6"/>
      <c r="JCB1" s="6"/>
      <c r="JCC1" s="6"/>
      <c r="JCD1" s="6"/>
      <c r="JCE1" s="6"/>
      <c r="JCF1" s="6"/>
      <c r="JCG1" s="6"/>
      <c r="JCH1" s="6"/>
      <c r="JCI1" s="6"/>
      <c r="JCJ1" s="6"/>
      <c r="JCK1" s="6"/>
      <c r="JCL1" s="6"/>
      <c r="JCM1" s="6"/>
      <c r="JCN1" s="6"/>
      <c r="JCO1" s="6"/>
      <c r="JCP1" s="6"/>
      <c r="JCQ1" s="6"/>
      <c r="JCR1" s="6"/>
      <c r="JCS1" s="6"/>
      <c r="JCT1" s="6"/>
      <c r="JCU1" s="6"/>
      <c r="JCV1" s="6"/>
      <c r="JCW1" s="6"/>
      <c r="JCX1" s="6"/>
      <c r="JCY1" s="6"/>
      <c r="JCZ1" s="6"/>
      <c r="JDA1" s="6"/>
      <c r="JDB1" s="6"/>
      <c r="JDC1" s="6"/>
      <c r="JDD1" s="6"/>
      <c r="JDE1" s="6"/>
      <c r="JDF1" s="6"/>
      <c r="JDG1" s="6"/>
      <c r="JDH1" s="6"/>
      <c r="JDI1" s="6"/>
      <c r="JDJ1" s="6"/>
      <c r="JDK1" s="6"/>
      <c r="JDL1" s="6"/>
      <c r="JDM1" s="6"/>
      <c r="JDN1" s="6"/>
      <c r="JDO1" s="6"/>
      <c r="JDP1" s="6"/>
      <c r="JDQ1" s="6"/>
      <c r="JDR1" s="6"/>
      <c r="JDS1" s="6"/>
      <c r="JDT1" s="6"/>
      <c r="JDU1" s="6"/>
      <c r="JDV1" s="6"/>
      <c r="JDW1" s="6"/>
      <c r="JDX1" s="6"/>
      <c r="JDY1" s="6"/>
      <c r="JDZ1" s="6"/>
      <c r="JEA1" s="6"/>
      <c r="JEB1" s="6"/>
      <c r="JEC1" s="6"/>
      <c r="JED1" s="6"/>
      <c r="JEE1" s="6"/>
      <c r="JEF1" s="6"/>
      <c r="JEG1" s="6"/>
      <c r="JEH1" s="6"/>
      <c r="JEI1" s="6"/>
      <c r="JEJ1" s="6"/>
      <c r="JEK1" s="6"/>
      <c r="JEL1" s="6"/>
      <c r="JEM1" s="6"/>
      <c r="JEN1" s="6"/>
      <c r="JEO1" s="6"/>
      <c r="JEP1" s="6"/>
      <c r="JEQ1" s="6"/>
      <c r="JER1" s="6"/>
      <c r="JES1" s="6"/>
      <c r="JET1" s="6"/>
      <c r="JEU1" s="6"/>
      <c r="JEV1" s="6"/>
      <c r="JEW1" s="6"/>
      <c r="JEX1" s="6"/>
      <c r="JEY1" s="6"/>
      <c r="JEZ1" s="6"/>
      <c r="JFA1" s="6"/>
      <c r="JFB1" s="6"/>
      <c r="JFC1" s="6"/>
      <c r="JFD1" s="6"/>
      <c r="JFE1" s="6"/>
      <c r="JFF1" s="6"/>
      <c r="JFG1" s="6"/>
      <c r="JFH1" s="6"/>
      <c r="JFI1" s="6"/>
      <c r="JFJ1" s="6"/>
      <c r="JFK1" s="6"/>
      <c r="JFL1" s="6"/>
      <c r="JFM1" s="6"/>
      <c r="JFN1" s="6"/>
      <c r="JFO1" s="6"/>
      <c r="JFP1" s="6"/>
      <c r="JFQ1" s="6"/>
      <c r="JFR1" s="6"/>
      <c r="JFS1" s="6"/>
      <c r="JFT1" s="6"/>
      <c r="JFU1" s="6"/>
      <c r="JFV1" s="6"/>
      <c r="JFW1" s="6"/>
      <c r="JFX1" s="6"/>
      <c r="JFY1" s="6"/>
      <c r="JFZ1" s="6"/>
      <c r="JGA1" s="6"/>
      <c r="JGB1" s="6"/>
      <c r="JGC1" s="6"/>
      <c r="JGD1" s="6"/>
      <c r="JGE1" s="6"/>
      <c r="JGF1" s="6"/>
      <c r="JGG1" s="6"/>
      <c r="JGH1" s="6"/>
      <c r="JGI1" s="6"/>
      <c r="JGJ1" s="6"/>
      <c r="JGK1" s="6"/>
      <c r="JGL1" s="6"/>
      <c r="JGM1" s="6"/>
      <c r="JGN1" s="6"/>
      <c r="JGO1" s="6"/>
      <c r="JGP1" s="6"/>
      <c r="JGQ1" s="6"/>
      <c r="JGR1" s="6"/>
      <c r="JGS1" s="6"/>
      <c r="JGT1" s="6"/>
      <c r="JGU1" s="6"/>
      <c r="JGV1" s="6"/>
      <c r="JGW1" s="6"/>
      <c r="JGX1" s="6"/>
      <c r="JGY1" s="6"/>
      <c r="JGZ1" s="6"/>
      <c r="JHA1" s="6"/>
      <c r="JHB1" s="6"/>
      <c r="JHC1" s="6"/>
      <c r="JHD1" s="6"/>
      <c r="JHE1" s="6"/>
      <c r="JHF1" s="6"/>
      <c r="JHG1" s="6"/>
      <c r="JHH1" s="6"/>
      <c r="JHI1" s="6"/>
      <c r="JHJ1" s="6"/>
      <c r="JHK1" s="6"/>
      <c r="JHL1" s="6"/>
      <c r="JHM1" s="6"/>
      <c r="JHN1" s="6"/>
      <c r="JHO1" s="6"/>
      <c r="JHP1" s="6"/>
      <c r="JHQ1" s="6"/>
      <c r="JHR1" s="6"/>
      <c r="JHS1" s="6"/>
      <c r="JHT1" s="6"/>
      <c r="JHU1" s="6"/>
      <c r="JHV1" s="6"/>
      <c r="JHW1" s="6"/>
      <c r="JHX1" s="6"/>
      <c r="JHY1" s="6"/>
      <c r="JHZ1" s="6"/>
      <c r="JIA1" s="6"/>
      <c r="JIB1" s="6"/>
      <c r="JIC1" s="6"/>
      <c r="JID1" s="6"/>
      <c r="JIE1" s="6"/>
      <c r="JIF1" s="6"/>
      <c r="JIG1" s="6"/>
      <c r="JIH1" s="6"/>
      <c r="JII1" s="6"/>
      <c r="JIJ1" s="6"/>
      <c r="JIK1" s="6"/>
      <c r="JIL1" s="6"/>
      <c r="JIM1" s="6"/>
      <c r="JIN1" s="6"/>
      <c r="JIO1" s="6"/>
      <c r="JIP1" s="6"/>
      <c r="JIQ1" s="6"/>
      <c r="JIR1" s="6"/>
      <c r="JIS1" s="6"/>
      <c r="JIT1" s="6"/>
      <c r="JIU1" s="6"/>
      <c r="JIV1" s="6"/>
      <c r="JIW1" s="6"/>
      <c r="JIX1" s="6"/>
      <c r="JIY1" s="6"/>
      <c r="JIZ1" s="6"/>
      <c r="JJA1" s="6"/>
      <c r="JJB1" s="6"/>
      <c r="JJC1" s="6"/>
      <c r="JJD1" s="6"/>
      <c r="JJE1" s="6"/>
      <c r="JJF1" s="6"/>
      <c r="JJG1" s="6"/>
      <c r="JJH1" s="6"/>
      <c r="JJI1" s="6"/>
      <c r="JJJ1" s="6"/>
      <c r="JJK1" s="6"/>
      <c r="JJL1" s="6"/>
      <c r="JJM1" s="6"/>
      <c r="JJN1" s="6"/>
      <c r="JJO1" s="6"/>
      <c r="JJP1" s="6"/>
      <c r="JJQ1" s="6"/>
      <c r="JJR1" s="6"/>
      <c r="JJS1" s="6"/>
      <c r="JJT1" s="6"/>
      <c r="JJU1" s="6"/>
      <c r="JJV1" s="6"/>
      <c r="JJW1" s="6"/>
      <c r="JJX1" s="6"/>
      <c r="JJY1" s="6"/>
      <c r="JJZ1" s="6"/>
      <c r="JKA1" s="6"/>
      <c r="JKB1" s="6"/>
      <c r="JKC1" s="6"/>
      <c r="JKD1" s="6"/>
      <c r="JKE1" s="6"/>
      <c r="JKF1" s="6"/>
      <c r="JKG1" s="6"/>
      <c r="JKH1" s="6"/>
      <c r="JKI1" s="6"/>
      <c r="JKJ1" s="6"/>
      <c r="JKK1" s="6"/>
      <c r="JKL1" s="6"/>
      <c r="JKM1" s="6"/>
      <c r="JKN1" s="6"/>
      <c r="JKO1" s="6"/>
      <c r="JKP1" s="6"/>
      <c r="JKQ1" s="6"/>
      <c r="JKR1" s="6"/>
      <c r="JKS1" s="6"/>
      <c r="JKT1" s="6"/>
      <c r="JKU1" s="6"/>
      <c r="JKV1" s="6"/>
      <c r="JKW1" s="6"/>
      <c r="JKX1" s="6"/>
      <c r="JKY1" s="6"/>
      <c r="JKZ1" s="6"/>
      <c r="JLA1" s="6"/>
      <c r="JLB1" s="6"/>
      <c r="JLC1" s="6"/>
      <c r="JLD1" s="6"/>
      <c r="JLE1" s="6"/>
      <c r="JLF1" s="6"/>
      <c r="JLG1" s="6"/>
      <c r="JLH1" s="6"/>
      <c r="JLI1" s="6"/>
      <c r="JLJ1" s="6"/>
      <c r="JLK1" s="6"/>
      <c r="JLL1" s="6"/>
      <c r="JLM1" s="6"/>
      <c r="JLN1" s="6"/>
      <c r="JLO1" s="6"/>
      <c r="JLP1" s="6"/>
      <c r="JLQ1" s="6"/>
      <c r="JLR1" s="6"/>
      <c r="JLS1" s="6"/>
      <c r="JLT1" s="6"/>
      <c r="JLU1" s="6"/>
      <c r="JLV1" s="6"/>
      <c r="JLW1" s="6"/>
      <c r="JLX1" s="6"/>
      <c r="JLY1" s="6"/>
      <c r="JLZ1" s="6"/>
      <c r="JMA1" s="6"/>
      <c r="JMB1" s="6"/>
      <c r="JMC1" s="6"/>
      <c r="JMD1" s="6"/>
      <c r="JME1" s="6"/>
      <c r="JMF1" s="6"/>
      <c r="JMG1" s="6"/>
      <c r="JMH1" s="6"/>
      <c r="JMI1" s="6"/>
      <c r="JMJ1" s="6"/>
      <c r="JMK1" s="6"/>
      <c r="JML1" s="6"/>
      <c r="JMM1" s="6"/>
      <c r="JMN1" s="6"/>
      <c r="JMO1" s="6"/>
      <c r="JMP1" s="6"/>
      <c r="JMQ1" s="6"/>
      <c r="JMR1" s="6"/>
      <c r="JMS1" s="6"/>
      <c r="JMT1" s="6"/>
      <c r="JMU1" s="6"/>
      <c r="JMV1" s="6"/>
      <c r="JMW1" s="6"/>
      <c r="JMX1" s="6"/>
      <c r="JMY1" s="6"/>
      <c r="JMZ1" s="6"/>
      <c r="JNA1" s="6"/>
      <c r="JNB1" s="6"/>
      <c r="JNC1" s="6"/>
      <c r="JND1" s="6"/>
      <c r="JNE1" s="6"/>
      <c r="JNF1" s="6"/>
      <c r="JNG1" s="6"/>
      <c r="JNH1" s="6"/>
      <c r="JNI1" s="6"/>
      <c r="JNJ1" s="6"/>
      <c r="JNK1" s="6"/>
      <c r="JNL1" s="6"/>
      <c r="JNM1" s="6"/>
      <c r="JNN1" s="6"/>
      <c r="JNO1" s="6"/>
      <c r="JNP1" s="6"/>
      <c r="JNQ1" s="6"/>
      <c r="JNR1" s="6"/>
      <c r="JNS1" s="6"/>
      <c r="JNT1" s="6"/>
      <c r="JNU1" s="6"/>
      <c r="JNV1" s="6"/>
      <c r="JNW1" s="6"/>
      <c r="JNX1" s="6"/>
      <c r="JNY1" s="6"/>
      <c r="JNZ1" s="6"/>
      <c r="JOA1" s="6"/>
      <c r="JOB1" s="6"/>
      <c r="JOC1" s="6"/>
      <c r="JOD1" s="6"/>
      <c r="JOE1" s="6"/>
      <c r="JOF1" s="6"/>
      <c r="JOG1" s="6"/>
      <c r="JOH1" s="6"/>
      <c r="JOI1" s="6"/>
      <c r="JOJ1" s="6"/>
      <c r="JOK1" s="6"/>
      <c r="JOL1" s="6"/>
      <c r="JOM1" s="6"/>
      <c r="JON1" s="6"/>
      <c r="JOO1" s="6"/>
      <c r="JOP1" s="6"/>
      <c r="JOQ1" s="6"/>
      <c r="JOR1" s="6"/>
      <c r="JOS1" s="6"/>
      <c r="JOT1" s="6"/>
      <c r="JOU1" s="6"/>
      <c r="JOV1" s="6"/>
      <c r="JOW1" s="6"/>
      <c r="JOX1" s="6"/>
      <c r="JOY1" s="6"/>
      <c r="JOZ1" s="6"/>
      <c r="JPA1" s="6"/>
      <c r="JPB1" s="6"/>
      <c r="JPC1" s="6"/>
      <c r="JPD1" s="6"/>
      <c r="JPE1" s="6"/>
      <c r="JPF1" s="6"/>
      <c r="JPG1" s="6"/>
      <c r="JPH1" s="6"/>
      <c r="JPI1" s="6"/>
      <c r="JPJ1" s="6"/>
      <c r="JPK1" s="6"/>
      <c r="JPL1" s="6"/>
      <c r="JPM1" s="6"/>
      <c r="JPN1" s="6"/>
      <c r="JPO1" s="6"/>
      <c r="JPP1" s="6"/>
      <c r="JPQ1" s="6"/>
      <c r="JPR1" s="6"/>
      <c r="JPS1" s="6"/>
      <c r="JPT1" s="6"/>
      <c r="JPU1" s="6"/>
      <c r="JPV1" s="6"/>
      <c r="JPW1" s="6"/>
      <c r="JPX1" s="6"/>
      <c r="JPY1" s="6"/>
      <c r="JPZ1" s="6"/>
      <c r="JQA1" s="6"/>
      <c r="JQB1" s="6"/>
      <c r="JQC1" s="6"/>
      <c r="JQD1" s="6"/>
      <c r="JQE1" s="6"/>
      <c r="JQF1" s="6"/>
      <c r="JQG1" s="6"/>
      <c r="JQH1" s="6"/>
      <c r="JQI1" s="6"/>
      <c r="JQJ1" s="6"/>
      <c r="JQK1" s="6"/>
      <c r="JQL1" s="6"/>
      <c r="JQM1" s="6"/>
      <c r="JQN1" s="6"/>
      <c r="JQO1" s="6"/>
      <c r="JQP1" s="6"/>
      <c r="JQQ1" s="6"/>
      <c r="JQR1" s="6"/>
      <c r="JQS1" s="6"/>
      <c r="JQT1" s="6"/>
      <c r="JQU1" s="6"/>
      <c r="JQV1" s="6"/>
      <c r="JQW1" s="6"/>
      <c r="JQX1" s="6"/>
      <c r="JQY1" s="6"/>
      <c r="JQZ1" s="6"/>
      <c r="JRA1" s="6"/>
      <c r="JRB1" s="6"/>
      <c r="JRC1" s="6"/>
      <c r="JRD1" s="6"/>
      <c r="JRE1" s="6"/>
      <c r="JRF1" s="6"/>
      <c r="JRG1" s="6"/>
      <c r="JRH1" s="6"/>
      <c r="JRI1" s="6"/>
      <c r="JRJ1" s="6"/>
      <c r="JRK1" s="6"/>
      <c r="JRL1" s="6"/>
      <c r="JRM1" s="6"/>
      <c r="JRN1" s="6"/>
      <c r="JRO1" s="6"/>
      <c r="JRP1" s="6"/>
      <c r="JRQ1" s="6"/>
      <c r="JRR1" s="6"/>
      <c r="JRS1" s="6"/>
      <c r="JRT1" s="6"/>
      <c r="JRU1" s="6"/>
      <c r="JRV1" s="6"/>
      <c r="JRW1" s="6"/>
      <c r="JRX1" s="6"/>
      <c r="JRY1" s="6"/>
      <c r="JRZ1" s="6"/>
      <c r="JSA1" s="6"/>
      <c r="JSB1" s="6"/>
      <c r="JSC1" s="6"/>
      <c r="JSD1" s="6"/>
      <c r="JSE1" s="6"/>
      <c r="JSF1" s="6"/>
      <c r="JSG1" s="6"/>
      <c r="JSH1" s="6"/>
      <c r="JSI1" s="6"/>
      <c r="JSJ1" s="6"/>
      <c r="JSK1" s="6"/>
      <c r="JSL1" s="6"/>
      <c r="JSM1" s="6"/>
      <c r="JSN1" s="6"/>
      <c r="JSO1" s="6"/>
      <c r="JSP1" s="6"/>
      <c r="JSQ1" s="6"/>
      <c r="JSR1" s="6"/>
      <c r="JSS1" s="6"/>
      <c r="JST1" s="6"/>
      <c r="JSU1" s="6"/>
      <c r="JSV1" s="6"/>
      <c r="JSW1" s="6"/>
      <c r="JSX1" s="6"/>
      <c r="JSY1" s="6"/>
      <c r="JSZ1" s="6"/>
      <c r="JTA1" s="6"/>
      <c r="JTB1" s="6"/>
      <c r="JTC1" s="6"/>
      <c r="JTD1" s="6"/>
      <c r="JTE1" s="6"/>
      <c r="JTF1" s="6"/>
      <c r="JTG1" s="6"/>
      <c r="JTH1" s="6"/>
      <c r="JTI1" s="6"/>
      <c r="JTJ1" s="6"/>
      <c r="JTK1" s="6"/>
      <c r="JTL1" s="6"/>
      <c r="JTM1" s="6"/>
      <c r="JTN1" s="6"/>
      <c r="JTO1" s="6"/>
      <c r="JTP1" s="6"/>
      <c r="JTQ1" s="6"/>
      <c r="JTR1" s="6"/>
      <c r="JTS1" s="6"/>
      <c r="JTT1" s="6"/>
      <c r="JTU1" s="6"/>
      <c r="JTV1" s="6"/>
      <c r="JTW1" s="6"/>
      <c r="JTX1" s="6"/>
      <c r="JTY1" s="6"/>
      <c r="JTZ1" s="6"/>
      <c r="JUA1" s="6"/>
      <c r="JUB1" s="6"/>
      <c r="JUC1" s="6"/>
      <c r="JUD1" s="6"/>
      <c r="JUE1" s="6"/>
      <c r="JUF1" s="6"/>
      <c r="JUG1" s="6"/>
      <c r="JUH1" s="6"/>
      <c r="JUI1" s="6"/>
      <c r="JUJ1" s="6"/>
      <c r="JUK1" s="6"/>
      <c r="JUL1" s="6"/>
      <c r="JUM1" s="6"/>
      <c r="JUN1" s="6"/>
      <c r="JUO1" s="6"/>
      <c r="JUP1" s="6"/>
      <c r="JUQ1" s="6"/>
      <c r="JUR1" s="6"/>
      <c r="JUS1" s="6"/>
      <c r="JUT1" s="6"/>
      <c r="JUU1" s="6"/>
      <c r="JUV1" s="6"/>
      <c r="JUW1" s="6"/>
      <c r="JUX1" s="6"/>
      <c r="JUY1" s="6"/>
      <c r="JUZ1" s="6"/>
      <c r="JVA1" s="6"/>
      <c r="JVB1" s="6"/>
      <c r="JVC1" s="6"/>
      <c r="JVD1" s="6"/>
      <c r="JVE1" s="6"/>
      <c r="JVF1" s="6"/>
      <c r="JVG1" s="6"/>
      <c r="JVH1" s="6"/>
      <c r="JVI1" s="6"/>
      <c r="JVJ1" s="6"/>
      <c r="JVK1" s="6"/>
      <c r="JVL1" s="6"/>
      <c r="JVM1" s="6"/>
      <c r="JVN1" s="6"/>
      <c r="JVO1" s="6"/>
      <c r="JVP1" s="6"/>
      <c r="JVQ1" s="6"/>
      <c r="JVR1" s="6"/>
      <c r="JVS1" s="6"/>
      <c r="JVT1" s="6"/>
      <c r="JVU1" s="6"/>
      <c r="JVV1" s="6"/>
      <c r="JVW1" s="6"/>
      <c r="JVX1" s="6"/>
      <c r="JVY1" s="6"/>
      <c r="JVZ1" s="6"/>
      <c r="JWA1" s="6"/>
      <c r="JWB1" s="6"/>
      <c r="JWC1" s="6"/>
      <c r="JWD1" s="6"/>
      <c r="JWE1" s="6"/>
      <c r="JWF1" s="6"/>
      <c r="JWG1" s="6"/>
      <c r="JWH1" s="6"/>
      <c r="JWI1" s="6"/>
      <c r="JWJ1" s="6"/>
      <c r="JWK1" s="6"/>
      <c r="JWL1" s="6"/>
      <c r="JWM1" s="6"/>
      <c r="JWN1" s="6"/>
      <c r="JWO1" s="6"/>
      <c r="JWP1" s="6"/>
      <c r="JWQ1" s="6"/>
      <c r="JWR1" s="6"/>
      <c r="JWS1" s="6"/>
      <c r="JWT1" s="6"/>
      <c r="JWU1" s="6"/>
      <c r="JWV1" s="6"/>
      <c r="JWW1" s="6"/>
      <c r="JWX1" s="6"/>
      <c r="JWY1" s="6"/>
      <c r="JWZ1" s="6"/>
      <c r="JXA1" s="6"/>
      <c r="JXB1" s="6"/>
      <c r="JXC1" s="6"/>
      <c r="JXD1" s="6"/>
      <c r="JXE1" s="6"/>
      <c r="JXF1" s="6"/>
      <c r="JXG1" s="6"/>
      <c r="JXH1" s="6"/>
      <c r="JXI1" s="6"/>
      <c r="JXJ1" s="6"/>
      <c r="JXK1" s="6"/>
      <c r="JXL1" s="6"/>
      <c r="JXM1" s="6"/>
      <c r="JXN1" s="6"/>
      <c r="JXO1" s="6"/>
      <c r="JXP1" s="6"/>
      <c r="JXQ1" s="6"/>
      <c r="JXR1" s="6"/>
      <c r="JXS1" s="6"/>
      <c r="JXT1" s="6"/>
      <c r="JXU1" s="6"/>
      <c r="JXV1" s="6"/>
      <c r="JXW1" s="6"/>
      <c r="JXX1" s="6"/>
      <c r="JXY1" s="6"/>
      <c r="JXZ1" s="6"/>
      <c r="JYA1" s="6"/>
      <c r="JYB1" s="6"/>
      <c r="JYC1" s="6"/>
      <c r="JYD1" s="6"/>
      <c r="JYE1" s="6"/>
      <c r="JYF1" s="6"/>
      <c r="JYG1" s="6"/>
      <c r="JYH1" s="6"/>
      <c r="JYI1" s="6"/>
      <c r="JYJ1" s="6"/>
      <c r="JYK1" s="6"/>
      <c r="JYL1" s="6"/>
      <c r="JYM1" s="6"/>
      <c r="JYN1" s="6"/>
      <c r="JYO1" s="6"/>
      <c r="JYP1" s="6"/>
      <c r="JYQ1" s="6"/>
      <c r="JYR1" s="6"/>
      <c r="JYS1" s="6"/>
      <c r="JYT1" s="6"/>
      <c r="JYU1" s="6"/>
      <c r="JYV1" s="6"/>
      <c r="JYW1" s="6"/>
      <c r="JYX1" s="6"/>
      <c r="JYY1" s="6"/>
      <c r="JYZ1" s="6"/>
      <c r="JZA1" s="6"/>
      <c r="JZB1" s="6"/>
      <c r="JZC1" s="6"/>
      <c r="JZD1" s="6"/>
      <c r="JZE1" s="6"/>
      <c r="JZF1" s="6"/>
      <c r="JZG1" s="6"/>
      <c r="JZH1" s="6"/>
      <c r="JZI1" s="6"/>
      <c r="JZJ1" s="6"/>
      <c r="JZK1" s="6"/>
      <c r="JZL1" s="6"/>
      <c r="JZM1" s="6"/>
      <c r="JZN1" s="6"/>
      <c r="JZO1" s="6"/>
      <c r="JZP1" s="6"/>
      <c r="JZQ1" s="6"/>
      <c r="JZR1" s="6"/>
      <c r="JZS1" s="6"/>
      <c r="JZT1" s="6"/>
      <c r="JZU1" s="6"/>
      <c r="JZV1" s="6"/>
      <c r="JZW1" s="6"/>
      <c r="JZX1" s="6"/>
      <c r="JZY1" s="6"/>
      <c r="JZZ1" s="6"/>
      <c r="KAA1" s="6"/>
      <c r="KAB1" s="6"/>
      <c r="KAC1" s="6"/>
      <c r="KAD1" s="6"/>
      <c r="KAE1" s="6"/>
      <c r="KAF1" s="6"/>
      <c r="KAG1" s="6"/>
      <c r="KAH1" s="6"/>
      <c r="KAI1" s="6"/>
      <c r="KAJ1" s="6"/>
      <c r="KAK1" s="6"/>
      <c r="KAL1" s="6"/>
      <c r="KAM1" s="6"/>
      <c r="KAN1" s="6"/>
      <c r="KAO1" s="6"/>
      <c r="KAP1" s="6"/>
      <c r="KAQ1" s="6"/>
      <c r="KAR1" s="6"/>
      <c r="KAS1" s="6"/>
      <c r="KAT1" s="6"/>
      <c r="KAU1" s="6"/>
      <c r="KAV1" s="6"/>
      <c r="KAW1" s="6"/>
      <c r="KAX1" s="6"/>
      <c r="KAY1" s="6"/>
      <c r="KAZ1" s="6"/>
      <c r="KBA1" s="6"/>
      <c r="KBB1" s="6"/>
      <c r="KBC1" s="6"/>
      <c r="KBD1" s="6"/>
      <c r="KBE1" s="6"/>
      <c r="KBF1" s="6"/>
      <c r="KBG1" s="6"/>
      <c r="KBH1" s="6"/>
      <c r="KBI1" s="6"/>
      <c r="KBJ1" s="6"/>
      <c r="KBK1" s="6"/>
      <c r="KBL1" s="6"/>
      <c r="KBM1" s="6"/>
      <c r="KBN1" s="6"/>
      <c r="KBO1" s="6"/>
      <c r="KBP1" s="6"/>
      <c r="KBQ1" s="6"/>
      <c r="KBR1" s="6"/>
      <c r="KBS1" s="6"/>
      <c r="KBT1" s="6"/>
      <c r="KBU1" s="6"/>
      <c r="KBV1" s="6"/>
      <c r="KBW1" s="6"/>
      <c r="KBX1" s="6"/>
      <c r="KBY1" s="6"/>
      <c r="KBZ1" s="6"/>
      <c r="KCA1" s="6"/>
      <c r="KCB1" s="6"/>
      <c r="KCC1" s="6"/>
      <c r="KCD1" s="6"/>
      <c r="KCE1" s="6"/>
      <c r="KCF1" s="6"/>
      <c r="KCG1" s="6"/>
      <c r="KCH1" s="6"/>
      <c r="KCI1" s="6"/>
      <c r="KCJ1" s="6"/>
      <c r="KCK1" s="6"/>
      <c r="KCL1" s="6"/>
      <c r="KCM1" s="6"/>
      <c r="KCN1" s="6"/>
      <c r="KCO1" s="6"/>
      <c r="KCP1" s="6"/>
      <c r="KCQ1" s="6"/>
      <c r="KCR1" s="6"/>
      <c r="KCS1" s="6"/>
      <c r="KCT1" s="6"/>
      <c r="KCU1" s="6"/>
      <c r="KCV1" s="6"/>
      <c r="KCW1" s="6"/>
      <c r="KCX1" s="6"/>
      <c r="KCY1" s="6"/>
      <c r="KCZ1" s="6"/>
      <c r="KDA1" s="6"/>
      <c r="KDB1" s="6"/>
      <c r="KDC1" s="6"/>
      <c r="KDD1" s="6"/>
      <c r="KDE1" s="6"/>
      <c r="KDF1" s="6"/>
      <c r="KDG1" s="6"/>
      <c r="KDH1" s="6"/>
      <c r="KDI1" s="6"/>
      <c r="KDJ1" s="6"/>
      <c r="KDK1" s="6"/>
      <c r="KDL1" s="6"/>
      <c r="KDM1" s="6"/>
      <c r="KDN1" s="6"/>
      <c r="KDO1" s="6"/>
      <c r="KDP1" s="6"/>
      <c r="KDQ1" s="6"/>
      <c r="KDR1" s="6"/>
      <c r="KDS1" s="6"/>
      <c r="KDT1" s="6"/>
      <c r="KDU1" s="6"/>
      <c r="KDV1" s="6"/>
      <c r="KDW1" s="6"/>
      <c r="KDX1" s="6"/>
      <c r="KDY1" s="6"/>
      <c r="KDZ1" s="6"/>
      <c r="KEA1" s="6"/>
      <c r="KEB1" s="6"/>
      <c r="KEC1" s="6"/>
      <c r="KED1" s="6"/>
      <c r="KEE1" s="6"/>
      <c r="KEF1" s="6"/>
      <c r="KEG1" s="6"/>
      <c r="KEH1" s="6"/>
      <c r="KEI1" s="6"/>
      <c r="KEJ1" s="6"/>
      <c r="KEK1" s="6"/>
      <c r="KEL1" s="6"/>
      <c r="KEM1" s="6"/>
      <c r="KEN1" s="6"/>
      <c r="KEO1" s="6"/>
      <c r="KEP1" s="6"/>
      <c r="KEQ1" s="6"/>
      <c r="KER1" s="6"/>
      <c r="KES1" s="6"/>
      <c r="KET1" s="6"/>
      <c r="KEU1" s="6"/>
      <c r="KEV1" s="6"/>
      <c r="KEW1" s="6"/>
      <c r="KEX1" s="6"/>
      <c r="KEY1" s="6"/>
      <c r="KEZ1" s="6"/>
      <c r="KFA1" s="6"/>
      <c r="KFB1" s="6"/>
      <c r="KFC1" s="6"/>
      <c r="KFD1" s="6"/>
      <c r="KFE1" s="6"/>
      <c r="KFF1" s="6"/>
      <c r="KFG1" s="6"/>
      <c r="KFH1" s="6"/>
      <c r="KFI1" s="6"/>
      <c r="KFJ1" s="6"/>
      <c r="KFK1" s="6"/>
      <c r="KFL1" s="6"/>
      <c r="KFM1" s="6"/>
      <c r="KFN1" s="6"/>
      <c r="KFO1" s="6"/>
      <c r="KFP1" s="6"/>
      <c r="KFQ1" s="6"/>
      <c r="KFR1" s="6"/>
      <c r="KFS1" s="6"/>
      <c r="KFT1" s="6"/>
      <c r="KFU1" s="6"/>
      <c r="KFV1" s="6"/>
      <c r="KFW1" s="6"/>
      <c r="KFX1" s="6"/>
      <c r="KFY1" s="6"/>
      <c r="KFZ1" s="6"/>
      <c r="KGA1" s="6"/>
      <c r="KGB1" s="6"/>
      <c r="KGC1" s="6"/>
      <c r="KGD1" s="6"/>
      <c r="KGE1" s="6"/>
      <c r="KGF1" s="6"/>
      <c r="KGG1" s="6"/>
      <c r="KGH1" s="6"/>
      <c r="KGI1" s="6"/>
      <c r="KGJ1" s="6"/>
      <c r="KGK1" s="6"/>
      <c r="KGL1" s="6"/>
      <c r="KGM1" s="6"/>
      <c r="KGN1" s="6"/>
      <c r="KGO1" s="6"/>
      <c r="KGP1" s="6"/>
      <c r="KGQ1" s="6"/>
      <c r="KGR1" s="6"/>
      <c r="KGS1" s="6"/>
      <c r="KGT1" s="6"/>
      <c r="KGU1" s="6"/>
      <c r="KGV1" s="6"/>
      <c r="KGW1" s="6"/>
      <c r="KGX1" s="6"/>
      <c r="KGY1" s="6"/>
      <c r="KGZ1" s="6"/>
      <c r="KHA1" s="6"/>
      <c r="KHB1" s="6"/>
      <c r="KHC1" s="6"/>
      <c r="KHD1" s="6"/>
      <c r="KHE1" s="6"/>
      <c r="KHF1" s="6"/>
      <c r="KHG1" s="6"/>
      <c r="KHH1" s="6"/>
      <c r="KHI1" s="6"/>
      <c r="KHJ1" s="6"/>
      <c r="KHK1" s="6"/>
      <c r="KHL1" s="6"/>
      <c r="KHM1" s="6"/>
      <c r="KHN1" s="6"/>
      <c r="KHO1" s="6"/>
      <c r="KHP1" s="6"/>
      <c r="KHQ1" s="6"/>
      <c r="KHR1" s="6"/>
      <c r="KHS1" s="6"/>
      <c r="KHT1" s="6"/>
      <c r="KHU1" s="6"/>
      <c r="KHV1" s="6"/>
      <c r="KHW1" s="6"/>
      <c r="KHX1" s="6"/>
      <c r="KHY1" s="6"/>
      <c r="KHZ1" s="6"/>
      <c r="KIA1" s="6"/>
      <c r="KIB1" s="6"/>
      <c r="KIC1" s="6"/>
      <c r="KID1" s="6"/>
      <c r="KIE1" s="6"/>
      <c r="KIF1" s="6"/>
      <c r="KIG1" s="6"/>
      <c r="KIH1" s="6"/>
      <c r="KII1" s="6"/>
      <c r="KIJ1" s="6"/>
      <c r="KIK1" s="6"/>
      <c r="KIL1" s="6"/>
      <c r="KIM1" s="6"/>
      <c r="KIN1" s="6"/>
      <c r="KIO1" s="6"/>
      <c r="KIP1" s="6"/>
      <c r="KIQ1" s="6"/>
      <c r="KIR1" s="6"/>
      <c r="KIS1" s="6"/>
      <c r="KIT1" s="6"/>
      <c r="KIU1" s="6"/>
      <c r="KIV1" s="6"/>
      <c r="KIW1" s="6"/>
      <c r="KIX1" s="6"/>
      <c r="KIY1" s="6"/>
      <c r="KIZ1" s="6"/>
      <c r="KJA1" s="6"/>
      <c r="KJB1" s="6"/>
      <c r="KJC1" s="6"/>
      <c r="KJD1" s="6"/>
      <c r="KJE1" s="6"/>
      <c r="KJF1" s="6"/>
      <c r="KJG1" s="6"/>
      <c r="KJH1" s="6"/>
      <c r="KJI1" s="6"/>
      <c r="KJJ1" s="6"/>
      <c r="KJK1" s="6"/>
      <c r="KJL1" s="6"/>
      <c r="KJM1" s="6"/>
      <c r="KJN1" s="6"/>
      <c r="KJO1" s="6"/>
      <c r="KJP1" s="6"/>
      <c r="KJQ1" s="6"/>
      <c r="KJR1" s="6"/>
      <c r="KJS1" s="6"/>
      <c r="KJT1" s="6"/>
      <c r="KJU1" s="6"/>
      <c r="KJV1" s="6"/>
      <c r="KJW1" s="6"/>
      <c r="KJX1" s="6"/>
      <c r="KJY1" s="6"/>
      <c r="KJZ1" s="6"/>
      <c r="KKA1" s="6"/>
      <c r="KKB1" s="6"/>
      <c r="KKC1" s="6"/>
      <c r="KKD1" s="6"/>
      <c r="KKE1" s="6"/>
      <c r="KKF1" s="6"/>
      <c r="KKG1" s="6"/>
      <c r="KKH1" s="6"/>
      <c r="KKI1" s="6"/>
      <c r="KKJ1" s="6"/>
      <c r="KKK1" s="6"/>
      <c r="KKL1" s="6"/>
      <c r="KKM1" s="6"/>
      <c r="KKN1" s="6"/>
      <c r="KKO1" s="6"/>
      <c r="KKP1" s="6"/>
      <c r="KKQ1" s="6"/>
      <c r="KKR1" s="6"/>
      <c r="KKS1" s="6"/>
      <c r="KKT1" s="6"/>
      <c r="KKU1" s="6"/>
      <c r="KKV1" s="6"/>
      <c r="KKW1" s="6"/>
      <c r="KKX1" s="6"/>
      <c r="KKY1" s="6"/>
      <c r="KKZ1" s="6"/>
      <c r="KLA1" s="6"/>
      <c r="KLB1" s="6"/>
      <c r="KLC1" s="6"/>
      <c r="KLD1" s="6"/>
      <c r="KLE1" s="6"/>
      <c r="KLF1" s="6"/>
      <c r="KLG1" s="6"/>
      <c r="KLH1" s="6"/>
      <c r="KLI1" s="6"/>
      <c r="KLJ1" s="6"/>
      <c r="KLK1" s="6"/>
      <c r="KLL1" s="6"/>
      <c r="KLM1" s="6"/>
      <c r="KLN1" s="6"/>
      <c r="KLO1" s="6"/>
      <c r="KLP1" s="6"/>
      <c r="KLQ1" s="6"/>
      <c r="KLR1" s="6"/>
      <c r="KLS1" s="6"/>
      <c r="KLT1" s="6"/>
      <c r="KLU1" s="6"/>
      <c r="KLV1" s="6"/>
      <c r="KLW1" s="6"/>
      <c r="KLX1" s="6"/>
      <c r="KLY1" s="6"/>
      <c r="KLZ1" s="6"/>
      <c r="KMA1" s="6"/>
      <c r="KMB1" s="6"/>
      <c r="KMC1" s="6"/>
      <c r="KMD1" s="6"/>
      <c r="KME1" s="6"/>
      <c r="KMF1" s="6"/>
      <c r="KMG1" s="6"/>
      <c r="KMH1" s="6"/>
      <c r="KMI1" s="6"/>
      <c r="KMJ1" s="6"/>
      <c r="KMK1" s="6"/>
      <c r="KML1" s="6"/>
      <c r="KMM1" s="6"/>
      <c r="KMN1" s="6"/>
      <c r="KMO1" s="6"/>
      <c r="KMP1" s="6"/>
      <c r="KMQ1" s="6"/>
      <c r="KMR1" s="6"/>
      <c r="KMS1" s="6"/>
      <c r="KMT1" s="6"/>
      <c r="KMU1" s="6"/>
      <c r="KMV1" s="6"/>
      <c r="KMW1" s="6"/>
      <c r="KMX1" s="6"/>
      <c r="KMY1" s="6"/>
      <c r="KMZ1" s="6"/>
      <c r="KNA1" s="6"/>
      <c r="KNB1" s="6"/>
      <c r="KNC1" s="6"/>
      <c r="KND1" s="6"/>
      <c r="KNE1" s="6"/>
      <c r="KNF1" s="6"/>
      <c r="KNG1" s="6"/>
      <c r="KNH1" s="6"/>
      <c r="KNI1" s="6"/>
      <c r="KNJ1" s="6"/>
      <c r="KNK1" s="6"/>
      <c r="KNL1" s="6"/>
      <c r="KNM1" s="6"/>
      <c r="KNN1" s="6"/>
      <c r="KNO1" s="6"/>
      <c r="KNP1" s="6"/>
      <c r="KNQ1" s="6"/>
      <c r="KNR1" s="6"/>
      <c r="KNS1" s="6"/>
      <c r="KNT1" s="6"/>
      <c r="KNU1" s="6"/>
      <c r="KNV1" s="6"/>
      <c r="KNW1" s="6"/>
      <c r="KNX1" s="6"/>
      <c r="KNY1" s="6"/>
      <c r="KNZ1" s="6"/>
      <c r="KOA1" s="6"/>
      <c r="KOB1" s="6"/>
      <c r="KOC1" s="6"/>
      <c r="KOD1" s="6"/>
      <c r="KOE1" s="6"/>
      <c r="KOF1" s="6"/>
      <c r="KOG1" s="6"/>
      <c r="KOH1" s="6"/>
      <c r="KOI1" s="6"/>
      <c r="KOJ1" s="6"/>
      <c r="KOK1" s="6"/>
      <c r="KOL1" s="6"/>
      <c r="KOM1" s="6"/>
      <c r="KON1" s="6"/>
      <c r="KOO1" s="6"/>
      <c r="KOP1" s="6"/>
      <c r="KOQ1" s="6"/>
      <c r="KOR1" s="6"/>
      <c r="KOS1" s="6"/>
      <c r="KOT1" s="6"/>
      <c r="KOU1" s="6"/>
      <c r="KOV1" s="6"/>
      <c r="KOW1" s="6"/>
      <c r="KOX1" s="6"/>
      <c r="KOY1" s="6"/>
      <c r="KOZ1" s="6"/>
      <c r="KPA1" s="6"/>
      <c r="KPB1" s="6"/>
      <c r="KPC1" s="6"/>
      <c r="KPD1" s="6"/>
      <c r="KPE1" s="6"/>
      <c r="KPF1" s="6"/>
      <c r="KPG1" s="6"/>
      <c r="KPH1" s="6"/>
      <c r="KPI1" s="6"/>
      <c r="KPJ1" s="6"/>
      <c r="KPK1" s="6"/>
      <c r="KPL1" s="6"/>
      <c r="KPM1" s="6"/>
      <c r="KPN1" s="6"/>
      <c r="KPO1" s="6"/>
      <c r="KPP1" s="6"/>
      <c r="KPQ1" s="6"/>
      <c r="KPR1" s="6"/>
      <c r="KPS1" s="6"/>
      <c r="KPT1" s="6"/>
      <c r="KPU1" s="6"/>
      <c r="KPV1" s="6"/>
      <c r="KPW1" s="6"/>
      <c r="KPX1" s="6"/>
      <c r="KPY1" s="6"/>
      <c r="KPZ1" s="6"/>
      <c r="KQA1" s="6"/>
      <c r="KQB1" s="6"/>
      <c r="KQC1" s="6"/>
      <c r="KQD1" s="6"/>
      <c r="KQE1" s="6"/>
      <c r="KQF1" s="6"/>
      <c r="KQG1" s="6"/>
      <c r="KQH1" s="6"/>
      <c r="KQI1" s="6"/>
      <c r="KQJ1" s="6"/>
      <c r="KQK1" s="6"/>
      <c r="KQL1" s="6"/>
      <c r="KQM1" s="6"/>
      <c r="KQN1" s="6"/>
      <c r="KQO1" s="6"/>
      <c r="KQP1" s="6"/>
      <c r="KQQ1" s="6"/>
      <c r="KQR1" s="6"/>
      <c r="KQS1" s="6"/>
      <c r="KQT1" s="6"/>
      <c r="KQU1" s="6"/>
      <c r="KQV1" s="6"/>
      <c r="KQW1" s="6"/>
      <c r="KQX1" s="6"/>
      <c r="KQY1" s="6"/>
      <c r="KQZ1" s="6"/>
      <c r="KRA1" s="6"/>
      <c r="KRB1" s="6"/>
      <c r="KRC1" s="6"/>
      <c r="KRD1" s="6"/>
      <c r="KRE1" s="6"/>
      <c r="KRF1" s="6"/>
      <c r="KRG1" s="6"/>
      <c r="KRH1" s="6"/>
      <c r="KRI1" s="6"/>
      <c r="KRJ1" s="6"/>
      <c r="KRK1" s="6"/>
      <c r="KRL1" s="6"/>
      <c r="KRM1" s="6"/>
      <c r="KRN1" s="6"/>
      <c r="KRO1" s="6"/>
      <c r="KRP1" s="6"/>
      <c r="KRQ1" s="6"/>
      <c r="KRR1" s="6"/>
      <c r="KRS1" s="6"/>
      <c r="KRT1" s="6"/>
      <c r="KRU1" s="6"/>
      <c r="KRV1" s="6"/>
      <c r="KRW1" s="6"/>
      <c r="KRX1" s="6"/>
      <c r="KRY1" s="6"/>
      <c r="KRZ1" s="6"/>
      <c r="KSA1" s="6"/>
      <c r="KSB1" s="6"/>
      <c r="KSC1" s="6"/>
      <c r="KSD1" s="6"/>
      <c r="KSE1" s="6"/>
      <c r="KSF1" s="6"/>
      <c r="KSG1" s="6"/>
      <c r="KSH1" s="6"/>
      <c r="KSI1" s="6"/>
      <c r="KSJ1" s="6"/>
      <c r="KSK1" s="6"/>
      <c r="KSL1" s="6"/>
      <c r="KSM1" s="6"/>
      <c r="KSN1" s="6"/>
      <c r="KSO1" s="6"/>
      <c r="KSP1" s="6"/>
      <c r="KSQ1" s="6"/>
      <c r="KSR1" s="6"/>
      <c r="KSS1" s="6"/>
      <c r="KST1" s="6"/>
      <c r="KSU1" s="6"/>
      <c r="KSV1" s="6"/>
      <c r="KSW1" s="6"/>
      <c r="KSX1" s="6"/>
      <c r="KSY1" s="6"/>
      <c r="KSZ1" s="6"/>
      <c r="KTA1" s="6"/>
      <c r="KTB1" s="6"/>
      <c r="KTC1" s="6"/>
      <c r="KTD1" s="6"/>
      <c r="KTE1" s="6"/>
      <c r="KTF1" s="6"/>
      <c r="KTG1" s="6"/>
      <c r="KTH1" s="6"/>
      <c r="KTI1" s="6"/>
      <c r="KTJ1" s="6"/>
      <c r="KTK1" s="6"/>
      <c r="KTL1" s="6"/>
      <c r="KTM1" s="6"/>
      <c r="KTN1" s="6"/>
      <c r="KTO1" s="6"/>
      <c r="KTP1" s="6"/>
      <c r="KTQ1" s="6"/>
      <c r="KTR1" s="6"/>
      <c r="KTS1" s="6"/>
      <c r="KTT1" s="6"/>
      <c r="KTU1" s="6"/>
      <c r="KTV1" s="6"/>
      <c r="KTW1" s="6"/>
      <c r="KTX1" s="6"/>
      <c r="KTY1" s="6"/>
      <c r="KTZ1" s="6"/>
      <c r="KUA1" s="6"/>
      <c r="KUB1" s="6"/>
      <c r="KUC1" s="6"/>
      <c r="KUD1" s="6"/>
      <c r="KUE1" s="6"/>
      <c r="KUF1" s="6"/>
      <c r="KUG1" s="6"/>
      <c r="KUH1" s="6"/>
      <c r="KUI1" s="6"/>
      <c r="KUJ1" s="6"/>
      <c r="KUK1" s="6"/>
      <c r="KUL1" s="6"/>
      <c r="KUM1" s="6"/>
      <c r="KUN1" s="6"/>
      <c r="KUO1" s="6"/>
      <c r="KUP1" s="6"/>
      <c r="KUQ1" s="6"/>
      <c r="KUR1" s="6"/>
      <c r="KUS1" s="6"/>
      <c r="KUT1" s="6"/>
      <c r="KUU1" s="6"/>
      <c r="KUV1" s="6"/>
      <c r="KUW1" s="6"/>
      <c r="KUX1" s="6"/>
      <c r="KUY1" s="6"/>
      <c r="KUZ1" s="6"/>
      <c r="KVA1" s="6"/>
      <c r="KVB1" s="6"/>
      <c r="KVC1" s="6"/>
      <c r="KVD1" s="6"/>
      <c r="KVE1" s="6"/>
      <c r="KVF1" s="6"/>
      <c r="KVG1" s="6"/>
      <c r="KVH1" s="6"/>
      <c r="KVI1" s="6"/>
      <c r="KVJ1" s="6"/>
      <c r="KVK1" s="6"/>
      <c r="KVL1" s="6"/>
      <c r="KVM1" s="6"/>
      <c r="KVN1" s="6"/>
      <c r="KVO1" s="6"/>
      <c r="KVP1" s="6"/>
      <c r="KVQ1" s="6"/>
      <c r="KVR1" s="6"/>
      <c r="KVS1" s="6"/>
      <c r="KVT1" s="6"/>
      <c r="KVU1" s="6"/>
      <c r="KVV1" s="6"/>
      <c r="KVW1" s="6"/>
      <c r="KVX1" s="6"/>
      <c r="KVY1" s="6"/>
      <c r="KVZ1" s="6"/>
      <c r="KWA1" s="6"/>
      <c r="KWB1" s="6"/>
      <c r="KWC1" s="6"/>
      <c r="KWD1" s="6"/>
      <c r="KWE1" s="6"/>
      <c r="KWF1" s="6"/>
      <c r="KWG1" s="6"/>
      <c r="KWH1" s="6"/>
      <c r="KWI1" s="6"/>
      <c r="KWJ1" s="6"/>
      <c r="KWK1" s="6"/>
      <c r="KWL1" s="6"/>
      <c r="KWM1" s="6"/>
      <c r="KWN1" s="6"/>
      <c r="KWO1" s="6"/>
      <c r="KWP1" s="6"/>
      <c r="KWQ1" s="6"/>
      <c r="KWR1" s="6"/>
      <c r="KWS1" s="6"/>
      <c r="KWT1" s="6"/>
      <c r="KWU1" s="6"/>
      <c r="KWV1" s="6"/>
      <c r="KWW1" s="6"/>
      <c r="KWX1" s="6"/>
      <c r="KWY1" s="6"/>
      <c r="KWZ1" s="6"/>
      <c r="KXA1" s="6"/>
      <c r="KXB1" s="6"/>
      <c r="KXC1" s="6"/>
      <c r="KXD1" s="6"/>
      <c r="KXE1" s="6"/>
      <c r="KXF1" s="6"/>
      <c r="KXG1" s="6"/>
      <c r="KXH1" s="6"/>
      <c r="KXI1" s="6"/>
      <c r="KXJ1" s="6"/>
      <c r="KXK1" s="6"/>
      <c r="KXL1" s="6"/>
      <c r="KXM1" s="6"/>
      <c r="KXN1" s="6"/>
      <c r="KXO1" s="6"/>
      <c r="KXP1" s="6"/>
      <c r="KXQ1" s="6"/>
      <c r="KXR1" s="6"/>
      <c r="KXS1" s="6"/>
      <c r="KXT1" s="6"/>
      <c r="KXU1" s="6"/>
      <c r="KXV1" s="6"/>
      <c r="KXW1" s="6"/>
      <c r="KXX1" s="6"/>
      <c r="KXY1" s="6"/>
      <c r="KXZ1" s="6"/>
      <c r="KYA1" s="6"/>
      <c r="KYB1" s="6"/>
      <c r="KYC1" s="6"/>
      <c r="KYD1" s="6"/>
      <c r="KYE1" s="6"/>
      <c r="KYF1" s="6"/>
      <c r="KYG1" s="6"/>
      <c r="KYH1" s="6"/>
      <c r="KYI1" s="6"/>
      <c r="KYJ1" s="6"/>
      <c r="KYK1" s="6"/>
      <c r="KYL1" s="6"/>
      <c r="KYM1" s="6"/>
      <c r="KYN1" s="6"/>
      <c r="KYO1" s="6"/>
      <c r="KYP1" s="6"/>
      <c r="KYQ1" s="6"/>
      <c r="KYR1" s="6"/>
      <c r="KYS1" s="6"/>
      <c r="KYT1" s="6"/>
      <c r="KYU1" s="6"/>
      <c r="KYV1" s="6"/>
      <c r="KYW1" s="6"/>
      <c r="KYX1" s="6"/>
      <c r="KYY1" s="6"/>
      <c r="KYZ1" s="6"/>
      <c r="KZA1" s="6"/>
      <c r="KZB1" s="6"/>
      <c r="KZC1" s="6"/>
      <c r="KZD1" s="6"/>
      <c r="KZE1" s="6"/>
      <c r="KZF1" s="6"/>
      <c r="KZG1" s="6"/>
      <c r="KZH1" s="6"/>
      <c r="KZI1" s="6"/>
      <c r="KZJ1" s="6"/>
      <c r="KZK1" s="6"/>
      <c r="KZL1" s="6"/>
      <c r="KZM1" s="6"/>
      <c r="KZN1" s="6"/>
      <c r="KZO1" s="6"/>
      <c r="KZP1" s="6"/>
      <c r="KZQ1" s="6"/>
      <c r="KZR1" s="6"/>
      <c r="KZS1" s="6"/>
      <c r="KZT1" s="6"/>
      <c r="KZU1" s="6"/>
      <c r="KZV1" s="6"/>
      <c r="KZW1" s="6"/>
      <c r="KZX1" s="6"/>
      <c r="KZY1" s="6"/>
      <c r="KZZ1" s="6"/>
      <c r="LAA1" s="6"/>
      <c r="LAB1" s="6"/>
      <c r="LAC1" s="6"/>
      <c r="LAD1" s="6"/>
      <c r="LAE1" s="6"/>
      <c r="LAF1" s="6"/>
      <c r="LAG1" s="6"/>
      <c r="LAH1" s="6"/>
      <c r="LAI1" s="6"/>
      <c r="LAJ1" s="6"/>
      <c r="LAK1" s="6"/>
      <c r="LAL1" s="6"/>
      <c r="LAM1" s="6"/>
      <c r="LAN1" s="6"/>
      <c r="LAO1" s="6"/>
      <c r="LAP1" s="6"/>
      <c r="LAQ1" s="6"/>
      <c r="LAR1" s="6"/>
      <c r="LAS1" s="6"/>
      <c r="LAT1" s="6"/>
      <c r="LAU1" s="6"/>
      <c r="LAV1" s="6"/>
      <c r="LAW1" s="6"/>
      <c r="LAX1" s="6"/>
      <c r="LAY1" s="6"/>
      <c r="LAZ1" s="6"/>
      <c r="LBA1" s="6"/>
      <c r="LBB1" s="6"/>
      <c r="LBC1" s="6"/>
      <c r="LBD1" s="6"/>
      <c r="LBE1" s="6"/>
      <c r="LBF1" s="6"/>
      <c r="LBG1" s="6"/>
      <c r="LBH1" s="6"/>
      <c r="LBI1" s="6"/>
      <c r="LBJ1" s="6"/>
      <c r="LBK1" s="6"/>
      <c r="LBL1" s="6"/>
      <c r="LBM1" s="6"/>
      <c r="LBN1" s="6"/>
      <c r="LBO1" s="6"/>
      <c r="LBP1" s="6"/>
      <c r="LBQ1" s="6"/>
      <c r="LBR1" s="6"/>
      <c r="LBS1" s="6"/>
      <c r="LBT1" s="6"/>
      <c r="LBU1" s="6"/>
      <c r="LBV1" s="6"/>
      <c r="LBW1" s="6"/>
      <c r="LBX1" s="6"/>
      <c r="LBY1" s="6"/>
      <c r="LBZ1" s="6"/>
      <c r="LCA1" s="6"/>
      <c r="LCB1" s="6"/>
      <c r="LCC1" s="6"/>
      <c r="LCD1" s="6"/>
      <c r="LCE1" s="6"/>
      <c r="LCF1" s="6"/>
      <c r="LCG1" s="6"/>
      <c r="LCH1" s="6"/>
      <c r="LCI1" s="6"/>
      <c r="LCJ1" s="6"/>
      <c r="LCK1" s="6"/>
      <c r="LCL1" s="6"/>
      <c r="LCM1" s="6"/>
      <c r="LCN1" s="6"/>
      <c r="LCO1" s="6"/>
      <c r="LCP1" s="6"/>
      <c r="LCQ1" s="6"/>
      <c r="LCR1" s="6"/>
      <c r="LCS1" s="6"/>
      <c r="LCT1" s="6"/>
      <c r="LCU1" s="6"/>
      <c r="LCV1" s="6"/>
      <c r="LCW1" s="6"/>
      <c r="LCX1" s="6"/>
      <c r="LCY1" s="6"/>
      <c r="LCZ1" s="6"/>
      <c r="LDA1" s="6"/>
      <c r="LDB1" s="6"/>
      <c r="LDC1" s="6"/>
      <c r="LDD1" s="6"/>
      <c r="LDE1" s="6"/>
      <c r="LDF1" s="6"/>
      <c r="LDG1" s="6"/>
      <c r="LDH1" s="6"/>
      <c r="LDI1" s="6"/>
      <c r="LDJ1" s="6"/>
      <c r="LDK1" s="6"/>
      <c r="LDL1" s="6"/>
      <c r="LDM1" s="6"/>
      <c r="LDN1" s="6"/>
      <c r="LDO1" s="6"/>
      <c r="LDP1" s="6"/>
      <c r="LDQ1" s="6"/>
      <c r="LDR1" s="6"/>
      <c r="LDS1" s="6"/>
      <c r="LDT1" s="6"/>
      <c r="LDU1" s="6"/>
      <c r="LDV1" s="6"/>
      <c r="LDW1" s="6"/>
      <c r="LDX1" s="6"/>
      <c r="LDY1" s="6"/>
      <c r="LDZ1" s="6"/>
      <c r="LEA1" s="6"/>
      <c r="LEB1" s="6"/>
      <c r="LEC1" s="6"/>
      <c r="LED1" s="6"/>
      <c r="LEE1" s="6"/>
      <c r="LEF1" s="6"/>
      <c r="LEG1" s="6"/>
      <c r="LEH1" s="6"/>
      <c r="LEI1" s="6"/>
      <c r="LEJ1" s="6"/>
      <c r="LEK1" s="6"/>
      <c r="LEL1" s="6"/>
      <c r="LEM1" s="6"/>
      <c r="LEN1" s="6"/>
      <c r="LEO1" s="6"/>
      <c r="LEP1" s="6"/>
      <c r="LEQ1" s="6"/>
      <c r="LER1" s="6"/>
      <c r="LES1" s="6"/>
      <c r="LET1" s="6"/>
      <c r="LEU1" s="6"/>
      <c r="LEV1" s="6"/>
      <c r="LEW1" s="6"/>
      <c r="LEX1" s="6"/>
      <c r="LEY1" s="6"/>
      <c r="LEZ1" s="6"/>
      <c r="LFA1" s="6"/>
      <c r="LFB1" s="6"/>
      <c r="LFC1" s="6"/>
      <c r="LFD1" s="6"/>
      <c r="LFE1" s="6"/>
      <c r="LFF1" s="6"/>
      <c r="LFG1" s="6"/>
      <c r="LFH1" s="6"/>
      <c r="LFI1" s="6"/>
      <c r="LFJ1" s="6"/>
      <c r="LFK1" s="6"/>
      <c r="LFL1" s="6"/>
      <c r="LFM1" s="6"/>
      <c r="LFN1" s="6"/>
      <c r="LFO1" s="6"/>
      <c r="LFP1" s="6"/>
      <c r="LFQ1" s="6"/>
      <c r="LFR1" s="6"/>
      <c r="LFS1" s="6"/>
      <c r="LFT1" s="6"/>
      <c r="LFU1" s="6"/>
      <c r="LFV1" s="6"/>
      <c r="LFW1" s="6"/>
      <c r="LFX1" s="6"/>
      <c r="LFY1" s="6"/>
      <c r="LFZ1" s="6"/>
      <c r="LGA1" s="6"/>
      <c r="LGB1" s="6"/>
      <c r="LGC1" s="6"/>
      <c r="LGD1" s="6"/>
      <c r="LGE1" s="6"/>
      <c r="LGF1" s="6"/>
      <c r="LGG1" s="6"/>
      <c r="LGH1" s="6"/>
      <c r="LGI1" s="6"/>
      <c r="LGJ1" s="6"/>
      <c r="LGK1" s="6"/>
      <c r="LGL1" s="6"/>
      <c r="LGM1" s="6"/>
      <c r="LGN1" s="6"/>
      <c r="LGO1" s="6"/>
      <c r="LGP1" s="6"/>
      <c r="LGQ1" s="6"/>
      <c r="LGR1" s="6"/>
      <c r="LGS1" s="6"/>
      <c r="LGT1" s="6"/>
      <c r="LGU1" s="6"/>
      <c r="LGV1" s="6"/>
      <c r="LGW1" s="6"/>
      <c r="LGX1" s="6"/>
      <c r="LGY1" s="6"/>
      <c r="LGZ1" s="6"/>
      <c r="LHA1" s="6"/>
      <c r="LHB1" s="6"/>
      <c r="LHC1" s="6"/>
      <c r="LHD1" s="6"/>
      <c r="LHE1" s="6"/>
      <c r="LHF1" s="6"/>
      <c r="LHG1" s="6"/>
      <c r="LHH1" s="6"/>
      <c r="LHI1" s="6"/>
      <c r="LHJ1" s="6"/>
      <c r="LHK1" s="6"/>
      <c r="LHL1" s="6"/>
      <c r="LHM1" s="6"/>
      <c r="LHN1" s="6"/>
      <c r="LHO1" s="6"/>
      <c r="LHP1" s="6"/>
      <c r="LHQ1" s="6"/>
      <c r="LHR1" s="6"/>
      <c r="LHS1" s="6"/>
      <c r="LHT1" s="6"/>
      <c r="LHU1" s="6"/>
      <c r="LHV1" s="6"/>
      <c r="LHW1" s="6"/>
      <c r="LHX1" s="6"/>
      <c r="LHY1" s="6"/>
      <c r="LHZ1" s="6"/>
      <c r="LIA1" s="6"/>
      <c r="LIB1" s="6"/>
      <c r="LIC1" s="6"/>
      <c r="LID1" s="6"/>
      <c r="LIE1" s="6"/>
      <c r="LIF1" s="6"/>
      <c r="LIG1" s="6"/>
      <c r="LIH1" s="6"/>
      <c r="LII1" s="6"/>
      <c r="LIJ1" s="6"/>
      <c r="LIK1" s="6"/>
      <c r="LIL1" s="6"/>
      <c r="LIM1" s="6"/>
      <c r="LIN1" s="6"/>
      <c r="LIO1" s="6"/>
      <c r="LIP1" s="6"/>
      <c r="LIQ1" s="6"/>
      <c r="LIR1" s="6"/>
      <c r="LIS1" s="6"/>
      <c r="LIT1" s="6"/>
      <c r="LIU1" s="6"/>
      <c r="LIV1" s="6"/>
      <c r="LIW1" s="6"/>
      <c r="LIX1" s="6"/>
      <c r="LIY1" s="6"/>
      <c r="LIZ1" s="6"/>
      <c r="LJA1" s="6"/>
      <c r="LJB1" s="6"/>
      <c r="LJC1" s="6"/>
      <c r="LJD1" s="6"/>
      <c r="LJE1" s="6"/>
      <c r="LJF1" s="6"/>
      <c r="LJG1" s="6"/>
      <c r="LJH1" s="6"/>
      <c r="LJI1" s="6"/>
      <c r="LJJ1" s="6"/>
      <c r="LJK1" s="6"/>
      <c r="LJL1" s="6"/>
      <c r="LJM1" s="6"/>
      <c r="LJN1" s="6"/>
      <c r="LJO1" s="6"/>
      <c r="LJP1" s="6"/>
      <c r="LJQ1" s="6"/>
      <c r="LJR1" s="6"/>
      <c r="LJS1" s="6"/>
      <c r="LJT1" s="6"/>
      <c r="LJU1" s="6"/>
      <c r="LJV1" s="6"/>
      <c r="LJW1" s="6"/>
      <c r="LJX1" s="6"/>
      <c r="LJY1" s="6"/>
      <c r="LJZ1" s="6"/>
      <c r="LKA1" s="6"/>
      <c r="LKB1" s="6"/>
      <c r="LKC1" s="6"/>
      <c r="LKD1" s="6"/>
      <c r="LKE1" s="6"/>
      <c r="LKF1" s="6"/>
      <c r="LKG1" s="6"/>
      <c r="LKH1" s="6"/>
      <c r="LKI1" s="6"/>
      <c r="LKJ1" s="6"/>
      <c r="LKK1" s="6"/>
      <c r="LKL1" s="6"/>
      <c r="LKM1" s="6"/>
      <c r="LKN1" s="6"/>
      <c r="LKO1" s="6"/>
      <c r="LKP1" s="6"/>
      <c r="LKQ1" s="6"/>
      <c r="LKR1" s="6"/>
      <c r="LKS1" s="6"/>
      <c r="LKT1" s="6"/>
      <c r="LKU1" s="6"/>
      <c r="LKV1" s="6"/>
      <c r="LKW1" s="6"/>
      <c r="LKX1" s="6"/>
      <c r="LKY1" s="6"/>
      <c r="LKZ1" s="6"/>
      <c r="LLA1" s="6"/>
      <c r="LLB1" s="6"/>
      <c r="LLC1" s="6"/>
      <c r="LLD1" s="6"/>
      <c r="LLE1" s="6"/>
      <c r="LLF1" s="6"/>
      <c r="LLG1" s="6"/>
      <c r="LLH1" s="6"/>
      <c r="LLI1" s="6"/>
      <c r="LLJ1" s="6"/>
      <c r="LLK1" s="6"/>
      <c r="LLL1" s="6"/>
      <c r="LLM1" s="6"/>
      <c r="LLN1" s="6"/>
      <c r="LLO1" s="6"/>
      <c r="LLP1" s="6"/>
      <c r="LLQ1" s="6"/>
      <c r="LLR1" s="6"/>
      <c r="LLS1" s="6"/>
      <c r="LLT1" s="6"/>
      <c r="LLU1" s="6"/>
      <c r="LLV1" s="6"/>
      <c r="LLW1" s="6"/>
      <c r="LLX1" s="6"/>
      <c r="LLY1" s="6"/>
      <c r="LLZ1" s="6"/>
      <c r="LMA1" s="6"/>
      <c r="LMB1" s="6"/>
      <c r="LMC1" s="6"/>
      <c r="LMD1" s="6"/>
      <c r="LME1" s="6"/>
      <c r="LMF1" s="6"/>
      <c r="LMG1" s="6"/>
      <c r="LMH1" s="6"/>
      <c r="LMI1" s="6"/>
      <c r="LMJ1" s="6"/>
      <c r="LMK1" s="6"/>
      <c r="LML1" s="6"/>
      <c r="LMM1" s="6"/>
      <c r="LMN1" s="6"/>
      <c r="LMO1" s="6"/>
      <c r="LMP1" s="6"/>
      <c r="LMQ1" s="6"/>
      <c r="LMR1" s="6"/>
      <c r="LMS1" s="6"/>
      <c r="LMT1" s="6"/>
      <c r="LMU1" s="6"/>
      <c r="LMV1" s="6"/>
      <c r="LMW1" s="6"/>
      <c r="LMX1" s="6"/>
      <c r="LMY1" s="6"/>
      <c r="LMZ1" s="6"/>
      <c r="LNA1" s="6"/>
      <c r="LNB1" s="6"/>
      <c r="LNC1" s="6"/>
      <c r="LND1" s="6"/>
      <c r="LNE1" s="6"/>
      <c r="LNF1" s="6"/>
      <c r="LNG1" s="6"/>
      <c r="LNH1" s="6"/>
      <c r="LNI1" s="6"/>
      <c r="LNJ1" s="6"/>
      <c r="LNK1" s="6"/>
      <c r="LNL1" s="6"/>
      <c r="LNM1" s="6"/>
      <c r="LNN1" s="6"/>
      <c r="LNO1" s="6"/>
      <c r="LNP1" s="6"/>
      <c r="LNQ1" s="6"/>
      <c r="LNR1" s="6"/>
      <c r="LNS1" s="6"/>
      <c r="LNT1" s="6"/>
      <c r="LNU1" s="6"/>
      <c r="LNV1" s="6"/>
      <c r="LNW1" s="6"/>
      <c r="LNX1" s="6"/>
      <c r="LNY1" s="6"/>
      <c r="LNZ1" s="6"/>
      <c r="LOA1" s="6"/>
      <c r="LOB1" s="6"/>
      <c r="LOC1" s="6"/>
      <c r="LOD1" s="6"/>
      <c r="LOE1" s="6"/>
      <c r="LOF1" s="6"/>
      <c r="LOG1" s="6"/>
      <c r="LOH1" s="6"/>
      <c r="LOI1" s="6"/>
      <c r="LOJ1" s="6"/>
      <c r="LOK1" s="6"/>
      <c r="LOL1" s="6"/>
      <c r="LOM1" s="6"/>
      <c r="LON1" s="6"/>
      <c r="LOO1" s="6"/>
      <c r="LOP1" s="6"/>
      <c r="LOQ1" s="6"/>
      <c r="LOR1" s="6"/>
      <c r="LOS1" s="6"/>
      <c r="LOT1" s="6"/>
      <c r="LOU1" s="6"/>
      <c r="LOV1" s="6"/>
      <c r="LOW1" s="6"/>
      <c r="LOX1" s="6"/>
      <c r="LOY1" s="6"/>
      <c r="LOZ1" s="6"/>
      <c r="LPA1" s="6"/>
      <c r="LPB1" s="6"/>
      <c r="LPC1" s="6"/>
      <c r="LPD1" s="6"/>
      <c r="LPE1" s="6"/>
      <c r="LPF1" s="6"/>
      <c r="LPG1" s="6"/>
      <c r="LPH1" s="6"/>
      <c r="LPI1" s="6"/>
      <c r="LPJ1" s="6"/>
      <c r="LPK1" s="6"/>
      <c r="LPL1" s="6"/>
      <c r="LPM1" s="6"/>
      <c r="LPN1" s="6"/>
      <c r="LPO1" s="6"/>
      <c r="LPP1" s="6"/>
      <c r="LPQ1" s="6"/>
      <c r="LPR1" s="6"/>
      <c r="LPS1" s="6"/>
      <c r="LPT1" s="6"/>
      <c r="LPU1" s="6"/>
      <c r="LPV1" s="6"/>
      <c r="LPW1" s="6"/>
      <c r="LPX1" s="6"/>
      <c r="LPY1" s="6"/>
      <c r="LPZ1" s="6"/>
      <c r="LQA1" s="6"/>
      <c r="LQB1" s="6"/>
      <c r="LQC1" s="6"/>
      <c r="LQD1" s="6"/>
      <c r="LQE1" s="6"/>
      <c r="LQF1" s="6"/>
      <c r="LQG1" s="6"/>
      <c r="LQH1" s="6"/>
      <c r="LQI1" s="6"/>
      <c r="LQJ1" s="6"/>
      <c r="LQK1" s="6"/>
      <c r="LQL1" s="6"/>
      <c r="LQM1" s="6"/>
      <c r="LQN1" s="6"/>
      <c r="LQO1" s="6"/>
      <c r="LQP1" s="6"/>
      <c r="LQQ1" s="6"/>
      <c r="LQR1" s="6"/>
      <c r="LQS1" s="6"/>
      <c r="LQT1" s="6"/>
      <c r="LQU1" s="6"/>
      <c r="LQV1" s="6"/>
      <c r="LQW1" s="6"/>
      <c r="LQX1" s="6"/>
      <c r="LQY1" s="6"/>
      <c r="LQZ1" s="6"/>
      <c r="LRA1" s="6"/>
      <c r="LRB1" s="6"/>
      <c r="LRC1" s="6"/>
      <c r="LRD1" s="6"/>
      <c r="LRE1" s="6"/>
      <c r="LRF1" s="6"/>
      <c r="LRG1" s="6"/>
      <c r="LRH1" s="6"/>
      <c r="LRI1" s="6"/>
      <c r="LRJ1" s="6"/>
      <c r="LRK1" s="6"/>
      <c r="LRL1" s="6"/>
      <c r="LRM1" s="6"/>
      <c r="LRN1" s="6"/>
      <c r="LRO1" s="6"/>
      <c r="LRP1" s="6"/>
      <c r="LRQ1" s="6"/>
      <c r="LRR1" s="6"/>
      <c r="LRS1" s="6"/>
      <c r="LRT1" s="6"/>
      <c r="LRU1" s="6"/>
      <c r="LRV1" s="6"/>
      <c r="LRW1" s="6"/>
      <c r="LRX1" s="6"/>
      <c r="LRY1" s="6"/>
      <c r="LRZ1" s="6"/>
      <c r="LSA1" s="6"/>
      <c r="LSB1" s="6"/>
      <c r="LSC1" s="6"/>
      <c r="LSD1" s="6"/>
      <c r="LSE1" s="6"/>
      <c r="LSF1" s="6"/>
      <c r="LSG1" s="6"/>
      <c r="LSH1" s="6"/>
      <c r="LSI1" s="6"/>
      <c r="LSJ1" s="6"/>
      <c r="LSK1" s="6"/>
      <c r="LSL1" s="6"/>
      <c r="LSM1" s="6"/>
      <c r="LSN1" s="6"/>
      <c r="LSO1" s="6"/>
      <c r="LSP1" s="6"/>
      <c r="LSQ1" s="6"/>
      <c r="LSR1" s="6"/>
      <c r="LSS1" s="6"/>
      <c r="LST1" s="6"/>
      <c r="LSU1" s="6"/>
      <c r="LSV1" s="6"/>
      <c r="LSW1" s="6"/>
      <c r="LSX1" s="6"/>
      <c r="LSY1" s="6"/>
      <c r="LSZ1" s="6"/>
      <c r="LTA1" s="6"/>
      <c r="LTB1" s="6"/>
      <c r="LTC1" s="6"/>
      <c r="LTD1" s="6"/>
      <c r="LTE1" s="6"/>
      <c r="LTF1" s="6"/>
      <c r="LTG1" s="6"/>
      <c r="LTH1" s="6"/>
      <c r="LTI1" s="6"/>
      <c r="LTJ1" s="6"/>
      <c r="LTK1" s="6"/>
      <c r="LTL1" s="6"/>
      <c r="LTM1" s="6"/>
      <c r="LTN1" s="6"/>
      <c r="LTO1" s="6"/>
      <c r="LTP1" s="6"/>
      <c r="LTQ1" s="6"/>
      <c r="LTR1" s="6"/>
      <c r="LTS1" s="6"/>
      <c r="LTT1" s="6"/>
      <c r="LTU1" s="6"/>
      <c r="LTV1" s="6"/>
      <c r="LTW1" s="6"/>
      <c r="LTX1" s="6"/>
      <c r="LTY1" s="6"/>
      <c r="LTZ1" s="6"/>
      <c r="LUA1" s="6"/>
      <c r="LUB1" s="6"/>
      <c r="LUC1" s="6"/>
      <c r="LUD1" s="6"/>
      <c r="LUE1" s="6"/>
      <c r="LUF1" s="6"/>
      <c r="LUG1" s="6"/>
      <c r="LUH1" s="6"/>
      <c r="LUI1" s="6"/>
      <c r="LUJ1" s="6"/>
      <c r="LUK1" s="6"/>
      <c r="LUL1" s="6"/>
      <c r="LUM1" s="6"/>
      <c r="LUN1" s="6"/>
      <c r="LUO1" s="6"/>
      <c r="LUP1" s="6"/>
      <c r="LUQ1" s="6"/>
      <c r="LUR1" s="6"/>
      <c r="LUS1" s="6"/>
      <c r="LUT1" s="6"/>
      <c r="LUU1" s="6"/>
      <c r="LUV1" s="6"/>
      <c r="LUW1" s="6"/>
      <c r="LUX1" s="6"/>
      <c r="LUY1" s="6"/>
      <c r="LUZ1" s="6"/>
      <c r="LVA1" s="6"/>
      <c r="LVB1" s="6"/>
      <c r="LVC1" s="6"/>
      <c r="LVD1" s="6"/>
      <c r="LVE1" s="6"/>
      <c r="LVF1" s="6"/>
      <c r="LVG1" s="6"/>
      <c r="LVH1" s="6"/>
      <c r="LVI1" s="6"/>
      <c r="LVJ1" s="6"/>
      <c r="LVK1" s="6"/>
      <c r="LVL1" s="6"/>
      <c r="LVM1" s="6"/>
      <c r="LVN1" s="6"/>
      <c r="LVO1" s="6"/>
      <c r="LVP1" s="6"/>
      <c r="LVQ1" s="6"/>
      <c r="LVR1" s="6"/>
      <c r="LVS1" s="6"/>
      <c r="LVT1" s="6"/>
      <c r="LVU1" s="6"/>
      <c r="LVV1" s="6"/>
      <c r="LVW1" s="6"/>
      <c r="LVX1" s="6"/>
      <c r="LVY1" s="6"/>
      <c r="LVZ1" s="6"/>
      <c r="LWA1" s="6"/>
      <c r="LWB1" s="6"/>
      <c r="LWC1" s="6"/>
      <c r="LWD1" s="6"/>
      <c r="LWE1" s="6"/>
      <c r="LWF1" s="6"/>
      <c r="LWG1" s="6"/>
      <c r="LWH1" s="6"/>
      <c r="LWI1" s="6"/>
      <c r="LWJ1" s="6"/>
      <c r="LWK1" s="6"/>
      <c r="LWL1" s="6"/>
      <c r="LWM1" s="6"/>
      <c r="LWN1" s="6"/>
      <c r="LWO1" s="6"/>
      <c r="LWP1" s="6"/>
      <c r="LWQ1" s="6"/>
      <c r="LWR1" s="6"/>
      <c r="LWS1" s="6"/>
      <c r="LWT1" s="6"/>
      <c r="LWU1" s="6"/>
      <c r="LWV1" s="6"/>
      <c r="LWW1" s="6"/>
      <c r="LWX1" s="6"/>
      <c r="LWY1" s="6"/>
      <c r="LWZ1" s="6"/>
      <c r="LXA1" s="6"/>
      <c r="LXB1" s="6"/>
      <c r="LXC1" s="6"/>
      <c r="LXD1" s="6"/>
      <c r="LXE1" s="6"/>
      <c r="LXF1" s="6"/>
      <c r="LXG1" s="6"/>
      <c r="LXH1" s="6"/>
      <c r="LXI1" s="6"/>
      <c r="LXJ1" s="6"/>
      <c r="LXK1" s="6"/>
      <c r="LXL1" s="6"/>
      <c r="LXM1" s="6"/>
      <c r="LXN1" s="6"/>
      <c r="LXO1" s="6"/>
      <c r="LXP1" s="6"/>
      <c r="LXQ1" s="6"/>
      <c r="LXR1" s="6"/>
      <c r="LXS1" s="6"/>
      <c r="LXT1" s="6"/>
      <c r="LXU1" s="6"/>
      <c r="LXV1" s="6"/>
      <c r="LXW1" s="6"/>
      <c r="LXX1" s="6"/>
      <c r="LXY1" s="6"/>
      <c r="LXZ1" s="6"/>
      <c r="LYA1" s="6"/>
      <c r="LYB1" s="6"/>
      <c r="LYC1" s="6"/>
      <c r="LYD1" s="6"/>
      <c r="LYE1" s="6"/>
      <c r="LYF1" s="6"/>
      <c r="LYG1" s="6"/>
      <c r="LYH1" s="6"/>
      <c r="LYI1" s="6"/>
      <c r="LYJ1" s="6"/>
      <c r="LYK1" s="6"/>
      <c r="LYL1" s="6"/>
      <c r="LYM1" s="6"/>
      <c r="LYN1" s="6"/>
      <c r="LYO1" s="6"/>
      <c r="LYP1" s="6"/>
      <c r="LYQ1" s="6"/>
      <c r="LYR1" s="6"/>
      <c r="LYS1" s="6"/>
      <c r="LYT1" s="6"/>
      <c r="LYU1" s="6"/>
      <c r="LYV1" s="6"/>
      <c r="LYW1" s="6"/>
      <c r="LYX1" s="6"/>
      <c r="LYY1" s="6"/>
      <c r="LYZ1" s="6"/>
      <c r="LZA1" s="6"/>
      <c r="LZB1" s="6"/>
      <c r="LZC1" s="6"/>
      <c r="LZD1" s="6"/>
      <c r="LZE1" s="6"/>
      <c r="LZF1" s="6"/>
      <c r="LZG1" s="6"/>
      <c r="LZH1" s="6"/>
      <c r="LZI1" s="6"/>
      <c r="LZJ1" s="6"/>
      <c r="LZK1" s="6"/>
      <c r="LZL1" s="6"/>
      <c r="LZM1" s="6"/>
      <c r="LZN1" s="6"/>
      <c r="LZO1" s="6"/>
      <c r="LZP1" s="6"/>
      <c r="LZQ1" s="6"/>
      <c r="LZR1" s="6"/>
      <c r="LZS1" s="6"/>
      <c r="LZT1" s="6"/>
      <c r="LZU1" s="6"/>
      <c r="LZV1" s="6"/>
      <c r="LZW1" s="6"/>
      <c r="LZX1" s="6"/>
      <c r="LZY1" s="6"/>
      <c r="LZZ1" s="6"/>
      <c r="MAA1" s="6"/>
      <c r="MAB1" s="6"/>
      <c r="MAC1" s="6"/>
      <c r="MAD1" s="6"/>
      <c r="MAE1" s="6"/>
      <c r="MAF1" s="6"/>
      <c r="MAG1" s="6"/>
      <c r="MAH1" s="6"/>
      <c r="MAI1" s="6"/>
      <c r="MAJ1" s="6"/>
      <c r="MAK1" s="6"/>
      <c r="MAL1" s="6"/>
      <c r="MAM1" s="6"/>
      <c r="MAN1" s="6"/>
      <c r="MAO1" s="6"/>
      <c r="MAP1" s="6"/>
      <c r="MAQ1" s="6"/>
      <c r="MAR1" s="6"/>
      <c r="MAS1" s="6"/>
      <c r="MAT1" s="6"/>
      <c r="MAU1" s="6"/>
      <c r="MAV1" s="6"/>
      <c r="MAW1" s="6"/>
      <c r="MAX1" s="6"/>
      <c r="MAY1" s="6"/>
      <c r="MAZ1" s="6"/>
      <c r="MBA1" s="6"/>
      <c r="MBB1" s="6"/>
      <c r="MBC1" s="6"/>
      <c r="MBD1" s="6"/>
      <c r="MBE1" s="6"/>
      <c r="MBF1" s="6"/>
      <c r="MBG1" s="6"/>
      <c r="MBH1" s="6"/>
      <c r="MBI1" s="6"/>
      <c r="MBJ1" s="6"/>
      <c r="MBK1" s="6"/>
      <c r="MBL1" s="6"/>
      <c r="MBM1" s="6"/>
      <c r="MBN1" s="6"/>
      <c r="MBO1" s="6"/>
      <c r="MBP1" s="6"/>
      <c r="MBQ1" s="6"/>
      <c r="MBR1" s="6"/>
      <c r="MBS1" s="6"/>
      <c r="MBT1" s="6"/>
      <c r="MBU1" s="6"/>
      <c r="MBV1" s="6"/>
      <c r="MBW1" s="6"/>
      <c r="MBX1" s="6"/>
      <c r="MBY1" s="6"/>
      <c r="MBZ1" s="6"/>
      <c r="MCA1" s="6"/>
      <c r="MCB1" s="6"/>
      <c r="MCC1" s="6"/>
      <c r="MCD1" s="6"/>
      <c r="MCE1" s="6"/>
      <c r="MCF1" s="6"/>
      <c r="MCG1" s="6"/>
      <c r="MCH1" s="6"/>
      <c r="MCI1" s="6"/>
      <c r="MCJ1" s="6"/>
      <c r="MCK1" s="6"/>
      <c r="MCL1" s="6"/>
      <c r="MCM1" s="6"/>
      <c r="MCN1" s="6"/>
      <c r="MCO1" s="6"/>
      <c r="MCP1" s="6"/>
      <c r="MCQ1" s="6"/>
      <c r="MCR1" s="6"/>
      <c r="MCS1" s="6"/>
      <c r="MCT1" s="6"/>
      <c r="MCU1" s="6"/>
      <c r="MCV1" s="6"/>
      <c r="MCW1" s="6"/>
      <c r="MCX1" s="6"/>
      <c r="MCY1" s="6"/>
      <c r="MCZ1" s="6"/>
      <c r="MDA1" s="6"/>
      <c r="MDB1" s="6"/>
      <c r="MDC1" s="6"/>
      <c r="MDD1" s="6"/>
      <c r="MDE1" s="6"/>
      <c r="MDF1" s="6"/>
      <c r="MDG1" s="6"/>
      <c r="MDH1" s="6"/>
      <c r="MDI1" s="6"/>
      <c r="MDJ1" s="6"/>
      <c r="MDK1" s="6"/>
      <c r="MDL1" s="6"/>
      <c r="MDM1" s="6"/>
      <c r="MDN1" s="6"/>
      <c r="MDO1" s="6"/>
      <c r="MDP1" s="6"/>
      <c r="MDQ1" s="6"/>
      <c r="MDR1" s="6"/>
      <c r="MDS1" s="6"/>
      <c r="MDT1" s="6"/>
      <c r="MDU1" s="6"/>
      <c r="MDV1" s="6"/>
      <c r="MDW1" s="6"/>
      <c r="MDX1" s="6"/>
      <c r="MDY1" s="6"/>
      <c r="MDZ1" s="6"/>
      <c r="MEA1" s="6"/>
      <c r="MEB1" s="6"/>
      <c r="MEC1" s="6"/>
      <c r="MED1" s="6"/>
      <c r="MEE1" s="6"/>
      <c r="MEF1" s="6"/>
      <c r="MEG1" s="6"/>
      <c r="MEH1" s="6"/>
      <c r="MEI1" s="6"/>
      <c r="MEJ1" s="6"/>
      <c r="MEK1" s="6"/>
      <c r="MEL1" s="6"/>
      <c r="MEM1" s="6"/>
      <c r="MEN1" s="6"/>
      <c r="MEO1" s="6"/>
      <c r="MEP1" s="6"/>
      <c r="MEQ1" s="6"/>
      <c r="MER1" s="6"/>
      <c r="MES1" s="6"/>
      <c r="MET1" s="6"/>
      <c r="MEU1" s="6"/>
      <c r="MEV1" s="6"/>
      <c r="MEW1" s="6"/>
      <c r="MEX1" s="6"/>
      <c r="MEY1" s="6"/>
      <c r="MEZ1" s="6"/>
      <c r="MFA1" s="6"/>
      <c r="MFB1" s="6"/>
      <c r="MFC1" s="6"/>
      <c r="MFD1" s="6"/>
      <c r="MFE1" s="6"/>
      <c r="MFF1" s="6"/>
      <c r="MFG1" s="6"/>
      <c r="MFH1" s="6"/>
      <c r="MFI1" s="6"/>
      <c r="MFJ1" s="6"/>
      <c r="MFK1" s="6"/>
      <c r="MFL1" s="6"/>
      <c r="MFM1" s="6"/>
      <c r="MFN1" s="6"/>
      <c r="MFO1" s="6"/>
      <c r="MFP1" s="6"/>
      <c r="MFQ1" s="6"/>
      <c r="MFR1" s="6"/>
      <c r="MFS1" s="6"/>
      <c r="MFT1" s="6"/>
      <c r="MFU1" s="6"/>
      <c r="MFV1" s="6"/>
      <c r="MFW1" s="6"/>
      <c r="MFX1" s="6"/>
      <c r="MFY1" s="6"/>
      <c r="MFZ1" s="6"/>
      <c r="MGA1" s="6"/>
      <c r="MGB1" s="6"/>
      <c r="MGC1" s="6"/>
      <c r="MGD1" s="6"/>
      <c r="MGE1" s="6"/>
      <c r="MGF1" s="6"/>
      <c r="MGG1" s="6"/>
      <c r="MGH1" s="6"/>
      <c r="MGI1" s="6"/>
      <c r="MGJ1" s="6"/>
      <c r="MGK1" s="6"/>
      <c r="MGL1" s="6"/>
      <c r="MGM1" s="6"/>
      <c r="MGN1" s="6"/>
      <c r="MGO1" s="6"/>
      <c r="MGP1" s="6"/>
      <c r="MGQ1" s="6"/>
      <c r="MGR1" s="6"/>
      <c r="MGS1" s="6"/>
      <c r="MGT1" s="6"/>
      <c r="MGU1" s="6"/>
      <c r="MGV1" s="6"/>
      <c r="MGW1" s="6"/>
      <c r="MGX1" s="6"/>
      <c r="MGY1" s="6"/>
      <c r="MGZ1" s="6"/>
      <c r="MHA1" s="6"/>
      <c r="MHB1" s="6"/>
      <c r="MHC1" s="6"/>
      <c r="MHD1" s="6"/>
      <c r="MHE1" s="6"/>
      <c r="MHF1" s="6"/>
      <c r="MHG1" s="6"/>
      <c r="MHH1" s="6"/>
      <c r="MHI1" s="6"/>
      <c r="MHJ1" s="6"/>
      <c r="MHK1" s="6"/>
      <c r="MHL1" s="6"/>
      <c r="MHM1" s="6"/>
      <c r="MHN1" s="6"/>
      <c r="MHO1" s="6"/>
      <c r="MHP1" s="6"/>
      <c r="MHQ1" s="6"/>
      <c r="MHR1" s="6"/>
      <c r="MHS1" s="6"/>
      <c r="MHT1" s="6"/>
      <c r="MHU1" s="6"/>
      <c r="MHV1" s="6"/>
      <c r="MHW1" s="6"/>
      <c r="MHX1" s="6"/>
      <c r="MHY1" s="6"/>
      <c r="MHZ1" s="6"/>
      <c r="MIA1" s="6"/>
      <c r="MIB1" s="6"/>
      <c r="MIC1" s="6"/>
      <c r="MID1" s="6"/>
      <c r="MIE1" s="6"/>
      <c r="MIF1" s="6"/>
      <c r="MIG1" s="6"/>
      <c r="MIH1" s="6"/>
      <c r="MII1" s="6"/>
      <c r="MIJ1" s="6"/>
      <c r="MIK1" s="6"/>
      <c r="MIL1" s="6"/>
      <c r="MIM1" s="6"/>
      <c r="MIN1" s="6"/>
      <c r="MIO1" s="6"/>
      <c r="MIP1" s="6"/>
      <c r="MIQ1" s="6"/>
      <c r="MIR1" s="6"/>
      <c r="MIS1" s="6"/>
      <c r="MIT1" s="6"/>
      <c r="MIU1" s="6"/>
      <c r="MIV1" s="6"/>
      <c r="MIW1" s="6"/>
      <c r="MIX1" s="6"/>
      <c r="MIY1" s="6"/>
      <c r="MIZ1" s="6"/>
      <c r="MJA1" s="6"/>
      <c r="MJB1" s="6"/>
      <c r="MJC1" s="6"/>
      <c r="MJD1" s="6"/>
      <c r="MJE1" s="6"/>
      <c r="MJF1" s="6"/>
      <c r="MJG1" s="6"/>
      <c r="MJH1" s="6"/>
      <c r="MJI1" s="6"/>
      <c r="MJJ1" s="6"/>
      <c r="MJK1" s="6"/>
      <c r="MJL1" s="6"/>
      <c r="MJM1" s="6"/>
      <c r="MJN1" s="6"/>
      <c r="MJO1" s="6"/>
      <c r="MJP1" s="6"/>
      <c r="MJQ1" s="6"/>
      <c r="MJR1" s="6"/>
      <c r="MJS1" s="6"/>
      <c r="MJT1" s="6"/>
      <c r="MJU1" s="6"/>
      <c r="MJV1" s="6"/>
      <c r="MJW1" s="6"/>
      <c r="MJX1" s="6"/>
      <c r="MJY1" s="6"/>
      <c r="MJZ1" s="6"/>
      <c r="MKA1" s="6"/>
      <c r="MKB1" s="6"/>
      <c r="MKC1" s="6"/>
      <c r="MKD1" s="6"/>
      <c r="MKE1" s="6"/>
      <c r="MKF1" s="6"/>
      <c r="MKG1" s="6"/>
      <c r="MKH1" s="6"/>
      <c r="MKI1" s="6"/>
      <c r="MKJ1" s="6"/>
      <c r="MKK1" s="6"/>
      <c r="MKL1" s="6"/>
      <c r="MKM1" s="6"/>
      <c r="MKN1" s="6"/>
      <c r="MKO1" s="6"/>
      <c r="MKP1" s="6"/>
      <c r="MKQ1" s="6"/>
      <c r="MKR1" s="6"/>
      <c r="MKS1" s="6"/>
      <c r="MKT1" s="6"/>
      <c r="MKU1" s="6"/>
      <c r="MKV1" s="6"/>
      <c r="MKW1" s="6"/>
      <c r="MKX1" s="6"/>
      <c r="MKY1" s="6"/>
      <c r="MKZ1" s="6"/>
      <c r="MLA1" s="6"/>
      <c r="MLB1" s="6"/>
      <c r="MLC1" s="6"/>
      <c r="MLD1" s="6"/>
      <c r="MLE1" s="6"/>
      <c r="MLF1" s="6"/>
      <c r="MLG1" s="6"/>
      <c r="MLH1" s="6"/>
      <c r="MLI1" s="6"/>
      <c r="MLJ1" s="6"/>
      <c r="MLK1" s="6"/>
      <c r="MLL1" s="6"/>
      <c r="MLM1" s="6"/>
      <c r="MLN1" s="6"/>
      <c r="MLO1" s="6"/>
      <c r="MLP1" s="6"/>
      <c r="MLQ1" s="6"/>
      <c r="MLR1" s="6"/>
      <c r="MLS1" s="6"/>
      <c r="MLT1" s="6"/>
      <c r="MLU1" s="6"/>
      <c r="MLV1" s="6"/>
      <c r="MLW1" s="6"/>
      <c r="MLX1" s="6"/>
      <c r="MLY1" s="6"/>
      <c r="MLZ1" s="6"/>
      <c r="MMA1" s="6"/>
      <c r="MMB1" s="6"/>
      <c r="MMC1" s="6"/>
      <c r="MMD1" s="6"/>
      <c r="MME1" s="6"/>
      <c r="MMF1" s="6"/>
      <c r="MMG1" s="6"/>
      <c r="MMH1" s="6"/>
      <c r="MMI1" s="6"/>
      <c r="MMJ1" s="6"/>
      <c r="MMK1" s="6"/>
      <c r="MML1" s="6"/>
      <c r="MMM1" s="6"/>
      <c r="MMN1" s="6"/>
      <c r="MMO1" s="6"/>
      <c r="MMP1" s="6"/>
      <c r="MMQ1" s="6"/>
      <c r="MMR1" s="6"/>
      <c r="MMS1" s="6"/>
      <c r="MMT1" s="6"/>
      <c r="MMU1" s="6"/>
      <c r="MMV1" s="6"/>
      <c r="MMW1" s="6"/>
      <c r="MMX1" s="6"/>
      <c r="MMY1" s="6"/>
      <c r="MMZ1" s="6"/>
      <c r="MNA1" s="6"/>
      <c r="MNB1" s="6"/>
      <c r="MNC1" s="6"/>
      <c r="MND1" s="6"/>
      <c r="MNE1" s="6"/>
      <c r="MNF1" s="6"/>
      <c r="MNG1" s="6"/>
      <c r="MNH1" s="6"/>
      <c r="MNI1" s="6"/>
      <c r="MNJ1" s="6"/>
      <c r="MNK1" s="6"/>
      <c r="MNL1" s="6"/>
      <c r="MNM1" s="6"/>
      <c r="MNN1" s="6"/>
      <c r="MNO1" s="6"/>
      <c r="MNP1" s="6"/>
      <c r="MNQ1" s="6"/>
      <c r="MNR1" s="6"/>
      <c r="MNS1" s="6"/>
      <c r="MNT1" s="6"/>
      <c r="MNU1" s="6"/>
      <c r="MNV1" s="6"/>
      <c r="MNW1" s="6"/>
      <c r="MNX1" s="6"/>
      <c r="MNY1" s="6"/>
      <c r="MNZ1" s="6"/>
      <c r="MOA1" s="6"/>
      <c r="MOB1" s="6"/>
      <c r="MOC1" s="6"/>
      <c r="MOD1" s="6"/>
      <c r="MOE1" s="6"/>
      <c r="MOF1" s="6"/>
      <c r="MOG1" s="6"/>
      <c r="MOH1" s="6"/>
      <c r="MOI1" s="6"/>
      <c r="MOJ1" s="6"/>
      <c r="MOK1" s="6"/>
      <c r="MOL1" s="6"/>
      <c r="MOM1" s="6"/>
      <c r="MON1" s="6"/>
      <c r="MOO1" s="6"/>
      <c r="MOP1" s="6"/>
      <c r="MOQ1" s="6"/>
      <c r="MOR1" s="6"/>
      <c r="MOS1" s="6"/>
      <c r="MOT1" s="6"/>
      <c r="MOU1" s="6"/>
      <c r="MOV1" s="6"/>
      <c r="MOW1" s="6"/>
      <c r="MOX1" s="6"/>
      <c r="MOY1" s="6"/>
      <c r="MOZ1" s="6"/>
      <c r="MPA1" s="6"/>
      <c r="MPB1" s="6"/>
      <c r="MPC1" s="6"/>
      <c r="MPD1" s="6"/>
      <c r="MPE1" s="6"/>
      <c r="MPF1" s="6"/>
      <c r="MPG1" s="6"/>
      <c r="MPH1" s="6"/>
      <c r="MPI1" s="6"/>
      <c r="MPJ1" s="6"/>
      <c r="MPK1" s="6"/>
      <c r="MPL1" s="6"/>
      <c r="MPM1" s="6"/>
      <c r="MPN1" s="6"/>
      <c r="MPO1" s="6"/>
      <c r="MPP1" s="6"/>
      <c r="MPQ1" s="6"/>
      <c r="MPR1" s="6"/>
      <c r="MPS1" s="6"/>
      <c r="MPT1" s="6"/>
      <c r="MPU1" s="6"/>
      <c r="MPV1" s="6"/>
      <c r="MPW1" s="6"/>
      <c r="MPX1" s="6"/>
      <c r="MPY1" s="6"/>
      <c r="MPZ1" s="6"/>
      <c r="MQA1" s="6"/>
      <c r="MQB1" s="6"/>
      <c r="MQC1" s="6"/>
      <c r="MQD1" s="6"/>
      <c r="MQE1" s="6"/>
      <c r="MQF1" s="6"/>
      <c r="MQG1" s="6"/>
      <c r="MQH1" s="6"/>
      <c r="MQI1" s="6"/>
      <c r="MQJ1" s="6"/>
      <c r="MQK1" s="6"/>
      <c r="MQL1" s="6"/>
      <c r="MQM1" s="6"/>
      <c r="MQN1" s="6"/>
      <c r="MQO1" s="6"/>
      <c r="MQP1" s="6"/>
      <c r="MQQ1" s="6"/>
      <c r="MQR1" s="6"/>
      <c r="MQS1" s="6"/>
      <c r="MQT1" s="6"/>
      <c r="MQU1" s="6"/>
      <c r="MQV1" s="6"/>
      <c r="MQW1" s="6"/>
      <c r="MQX1" s="6"/>
      <c r="MQY1" s="6"/>
      <c r="MQZ1" s="6"/>
      <c r="MRA1" s="6"/>
      <c r="MRB1" s="6"/>
      <c r="MRC1" s="6"/>
      <c r="MRD1" s="6"/>
      <c r="MRE1" s="6"/>
      <c r="MRF1" s="6"/>
      <c r="MRG1" s="6"/>
      <c r="MRH1" s="6"/>
      <c r="MRI1" s="6"/>
      <c r="MRJ1" s="6"/>
      <c r="MRK1" s="6"/>
      <c r="MRL1" s="6"/>
      <c r="MRM1" s="6"/>
      <c r="MRN1" s="6"/>
      <c r="MRO1" s="6"/>
      <c r="MRP1" s="6"/>
      <c r="MRQ1" s="6"/>
      <c r="MRR1" s="6"/>
      <c r="MRS1" s="6"/>
      <c r="MRT1" s="6"/>
      <c r="MRU1" s="6"/>
      <c r="MRV1" s="6"/>
      <c r="MRW1" s="6"/>
      <c r="MRX1" s="6"/>
      <c r="MRY1" s="6"/>
      <c r="MRZ1" s="6"/>
      <c r="MSA1" s="6"/>
      <c r="MSB1" s="6"/>
      <c r="MSC1" s="6"/>
      <c r="MSD1" s="6"/>
      <c r="MSE1" s="6"/>
      <c r="MSF1" s="6"/>
      <c r="MSG1" s="6"/>
      <c r="MSH1" s="6"/>
      <c r="MSI1" s="6"/>
      <c r="MSJ1" s="6"/>
      <c r="MSK1" s="6"/>
      <c r="MSL1" s="6"/>
      <c r="MSM1" s="6"/>
      <c r="MSN1" s="6"/>
      <c r="MSO1" s="6"/>
      <c r="MSP1" s="6"/>
      <c r="MSQ1" s="6"/>
      <c r="MSR1" s="6"/>
      <c r="MSS1" s="6"/>
      <c r="MST1" s="6"/>
      <c r="MSU1" s="6"/>
      <c r="MSV1" s="6"/>
      <c r="MSW1" s="6"/>
      <c r="MSX1" s="6"/>
      <c r="MSY1" s="6"/>
      <c r="MSZ1" s="6"/>
      <c r="MTA1" s="6"/>
      <c r="MTB1" s="6"/>
      <c r="MTC1" s="6"/>
      <c r="MTD1" s="6"/>
      <c r="MTE1" s="6"/>
      <c r="MTF1" s="6"/>
      <c r="MTG1" s="6"/>
      <c r="MTH1" s="6"/>
      <c r="MTI1" s="6"/>
      <c r="MTJ1" s="6"/>
      <c r="MTK1" s="6"/>
      <c r="MTL1" s="6"/>
      <c r="MTM1" s="6"/>
      <c r="MTN1" s="6"/>
      <c r="MTO1" s="6"/>
      <c r="MTP1" s="6"/>
      <c r="MTQ1" s="6"/>
      <c r="MTR1" s="6"/>
      <c r="MTS1" s="6"/>
      <c r="MTT1" s="6"/>
      <c r="MTU1" s="6"/>
      <c r="MTV1" s="6"/>
      <c r="MTW1" s="6"/>
      <c r="MTX1" s="6"/>
      <c r="MTY1" s="6"/>
      <c r="MTZ1" s="6"/>
      <c r="MUA1" s="6"/>
      <c r="MUB1" s="6"/>
      <c r="MUC1" s="6"/>
      <c r="MUD1" s="6"/>
      <c r="MUE1" s="6"/>
      <c r="MUF1" s="6"/>
      <c r="MUG1" s="6"/>
      <c r="MUH1" s="6"/>
      <c r="MUI1" s="6"/>
      <c r="MUJ1" s="6"/>
      <c r="MUK1" s="6"/>
      <c r="MUL1" s="6"/>
      <c r="MUM1" s="6"/>
      <c r="MUN1" s="6"/>
      <c r="MUO1" s="6"/>
      <c r="MUP1" s="6"/>
      <c r="MUQ1" s="6"/>
      <c r="MUR1" s="6"/>
      <c r="MUS1" s="6"/>
      <c r="MUT1" s="6"/>
      <c r="MUU1" s="6"/>
      <c r="MUV1" s="6"/>
      <c r="MUW1" s="6"/>
      <c r="MUX1" s="6"/>
      <c r="MUY1" s="6"/>
      <c r="MUZ1" s="6"/>
      <c r="MVA1" s="6"/>
      <c r="MVB1" s="6"/>
      <c r="MVC1" s="6"/>
      <c r="MVD1" s="6"/>
      <c r="MVE1" s="6"/>
      <c r="MVF1" s="6"/>
      <c r="MVG1" s="6"/>
      <c r="MVH1" s="6"/>
      <c r="MVI1" s="6"/>
      <c r="MVJ1" s="6"/>
      <c r="MVK1" s="6"/>
      <c r="MVL1" s="6"/>
      <c r="MVM1" s="6"/>
      <c r="MVN1" s="6"/>
      <c r="MVO1" s="6"/>
      <c r="MVP1" s="6"/>
      <c r="MVQ1" s="6"/>
      <c r="MVR1" s="6"/>
      <c r="MVS1" s="6"/>
      <c r="MVT1" s="6"/>
      <c r="MVU1" s="6"/>
      <c r="MVV1" s="6"/>
      <c r="MVW1" s="6"/>
      <c r="MVX1" s="6"/>
      <c r="MVY1" s="6"/>
      <c r="MVZ1" s="6"/>
      <c r="MWA1" s="6"/>
      <c r="MWB1" s="6"/>
      <c r="MWC1" s="6"/>
      <c r="MWD1" s="6"/>
      <c r="MWE1" s="6"/>
      <c r="MWF1" s="6"/>
      <c r="MWG1" s="6"/>
      <c r="MWH1" s="6"/>
      <c r="MWI1" s="6"/>
      <c r="MWJ1" s="6"/>
      <c r="MWK1" s="6"/>
      <c r="MWL1" s="6"/>
      <c r="MWM1" s="6"/>
      <c r="MWN1" s="6"/>
      <c r="MWO1" s="6"/>
      <c r="MWP1" s="6"/>
      <c r="MWQ1" s="6"/>
      <c r="MWR1" s="6"/>
      <c r="MWS1" s="6"/>
      <c r="MWT1" s="6"/>
      <c r="MWU1" s="6"/>
      <c r="MWV1" s="6"/>
      <c r="MWW1" s="6"/>
      <c r="MWX1" s="6"/>
      <c r="MWY1" s="6"/>
      <c r="MWZ1" s="6"/>
      <c r="MXA1" s="6"/>
      <c r="MXB1" s="6"/>
      <c r="MXC1" s="6"/>
      <c r="MXD1" s="6"/>
      <c r="MXE1" s="6"/>
      <c r="MXF1" s="6"/>
      <c r="MXG1" s="6"/>
      <c r="MXH1" s="6"/>
      <c r="MXI1" s="6"/>
      <c r="MXJ1" s="6"/>
      <c r="MXK1" s="6"/>
      <c r="MXL1" s="6"/>
      <c r="MXM1" s="6"/>
      <c r="MXN1" s="6"/>
      <c r="MXO1" s="6"/>
      <c r="MXP1" s="6"/>
      <c r="MXQ1" s="6"/>
      <c r="MXR1" s="6"/>
      <c r="MXS1" s="6"/>
      <c r="MXT1" s="6"/>
      <c r="MXU1" s="6"/>
      <c r="MXV1" s="6"/>
      <c r="MXW1" s="6"/>
      <c r="MXX1" s="6"/>
      <c r="MXY1" s="6"/>
      <c r="MXZ1" s="6"/>
      <c r="MYA1" s="6"/>
      <c r="MYB1" s="6"/>
      <c r="MYC1" s="6"/>
      <c r="MYD1" s="6"/>
      <c r="MYE1" s="6"/>
      <c r="MYF1" s="6"/>
      <c r="MYG1" s="6"/>
      <c r="MYH1" s="6"/>
      <c r="MYI1" s="6"/>
      <c r="MYJ1" s="6"/>
      <c r="MYK1" s="6"/>
      <c r="MYL1" s="6"/>
      <c r="MYM1" s="6"/>
      <c r="MYN1" s="6"/>
      <c r="MYO1" s="6"/>
      <c r="MYP1" s="6"/>
      <c r="MYQ1" s="6"/>
      <c r="MYR1" s="6"/>
      <c r="MYS1" s="6"/>
      <c r="MYT1" s="6"/>
      <c r="MYU1" s="6"/>
      <c r="MYV1" s="6"/>
      <c r="MYW1" s="6"/>
      <c r="MYX1" s="6"/>
      <c r="MYY1" s="6"/>
      <c r="MYZ1" s="6"/>
      <c r="MZA1" s="6"/>
      <c r="MZB1" s="6"/>
      <c r="MZC1" s="6"/>
      <c r="MZD1" s="6"/>
      <c r="MZE1" s="6"/>
      <c r="MZF1" s="6"/>
      <c r="MZG1" s="6"/>
      <c r="MZH1" s="6"/>
      <c r="MZI1" s="6"/>
      <c r="MZJ1" s="6"/>
      <c r="MZK1" s="6"/>
      <c r="MZL1" s="6"/>
      <c r="MZM1" s="6"/>
      <c r="MZN1" s="6"/>
      <c r="MZO1" s="6"/>
      <c r="MZP1" s="6"/>
      <c r="MZQ1" s="6"/>
      <c r="MZR1" s="6"/>
      <c r="MZS1" s="6"/>
      <c r="MZT1" s="6"/>
      <c r="MZU1" s="6"/>
      <c r="MZV1" s="6"/>
      <c r="MZW1" s="6"/>
      <c r="MZX1" s="6"/>
      <c r="MZY1" s="6"/>
      <c r="MZZ1" s="6"/>
      <c r="NAA1" s="6"/>
      <c r="NAB1" s="6"/>
      <c r="NAC1" s="6"/>
      <c r="NAD1" s="6"/>
      <c r="NAE1" s="6"/>
      <c r="NAF1" s="6"/>
      <c r="NAG1" s="6"/>
      <c r="NAH1" s="6"/>
      <c r="NAI1" s="6"/>
      <c r="NAJ1" s="6"/>
      <c r="NAK1" s="6"/>
      <c r="NAL1" s="6"/>
      <c r="NAM1" s="6"/>
      <c r="NAN1" s="6"/>
      <c r="NAO1" s="6"/>
      <c r="NAP1" s="6"/>
      <c r="NAQ1" s="6"/>
      <c r="NAR1" s="6"/>
      <c r="NAS1" s="6"/>
      <c r="NAT1" s="6"/>
      <c r="NAU1" s="6"/>
      <c r="NAV1" s="6"/>
      <c r="NAW1" s="6"/>
      <c r="NAX1" s="6"/>
      <c r="NAY1" s="6"/>
      <c r="NAZ1" s="6"/>
      <c r="NBA1" s="6"/>
      <c r="NBB1" s="6"/>
      <c r="NBC1" s="6"/>
      <c r="NBD1" s="6"/>
      <c r="NBE1" s="6"/>
      <c r="NBF1" s="6"/>
      <c r="NBG1" s="6"/>
      <c r="NBH1" s="6"/>
      <c r="NBI1" s="6"/>
      <c r="NBJ1" s="6"/>
      <c r="NBK1" s="6"/>
      <c r="NBL1" s="6"/>
      <c r="NBM1" s="6"/>
      <c r="NBN1" s="6"/>
      <c r="NBO1" s="6"/>
      <c r="NBP1" s="6"/>
      <c r="NBQ1" s="6"/>
      <c r="NBR1" s="6"/>
      <c r="NBS1" s="6"/>
      <c r="NBT1" s="6"/>
      <c r="NBU1" s="6"/>
      <c r="NBV1" s="6"/>
      <c r="NBW1" s="6"/>
      <c r="NBX1" s="6"/>
      <c r="NBY1" s="6"/>
      <c r="NBZ1" s="6"/>
      <c r="NCA1" s="6"/>
      <c r="NCB1" s="6"/>
      <c r="NCC1" s="6"/>
      <c r="NCD1" s="6"/>
      <c r="NCE1" s="6"/>
      <c r="NCF1" s="6"/>
      <c r="NCG1" s="6"/>
      <c r="NCH1" s="6"/>
      <c r="NCI1" s="6"/>
      <c r="NCJ1" s="6"/>
      <c r="NCK1" s="6"/>
      <c r="NCL1" s="6"/>
      <c r="NCM1" s="6"/>
      <c r="NCN1" s="6"/>
      <c r="NCO1" s="6"/>
      <c r="NCP1" s="6"/>
      <c r="NCQ1" s="6"/>
      <c r="NCR1" s="6"/>
      <c r="NCS1" s="6"/>
      <c r="NCT1" s="6"/>
      <c r="NCU1" s="6"/>
      <c r="NCV1" s="6"/>
      <c r="NCW1" s="6"/>
      <c r="NCX1" s="6"/>
      <c r="NCY1" s="6"/>
      <c r="NCZ1" s="6"/>
      <c r="NDA1" s="6"/>
      <c r="NDB1" s="6"/>
      <c r="NDC1" s="6"/>
      <c r="NDD1" s="6"/>
      <c r="NDE1" s="6"/>
      <c r="NDF1" s="6"/>
      <c r="NDG1" s="6"/>
      <c r="NDH1" s="6"/>
      <c r="NDI1" s="6"/>
      <c r="NDJ1" s="6"/>
      <c r="NDK1" s="6"/>
      <c r="NDL1" s="6"/>
      <c r="NDM1" s="6"/>
      <c r="NDN1" s="6"/>
      <c r="NDO1" s="6"/>
      <c r="NDP1" s="6"/>
      <c r="NDQ1" s="6"/>
      <c r="NDR1" s="6"/>
      <c r="NDS1" s="6"/>
      <c r="NDT1" s="6"/>
      <c r="NDU1" s="6"/>
      <c r="NDV1" s="6"/>
      <c r="NDW1" s="6"/>
      <c r="NDX1" s="6"/>
      <c r="NDY1" s="6"/>
      <c r="NDZ1" s="6"/>
      <c r="NEA1" s="6"/>
      <c r="NEB1" s="6"/>
      <c r="NEC1" s="6"/>
      <c r="NED1" s="6"/>
      <c r="NEE1" s="6"/>
      <c r="NEF1" s="6"/>
      <c r="NEG1" s="6"/>
      <c r="NEH1" s="6"/>
      <c r="NEI1" s="6"/>
      <c r="NEJ1" s="6"/>
      <c r="NEK1" s="6"/>
      <c r="NEL1" s="6"/>
      <c r="NEM1" s="6"/>
      <c r="NEN1" s="6"/>
      <c r="NEO1" s="6"/>
      <c r="NEP1" s="6"/>
      <c r="NEQ1" s="6"/>
      <c r="NER1" s="6"/>
      <c r="NES1" s="6"/>
      <c r="NET1" s="6"/>
      <c r="NEU1" s="6"/>
      <c r="NEV1" s="6"/>
      <c r="NEW1" s="6"/>
      <c r="NEX1" s="6"/>
      <c r="NEY1" s="6"/>
      <c r="NEZ1" s="6"/>
      <c r="NFA1" s="6"/>
      <c r="NFB1" s="6"/>
      <c r="NFC1" s="6"/>
      <c r="NFD1" s="6"/>
      <c r="NFE1" s="6"/>
      <c r="NFF1" s="6"/>
      <c r="NFG1" s="6"/>
      <c r="NFH1" s="6"/>
      <c r="NFI1" s="6"/>
      <c r="NFJ1" s="6"/>
      <c r="NFK1" s="6"/>
      <c r="NFL1" s="6"/>
      <c r="NFM1" s="6"/>
      <c r="NFN1" s="6"/>
      <c r="NFO1" s="6"/>
      <c r="NFP1" s="6"/>
      <c r="NFQ1" s="6"/>
      <c r="NFR1" s="6"/>
      <c r="NFS1" s="6"/>
      <c r="NFT1" s="6"/>
      <c r="NFU1" s="6"/>
      <c r="NFV1" s="6"/>
      <c r="NFW1" s="6"/>
      <c r="NFX1" s="6"/>
      <c r="NFY1" s="6"/>
      <c r="NFZ1" s="6"/>
      <c r="NGA1" s="6"/>
      <c r="NGB1" s="6"/>
      <c r="NGC1" s="6"/>
      <c r="NGD1" s="6"/>
      <c r="NGE1" s="6"/>
      <c r="NGF1" s="6"/>
      <c r="NGG1" s="6"/>
      <c r="NGH1" s="6"/>
      <c r="NGI1" s="6"/>
      <c r="NGJ1" s="6"/>
      <c r="NGK1" s="6"/>
      <c r="NGL1" s="6"/>
      <c r="NGM1" s="6"/>
      <c r="NGN1" s="6"/>
      <c r="NGO1" s="6"/>
      <c r="NGP1" s="6"/>
      <c r="NGQ1" s="6"/>
      <c r="NGR1" s="6"/>
      <c r="NGS1" s="6"/>
      <c r="NGT1" s="6"/>
      <c r="NGU1" s="6"/>
      <c r="NGV1" s="6"/>
      <c r="NGW1" s="6"/>
      <c r="NGX1" s="6"/>
      <c r="NGY1" s="6"/>
      <c r="NGZ1" s="6"/>
      <c r="NHA1" s="6"/>
      <c r="NHB1" s="6"/>
      <c r="NHC1" s="6"/>
      <c r="NHD1" s="6"/>
      <c r="NHE1" s="6"/>
      <c r="NHF1" s="6"/>
      <c r="NHG1" s="6"/>
      <c r="NHH1" s="6"/>
      <c r="NHI1" s="6"/>
      <c r="NHJ1" s="6"/>
      <c r="NHK1" s="6"/>
      <c r="NHL1" s="6"/>
      <c r="NHM1" s="6"/>
      <c r="NHN1" s="6"/>
      <c r="NHO1" s="6"/>
      <c r="NHP1" s="6"/>
      <c r="NHQ1" s="6"/>
      <c r="NHR1" s="6"/>
      <c r="NHS1" s="6"/>
      <c r="NHT1" s="6"/>
      <c r="NHU1" s="6"/>
      <c r="NHV1" s="6"/>
      <c r="NHW1" s="6"/>
      <c r="NHX1" s="6"/>
      <c r="NHY1" s="6"/>
      <c r="NHZ1" s="6"/>
      <c r="NIA1" s="6"/>
      <c r="NIB1" s="6"/>
      <c r="NIC1" s="6"/>
      <c r="NID1" s="6"/>
      <c r="NIE1" s="6"/>
      <c r="NIF1" s="6"/>
      <c r="NIG1" s="6"/>
      <c r="NIH1" s="6"/>
      <c r="NII1" s="6"/>
      <c r="NIJ1" s="6"/>
      <c r="NIK1" s="6"/>
      <c r="NIL1" s="6"/>
      <c r="NIM1" s="6"/>
      <c r="NIN1" s="6"/>
      <c r="NIO1" s="6"/>
      <c r="NIP1" s="6"/>
      <c r="NIQ1" s="6"/>
      <c r="NIR1" s="6"/>
      <c r="NIS1" s="6"/>
      <c r="NIT1" s="6"/>
      <c r="NIU1" s="6"/>
      <c r="NIV1" s="6"/>
      <c r="NIW1" s="6"/>
      <c r="NIX1" s="6"/>
      <c r="NIY1" s="6"/>
      <c r="NIZ1" s="6"/>
      <c r="NJA1" s="6"/>
      <c r="NJB1" s="6"/>
      <c r="NJC1" s="6"/>
      <c r="NJD1" s="6"/>
      <c r="NJE1" s="6"/>
      <c r="NJF1" s="6"/>
      <c r="NJG1" s="6"/>
      <c r="NJH1" s="6"/>
      <c r="NJI1" s="6"/>
      <c r="NJJ1" s="6"/>
      <c r="NJK1" s="6"/>
      <c r="NJL1" s="6"/>
      <c r="NJM1" s="6"/>
      <c r="NJN1" s="6"/>
      <c r="NJO1" s="6"/>
      <c r="NJP1" s="6"/>
      <c r="NJQ1" s="6"/>
      <c r="NJR1" s="6"/>
      <c r="NJS1" s="6"/>
      <c r="NJT1" s="6"/>
      <c r="NJU1" s="6"/>
      <c r="NJV1" s="6"/>
      <c r="NJW1" s="6"/>
      <c r="NJX1" s="6"/>
      <c r="NJY1" s="6"/>
      <c r="NJZ1" s="6"/>
      <c r="NKA1" s="6"/>
      <c r="NKB1" s="6"/>
      <c r="NKC1" s="6"/>
      <c r="NKD1" s="6"/>
      <c r="NKE1" s="6"/>
      <c r="NKF1" s="6"/>
      <c r="NKG1" s="6"/>
      <c r="NKH1" s="6"/>
      <c r="NKI1" s="6"/>
      <c r="NKJ1" s="6"/>
      <c r="NKK1" s="6"/>
      <c r="NKL1" s="6"/>
      <c r="NKM1" s="6"/>
      <c r="NKN1" s="6"/>
      <c r="NKO1" s="6"/>
      <c r="NKP1" s="6"/>
      <c r="NKQ1" s="6"/>
      <c r="NKR1" s="6"/>
      <c r="NKS1" s="6"/>
      <c r="NKT1" s="6"/>
      <c r="NKU1" s="6"/>
      <c r="NKV1" s="6"/>
      <c r="NKW1" s="6"/>
      <c r="NKX1" s="6"/>
      <c r="NKY1" s="6"/>
      <c r="NKZ1" s="6"/>
      <c r="NLA1" s="6"/>
      <c r="NLB1" s="6"/>
      <c r="NLC1" s="6"/>
      <c r="NLD1" s="6"/>
      <c r="NLE1" s="6"/>
      <c r="NLF1" s="6"/>
      <c r="NLG1" s="6"/>
      <c r="NLH1" s="6"/>
      <c r="NLI1" s="6"/>
      <c r="NLJ1" s="6"/>
      <c r="NLK1" s="6"/>
      <c r="NLL1" s="6"/>
      <c r="NLM1" s="6"/>
      <c r="NLN1" s="6"/>
      <c r="NLO1" s="6"/>
      <c r="NLP1" s="6"/>
      <c r="NLQ1" s="6"/>
      <c r="NLR1" s="6"/>
      <c r="NLS1" s="6"/>
      <c r="NLT1" s="6"/>
      <c r="NLU1" s="6"/>
      <c r="NLV1" s="6"/>
      <c r="NLW1" s="6"/>
      <c r="NLX1" s="6"/>
      <c r="NLY1" s="6"/>
      <c r="NLZ1" s="6"/>
      <c r="NMA1" s="6"/>
      <c r="NMB1" s="6"/>
      <c r="NMC1" s="6"/>
      <c r="NMD1" s="6"/>
      <c r="NME1" s="6"/>
      <c r="NMF1" s="6"/>
      <c r="NMG1" s="6"/>
      <c r="NMH1" s="6"/>
      <c r="NMI1" s="6"/>
      <c r="NMJ1" s="6"/>
      <c r="NMK1" s="6"/>
      <c r="NML1" s="6"/>
      <c r="NMM1" s="6"/>
      <c r="NMN1" s="6"/>
      <c r="NMO1" s="6"/>
      <c r="NMP1" s="6"/>
      <c r="NMQ1" s="6"/>
      <c r="NMR1" s="6"/>
      <c r="NMS1" s="6"/>
      <c r="NMT1" s="6"/>
      <c r="NMU1" s="6"/>
      <c r="NMV1" s="6"/>
      <c r="NMW1" s="6"/>
      <c r="NMX1" s="6"/>
      <c r="NMY1" s="6"/>
      <c r="NMZ1" s="6"/>
      <c r="NNA1" s="6"/>
      <c r="NNB1" s="6"/>
      <c r="NNC1" s="6"/>
      <c r="NND1" s="6"/>
      <c r="NNE1" s="6"/>
      <c r="NNF1" s="6"/>
      <c r="NNG1" s="6"/>
      <c r="NNH1" s="6"/>
      <c r="NNI1" s="6"/>
      <c r="NNJ1" s="6"/>
      <c r="NNK1" s="6"/>
      <c r="NNL1" s="6"/>
      <c r="NNM1" s="6"/>
      <c r="NNN1" s="6"/>
      <c r="NNO1" s="6"/>
      <c r="NNP1" s="6"/>
      <c r="NNQ1" s="6"/>
      <c r="NNR1" s="6"/>
      <c r="NNS1" s="6"/>
      <c r="NNT1" s="6"/>
      <c r="NNU1" s="6"/>
      <c r="NNV1" s="6"/>
      <c r="NNW1" s="6"/>
      <c r="NNX1" s="6"/>
      <c r="NNY1" s="6"/>
      <c r="NNZ1" s="6"/>
      <c r="NOA1" s="6"/>
      <c r="NOB1" s="6"/>
      <c r="NOC1" s="6"/>
      <c r="NOD1" s="6"/>
      <c r="NOE1" s="6"/>
      <c r="NOF1" s="6"/>
      <c r="NOG1" s="6"/>
      <c r="NOH1" s="6"/>
      <c r="NOI1" s="6"/>
      <c r="NOJ1" s="6"/>
      <c r="NOK1" s="6"/>
      <c r="NOL1" s="6"/>
      <c r="NOM1" s="6"/>
      <c r="NON1" s="6"/>
      <c r="NOO1" s="6"/>
      <c r="NOP1" s="6"/>
      <c r="NOQ1" s="6"/>
      <c r="NOR1" s="6"/>
      <c r="NOS1" s="6"/>
      <c r="NOT1" s="6"/>
      <c r="NOU1" s="6"/>
      <c r="NOV1" s="6"/>
      <c r="NOW1" s="6"/>
      <c r="NOX1" s="6"/>
      <c r="NOY1" s="6"/>
      <c r="NOZ1" s="6"/>
      <c r="NPA1" s="6"/>
      <c r="NPB1" s="6"/>
      <c r="NPC1" s="6"/>
      <c r="NPD1" s="6"/>
      <c r="NPE1" s="6"/>
      <c r="NPF1" s="6"/>
      <c r="NPG1" s="6"/>
      <c r="NPH1" s="6"/>
      <c r="NPI1" s="6"/>
      <c r="NPJ1" s="6"/>
      <c r="NPK1" s="6"/>
      <c r="NPL1" s="6"/>
      <c r="NPM1" s="6"/>
      <c r="NPN1" s="6"/>
      <c r="NPO1" s="6"/>
      <c r="NPP1" s="6"/>
      <c r="NPQ1" s="6"/>
      <c r="NPR1" s="6"/>
      <c r="NPS1" s="6"/>
      <c r="NPT1" s="6"/>
      <c r="NPU1" s="6"/>
      <c r="NPV1" s="6"/>
      <c r="NPW1" s="6"/>
      <c r="NPX1" s="6"/>
      <c r="NPY1" s="6"/>
      <c r="NPZ1" s="6"/>
      <c r="NQA1" s="6"/>
      <c r="NQB1" s="6"/>
      <c r="NQC1" s="6"/>
      <c r="NQD1" s="6"/>
      <c r="NQE1" s="6"/>
      <c r="NQF1" s="6"/>
      <c r="NQG1" s="6"/>
      <c r="NQH1" s="6"/>
      <c r="NQI1" s="6"/>
      <c r="NQJ1" s="6"/>
      <c r="NQK1" s="6"/>
      <c r="NQL1" s="6"/>
      <c r="NQM1" s="6"/>
      <c r="NQN1" s="6"/>
      <c r="NQO1" s="6"/>
      <c r="NQP1" s="6"/>
      <c r="NQQ1" s="6"/>
      <c r="NQR1" s="6"/>
      <c r="NQS1" s="6"/>
      <c r="NQT1" s="6"/>
      <c r="NQU1" s="6"/>
      <c r="NQV1" s="6"/>
      <c r="NQW1" s="6"/>
      <c r="NQX1" s="6"/>
      <c r="NQY1" s="6"/>
      <c r="NQZ1" s="6"/>
      <c r="NRA1" s="6"/>
      <c r="NRB1" s="6"/>
      <c r="NRC1" s="6"/>
      <c r="NRD1" s="6"/>
      <c r="NRE1" s="6"/>
      <c r="NRF1" s="6"/>
      <c r="NRG1" s="6"/>
      <c r="NRH1" s="6"/>
      <c r="NRI1" s="6"/>
      <c r="NRJ1" s="6"/>
      <c r="NRK1" s="6"/>
      <c r="NRL1" s="6"/>
      <c r="NRM1" s="6"/>
      <c r="NRN1" s="6"/>
      <c r="NRO1" s="6"/>
      <c r="NRP1" s="6"/>
      <c r="NRQ1" s="6"/>
      <c r="NRR1" s="6"/>
      <c r="NRS1" s="6"/>
      <c r="NRT1" s="6"/>
      <c r="NRU1" s="6"/>
      <c r="NRV1" s="6"/>
      <c r="NRW1" s="6"/>
      <c r="NRX1" s="6"/>
      <c r="NRY1" s="6"/>
      <c r="NRZ1" s="6"/>
      <c r="NSA1" s="6"/>
      <c r="NSB1" s="6"/>
      <c r="NSC1" s="6"/>
      <c r="NSD1" s="6"/>
      <c r="NSE1" s="6"/>
      <c r="NSF1" s="6"/>
      <c r="NSG1" s="6"/>
      <c r="NSH1" s="6"/>
      <c r="NSI1" s="6"/>
      <c r="NSJ1" s="6"/>
      <c r="NSK1" s="6"/>
      <c r="NSL1" s="6"/>
      <c r="NSM1" s="6"/>
      <c r="NSN1" s="6"/>
      <c r="NSO1" s="6"/>
      <c r="NSP1" s="6"/>
      <c r="NSQ1" s="6"/>
      <c r="NSR1" s="6"/>
      <c r="NSS1" s="6"/>
      <c r="NST1" s="6"/>
      <c r="NSU1" s="6"/>
      <c r="NSV1" s="6"/>
      <c r="NSW1" s="6"/>
      <c r="NSX1" s="6"/>
      <c r="NSY1" s="6"/>
      <c r="NSZ1" s="6"/>
      <c r="NTA1" s="6"/>
      <c r="NTB1" s="6"/>
      <c r="NTC1" s="6"/>
      <c r="NTD1" s="6"/>
      <c r="NTE1" s="6"/>
      <c r="NTF1" s="6"/>
      <c r="NTG1" s="6"/>
      <c r="NTH1" s="6"/>
      <c r="NTI1" s="6"/>
      <c r="NTJ1" s="6"/>
      <c r="NTK1" s="6"/>
      <c r="NTL1" s="6"/>
      <c r="NTM1" s="6"/>
      <c r="NTN1" s="6"/>
      <c r="NTO1" s="6"/>
      <c r="NTP1" s="6"/>
      <c r="NTQ1" s="6"/>
      <c r="NTR1" s="6"/>
      <c r="NTS1" s="6"/>
      <c r="NTT1" s="6"/>
      <c r="NTU1" s="6"/>
      <c r="NTV1" s="6"/>
      <c r="NTW1" s="6"/>
      <c r="NTX1" s="6"/>
      <c r="NTY1" s="6"/>
      <c r="NTZ1" s="6"/>
      <c r="NUA1" s="6"/>
      <c r="NUB1" s="6"/>
      <c r="NUC1" s="6"/>
      <c r="NUD1" s="6"/>
      <c r="NUE1" s="6"/>
      <c r="NUF1" s="6"/>
      <c r="NUG1" s="6"/>
      <c r="NUH1" s="6"/>
      <c r="NUI1" s="6"/>
      <c r="NUJ1" s="6"/>
      <c r="NUK1" s="6"/>
      <c r="NUL1" s="6"/>
      <c r="NUM1" s="6"/>
      <c r="NUN1" s="6"/>
      <c r="NUO1" s="6"/>
      <c r="NUP1" s="6"/>
      <c r="NUQ1" s="6"/>
      <c r="NUR1" s="6"/>
      <c r="NUS1" s="6"/>
      <c r="NUT1" s="6"/>
      <c r="NUU1" s="6"/>
      <c r="NUV1" s="6"/>
      <c r="NUW1" s="6"/>
      <c r="NUX1" s="6"/>
      <c r="NUY1" s="6"/>
      <c r="NUZ1" s="6"/>
      <c r="NVA1" s="6"/>
      <c r="NVB1" s="6"/>
      <c r="NVC1" s="6"/>
      <c r="NVD1" s="6"/>
      <c r="NVE1" s="6"/>
      <c r="NVF1" s="6"/>
      <c r="NVG1" s="6"/>
      <c r="NVH1" s="6"/>
      <c r="NVI1" s="6"/>
      <c r="NVJ1" s="6"/>
      <c r="NVK1" s="6"/>
      <c r="NVL1" s="6"/>
      <c r="NVM1" s="6"/>
      <c r="NVN1" s="6"/>
      <c r="NVO1" s="6"/>
      <c r="NVP1" s="6"/>
      <c r="NVQ1" s="6"/>
      <c r="NVR1" s="6"/>
      <c r="NVS1" s="6"/>
      <c r="NVT1" s="6"/>
      <c r="NVU1" s="6"/>
      <c r="NVV1" s="6"/>
      <c r="NVW1" s="6"/>
      <c r="NVX1" s="6"/>
      <c r="NVY1" s="6"/>
      <c r="NVZ1" s="6"/>
      <c r="NWA1" s="6"/>
      <c r="NWB1" s="6"/>
      <c r="NWC1" s="6"/>
      <c r="NWD1" s="6"/>
      <c r="NWE1" s="6"/>
      <c r="NWF1" s="6"/>
      <c r="NWG1" s="6"/>
      <c r="NWH1" s="6"/>
      <c r="NWI1" s="6"/>
      <c r="NWJ1" s="6"/>
      <c r="NWK1" s="6"/>
      <c r="NWL1" s="6"/>
      <c r="NWM1" s="6"/>
      <c r="NWN1" s="6"/>
      <c r="NWO1" s="6"/>
      <c r="NWP1" s="6"/>
      <c r="NWQ1" s="6"/>
      <c r="NWR1" s="6"/>
      <c r="NWS1" s="6"/>
      <c r="NWT1" s="6"/>
      <c r="NWU1" s="6"/>
      <c r="NWV1" s="6"/>
      <c r="NWW1" s="6"/>
      <c r="NWX1" s="6"/>
      <c r="NWY1" s="6"/>
      <c r="NWZ1" s="6"/>
      <c r="NXA1" s="6"/>
      <c r="NXB1" s="6"/>
      <c r="NXC1" s="6"/>
      <c r="NXD1" s="6"/>
      <c r="NXE1" s="6"/>
      <c r="NXF1" s="6"/>
      <c r="NXG1" s="6"/>
      <c r="NXH1" s="6"/>
      <c r="NXI1" s="6"/>
      <c r="NXJ1" s="6"/>
      <c r="NXK1" s="6"/>
      <c r="NXL1" s="6"/>
      <c r="NXM1" s="6"/>
      <c r="NXN1" s="6"/>
      <c r="NXO1" s="6"/>
      <c r="NXP1" s="6"/>
      <c r="NXQ1" s="6"/>
      <c r="NXR1" s="6"/>
      <c r="NXS1" s="6"/>
      <c r="NXT1" s="6"/>
      <c r="NXU1" s="6"/>
      <c r="NXV1" s="6"/>
      <c r="NXW1" s="6"/>
      <c r="NXX1" s="6"/>
      <c r="NXY1" s="6"/>
      <c r="NXZ1" s="6"/>
      <c r="NYA1" s="6"/>
      <c r="NYB1" s="6"/>
      <c r="NYC1" s="6"/>
      <c r="NYD1" s="6"/>
      <c r="NYE1" s="6"/>
      <c r="NYF1" s="6"/>
      <c r="NYG1" s="6"/>
      <c r="NYH1" s="6"/>
      <c r="NYI1" s="6"/>
      <c r="NYJ1" s="6"/>
      <c r="NYK1" s="6"/>
      <c r="NYL1" s="6"/>
      <c r="NYM1" s="6"/>
      <c r="NYN1" s="6"/>
      <c r="NYO1" s="6"/>
      <c r="NYP1" s="6"/>
      <c r="NYQ1" s="6"/>
      <c r="NYR1" s="6"/>
      <c r="NYS1" s="6"/>
      <c r="NYT1" s="6"/>
      <c r="NYU1" s="6"/>
      <c r="NYV1" s="6"/>
      <c r="NYW1" s="6"/>
      <c r="NYX1" s="6"/>
      <c r="NYY1" s="6"/>
      <c r="NYZ1" s="6"/>
      <c r="NZA1" s="6"/>
      <c r="NZB1" s="6"/>
      <c r="NZC1" s="6"/>
      <c r="NZD1" s="6"/>
      <c r="NZE1" s="6"/>
      <c r="NZF1" s="6"/>
      <c r="NZG1" s="6"/>
      <c r="NZH1" s="6"/>
      <c r="NZI1" s="6"/>
      <c r="NZJ1" s="6"/>
      <c r="NZK1" s="6"/>
      <c r="NZL1" s="6"/>
      <c r="NZM1" s="6"/>
      <c r="NZN1" s="6"/>
      <c r="NZO1" s="6"/>
      <c r="NZP1" s="6"/>
      <c r="NZQ1" s="6"/>
      <c r="NZR1" s="6"/>
      <c r="NZS1" s="6"/>
      <c r="NZT1" s="6"/>
      <c r="NZU1" s="6"/>
      <c r="NZV1" s="6"/>
      <c r="NZW1" s="6"/>
      <c r="NZX1" s="6"/>
      <c r="NZY1" s="6"/>
      <c r="NZZ1" s="6"/>
      <c r="OAA1" s="6"/>
      <c r="OAB1" s="6"/>
      <c r="OAC1" s="6"/>
      <c r="OAD1" s="6"/>
      <c r="OAE1" s="6"/>
      <c r="OAF1" s="6"/>
      <c r="OAG1" s="6"/>
      <c r="OAH1" s="6"/>
      <c r="OAI1" s="6"/>
      <c r="OAJ1" s="6"/>
      <c r="OAK1" s="6"/>
      <c r="OAL1" s="6"/>
      <c r="OAM1" s="6"/>
      <c r="OAN1" s="6"/>
      <c r="OAO1" s="6"/>
      <c r="OAP1" s="6"/>
      <c r="OAQ1" s="6"/>
      <c r="OAR1" s="6"/>
      <c r="OAS1" s="6"/>
      <c r="OAT1" s="6"/>
      <c r="OAU1" s="6"/>
      <c r="OAV1" s="6"/>
      <c r="OAW1" s="6"/>
      <c r="OAX1" s="6"/>
      <c r="OAY1" s="6"/>
      <c r="OAZ1" s="6"/>
      <c r="OBA1" s="6"/>
      <c r="OBB1" s="6"/>
      <c r="OBC1" s="6"/>
      <c r="OBD1" s="6"/>
      <c r="OBE1" s="6"/>
      <c r="OBF1" s="6"/>
      <c r="OBG1" s="6"/>
      <c r="OBH1" s="6"/>
      <c r="OBI1" s="6"/>
      <c r="OBJ1" s="6"/>
      <c r="OBK1" s="6"/>
      <c r="OBL1" s="6"/>
      <c r="OBM1" s="6"/>
      <c r="OBN1" s="6"/>
      <c r="OBO1" s="6"/>
      <c r="OBP1" s="6"/>
      <c r="OBQ1" s="6"/>
      <c r="OBR1" s="6"/>
      <c r="OBS1" s="6"/>
      <c r="OBT1" s="6"/>
      <c r="OBU1" s="6"/>
      <c r="OBV1" s="6"/>
      <c r="OBW1" s="6"/>
      <c r="OBX1" s="6"/>
      <c r="OBY1" s="6"/>
      <c r="OBZ1" s="6"/>
      <c r="OCA1" s="6"/>
      <c r="OCB1" s="6"/>
      <c r="OCC1" s="6"/>
      <c r="OCD1" s="6"/>
      <c r="OCE1" s="6"/>
      <c r="OCF1" s="6"/>
      <c r="OCG1" s="6"/>
      <c r="OCH1" s="6"/>
      <c r="OCI1" s="6"/>
      <c r="OCJ1" s="6"/>
      <c r="OCK1" s="6"/>
      <c r="OCL1" s="6"/>
      <c r="OCM1" s="6"/>
      <c r="OCN1" s="6"/>
      <c r="OCO1" s="6"/>
      <c r="OCP1" s="6"/>
      <c r="OCQ1" s="6"/>
      <c r="OCR1" s="6"/>
      <c r="OCS1" s="6"/>
      <c r="OCT1" s="6"/>
      <c r="OCU1" s="6"/>
      <c r="OCV1" s="6"/>
      <c r="OCW1" s="6"/>
      <c r="OCX1" s="6"/>
      <c r="OCY1" s="6"/>
      <c r="OCZ1" s="6"/>
      <c r="ODA1" s="6"/>
      <c r="ODB1" s="6"/>
      <c r="ODC1" s="6"/>
      <c r="ODD1" s="6"/>
      <c r="ODE1" s="6"/>
      <c r="ODF1" s="6"/>
      <c r="ODG1" s="6"/>
      <c r="ODH1" s="6"/>
      <c r="ODI1" s="6"/>
      <c r="ODJ1" s="6"/>
      <c r="ODK1" s="6"/>
      <c r="ODL1" s="6"/>
      <c r="ODM1" s="6"/>
      <c r="ODN1" s="6"/>
      <c r="ODO1" s="6"/>
      <c r="ODP1" s="6"/>
      <c r="ODQ1" s="6"/>
      <c r="ODR1" s="6"/>
      <c r="ODS1" s="6"/>
      <c r="ODT1" s="6"/>
      <c r="ODU1" s="6"/>
      <c r="ODV1" s="6"/>
      <c r="ODW1" s="6"/>
      <c r="ODX1" s="6"/>
      <c r="ODY1" s="6"/>
      <c r="ODZ1" s="6"/>
      <c r="OEA1" s="6"/>
      <c r="OEB1" s="6"/>
      <c r="OEC1" s="6"/>
      <c r="OED1" s="6"/>
      <c r="OEE1" s="6"/>
      <c r="OEF1" s="6"/>
      <c r="OEG1" s="6"/>
      <c r="OEH1" s="6"/>
      <c r="OEI1" s="6"/>
      <c r="OEJ1" s="6"/>
      <c r="OEK1" s="6"/>
      <c r="OEL1" s="6"/>
      <c r="OEM1" s="6"/>
      <c r="OEN1" s="6"/>
      <c r="OEO1" s="6"/>
      <c r="OEP1" s="6"/>
      <c r="OEQ1" s="6"/>
      <c r="OER1" s="6"/>
      <c r="OES1" s="6"/>
      <c r="OET1" s="6"/>
      <c r="OEU1" s="6"/>
      <c r="OEV1" s="6"/>
      <c r="OEW1" s="6"/>
      <c r="OEX1" s="6"/>
      <c r="OEY1" s="6"/>
      <c r="OEZ1" s="6"/>
      <c r="OFA1" s="6"/>
      <c r="OFB1" s="6"/>
      <c r="OFC1" s="6"/>
      <c r="OFD1" s="6"/>
      <c r="OFE1" s="6"/>
      <c r="OFF1" s="6"/>
      <c r="OFG1" s="6"/>
      <c r="OFH1" s="6"/>
      <c r="OFI1" s="6"/>
      <c r="OFJ1" s="6"/>
      <c r="OFK1" s="6"/>
      <c r="OFL1" s="6"/>
      <c r="OFM1" s="6"/>
      <c r="OFN1" s="6"/>
      <c r="OFO1" s="6"/>
      <c r="OFP1" s="6"/>
      <c r="OFQ1" s="6"/>
      <c r="OFR1" s="6"/>
      <c r="OFS1" s="6"/>
      <c r="OFT1" s="6"/>
      <c r="OFU1" s="6"/>
      <c r="OFV1" s="6"/>
      <c r="OFW1" s="6"/>
      <c r="OFX1" s="6"/>
      <c r="OFY1" s="6"/>
      <c r="OFZ1" s="6"/>
      <c r="OGA1" s="6"/>
      <c r="OGB1" s="6"/>
      <c r="OGC1" s="6"/>
      <c r="OGD1" s="6"/>
      <c r="OGE1" s="6"/>
      <c r="OGF1" s="6"/>
      <c r="OGG1" s="6"/>
      <c r="OGH1" s="6"/>
      <c r="OGI1" s="6"/>
      <c r="OGJ1" s="6"/>
      <c r="OGK1" s="6"/>
      <c r="OGL1" s="6"/>
      <c r="OGM1" s="6"/>
      <c r="OGN1" s="6"/>
      <c r="OGO1" s="6"/>
      <c r="OGP1" s="6"/>
      <c r="OGQ1" s="6"/>
      <c r="OGR1" s="6"/>
      <c r="OGS1" s="6"/>
      <c r="OGT1" s="6"/>
      <c r="OGU1" s="6"/>
      <c r="OGV1" s="6"/>
      <c r="OGW1" s="6"/>
      <c r="OGX1" s="6"/>
      <c r="OGY1" s="6"/>
      <c r="OGZ1" s="6"/>
      <c r="OHA1" s="6"/>
      <c r="OHB1" s="6"/>
      <c r="OHC1" s="6"/>
      <c r="OHD1" s="6"/>
      <c r="OHE1" s="6"/>
      <c r="OHF1" s="6"/>
      <c r="OHG1" s="6"/>
      <c r="OHH1" s="6"/>
      <c r="OHI1" s="6"/>
      <c r="OHJ1" s="6"/>
      <c r="OHK1" s="6"/>
      <c r="OHL1" s="6"/>
      <c r="OHM1" s="6"/>
      <c r="OHN1" s="6"/>
      <c r="OHO1" s="6"/>
      <c r="OHP1" s="6"/>
      <c r="OHQ1" s="6"/>
      <c r="OHR1" s="6"/>
      <c r="OHS1" s="6"/>
      <c r="OHT1" s="6"/>
      <c r="OHU1" s="6"/>
      <c r="OHV1" s="6"/>
      <c r="OHW1" s="6"/>
      <c r="OHX1" s="6"/>
      <c r="OHY1" s="6"/>
      <c r="OHZ1" s="6"/>
      <c r="OIA1" s="6"/>
      <c r="OIB1" s="6"/>
      <c r="OIC1" s="6"/>
      <c r="OID1" s="6"/>
      <c r="OIE1" s="6"/>
      <c r="OIF1" s="6"/>
      <c r="OIG1" s="6"/>
      <c r="OIH1" s="6"/>
      <c r="OII1" s="6"/>
      <c r="OIJ1" s="6"/>
      <c r="OIK1" s="6"/>
      <c r="OIL1" s="6"/>
      <c r="OIM1" s="6"/>
      <c r="OIN1" s="6"/>
      <c r="OIO1" s="6"/>
      <c r="OIP1" s="6"/>
      <c r="OIQ1" s="6"/>
      <c r="OIR1" s="6"/>
      <c r="OIS1" s="6"/>
      <c r="OIT1" s="6"/>
      <c r="OIU1" s="6"/>
      <c r="OIV1" s="6"/>
      <c r="OIW1" s="6"/>
      <c r="OIX1" s="6"/>
      <c r="OIY1" s="6"/>
      <c r="OIZ1" s="6"/>
      <c r="OJA1" s="6"/>
      <c r="OJB1" s="6"/>
      <c r="OJC1" s="6"/>
      <c r="OJD1" s="6"/>
      <c r="OJE1" s="6"/>
      <c r="OJF1" s="6"/>
      <c r="OJG1" s="6"/>
      <c r="OJH1" s="6"/>
      <c r="OJI1" s="6"/>
      <c r="OJJ1" s="6"/>
      <c r="OJK1" s="6"/>
      <c r="OJL1" s="6"/>
      <c r="OJM1" s="6"/>
      <c r="OJN1" s="6"/>
      <c r="OJO1" s="6"/>
      <c r="OJP1" s="6"/>
      <c r="OJQ1" s="6"/>
      <c r="OJR1" s="6"/>
      <c r="OJS1" s="6"/>
      <c r="OJT1" s="6"/>
      <c r="OJU1" s="6"/>
      <c r="OJV1" s="6"/>
      <c r="OJW1" s="6"/>
      <c r="OJX1" s="6"/>
      <c r="OJY1" s="6"/>
      <c r="OJZ1" s="6"/>
      <c r="OKA1" s="6"/>
      <c r="OKB1" s="6"/>
      <c r="OKC1" s="6"/>
      <c r="OKD1" s="6"/>
      <c r="OKE1" s="6"/>
      <c r="OKF1" s="6"/>
      <c r="OKG1" s="6"/>
      <c r="OKH1" s="6"/>
      <c r="OKI1" s="6"/>
      <c r="OKJ1" s="6"/>
      <c r="OKK1" s="6"/>
      <c r="OKL1" s="6"/>
      <c r="OKM1" s="6"/>
      <c r="OKN1" s="6"/>
      <c r="OKO1" s="6"/>
      <c r="OKP1" s="6"/>
      <c r="OKQ1" s="6"/>
      <c r="OKR1" s="6"/>
      <c r="OKS1" s="6"/>
      <c r="OKT1" s="6"/>
      <c r="OKU1" s="6"/>
      <c r="OKV1" s="6"/>
      <c r="OKW1" s="6"/>
      <c r="OKX1" s="6"/>
      <c r="OKY1" s="6"/>
      <c r="OKZ1" s="6"/>
      <c r="OLA1" s="6"/>
      <c r="OLB1" s="6"/>
      <c r="OLC1" s="6"/>
      <c r="OLD1" s="6"/>
      <c r="OLE1" s="6"/>
      <c r="OLF1" s="6"/>
      <c r="OLG1" s="6"/>
      <c r="OLH1" s="6"/>
      <c r="OLI1" s="6"/>
      <c r="OLJ1" s="6"/>
      <c r="OLK1" s="6"/>
      <c r="OLL1" s="6"/>
      <c r="OLM1" s="6"/>
      <c r="OLN1" s="6"/>
      <c r="OLO1" s="6"/>
      <c r="OLP1" s="6"/>
      <c r="OLQ1" s="6"/>
      <c r="OLR1" s="6"/>
      <c r="OLS1" s="6"/>
      <c r="OLT1" s="6"/>
      <c r="OLU1" s="6"/>
      <c r="OLV1" s="6"/>
      <c r="OLW1" s="6"/>
      <c r="OLX1" s="6"/>
      <c r="OLY1" s="6"/>
      <c r="OLZ1" s="6"/>
      <c r="OMA1" s="6"/>
      <c r="OMB1" s="6"/>
      <c r="OMC1" s="6"/>
      <c r="OMD1" s="6"/>
      <c r="OME1" s="6"/>
      <c r="OMF1" s="6"/>
      <c r="OMG1" s="6"/>
      <c r="OMH1" s="6"/>
      <c r="OMI1" s="6"/>
      <c r="OMJ1" s="6"/>
      <c r="OMK1" s="6"/>
      <c r="OML1" s="6"/>
      <c r="OMM1" s="6"/>
      <c r="OMN1" s="6"/>
      <c r="OMO1" s="6"/>
      <c r="OMP1" s="6"/>
      <c r="OMQ1" s="6"/>
      <c r="OMR1" s="6"/>
      <c r="OMS1" s="6"/>
      <c r="OMT1" s="6"/>
      <c r="OMU1" s="6"/>
      <c r="OMV1" s="6"/>
      <c r="OMW1" s="6"/>
      <c r="OMX1" s="6"/>
      <c r="OMY1" s="6"/>
      <c r="OMZ1" s="6"/>
      <c r="ONA1" s="6"/>
      <c r="ONB1" s="6"/>
      <c r="ONC1" s="6"/>
      <c r="OND1" s="6"/>
      <c r="ONE1" s="6"/>
      <c r="ONF1" s="6"/>
      <c r="ONG1" s="6"/>
      <c r="ONH1" s="6"/>
      <c r="ONI1" s="6"/>
      <c r="ONJ1" s="6"/>
      <c r="ONK1" s="6"/>
      <c r="ONL1" s="6"/>
      <c r="ONM1" s="6"/>
      <c r="ONN1" s="6"/>
      <c r="ONO1" s="6"/>
      <c r="ONP1" s="6"/>
      <c r="ONQ1" s="6"/>
      <c r="ONR1" s="6"/>
      <c r="ONS1" s="6"/>
      <c r="ONT1" s="6"/>
      <c r="ONU1" s="6"/>
      <c r="ONV1" s="6"/>
      <c r="ONW1" s="6"/>
      <c r="ONX1" s="6"/>
      <c r="ONY1" s="6"/>
      <c r="ONZ1" s="6"/>
      <c r="OOA1" s="6"/>
      <c r="OOB1" s="6"/>
      <c r="OOC1" s="6"/>
      <c r="OOD1" s="6"/>
      <c r="OOE1" s="6"/>
      <c r="OOF1" s="6"/>
      <c r="OOG1" s="6"/>
      <c r="OOH1" s="6"/>
      <c r="OOI1" s="6"/>
      <c r="OOJ1" s="6"/>
      <c r="OOK1" s="6"/>
      <c r="OOL1" s="6"/>
      <c r="OOM1" s="6"/>
      <c r="OON1" s="6"/>
      <c r="OOO1" s="6"/>
      <c r="OOP1" s="6"/>
      <c r="OOQ1" s="6"/>
      <c r="OOR1" s="6"/>
      <c r="OOS1" s="6"/>
      <c r="OOT1" s="6"/>
      <c r="OOU1" s="6"/>
      <c r="OOV1" s="6"/>
      <c r="OOW1" s="6"/>
      <c r="OOX1" s="6"/>
      <c r="OOY1" s="6"/>
      <c r="OOZ1" s="6"/>
      <c r="OPA1" s="6"/>
      <c r="OPB1" s="6"/>
      <c r="OPC1" s="6"/>
      <c r="OPD1" s="6"/>
      <c r="OPE1" s="6"/>
      <c r="OPF1" s="6"/>
      <c r="OPG1" s="6"/>
      <c r="OPH1" s="6"/>
      <c r="OPI1" s="6"/>
      <c r="OPJ1" s="6"/>
      <c r="OPK1" s="6"/>
      <c r="OPL1" s="6"/>
      <c r="OPM1" s="6"/>
      <c r="OPN1" s="6"/>
      <c r="OPO1" s="6"/>
      <c r="OPP1" s="6"/>
      <c r="OPQ1" s="6"/>
      <c r="OPR1" s="6"/>
      <c r="OPS1" s="6"/>
      <c r="OPT1" s="6"/>
      <c r="OPU1" s="6"/>
      <c r="OPV1" s="6"/>
      <c r="OPW1" s="6"/>
      <c r="OPX1" s="6"/>
      <c r="OPY1" s="6"/>
      <c r="OPZ1" s="6"/>
      <c r="OQA1" s="6"/>
      <c r="OQB1" s="6"/>
      <c r="OQC1" s="6"/>
      <c r="OQD1" s="6"/>
      <c r="OQE1" s="6"/>
      <c r="OQF1" s="6"/>
      <c r="OQG1" s="6"/>
      <c r="OQH1" s="6"/>
      <c r="OQI1" s="6"/>
      <c r="OQJ1" s="6"/>
      <c r="OQK1" s="6"/>
      <c r="OQL1" s="6"/>
      <c r="OQM1" s="6"/>
      <c r="OQN1" s="6"/>
      <c r="OQO1" s="6"/>
      <c r="OQP1" s="6"/>
      <c r="OQQ1" s="6"/>
      <c r="OQR1" s="6"/>
      <c r="OQS1" s="6"/>
      <c r="OQT1" s="6"/>
      <c r="OQU1" s="6"/>
      <c r="OQV1" s="6"/>
      <c r="OQW1" s="6"/>
      <c r="OQX1" s="6"/>
      <c r="OQY1" s="6"/>
      <c r="OQZ1" s="6"/>
      <c r="ORA1" s="6"/>
      <c r="ORB1" s="6"/>
      <c r="ORC1" s="6"/>
      <c r="ORD1" s="6"/>
      <c r="ORE1" s="6"/>
      <c r="ORF1" s="6"/>
      <c r="ORG1" s="6"/>
      <c r="ORH1" s="6"/>
      <c r="ORI1" s="6"/>
      <c r="ORJ1" s="6"/>
      <c r="ORK1" s="6"/>
      <c r="ORL1" s="6"/>
      <c r="ORM1" s="6"/>
      <c r="ORN1" s="6"/>
      <c r="ORO1" s="6"/>
      <c r="ORP1" s="6"/>
      <c r="ORQ1" s="6"/>
      <c r="ORR1" s="6"/>
      <c r="ORS1" s="6"/>
      <c r="ORT1" s="6"/>
      <c r="ORU1" s="6"/>
      <c r="ORV1" s="6"/>
      <c r="ORW1" s="6"/>
      <c r="ORX1" s="6"/>
      <c r="ORY1" s="6"/>
      <c r="ORZ1" s="6"/>
      <c r="OSA1" s="6"/>
      <c r="OSB1" s="6"/>
      <c r="OSC1" s="6"/>
      <c r="OSD1" s="6"/>
      <c r="OSE1" s="6"/>
      <c r="OSF1" s="6"/>
      <c r="OSG1" s="6"/>
      <c r="OSH1" s="6"/>
      <c r="OSI1" s="6"/>
      <c r="OSJ1" s="6"/>
      <c r="OSK1" s="6"/>
      <c r="OSL1" s="6"/>
      <c r="OSM1" s="6"/>
      <c r="OSN1" s="6"/>
      <c r="OSO1" s="6"/>
      <c r="OSP1" s="6"/>
      <c r="OSQ1" s="6"/>
      <c r="OSR1" s="6"/>
      <c r="OSS1" s="6"/>
      <c r="OST1" s="6"/>
      <c r="OSU1" s="6"/>
      <c r="OSV1" s="6"/>
      <c r="OSW1" s="6"/>
      <c r="OSX1" s="6"/>
      <c r="OSY1" s="6"/>
      <c r="OSZ1" s="6"/>
      <c r="OTA1" s="6"/>
      <c r="OTB1" s="6"/>
      <c r="OTC1" s="6"/>
      <c r="OTD1" s="6"/>
      <c r="OTE1" s="6"/>
      <c r="OTF1" s="6"/>
      <c r="OTG1" s="6"/>
      <c r="OTH1" s="6"/>
      <c r="OTI1" s="6"/>
      <c r="OTJ1" s="6"/>
      <c r="OTK1" s="6"/>
      <c r="OTL1" s="6"/>
      <c r="OTM1" s="6"/>
      <c r="OTN1" s="6"/>
      <c r="OTO1" s="6"/>
      <c r="OTP1" s="6"/>
      <c r="OTQ1" s="6"/>
      <c r="OTR1" s="6"/>
      <c r="OTS1" s="6"/>
      <c r="OTT1" s="6"/>
      <c r="OTU1" s="6"/>
      <c r="OTV1" s="6"/>
      <c r="OTW1" s="6"/>
      <c r="OTX1" s="6"/>
      <c r="OTY1" s="6"/>
      <c r="OTZ1" s="6"/>
      <c r="OUA1" s="6"/>
      <c r="OUB1" s="6"/>
      <c r="OUC1" s="6"/>
      <c r="OUD1" s="6"/>
      <c r="OUE1" s="6"/>
      <c r="OUF1" s="6"/>
      <c r="OUG1" s="6"/>
      <c r="OUH1" s="6"/>
      <c r="OUI1" s="6"/>
      <c r="OUJ1" s="6"/>
      <c r="OUK1" s="6"/>
      <c r="OUL1" s="6"/>
      <c r="OUM1" s="6"/>
      <c r="OUN1" s="6"/>
      <c r="OUO1" s="6"/>
      <c r="OUP1" s="6"/>
      <c r="OUQ1" s="6"/>
      <c r="OUR1" s="6"/>
      <c r="OUS1" s="6"/>
      <c r="OUT1" s="6"/>
      <c r="OUU1" s="6"/>
      <c r="OUV1" s="6"/>
      <c r="OUW1" s="6"/>
      <c r="OUX1" s="6"/>
      <c r="OUY1" s="6"/>
      <c r="OUZ1" s="6"/>
      <c r="OVA1" s="6"/>
      <c r="OVB1" s="6"/>
      <c r="OVC1" s="6"/>
      <c r="OVD1" s="6"/>
      <c r="OVE1" s="6"/>
      <c r="OVF1" s="6"/>
      <c r="OVG1" s="6"/>
      <c r="OVH1" s="6"/>
      <c r="OVI1" s="6"/>
      <c r="OVJ1" s="6"/>
      <c r="OVK1" s="6"/>
      <c r="OVL1" s="6"/>
      <c r="OVM1" s="6"/>
      <c r="OVN1" s="6"/>
      <c r="OVO1" s="6"/>
      <c r="OVP1" s="6"/>
      <c r="OVQ1" s="6"/>
      <c r="OVR1" s="6"/>
      <c r="OVS1" s="6"/>
      <c r="OVT1" s="6"/>
      <c r="OVU1" s="6"/>
      <c r="OVV1" s="6"/>
      <c r="OVW1" s="6"/>
      <c r="OVX1" s="6"/>
      <c r="OVY1" s="6"/>
      <c r="OVZ1" s="6"/>
      <c r="OWA1" s="6"/>
      <c r="OWB1" s="6"/>
      <c r="OWC1" s="6"/>
      <c r="OWD1" s="6"/>
      <c r="OWE1" s="6"/>
      <c r="OWF1" s="6"/>
      <c r="OWG1" s="6"/>
      <c r="OWH1" s="6"/>
      <c r="OWI1" s="6"/>
      <c r="OWJ1" s="6"/>
      <c r="OWK1" s="6"/>
      <c r="OWL1" s="6"/>
      <c r="OWM1" s="6"/>
      <c r="OWN1" s="6"/>
      <c r="OWO1" s="6"/>
      <c r="OWP1" s="6"/>
      <c r="OWQ1" s="6"/>
      <c r="OWR1" s="6"/>
      <c r="OWS1" s="6"/>
      <c r="OWT1" s="6"/>
      <c r="OWU1" s="6"/>
      <c r="OWV1" s="6"/>
      <c r="OWW1" s="6"/>
      <c r="OWX1" s="6"/>
      <c r="OWY1" s="6"/>
      <c r="OWZ1" s="6"/>
      <c r="OXA1" s="6"/>
      <c r="OXB1" s="6"/>
      <c r="OXC1" s="6"/>
      <c r="OXD1" s="6"/>
      <c r="OXE1" s="6"/>
      <c r="OXF1" s="6"/>
      <c r="OXG1" s="6"/>
      <c r="OXH1" s="6"/>
      <c r="OXI1" s="6"/>
      <c r="OXJ1" s="6"/>
      <c r="OXK1" s="6"/>
      <c r="OXL1" s="6"/>
      <c r="OXM1" s="6"/>
      <c r="OXN1" s="6"/>
      <c r="OXO1" s="6"/>
      <c r="OXP1" s="6"/>
      <c r="OXQ1" s="6"/>
      <c r="OXR1" s="6"/>
      <c r="OXS1" s="6"/>
      <c r="OXT1" s="6"/>
      <c r="OXU1" s="6"/>
      <c r="OXV1" s="6"/>
      <c r="OXW1" s="6"/>
      <c r="OXX1" s="6"/>
      <c r="OXY1" s="6"/>
      <c r="OXZ1" s="6"/>
      <c r="OYA1" s="6"/>
      <c r="OYB1" s="6"/>
      <c r="OYC1" s="6"/>
      <c r="OYD1" s="6"/>
      <c r="OYE1" s="6"/>
      <c r="OYF1" s="6"/>
      <c r="OYG1" s="6"/>
      <c r="OYH1" s="6"/>
      <c r="OYI1" s="6"/>
      <c r="OYJ1" s="6"/>
      <c r="OYK1" s="6"/>
      <c r="OYL1" s="6"/>
      <c r="OYM1" s="6"/>
      <c r="OYN1" s="6"/>
      <c r="OYO1" s="6"/>
      <c r="OYP1" s="6"/>
      <c r="OYQ1" s="6"/>
      <c r="OYR1" s="6"/>
      <c r="OYS1" s="6"/>
      <c r="OYT1" s="6"/>
      <c r="OYU1" s="6"/>
      <c r="OYV1" s="6"/>
      <c r="OYW1" s="6"/>
      <c r="OYX1" s="6"/>
      <c r="OYY1" s="6"/>
      <c r="OYZ1" s="6"/>
      <c r="OZA1" s="6"/>
      <c r="OZB1" s="6"/>
      <c r="OZC1" s="6"/>
      <c r="OZD1" s="6"/>
      <c r="OZE1" s="6"/>
      <c r="OZF1" s="6"/>
      <c r="OZG1" s="6"/>
      <c r="OZH1" s="6"/>
      <c r="OZI1" s="6"/>
      <c r="OZJ1" s="6"/>
      <c r="OZK1" s="6"/>
      <c r="OZL1" s="6"/>
      <c r="OZM1" s="6"/>
      <c r="OZN1" s="6"/>
      <c r="OZO1" s="6"/>
      <c r="OZP1" s="6"/>
      <c r="OZQ1" s="6"/>
      <c r="OZR1" s="6"/>
      <c r="OZS1" s="6"/>
      <c r="OZT1" s="6"/>
      <c r="OZU1" s="6"/>
      <c r="OZV1" s="6"/>
      <c r="OZW1" s="6"/>
      <c r="OZX1" s="6"/>
      <c r="OZY1" s="6"/>
      <c r="OZZ1" s="6"/>
      <c r="PAA1" s="6"/>
      <c r="PAB1" s="6"/>
      <c r="PAC1" s="6"/>
      <c r="PAD1" s="6"/>
      <c r="PAE1" s="6"/>
      <c r="PAF1" s="6"/>
      <c r="PAG1" s="6"/>
      <c r="PAH1" s="6"/>
      <c r="PAI1" s="6"/>
      <c r="PAJ1" s="6"/>
      <c r="PAK1" s="6"/>
      <c r="PAL1" s="6"/>
      <c r="PAM1" s="6"/>
      <c r="PAN1" s="6"/>
      <c r="PAO1" s="6"/>
      <c r="PAP1" s="6"/>
      <c r="PAQ1" s="6"/>
      <c r="PAR1" s="6"/>
      <c r="PAS1" s="6"/>
      <c r="PAT1" s="6"/>
      <c r="PAU1" s="6"/>
      <c r="PAV1" s="6"/>
      <c r="PAW1" s="6"/>
      <c r="PAX1" s="6"/>
      <c r="PAY1" s="6"/>
      <c r="PAZ1" s="6"/>
      <c r="PBA1" s="6"/>
      <c r="PBB1" s="6"/>
      <c r="PBC1" s="6"/>
      <c r="PBD1" s="6"/>
      <c r="PBE1" s="6"/>
      <c r="PBF1" s="6"/>
      <c r="PBG1" s="6"/>
      <c r="PBH1" s="6"/>
      <c r="PBI1" s="6"/>
      <c r="PBJ1" s="6"/>
      <c r="PBK1" s="6"/>
      <c r="PBL1" s="6"/>
      <c r="PBM1" s="6"/>
      <c r="PBN1" s="6"/>
      <c r="PBO1" s="6"/>
      <c r="PBP1" s="6"/>
      <c r="PBQ1" s="6"/>
      <c r="PBR1" s="6"/>
      <c r="PBS1" s="6"/>
      <c r="PBT1" s="6"/>
      <c r="PBU1" s="6"/>
      <c r="PBV1" s="6"/>
      <c r="PBW1" s="6"/>
      <c r="PBX1" s="6"/>
      <c r="PBY1" s="6"/>
      <c r="PBZ1" s="6"/>
      <c r="PCA1" s="6"/>
      <c r="PCB1" s="6"/>
      <c r="PCC1" s="6"/>
      <c r="PCD1" s="6"/>
      <c r="PCE1" s="6"/>
      <c r="PCF1" s="6"/>
      <c r="PCG1" s="6"/>
      <c r="PCH1" s="6"/>
      <c r="PCI1" s="6"/>
      <c r="PCJ1" s="6"/>
      <c r="PCK1" s="6"/>
      <c r="PCL1" s="6"/>
      <c r="PCM1" s="6"/>
      <c r="PCN1" s="6"/>
      <c r="PCO1" s="6"/>
      <c r="PCP1" s="6"/>
      <c r="PCQ1" s="6"/>
      <c r="PCR1" s="6"/>
      <c r="PCS1" s="6"/>
      <c r="PCT1" s="6"/>
      <c r="PCU1" s="6"/>
      <c r="PCV1" s="6"/>
      <c r="PCW1" s="6"/>
      <c r="PCX1" s="6"/>
      <c r="PCY1" s="6"/>
      <c r="PCZ1" s="6"/>
      <c r="PDA1" s="6"/>
      <c r="PDB1" s="6"/>
      <c r="PDC1" s="6"/>
      <c r="PDD1" s="6"/>
      <c r="PDE1" s="6"/>
      <c r="PDF1" s="6"/>
      <c r="PDG1" s="6"/>
      <c r="PDH1" s="6"/>
      <c r="PDI1" s="6"/>
      <c r="PDJ1" s="6"/>
      <c r="PDK1" s="6"/>
      <c r="PDL1" s="6"/>
      <c r="PDM1" s="6"/>
      <c r="PDN1" s="6"/>
      <c r="PDO1" s="6"/>
      <c r="PDP1" s="6"/>
      <c r="PDQ1" s="6"/>
      <c r="PDR1" s="6"/>
      <c r="PDS1" s="6"/>
      <c r="PDT1" s="6"/>
      <c r="PDU1" s="6"/>
      <c r="PDV1" s="6"/>
      <c r="PDW1" s="6"/>
      <c r="PDX1" s="6"/>
      <c r="PDY1" s="6"/>
      <c r="PDZ1" s="6"/>
      <c r="PEA1" s="6"/>
      <c r="PEB1" s="6"/>
      <c r="PEC1" s="6"/>
      <c r="PED1" s="6"/>
      <c r="PEE1" s="6"/>
      <c r="PEF1" s="6"/>
      <c r="PEG1" s="6"/>
      <c r="PEH1" s="6"/>
      <c r="PEI1" s="6"/>
      <c r="PEJ1" s="6"/>
      <c r="PEK1" s="6"/>
      <c r="PEL1" s="6"/>
      <c r="PEM1" s="6"/>
      <c r="PEN1" s="6"/>
      <c r="PEO1" s="6"/>
      <c r="PEP1" s="6"/>
      <c r="PEQ1" s="6"/>
      <c r="PER1" s="6"/>
      <c r="PES1" s="6"/>
      <c r="PET1" s="6"/>
      <c r="PEU1" s="6"/>
      <c r="PEV1" s="6"/>
      <c r="PEW1" s="6"/>
      <c r="PEX1" s="6"/>
      <c r="PEY1" s="6"/>
      <c r="PEZ1" s="6"/>
      <c r="PFA1" s="6"/>
      <c r="PFB1" s="6"/>
      <c r="PFC1" s="6"/>
      <c r="PFD1" s="6"/>
      <c r="PFE1" s="6"/>
      <c r="PFF1" s="6"/>
      <c r="PFG1" s="6"/>
      <c r="PFH1" s="6"/>
      <c r="PFI1" s="6"/>
      <c r="PFJ1" s="6"/>
      <c r="PFK1" s="6"/>
      <c r="PFL1" s="6"/>
      <c r="PFM1" s="6"/>
      <c r="PFN1" s="6"/>
      <c r="PFO1" s="6"/>
      <c r="PFP1" s="6"/>
      <c r="PFQ1" s="6"/>
      <c r="PFR1" s="6"/>
      <c r="PFS1" s="6"/>
      <c r="PFT1" s="6"/>
      <c r="PFU1" s="6"/>
      <c r="PFV1" s="6"/>
      <c r="PFW1" s="6"/>
      <c r="PFX1" s="6"/>
      <c r="PFY1" s="6"/>
      <c r="PFZ1" s="6"/>
      <c r="PGA1" s="6"/>
      <c r="PGB1" s="6"/>
      <c r="PGC1" s="6"/>
      <c r="PGD1" s="6"/>
      <c r="PGE1" s="6"/>
      <c r="PGF1" s="6"/>
      <c r="PGG1" s="6"/>
      <c r="PGH1" s="6"/>
      <c r="PGI1" s="6"/>
      <c r="PGJ1" s="6"/>
      <c r="PGK1" s="6"/>
      <c r="PGL1" s="6"/>
      <c r="PGM1" s="6"/>
      <c r="PGN1" s="6"/>
      <c r="PGO1" s="6"/>
      <c r="PGP1" s="6"/>
      <c r="PGQ1" s="6"/>
      <c r="PGR1" s="6"/>
      <c r="PGS1" s="6"/>
      <c r="PGT1" s="6"/>
      <c r="PGU1" s="6"/>
      <c r="PGV1" s="6"/>
      <c r="PGW1" s="6"/>
      <c r="PGX1" s="6"/>
      <c r="PGY1" s="6"/>
      <c r="PGZ1" s="6"/>
      <c r="PHA1" s="6"/>
      <c r="PHB1" s="6"/>
      <c r="PHC1" s="6"/>
      <c r="PHD1" s="6"/>
      <c r="PHE1" s="6"/>
      <c r="PHF1" s="6"/>
      <c r="PHG1" s="6"/>
      <c r="PHH1" s="6"/>
      <c r="PHI1" s="6"/>
      <c r="PHJ1" s="6"/>
      <c r="PHK1" s="6"/>
      <c r="PHL1" s="6"/>
      <c r="PHM1" s="6"/>
      <c r="PHN1" s="6"/>
      <c r="PHO1" s="6"/>
      <c r="PHP1" s="6"/>
      <c r="PHQ1" s="6"/>
      <c r="PHR1" s="6"/>
      <c r="PHS1" s="6"/>
      <c r="PHT1" s="6"/>
      <c r="PHU1" s="6"/>
      <c r="PHV1" s="6"/>
      <c r="PHW1" s="6"/>
      <c r="PHX1" s="6"/>
      <c r="PHY1" s="6"/>
      <c r="PHZ1" s="6"/>
      <c r="PIA1" s="6"/>
      <c r="PIB1" s="6"/>
      <c r="PIC1" s="6"/>
      <c r="PID1" s="6"/>
      <c r="PIE1" s="6"/>
      <c r="PIF1" s="6"/>
      <c r="PIG1" s="6"/>
      <c r="PIH1" s="6"/>
      <c r="PII1" s="6"/>
      <c r="PIJ1" s="6"/>
      <c r="PIK1" s="6"/>
      <c r="PIL1" s="6"/>
      <c r="PIM1" s="6"/>
      <c r="PIN1" s="6"/>
      <c r="PIO1" s="6"/>
      <c r="PIP1" s="6"/>
      <c r="PIQ1" s="6"/>
      <c r="PIR1" s="6"/>
      <c r="PIS1" s="6"/>
      <c r="PIT1" s="6"/>
      <c r="PIU1" s="6"/>
      <c r="PIV1" s="6"/>
      <c r="PIW1" s="6"/>
      <c r="PIX1" s="6"/>
      <c r="PIY1" s="6"/>
      <c r="PIZ1" s="6"/>
      <c r="PJA1" s="6"/>
      <c r="PJB1" s="6"/>
      <c r="PJC1" s="6"/>
      <c r="PJD1" s="6"/>
      <c r="PJE1" s="6"/>
      <c r="PJF1" s="6"/>
      <c r="PJG1" s="6"/>
      <c r="PJH1" s="6"/>
      <c r="PJI1" s="6"/>
      <c r="PJJ1" s="6"/>
      <c r="PJK1" s="6"/>
      <c r="PJL1" s="6"/>
      <c r="PJM1" s="6"/>
      <c r="PJN1" s="6"/>
      <c r="PJO1" s="6"/>
      <c r="PJP1" s="6"/>
      <c r="PJQ1" s="6"/>
      <c r="PJR1" s="6"/>
      <c r="PJS1" s="6"/>
      <c r="PJT1" s="6"/>
      <c r="PJU1" s="6"/>
      <c r="PJV1" s="6"/>
      <c r="PJW1" s="6"/>
      <c r="PJX1" s="6"/>
      <c r="PJY1" s="6"/>
      <c r="PJZ1" s="6"/>
      <c r="PKA1" s="6"/>
      <c r="PKB1" s="6"/>
      <c r="PKC1" s="6"/>
      <c r="PKD1" s="6"/>
      <c r="PKE1" s="6"/>
      <c r="PKF1" s="6"/>
      <c r="PKG1" s="6"/>
      <c r="PKH1" s="6"/>
      <c r="PKI1" s="6"/>
      <c r="PKJ1" s="6"/>
      <c r="PKK1" s="6"/>
      <c r="PKL1" s="6"/>
      <c r="PKM1" s="6"/>
      <c r="PKN1" s="6"/>
      <c r="PKO1" s="6"/>
      <c r="PKP1" s="6"/>
      <c r="PKQ1" s="6"/>
      <c r="PKR1" s="6"/>
      <c r="PKS1" s="6"/>
      <c r="PKT1" s="6"/>
      <c r="PKU1" s="6"/>
      <c r="PKV1" s="6"/>
      <c r="PKW1" s="6"/>
      <c r="PKX1" s="6"/>
      <c r="PKY1" s="6"/>
      <c r="PKZ1" s="6"/>
      <c r="PLA1" s="6"/>
      <c r="PLB1" s="6"/>
      <c r="PLC1" s="6"/>
      <c r="PLD1" s="6"/>
      <c r="PLE1" s="6"/>
      <c r="PLF1" s="6"/>
      <c r="PLG1" s="6"/>
      <c r="PLH1" s="6"/>
      <c r="PLI1" s="6"/>
      <c r="PLJ1" s="6"/>
      <c r="PLK1" s="6"/>
      <c r="PLL1" s="6"/>
      <c r="PLM1" s="6"/>
      <c r="PLN1" s="6"/>
      <c r="PLO1" s="6"/>
      <c r="PLP1" s="6"/>
      <c r="PLQ1" s="6"/>
      <c r="PLR1" s="6"/>
      <c r="PLS1" s="6"/>
      <c r="PLT1" s="6"/>
      <c r="PLU1" s="6"/>
      <c r="PLV1" s="6"/>
      <c r="PLW1" s="6"/>
      <c r="PLX1" s="6"/>
      <c r="PLY1" s="6"/>
      <c r="PLZ1" s="6"/>
      <c r="PMA1" s="6"/>
      <c r="PMB1" s="6"/>
      <c r="PMC1" s="6"/>
      <c r="PMD1" s="6"/>
      <c r="PME1" s="6"/>
      <c r="PMF1" s="6"/>
      <c r="PMG1" s="6"/>
      <c r="PMH1" s="6"/>
      <c r="PMI1" s="6"/>
      <c r="PMJ1" s="6"/>
      <c r="PMK1" s="6"/>
      <c r="PML1" s="6"/>
      <c r="PMM1" s="6"/>
      <c r="PMN1" s="6"/>
      <c r="PMO1" s="6"/>
      <c r="PMP1" s="6"/>
      <c r="PMQ1" s="6"/>
      <c r="PMR1" s="6"/>
      <c r="PMS1" s="6"/>
      <c r="PMT1" s="6"/>
      <c r="PMU1" s="6"/>
      <c r="PMV1" s="6"/>
      <c r="PMW1" s="6"/>
      <c r="PMX1" s="6"/>
      <c r="PMY1" s="6"/>
      <c r="PMZ1" s="6"/>
      <c r="PNA1" s="6"/>
      <c r="PNB1" s="6"/>
      <c r="PNC1" s="6"/>
      <c r="PND1" s="6"/>
      <c r="PNE1" s="6"/>
      <c r="PNF1" s="6"/>
      <c r="PNG1" s="6"/>
      <c r="PNH1" s="6"/>
      <c r="PNI1" s="6"/>
      <c r="PNJ1" s="6"/>
      <c r="PNK1" s="6"/>
      <c r="PNL1" s="6"/>
      <c r="PNM1" s="6"/>
      <c r="PNN1" s="6"/>
      <c r="PNO1" s="6"/>
      <c r="PNP1" s="6"/>
      <c r="PNQ1" s="6"/>
      <c r="PNR1" s="6"/>
      <c r="PNS1" s="6"/>
      <c r="PNT1" s="6"/>
      <c r="PNU1" s="6"/>
      <c r="PNV1" s="6"/>
      <c r="PNW1" s="6"/>
      <c r="PNX1" s="6"/>
      <c r="PNY1" s="6"/>
      <c r="PNZ1" s="6"/>
      <c r="POA1" s="6"/>
      <c r="POB1" s="6"/>
      <c r="POC1" s="6"/>
      <c r="POD1" s="6"/>
      <c r="POE1" s="6"/>
      <c r="POF1" s="6"/>
      <c r="POG1" s="6"/>
      <c r="POH1" s="6"/>
      <c r="POI1" s="6"/>
      <c r="POJ1" s="6"/>
      <c r="POK1" s="6"/>
      <c r="POL1" s="6"/>
      <c r="POM1" s="6"/>
      <c r="PON1" s="6"/>
      <c r="POO1" s="6"/>
      <c r="POP1" s="6"/>
      <c r="POQ1" s="6"/>
      <c r="POR1" s="6"/>
      <c r="POS1" s="6"/>
      <c r="POT1" s="6"/>
      <c r="POU1" s="6"/>
      <c r="POV1" s="6"/>
      <c r="POW1" s="6"/>
      <c r="POX1" s="6"/>
      <c r="POY1" s="6"/>
      <c r="POZ1" s="6"/>
      <c r="PPA1" s="6"/>
      <c r="PPB1" s="6"/>
      <c r="PPC1" s="6"/>
      <c r="PPD1" s="6"/>
      <c r="PPE1" s="6"/>
      <c r="PPF1" s="6"/>
      <c r="PPG1" s="6"/>
      <c r="PPH1" s="6"/>
      <c r="PPI1" s="6"/>
      <c r="PPJ1" s="6"/>
      <c r="PPK1" s="6"/>
      <c r="PPL1" s="6"/>
      <c r="PPM1" s="6"/>
      <c r="PPN1" s="6"/>
      <c r="PPO1" s="6"/>
      <c r="PPP1" s="6"/>
      <c r="PPQ1" s="6"/>
      <c r="PPR1" s="6"/>
      <c r="PPS1" s="6"/>
      <c r="PPT1" s="6"/>
      <c r="PPU1" s="6"/>
      <c r="PPV1" s="6"/>
      <c r="PPW1" s="6"/>
      <c r="PPX1" s="6"/>
      <c r="PPY1" s="6"/>
      <c r="PPZ1" s="6"/>
      <c r="PQA1" s="6"/>
      <c r="PQB1" s="6"/>
      <c r="PQC1" s="6"/>
      <c r="PQD1" s="6"/>
      <c r="PQE1" s="6"/>
      <c r="PQF1" s="6"/>
      <c r="PQG1" s="6"/>
      <c r="PQH1" s="6"/>
      <c r="PQI1" s="6"/>
      <c r="PQJ1" s="6"/>
      <c r="PQK1" s="6"/>
      <c r="PQL1" s="6"/>
      <c r="PQM1" s="6"/>
      <c r="PQN1" s="6"/>
      <c r="PQO1" s="6"/>
      <c r="PQP1" s="6"/>
      <c r="PQQ1" s="6"/>
      <c r="PQR1" s="6"/>
      <c r="PQS1" s="6"/>
      <c r="PQT1" s="6"/>
      <c r="PQU1" s="6"/>
      <c r="PQV1" s="6"/>
      <c r="PQW1" s="6"/>
      <c r="PQX1" s="6"/>
      <c r="PQY1" s="6"/>
      <c r="PQZ1" s="6"/>
      <c r="PRA1" s="6"/>
      <c r="PRB1" s="6"/>
      <c r="PRC1" s="6"/>
      <c r="PRD1" s="6"/>
      <c r="PRE1" s="6"/>
      <c r="PRF1" s="6"/>
      <c r="PRG1" s="6"/>
      <c r="PRH1" s="6"/>
      <c r="PRI1" s="6"/>
      <c r="PRJ1" s="6"/>
      <c r="PRK1" s="6"/>
      <c r="PRL1" s="6"/>
      <c r="PRM1" s="6"/>
      <c r="PRN1" s="6"/>
      <c r="PRO1" s="6"/>
      <c r="PRP1" s="6"/>
      <c r="PRQ1" s="6"/>
      <c r="PRR1" s="6"/>
      <c r="PRS1" s="6"/>
      <c r="PRT1" s="6"/>
      <c r="PRU1" s="6"/>
      <c r="PRV1" s="6"/>
      <c r="PRW1" s="6"/>
      <c r="PRX1" s="6"/>
      <c r="PRY1" s="6"/>
      <c r="PRZ1" s="6"/>
      <c r="PSA1" s="6"/>
      <c r="PSB1" s="6"/>
      <c r="PSC1" s="6"/>
      <c r="PSD1" s="6"/>
      <c r="PSE1" s="6"/>
      <c r="PSF1" s="6"/>
      <c r="PSG1" s="6"/>
      <c r="PSH1" s="6"/>
      <c r="PSI1" s="6"/>
      <c r="PSJ1" s="6"/>
      <c r="PSK1" s="6"/>
      <c r="PSL1" s="6"/>
      <c r="PSM1" s="6"/>
      <c r="PSN1" s="6"/>
      <c r="PSO1" s="6"/>
      <c r="PSP1" s="6"/>
      <c r="PSQ1" s="6"/>
      <c r="PSR1" s="6"/>
      <c r="PSS1" s="6"/>
      <c r="PST1" s="6"/>
      <c r="PSU1" s="6"/>
      <c r="PSV1" s="6"/>
      <c r="PSW1" s="6"/>
      <c r="PSX1" s="6"/>
      <c r="PSY1" s="6"/>
      <c r="PSZ1" s="6"/>
      <c r="PTA1" s="6"/>
      <c r="PTB1" s="6"/>
      <c r="PTC1" s="6"/>
      <c r="PTD1" s="6"/>
      <c r="PTE1" s="6"/>
      <c r="PTF1" s="6"/>
      <c r="PTG1" s="6"/>
      <c r="PTH1" s="6"/>
      <c r="PTI1" s="6"/>
      <c r="PTJ1" s="6"/>
      <c r="PTK1" s="6"/>
      <c r="PTL1" s="6"/>
      <c r="PTM1" s="6"/>
      <c r="PTN1" s="6"/>
      <c r="PTO1" s="6"/>
      <c r="PTP1" s="6"/>
      <c r="PTQ1" s="6"/>
      <c r="PTR1" s="6"/>
      <c r="PTS1" s="6"/>
      <c r="PTT1" s="6"/>
      <c r="PTU1" s="6"/>
      <c r="PTV1" s="6"/>
      <c r="PTW1" s="6"/>
      <c r="PTX1" s="6"/>
      <c r="PTY1" s="6"/>
      <c r="PTZ1" s="6"/>
      <c r="PUA1" s="6"/>
      <c r="PUB1" s="6"/>
      <c r="PUC1" s="6"/>
      <c r="PUD1" s="6"/>
      <c r="PUE1" s="6"/>
      <c r="PUF1" s="6"/>
      <c r="PUG1" s="6"/>
      <c r="PUH1" s="6"/>
      <c r="PUI1" s="6"/>
      <c r="PUJ1" s="6"/>
      <c r="PUK1" s="6"/>
      <c r="PUL1" s="6"/>
      <c r="PUM1" s="6"/>
      <c r="PUN1" s="6"/>
      <c r="PUO1" s="6"/>
      <c r="PUP1" s="6"/>
      <c r="PUQ1" s="6"/>
      <c r="PUR1" s="6"/>
      <c r="PUS1" s="6"/>
      <c r="PUT1" s="6"/>
      <c r="PUU1" s="6"/>
      <c r="PUV1" s="6"/>
      <c r="PUW1" s="6"/>
      <c r="PUX1" s="6"/>
      <c r="PUY1" s="6"/>
      <c r="PUZ1" s="6"/>
      <c r="PVA1" s="6"/>
      <c r="PVB1" s="6"/>
      <c r="PVC1" s="6"/>
      <c r="PVD1" s="6"/>
      <c r="PVE1" s="6"/>
      <c r="PVF1" s="6"/>
      <c r="PVG1" s="6"/>
      <c r="PVH1" s="6"/>
      <c r="PVI1" s="6"/>
      <c r="PVJ1" s="6"/>
      <c r="PVK1" s="6"/>
      <c r="PVL1" s="6"/>
      <c r="PVM1" s="6"/>
      <c r="PVN1" s="6"/>
      <c r="PVO1" s="6"/>
      <c r="PVP1" s="6"/>
      <c r="PVQ1" s="6"/>
      <c r="PVR1" s="6"/>
      <c r="PVS1" s="6"/>
      <c r="PVT1" s="6"/>
      <c r="PVU1" s="6"/>
      <c r="PVV1" s="6"/>
      <c r="PVW1" s="6"/>
      <c r="PVX1" s="6"/>
      <c r="PVY1" s="6"/>
      <c r="PVZ1" s="6"/>
      <c r="PWA1" s="6"/>
      <c r="PWB1" s="6"/>
      <c r="PWC1" s="6"/>
      <c r="PWD1" s="6"/>
      <c r="PWE1" s="6"/>
      <c r="PWF1" s="6"/>
      <c r="PWG1" s="6"/>
      <c r="PWH1" s="6"/>
      <c r="PWI1" s="6"/>
      <c r="PWJ1" s="6"/>
      <c r="PWK1" s="6"/>
      <c r="PWL1" s="6"/>
      <c r="PWM1" s="6"/>
      <c r="PWN1" s="6"/>
      <c r="PWO1" s="6"/>
      <c r="PWP1" s="6"/>
      <c r="PWQ1" s="6"/>
      <c r="PWR1" s="6"/>
      <c r="PWS1" s="6"/>
      <c r="PWT1" s="6"/>
      <c r="PWU1" s="6"/>
      <c r="PWV1" s="6"/>
      <c r="PWW1" s="6"/>
      <c r="PWX1" s="6"/>
      <c r="PWY1" s="6"/>
      <c r="PWZ1" s="6"/>
      <c r="PXA1" s="6"/>
      <c r="PXB1" s="6"/>
      <c r="PXC1" s="6"/>
      <c r="PXD1" s="6"/>
      <c r="PXE1" s="6"/>
      <c r="PXF1" s="6"/>
      <c r="PXG1" s="6"/>
      <c r="PXH1" s="6"/>
      <c r="PXI1" s="6"/>
      <c r="PXJ1" s="6"/>
      <c r="PXK1" s="6"/>
      <c r="PXL1" s="6"/>
      <c r="PXM1" s="6"/>
      <c r="PXN1" s="6"/>
      <c r="PXO1" s="6"/>
      <c r="PXP1" s="6"/>
      <c r="PXQ1" s="6"/>
      <c r="PXR1" s="6"/>
      <c r="PXS1" s="6"/>
      <c r="PXT1" s="6"/>
      <c r="PXU1" s="6"/>
      <c r="PXV1" s="6"/>
      <c r="PXW1" s="6"/>
      <c r="PXX1" s="6"/>
      <c r="PXY1" s="6"/>
      <c r="PXZ1" s="6"/>
      <c r="PYA1" s="6"/>
      <c r="PYB1" s="6"/>
      <c r="PYC1" s="6"/>
      <c r="PYD1" s="6"/>
      <c r="PYE1" s="6"/>
      <c r="PYF1" s="6"/>
      <c r="PYG1" s="6"/>
      <c r="PYH1" s="6"/>
      <c r="PYI1" s="6"/>
      <c r="PYJ1" s="6"/>
      <c r="PYK1" s="6"/>
      <c r="PYL1" s="6"/>
      <c r="PYM1" s="6"/>
      <c r="PYN1" s="6"/>
      <c r="PYO1" s="6"/>
      <c r="PYP1" s="6"/>
      <c r="PYQ1" s="6"/>
      <c r="PYR1" s="6"/>
      <c r="PYS1" s="6"/>
      <c r="PYT1" s="6"/>
      <c r="PYU1" s="6"/>
      <c r="PYV1" s="6"/>
      <c r="PYW1" s="6"/>
      <c r="PYX1" s="6"/>
      <c r="PYY1" s="6"/>
      <c r="PYZ1" s="6"/>
      <c r="PZA1" s="6"/>
      <c r="PZB1" s="6"/>
      <c r="PZC1" s="6"/>
      <c r="PZD1" s="6"/>
      <c r="PZE1" s="6"/>
      <c r="PZF1" s="6"/>
      <c r="PZG1" s="6"/>
      <c r="PZH1" s="6"/>
      <c r="PZI1" s="6"/>
      <c r="PZJ1" s="6"/>
      <c r="PZK1" s="6"/>
      <c r="PZL1" s="6"/>
      <c r="PZM1" s="6"/>
      <c r="PZN1" s="6"/>
      <c r="PZO1" s="6"/>
      <c r="PZP1" s="6"/>
      <c r="PZQ1" s="6"/>
      <c r="PZR1" s="6"/>
      <c r="PZS1" s="6"/>
      <c r="PZT1" s="6"/>
      <c r="PZU1" s="6"/>
      <c r="PZV1" s="6"/>
      <c r="PZW1" s="6"/>
      <c r="PZX1" s="6"/>
      <c r="PZY1" s="6"/>
      <c r="PZZ1" s="6"/>
      <c r="QAA1" s="6"/>
      <c r="QAB1" s="6"/>
      <c r="QAC1" s="6"/>
      <c r="QAD1" s="6"/>
      <c r="QAE1" s="6"/>
      <c r="QAF1" s="6"/>
      <c r="QAG1" s="6"/>
      <c r="QAH1" s="6"/>
      <c r="QAI1" s="6"/>
      <c r="QAJ1" s="6"/>
      <c r="QAK1" s="6"/>
      <c r="QAL1" s="6"/>
      <c r="QAM1" s="6"/>
      <c r="QAN1" s="6"/>
      <c r="QAO1" s="6"/>
      <c r="QAP1" s="6"/>
      <c r="QAQ1" s="6"/>
      <c r="QAR1" s="6"/>
      <c r="QAS1" s="6"/>
      <c r="QAT1" s="6"/>
      <c r="QAU1" s="6"/>
      <c r="QAV1" s="6"/>
      <c r="QAW1" s="6"/>
      <c r="QAX1" s="6"/>
      <c r="QAY1" s="6"/>
      <c r="QAZ1" s="6"/>
      <c r="QBA1" s="6"/>
      <c r="QBB1" s="6"/>
      <c r="QBC1" s="6"/>
      <c r="QBD1" s="6"/>
      <c r="QBE1" s="6"/>
      <c r="QBF1" s="6"/>
      <c r="QBG1" s="6"/>
      <c r="QBH1" s="6"/>
      <c r="QBI1" s="6"/>
      <c r="QBJ1" s="6"/>
      <c r="QBK1" s="6"/>
      <c r="QBL1" s="6"/>
      <c r="QBM1" s="6"/>
      <c r="QBN1" s="6"/>
      <c r="QBO1" s="6"/>
      <c r="QBP1" s="6"/>
      <c r="QBQ1" s="6"/>
      <c r="QBR1" s="6"/>
      <c r="QBS1" s="6"/>
      <c r="QBT1" s="6"/>
      <c r="QBU1" s="6"/>
      <c r="QBV1" s="6"/>
      <c r="QBW1" s="6"/>
      <c r="QBX1" s="6"/>
      <c r="QBY1" s="6"/>
      <c r="QBZ1" s="6"/>
      <c r="QCA1" s="6"/>
      <c r="QCB1" s="6"/>
      <c r="QCC1" s="6"/>
      <c r="QCD1" s="6"/>
      <c r="QCE1" s="6"/>
      <c r="QCF1" s="6"/>
      <c r="QCG1" s="6"/>
      <c r="QCH1" s="6"/>
      <c r="QCI1" s="6"/>
      <c r="QCJ1" s="6"/>
      <c r="QCK1" s="6"/>
      <c r="QCL1" s="6"/>
      <c r="QCM1" s="6"/>
      <c r="QCN1" s="6"/>
      <c r="QCO1" s="6"/>
      <c r="QCP1" s="6"/>
      <c r="QCQ1" s="6"/>
      <c r="QCR1" s="6"/>
      <c r="QCS1" s="6"/>
      <c r="QCT1" s="6"/>
      <c r="QCU1" s="6"/>
      <c r="QCV1" s="6"/>
      <c r="QCW1" s="6"/>
      <c r="QCX1" s="6"/>
      <c r="QCY1" s="6"/>
      <c r="QCZ1" s="6"/>
      <c r="QDA1" s="6"/>
      <c r="QDB1" s="6"/>
      <c r="QDC1" s="6"/>
      <c r="QDD1" s="6"/>
      <c r="QDE1" s="6"/>
      <c r="QDF1" s="6"/>
      <c r="QDG1" s="6"/>
      <c r="QDH1" s="6"/>
      <c r="QDI1" s="6"/>
      <c r="QDJ1" s="6"/>
      <c r="QDK1" s="6"/>
      <c r="QDL1" s="6"/>
      <c r="QDM1" s="6"/>
      <c r="QDN1" s="6"/>
      <c r="QDO1" s="6"/>
      <c r="QDP1" s="6"/>
      <c r="QDQ1" s="6"/>
      <c r="QDR1" s="6"/>
      <c r="QDS1" s="6"/>
      <c r="QDT1" s="6"/>
      <c r="QDU1" s="6"/>
      <c r="QDV1" s="6"/>
      <c r="QDW1" s="6"/>
      <c r="QDX1" s="6"/>
      <c r="QDY1" s="6"/>
      <c r="QDZ1" s="6"/>
      <c r="QEA1" s="6"/>
      <c r="QEB1" s="6"/>
      <c r="QEC1" s="6"/>
      <c r="QED1" s="6"/>
      <c r="QEE1" s="6"/>
      <c r="QEF1" s="6"/>
      <c r="QEG1" s="6"/>
      <c r="QEH1" s="6"/>
      <c r="QEI1" s="6"/>
      <c r="QEJ1" s="6"/>
      <c r="QEK1" s="6"/>
      <c r="QEL1" s="6"/>
      <c r="QEM1" s="6"/>
      <c r="QEN1" s="6"/>
      <c r="QEO1" s="6"/>
      <c r="QEP1" s="6"/>
      <c r="QEQ1" s="6"/>
      <c r="QER1" s="6"/>
      <c r="QES1" s="6"/>
      <c r="QET1" s="6"/>
      <c r="QEU1" s="6"/>
      <c r="QEV1" s="6"/>
      <c r="QEW1" s="6"/>
      <c r="QEX1" s="6"/>
      <c r="QEY1" s="6"/>
      <c r="QEZ1" s="6"/>
      <c r="QFA1" s="6"/>
      <c r="QFB1" s="6"/>
      <c r="QFC1" s="6"/>
      <c r="QFD1" s="6"/>
      <c r="QFE1" s="6"/>
      <c r="QFF1" s="6"/>
      <c r="QFG1" s="6"/>
      <c r="QFH1" s="6"/>
      <c r="QFI1" s="6"/>
      <c r="QFJ1" s="6"/>
      <c r="QFK1" s="6"/>
      <c r="QFL1" s="6"/>
      <c r="QFM1" s="6"/>
      <c r="QFN1" s="6"/>
      <c r="QFO1" s="6"/>
      <c r="QFP1" s="6"/>
      <c r="QFQ1" s="6"/>
      <c r="QFR1" s="6"/>
      <c r="QFS1" s="6"/>
      <c r="QFT1" s="6"/>
      <c r="QFU1" s="6"/>
      <c r="QFV1" s="6"/>
      <c r="QFW1" s="6"/>
      <c r="QFX1" s="6"/>
      <c r="QFY1" s="6"/>
      <c r="QFZ1" s="6"/>
      <c r="QGA1" s="6"/>
      <c r="QGB1" s="6"/>
      <c r="QGC1" s="6"/>
      <c r="QGD1" s="6"/>
      <c r="QGE1" s="6"/>
      <c r="QGF1" s="6"/>
      <c r="QGG1" s="6"/>
      <c r="QGH1" s="6"/>
      <c r="QGI1" s="6"/>
      <c r="QGJ1" s="6"/>
      <c r="QGK1" s="6"/>
      <c r="QGL1" s="6"/>
      <c r="QGM1" s="6"/>
      <c r="QGN1" s="6"/>
      <c r="QGO1" s="6"/>
      <c r="QGP1" s="6"/>
      <c r="QGQ1" s="6"/>
      <c r="QGR1" s="6"/>
      <c r="QGS1" s="6"/>
      <c r="QGT1" s="6"/>
      <c r="QGU1" s="6"/>
      <c r="QGV1" s="6"/>
      <c r="QGW1" s="6"/>
      <c r="QGX1" s="6"/>
      <c r="QGY1" s="6"/>
      <c r="QGZ1" s="6"/>
      <c r="QHA1" s="6"/>
      <c r="QHB1" s="6"/>
      <c r="QHC1" s="6"/>
      <c r="QHD1" s="6"/>
      <c r="QHE1" s="6"/>
      <c r="QHF1" s="6"/>
      <c r="QHG1" s="6"/>
      <c r="QHH1" s="6"/>
      <c r="QHI1" s="6"/>
      <c r="QHJ1" s="6"/>
      <c r="QHK1" s="6"/>
      <c r="QHL1" s="6"/>
      <c r="QHM1" s="6"/>
      <c r="QHN1" s="6"/>
      <c r="QHO1" s="6"/>
      <c r="QHP1" s="6"/>
      <c r="QHQ1" s="6"/>
      <c r="QHR1" s="6"/>
      <c r="QHS1" s="6"/>
      <c r="QHT1" s="6"/>
      <c r="QHU1" s="6"/>
      <c r="QHV1" s="6"/>
      <c r="QHW1" s="6"/>
      <c r="QHX1" s="6"/>
      <c r="QHY1" s="6"/>
      <c r="QHZ1" s="6"/>
      <c r="QIA1" s="6"/>
      <c r="QIB1" s="6"/>
      <c r="QIC1" s="6"/>
      <c r="QID1" s="6"/>
      <c r="QIE1" s="6"/>
      <c r="QIF1" s="6"/>
      <c r="QIG1" s="6"/>
      <c r="QIH1" s="6"/>
      <c r="QII1" s="6"/>
      <c r="QIJ1" s="6"/>
      <c r="QIK1" s="6"/>
      <c r="QIL1" s="6"/>
      <c r="QIM1" s="6"/>
      <c r="QIN1" s="6"/>
      <c r="QIO1" s="6"/>
      <c r="QIP1" s="6"/>
      <c r="QIQ1" s="6"/>
      <c r="QIR1" s="6"/>
      <c r="QIS1" s="6"/>
      <c r="QIT1" s="6"/>
      <c r="QIU1" s="6"/>
      <c r="QIV1" s="6"/>
      <c r="QIW1" s="6"/>
      <c r="QIX1" s="6"/>
      <c r="QIY1" s="6"/>
      <c r="QIZ1" s="6"/>
      <c r="QJA1" s="6"/>
      <c r="QJB1" s="6"/>
      <c r="QJC1" s="6"/>
      <c r="QJD1" s="6"/>
      <c r="QJE1" s="6"/>
      <c r="QJF1" s="6"/>
      <c r="QJG1" s="6"/>
      <c r="QJH1" s="6"/>
      <c r="QJI1" s="6"/>
      <c r="QJJ1" s="6"/>
      <c r="QJK1" s="6"/>
      <c r="QJL1" s="6"/>
      <c r="QJM1" s="6"/>
      <c r="QJN1" s="6"/>
      <c r="QJO1" s="6"/>
      <c r="QJP1" s="6"/>
      <c r="QJQ1" s="6"/>
      <c r="QJR1" s="6"/>
      <c r="QJS1" s="6"/>
      <c r="QJT1" s="6"/>
      <c r="QJU1" s="6"/>
      <c r="QJV1" s="6"/>
      <c r="QJW1" s="6"/>
      <c r="QJX1" s="6"/>
      <c r="QJY1" s="6"/>
      <c r="QJZ1" s="6"/>
      <c r="QKA1" s="6"/>
      <c r="QKB1" s="6"/>
      <c r="QKC1" s="6"/>
      <c r="QKD1" s="6"/>
      <c r="QKE1" s="6"/>
      <c r="QKF1" s="6"/>
      <c r="QKG1" s="6"/>
      <c r="QKH1" s="6"/>
      <c r="QKI1" s="6"/>
      <c r="QKJ1" s="6"/>
      <c r="QKK1" s="6"/>
      <c r="QKL1" s="6"/>
      <c r="QKM1" s="6"/>
      <c r="QKN1" s="6"/>
      <c r="QKO1" s="6"/>
      <c r="QKP1" s="6"/>
      <c r="QKQ1" s="6"/>
      <c r="QKR1" s="6"/>
      <c r="QKS1" s="6"/>
      <c r="QKT1" s="6"/>
      <c r="QKU1" s="6"/>
      <c r="QKV1" s="6"/>
      <c r="QKW1" s="6"/>
      <c r="QKX1" s="6"/>
      <c r="QKY1" s="6"/>
      <c r="QKZ1" s="6"/>
      <c r="QLA1" s="6"/>
      <c r="QLB1" s="6"/>
      <c r="QLC1" s="6"/>
      <c r="QLD1" s="6"/>
      <c r="QLE1" s="6"/>
      <c r="QLF1" s="6"/>
      <c r="QLG1" s="6"/>
      <c r="QLH1" s="6"/>
      <c r="QLI1" s="6"/>
      <c r="QLJ1" s="6"/>
      <c r="QLK1" s="6"/>
      <c r="QLL1" s="6"/>
      <c r="QLM1" s="6"/>
      <c r="QLN1" s="6"/>
      <c r="QLO1" s="6"/>
      <c r="QLP1" s="6"/>
      <c r="QLQ1" s="6"/>
      <c r="QLR1" s="6"/>
      <c r="QLS1" s="6"/>
      <c r="QLT1" s="6"/>
      <c r="QLU1" s="6"/>
      <c r="QLV1" s="6"/>
      <c r="QLW1" s="6"/>
      <c r="QLX1" s="6"/>
      <c r="QLY1" s="6"/>
      <c r="QLZ1" s="6"/>
      <c r="QMA1" s="6"/>
      <c r="QMB1" s="6"/>
      <c r="QMC1" s="6"/>
      <c r="QMD1" s="6"/>
      <c r="QME1" s="6"/>
      <c r="QMF1" s="6"/>
      <c r="QMG1" s="6"/>
      <c r="QMH1" s="6"/>
      <c r="QMI1" s="6"/>
      <c r="QMJ1" s="6"/>
      <c r="QMK1" s="6"/>
      <c r="QML1" s="6"/>
      <c r="QMM1" s="6"/>
      <c r="QMN1" s="6"/>
      <c r="QMO1" s="6"/>
      <c r="QMP1" s="6"/>
      <c r="QMQ1" s="6"/>
      <c r="QMR1" s="6"/>
      <c r="QMS1" s="6"/>
      <c r="QMT1" s="6"/>
      <c r="QMU1" s="6"/>
      <c r="QMV1" s="6"/>
      <c r="QMW1" s="6"/>
      <c r="QMX1" s="6"/>
      <c r="QMY1" s="6"/>
      <c r="QMZ1" s="6"/>
      <c r="QNA1" s="6"/>
      <c r="QNB1" s="6"/>
      <c r="QNC1" s="6"/>
      <c r="QND1" s="6"/>
      <c r="QNE1" s="6"/>
      <c r="QNF1" s="6"/>
      <c r="QNG1" s="6"/>
      <c r="QNH1" s="6"/>
      <c r="QNI1" s="6"/>
      <c r="QNJ1" s="6"/>
      <c r="QNK1" s="6"/>
      <c r="QNL1" s="6"/>
      <c r="QNM1" s="6"/>
      <c r="QNN1" s="6"/>
      <c r="QNO1" s="6"/>
      <c r="QNP1" s="6"/>
      <c r="QNQ1" s="6"/>
      <c r="QNR1" s="6"/>
      <c r="QNS1" s="6"/>
      <c r="QNT1" s="6"/>
      <c r="QNU1" s="6"/>
      <c r="QNV1" s="6"/>
      <c r="QNW1" s="6"/>
      <c r="QNX1" s="6"/>
      <c r="QNY1" s="6"/>
      <c r="QNZ1" s="6"/>
      <c r="QOA1" s="6"/>
      <c r="QOB1" s="6"/>
      <c r="QOC1" s="6"/>
      <c r="QOD1" s="6"/>
      <c r="QOE1" s="6"/>
      <c r="QOF1" s="6"/>
      <c r="QOG1" s="6"/>
      <c r="QOH1" s="6"/>
      <c r="QOI1" s="6"/>
      <c r="QOJ1" s="6"/>
      <c r="QOK1" s="6"/>
      <c r="QOL1" s="6"/>
      <c r="QOM1" s="6"/>
      <c r="QON1" s="6"/>
      <c r="QOO1" s="6"/>
      <c r="QOP1" s="6"/>
      <c r="QOQ1" s="6"/>
      <c r="QOR1" s="6"/>
      <c r="QOS1" s="6"/>
      <c r="QOT1" s="6"/>
      <c r="QOU1" s="6"/>
      <c r="QOV1" s="6"/>
      <c r="QOW1" s="6"/>
      <c r="QOX1" s="6"/>
      <c r="QOY1" s="6"/>
      <c r="QOZ1" s="6"/>
      <c r="QPA1" s="6"/>
      <c r="QPB1" s="6"/>
      <c r="QPC1" s="6"/>
      <c r="QPD1" s="6"/>
      <c r="QPE1" s="6"/>
      <c r="QPF1" s="6"/>
      <c r="QPG1" s="6"/>
      <c r="QPH1" s="6"/>
      <c r="QPI1" s="6"/>
      <c r="QPJ1" s="6"/>
      <c r="QPK1" s="6"/>
      <c r="QPL1" s="6"/>
      <c r="QPM1" s="6"/>
      <c r="QPN1" s="6"/>
      <c r="QPO1" s="6"/>
      <c r="QPP1" s="6"/>
      <c r="QPQ1" s="6"/>
      <c r="QPR1" s="6"/>
      <c r="QPS1" s="6"/>
      <c r="QPT1" s="6"/>
      <c r="QPU1" s="6"/>
      <c r="QPV1" s="6"/>
      <c r="QPW1" s="6"/>
      <c r="QPX1" s="6"/>
      <c r="QPY1" s="6"/>
      <c r="QPZ1" s="6"/>
      <c r="QQA1" s="6"/>
      <c r="QQB1" s="6"/>
      <c r="QQC1" s="6"/>
      <c r="QQD1" s="6"/>
      <c r="QQE1" s="6"/>
      <c r="QQF1" s="6"/>
      <c r="QQG1" s="6"/>
      <c r="QQH1" s="6"/>
      <c r="QQI1" s="6"/>
      <c r="QQJ1" s="6"/>
      <c r="QQK1" s="6"/>
      <c r="QQL1" s="6"/>
      <c r="QQM1" s="6"/>
      <c r="QQN1" s="6"/>
      <c r="QQO1" s="6"/>
      <c r="QQP1" s="6"/>
      <c r="QQQ1" s="6"/>
      <c r="QQR1" s="6"/>
      <c r="QQS1" s="6"/>
      <c r="QQT1" s="6"/>
      <c r="QQU1" s="6"/>
      <c r="QQV1" s="6"/>
      <c r="QQW1" s="6"/>
      <c r="QQX1" s="6"/>
      <c r="QQY1" s="6"/>
      <c r="QQZ1" s="6"/>
      <c r="QRA1" s="6"/>
      <c r="QRB1" s="6"/>
      <c r="QRC1" s="6"/>
      <c r="QRD1" s="6"/>
      <c r="QRE1" s="6"/>
      <c r="QRF1" s="6"/>
      <c r="QRG1" s="6"/>
      <c r="QRH1" s="6"/>
      <c r="QRI1" s="6"/>
      <c r="QRJ1" s="6"/>
      <c r="QRK1" s="6"/>
      <c r="QRL1" s="6"/>
      <c r="QRM1" s="6"/>
      <c r="QRN1" s="6"/>
      <c r="QRO1" s="6"/>
      <c r="QRP1" s="6"/>
      <c r="QRQ1" s="6"/>
      <c r="QRR1" s="6"/>
      <c r="QRS1" s="6"/>
      <c r="QRT1" s="6"/>
      <c r="QRU1" s="6"/>
      <c r="QRV1" s="6"/>
      <c r="QRW1" s="6"/>
      <c r="QRX1" s="6"/>
      <c r="QRY1" s="6"/>
      <c r="QRZ1" s="6"/>
      <c r="QSA1" s="6"/>
      <c r="QSB1" s="6"/>
      <c r="QSC1" s="6"/>
      <c r="QSD1" s="6"/>
      <c r="QSE1" s="6"/>
      <c r="QSF1" s="6"/>
      <c r="QSG1" s="6"/>
      <c r="QSH1" s="6"/>
      <c r="QSI1" s="6"/>
      <c r="QSJ1" s="6"/>
      <c r="QSK1" s="6"/>
      <c r="QSL1" s="6"/>
      <c r="QSM1" s="6"/>
      <c r="QSN1" s="6"/>
      <c r="QSO1" s="6"/>
      <c r="QSP1" s="6"/>
      <c r="QSQ1" s="6"/>
      <c r="QSR1" s="6"/>
      <c r="QSS1" s="6"/>
      <c r="QST1" s="6"/>
      <c r="QSU1" s="6"/>
      <c r="QSV1" s="6"/>
      <c r="QSW1" s="6"/>
      <c r="QSX1" s="6"/>
      <c r="QSY1" s="6"/>
      <c r="QSZ1" s="6"/>
      <c r="QTA1" s="6"/>
      <c r="QTB1" s="6"/>
      <c r="QTC1" s="6"/>
      <c r="QTD1" s="6"/>
      <c r="QTE1" s="6"/>
      <c r="QTF1" s="6"/>
      <c r="QTG1" s="6"/>
      <c r="QTH1" s="6"/>
      <c r="QTI1" s="6"/>
      <c r="QTJ1" s="6"/>
      <c r="QTK1" s="6"/>
      <c r="QTL1" s="6"/>
      <c r="QTM1" s="6"/>
      <c r="QTN1" s="6"/>
      <c r="QTO1" s="6"/>
      <c r="QTP1" s="6"/>
      <c r="QTQ1" s="6"/>
      <c r="QTR1" s="6"/>
      <c r="QTS1" s="6"/>
      <c r="QTT1" s="6"/>
      <c r="QTU1" s="6"/>
      <c r="QTV1" s="6"/>
      <c r="QTW1" s="6"/>
      <c r="QTX1" s="6"/>
      <c r="QTY1" s="6"/>
      <c r="QTZ1" s="6"/>
      <c r="QUA1" s="6"/>
      <c r="QUB1" s="6"/>
      <c r="QUC1" s="6"/>
      <c r="QUD1" s="6"/>
      <c r="QUE1" s="6"/>
      <c r="QUF1" s="6"/>
      <c r="QUG1" s="6"/>
      <c r="QUH1" s="6"/>
      <c r="QUI1" s="6"/>
      <c r="QUJ1" s="6"/>
      <c r="QUK1" s="6"/>
      <c r="QUL1" s="6"/>
      <c r="QUM1" s="6"/>
      <c r="QUN1" s="6"/>
      <c r="QUO1" s="6"/>
      <c r="QUP1" s="6"/>
      <c r="QUQ1" s="6"/>
      <c r="QUR1" s="6"/>
      <c r="QUS1" s="6"/>
      <c r="QUT1" s="6"/>
      <c r="QUU1" s="6"/>
      <c r="QUV1" s="6"/>
      <c r="QUW1" s="6"/>
      <c r="QUX1" s="6"/>
      <c r="QUY1" s="6"/>
      <c r="QUZ1" s="6"/>
      <c r="QVA1" s="6"/>
      <c r="QVB1" s="6"/>
      <c r="QVC1" s="6"/>
      <c r="QVD1" s="6"/>
      <c r="QVE1" s="6"/>
      <c r="QVF1" s="6"/>
      <c r="QVG1" s="6"/>
      <c r="QVH1" s="6"/>
      <c r="QVI1" s="6"/>
      <c r="QVJ1" s="6"/>
      <c r="QVK1" s="6"/>
      <c r="QVL1" s="6"/>
      <c r="QVM1" s="6"/>
      <c r="QVN1" s="6"/>
      <c r="QVO1" s="6"/>
      <c r="QVP1" s="6"/>
      <c r="QVQ1" s="6"/>
      <c r="QVR1" s="6"/>
      <c r="QVS1" s="6"/>
      <c r="QVT1" s="6"/>
      <c r="QVU1" s="6"/>
      <c r="QVV1" s="6"/>
      <c r="QVW1" s="6"/>
      <c r="QVX1" s="6"/>
      <c r="QVY1" s="6"/>
      <c r="QVZ1" s="6"/>
      <c r="QWA1" s="6"/>
      <c r="QWB1" s="6"/>
      <c r="QWC1" s="6"/>
      <c r="QWD1" s="6"/>
      <c r="QWE1" s="6"/>
      <c r="QWF1" s="6"/>
      <c r="QWG1" s="6"/>
      <c r="QWH1" s="6"/>
      <c r="QWI1" s="6"/>
      <c r="QWJ1" s="6"/>
      <c r="QWK1" s="6"/>
      <c r="QWL1" s="6"/>
      <c r="QWM1" s="6"/>
      <c r="QWN1" s="6"/>
      <c r="QWO1" s="6"/>
      <c r="QWP1" s="6"/>
      <c r="QWQ1" s="6"/>
      <c r="QWR1" s="6"/>
      <c r="QWS1" s="6"/>
      <c r="QWT1" s="6"/>
      <c r="QWU1" s="6"/>
      <c r="QWV1" s="6"/>
      <c r="QWW1" s="6"/>
      <c r="QWX1" s="6"/>
      <c r="QWY1" s="6"/>
      <c r="QWZ1" s="6"/>
      <c r="QXA1" s="6"/>
      <c r="QXB1" s="6"/>
      <c r="QXC1" s="6"/>
      <c r="QXD1" s="6"/>
      <c r="QXE1" s="6"/>
      <c r="QXF1" s="6"/>
      <c r="QXG1" s="6"/>
      <c r="QXH1" s="6"/>
      <c r="QXI1" s="6"/>
      <c r="QXJ1" s="6"/>
      <c r="QXK1" s="6"/>
      <c r="QXL1" s="6"/>
      <c r="QXM1" s="6"/>
      <c r="QXN1" s="6"/>
      <c r="QXO1" s="6"/>
      <c r="QXP1" s="6"/>
      <c r="QXQ1" s="6"/>
      <c r="QXR1" s="6"/>
      <c r="QXS1" s="6"/>
      <c r="QXT1" s="6"/>
      <c r="QXU1" s="6"/>
      <c r="QXV1" s="6"/>
      <c r="QXW1" s="6"/>
      <c r="QXX1" s="6"/>
      <c r="QXY1" s="6"/>
      <c r="QXZ1" s="6"/>
      <c r="QYA1" s="6"/>
      <c r="QYB1" s="6"/>
      <c r="QYC1" s="6"/>
      <c r="QYD1" s="6"/>
      <c r="QYE1" s="6"/>
      <c r="QYF1" s="6"/>
      <c r="QYG1" s="6"/>
      <c r="QYH1" s="6"/>
      <c r="QYI1" s="6"/>
      <c r="QYJ1" s="6"/>
      <c r="QYK1" s="6"/>
      <c r="QYL1" s="6"/>
      <c r="QYM1" s="6"/>
      <c r="QYN1" s="6"/>
      <c r="QYO1" s="6"/>
      <c r="QYP1" s="6"/>
      <c r="QYQ1" s="6"/>
      <c r="QYR1" s="6"/>
      <c r="QYS1" s="6"/>
      <c r="QYT1" s="6"/>
      <c r="QYU1" s="6"/>
      <c r="QYV1" s="6"/>
      <c r="QYW1" s="6"/>
      <c r="QYX1" s="6"/>
      <c r="QYY1" s="6"/>
      <c r="QYZ1" s="6"/>
      <c r="QZA1" s="6"/>
      <c r="QZB1" s="6"/>
      <c r="QZC1" s="6"/>
      <c r="QZD1" s="6"/>
      <c r="QZE1" s="6"/>
      <c r="QZF1" s="6"/>
      <c r="QZG1" s="6"/>
      <c r="QZH1" s="6"/>
      <c r="QZI1" s="6"/>
      <c r="QZJ1" s="6"/>
      <c r="QZK1" s="6"/>
      <c r="QZL1" s="6"/>
      <c r="QZM1" s="6"/>
      <c r="QZN1" s="6"/>
      <c r="QZO1" s="6"/>
      <c r="QZP1" s="6"/>
      <c r="QZQ1" s="6"/>
      <c r="QZR1" s="6"/>
      <c r="QZS1" s="6"/>
      <c r="QZT1" s="6"/>
      <c r="QZU1" s="6"/>
      <c r="QZV1" s="6"/>
      <c r="QZW1" s="6"/>
      <c r="QZX1" s="6"/>
      <c r="QZY1" s="6"/>
      <c r="QZZ1" s="6"/>
      <c r="RAA1" s="6"/>
      <c r="RAB1" s="6"/>
      <c r="RAC1" s="6"/>
      <c r="RAD1" s="6"/>
      <c r="RAE1" s="6"/>
      <c r="RAF1" s="6"/>
      <c r="RAG1" s="6"/>
      <c r="RAH1" s="6"/>
      <c r="RAI1" s="6"/>
      <c r="RAJ1" s="6"/>
      <c r="RAK1" s="6"/>
      <c r="RAL1" s="6"/>
      <c r="RAM1" s="6"/>
      <c r="RAN1" s="6"/>
      <c r="RAO1" s="6"/>
      <c r="RAP1" s="6"/>
      <c r="RAQ1" s="6"/>
      <c r="RAR1" s="6"/>
      <c r="RAS1" s="6"/>
      <c r="RAT1" s="6"/>
      <c r="RAU1" s="6"/>
      <c r="RAV1" s="6"/>
      <c r="RAW1" s="6"/>
      <c r="RAX1" s="6"/>
      <c r="RAY1" s="6"/>
      <c r="RAZ1" s="6"/>
      <c r="RBA1" s="6"/>
      <c r="RBB1" s="6"/>
      <c r="RBC1" s="6"/>
      <c r="RBD1" s="6"/>
      <c r="RBE1" s="6"/>
      <c r="RBF1" s="6"/>
      <c r="RBG1" s="6"/>
      <c r="RBH1" s="6"/>
      <c r="RBI1" s="6"/>
      <c r="RBJ1" s="6"/>
      <c r="RBK1" s="6"/>
      <c r="RBL1" s="6"/>
      <c r="RBM1" s="6"/>
      <c r="RBN1" s="6"/>
      <c r="RBO1" s="6"/>
      <c r="RBP1" s="6"/>
      <c r="RBQ1" s="6"/>
      <c r="RBR1" s="6"/>
      <c r="RBS1" s="6"/>
      <c r="RBT1" s="6"/>
      <c r="RBU1" s="6"/>
      <c r="RBV1" s="6"/>
      <c r="RBW1" s="6"/>
      <c r="RBX1" s="6"/>
      <c r="RBY1" s="6"/>
      <c r="RBZ1" s="6"/>
      <c r="RCA1" s="6"/>
      <c r="RCB1" s="6"/>
      <c r="RCC1" s="6"/>
      <c r="RCD1" s="6"/>
      <c r="RCE1" s="6"/>
      <c r="RCF1" s="6"/>
      <c r="RCG1" s="6"/>
      <c r="RCH1" s="6"/>
      <c r="RCI1" s="6"/>
      <c r="RCJ1" s="6"/>
      <c r="RCK1" s="6"/>
      <c r="RCL1" s="6"/>
      <c r="RCM1" s="6"/>
      <c r="RCN1" s="6"/>
      <c r="RCO1" s="6"/>
      <c r="RCP1" s="6"/>
      <c r="RCQ1" s="6"/>
      <c r="RCR1" s="6"/>
      <c r="RCS1" s="6"/>
      <c r="RCT1" s="6"/>
      <c r="RCU1" s="6"/>
      <c r="RCV1" s="6"/>
      <c r="RCW1" s="6"/>
      <c r="RCX1" s="6"/>
      <c r="RCY1" s="6"/>
      <c r="RCZ1" s="6"/>
      <c r="RDA1" s="6"/>
      <c r="RDB1" s="6"/>
      <c r="RDC1" s="6"/>
      <c r="RDD1" s="6"/>
      <c r="RDE1" s="6"/>
      <c r="RDF1" s="6"/>
      <c r="RDG1" s="6"/>
      <c r="RDH1" s="6"/>
      <c r="RDI1" s="6"/>
      <c r="RDJ1" s="6"/>
      <c r="RDK1" s="6"/>
      <c r="RDL1" s="6"/>
      <c r="RDM1" s="6"/>
      <c r="RDN1" s="6"/>
      <c r="RDO1" s="6"/>
      <c r="RDP1" s="6"/>
      <c r="RDQ1" s="6"/>
      <c r="RDR1" s="6"/>
      <c r="RDS1" s="6"/>
      <c r="RDT1" s="6"/>
      <c r="RDU1" s="6"/>
      <c r="RDV1" s="6"/>
      <c r="RDW1" s="6"/>
      <c r="RDX1" s="6"/>
      <c r="RDY1" s="6"/>
      <c r="RDZ1" s="6"/>
      <c r="REA1" s="6"/>
      <c r="REB1" s="6"/>
      <c r="REC1" s="6"/>
      <c r="RED1" s="6"/>
      <c r="REE1" s="6"/>
      <c r="REF1" s="6"/>
      <c r="REG1" s="6"/>
      <c r="REH1" s="6"/>
      <c r="REI1" s="6"/>
      <c r="REJ1" s="6"/>
      <c r="REK1" s="6"/>
      <c r="REL1" s="6"/>
      <c r="REM1" s="6"/>
      <c r="REN1" s="6"/>
      <c r="REO1" s="6"/>
      <c r="REP1" s="6"/>
      <c r="REQ1" s="6"/>
      <c r="RER1" s="6"/>
      <c r="RES1" s="6"/>
      <c r="RET1" s="6"/>
      <c r="REU1" s="6"/>
      <c r="REV1" s="6"/>
      <c r="REW1" s="6"/>
      <c r="REX1" s="6"/>
      <c r="REY1" s="6"/>
      <c r="REZ1" s="6"/>
      <c r="RFA1" s="6"/>
      <c r="RFB1" s="6"/>
      <c r="RFC1" s="6"/>
      <c r="RFD1" s="6"/>
      <c r="RFE1" s="6"/>
      <c r="RFF1" s="6"/>
      <c r="RFG1" s="6"/>
      <c r="RFH1" s="6"/>
      <c r="RFI1" s="6"/>
      <c r="RFJ1" s="6"/>
      <c r="RFK1" s="6"/>
      <c r="RFL1" s="6"/>
      <c r="RFM1" s="6"/>
      <c r="RFN1" s="6"/>
      <c r="RFO1" s="6"/>
      <c r="RFP1" s="6"/>
      <c r="RFQ1" s="6"/>
      <c r="RFR1" s="6"/>
      <c r="RFS1" s="6"/>
      <c r="RFT1" s="6"/>
      <c r="RFU1" s="6"/>
      <c r="RFV1" s="6"/>
      <c r="RFW1" s="6"/>
      <c r="RFX1" s="6"/>
      <c r="RFY1" s="6"/>
      <c r="RFZ1" s="6"/>
      <c r="RGA1" s="6"/>
      <c r="RGB1" s="6"/>
      <c r="RGC1" s="6"/>
      <c r="RGD1" s="6"/>
      <c r="RGE1" s="6"/>
      <c r="RGF1" s="6"/>
      <c r="RGG1" s="6"/>
      <c r="RGH1" s="6"/>
      <c r="RGI1" s="6"/>
      <c r="RGJ1" s="6"/>
      <c r="RGK1" s="6"/>
      <c r="RGL1" s="6"/>
      <c r="RGM1" s="6"/>
      <c r="RGN1" s="6"/>
      <c r="RGO1" s="6"/>
      <c r="RGP1" s="6"/>
      <c r="RGQ1" s="6"/>
      <c r="RGR1" s="6"/>
      <c r="RGS1" s="6"/>
      <c r="RGT1" s="6"/>
      <c r="RGU1" s="6"/>
      <c r="RGV1" s="6"/>
      <c r="RGW1" s="6"/>
      <c r="RGX1" s="6"/>
      <c r="RGY1" s="6"/>
      <c r="RGZ1" s="6"/>
      <c r="RHA1" s="6"/>
      <c r="RHB1" s="6"/>
      <c r="RHC1" s="6"/>
      <c r="RHD1" s="6"/>
      <c r="RHE1" s="6"/>
      <c r="RHF1" s="6"/>
      <c r="RHG1" s="6"/>
      <c r="RHH1" s="6"/>
      <c r="RHI1" s="6"/>
      <c r="RHJ1" s="6"/>
      <c r="RHK1" s="6"/>
      <c r="RHL1" s="6"/>
      <c r="RHM1" s="6"/>
      <c r="RHN1" s="6"/>
      <c r="RHO1" s="6"/>
      <c r="RHP1" s="6"/>
      <c r="RHQ1" s="6"/>
      <c r="RHR1" s="6"/>
      <c r="RHS1" s="6"/>
      <c r="RHT1" s="6"/>
      <c r="RHU1" s="6"/>
      <c r="RHV1" s="6"/>
      <c r="RHW1" s="6"/>
      <c r="RHX1" s="6"/>
      <c r="RHY1" s="6"/>
      <c r="RHZ1" s="6"/>
      <c r="RIA1" s="6"/>
      <c r="RIB1" s="6"/>
      <c r="RIC1" s="6"/>
      <c r="RID1" s="6"/>
      <c r="RIE1" s="6"/>
      <c r="RIF1" s="6"/>
      <c r="RIG1" s="6"/>
      <c r="RIH1" s="6"/>
      <c r="RII1" s="6"/>
      <c r="RIJ1" s="6"/>
      <c r="RIK1" s="6"/>
      <c r="RIL1" s="6"/>
      <c r="RIM1" s="6"/>
      <c r="RIN1" s="6"/>
      <c r="RIO1" s="6"/>
      <c r="RIP1" s="6"/>
      <c r="RIQ1" s="6"/>
      <c r="RIR1" s="6"/>
      <c r="RIS1" s="6"/>
      <c r="RIT1" s="6"/>
      <c r="RIU1" s="6"/>
      <c r="RIV1" s="6"/>
      <c r="RIW1" s="6"/>
      <c r="RIX1" s="6"/>
      <c r="RIY1" s="6"/>
      <c r="RIZ1" s="6"/>
      <c r="RJA1" s="6"/>
      <c r="RJB1" s="6"/>
      <c r="RJC1" s="6"/>
      <c r="RJD1" s="6"/>
      <c r="RJE1" s="6"/>
      <c r="RJF1" s="6"/>
      <c r="RJG1" s="6"/>
      <c r="RJH1" s="6"/>
      <c r="RJI1" s="6"/>
      <c r="RJJ1" s="6"/>
      <c r="RJK1" s="6"/>
      <c r="RJL1" s="6"/>
      <c r="RJM1" s="6"/>
      <c r="RJN1" s="6"/>
      <c r="RJO1" s="6"/>
      <c r="RJP1" s="6"/>
      <c r="RJQ1" s="6"/>
      <c r="RJR1" s="6"/>
      <c r="RJS1" s="6"/>
      <c r="RJT1" s="6"/>
      <c r="RJU1" s="6"/>
      <c r="RJV1" s="6"/>
      <c r="RJW1" s="6"/>
      <c r="RJX1" s="6"/>
      <c r="RJY1" s="6"/>
      <c r="RJZ1" s="6"/>
      <c r="RKA1" s="6"/>
      <c r="RKB1" s="6"/>
      <c r="RKC1" s="6"/>
      <c r="RKD1" s="6"/>
      <c r="RKE1" s="6"/>
      <c r="RKF1" s="6"/>
      <c r="RKG1" s="6"/>
      <c r="RKH1" s="6"/>
      <c r="RKI1" s="6"/>
      <c r="RKJ1" s="6"/>
      <c r="RKK1" s="6"/>
      <c r="RKL1" s="6"/>
      <c r="RKM1" s="6"/>
      <c r="RKN1" s="6"/>
      <c r="RKO1" s="6"/>
      <c r="RKP1" s="6"/>
      <c r="RKQ1" s="6"/>
      <c r="RKR1" s="6"/>
      <c r="RKS1" s="6"/>
      <c r="RKT1" s="6"/>
      <c r="RKU1" s="6"/>
      <c r="RKV1" s="6"/>
      <c r="RKW1" s="6"/>
      <c r="RKX1" s="6"/>
      <c r="RKY1" s="6"/>
      <c r="RKZ1" s="6"/>
      <c r="RLA1" s="6"/>
      <c r="RLB1" s="6"/>
      <c r="RLC1" s="6"/>
      <c r="RLD1" s="6"/>
      <c r="RLE1" s="6"/>
      <c r="RLF1" s="6"/>
      <c r="RLG1" s="6"/>
      <c r="RLH1" s="6"/>
      <c r="RLI1" s="6"/>
      <c r="RLJ1" s="6"/>
      <c r="RLK1" s="6"/>
      <c r="RLL1" s="6"/>
      <c r="RLM1" s="6"/>
      <c r="RLN1" s="6"/>
      <c r="RLO1" s="6"/>
      <c r="RLP1" s="6"/>
      <c r="RLQ1" s="6"/>
      <c r="RLR1" s="6"/>
      <c r="RLS1" s="6"/>
      <c r="RLT1" s="6"/>
      <c r="RLU1" s="6"/>
      <c r="RLV1" s="6"/>
      <c r="RLW1" s="6"/>
      <c r="RLX1" s="6"/>
      <c r="RLY1" s="6"/>
      <c r="RLZ1" s="6"/>
      <c r="RMA1" s="6"/>
      <c r="RMB1" s="6"/>
      <c r="RMC1" s="6"/>
      <c r="RMD1" s="6"/>
      <c r="RME1" s="6"/>
      <c r="RMF1" s="6"/>
      <c r="RMG1" s="6"/>
      <c r="RMH1" s="6"/>
      <c r="RMI1" s="6"/>
      <c r="RMJ1" s="6"/>
      <c r="RMK1" s="6"/>
      <c r="RML1" s="6"/>
      <c r="RMM1" s="6"/>
      <c r="RMN1" s="6"/>
      <c r="RMO1" s="6"/>
      <c r="RMP1" s="6"/>
      <c r="RMQ1" s="6"/>
      <c r="RMR1" s="6"/>
      <c r="RMS1" s="6"/>
      <c r="RMT1" s="6"/>
      <c r="RMU1" s="6"/>
      <c r="RMV1" s="6"/>
      <c r="RMW1" s="6"/>
      <c r="RMX1" s="6"/>
      <c r="RMY1" s="6"/>
      <c r="RMZ1" s="6"/>
      <c r="RNA1" s="6"/>
      <c r="RNB1" s="6"/>
      <c r="RNC1" s="6"/>
      <c r="RND1" s="6"/>
      <c r="RNE1" s="6"/>
      <c r="RNF1" s="6"/>
      <c r="RNG1" s="6"/>
      <c r="RNH1" s="6"/>
      <c r="RNI1" s="6"/>
      <c r="RNJ1" s="6"/>
      <c r="RNK1" s="6"/>
      <c r="RNL1" s="6"/>
      <c r="RNM1" s="6"/>
      <c r="RNN1" s="6"/>
      <c r="RNO1" s="6"/>
      <c r="RNP1" s="6"/>
      <c r="RNQ1" s="6"/>
      <c r="RNR1" s="6"/>
      <c r="RNS1" s="6"/>
      <c r="RNT1" s="6"/>
      <c r="RNU1" s="6"/>
      <c r="RNV1" s="6"/>
      <c r="RNW1" s="6"/>
      <c r="RNX1" s="6"/>
      <c r="RNY1" s="6"/>
      <c r="RNZ1" s="6"/>
      <c r="ROA1" s="6"/>
      <c r="ROB1" s="6"/>
      <c r="ROC1" s="6"/>
      <c r="ROD1" s="6"/>
      <c r="ROE1" s="6"/>
      <c r="ROF1" s="6"/>
      <c r="ROG1" s="6"/>
      <c r="ROH1" s="6"/>
      <c r="ROI1" s="6"/>
      <c r="ROJ1" s="6"/>
      <c r="ROK1" s="6"/>
      <c r="ROL1" s="6"/>
      <c r="ROM1" s="6"/>
      <c r="RON1" s="6"/>
      <c r="ROO1" s="6"/>
      <c r="ROP1" s="6"/>
      <c r="ROQ1" s="6"/>
      <c r="ROR1" s="6"/>
      <c r="ROS1" s="6"/>
      <c r="ROT1" s="6"/>
      <c r="ROU1" s="6"/>
      <c r="ROV1" s="6"/>
      <c r="ROW1" s="6"/>
      <c r="ROX1" s="6"/>
      <c r="ROY1" s="6"/>
      <c r="ROZ1" s="6"/>
      <c r="RPA1" s="6"/>
      <c r="RPB1" s="6"/>
      <c r="RPC1" s="6"/>
      <c r="RPD1" s="6"/>
      <c r="RPE1" s="6"/>
      <c r="RPF1" s="6"/>
      <c r="RPG1" s="6"/>
      <c r="RPH1" s="6"/>
      <c r="RPI1" s="6"/>
      <c r="RPJ1" s="6"/>
      <c r="RPK1" s="6"/>
      <c r="RPL1" s="6"/>
      <c r="RPM1" s="6"/>
      <c r="RPN1" s="6"/>
      <c r="RPO1" s="6"/>
      <c r="RPP1" s="6"/>
      <c r="RPQ1" s="6"/>
      <c r="RPR1" s="6"/>
      <c r="RPS1" s="6"/>
      <c r="RPT1" s="6"/>
      <c r="RPU1" s="6"/>
      <c r="RPV1" s="6"/>
      <c r="RPW1" s="6"/>
      <c r="RPX1" s="6"/>
      <c r="RPY1" s="6"/>
      <c r="RPZ1" s="6"/>
      <c r="RQA1" s="6"/>
      <c r="RQB1" s="6"/>
      <c r="RQC1" s="6"/>
      <c r="RQD1" s="6"/>
      <c r="RQE1" s="6"/>
      <c r="RQF1" s="6"/>
      <c r="RQG1" s="6"/>
      <c r="RQH1" s="6"/>
      <c r="RQI1" s="6"/>
      <c r="RQJ1" s="6"/>
      <c r="RQK1" s="6"/>
      <c r="RQL1" s="6"/>
      <c r="RQM1" s="6"/>
      <c r="RQN1" s="6"/>
      <c r="RQO1" s="6"/>
      <c r="RQP1" s="6"/>
      <c r="RQQ1" s="6"/>
      <c r="RQR1" s="6"/>
      <c r="RQS1" s="6"/>
      <c r="RQT1" s="6"/>
      <c r="RQU1" s="6"/>
      <c r="RQV1" s="6"/>
      <c r="RQW1" s="6"/>
      <c r="RQX1" s="6"/>
      <c r="RQY1" s="6"/>
      <c r="RQZ1" s="6"/>
      <c r="RRA1" s="6"/>
      <c r="RRB1" s="6"/>
      <c r="RRC1" s="6"/>
      <c r="RRD1" s="6"/>
      <c r="RRE1" s="6"/>
      <c r="RRF1" s="6"/>
      <c r="RRG1" s="6"/>
      <c r="RRH1" s="6"/>
      <c r="RRI1" s="6"/>
      <c r="RRJ1" s="6"/>
      <c r="RRK1" s="6"/>
      <c r="RRL1" s="6"/>
      <c r="RRM1" s="6"/>
      <c r="RRN1" s="6"/>
      <c r="RRO1" s="6"/>
      <c r="RRP1" s="6"/>
      <c r="RRQ1" s="6"/>
      <c r="RRR1" s="6"/>
      <c r="RRS1" s="6"/>
      <c r="RRT1" s="6"/>
      <c r="RRU1" s="6"/>
      <c r="RRV1" s="6"/>
      <c r="RRW1" s="6"/>
      <c r="RRX1" s="6"/>
      <c r="RRY1" s="6"/>
      <c r="RRZ1" s="6"/>
      <c r="RSA1" s="6"/>
      <c r="RSB1" s="6"/>
      <c r="RSC1" s="6"/>
      <c r="RSD1" s="6"/>
      <c r="RSE1" s="6"/>
      <c r="RSF1" s="6"/>
      <c r="RSG1" s="6"/>
      <c r="RSH1" s="6"/>
      <c r="RSI1" s="6"/>
      <c r="RSJ1" s="6"/>
      <c r="RSK1" s="6"/>
      <c r="RSL1" s="6"/>
      <c r="RSM1" s="6"/>
      <c r="RSN1" s="6"/>
      <c r="RSO1" s="6"/>
      <c r="RSP1" s="6"/>
      <c r="RSQ1" s="6"/>
      <c r="RSR1" s="6"/>
      <c r="RSS1" s="6"/>
      <c r="RST1" s="6"/>
      <c r="RSU1" s="6"/>
      <c r="RSV1" s="6"/>
      <c r="RSW1" s="6"/>
      <c r="RSX1" s="6"/>
      <c r="RSY1" s="6"/>
      <c r="RSZ1" s="6"/>
      <c r="RTA1" s="6"/>
      <c r="RTB1" s="6"/>
      <c r="RTC1" s="6"/>
      <c r="RTD1" s="6"/>
      <c r="RTE1" s="6"/>
      <c r="RTF1" s="6"/>
      <c r="RTG1" s="6"/>
      <c r="RTH1" s="6"/>
      <c r="RTI1" s="6"/>
      <c r="RTJ1" s="6"/>
      <c r="RTK1" s="6"/>
      <c r="RTL1" s="6"/>
      <c r="RTM1" s="6"/>
      <c r="RTN1" s="6"/>
      <c r="RTO1" s="6"/>
      <c r="RTP1" s="6"/>
      <c r="RTQ1" s="6"/>
      <c r="RTR1" s="6"/>
      <c r="RTS1" s="6"/>
      <c r="RTT1" s="6"/>
      <c r="RTU1" s="6"/>
      <c r="RTV1" s="6"/>
      <c r="RTW1" s="6"/>
      <c r="RTX1" s="6"/>
      <c r="RTY1" s="6"/>
      <c r="RTZ1" s="6"/>
      <c r="RUA1" s="6"/>
      <c r="RUB1" s="6"/>
      <c r="RUC1" s="6"/>
      <c r="RUD1" s="6"/>
      <c r="RUE1" s="6"/>
      <c r="RUF1" s="6"/>
      <c r="RUG1" s="6"/>
      <c r="RUH1" s="6"/>
      <c r="RUI1" s="6"/>
      <c r="RUJ1" s="6"/>
      <c r="RUK1" s="6"/>
      <c r="RUL1" s="6"/>
      <c r="RUM1" s="6"/>
      <c r="RUN1" s="6"/>
      <c r="RUO1" s="6"/>
      <c r="RUP1" s="6"/>
      <c r="RUQ1" s="6"/>
      <c r="RUR1" s="6"/>
      <c r="RUS1" s="6"/>
      <c r="RUT1" s="6"/>
      <c r="RUU1" s="6"/>
      <c r="RUV1" s="6"/>
      <c r="RUW1" s="6"/>
      <c r="RUX1" s="6"/>
      <c r="RUY1" s="6"/>
      <c r="RUZ1" s="6"/>
      <c r="RVA1" s="6"/>
      <c r="RVB1" s="6"/>
      <c r="RVC1" s="6"/>
      <c r="RVD1" s="6"/>
      <c r="RVE1" s="6"/>
      <c r="RVF1" s="6"/>
      <c r="RVG1" s="6"/>
      <c r="RVH1" s="6"/>
      <c r="RVI1" s="6"/>
      <c r="RVJ1" s="6"/>
      <c r="RVK1" s="6"/>
      <c r="RVL1" s="6"/>
      <c r="RVM1" s="6"/>
      <c r="RVN1" s="6"/>
      <c r="RVO1" s="6"/>
      <c r="RVP1" s="6"/>
      <c r="RVQ1" s="6"/>
      <c r="RVR1" s="6"/>
      <c r="RVS1" s="6"/>
      <c r="RVT1" s="6"/>
      <c r="RVU1" s="6"/>
      <c r="RVV1" s="6"/>
      <c r="RVW1" s="6"/>
      <c r="RVX1" s="6"/>
      <c r="RVY1" s="6"/>
      <c r="RVZ1" s="6"/>
      <c r="RWA1" s="6"/>
      <c r="RWB1" s="6"/>
      <c r="RWC1" s="6"/>
      <c r="RWD1" s="6"/>
      <c r="RWE1" s="6"/>
      <c r="RWF1" s="6"/>
      <c r="RWG1" s="6"/>
      <c r="RWH1" s="6"/>
      <c r="RWI1" s="6"/>
      <c r="RWJ1" s="6"/>
      <c r="RWK1" s="6"/>
      <c r="RWL1" s="6"/>
      <c r="RWM1" s="6"/>
      <c r="RWN1" s="6"/>
      <c r="RWO1" s="6"/>
      <c r="RWP1" s="6"/>
      <c r="RWQ1" s="6"/>
      <c r="RWR1" s="6"/>
      <c r="RWS1" s="6"/>
      <c r="RWT1" s="6"/>
      <c r="RWU1" s="6"/>
      <c r="RWV1" s="6"/>
      <c r="RWW1" s="6"/>
      <c r="RWX1" s="6"/>
      <c r="RWY1" s="6"/>
      <c r="RWZ1" s="6"/>
      <c r="RXA1" s="6"/>
      <c r="RXB1" s="6"/>
      <c r="RXC1" s="6"/>
      <c r="RXD1" s="6"/>
      <c r="RXE1" s="6"/>
      <c r="RXF1" s="6"/>
      <c r="RXG1" s="6"/>
      <c r="RXH1" s="6"/>
      <c r="RXI1" s="6"/>
      <c r="RXJ1" s="6"/>
      <c r="RXK1" s="6"/>
      <c r="RXL1" s="6"/>
      <c r="RXM1" s="6"/>
      <c r="RXN1" s="6"/>
      <c r="RXO1" s="6"/>
      <c r="RXP1" s="6"/>
      <c r="RXQ1" s="6"/>
      <c r="RXR1" s="6"/>
      <c r="RXS1" s="6"/>
      <c r="RXT1" s="6"/>
      <c r="RXU1" s="6"/>
      <c r="RXV1" s="6"/>
      <c r="RXW1" s="6"/>
      <c r="RXX1" s="6"/>
      <c r="RXY1" s="6"/>
      <c r="RXZ1" s="6"/>
      <c r="RYA1" s="6"/>
      <c r="RYB1" s="6"/>
      <c r="RYC1" s="6"/>
      <c r="RYD1" s="6"/>
      <c r="RYE1" s="6"/>
      <c r="RYF1" s="6"/>
      <c r="RYG1" s="6"/>
      <c r="RYH1" s="6"/>
      <c r="RYI1" s="6"/>
      <c r="RYJ1" s="6"/>
      <c r="RYK1" s="6"/>
      <c r="RYL1" s="6"/>
      <c r="RYM1" s="6"/>
      <c r="RYN1" s="6"/>
      <c r="RYO1" s="6"/>
      <c r="RYP1" s="6"/>
      <c r="RYQ1" s="6"/>
      <c r="RYR1" s="6"/>
      <c r="RYS1" s="6"/>
      <c r="RYT1" s="6"/>
      <c r="RYU1" s="6"/>
      <c r="RYV1" s="6"/>
      <c r="RYW1" s="6"/>
      <c r="RYX1" s="6"/>
      <c r="RYY1" s="6"/>
      <c r="RYZ1" s="6"/>
      <c r="RZA1" s="6"/>
      <c r="RZB1" s="6"/>
      <c r="RZC1" s="6"/>
      <c r="RZD1" s="6"/>
      <c r="RZE1" s="6"/>
      <c r="RZF1" s="6"/>
      <c r="RZG1" s="6"/>
      <c r="RZH1" s="6"/>
      <c r="RZI1" s="6"/>
      <c r="RZJ1" s="6"/>
      <c r="RZK1" s="6"/>
      <c r="RZL1" s="6"/>
      <c r="RZM1" s="6"/>
      <c r="RZN1" s="6"/>
      <c r="RZO1" s="6"/>
      <c r="RZP1" s="6"/>
      <c r="RZQ1" s="6"/>
      <c r="RZR1" s="6"/>
      <c r="RZS1" s="6"/>
      <c r="RZT1" s="6"/>
      <c r="RZU1" s="6"/>
      <c r="RZV1" s="6"/>
      <c r="RZW1" s="6"/>
      <c r="RZX1" s="6"/>
      <c r="RZY1" s="6"/>
      <c r="RZZ1" s="6"/>
      <c r="SAA1" s="6"/>
      <c r="SAB1" s="6"/>
      <c r="SAC1" s="6"/>
      <c r="SAD1" s="6"/>
      <c r="SAE1" s="6"/>
      <c r="SAF1" s="6"/>
      <c r="SAG1" s="6"/>
      <c r="SAH1" s="6"/>
      <c r="SAI1" s="6"/>
      <c r="SAJ1" s="6"/>
      <c r="SAK1" s="6"/>
      <c r="SAL1" s="6"/>
      <c r="SAM1" s="6"/>
      <c r="SAN1" s="6"/>
      <c r="SAO1" s="6"/>
      <c r="SAP1" s="6"/>
      <c r="SAQ1" s="6"/>
      <c r="SAR1" s="6"/>
      <c r="SAS1" s="6"/>
      <c r="SAT1" s="6"/>
      <c r="SAU1" s="6"/>
      <c r="SAV1" s="6"/>
      <c r="SAW1" s="6"/>
      <c r="SAX1" s="6"/>
      <c r="SAY1" s="6"/>
      <c r="SAZ1" s="6"/>
      <c r="SBA1" s="6"/>
      <c r="SBB1" s="6"/>
      <c r="SBC1" s="6"/>
      <c r="SBD1" s="6"/>
      <c r="SBE1" s="6"/>
      <c r="SBF1" s="6"/>
      <c r="SBG1" s="6"/>
      <c r="SBH1" s="6"/>
      <c r="SBI1" s="6"/>
      <c r="SBJ1" s="6"/>
      <c r="SBK1" s="6"/>
      <c r="SBL1" s="6"/>
      <c r="SBM1" s="6"/>
      <c r="SBN1" s="6"/>
      <c r="SBO1" s="6"/>
      <c r="SBP1" s="6"/>
      <c r="SBQ1" s="6"/>
      <c r="SBR1" s="6"/>
      <c r="SBS1" s="6"/>
      <c r="SBT1" s="6"/>
      <c r="SBU1" s="6"/>
      <c r="SBV1" s="6"/>
      <c r="SBW1" s="6"/>
      <c r="SBX1" s="6"/>
      <c r="SBY1" s="6"/>
      <c r="SBZ1" s="6"/>
      <c r="SCA1" s="6"/>
      <c r="SCB1" s="6"/>
      <c r="SCC1" s="6"/>
      <c r="SCD1" s="6"/>
      <c r="SCE1" s="6"/>
      <c r="SCF1" s="6"/>
      <c r="SCG1" s="6"/>
      <c r="SCH1" s="6"/>
      <c r="SCI1" s="6"/>
      <c r="SCJ1" s="6"/>
      <c r="SCK1" s="6"/>
      <c r="SCL1" s="6"/>
      <c r="SCM1" s="6"/>
      <c r="SCN1" s="6"/>
      <c r="SCO1" s="6"/>
      <c r="SCP1" s="6"/>
      <c r="SCQ1" s="6"/>
      <c r="SCR1" s="6"/>
      <c r="SCS1" s="6"/>
      <c r="SCT1" s="6"/>
      <c r="SCU1" s="6"/>
      <c r="SCV1" s="6"/>
      <c r="SCW1" s="6"/>
      <c r="SCX1" s="6"/>
      <c r="SCY1" s="6"/>
      <c r="SCZ1" s="6"/>
      <c r="SDA1" s="6"/>
      <c r="SDB1" s="6"/>
      <c r="SDC1" s="6"/>
      <c r="SDD1" s="6"/>
      <c r="SDE1" s="6"/>
      <c r="SDF1" s="6"/>
      <c r="SDG1" s="6"/>
      <c r="SDH1" s="6"/>
      <c r="SDI1" s="6"/>
      <c r="SDJ1" s="6"/>
      <c r="SDK1" s="6"/>
      <c r="SDL1" s="6"/>
      <c r="SDM1" s="6"/>
      <c r="SDN1" s="6"/>
      <c r="SDO1" s="6"/>
      <c r="SDP1" s="6"/>
      <c r="SDQ1" s="6"/>
      <c r="SDR1" s="6"/>
      <c r="SDS1" s="6"/>
      <c r="SDT1" s="6"/>
      <c r="SDU1" s="6"/>
      <c r="SDV1" s="6"/>
      <c r="SDW1" s="6"/>
      <c r="SDX1" s="6"/>
      <c r="SDY1" s="6"/>
      <c r="SDZ1" s="6"/>
      <c r="SEA1" s="6"/>
      <c r="SEB1" s="6"/>
      <c r="SEC1" s="6"/>
      <c r="SED1" s="6"/>
      <c r="SEE1" s="6"/>
      <c r="SEF1" s="6"/>
      <c r="SEG1" s="6"/>
      <c r="SEH1" s="6"/>
      <c r="SEI1" s="6"/>
      <c r="SEJ1" s="6"/>
      <c r="SEK1" s="6"/>
      <c r="SEL1" s="6"/>
      <c r="SEM1" s="6"/>
      <c r="SEN1" s="6"/>
      <c r="SEO1" s="6"/>
      <c r="SEP1" s="6"/>
      <c r="SEQ1" s="6"/>
      <c r="SER1" s="6"/>
      <c r="SES1" s="6"/>
      <c r="SET1" s="6"/>
      <c r="SEU1" s="6"/>
      <c r="SEV1" s="6"/>
      <c r="SEW1" s="6"/>
      <c r="SEX1" s="6"/>
      <c r="SEY1" s="6"/>
      <c r="SEZ1" s="6"/>
      <c r="SFA1" s="6"/>
      <c r="SFB1" s="6"/>
      <c r="SFC1" s="6"/>
      <c r="SFD1" s="6"/>
      <c r="SFE1" s="6"/>
      <c r="SFF1" s="6"/>
      <c r="SFG1" s="6"/>
      <c r="SFH1" s="6"/>
      <c r="SFI1" s="6"/>
      <c r="SFJ1" s="6"/>
      <c r="SFK1" s="6"/>
      <c r="SFL1" s="6"/>
      <c r="SFM1" s="6"/>
      <c r="SFN1" s="6"/>
      <c r="SFO1" s="6"/>
      <c r="SFP1" s="6"/>
      <c r="SFQ1" s="6"/>
      <c r="SFR1" s="6"/>
      <c r="SFS1" s="6"/>
      <c r="SFT1" s="6"/>
      <c r="SFU1" s="6"/>
      <c r="SFV1" s="6"/>
      <c r="SFW1" s="6"/>
      <c r="SFX1" s="6"/>
      <c r="SFY1" s="6"/>
      <c r="SFZ1" s="6"/>
      <c r="SGA1" s="6"/>
      <c r="SGB1" s="6"/>
      <c r="SGC1" s="6"/>
      <c r="SGD1" s="6"/>
      <c r="SGE1" s="6"/>
      <c r="SGF1" s="6"/>
      <c r="SGG1" s="6"/>
      <c r="SGH1" s="6"/>
      <c r="SGI1" s="6"/>
      <c r="SGJ1" s="6"/>
      <c r="SGK1" s="6"/>
      <c r="SGL1" s="6"/>
      <c r="SGM1" s="6"/>
      <c r="SGN1" s="6"/>
      <c r="SGO1" s="6"/>
      <c r="SGP1" s="6"/>
      <c r="SGQ1" s="6"/>
      <c r="SGR1" s="6"/>
      <c r="SGS1" s="6"/>
      <c r="SGT1" s="6"/>
      <c r="SGU1" s="6"/>
      <c r="SGV1" s="6"/>
      <c r="SGW1" s="6"/>
      <c r="SGX1" s="6"/>
      <c r="SGY1" s="6"/>
      <c r="SGZ1" s="6"/>
      <c r="SHA1" s="6"/>
      <c r="SHB1" s="6"/>
      <c r="SHC1" s="6"/>
      <c r="SHD1" s="6"/>
      <c r="SHE1" s="6"/>
      <c r="SHF1" s="6"/>
      <c r="SHG1" s="6"/>
      <c r="SHH1" s="6"/>
      <c r="SHI1" s="6"/>
      <c r="SHJ1" s="6"/>
      <c r="SHK1" s="6"/>
      <c r="SHL1" s="6"/>
      <c r="SHM1" s="6"/>
      <c r="SHN1" s="6"/>
      <c r="SHO1" s="6"/>
      <c r="SHP1" s="6"/>
      <c r="SHQ1" s="6"/>
      <c r="SHR1" s="6"/>
      <c r="SHS1" s="6"/>
      <c r="SHT1" s="6"/>
      <c r="SHU1" s="6"/>
      <c r="SHV1" s="6"/>
      <c r="SHW1" s="6"/>
      <c r="SHX1" s="6"/>
      <c r="SHY1" s="6"/>
      <c r="SHZ1" s="6"/>
      <c r="SIA1" s="6"/>
      <c r="SIB1" s="6"/>
      <c r="SIC1" s="6"/>
      <c r="SID1" s="6"/>
      <c r="SIE1" s="6"/>
      <c r="SIF1" s="6"/>
      <c r="SIG1" s="6"/>
      <c r="SIH1" s="6"/>
      <c r="SII1" s="6"/>
      <c r="SIJ1" s="6"/>
      <c r="SIK1" s="6"/>
      <c r="SIL1" s="6"/>
      <c r="SIM1" s="6"/>
      <c r="SIN1" s="6"/>
      <c r="SIO1" s="6"/>
      <c r="SIP1" s="6"/>
      <c r="SIQ1" s="6"/>
      <c r="SIR1" s="6"/>
      <c r="SIS1" s="6"/>
      <c r="SIT1" s="6"/>
      <c r="SIU1" s="6"/>
      <c r="SIV1" s="6"/>
      <c r="SIW1" s="6"/>
      <c r="SIX1" s="6"/>
      <c r="SIY1" s="6"/>
      <c r="SIZ1" s="6"/>
      <c r="SJA1" s="6"/>
      <c r="SJB1" s="6"/>
      <c r="SJC1" s="6"/>
      <c r="SJD1" s="6"/>
      <c r="SJE1" s="6"/>
      <c r="SJF1" s="6"/>
      <c r="SJG1" s="6"/>
      <c r="SJH1" s="6"/>
      <c r="SJI1" s="6"/>
      <c r="SJJ1" s="6"/>
      <c r="SJK1" s="6"/>
      <c r="SJL1" s="6"/>
      <c r="SJM1" s="6"/>
      <c r="SJN1" s="6"/>
      <c r="SJO1" s="6"/>
      <c r="SJP1" s="6"/>
      <c r="SJQ1" s="6"/>
      <c r="SJR1" s="6"/>
      <c r="SJS1" s="6"/>
      <c r="SJT1" s="6"/>
      <c r="SJU1" s="6"/>
      <c r="SJV1" s="6"/>
      <c r="SJW1" s="6"/>
      <c r="SJX1" s="6"/>
      <c r="SJY1" s="6"/>
      <c r="SJZ1" s="6"/>
      <c r="SKA1" s="6"/>
      <c r="SKB1" s="6"/>
      <c r="SKC1" s="6"/>
      <c r="SKD1" s="6"/>
      <c r="SKE1" s="6"/>
      <c r="SKF1" s="6"/>
      <c r="SKG1" s="6"/>
      <c r="SKH1" s="6"/>
      <c r="SKI1" s="6"/>
      <c r="SKJ1" s="6"/>
      <c r="SKK1" s="6"/>
      <c r="SKL1" s="6"/>
      <c r="SKM1" s="6"/>
      <c r="SKN1" s="6"/>
      <c r="SKO1" s="6"/>
      <c r="SKP1" s="6"/>
      <c r="SKQ1" s="6"/>
      <c r="SKR1" s="6"/>
      <c r="SKS1" s="6"/>
      <c r="SKT1" s="6"/>
      <c r="SKU1" s="6"/>
      <c r="SKV1" s="6"/>
      <c r="SKW1" s="6"/>
      <c r="SKX1" s="6"/>
      <c r="SKY1" s="6"/>
      <c r="SKZ1" s="6"/>
      <c r="SLA1" s="6"/>
      <c r="SLB1" s="6"/>
      <c r="SLC1" s="6"/>
      <c r="SLD1" s="6"/>
      <c r="SLE1" s="6"/>
      <c r="SLF1" s="6"/>
      <c r="SLG1" s="6"/>
      <c r="SLH1" s="6"/>
      <c r="SLI1" s="6"/>
      <c r="SLJ1" s="6"/>
      <c r="SLK1" s="6"/>
      <c r="SLL1" s="6"/>
      <c r="SLM1" s="6"/>
      <c r="SLN1" s="6"/>
      <c r="SLO1" s="6"/>
      <c r="SLP1" s="6"/>
      <c r="SLQ1" s="6"/>
      <c r="SLR1" s="6"/>
      <c r="SLS1" s="6"/>
      <c r="SLT1" s="6"/>
      <c r="SLU1" s="6"/>
      <c r="SLV1" s="6"/>
      <c r="SLW1" s="6"/>
      <c r="SLX1" s="6"/>
      <c r="SLY1" s="6"/>
      <c r="SLZ1" s="6"/>
      <c r="SMA1" s="6"/>
      <c r="SMB1" s="6"/>
      <c r="SMC1" s="6"/>
      <c r="SMD1" s="6"/>
      <c r="SME1" s="6"/>
      <c r="SMF1" s="6"/>
      <c r="SMG1" s="6"/>
      <c r="SMH1" s="6"/>
      <c r="SMI1" s="6"/>
      <c r="SMJ1" s="6"/>
      <c r="SMK1" s="6"/>
      <c r="SML1" s="6"/>
      <c r="SMM1" s="6"/>
      <c r="SMN1" s="6"/>
      <c r="SMO1" s="6"/>
      <c r="SMP1" s="6"/>
      <c r="SMQ1" s="6"/>
      <c r="SMR1" s="6"/>
      <c r="SMS1" s="6"/>
      <c r="SMT1" s="6"/>
      <c r="SMU1" s="6"/>
      <c r="SMV1" s="6"/>
      <c r="SMW1" s="6"/>
      <c r="SMX1" s="6"/>
      <c r="SMY1" s="6"/>
      <c r="SMZ1" s="6"/>
      <c r="SNA1" s="6"/>
      <c r="SNB1" s="6"/>
      <c r="SNC1" s="6"/>
      <c r="SND1" s="6"/>
      <c r="SNE1" s="6"/>
      <c r="SNF1" s="6"/>
      <c r="SNG1" s="6"/>
      <c r="SNH1" s="6"/>
      <c r="SNI1" s="6"/>
      <c r="SNJ1" s="6"/>
      <c r="SNK1" s="6"/>
      <c r="SNL1" s="6"/>
      <c r="SNM1" s="6"/>
      <c r="SNN1" s="6"/>
      <c r="SNO1" s="6"/>
      <c r="SNP1" s="6"/>
      <c r="SNQ1" s="6"/>
      <c r="SNR1" s="6"/>
      <c r="SNS1" s="6"/>
      <c r="SNT1" s="6"/>
      <c r="SNU1" s="6"/>
      <c r="SNV1" s="6"/>
      <c r="SNW1" s="6"/>
      <c r="SNX1" s="6"/>
      <c r="SNY1" s="6"/>
      <c r="SNZ1" s="6"/>
      <c r="SOA1" s="6"/>
      <c r="SOB1" s="6"/>
      <c r="SOC1" s="6"/>
      <c r="SOD1" s="6"/>
      <c r="SOE1" s="6"/>
      <c r="SOF1" s="6"/>
      <c r="SOG1" s="6"/>
      <c r="SOH1" s="6"/>
      <c r="SOI1" s="6"/>
      <c r="SOJ1" s="6"/>
      <c r="SOK1" s="6"/>
      <c r="SOL1" s="6"/>
      <c r="SOM1" s="6"/>
      <c r="SON1" s="6"/>
      <c r="SOO1" s="6"/>
      <c r="SOP1" s="6"/>
      <c r="SOQ1" s="6"/>
      <c r="SOR1" s="6"/>
      <c r="SOS1" s="6"/>
      <c r="SOT1" s="6"/>
      <c r="SOU1" s="6"/>
      <c r="SOV1" s="6"/>
      <c r="SOW1" s="6"/>
      <c r="SOX1" s="6"/>
      <c r="SOY1" s="6"/>
      <c r="SOZ1" s="6"/>
      <c r="SPA1" s="6"/>
      <c r="SPB1" s="6"/>
      <c r="SPC1" s="6"/>
      <c r="SPD1" s="6"/>
      <c r="SPE1" s="6"/>
      <c r="SPF1" s="6"/>
      <c r="SPG1" s="6"/>
      <c r="SPH1" s="6"/>
      <c r="SPI1" s="6"/>
      <c r="SPJ1" s="6"/>
      <c r="SPK1" s="6"/>
      <c r="SPL1" s="6"/>
      <c r="SPM1" s="6"/>
      <c r="SPN1" s="6"/>
      <c r="SPO1" s="6"/>
      <c r="SPP1" s="6"/>
      <c r="SPQ1" s="6"/>
      <c r="SPR1" s="6"/>
      <c r="SPS1" s="6"/>
      <c r="SPT1" s="6"/>
      <c r="SPU1" s="6"/>
      <c r="SPV1" s="6"/>
      <c r="SPW1" s="6"/>
      <c r="SPX1" s="6"/>
      <c r="SPY1" s="6"/>
      <c r="SPZ1" s="6"/>
      <c r="SQA1" s="6"/>
      <c r="SQB1" s="6"/>
      <c r="SQC1" s="6"/>
      <c r="SQD1" s="6"/>
      <c r="SQE1" s="6"/>
      <c r="SQF1" s="6"/>
      <c r="SQG1" s="6"/>
      <c r="SQH1" s="6"/>
      <c r="SQI1" s="6"/>
      <c r="SQJ1" s="6"/>
      <c r="SQK1" s="6"/>
      <c r="SQL1" s="6"/>
      <c r="SQM1" s="6"/>
      <c r="SQN1" s="6"/>
      <c r="SQO1" s="6"/>
      <c r="SQP1" s="6"/>
      <c r="SQQ1" s="6"/>
      <c r="SQR1" s="6"/>
      <c r="SQS1" s="6"/>
      <c r="SQT1" s="6"/>
      <c r="SQU1" s="6"/>
      <c r="SQV1" s="6"/>
      <c r="SQW1" s="6"/>
      <c r="SQX1" s="6"/>
      <c r="SQY1" s="6"/>
      <c r="SQZ1" s="6"/>
      <c r="SRA1" s="6"/>
      <c r="SRB1" s="6"/>
      <c r="SRC1" s="6"/>
      <c r="SRD1" s="6"/>
      <c r="SRE1" s="6"/>
      <c r="SRF1" s="6"/>
      <c r="SRG1" s="6"/>
      <c r="SRH1" s="6"/>
      <c r="SRI1" s="6"/>
      <c r="SRJ1" s="6"/>
      <c r="SRK1" s="6"/>
      <c r="SRL1" s="6"/>
      <c r="SRM1" s="6"/>
      <c r="SRN1" s="6"/>
      <c r="SRO1" s="6"/>
      <c r="SRP1" s="6"/>
      <c r="SRQ1" s="6"/>
      <c r="SRR1" s="6"/>
      <c r="SRS1" s="6"/>
      <c r="SRT1" s="6"/>
      <c r="SRU1" s="6"/>
      <c r="SRV1" s="6"/>
      <c r="SRW1" s="6"/>
      <c r="SRX1" s="6"/>
      <c r="SRY1" s="6"/>
      <c r="SRZ1" s="6"/>
      <c r="SSA1" s="6"/>
      <c r="SSB1" s="6"/>
      <c r="SSC1" s="6"/>
      <c r="SSD1" s="6"/>
      <c r="SSE1" s="6"/>
      <c r="SSF1" s="6"/>
      <c r="SSG1" s="6"/>
      <c r="SSH1" s="6"/>
      <c r="SSI1" s="6"/>
      <c r="SSJ1" s="6"/>
      <c r="SSK1" s="6"/>
      <c r="SSL1" s="6"/>
      <c r="SSM1" s="6"/>
      <c r="SSN1" s="6"/>
      <c r="SSO1" s="6"/>
      <c r="SSP1" s="6"/>
      <c r="SSQ1" s="6"/>
      <c r="SSR1" s="6"/>
      <c r="SSS1" s="6"/>
      <c r="SST1" s="6"/>
      <c r="SSU1" s="6"/>
      <c r="SSV1" s="6"/>
      <c r="SSW1" s="6"/>
      <c r="SSX1" s="6"/>
      <c r="SSY1" s="6"/>
      <c r="SSZ1" s="6"/>
      <c r="STA1" s="6"/>
      <c r="STB1" s="6"/>
      <c r="STC1" s="6"/>
      <c r="STD1" s="6"/>
      <c r="STE1" s="6"/>
      <c r="STF1" s="6"/>
      <c r="STG1" s="6"/>
      <c r="STH1" s="6"/>
      <c r="STI1" s="6"/>
      <c r="STJ1" s="6"/>
      <c r="STK1" s="6"/>
      <c r="STL1" s="6"/>
      <c r="STM1" s="6"/>
      <c r="STN1" s="6"/>
      <c r="STO1" s="6"/>
      <c r="STP1" s="6"/>
      <c r="STQ1" s="6"/>
      <c r="STR1" s="6"/>
      <c r="STS1" s="6"/>
      <c r="STT1" s="6"/>
      <c r="STU1" s="6"/>
      <c r="STV1" s="6"/>
      <c r="STW1" s="6"/>
      <c r="STX1" s="6"/>
      <c r="STY1" s="6"/>
      <c r="STZ1" s="6"/>
      <c r="SUA1" s="6"/>
      <c r="SUB1" s="6"/>
      <c r="SUC1" s="6"/>
      <c r="SUD1" s="6"/>
      <c r="SUE1" s="6"/>
      <c r="SUF1" s="6"/>
      <c r="SUG1" s="6"/>
      <c r="SUH1" s="6"/>
      <c r="SUI1" s="6"/>
      <c r="SUJ1" s="6"/>
      <c r="SUK1" s="6"/>
      <c r="SUL1" s="6"/>
      <c r="SUM1" s="6"/>
      <c r="SUN1" s="6"/>
      <c r="SUO1" s="6"/>
      <c r="SUP1" s="6"/>
      <c r="SUQ1" s="6"/>
      <c r="SUR1" s="6"/>
      <c r="SUS1" s="6"/>
      <c r="SUT1" s="6"/>
      <c r="SUU1" s="6"/>
      <c r="SUV1" s="6"/>
      <c r="SUW1" s="6"/>
      <c r="SUX1" s="6"/>
      <c r="SUY1" s="6"/>
      <c r="SUZ1" s="6"/>
      <c r="SVA1" s="6"/>
      <c r="SVB1" s="6"/>
      <c r="SVC1" s="6"/>
      <c r="SVD1" s="6"/>
      <c r="SVE1" s="6"/>
      <c r="SVF1" s="6"/>
      <c r="SVG1" s="6"/>
      <c r="SVH1" s="6"/>
      <c r="SVI1" s="6"/>
      <c r="SVJ1" s="6"/>
      <c r="SVK1" s="6"/>
      <c r="SVL1" s="6"/>
      <c r="SVM1" s="6"/>
      <c r="SVN1" s="6"/>
      <c r="SVO1" s="6"/>
      <c r="SVP1" s="6"/>
      <c r="SVQ1" s="6"/>
      <c r="SVR1" s="6"/>
      <c r="SVS1" s="6"/>
      <c r="SVT1" s="6"/>
      <c r="SVU1" s="6"/>
      <c r="SVV1" s="6"/>
      <c r="SVW1" s="6"/>
      <c r="SVX1" s="6"/>
      <c r="SVY1" s="6"/>
      <c r="SVZ1" s="6"/>
      <c r="SWA1" s="6"/>
      <c r="SWB1" s="6"/>
      <c r="SWC1" s="6"/>
      <c r="SWD1" s="6"/>
      <c r="SWE1" s="6"/>
      <c r="SWF1" s="6"/>
      <c r="SWG1" s="6"/>
      <c r="SWH1" s="6"/>
      <c r="SWI1" s="6"/>
      <c r="SWJ1" s="6"/>
      <c r="SWK1" s="6"/>
      <c r="SWL1" s="6"/>
      <c r="SWM1" s="6"/>
      <c r="SWN1" s="6"/>
      <c r="SWO1" s="6"/>
      <c r="SWP1" s="6"/>
      <c r="SWQ1" s="6"/>
      <c r="SWR1" s="6"/>
      <c r="SWS1" s="6"/>
      <c r="SWT1" s="6"/>
      <c r="SWU1" s="6"/>
      <c r="SWV1" s="6"/>
      <c r="SWW1" s="6"/>
      <c r="SWX1" s="6"/>
      <c r="SWY1" s="6"/>
      <c r="SWZ1" s="6"/>
      <c r="SXA1" s="6"/>
      <c r="SXB1" s="6"/>
      <c r="SXC1" s="6"/>
      <c r="SXD1" s="6"/>
      <c r="SXE1" s="6"/>
      <c r="SXF1" s="6"/>
      <c r="SXG1" s="6"/>
      <c r="SXH1" s="6"/>
      <c r="SXI1" s="6"/>
      <c r="SXJ1" s="6"/>
      <c r="SXK1" s="6"/>
      <c r="SXL1" s="6"/>
      <c r="SXM1" s="6"/>
      <c r="SXN1" s="6"/>
      <c r="SXO1" s="6"/>
      <c r="SXP1" s="6"/>
      <c r="SXQ1" s="6"/>
      <c r="SXR1" s="6"/>
      <c r="SXS1" s="6"/>
      <c r="SXT1" s="6"/>
      <c r="SXU1" s="6"/>
      <c r="SXV1" s="6"/>
      <c r="SXW1" s="6"/>
      <c r="SXX1" s="6"/>
      <c r="SXY1" s="6"/>
      <c r="SXZ1" s="6"/>
      <c r="SYA1" s="6"/>
      <c r="SYB1" s="6"/>
      <c r="SYC1" s="6"/>
      <c r="SYD1" s="6"/>
      <c r="SYE1" s="6"/>
      <c r="SYF1" s="6"/>
      <c r="SYG1" s="6"/>
      <c r="SYH1" s="6"/>
      <c r="SYI1" s="6"/>
      <c r="SYJ1" s="6"/>
      <c r="SYK1" s="6"/>
      <c r="SYL1" s="6"/>
      <c r="SYM1" s="6"/>
      <c r="SYN1" s="6"/>
      <c r="SYO1" s="6"/>
      <c r="SYP1" s="6"/>
      <c r="SYQ1" s="6"/>
      <c r="SYR1" s="6"/>
      <c r="SYS1" s="6"/>
      <c r="SYT1" s="6"/>
      <c r="SYU1" s="6"/>
      <c r="SYV1" s="6"/>
      <c r="SYW1" s="6"/>
      <c r="SYX1" s="6"/>
      <c r="SYY1" s="6"/>
      <c r="SYZ1" s="6"/>
      <c r="SZA1" s="6"/>
      <c r="SZB1" s="6"/>
      <c r="SZC1" s="6"/>
      <c r="SZD1" s="6"/>
      <c r="SZE1" s="6"/>
      <c r="SZF1" s="6"/>
      <c r="SZG1" s="6"/>
      <c r="SZH1" s="6"/>
      <c r="SZI1" s="6"/>
      <c r="SZJ1" s="6"/>
      <c r="SZK1" s="6"/>
      <c r="SZL1" s="6"/>
      <c r="SZM1" s="6"/>
      <c r="SZN1" s="6"/>
      <c r="SZO1" s="6"/>
      <c r="SZP1" s="6"/>
      <c r="SZQ1" s="6"/>
      <c r="SZR1" s="6"/>
      <c r="SZS1" s="6"/>
      <c r="SZT1" s="6"/>
      <c r="SZU1" s="6"/>
      <c r="SZV1" s="6"/>
      <c r="SZW1" s="6"/>
      <c r="SZX1" s="6"/>
      <c r="SZY1" s="6"/>
      <c r="SZZ1" s="6"/>
      <c r="TAA1" s="6"/>
      <c r="TAB1" s="6"/>
      <c r="TAC1" s="6"/>
      <c r="TAD1" s="6"/>
      <c r="TAE1" s="6"/>
      <c r="TAF1" s="6"/>
      <c r="TAG1" s="6"/>
      <c r="TAH1" s="6"/>
      <c r="TAI1" s="6"/>
      <c r="TAJ1" s="6"/>
      <c r="TAK1" s="6"/>
      <c r="TAL1" s="6"/>
      <c r="TAM1" s="6"/>
      <c r="TAN1" s="6"/>
      <c r="TAO1" s="6"/>
      <c r="TAP1" s="6"/>
      <c r="TAQ1" s="6"/>
      <c r="TAR1" s="6"/>
      <c r="TAS1" s="6"/>
      <c r="TAT1" s="6"/>
      <c r="TAU1" s="6"/>
      <c r="TAV1" s="6"/>
      <c r="TAW1" s="6"/>
      <c r="TAX1" s="6"/>
      <c r="TAY1" s="6"/>
      <c r="TAZ1" s="6"/>
      <c r="TBA1" s="6"/>
      <c r="TBB1" s="6"/>
      <c r="TBC1" s="6"/>
      <c r="TBD1" s="6"/>
      <c r="TBE1" s="6"/>
      <c r="TBF1" s="6"/>
      <c r="TBG1" s="6"/>
      <c r="TBH1" s="6"/>
      <c r="TBI1" s="6"/>
      <c r="TBJ1" s="6"/>
      <c r="TBK1" s="6"/>
      <c r="TBL1" s="6"/>
      <c r="TBM1" s="6"/>
      <c r="TBN1" s="6"/>
      <c r="TBO1" s="6"/>
      <c r="TBP1" s="6"/>
      <c r="TBQ1" s="6"/>
      <c r="TBR1" s="6"/>
      <c r="TBS1" s="6"/>
      <c r="TBT1" s="6"/>
      <c r="TBU1" s="6"/>
      <c r="TBV1" s="6"/>
      <c r="TBW1" s="6"/>
      <c r="TBX1" s="6"/>
      <c r="TBY1" s="6"/>
      <c r="TBZ1" s="6"/>
      <c r="TCA1" s="6"/>
      <c r="TCB1" s="6"/>
      <c r="TCC1" s="6"/>
      <c r="TCD1" s="6"/>
      <c r="TCE1" s="6"/>
      <c r="TCF1" s="6"/>
      <c r="TCG1" s="6"/>
      <c r="TCH1" s="6"/>
      <c r="TCI1" s="6"/>
      <c r="TCJ1" s="6"/>
      <c r="TCK1" s="6"/>
      <c r="TCL1" s="6"/>
      <c r="TCM1" s="6"/>
      <c r="TCN1" s="6"/>
      <c r="TCO1" s="6"/>
      <c r="TCP1" s="6"/>
      <c r="TCQ1" s="6"/>
      <c r="TCR1" s="6"/>
      <c r="TCS1" s="6"/>
      <c r="TCT1" s="6"/>
      <c r="TCU1" s="6"/>
      <c r="TCV1" s="6"/>
      <c r="TCW1" s="6"/>
      <c r="TCX1" s="6"/>
      <c r="TCY1" s="6"/>
      <c r="TCZ1" s="6"/>
      <c r="TDA1" s="6"/>
      <c r="TDB1" s="6"/>
      <c r="TDC1" s="6"/>
      <c r="TDD1" s="6"/>
      <c r="TDE1" s="6"/>
      <c r="TDF1" s="6"/>
      <c r="TDG1" s="6"/>
      <c r="TDH1" s="6"/>
      <c r="TDI1" s="6"/>
      <c r="TDJ1" s="6"/>
      <c r="TDK1" s="6"/>
      <c r="TDL1" s="6"/>
      <c r="TDM1" s="6"/>
      <c r="TDN1" s="6"/>
      <c r="TDO1" s="6"/>
      <c r="TDP1" s="6"/>
      <c r="TDQ1" s="6"/>
      <c r="TDR1" s="6"/>
      <c r="TDS1" s="6"/>
      <c r="TDT1" s="6"/>
      <c r="TDU1" s="6"/>
      <c r="TDV1" s="6"/>
      <c r="TDW1" s="6"/>
      <c r="TDX1" s="6"/>
      <c r="TDY1" s="6"/>
      <c r="TDZ1" s="6"/>
      <c r="TEA1" s="6"/>
      <c r="TEB1" s="6"/>
      <c r="TEC1" s="6"/>
      <c r="TED1" s="6"/>
      <c r="TEE1" s="6"/>
      <c r="TEF1" s="6"/>
      <c r="TEG1" s="6"/>
      <c r="TEH1" s="6"/>
      <c r="TEI1" s="6"/>
      <c r="TEJ1" s="6"/>
      <c r="TEK1" s="6"/>
      <c r="TEL1" s="6"/>
      <c r="TEM1" s="6"/>
      <c r="TEN1" s="6"/>
      <c r="TEO1" s="6"/>
      <c r="TEP1" s="6"/>
      <c r="TEQ1" s="6"/>
      <c r="TER1" s="6"/>
      <c r="TES1" s="6"/>
      <c r="TET1" s="6"/>
      <c r="TEU1" s="6"/>
      <c r="TEV1" s="6"/>
      <c r="TEW1" s="6"/>
      <c r="TEX1" s="6"/>
      <c r="TEY1" s="6"/>
      <c r="TEZ1" s="6"/>
      <c r="TFA1" s="6"/>
      <c r="TFB1" s="6"/>
      <c r="TFC1" s="6"/>
      <c r="TFD1" s="6"/>
      <c r="TFE1" s="6"/>
      <c r="TFF1" s="6"/>
      <c r="TFG1" s="6"/>
      <c r="TFH1" s="6"/>
      <c r="TFI1" s="6"/>
      <c r="TFJ1" s="6"/>
      <c r="TFK1" s="6"/>
      <c r="TFL1" s="6"/>
      <c r="TFM1" s="6"/>
      <c r="TFN1" s="6"/>
      <c r="TFO1" s="6"/>
      <c r="TFP1" s="6"/>
      <c r="TFQ1" s="6"/>
      <c r="TFR1" s="6"/>
      <c r="TFS1" s="6"/>
      <c r="TFT1" s="6"/>
      <c r="TFU1" s="6"/>
      <c r="TFV1" s="6"/>
      <c r="TFW1" s="6"/>
      <c r="TFX1" s="6"/>
      <c r="TFY1" s="6"/>
      <c r="TFZ1" s="6"/>
      <c r="TGA1" s="6"/>
      <c r="TGB1" s="6"/>
      <c r="TGC1" s="6"/>
      <c r="TGD1" s="6"/>
      <c r="TGE1" s="6"/>
      <c r="TGF1" s="6"/>
      <c r="TGG1" s="6"/>
      <c r="TGH1" s="6"/>
      <c r="TGI1" s="6"/>
      <c r="TGJ1" s="6"/>
      <c r="TGK1" s="6"/>
      <c r="TGL1" s="6"/>
      <c r="TGM1" s="6"/>
      <c r="TGN1" s="6"/>
      <c r="TGO1" s="6"/>
      <c r="TGP1" s="6"/>
      <c r="TGQ1" s="6"/>
      <c r="TGR1" s="6"/>
      <c r="TGS1" s="6"/>
      <c r="TGT1" s="6"/>
      <c r="TGU1" s="6"/>
      <c r="TGV1" s="6"/>
      <c r="TGW1" s="6"/>
      <c r="TGX1" s="6"/>
      <c r="TGY1" s="6"/>
      <c r="TGZ1" s="6"/>
      <c r="THA1" s="6"/>
      <c r="THB1" s="6"/>
      <c r="THC1" s="6"/>
      <c r="THD1" s="6"/>
      <c r="THE1" s="6"/>
      <c r="THF1" s="6"/>
      <c r="THG1" s="6"/>
      <c r="THH1" s="6"/>
      <c r="THI1" s="6"/>
      <c r="THJ1" s="6"/>
      <c r="THK1" s="6"/>
      <c r="THL1" s="6"/>
      <c r="THM1" s="6"/>
      <c r="THN1" s="6"/>
      <c r="THO1" s="6"/>
      <c r="THP1" s="6"/>
      <c r="THQ1" s="6"/>
      <c r="THR1" s="6"/>
      <c r="THS1" s="6"/>
      <c r="THT1" s="6"/>
      <c r="THU1" s="6"/>
      <c r="THV1" s="6"/>
      <c r="THW1" s="6"/>
      <c r="THX1" s="6"/>
      <c r="THY1" s="6"/>
      <c r="THZ1" s="6"/>
      <c r="TIA1" s="6"/>
      <c r="TIB1" s="6"/>
      <c r="TIC1" s="6"/>
      <c r="TID1" s="6"/>
      <c r="TIE1" s="6"/>
      <c r="TIF1" s="6"/>
      <c r="TIG1" s="6"/>
      <c r="TIH1" s="6"/>
      <c r="TII1" s="6"/>
      <c r="TIJ1" s="6"/>
      <c r="TIK1" s="6"/>
      <c r="TIL1" s="6"/>
      <c r="TIM1" s="6"/>
      <c r="TIN1" s="6"/>
      <c r="TIO1" s="6"/>
      <c r="TIP1" s="6"/>
      <c r="TIQ1" s="6"/>
      <c r="TIR1" s="6"/>
      <c r="TIS1" s="6"/>
      <c r="TIT1" s="6"/>
      <c r="TIU1" s="6"/>
      <c r="TIV1" s="6"/>
      <c r="TIW1" s="6"/>
      <c r="TIX1" s="6"/>
      <c r="TIY1" s="6"/>
      <c r="TIZ1" s="6"/>
      <c r="TJA1" s="6"/>
      <c r="TJB1" s="6"/>
      <c r="TJC1" s="6"/>
      <c r="TJD1" s="6"/>
      <c r="TJE1" s="6"/>
      <c r="TJF1" s="6"/>
      <c r="TJG1" s="6"/>
      <c r="TJH1" s="6"/>
      <c r="TJI1" s="6"/>
      <c r="TJJ1" s="6"/>
      <c r="TJK1" s="6"/>
      <c r="TJL1" s="6"/>
      <c r="TJM1" s="6"/>
      <c r="TJN1" s="6"/>
      <c r="TJO1" s="6"/>
      <c r="TJP1" s="6"/>
      <c r="TJQ1" s="6"/>
      <c r="TJR1" s="6"/>
      <c r="TJS1" s="6"/>
      <c r="TJT1" s="6"/>
      <c r="TJU1" s="6"/>
      <c r="TJV1" s="6"/>
      <c r="TJW1" s="6"/>
      <c r="TJX1" s="6"/>
      <c r="TJY1" s="6"/>
      <c r="TJZ1" s="6"/>
      <c r="TKA1" s="6"/>
      <c r="TKB1" s="6"/>
      <c r="TKC1" s="6"/>
      <c r="TKD1" s="6"/>
      <c r="TKE1" s="6"/>
      <c r="TKF1" s="6"/>
      <c r="TKG1" s="6"/>
      <c r="TKH1" s="6"/>
      <c r="TKI1" s="6"/>
      <c r="TKJ1" s="6"/>
      <c r="TKK1" s="6"/>
      <c r="TKL1" s="6"/>
      <c r="TKM1" s="6"/>
      <c r="TKN1" s="6"/>
      <c r="TKO1" s="6"/>
      <c r="TKP1" s="6"/>
      <c r="TKQ1" s="6"/>
      <c r="TKR1" s="6"/>
      <c r="TKS1" s="6"/>
      <c r="TKT1" s="6"/>
      <c r="TKU1" s="6"/>
      <c r="TKV1" s="6"/>
      <c r="TKW1" s="6"/>
      <c r="TKX1" s="6"/>
      <c r="TKY1" s="6"/>
      <c r="TKZ1" s="6"/>
      <c r="TLA1" s="6"/>
      <c r="TLB1" s="6"/>
      <c r="TLC1" s="6"/>
      <c r="TLD1" s="6"/>
      <c r="TLE1" s="6"/>
      <c r="TLF1" s="6"/>
      <c r="TLG1" s="6"/>
      <c r="TLH1" s="6"/>
      <c r="TLI1" s="6"/>
      <c r="TLJ1" s="6"/>
      <c r="TLK1" s="6"/>
      <c r="TLL1" s="6"/>
      <c r="TLM1" s="6"/>
      <c r="TLN1" s="6"/>
      <c r="TLO1" s="6"/>
      <c r="TLP1" s="6"/>
      <c r="TLQ1" s="6"/>
      <c r="TLR1" s="6"/>
      <c r="TLS1" s="6"/>
      <c r="TLT1" s="6"/>
      <c r="TLU1" s="6"/>
      <c r="TLV1" s="6"/>
      <c r="TLW1" s="6"/>
      <c r="TLX1" s="6"/>
      <c r="TLY1" s="6"/>
      <c r="TLZ1" s="6"/>
      <c r="TMA1" s="6"/>
      <c r="TMB1" s="6"/>
      <c r="TMC1" s="6"/>
      <c r="TMD1" s="6"/>
      <c r="TME1" s="6"/>
      <c r="TMF1" s="6"/>
      <c r="TMG1" s="6"/>
      <c r="TMH1" s="6"/>
      <c r="TMI1" s="6"/>
      <c r="TMJ1" s="6"/>
      <c r="TMK1" s="6"/>
      <c r="TML1" s="6"/>
      <c r="TMM1" s="6"/>
      <c r="TMN1" s="6"/>
      <c r="TMO1" s="6"/>
      <c r="TMP1" s="6"/>
      <c r="TMQ1" s="6"/>
      <c r="TMR1" s="6"/>
      <c r="TMS1" s="6"/>
      <c r="TMT1" s="6"/>
      <c r="TMU1" s="6"/>
      <c r="TMV1" s="6"/>
      <c r="TMW1" s="6"/>
      <c r="TMX1" s="6"/>
      <c r="TMY1" s="6"/>
      <c r="TMZ1" s="6"/>
      <c r="TNA1" s="6"/>
      <c r="TNB1" s="6"/>
      <c r="TNC1" s="6"/>
      <c r="TND1" s="6"/>
      <c r="TNE1" s="6"/>
      <c r="TNF1" s="6"/>
      <c r="TNG1" s="6"/>
      <c r="TNH1" s="6"/>
      <c r="TNI1" s="6"/>
      <c r="TNJ1" s="6"/>
      <c r="TNK1" s="6"/>
      <c r="TNL1" s="6"/>
      <c r="TNM1" s="6"/>
      <c r="TNN1" s="6"/>
      <c r="TNO1" s="6"/>
      <c r="TNP1" s="6"/>
      <c r="TNQ1" s="6"/>
      <c r="TNR1" s="6"/>
      <c r="TNS1" s="6"/>
      <c r="TNT1" s="6"/>
      <c r="TNU1" s="6"/>
      <c r="TNV1" s="6"/>
      <c r="TNW1" s="6"/>
      <c r="TNX1" s="6"/>
      <c r="TNY1" s="6"/>
      <c r="TNZ1" s="6"/>
      <c r="TOA1" s="6"/>
      <c r="TOB1" s="6"/>
      <c r="TOC1" s="6"/>
      <c r="TOD1" s="6"/>
      <c r="TOE1" s="6"/>
      <c r="TOF1" s="6"/>
      <c r="TOG1" s="6"/>
      <c r="TOH1" s="6"/>
      <c r="TOI1" s="6"/>
      <c r="TOJ1" s="6"/>
      <c r="TOK1" s="6"/>
      <c r="TOL1" s="6"/>
      <c r="TOM1" s="6"/>
      <c r="TON1" s="6"/>
      <c r="TOO1" s="6"/>
      <c r="TOP1" s="6"/>
      <c r="TOQ1" s="6"/>
      <c r="TOR1" s="6"/>
      <c r="TOS1" s="6"/>
      <c r="TOT1" s="6"/>
      <c r="TOU1" s="6"/>
      <c r="TOV1" s="6"/>
      <c r="TOW1" s="6"/>
      <c r="TOX1" s="6"/>
      <c r="TOY1" s="6"/>
      <c r="TOZ1" s="6"/>
      <c r="TPA1" s="6"/>
      <c r="TPB1" s="6"/>
      <c r="TPC1" s="6"/>
      <c r="TPD1" s="6"/>
      <c r="TPE1" s="6"/>
      <c r="TPF1" s="6"/>
      <c r="TPG1" s="6"/>
      <c r="TPH1" s="6"/>
      <c r="TPI1" s="6"/>
      <c r="TPJ1" s="6"/>
      <c r="TPK1" s="6"/>
      <c r="TPL1" s="6"/>
      <c r="TPM1" s="6"/>
      <c r="TPN1" s="6"/>
      <c r="TPO1" s="6"/>
      <c r="TPP1" s="6"/>
      <c r="TPQ1" s="6"/>
      <c r="TPR1" s="6"/>
      <c r="TPS1" s="6"/>
      <c r="TPT1" s="6"/>
      <c r="TPU1" s="6"/>
      <c r="TPV1" s="6"/>
      <c r="TPW1" s="6"/>
      <c r="TPX1" s="6"/>
      <c r="TPY1" s="6"/>
      <c r="TPZ1" s="6"/>
      <c r="TQA1" s="6"/>
      <c r="TQB1" s="6"/>
      <c r="TQC1" s="6"/>
      <c r="TQD1" s="6"/>
      <c r="TQE1" s="6"/>
      <c r="TQF1" s="6"/>
      <c r="TQG1" s="6"/>
      <c r="TQH1" s="6"/>
      <c r="TQI1" s="6"/>
      <c r="TQJ1" s="6"/>
      <c r="TQK1" s="6"/>
      <c r="TQL1" s="6"/>
      <c r="TQM1" s="6"/>
      <c r="TQN1" s="6"/>
      <c r="TQO1" s="6"/>
      <c r="TQP1" s="6"/>
      <c r="TQQ1" s="6"/>
      <c r="TQR1" s="6"/>
      <c r="TQS1" s="6"/>
      <c r="TQT1" s="6"/>
      <c r="TQU1" s="6"/>
      <c r="TQV1" s="6"/>
      <c r="TQW1" s="6"/>
      <c r="TQX1" s="6"/>
      <c r="TQY1" s="6"/>
      <c r="TQZ1" s="6"/>
      <c r="TRA1" s="6"/>
      <c r="TRB1" s="6"/>
      <c r="TRC1" s="6"/>
      <c r="TRD1" s="6"/>
      <c r="TRE1" s="6"/>
      <c r="TRF1" s="6"/>
      <c r="TRG1" s="6"/>
      <c r="TRH1" s="6"/>
      <c r="TRI1" s="6"/>
      <c r="TRJ1" s="6"/>
      <c r="TRK1" s="6"/>
      <c r="TRL1" s="6"/>
      <c r="TRM1" s="6"/>
      <c r="TRN1" s="6"/>
      <c r="TRO1" s="6"/>
      <c r="TRP1" s="6"/>
      <c r="TRQ1" s="6"/>
      <c r="TRR1" s="6"/>
      <c r="TRS1" s="6"/>
      <c r="TRT1" s="6"/>
      <c r="TRU1" s="6"/>
      <c r="TRV1" s="6"/>
      <c r="TRW1" s="6"/>
      <c r="TRX1" s="6"/>
      <c r="TRY1" s="6"/>
      <c r="TRZ1" s="6"/>
      <c r="TSA1" s="6"/>
      <c r="TSB1" s="6"/>
      <c r="TSC1" s="6"/>
      <c r="TSD1" s="6"/>
      <c r="TSE1" s="6"/>
      <c r="TSF1" s="6"/>
      <c r="TSG1" s="6"/>
      <c r="TSH1" s="6"/>
      <c r="TSI1" s="6"/>
      <c r="TSJ1" s="6"/>
      <c r="TSK1" s="6"/>
      <c r="TSL1" s="6"/>
      <c r="TSM1" s="6"/>
      <c r="TSN1" s="6"/>
      <c r="TSO1" s="6"/>
      <c r="TSP1" s="6"/>
      <c r="TSQ1" s="6"/>
      <c r="TSR1" s="6"/>
      <c r="TSS1" s="6"/>
      <c r="TST1" s="6"/>
      <c r="TSU1" s="6"/>
      <c r="TSV1" s="6"/>
      <c r="TSW1" s="6"/>
      <c r="TSX1" s="6"/>
      <c r="TSY1" s="6"/>
      <c r="TSZ1" s="6"/>
      <c r="TTA1" s="6"/>
      <c r="TTB1" s="6"/>
      <c r="TTC1" s="6"/>
      <c r="TTD1" s="6"/>
      <c r="TTE1" s="6"/>
      <c r="TTF1" s="6"/>
      <c r="TTG1" s="6"/>
      <c r="TTH1" s="6"/>
      <c r="TTI1" s="6"/>
      <c r="TTJ1" s="6"/>
      <c r="TTK1" s="6"/>
      <c r="TTL1" s="6"/>
      <c r="TTM1" s="6"/>
      <c r="TTN1" s="6"/>
      <c r="TTO1" s="6"/>
      <c r="TTP1" s="6"/>
      <c r="TTQ1" s="6"/>
      <c r="TTR1" s="6"/>
      <c r="TTS1" s="6"/>
      <c r="TTT1" s="6"/>
      <c r="TTU1" s="6"/>
      <c r="TTV1" s="6"/>
      <c r="TTW1" s="6"/>
      <c r="TTX1" s="6"/>
      <c r="TTY1" s="6"/>
      <c r="TTZ1" s="6"/>
      <c r="TUA1" s="6"/>
      <c r="TUB1" s="6"/>
      <c r="TUC1" s="6"/>
      <c r="TUD1" s="6"/>
      <c r="TUE1" s="6"/>
      <c r="TUF1" s="6"/>
      <c r="TUG1" s="6"/>
      <c r="TUH1" s="6"/>
      <c r="TUI1" s="6"/>
      <c r="TUJ1" s="6"/>
      <c r="TUK1" s="6"/>
      <c r="TUL1" s="6"/>
      <c r="TUM1" s="6"/>
      <c r="TUN1" s="6"/>
      <c r="TUO1" s="6"/>
      <c r="TUP1" s="6"/>
      <c r="TUQ1" s="6"/>
      <c r="TUR1" s="6"/>
      <c r="TUS1" s="6"/>
      <c r="TUT1" s="6"/>
      <c r="TUU1" s="6"/>
      <c r="TUV1" s="6"/>
      <c r="TUW1" s="6"/>
      <c r="TUX1" s="6"/>
      <c r="TUY1" s="6"/>
      <c r="TUZ1" s="6"/>
      <c r="TVA1" s="6"/>
      <c r="TVB1" s="6"/>
      <c r="TVC1" s="6"/>
      <c r="TVD1" s="6"/>
      <c r="TVE1" s="6"/>
      <c r="TVF1" s="6"/>
      <c r="TVG1" s="6"/>
      <c r="TVH1" s="6"/>
      <c r="TVI1" s="6"/>
      <c r="TVJ1" s="6"/>
      <c r="TVK1" s="6"/>
      <c r="TVL1" s="6"/>
      <c r="TVM1" s="6"/>
      <c r="TVN1" s="6"/>
      <c r="TVO1" s="6"/>
      <c r="TVP1" s="6"/>
      <c r="TVQ1" s="6"/>
      <c r="TVR1" s="6"/>
      <c r="TVS1" s="6"/>
      <c r="TVT1" s="6"/>
      <c r="TVU1" s="6"/>
      <c r="TVV1" s="6"/>
      <c r="TVW1" s="6"/>
      <c r="TVX1" s="6"/>
      <c r="TVY1" s="6"/>
      <c r="TVZ1" s="6"/>
      <c r="TWA1" s="6"/>
      <c r="TWB1" s="6"/>
      <c r="TWC1" s="6"/>
      <c r="TWD1" s="6"/>
      <c r="TWE1" s="6"/>
      <c r="TWF1" s="6"/>
      <c r="TWG1" s="6"/>
      <c r="TWH1" s="6"/>
      <c r="TWI1" s="6"/>
      <c r="TWJ1" s="6"/>
      <c r="TWK1" s="6"/>
      <c r="TWL1" s="6"/>
      <c r="TWM1" s="6"/>
      <c r="TWN1" s="6"/>
      <c r="TWO1" s="6"/>
      <c r="TWP1" s="6"/>
      <c r="TWQ1" s="6"/>
      <c r="TWR1" s="6"/>
      <c r="TWS1" s="6"/>
      <c r="TWT1" s="6"/>
      <c r="TWU1" s="6"/>
      <c r="TWV1" s="6"/>
      <c r="TWW1" s="6"/>
      <c r="TWX1" s="6"/>
      <c r="TWY1" s="6"/>
      <c r="TWZ1" s="6"/>
      <c r="TXA1" s="6"/>
      <c r="TXB1" s="6"/>
      <c r="TXC1" s="6"/>
      <c r="TXD1" s="6"/>
      <c r="TXE1" s="6"/>
      <c r="TXF1" s="6"/>
      <c r="TXG1" s="6"/>
      <c r="TXH1" s="6"/>
      <c r="TXI1" s="6"/>
      <c r="TXJ1" s="6"/>
      <c r="TXK1" s="6"/>
      <c r="TXL1" s="6"/>
      <c r="TXM1" s="6"/>
      <c r="TXN1" s="6"/>
      <c r="TXO1" s="6"/>
      <c r="TXP1" s="6"/>
      <c r="TXQ1" s="6"/>
      <c r="TXR1" s="6"/>
      <c r="TXS1" s="6"/>
      <c r="TXT1" s="6"/>
      <c r="TXU1" s="6"/>
      <c r="TXV1" s="6"/>
      <c r="TXW1" s="6"/>
      <c r="TXX1" s="6"/>
      <c r="TXY1" s="6"/>
      <c r="TXZ1" s="6"/>
      <c r="TYA1" s="6"/>
      <c r="TYB1" s="6"/>
      <c r="TYC1" s="6"/>
      <c r="TYD1" s="6"/>
      <c r="TYE1" s="6"/>
      <c r="TYF1" s="6"/>
      <c r="TYG1" s="6"/>
      <c r="TYH1" s="6"/>
      <c r="TYI1" s="6"/>
      <c r="TYJ1" s="6"/>
      <c r="TYK1" s="6"/>
      <c r="TYL1" s="6"/>
      <c r="TYM1" s="6"/>
      <c r="TYN1" s="6"/>
      <c r="TYO1" s="6"/>
      <c r="TYP1" s="6"/>
      <c r="TYQ1" s="6"/>
      <c r="TYR1" s="6"/>
      <c r="TYS1" s="6"/>
      <c r="TYT1" s="6"/>
      <c r="TYU1" s="6"/>
      <c r="TYV1" s="6"/>
      <c r="TYW1" s="6"/>
      <c r="TYX1" s="6"/>
      <c r="TYY1" s="6"/>
      <c r="TYZ1" s="6"/>
      <c r="TZA1" s="6"/>
      <c r="TZB1" s="6"/>
      <c r="TZC1" s="6"/>
      <c r="TZD1" s="6"/>
      <c r="TZE1" s="6"/>
      <c r="TZF1" s="6"/>
      <c r="TZG1" s="6"/>
      <c r="TZH1" s="6"/>
      <c r="TZI1" s="6"/>
      <c r="TZJ1" s="6"/>
      <c r="TZK1" s="6"/>
      <c r="TZL1" s="6"/>
      <c r="TZM1" s="6"/>
      <c r="TZN1" s="6"/>
      <c r="TZO1" s="6"/>
      <c r="TZP1" s="6"/>
      <c r="TZQ1" s="6"/>
      <c r="TZR1" s="6"/>
      <c r="TZS1" s="6"/>
      <c r="TZT1" s="6"/>
      <c r="TZU1" s="6"/>
      <c r="TZV1" s="6"/>
      <c r="TZW1" s="6"/>
      <c r="TZX1" s="6"/>
      <c r="TZY1" s="6"/>
      <c r="TZZ1" s="6"/>
      <c r="UAA1" s="6"/>
      <c r="UAB1" s="6"/>
      <c r="UAC1" s="6"/>
      <c r="UAD1" s="6"/>
      <c r="UAE1" s="6"/>
      <c r="UAF1" s="6"/>
      <c r="UAG1" s="6"/>
      <c r="UAH1" s="6"/>
      <c r="UAI1" s="6"/>
      <c r="UAJ1" s="6"/>
      <c r="UAK1" s="6"/>
      <c r="UAL1" s="6"/>
      <c r="UAM1" s="6"/>
      <c r="UAN1" s="6"/>
      <c r="UAO1" s="6"/>
      <c r="UAP1" s="6"/>
      <c r="UAQ1" s="6"/>
      <c r="UAR1" s="6"/>
      <c r="UAS1" s="6"/>
      <c r="UAT1" s="6"/>
      <c r="UAU1" s="6"/>
      <c r="UAV1" s="6"/>
      <c r="UAW1" s="6"/>
      <c r="UAX1" s="6"/>
      <c r="UAY1" s="6"/>
      <c r="UAZ1" s="6"/>
      <c r="UBA1" s="6"/>
      <c r="UBB1" s="6"/>
      <c r="UBC1" s="6"/>
      <c r="UBD1" s="6"/>
      <c r="UBE1" s="6"/>
      <c r="UBF1" s="6"/>
      <c r="UBG1" s="6"/>
      <c r="UBH1" s="6"/>
      <c r="UBI1" s="6"/>
      <c r="UBJ1" s="6"/>
      <c r="UBK1" s="6"/>
      <c r="UBL1" s="6"/>
      <c r="UBM1" s="6"/>
      <c r="UBN1" s="6"/>
      <c r="UBO1" s="6"/>
      <c r="UBP1" s="6"/>
      <c r="UBQ1" s="6"/>
      <c r="UBR1" s="6"/>
      <c r="UBS1" s="6"/>
      <c r="UBT1" s="6"/>
      <c r="UBU1" s="6"/>
      <c r="UBV1" s="6"/>
      <c r="UBW1" s="6"/>
      <c r="UBX1" s="6"/>
      <c r="UBY1" s="6"/>
      <c r="UBZ1" s="6"/>
      <c r="UCA1" s="6"/>
      <c r="UCB1" s="6"/>
      <c r="UCC1" s="6"/>
      <c r="UCD1" s="6"/>
      <c r="UCE1" s="6"/>
      <c r="UCF1" s="6"/>
      <c r="UCG1" s="6"/>
      <c r="UCH1" s="6"/>
      <c r="UCI1" s="6"/>
      <c r="UCJ1" s="6"/>
      <c r="UCK1" s="6"/>
      <c r="UCL1" s="6"/>
      <c r="UCM1" s="6"/>
      <c r="UCN1" s="6"/>
      <c r="UCO1" s="6"/>
      <c r="UCP1" s="6"/>
      <c r="UCQ1" s="6"/>
      <c r="UCR1" s="6"/>
      <c r="UCS1" s="6"/>
      <c r="UCT1" s="6"/>
      <c r="UCU1" s="6"/>
      <c r="UCV1" s="6"/>
      <c r="UCW1" s="6"/>
      <c r="UCX1" s="6"/>
      <c r="UCY1" s="6"/>
      <c r="UCZ1" s="6"/>
      <c r="UDA1" s="6"/>
      <c r="UDB1" s="6"/>
      <c r="UDC1" s="6"/>
      <c r="UDD1" s="6"/>
      <c r="UDE1" s="6"/>
      <c r="UDF1" s="6"/>
      <c r="UDG1" s="6"/>
      <c r="UDH1" s="6"/>
      <c r="UDI1" s="6"/>
      <c r="UDJ1" s="6"/>
      <c r="UDK1" s="6"/>
      <c r="UDL1" s="6"/>
      <c r="UDM1" s="6"/>
      <c r="UDN1" s="6"/>
      <c r="UDO1" s="6"/>
      <c r="UDP1" s="6"/>
      <c r="UDQ1" s="6"/>
      <c r="UDR1" s="6"/>
      <c r="UDS1" s="6"/>
      <c r="UDT1" s="6"/>
      <c r="UDU1" s="6"/>
      <c r="UDV1" s="6"/>
      <c r="UDW1" s="6"/>
      <c r="UDX1" s="6"/>
      <c r="UDY1" s="6"/>
      <c r="UDZ1" s="6"/>
      <c r="UEA1" s="6"/>
      <c r="UEB1" s="6"/>
      <c r="UEC1" s="6"/>
      <c r="UED1" s="6"/>
      <c r="UEE1" s="6"/>
      <c r="UEF1" s="6"/>
      <c r="UEG1" s="6"/>
      <c r="UEH1" s="6"/>
      <c r="UEI1" s="6"/>
      <c r="UEJ1" s="6"/>
      <c r="UEK1" s="6"/>
      <c r="UEL1" s="6"/>
      <c r="UEM1" s="6"/>
      <c r="UEN1" s="6"/>
      <c r="UEO1" s="6"/>
      <c r="UEP1" s="6"/>
      <c r="UEQ1" s="6"/>
      <c r="UER1" s="6"/>
      <c r="UES1" s="6"/>
      <c r="UET1" s="6"/>
      <c r="UEU1" s="6"/>
      <c r="UEV1" s="6"/>
      <c r="UEW1" s="6"/>
      <c r="UEX1" s="6"/>
      <c r="UEY1" s="6"/>
      <c r="UEZ1" s="6"/>
      <c r="UFA1" s="6"/>
      <c r="UFB1" s="6"/>
      <c r="UFC1" s="6"/>
      <c r="UFD1" s="6"/>
      <c r="UFE1" s="6"/>
      <c r="UFF1" s="6"/>
      <c r="UFG1" s="6"/>
      <c r="UFH1" s="6"/>
      <c r="UFI1" s="6"/>
      <c r="UFJ1" s="6"/>
      <c r="UFK1" s="6"/>
      <c r="UFL1" s="6"/>
      <c r="UFM1" s="6"/>
      <c r="UFN1" s="6"/>
      <c r="UFO1" s="6"/>
      <c r="UFP1" s="6"/>
      <c r="UFQ1" s="6"/>
      <c r="UFR1" s="6"/>
      <c r="UFS1" s="6"/>
      <c r="UFT1" s="6"/>
      <c r="UFU1" s="6"/>
      <c r="UFV1" s="6"/>
      <c r="UFW1" s="6"/>
      <c r="UFX1" s="6"/>
      <c r="UFY1" s="6"/>
      <c r="UFZ1" s="6"/>
      <c r="UGA1" s="6"/>
      <c r="UGB1" s="6"/>
      <c r="UGC1" s="6"/>
      <c r="UGD1" s="6"/>
      <c r="UGE1" s="6"/>
      <c r="UGF1" s="6"/>
      <c r="UGG1" s="6"/>
      <c r="UGH1" s="6"/>
      <c r="UGI1" s="6"/>
      <c r="UGJ1" s="6"/>
      <c r="UGK1" s="6"/>
      <c r="UGL1" s="6"/>
      <c r="UGM1" s="6"/>
      <c r="UGN1" s="6"/>
      <c r="UGO1" s="6"/>
      <c r="UGP1" s="6"/>
      <c r="UGQ1" s="6"/>
      <c r="UGR1" s="6"/>
      <c r="UGS1" s="6"/>
      <c r="UGT1" s="6"/>
      <c r="UGU1" s="6"/>
      <c r="UGV1" s="6"/>
      <c r="UGW1" s="6"/>
      <c r="UGX1" s="6"/>
      <c r="UGY1" s="6"/>
      <c r="UGZ1" s="6"/>
      <c r="UHA1" s="6"/>
      <c r="UHB1" s="6"/>
      <c r="UHC1" s="6"/>
      <c r="UHD1" s="6"/>
      <c r="UHE1" s="6"/>
      <c r="UHF1" s="6"/>
      <c r="UHG1" s="6"/>
      <c r="UHH1" s="6"/>
      <c r="UHI1" s="6"/>
      <c r="UHJ1" s="6"/>
      <c r="UHK1" s="6"/>
      <c r="UHL1" s="6"/>
      <c r="UHM1" s="6"/>
      <c r="UHN1" s="6"/>
      <c r="UHO1" s="6"/>
      <c r="UHP1" s="6"/>
      <c r="UHQ1" s="6"/>
      <c r="UHR1" s="6"/>
      <c r="UHS1" s="6"/>
      <c r="UHT1" s="6"/>
      <c r="UHU1" s="6"/>
      <c r="UHV1" s="6"/>
      <c r="UHW1" s="6"/>
      <c r="UHX1" s="6"/>
      <c r="UHY1" s="6"/>
      <c r="UHZ1" s="6"/>
      <c r="UIA1" s="6"/>
      <c r="UIB1" s="6"/>
      <c r="UIC1" s="6"/>
      <c r="UID1" s="6"/>
      <c r="UIE1" s="6"/>
      <c r="UIF1" s="6"/>
      <c r="UIG1" s="6"/>
      <c r="UIH1" s="6"/>
      <c r="UII1" s="6"/>
      <c r="UIJ1" s="6"/>
      <c r="UIK1" s="6"/>
      <c r="UIL1" s="6"/>
      <c r="UIM1" s="6"/>
      <c r="UIN1" s="6"/>
      <c r="UIO1" s="6"/>
      <c r="UIP1" s="6"/>
      <c r="UIQ1" s="6"/>
      <c r="UIR1" s="6"/>
      <c r="UIS1" s="6"/>
      <c r="UIT1" s="6"/>
      <c r="UIU1" s="6"/>
      <c r="UIV1" s="6"/>
      <c r="UIW1" s="6"/>
      <c r="UIX1" s="6"/>
      <c r="UIY1" s="6"/>
      <c r="UIZ1" s="6"/>
      <c r="UJA1" s="6"/>
      <c r="UJB1" s="6"/>
      <c r="UJC1" s="6"/>
      <c r="UJD1" s="6"/>
      <c r="UJE1" s="6"/>
      <c r="UJF1" s="6"/>
      <c r="UJG1" s="6"/>
      <c r="UJH1" s="6"/>
      <c r="UJI1" s="6"/>
      <c r="UJJ1" s="6"/>
      <c r="UJK1" s="6"/>
      <c r="UJL1" s="6"/>
      <c r="UJM1" s="6"/>
      <c r="UJN1" s="6"/>
      <c r="UJO1" s="6"/>
      <c r="UJP1" s="6"/>
      <c r="UJQ1" s="6"/>
      <c r="UJR1" s="6"/>
      <c r="UJS1" s="6"/>
      <c r="UJT1" s="6"/>
      <c r="UJU1" s="6"/>
      <c r="UJV1" s="6"/>
      <c r="UJW1" s="6"/>
      <c r="UJX1" s="6"/>
      <c r="UJY1" s="6"/>
      <c r="UJZ1" s="6"/>
      <c r="UKA1" s="6"/>
      <c r="UKB1" s="6"/>
      <c r="UKC1" s="6"/>
      <c r="UKD1" s="6"/>
      <c r="UKE1" s="6"/>
      <c r="UKF1" s="6"/>
      <c r="UKG1" s="6"/>
      <c r="UKH1" s="6"/>
      <c r="UKI1" s="6"/>
      <c r="UKJ1" s="6"/>
      <c r="UKK1" s="6"/>
      <c r="UKL1" s="6"/>
      <c r="UKM1" s="6"/>
      <c r="UKN1" s="6"/>
      <c r="UKO1" s="6"/>
      <c r="UKP1" s="6"/>
      <c r="UKQ1" s="6"/>
      <c r="UKR1" s="6"/>
      <c r="UKS1" s="6"/>
      <c r="UKT1" s="6"/>
      <c r="UKU1" s="6"/>
      <c r="UKV1" s="6"/>
      <c r="UKW1" s="6"/>
      <c r="UKX1" s="6"/>
      <c r="UKY1" s="6"/>
      <c r="UKZ1" s="6"/>
      <c r="ULA1" s="6"/>
      <c r="ULB1" s="6"/>
      <c r="ULC1" s="6"/>
      <c r="ULD1" s="6"/>
      <c r="ULE1" s="6"/>
      <c r="ULF1" s="6"/>
      <c r="ULG1" s="6"/>
      <c r="ULH1" s="6"/>
      <c r="ULI1" s="6"/>
      <c r="ULJ1" s="6"/>
      <c r="ULK1" s="6"/>
      <c r="ULL1" s="6"/>
      <c r="ULM1" s="6"/>
      <c r="ULN1" s="6"/>
      <c r="ULO1" s="6"/>
      <c r="ULP1" s="6"/>
      <c r="ULQ1" s="6"/>
      <c r="ULR1" s="6"/>
      <c r="ULS1" s="6"/>
      <c r="ULT1" s="6"/>
      <c r="ULU1" s="6"/>
      <c r="ULV1" s="6"/>
      <c r="ULW1" s="6"/>
      <c r="ULX1" s="6"/>
      <c r="ULY1" s="6"/>
      <c r="ULZ1" s="6"/>
      <c r="UMA1" s="6"/>
      <c r="UMB1" s="6"/>
      <c r="UMC1" s="6"/>
      <c r="UMD1" s="6"/>
      <c r="UME1" s="6"/>
      <c r="UMF1" s="6"/>
      <c r="UMG1" s="6"/>
      <c r="UMH1" s="6"/>
      <c r="UMI1" s="6"/>
      <c r="UMJ1" s="6"/>
      <c r="UMK1" s="6"/>
      <c r="UML1" s="6"/>
      <c r="UMM1" s="6"/>
      <c r="UMN1" s="6"/>
      <c r="UMO1" s="6"/>
      <c r="UMP1" s="6"/>
      <c r="UMQ1" s="6"/>
      <c r="UMR1" s="6"/>
      <c r="UMS1" s="6"/>
      <c r="UMT1" s="6"/>
      <c r="UMU1" s="6"/>
      <c r="UMV1" s="6"/>
      <c r="UMW1" s="6"/>
      <c r="UMX1" s="6"/>
      <c r="UMY1" s="6"/>
      <c r="UMZ1" s="6"/>
      <c r="UNA1" s="6"/>
      <c r="UNB1" s="6"/>
      <c r="UNC1" s="6"/>
      <c r="UND1" s="6"/>
      <c r="UNE1" s="6"/>
      <c r="UNF1" s="6"/>
      <c r="UNG1" s="6"/>
      <c r="UNH1" s="6"/>
      <c r="UNI1" s="6"/>
      <c r="UNJ1" s="6"/>
      <c r="UNK1" s="6"/>
      <c r="UNL1" s="6"/>
      <c r="UNM1" s="6"/>
      <c r="UNN1" s="6"/>
      <c r="UNO1" s="6"/>
      <c r="UNP1" s="6"/>
      <c r="UNQ1" s="6"/>
      <c r="UNR1" s="6"/>
      <c r="UNS1" s="6"/>
      <c r="UNT1" s="6"/>
      <c r="UNU1" s="6"/>
      <c r="UNV1" s="6"/>
      <c r="UNW1" s="6"/>
      <c r="UNX1" s="6"/>
      <c r="UNY1" s="6"/>
      <c r="UNZ1" s="6"/>
      <c r="UOA1" s="6"/>
      <c r="UOB1" s="6"/>
      <c r="UOC1" s="6"/>
      <c r="UOD1" s="6"/>
      <c r="UOE1" s="6"/>
      <c r="UOF1" s="6"/>
      <c r="UOG1" s="6"/>
      <c r="UOH1" s="6"/>
      <c r="UOI1" s="6"/>
      <c r="UOJ1" s="6"/>
      <c r="UOK1" s="6"/>
      <c r="UOL1" s="6"/>
      <c r="UOM1" s="6"/>
      <c r="UON1" s="6"/>
      <c r="UOO1" s="6"/>
      <c r="UOP1" s="6"/>
      <c r="UOQ1" s="6"/>
      <c r="UOR1" s="6"/>
      <c r="UOS1" s="6"/>
      <c r="UOT1" s="6"/>
      <c r="UOU1" s="6"/>
      <c r="UOV1" s="6"/>
      <c r="UOW1" s="6"/>
      <c r="UOX1" s="6"/>
      <c r="UOY1" s="6"/>
      <c r="UOZ1" s="6"/>
      <c r="UPA1" s="6"/>
      <c r="UPB1" s="6"/>
      <c r="UPC1" s="6"/>
      <c r="UPD1" s="6"/>
      <c r="UPE1" s="6"/>
      <c r="UPF1" s="6"/>
      <c r="UPG1" s="6"/>
      <c r="UPH1" s="6"/>
      <c r="UPI1" s="6"/>
      <c r="UPJ1" s="6"/>
      <c r="UPK1" s="6"/>
      <c r="UPL1" s="6"/>
      <c r="UPM1" s="6"/>
      <c r="UPN1" s="6"/>
      <c r="UPO1" s="6"/>
      <c r="UPP1" s="6"/>
      <c r="UPQ1" s="6"/>
      <c r="UPR1" s="6"/>
      <c r="UPS1" s="6"/>
      <c r="UPT1" s="6"/>
      <c r="UPU1" s="6"/>
      <c r="UPV1" s="6"/>
      <c r="UPW1" s="6"/>
      <c r="UPX1" s="6"/>
      <c r="UPY1" s="6"/>
      <c r="UPZ1" s="6"/>
      <c r="UQA1" s="6"/>
      <c r="UQB1" s="6"/>
      <c r="UQC1" s="6"/>
      <c r="UQD1" s="6"/>
      <c r="UQE1" s="6"/>
      <c r="UQF1" s="6"/>
      <c r="UQG1" s="6"/>
      <c r="UQH1" s="6"/>
      <c r="UQI1" s="6"/>
      <c r="UQJ1" s="6"/>
      <c r="UQK1" s="6"/>
      <c r="UQL1" s="6"/>
      <c r="UQM1" s="6"/>
      <c r="UQN1" s="6"/>
      <c r="UQO1" s="6"/>
      <c r="UQP1" s="6"/>
      <c r="UQQ1" s="6"/>
      <c r="UQR1" s="6"/>
      <c r="UQS1" s="6"/>
      <c r="UQT1" s="6"/>
      <c r="UQU1" s="6"/>
      <c r="UQV1" s="6"/>
      <c r="UQW1" s="6"/>
      <c r="UQX1" s="6"/>
      <c r="UQY1" s="6"/>
      <c r="UQZ1" s="6"/>
      <c r="URA1" s="6"/>
      <c r="URB1" s="6"/>
      <c r="URC1" s="6"/>
      <c r="URD1" s="6"/>
      <c r="URE1" s="6"/>
      <c r="URF1" s="6"/>
      <c r="URG1" s="6"/>
      <c r="URH1" s="6"/>
      <c r="URI1" s="6"/>
      <c r="URJ1" s="6"/>
      <c r="URK1" s="6"/>
      <c r="URL1" s="6"/>
      <c r="URM1" s="6"/>
      <c r="URN1" s="6"/>
      <c r="URO1" s="6"/>
      <c r="URP1" s="6"/>
      <c r="URQ1" s="6"/>
      <c r="URR1" s="6"/>
      <c r="URS1" s="6"/>
      <c r="URT1" s="6"/>
      <c r="URU1" s="6"/>
      <c r="URV1" s="6"/>
      <c r="URW1" s="6"/>
      <c r="URX1" s="6"/>
      <c r="URY1" s="6"/>
      <c r="URZ1" s="6"/>
      <c r="USA1" s="6"/>
      <c r="USB1" s="6"/>
      <c r="USC1" s="6"/>
      <c r="USD1" s="6"/>
      <c r="USE1" s="6"/>
      <c r="USF1" s="6"/>
      <c r="USG1" s="6"/>
      <c r="USH1" s="6"/>
      <c r="USI1" s="6"/>
      <c r="USJ1" s="6"/>
      <c r="USK1" s="6"/>
      <c r="USL1" s="6"/>
      <c r="USM1" s="6"/>
      <c r="USN1" s="6"/>
      <c r="USO1" s="6"/>
      <c r="USP1" s="6"/>
      <c r="USQ1" s="6"/>
      <c r="USR1" s="6"/>
      <c r="USS1" s="6"/>
      <c r="UST1" s="6"/>
      <c r="USU1" s="6"/>
      <c r="USV1" s="6"/>
      <c r="USW1" s="6"/>
      <c r="USX1" s="6"/>
      <c r="USY1" s="6"/>
      <c r="USZ1" s="6"/>
      <c r="UTA1" s="6"/>
      <c r="UTB1" s="6"/>
      <c r="UTC1" s="6"/>
      <c r="UTD1" s="6"/>
      <c r="UTE1" s="6"/>
      <c r="UTF1" s="6"/>
      <c r="UTG1" s="6"/>
      <c r="UTH1" s="6"/>
      <c r="UTI1" s="6"/>
      <c r="UTJ1" s="6"/>
      <c r="UTK1" s="6"/>
      <c r="UTL1" s="6"/>
      <c r="UTM1" s="6"/>
      <c r="UTN1" s="6"/>
      <c r="UTO1" s="6"/>
      <c r="UTP1" s="6"/>
      <c r="UTQ1" s="6"/>
      <c r="UTR1" s="6"/>
      <c r="UTS1" s="6"/>
      <c r="UTT1" s="6"/>
      <c r="UTU1" s="6"/>
      <c r="UTV1" s="6"/>
      <c r="UTW1" s="6"/>
      <c r="UTX1" s="6"/>
      <c r="UTY1" s="6"/>
      <c r="UTZ1" s="6"/>
      <c r="UUA1" s="6"/>
      <c r="UUB1" s="6"/>
      <c r="UUC1" s="6"/>
      <c r="UUD1" s="6"/>
      <c r="UUE1" s="6"/>
      <c r="UUF1" s="6"/>
      <c r="UUG1" s="6"/>
      <c r="UUH1" s="6"/>
      <c r="UUI1" s="6"/>
      <c r="UUJ1" s="6"/>
      <c r="UUK1" s="6"/>
      <c r="UUL1" s="6"/>
      <c r="UUM1" s="6"/>
      <c r="UUN1" s="6"/>
      <c r="UUO1" s="6"/>
      <c r="UUP1" s="6"/>
      <c r="UUQ1" s="6"/>
      <c r="UUR1" s="6"/>
      <c r="UUS1" s="6"/>
      <c r="UUT1" s="6"/>
      <c r="UUU1" s="6"/>
      <c r="UUV1" s="6"/>
      <c r="UUW1" s="6"/>
      <c r="UUX1" s="6"/>
      <c r="UUY1" s="6"/>
      <c r="UUZ1" s="6"/>
      <c r="UVA1" s="6"/>
      <c r="UVB1" s="6"/>
      <c r="UVC1" s="6"/>
      <c r="UVD1" s="6"/>
      <c r="UVE1" s="6"/>
      <c r="UVF1" s="6"/>
      <c r="UVG1" s="6"/>
      <c r="UVH1" s="6"/>
      <c r="UVI1" s="6"/>
      <c r="UVJ1" s="6"/>
      <c r="UVK1" s="6"/>
      <c r="UVL1" s="6"/>
      <c r="UVM1" s="6"/>
      <c r="UVN1" s="6"/>
      <c r="UVO1" s="6"/>
      <c r="UVP1" s="6"/>
      <c r="UVQ1" s="6"/>
      <c r="UVR1" s="6"/>
      <c r="UVS1" s="6"/>
      <c r="UVT1" s="6"/>
      <c r="UVU1" s="6"/>
      <c r="UVV1" s="6"/>
      <c r="UVW1" s="6"/>
      <c r="UVX1" s="6"/>
      <c r="UVY1" s="6"/>
      <c r="UVZ1" s="6"/>
      <c r="UWA1" s="6"/>
      <c r="UWB1" s="6"/>
      <c r="UWC1" s="6"/>
      <c r="UWD1" s="6"/>
      <c r="UWE1" s="6"/>
      <c r="UWF1" s="6"/>
      <c r="UWG1" s="6"/>
      <c r="UWH1" s="6"/>
      <c r="UWI1" s="6"/>
      <c r="UWJ1" s="6"/>
      <c r="UWK1" s="6"/>
      <c r="UWL1" s="6"/>
      <c r="UWM1" s="6"/>
      <c r="UWN1" s="6"/>
      <c r="UWO1" s="6"/>
      <c r="UWP1" s="6"/>
      <c r="UWQ1" s="6"/>
      <c r="UWR1" s="6"/>
      <c r="UWS1" s="6"/>
      <c r="UWT1" s="6"/>
      <c r="UWU1" s="6"/>
      <c r="UWV1" s="6"/>
      <c r="UWW1" s="6"/>
      <c r="UWX1" s="6"/>
      <c r="UWY1" s="6"/>
      <c r="UWZ1" s="6"/>
      <c r="UXA1" s="6"/>
      <c r="UXB1" s="6"/>
      <c r="UXC1" s="6"/>
      <c r="UXD1" s="6"/>
      <c r="UXE1" s="6"/>
      <c r="UXF1" s="6"/>
      <c r="UXG1" s="6"/>
      <c r="UXH1" s="6"/>
      <c r="UXI1" s="6"/>
      <c r="UXJ1" s="6"/>
      <c r="UXK1" s="6"/>
      <c r="UXL1" s="6"/>
      <c r="UXM1" s="6"/>
      <c r="UXN1" s="6"/>
      <c r="UXO1" s="6"/>
      <c r="UXP1" s="6"/>
      <c r="UXQ1" s="6"/>
      <c r="UXR1" s="6"/>
      <c r="UXS1" s="6"/>
      <c r="UXT1" s="6"/>
      <c r="UXU1" s="6"/>
      <c r="UXV1" s="6"/>
      <c r="UXW1" s="6"/>
      <c r="UXX1" s="6"/>
      <c r="UXY1" s="6"/>
      <c r="UXZ1" s="6"/>
      <c r="UYA1" s="6"/>
      <c r="UYB1" s="6"/>
      <c r="UYC1" s="6"/>
      <c r="UYD1" s="6"/>
      <c r="UYE1" s="6"/>
      <c r="UYF1" s="6"/>
      <c r="UYG1" s="6"/>
      <c r="UYH1" s="6"/>
      <c r="UYI1" s="6"/>
      <c r="UYJ1" s="6"/>
      <c r="UYK1" s="6"/>
      <c r="UYL1" s="6"/>
      <c r="UYM1" s="6"/>
      <c r="UYN1" s="6"/>
      <c r="UYO1" s="6"/>
      <c r="UYP1" s="6"/>
      <c r="UYQ1" s="6"/>
      <c r="UYR1" s="6"/>
      <c r="UYS1" s="6"/>
      <c r="UYT1" s="6"/>
      <c r="UYU1" s="6"/>
      <c r="UYV1" s="6"/>
      <c r="UYW1" s="6"/>
      <c r="UYX1" s="6"/>
      <c r="UYY1" s="6"/>
      <c r="UYZ1" s="6"/>
      <c r="UZA1" s="6"/>
      <c r="UZB1" s="6"/>
      <c r="UZC1" s="6"/>
      <c r="UZD1" s="6"/>
      <c r="UZE1" s="6"/>
      <c r="UZF1" s="6"/>
      <c r="UZG1" s="6"/>
      <c r="UZH1" s="6"/>
      <c r="UZI1" s="6"/>
      <c r="UZJ1" s="6"/>
      <c r="UZK1" s="6"/>
      <c r="UZL1" s="6"/>
      <c r="UZM1" s="6"/>
      <c r="UZN1" s="6"/>
      <c r="UZO1" s="6"/>
      <c r="UZP1" s="6"/>
      <c r="UZQ1" s="6"/>
      <c r="UZR1" s="6"/>
      <c r="UZS1" s="6"/>
      <c r="UZT1" s="6"/>
      <c r="UZU1" s="6"/>
      <c r="UZV1" s="6"/>
      <c r="UZW1" s="6"/>
      <c r="UZX1" s="6"/>
      <c r="UZY1" s="6"/>
      <c r="UZZ1" s="6"/>
      <c r="VAA1" s="6"/>
      <c r="VAB1" s="6"/>
      <c r="VAC1" s="6"/>
      <c r="VAD1" s="6"/>
      <c r="VAE1" s="6"/>
      <c r="VAF1" s="6"/>
      <c r="VAG1" s="6"/>
      <c r="VAH1" s="6"/>
      <c r="VAI1" s="6"/>
      <c r="VAJ1" s="6"/>
      <c r="VAK1" s="6"/>
      <c r="VAL1" s="6"/>
      <c r="VAM1" s="6"/>
      <c r="VAN1" s="6"/>
      <c r="VAO1" s="6"/>
      <c r="VAP1" s="6"/>
      <c r="VAQ1" s="6"/>
      <c r="VAR1" s="6"/>
      <c r="VAS1" s="6"/>
      <c r="VAT1" s="6"/>
      <c r="VAU1" s="6"/>
      <c r="VAV1" s="6"/>
      <c r="VAW1" s="6"/>
      <c r="VAX1" s="6"/>
      <c r="VAY1" s="6"/>
      <c r="VAZ1" s="6"/>
      <c r="VBA1" s="6"/>
      <c r="VBB1" s="6"/>
      <c r="VBC1" s="6"/>
      <c r="VBD1" s="6"/>
      <c r="VBE1" s="6"/>
      <c r="VBF1" s="6"/>
      <c r="VBG1" s="6"/>
      <c r="VBH1" s="6"/>
      <c r="VBI1" s="6"/>
      <c r="VBJ1" s="6"/>
      <c r="VBK1" s="6"/>
      <c r="VBL1" s="6"/>
      <c r="VBM1" s="6"/>
      <c r="VBN1" s="6"/>
      <c r="VBO1" s="6"/>
      <c r="VBP1" s="6"/>
      <c r="VBQ1" s="6"/>
      <c r="VBR1" s="6"/>
      <c r="VBS1" s="6"/>
      <c r="VBT1" s="6"/>
      <c r="VBU1" s="6"/>
      <c r="VBV1" s="6"/>
      <c r="VBW1" s="6"/>
      <c r="VBX1" s="6"/>
      <c r="VBY1" s="6"/>
      <c r="VBZ1" s="6"/>
      <c r="VCA1" s="6"/>
      <c r="VCB1" s="6"/>
      <c r="VCC1" s="6"/>
      <c r="VCD1" s="6"/>
      <c r="VCE1" s="6"/>
      <c r="VCF1" s="6"/>
      <c r="VCG1" s="6"/>
      <c r="VCH1" s="6"/>
      <c r="VCI1" s="6"/>
      <c r="VCJ1" s="6"/>
      <c r="VCK1" s="6"/>
      <c r="VCL1" s="6"/>
      <c r="VCM1" s="6"/>
      <c r="VCN1" s="6"/>
      <c r="VCO1" s="6"/>
      <c r="VCP1" s="6"/>
      <c r="VCQ1" s="6"/>
      <c r="VCR1" s="6"/>
      <c r="VCS1" s="6"/>
      <c r="VCT1" s="6"/>
      <c r="VCU1" s="6"/>
      <c r="VCV1" s="6"/>
      <c r="VCW1" s="6"/>
      <c r="VCX1" s="6"/>
      <c r="VCY1" s="6"/>
      <c r="VCZ1" s="6"/>
      <c r="VDA1" s="6"/>
      <c r="VDB1" s="6"/>
      <c r="VDC1" s="6"/>
      <c r="VDD1" s="6"/>
      <c r="VDE1" s="6"/>
      <c r="VDF1" s="6"/>
      <c r="VDG1" s="6"/>
      <c r="VDH1" s="6"/>
      <c r="VDI1" s="6"/>
      <c r="VDJ1" s="6"/>
      <c r="VDK1" s="6"/>
      <c r="VDL1" s="6"/>
      <c r="VDM1" s="6"/>
      <c r="VDN1" s="6"/>
      <c r="VDO1" s="6"/>
      <c r="VDP1" s="6"/>
      <c r="VDQ1" s="6"/>
      <c r="VDR1" s="6"/>
      <c r="VDS1" s="6"/>
      <c r="VDT1" s="6"/>
      <c r="VDU1" s="6"/>
      <c r="VDV1" s="6"/>
      <c r="VDW1" s="6"/>
      <c r="VDX1" s="6"/>
      <c r="VDY1" s="6"/>
      <c r="VDZ1" s="6"/>
      <c r="VEA1" s="6"/>
      <c r="VEB1" s="6"/>
      <c r="VEC1" s="6"/>
      <c r="VED1" s="6"/>
      <c r="VEE1" s="6"/>
      <c r="VEF1" s="6"/>
      <c r="VEG1" s="6"/>
      <c r="VEH1" s="6"/>
      <c r="VEI1" s="6"/>
      <c r="VEJ1" s="6"/>
      <c r="VEK1" s="6"/>
      <c r="VEL1" s="6"/>
      <c r="VEM1" s="6"/>
      <c r="VEN1" s="6"/>
      <c r="VEO1" s="6"/>
      <c r="VEP1" s="6"/>
      <c r="VEQ1" s="6"/>
      <c r="VER1" s="6"/>
      <c r="VES1" s="6"/>
      <c r="VET1" s="6"/>
      <c r="VEU1" s="6"/>
      <c r="VEV1" s="6"/>
      <c r="VEW1" s="6"/>
      <c r="VEX1" s="6"/>
      <c r="VEY1" s="6"/>
      <c r="VEZ1" s="6"/>
      <c r="VFA1" s="6"/>
      <c r="VFB1" s="6"/>
      <c r="VFC1" s="6"/>
      <c r="VFD1" s="6"/>
      <c r="VFE1" s="6"/>
      <c r="VFF1" s="6"/>
      <c r="VFG1" s="6"/>
      <c r="VFH1" s="6"/>
      <c r="VFI1" s="6"/>
      <c r="VFJ1" s="6"/>
      <c r="VFK1" s="6"/>
      <c r="VFL1" s="6"/>
      <c r="VFM1" s="6"/>
      <c r="VFN1" s="6"/>
      <c r="VFO1" s="6"/>
      <c r="VFP1" s="6"/>
      <c r="VFQ1" s="6"/>
      <c r="VFR1" s="6"/>
      <c r="VFS1" s="6"/>
      <c r="VFT1" s="6"/>
      <c r="VFU1" s="6"/>
      <c r="VFV1" s="6"/>
      <c r="VFW1" s="6"/>
      <c r="VFX1" s="6"/>
      <c r="VFY1" s="6"/>
      <c r="VFZ1" s="6"/>
      <c r="VGA1" s="6"/>
      <c r="VGB1" s="6"/>
      <c r="VGC1" s="6"/>
      <c r="VGD1" s="6"/>
      <c r="VGE1" s="6"/>
      <c r="VGF1" s="6"/>
      <c r="VGG1" s="6"/>
      <c r="VGH1" s="6"/>
      <c r="VGI1" s="6"/>
      <c r="VGJ1" s="6"/>
      <c r="VGK1" s="6"/>
      <c r="VGL1" s="6"/>
      <c r="VGM1" s="6"/>
      <c r="VGN1" s="6"/>
      <c r="VGO1" s="6"/>
      <c r="VGP1" s="6"/>
      <c r="VGQ1" s="6"/>
      <c r="VGR1" s="6"/>
      <c r="VGS1" s="6"/>
      <c r="VGT1" s="6"/>
      <c r="VGU1" s="6"/>
      <c r="VGV1" s="6"/>
      <c r="VGW1" s="6"/>
      <c r="VGX1" s="6"/>
      <c r="VGY1" s="6"/>
      <c r="VGZ1" s="6"/>
      <c r="VHA1" s="6"/>
      <c r="VHB1" s="6"/>
      <c r="VHC1" s="6"/>
      <c r="VHD1" s="6"/>
      <c r="VHE1" s="6"/>
      <c r="VHF1" s="6"/>
      <c r="VHG1" s="6"/>
      <c r="VHH1" s="6"/>
      <c r="VHI1" s="6"/>
      <c r="VHJ1" s="6"/>
      <c r="VHK1" s="6"/>
      <c r="VHL1" s="6"/>
      <c r="VHM1" s="6"/>
      <c r="VHN1" s="6"/>
      <c r="VHO1" s="6"/>
      <c r="VHP1" s="6"/>
      <c r="VHQ1" s="6"/>
      <c r="VHR1" s="6"/>
      <c r="VHS1" s="6"/>
      <c r="VHT1" s="6"/>
      <c r="VHU1" s="6"/>
      <c r="VHV1" s="6"/>
      <c r="VHW1" s="6"/>
      <c r="VHX1" s="6"/>
      <c r="VHY1" s="6"/>
      <c r="VHZ1" s="6"/>
      <c r="VIA1" s="6"/>
      <c r="VIB1" s="6"/>
      <c r="VIC1" s="6"/>
      <c r="VID1" s="6"/>
      <c r="VIE1" s="6"/>
      <c r="VIF1" s="6"/>
      <c r="VIG1" s="6"/>
      <c r="VIH1" s="6"/>
      <c r="VII1" s="6"/>
      <c r="VIJ1" s="6"/>
      <c r="VIK1" s="6"/>
      <c r="VIL1" s="6"/>
      <c r="VIM1" s="6"/>
      <c r="VIN1" s="6"/>
      <c r="VIO1" s="6"/>
      <c r="VIP1" s="6"/>
      <c r="VIQ1" s="6"/>
      <c r="VIR1" s="6"/>
      <c r="VIS1" s="6"/>
      <c r="VIT1" s="6"/>
      <c r="VIU1" s="6"/>
      <c r="VIV1" s="6"/>
      <c r="VIW1" s="6"/>
      <c r="VIX1" s="6"/>
      <c r="VIY1" s="6"/>
      <c r="VIZ1" s="6"/>
      <c r="VJA1" s="6"/>
      <c r="VJB1" s="6"/>
      <c r="VJC1" s="6"/>
      <c r="VJD1" s="6"/>
      <c r="VJE1" s="6"/>
      <c r="VJF1" s="6"/>
      <c r="VJG1" s="6"/>
      <c r="VJH1" s="6"/>
      <c r="VJI1" s="6"/>
      <c r="VJJ1" s="6"/>
      <c r="VJK1" s="6"/>
      <c r="VJL1" s="6"/>
      <c r="VJM1" s="6"/>
      <c r="VJN1" s="6"/>
      <c r="VJO1" s="6"/>
      <c r="VJP1" s="6"/>
      <c r="VJQ1" s="6"/>
      <c r="VJR1" s="6"/>
      <c r="VJS1" s="6"/>
      <c r="VJT1" s="6"/>
      <c r="VJU1" s="6"/>
      <c r="VJV1" s="6"/>
      <c r="VJW1" s="6"/>
      <c r="VJX1" s="6"/>
      <c r="VJY1" s="6"/>
      <c r="VJZ1" s="6"/>
      <c r="VKA1" s="6"/>
      <c r="VKB1" s="6"/>
      <c r="VKC1" s="6"/>
      <c r="VKD1" s="6"/>
      <c r="VKE1" s="6"/>
      <c r="VKF1" s="6"/>
      <c r="VKG1" s="6"/>
      <c r="VKH1" s="6"/>
      <c r="VKI1" s="6"/>
      <c r="VKJ1" s="6"/>
      <c r="VKK1" s="6"/>
      <c r="VKL1" s="6"/>
      <c r="VKM1" s="6"/>
      <c r="VKN1" s="6"/>
      <c r="VKO1" s="6"/>
      <c r="VKP1" s="6"/>
      <c r="VKQ1" s="6"/>
      <c r="VKR1" s="6"/>
      <c r="VKS1" s="6"/>
      <c r="VKT1" s="6"/>
      <c r="VKU1" s="6"/>
      <c r="VKV1" s="6"/>
      <c r="VKW1" s="6"/>
      <c r="VKX1" s="6"/>
      <c r="VKY1" s="6"/>
      <c r="VKZ1" s="6"/>
      <c r="VLA1" s="6"/>
      <c r="VLB1" s="6"/>
      <c r="VLC1" s="6"/>
      <c r="VLD1" s="6"/>
      <c r="VLE1" s="6"/>
      <c r="VLF1" s="6"/>
      <c r="VLG1" s="6"/>
      <c r="VLH1" s="6"/>
      <c r="VLI1" s="6"/>
      <c r="VLJ1" s="6"/>
      <c r="VLK1" s="6"/>
      <c r="VLL1" s="6"/>
      <c r="VLM1" s="6"/>
      <c r="VLN1" s="6"/>
      <c r="VLO1" s="6"/>
      <c r="VLP1" s="6"/>
      <c r="VLQ1" s="6"/>
      <c r="VLR1" s="6"/>
      <c r="VLS1" s="6"/>
      <c r="VLT1" s="6"/>
      <c r="VLU1" s="6"/>
      <c r="VLV1" s="6"/>
      <c r="VLW1" s="6"/>
      <c r="VLX1" s="6"/>
      <c r="VLY1" s="6"/>
      <c r="VLZ1" s="6"/>
      <c r="VMA1" s="6"/>
      <c r="VMB1" s="6"/>
      <c r="VMC1" s="6"/>
      <c r="VMD1" s="6"/>
      <c r="VME1" s="6"/>
      <c r="VMF1" s="6"/>
      <c r="VMG1" s="6"/>
      <c r="VMH1" s="6"/>
      <c r="VMI1" s="6"/>
      <c r="VMJ1" s="6"/>
      <c r="VMK1" s="6"/>
      <c r="VML1" s="6"/>
      <c r="VMM1" s="6"/>
      <c r="VMN1" s="6"/>
      <c r="VMO1" s="6"/>
      <c r="VMP1" s="6"/>
      <c r="VMQ1" s="6"/>
      <c r="VMR1" s="6"/>
      <c r="VMS1" s="6"/>
      <c r="VMT1" s="6"/>
      <c r="VMU1" s="6"/>
      <c r="VMV1" s="6"/>
      <c r="VMW1" s="6"/>
      <c r="VMX1" s="6"/>
      <c r="VMY1" s="6"/>
      <c r="VMZ1" s="6"/>
      <c r="VNA1" s="6"/>
      <c r="VNB1" s="6"/>
      <c r="VNC1" s="6"/>
      <c r="VND1" s="6"/>
      <c r="VNE1" s="6"/>
      <c r="VNF1" s="6"/>
      <c r="VNG1" s="6"/>
      <c r="VNH1" s="6"/>
      <c r="VNI1" s="6"/>
      <c r="VNJ1" s="6"/>
      <c r="VNK1" s="6"/>
      <c r="VNL1" s="6"/>
      <c r="VNM1" s="6"/>
      <c r="VNN1" s="6"/>
      <c r="VNO1" s="6"/>
      <c r="VNP1" s="6"/>
      <c r="VNQ1" s="6"/>
      <c r="VNR1" s="6"/>
      <c r="VNS1" s="6"/>
      <c r="VNT1" s="6"/>
      <c r="VNU1" s="6"/>
      <c r="VNV1" s="6"/>
      <c r="VNW1" s="6"/>
      <c r="VNX1" s="6"/>
      <c r="VNY1" s="6"/>
      <c r="VNZ1" s="6"/>
      <c r="VOA1" s="6"/>
      <c r="VOB1" s="6"/>
      <c r="VOC1" s="6"/>
      <c r="VOD1" s="6"/>
      <c r="VOE1" s="6"/>
      <c r="VOF1" s="6"/>
      <c r="VOG1" s="6"/>
      <c r="VOH1" s="6"/>
      <c r="VOI1" s="6"/>
      <c r="VOJ1" s="6"/>
      <c r="VOK1" s="6"/>
      <c r="VOL1" s="6"/>
      <c r="VOM1" s="6"/>
      <c r="VON1" s="6"/>
      <c r="VOO1" s="6"/>
      <c r="VOP1" s="6"/>
      <c r="VOQ1" s="6"/>
      <c r="VOR1" s="6"/>
      <c r="VOS1" s="6"/>
      <c r="VOT1" s="6"/>
      <c r="VOU1" s="6"/>
      <c r="VOV1" s="6"/>
      <c r="VOW1" s="6"/>
      <c r="VOX1" s="6"/>
      <c r="VOY1" s="6"/>
      <c r="VOZ1" s="6"/>
      <c r="VPA1" s="6"/>
      <c r="VPB1" s="6"/>
      <c r="VPC1" s="6"/>
      <c r="VPD1" s="6"/>
      <c r="VPE1" s="6"/>
      <c r="VPF1" s="6"/>
      <c r="VPG1" s="6"/>
      <c r="VPH1" s="6"/>
      <c r="VPI1" s="6"/>
      <c r="VPJ1" s="6"/>
      <c r="VPK1" s="6"/>
      <c r="VPL1" s="6"/>
      <c r="VPM1" s="6"/>
      <c r="VPN1" s="6"/>
      <c r="VPO1" s="6"/>
      <c r="VPP1" s="6"/>
      <c r="VPQ1" s="6"/>
      <c r="VPR1" s="6"/>
      <c r="VPS1" s="6"/>
      <c r="VPT1" s="6"/>
      <c r="VPU1" s="6"/>
      <c r="VPV1" s="6"/>
      <c r="VPW1" s="6"/>
      <c r="VPX1" s="6"/>
      <c r="VPY1" s="6"/>
      <c r="VPZ1" s="6"/>
      <c r="VQA1" s="6"/>
      <c r="VQB1" s="6"/>
      <c r="VQC1" s="6"/>
      <c r="VQD1" s="6"/>
      <c r="VQE1" s="6"/>
      <c r="VQF1" s="6"/>
      <c r="VQG1" s="6"/>
      <c r="VQH1" s="6"/>
      <c r="VQI1" s="6"/>
      <c r="VQJ1" s="6"/>
      <c r="VQK1" s="6"/>
      <c r="VQL1" s="6"/>
      <c r="VQM1" s="6"/>
      <c r="VQN1" s="6"/>
      <c r="VQO1" s="6"/>
      <c r="VQP1" s="6"/>
      <c r="VQQ1" s="6"/>
      <c r="VQR1" s="6"/>
      <c r="VQS1" s="6"/>
      <c r="VQT1" s="6"/>
      <c r="VQU1" s="6"/>
      <c r="VQV1" s="6"/>
      <c r="VQW1" s="6"/>
      <c r="VQX1" s="6"/>
      <c r="VQY1" s="6"/>
      <c r="VQZ1" s="6"/>
      <c r="VRA1" s="6"/>
      <c r="VRB1" s="6"/>
      <c r="VRC1" s="6"/>
      <c r="VRD1" s="6"/>
      <c r="VRE1" s="6"/>
      <c r="VRF1" s="6"/>
      <c r="VRG1" s="6"/>
      <c r="VRH1" s="6"/>
      <c r="VRI1" s="6"/>
      <c r="VRJ1" s="6"/>
      <c r="VRK1" s="6"/>
      <c r="VRL1" s="6"/>
      <c r="VRM1" s="6"/>
      <c r="VRN1" s="6"/>
      <c r="VRO1" s="6"/>
      <c r="VRP1" s="6"/>
      <c r="VRQ1" s="6"/>
      <c r="VRR1" s="6"/>
      <c r="VRS1" s="6"/>
      <c r="VRT1" s="6"/>
      <c r="VRU1" s="6"/>
      <c r="VRV1" s="6"/>
      <c r="VRW1" s="6"/>
      <c r="VRX1" s="6"/>
      <c r="VRY1" s="6"/>
      <c r="VRZ1" s="6"/>
      <c r="VSA1" s="6"/>
      <c r="VSB1" s="6"/>
      <c r="VSC1" s="6"/>
      <c r="VSD1" s="6"/>
      <c r="VSE1" s="6"/>
      <c r="VSF1" s="6"/>
      <c r="VSG1" s="6"/>
      <c r="VSH1" s="6"/>
      <c r="VSI1" s="6"/>
      <c r="VSJ1" s="6"/>
      <c r="VSK1" s="6"/>
      <c r="VSL1" s="6"/>
      <c r="VSM1" s="6"/>
      <c r="VSN1" s="6"/>
      <c r="VSO1" s="6"/>
      <c r="VSP1" s="6"/>
      <c r="VSQ1" s="6"/>
      <c r="VSR1" s="6"/>
      <c r="VSS1" s="6"/>
      <c r="VST1" s="6"/>
      <c r="VSU1" s="6"/>
      <c r="VSV1" s="6"/>
      <c r="VSW1" s="6"/>
      <c r="VSX1" s="6"/>
      <c r="VSY1" s="6"/>
      <c r="VSZ1" s="6"/>
      <c r="VTA1" s="6"/>
      <c r="VTB1" s="6"/>
      <c r="VTC1" s="6"/>
      <c r="VTD1" s="6"/>
      <c r="VTE1" s="6"/>
      <c r="VTF1" s="6"/>
      <c r="VTG1" s="6"/>
      <c r="VTH1" s="6"/>
      <c r="VTI1" s="6"/>
      <c r="VTJ1" s="6"/>
      <c r="VTK1" s="6"/>
      <c r="VTL1" s="6"/>
      <c r="VTM1" s="6"/>
      <c r="VTN1" s="6"/>
      <c r="VTO1" s="6"/>
      <c r="VTP1" s="6"/>
      <c r="VTQ1" s="6"/>
      <c r="VTR1" s="6"/>
      <c r="VTS1" s="6"/>
      <c r="VTT1" s="6"/>
      <c r="VTU1" s="6"/>
      <c r="VTV1" s="6"/>
      <c r="VTW1" s="6"/>
      <c r="VTX1" s="6"/>
      <c r="VTY1" s="6"/>
      <c r="VTZ1" s="6"/>
      <c r="VUA1" s="6"/>
      <c r="VUB1" s="6"/>
      <c r="VUC1" s="6"/>
      <c r="VUD1" s="6"/>
      <c r="VUE1" s="6"/>
      <c r="VUF1" s="6"/>
      <c r="VUG1" s="6"/>
      <c r="VUH1" s="6"/>
      <c r="VUI1" s="6"/>
      <c r="VUJ1" s="6"/>
      <c r="VUK1" s="6"/>
      <c r="VUL1" s="6"/>
      <c r="VUM1" s="6"/>
      <c r="VUN1" s="6"/>
      <c r="VUO1" s="6"/>
      <c r="VUP1" s="6"/>
      <c r="VUQ1" s="6"/>
      <c r="VUR1" s="6"/>
      <c r="VUS1" s="6"/>
      <c r="VUT1" s="6"/>
      <c r="VUU1" s="6"/>
      <c r="VUV1" s="6"/>
      <c r="VUW1" s="6"/>
      <c r="VUX1" s="6"/>
      <c r="VUY1" s="6"/>
      <c r="VUZ1" s="6"/>
      <c r="VVA1" s="6"/>
      <c r="VVB1" s="6"/>
      <c r="VVC1" s="6"/>
      <c r="VVD1" s="6"/>
      <c r="VVE1" s="6"/>
      <c r="VVF1" s="6"/>
      <c r="VVG1" s="6"/>
      <c r="VVH1" s="6"/>
      <c r="VVI1" s="6"/>
      <c r="VVJ1" s="6"/>
      <c r="VVK1" s="6"/>
      <c r="VVL1" s="6"/>
      <c r="VVM1" s="6"/>
      <c r="VVN1" s="6"/>
      <c r="VVO1" s="6"/>
      <c r="VVP1" s="6"/>
      <c r="VVQ1" s="6"/>
      <c r="VVR1" s="6"/>
      <c r="VVS1" s="6"/>
      <c r="VVT1" s="6"/>
      <c r="VVU1" s="6"/>
      <c r="VVV1" s="6"/>
      <c r="VVW1" s="6"/>
      <c r="VVX1" s="6"/>
      <c r="VVY1" s="6"/>
      <c r="VVZ1" s="6"/>
      <c r="VWA1" s="6"/>
      <c r="VWB1" s="6"/>
      <c r="VWC1" s="6"/>
      <c r="VWD1" s="6"/>
      <c r="VWE1" s="6"/>
      <c r="VWF1" s="6"/>
      <c r="VWG1" s="6"/>
      <c r="VWH1" s="6"/>
      <c r="VWI1" s="6"/>
      <c r="VWJ1" s="6"/>
      <c r="VWK1" s="6"/>
      <c r="VWL1" s="6"/>
      <c r="VWM1" s="6"/>
      <c r="VWN1" s="6"/>
      <c r="VWO1" s="6"/>
      <c r="VWP1" s="6"/>
      <c r="VWQ1" s="6"/>
      <c r="VWR1" s="6"/>
      <c r="VWS1" s="6"/>
      <c r="VWT1" s="6"/>
      <c r="VWU1" s="6"/>
      <c r="VWV1" s="6"/>
      <c r="VWW1" s="6"/>
      <c r="VWX1" s="6"/>
      <c r="VWY1" s="6"/>
      <c r="VWZ1" s="6"/>
      <c r="VXA1" s="6"/>
      <c r="VXB1" s="6"/>
      <c r="VXC1" s="6"/>
      <c r="VXD1" s="6"/>
      <c r="VXE1" s="6"/>
      <c r="VXF1" s="6"/>
      <c r="VXG1" s="6"/>
      <c r="VXH1" s="6"/>
      <c r="VXI1" s="6"/>
      <c r="VXJ1" s="6"/>
      <c r="VXK1" s="6"/>
      <c r="VXL1" s="6"/>
      <c r="VXM1" s="6"/>
      <c r="VXN1" s="6"/>
      <c r="VXO1" s="6"/>
      <c r="VXP1" s="6"/>
      <c r="VXQ1" s="6"/>
      <c r="VXR1" s="6"/>
      <c r="VXS1" s="6"/>
      <c r="VXT1" s="6"/>
      <c r="VXU1" s="6"/>
      <c r="VXV1" s="6"/>
      <c r="VXW1" s="6"/>
      <c r="VXX1" s="6"/>
      <c r="VXY1" s="6"/>
      <c r="VXZ1" s="6"/>
      <c r="VYA1" s="6"/>
      <c r="VYB1" s="6"/>
      <c r="VYC1" s="6"/>
      <c r="VYD1" s="6"/>
      <c r="VYE1" s="6"/>
      <c r="VYF1" s="6"/>
      <c r="VYG1" s="6"/>
      <c r="VYH1" s="6"/>
      <c r="VYI1" s="6"/>
      <c r="VYJ1" s="6"/>
      <c r="VYK1" s="6"/>
      <c r="VYL1" s="6"/>
      <c r="VYM1" s="6"/>
      <c r="VYN1" s="6"/>
      <c r="VYO1" s="6"/>
      <c r="VYP1" s="6"/>
      <c r="VYQ1" s="6"/>
      <c r="VYR1" s="6"/>
      <c r="VYS1" s="6"/>
      <c r="VYT1" s="6"/>
      <c r="VYU1" s="6"/>
      <c r="VYV1" s="6"/>
      <c r="VYW1" s="6"/>
      <c r="VYX1" s="6"/>
      <c r="VYY1" s="6"/>
      <c r="VYZ1" s="6"/>
      <c r="VZA1" s="6"/>
      <c r="VZB1" s="6"/>
      <c r="VZC1" s="6"/>
      <c r="VZD1" s="6"/>
      <c r="VZE1" s="6"/>
      <c r="VZF1" s="6"/>
      <c r="VZG1" s="6"/>
      <c r="VZH1" s="6"/>
      <c r="VZI1" s="6"/>
      <c r="VZJ1" s="6"/>
      <c r="VZK1" s="6"/>
      <c r="VZL1" s="6"/>
      <c r="VZM1" s="6"/>
      <c r="VZN1" s="6"/>
      <c r="VZO1" s="6"/>
      <c r="VZP1" s="6"/>
      <c r="VZQ1" s="6"/>
      <c r="VZR1" s="6"/>
      <c r="VZS1" s="6"/>
      <c r="VZT1" s="6"/>
      <c r="VZU1" s="6"/>
      <c r="VZV1" s="6"/>
      <c r="VZW1" s="6"/>
      <c r="VZX1" s="6"/>
      <c r="VZY1" s="6"/>
      <c r="VZZ1" s="6"/>
      <c r="WAA1" s="6"/>
      <c r="WAB1" s="6"/>
      <c r="WAC1" s="6"/>
      <c r="WAD1" s="6"/>
      <c r="WAE1" s="6"/>
      <c r="WAF1" s="6"/>
      <c r="WAG1" s="6"/>
      <c r="WAH1" s="6"/>
      <c r="WAI1" s="6"/>
      <c r="WAJ1" s="6"/>
      <c r="WAK1" s="6"/>
      <c r="WAL1" s="6"/>
      <c r="WAM1" s="6"/>
      <c r="WAN1" s="6"/>
      <c r="WAO1" s="6"/>
      <c r="WAP1" s="6"/>
      <c r="WAQ1" s="6"/>
      <c r="WAR1" s="6"/>
      <c r="WAS1" s="6"/>
      <c r="WAT1" s="6"/>
      <c r="WAU1" s="6"/>
      <c r="WAV1" s="6"/>
      <c r="WAW1" s="6"/>
      <c r="WAX1" s="6"/>
      <c r="WAY1" s="6"/>
      <c r="WAZ1" s="6"/>
      <c r="WBA1" s="6"/>
      <c r="WBB1" s="6"/>
      <c r="WBC1" s="6"/>
      <c r="WBD1" s="6"/>
      <c r="WBE1" s="6"/>
      <c r="WBF1" s="6"/>
      <c r="WBG1" s="6"/>
      <c r="WBH1" s="6"/>
      <c r="WBI1" s="6"/>
      <c r="WBJ1" s="6"/>
      <c r="WBK1" s="6"/>
      <c r="WBL1" s="6"/>
      <c r="WBM1" s="6"/>
      <c r="WBN1" s="6"/>
      <c r="WBO1" s="6"/>
      <c r="WBP1" s="6"/>
      <c r="WBQ1" s="6"/>
      <c r="WBR1" s="6"/>
      <c r="WBS1" s="6"/>
      <c r="WBT1" s="6"/>
      <c r="WBU1" s="6"/>
      <c r="WBV1" s="6"/>
      <c r="WBW1" s="6"/>
      <c r="WBX1" s="6"/>
      <c r="WBY1" s="6"/>
      <c r="WBZ1" s="6"/>
      <c r="WCA1" s="6"/>
      <c r="WCB1" s="6"/>
      <c r="WCC1" s="6"/>
      <c r="WCD1" s="6"/>
      <c r="WCE1" s="6"/>
      <c r="WCF1" s="6"/>
      <c r="WCG1" s="6"/>
      <c r="WCH1" s="6"/>
      <c r="WCI1" s="6"/>
      <c r="WCJ1" s="6"/>
      <c r="WCK1" s="6"/>
      <c r="WCL1" s="6"/>
      <c r="WCM1" s="6"/>
      <c r="WCN1" s="6"/>
      <c r="WCO1" s="6"/>
      <c r="WCP1" s="6"/>
      <c r="WCQ1" s="6"/>
      <c r="WCR1" s="6"/>
      <c r="WCS1" s="6"/>
      <c r="WCT1" s="6"/>
      <c r="WCU1" s="6"/>
      <c r="WCV1" s="6"/>
      <c r="WCW1" s="6"/>
      <c r="WCX1" s="6"/>
      <c r="WCY1" s="6"/>
      <c r="WCZ1" s="6"/>
      <c r="WDA1" s="6"/>
      <c r="WDB1" s="6"/>
      <c r="WDC1" s="6"/>
      <c r="WDD1" s="6"/>
      <c r="WDE1" s="6"/>
      <c r="WDF1" s="6"/>
      <c r="WDG1" s="6"/>
      <c r="WDH1" s="6"/>
      <c r="WDI1" s="6"/>
      <c r="WDJ1" s="6"/>
      <c r="WDK1" s="6"/>
      <c r="WDL1" s="6"/>
      <c r="WDM1" s="6"/>
      <c r="WDN1" s="6"/>
      <c r="WDO1" s="6"/>
      <c r="WDP1" s="6"/>
      <c r="WDQ1" s="6"/>
      <c r="WDR1" s="6"/>
      <c r="WDS1" s="6"/>
      <c r="WDT1" s="6"/>
      <c r="WDU1" s="6"/>
      <c r="WDV1" s="6"/>
      <c r="WDW1" s="6"/>
      <c r="WDX1" s="6"/>
      <c r="WDY1" s="6"/>
      <c r="WDZ1" s="6"/>
      <c r="WEA1" s="6"/>
      <c r="WEB1" s="6"/>
      <c r="WEC1" s="6"/>
      <c r="WED1" s="6"/>
      <c r="WEE1" s="6"/>
      <c r="WEF1" s="6"/>
      <c r="WEG1" s="6"/>
      <c r="WEH1" s="6"/>
      <c r="WEI1" s="6"/>
      <c r="WEJ1" s="6"/>
      <c r="WEK1" s="6"/>
      <c r="WEL1" s="6"/>
      <c r="WEM1" s="6"/>
      <c r="WEN1" s="6"/>
      <c r="WEO1" s="6"/>
      <c r="WEP1" s="6"/>
      <c r="WEQ1" s="6"/>
      <c r="WER1" s="6"/>
      <c r="WES1" s="6"/>
      <c r="WET1" s="6"/>
      <c r="WEU1" s="6"/>
      <c r="WEV1" s="6"/>
      <c r="WEW1" s="6"/>
      <c r="WEX1" s="6"/>
      <c r="WEY1" s="6"/>
      <c r="WEZ1" s="6"/>
      <c r="WFA1" s="6"/>
      <c r="WFB1" s="6"/>
      <c r="WFC1" s="6"/>
      <c r="WFD1" s="6"/>
      <c r="WFE1" s="6"/>
      <c r="WFF1" s="6"/>
      <c r="WFG1" s="6"/>
      <c r="WFH1" s="6"/>
      <c r="WFI1" s="6"/>
      <c r="WFJ1" s="6"/>
      <c r="WFK1" s="6"/>
      <c r="WFL1" s="6"/>
      <c r="WFM1" s="6"/>
      <c r="WFN1" s="6"/>
      <c r="WFO1" s="6"/>
      <c r="WFP1" s="6"/>
      <c r="WFQ1" s="6"/>
      <c r="WFR1" s="6"/>
      <c r="WFS1" s="6"/>
      <c r="WFT1" s="6"/>
      <c r="WFU1" s="6"/>
      <c r="WFV1" s="6"/>
      <c r="WFW1" s="6"/>
      <c r="WFX1" s="6"/>
      <c r="WFY1" s="6"/>
      <c r="WFZ1" s="6"/>
      <c r="WGA1" s="6"/>
      <c r="WGB1" s="6"/>
      <c r="WGC1" s="6"/>
      <c r="WGD1" s="6"/>
      <c r="WGE1" s="6"/>
      <c r="WGF1" s="6"/>
      <c r="WGG1" s="6"/>
      <c r="WGH1" s="6"/>
      <c r="WGI1" s="6"/>
      <c r="WGJ1" s="6"/>
      <c r="WGK1" s="6"/>
      <c r="WGL1" s="6"/>
      <c r="WGM1" s="6"/>
      <c r="WGN1" s="6"/>
      <c r="WGO1" s="6"/>
      <c r="WGP1" s="6"/>
      <c r="WGQ1" s="6"/>
      <c r="WGR1" s="6"/>
      <c r="WGS1" s="6"/>
      <c r="WGT1" s="6"/>
      <c r="WGU1" s="6"/>
      <c r="WGV1" s="6"/>
      <c r="WGW1" s="6"/>
      <c r="WGX1" s="6"/>
      <c r="WGY1" s="6"/>
      <c r="WGZ1" s="6"/>
      <c r="WHA1" s="6"/>
      <c r="WHB1" s="6"/>
      <c r="WHC1" s="6"/>
      <c r="WHD1" s="6"/>
      <c r="WHE1" s="6"/>
      <c r="WHF1" s="6"/>
      <c r="WHG1" s="6"/>
      <c r="WHH1" s="6"/>
      <c r="WHI1" s="6"/>
      <c r="WHJ1" s="6"/>
      <c r="WHK1" s="6"/>
      <c r="WHL1" s="6"/>
      <c r="WHM1" s="6"/>
      <c r="WHN1" s="6"/>
      <c r="WHO1" s="6"/>
      <c r="WHP1" s="6"/>
      <c r="WHQ1" s="6"/>
      <c r="WHR1" s="6"/>
      <c r="WHS1" s="6"/>
      <c r="WHT1" s="6"/>
      <c r="WHU1" s="6"/>
      <c r="WHV1" s="6"/>
      <c r="WHW1" s="6"/>
      <c r="WHX1" s="6"/>
      <c r="WHY1" s="6"/>
      <c r="WHZ1" s="6"/>
      <c r="WIA1" s="6"/>
      <c r="WIB1" s="6"/>
      <c r="WIC1" s="6"/>
      <c r="WID1" s="6"/>
      <c r="WIE1" s="6"/>
      <c r="WIF1" s="6"/>
      <c r="WIG1" s="6"/>
      <c r="WIH1" s="6"/>
      <c r="WII1" s="6"/>
      <c r="WIJ1" s="6"/>
      <c r="WIK1" s="6"/>
      <c r="WIL1" s="6"/>
      <c r="WIM1" s="6"/>
      <c r="WIN1" s="6"/>
      <c r="WIO1" s="6"/>
      <c r="WIP1" s="6"/>
      <c r="WIQ1" s="6"/>
      <c r="WIR1" s="6"/>
      <c r="WIS1" s="6"/>
      <c r="WIT1" s="6"/>
      <c r="WIU1" s="6"/>
      <c r="WIV1" s="6"/>
      <c r="WIW1" s="6"/>
      <c r="WIX1" s="6"/>
      <c r="WIY1" s="6"/>
      <c r="WIZ1" s="6"/>
      <c r="WJA1" s="6"/>
      <c r="WJB1" s="6"/>
      <c r="WJC1" s="6"/>
      <c r="WJD1" s="6"/>
      <c r="WJE1" s="6"/>
      <c r="WJF1" s="6"/>
      <c r="WJG1" s="6"/>
      <c r="WJH1" s="6"/>
      <c r="WJI1" s="6"/>
      <c r="WJJ1" s="6"/>
      <c r="WJK1" s="6"/>
      <c r="WJL1" s="6"/>
      <c r="WJM1" s="6"/>
      <c r="WJN1" s="6"/>
      <c r="WJO1" s="6"/>
      <c r="WJP1" s="6"/>
      <c r="WJQ1" s="6"/>
      <c r="WJR1" s="6"/>
      <c r="WJS1" s="6"/>
      <c r="WJT1" s="6"/>
      <c r="WJU1" s="6"/>
      <c r="WJV1" s="6"/>
      <c r="WJW1" s="6"/>
      <c r="WJX1" s="6"/>
      <c r="WJY1" s="6"/>
      <c r="WJZ1" s="6"/>
      <c r="WKA1" s="6"/>
      <c r="WKB1" s="6"/>
      <c r="WKC1" s="6"/>
      <c r="WKD1" s="6"/>
      <c r="WKE1" s="6"/>
      <c r="WKF1" s="6"/>
      <c r="WKG1" s="6"/>
      <c r="WKH1" s="6"/>
      <c r="WKI1" s="6"/>
      <c r="WKJ1" s="6"/>
      <c r="WKK1" s="6"/>
      <c r="WKL1" s="6"/>
      <c r="WKM1" s="6"/>
      <c r="WKN1" s="6"/>
      <c r="WKO1" s="6"/>
      <c r="WKP1" s="6"/>
      <c r="WKQ1" s="6"/>
      <c r="WKR1" s="6"/>
      <c r="WKS1" s="6"/>
      <c r="WKT1" s="6"/>
      <c r="WKU1" s="6"/>
      <c r="WKV1" s="6"/>
      <c r="WKW1" s="6"/>
      <c r="WKX1" s="6"/>
      <c r="WKY1" s="6"/>
      <c r="WKZ1" s="6"/>
      <c r="WLA1" s="6"/>
      <c r="WLB1" s="6"/>
      <c r="WLC1" s="6"/>
      <c r="WLD1" s="6"/>
      <c r="WLE1" s="6"/>
      <c r="WLF1" s="6"/>
      <c r="WLG1" s="6"/>
      <c r="WLH1" s="6"/>
      <c r="WLI1" s="6"/>
      <c r="WLJ1" s="6"/>
      <c r="WLK1" s="6"/>
      <c r="WLL1" s="6"/>
      <c r="WLM1" s="6"/>
      <c r="WLN1" s="6"/>
      <c r="WLO1" s="6"/>
      <c r="WLP1" s="6"/>
      <c r="WLQ1" s="6"/>
      <c r="WLR1" s="6"/>
      <c r="WLS1" s="6"/>
      <c r="WLT1" s="6"/>
      <c r="WLU1" s="6"/>
      <c r="WLV1" s="6"/>
      <c r="WLW1" s="6"/>
      <c r="WLX1" s="6"/>
      <c r="WLY1" s="6"/>
      <c r="WLZ1" s="6"/>
      <c r="WMA1" s="6"/>
      <c r="WMB1" s="6"/>
      <c r="WMC1" s="6"/>
      <c r="WMD1" s="6"/>
      <c r="WME1" s="6"/>
      <c r="WMF1" s="6"/>
      <c r="WMG1" s="6"/>
      <c r="WMH1" s="6"/>
      <c r="WMI1" s="6"/>
      <c r="WMJ1" s="6"/>
      <c r="WMK1" s="6"/>
      <c r="WML1" s="6"/>
      <c r="WMM1" s="6"/>
      <c r="WMN1" s="6"/>
      <c r="WMO1" s="6"/>
      <c r="WMP1" s="6"/>
      <c r="WMQ1" s="6"/>
      <c r="WMR1" s="6"/>
      <c r="WMS1" s="6"/>
      <c r="WMT1" s="6"/>
      <c r="WMU1" s="6"/>
      <c r="WMV1" s="6"/>
      <c r="WMW1" s="6"/>
      <c r="WMX1" s="6"/>
      <c r="WMY1" s="6"/>
      <c r="WMZ1" s="6"/>
      <c r="WNA1" s="6"/>
      <c r="WNB1" s="6"/>
      <c r="WNC1" s="6"/>
      <c r="WND1" s="6"/>
      <c r="WNE1" s="6"/>
      <c r="WNF1" s="6"/>
      <c r="WNG1" s="6"/>
      <c r="WNH1" s="6"/>
      <c r="WNI1" s="6"/>
      <c r="WNJ1" s="6"/>
      <c r="WNK1" s="6"/>
      <c r="WNL1" s="6"/>
      <c r="WNM1" s="6"/>
      <c r="WNN1" s="6"/>
      <c r="WNO1" s="6"/>
      <c r="WNP1" s="6"/>
      <c r="WNQ1" s="6"/>
      <c r="WNR1" s="6"/>
      <c r="WNS1" s="6"/>
      <c r="WNT1" s="6"/>
      <c r="WNU1" s="6"/>
      <c r="WNV1" s="6"/>
      <c r="WNW1" s="6"/>
      <c r="WNX1" s="6"/>
      <c r="WNY1" s="6"/>
      <c r="WNZ1" s="6"/>
      <c r="WOA1" s="6"/>
      <c r="WOB1" s="6"/>
      <c r="WOC1" s="6"/>
      <c r="WOD1" s="6"/>
      <c r="WOE1" s="6"/>
      <c r="WOF1" s="6"/>
      <c r="WOG1" s="6"/>
      <c r="WOH1" s="6"/>
      <c r="WOI1" s="6"/>
      <c r="WOJ1" s="6"/>
      <c r="WOK1" s="6"/>
      <c r="WOL1" s="6"/>
      <c r="WOM1" s="6"/>
      <c r="WON1" s="6"/>
      <c r="WOO1" s="6"/>
      <c r="WOP1" s="6"/>
      <c r="WOQ1" s="6"/>
      <c r="WOR1" s="6"/>
      <c r="WOS1" s="6"/>
      <c r="WOT1" s="6"/>
      <c r="WOU1" s="6"/>
      <c r="WOV1" s="6"/>
      <c r="WOW1" s="6"/>
      <c r="WOX1" s="6"/>
      <c r="WOY1" s="6"/>
      <c r="WOZ1" s="6"/>
      <c r="WPA1" s="6"/>
      <c r="WPB1" s="6"/>
      <c r="WPC1" s="6"/>
      <c r="WPD1" s="6"/>
      <c r="WPE1" s="6"/>
      <c r="WPF1" s="6"/>
      <c r="WPG1" s="6"/>
      <c r="WPH1" s="6"/>
      <c r="WPI1" s="6"/>
      <c r="WPJ1" s="6"/>
      <c r="WPK1" s="6"/>
      <c r="WPL1" s="6"/>
      <c r="WPM1" s="6"/>
      <c r="WPN1" s="6"/>
      <c r="WPO1" s="6"/>
      <c r="WPP1" s="6"/>
      <c r="WPQ1" s="6"/>
      <c r="WPR1" s="6"/>
      <c r="WPS1" s="6"/>
      <c r="WPT1" s="6"/>
      <c r="WPU1" s="6"/>
      <c r="WPV1" s="6"/>
      <c r="WPW1" s="6"/>
      <c r="WPX1" s="6"/>
      <c r="WPY1" s="6"/>
      <c r="WPZ1" s="6"/>
      <c r="WQA1" s="6"/>
      <c r="WQB1" s="6"/>
      <c r="WQC1" s="6"/>
      <c r="WQD1" s="6"/>
      <c r="WQE1" s="6"/>
      <c r="WQF1" s="6"/>
      <c r="WQG1" s="6"/>
      <c r="WQH1" s="6"/>
      <c r="WQI1" s="6"/>
      <c r="WQJ1" s="6"/>
      <c r="WQK1" s="6"/>
      <c r="WQL1" s="6"/>
      <c r="WQM1" s="6"/>
      <c r="WQN1" s="6"/>
      <c r="WQO1" s="6"/>
      <c r="WQP1" s="6"/>
      <c r="WQQ1" s="6"/>
      <c r="WQR1" s="6"/>
      <c r="WQS1" s="6"/>
      <c r="WQT1" s="6"/>
      <c r="WQU1" s="6"/>
      <c r="WQV1" s="6"/>
      <c r="WQW1" s="6"/>
      <c r="WQX1" s="6"/>
      <c r="WQY1" s="6"/>
      <c r="WQZ1" s="6"/>
      <c r="WRA1" s="6"/>
      <c r="WRB1" s="6"/>
      <c r="WRC1" s="6"/>
      <c r="WRD1" s="6"/>
      <c r="WRE1" s="6"/>
      <c r="WRF1" s="6"/>
      <c r="WRG1" s="6"/>
      <c r="WRH1" s="6"/>
      <c r="WRI1" s="6"/>
      <c r="WRJ1" s="6"/>
      <c r="WRK1" s="6"/>
      <c r="WRL1" s="6"/>
      <c r="WRM1" s="6"/>
      <c r="WRN1" s="6"/>
      <c r="WRO1" s="6"/>
      <c r="WRP1" s="6"/>
      <c r="WRQ1" s="6"/>
      <c r="WRR1" s="6"/>
      <c r="WRS1" s="6"/>
      <c r="WRT1" s="6"/>
      <c r="WRU1" s="6"/>
      <c r="WRV1" s="6"/>
      <c r="WRW1" s="6"/>
      <c r="WRX1" s="6"/>
      <c r="WRY1" s="6"/>
      <c r="WRZ1" s="6"/>
      <c r="WSA1" s="6"/>
      <c r="WSB1" s="6"/>
      <c r="WSC1" s="6"/>
      <c r="WSD1" s="6"/>
      <c r="WSE1" s="6"/>
      <c r="WSF1" s="6"/>
      <c r="WSG1" s="6"/>
      <c r="WSH1" s="6"/>
      <c r="WSI1" s="6"/>
      <c r="WSJ1" s="6"/>
      <c r="WSK1" s="6"/>
      <c r="WSL1" s="6"/>
      <c r="WSM1" s="6"/>
      <c r="WSN1" s="6"/>
      <c r="WSO1" s="6"/>
      <c r="WSP1" s="6"/>
      <c r="WSQ1" s="6"/>
      <c r="WSR1" s="6"/>
      <c r="WSS1" s="6"/>
      <c r="WST1" s="6"/>
      <c r="WSU1" s="6"/>
      <c r="WSV1" s="6"/>
      <c r="WSW1" s="6"/>
      <c r="WSX1" s="6"/>
      <c r="WSY1" s="6"/>
      <c r="WSZ1" s="6"/>
      <c r="WTA1" s="6"/>
      <c r="WTB1" s="6"/>
      <c r="WTC1" s="6"/>
      <c r="WTD1" s="6"/>
      <c r="WTE1" s="6"/>
      <c r="WTF1" s="6"/>
      <c r="WTG1" s="6"/>
      <c r="WTH1" s="6"/>
      <c r="WTI1" s="6"/>
      <c r="WTJ1" s="6"/>
      <c r="WTK1" s="6"/>
      <c r="WTL1" s="6"/>
      <c r="WTM1" s="6"/>
      <c r="WTN1" s="6"/>
      <c r="WTO1" s="6"/>
      <c r="WTP1" s="6"/>
      <c r="WTQ1" s="6"/>
      <c r="WTR1" s="6"/>
      <c r="WTS1" s="6"/>
      <c r="WTT1" s="6"/>
      <c r="WTU1" s="6"/>
      <c r="WTV1" s="6"/>
      <c r="WTW1" s="6"/>
      <c r="WTX1" s="6"/>
      <c r="WTY1" s="6"/>
      <c r="WTZ1" s="6"/>
      <c r="WUA1" s="6"/>
      <c r="WUB1" s="6"/>
      <c r="WUC1" s="6"/>
      <c r="WUD1" s="6"/>
      <c r="WUE1" s="6"/>
      <c r="WUF1" s="6"/>
      <c r="WUG1" s="6"/>
      <c r="WUH1" s="6"/>
      <c r="WUI1" s="6"/>
      <c r="WUJ1" s="6"/>
      <c r="WUK1" s="6"/>
      <c r="WUL1" s="6"/>
      <c r="WUM1" s="6"/>
      <c r="WUN1" s="6"/>
      <c r="WUO1" s="6"/>
      <c r="WUP1" s="6"/>
      <c r="WUQ1" s="6"/>
      <c r="WUR1" s="6"/>
      <c r="WUS1" s="6"/>
      <c r="WUT1" s="6"/>
      <c r="WUU1" s="6"/>
      <c r="WUV1" s="6"/>
      <c r="WUW1" s="6"/>
      <c r="WUX1" s="6"/>
      <c r="WUY1" s="6"/>
      <c r="WUZ1" s="6"/>
      <c r="WVA1" s="6"/>
      <c r="WVB1" s="6"/>
      <c r="WVC1" s="6"/>
      <c r="WVD1" s="6"/>
      <c r="WVE1" s="6"/>
      <c r="WVF1" s="6"/>
      <c r="WVG1" s="6"/>
      <c r="WVH1" s="6"/>
      <c r="WVI1" s="6"/>
      <c r="WVJ1" s="6"/>
      <c r="WVK1" s="6"/>
      <c r="WVL1" s="6"/>
      <c r="WVM1" s="6"/>
      <c r="WVN1" s="6"/>
      <c r="WVO1" s="6"/>
      <c r="WVP1" s="6"/>
      <c r="WVQ1" s="6"/>
      <c r="WVR1" s="6"/>
      <c r="WVS1" s="6"/>
      <c r="WVT1" s="6"/>
      <c r="WVU1" s="6"/>
      <c r="WVV1" s="6"/>
      <c r="WVW1" s="6"/>
      <c r="WVX1" s="6"/>
      <c r="WVY1" s="6"/>
      <c r="WVZ1" s="6"/>
      <c r="WWA1" s="6"/>
      <c r="WWB1" s="6"/>
      <c r="WWC1" s="6"/>
      <c r="WWD1" s="6"/>
      <c r="WWE1" s="6"/>
      <c r="WWF1" s="6"/>
      <c r="WWG1" s="6"/>
      <c r="WWH1" s="6"/>
      <c r="WWI1" s="6"/>
      <c r="WWJ1" s="6"/>
      <c r="WWK1" s="6"/>
      <c r="WWL1" s="6"/>
      <c r="WWM1" s="6"/>
      <c r="WWN1" s="6"/>
      <c r="WWO1" s="6"/>
      <c r="WWP1" s="6"/>
      <c r="WWQ1" s="6"/>
      <c r="WWR1" s="6"/>
      <c r="WWS1" s="6"/>
      <c r="WWT1" s="6"/>
      <c r="WWU1" s="6"/>
      <c r="WWV1" s="6"/>
      <c r="WWW1" s="6"/>
      <c r="WWX1" s="6"/>
      <c r="WWY1" s="6"/>
      <c r="WWZ1" s="6"/>
      <c r="WXA1" s="6"/>
      <c r="WXB1" s="6"/>
      <c r="WXC1" s="6"/>
      <c r="WXD1" s="6"/>
      <c r="WXE1" s="6"/>
      <c r="WXF1" s="6"/>
      <c r="WXG1" s="6"/>
      <c r="WXH1" s="6"/>
      <c r="WXI1" s="6"/>
      <c r="WXJ1" s="6"/>
      <c r="WXK1" s="6"/>
      <c r="WXL1" s="6"/>
      <c r="WXM1" s="6"/>
      <c r="WXN1" s="6"/>
      <c r="WXO1" s="6"/>
      <c r="WXP1" s="6"/>
      <c r="WXQ1" s="6"/>
      <c r="WXR1" s="6"/>
      <c r="WXS1" s="6"/>
      <c r="WXT1" s="6"/>
      <c r="WXU1" s="6"/>
      <c r="WXV1" s="6"/>
      <c r="WXW1" s="6"/>
      <c r="WXX1" s="6"/>
      <c r="WXY1" s="6"/>
      <c r="WXZ1" s="6"/>
      <c r="WYA1" s="6"/>
      <c r="WYB1" s="6"/>
      <c r="WYC1" s="6"/>
      <c r="WYD1" s="6"/>
      <c r="WYE1" s="6"/>
      <c r="WYF1" s="6"/>
      <c r="WYG1" s="6"/>
      <c r="WYH1" s="6"/>
      <c r="WYI1" s="6"/>
      <c r="WYJ1" s="6"/>
      <c r="WYK1" s="6"/>
      <c r="WYL1" s="6"/>
      <c r="WYM1" s="6"/>
      <c r="WYN1" s="6"/>
      <c r="WYO1" s="6"/>
      <c r="WYP1" s="6"/>
      <c r="WYQ1" s="6"/>
      <c r="WYR1" s="6"/>
      <c r="WYS1" s="6"/>
      <c r="WYT1" s="6"/>
      <c r="WYU1" s="6"/>
      <c r="WYV1" s="6"/>
      <c r="WYW1" s="6"/>
      <c r="WYX1" s="6"/>
      <c r="WYY1" s="6"/>
      <c r="WYZ1" s="6"/>
      <c r="WZA1" s="6"/>
      <c r="WZB1" s="6"/>
      <c r="WZC1" s="6"/>
      <c r="WZD1" s="6"/>
      <c r="WZE1" s="6"/>
      <c r="WZF1" s="6"/>
      <c r="WZG1" s="6"/>
      <c r="WZH1" s="6"/>
      <c r="WZI1" s="6"/>
      <c r="WZJ1" s="6"/>
      <c r="WZK1" s="6"/>
      <c r="WZL1" s="6"/>
      <c r="WZM1" s="6"/>
      <c r="WZN1" s="6"/>
      <c r="WZO1" s="6"/>
      <c r="WZP1" s="6"/>
      <c r="WZQ1" s="6"/>
      <c r="WZR1" s="6"/>
      <c r="WZS1" s="6"/>
      <c r="WZT1" s="6"/>
      <c r="WZU1" s="6"/>
      <c r="WZV1" s="6"/>
      <c r="WZW1" s="6"/>
      <c r="WZX1" s="6"/>
      <c r="WZY1" s="6"/>
      <c r="WZZ1" s="6"/>
      <c r="XAA1" s="6"/>
      <c r="XAB1" s="6"/>
      <c r="XAC1" s="6"/>
      <c r="XAD1" s="6"/>
      <c r="XAE1" s="6"/>
      <c r="XAF1" s="6"/>
      <c r="XAG1" s="6"/>
      <c r="XAH1" s="6"/>
      <c r="XAI1" s="6"/>
      <c r="XAJ1" s="6"/>
      <c r="XAK1" s="6"/>
      <c r="XAL1" s="6"/>
      <c r="XAM1" s="6"/>
      <c r="XAN1" s="6"/>
      <c r="XAO1" s="6"/>
      <c r="XAP1" s="6"/>
      <c r="XAQ1" s="6"/>
      <c r="XAR1" s="6"/>
      <c r="XAS1" s="6"/>
      <c r="XAT1" s="6"/>
      <c r="XAU1" s="6"/>
      <c r="XAV1" s="6"/>
      <c r="XAW1" s="6"/>
      <c r="XAX1" s="6"/>
      <c r="XAY1" s="6"/>
      <c r="XAZ1" s="6"/>
      <c r="XBA1" s="6"/>
      <c r="XBB1" s="6"/>
      <c r="XBC1" s="6"/>
      <c r="XBD1" s="6"/>
      <c r="XBE1" s="6"/>
      <c r="XBF1" s="6"/>
      <c r="XBG1" s="6"/>
      <c r="XBH1" s="6"/>
      <c r="XBI1" s="6"/>
      <c r="XBJ1" s="6"/>
      <c r="XBK1" s="6"/>
      <c r="XBL1" s="6"/>
      <c r="XBM1" s="6"/>
      <c r="XBN1" s="6"/>
      <c r="XBO1" s="6"/>
      <c r="XBP1" s="6"/>
      <c r="XBQ1" s="6"/>
      <c r="XBR1" s="6"/>
      <c r="XBS1" s="6"/>
      <c r="XBT1" s="6"/>
      <c r="XBU1" s="6"/>
      <c r="XBV1" s="6"/>
      <c r="XBW1" s="6"/>
      <c r="XBX1" s="6"/>
      <c r="XBY1" s="6"/>
      <c r="XBZ1" s="6"/>
      <c r="XCA1" s="6"/>
      <c r="XCB1" s="6"/>
      <c r="XCC1" s="6"/>
      <c r="XCD1" s="6"/>
      <c r="XCE1" s="6"/>
      <c r="XCF1" s="6"/>
      <c r="XCG1" s="6"/>
      <c r="XCH1" s="6"/>
      <c r="XCI1" s="6"/>
      <c r="XCJ1" s="6"/>
      <c r="XCK1" s="6"/>
      <c r="XCL1" s="6"/>
      <c r="XCM1" s="6"/>
      <c r="XCN1" s="6"/>
      <c r="XCO1" s="6"/>
      <c r="XCP1" s="6"/>
      <c r="XCQ1" s="6"/>
      <c r="XCR1" s="6"/>
      <c r="XCS1" s="6"/>
      <c r="XCT1" s="6"/>
      <c r="XCU1" s="6"/>
      <c r="XCV1" s="6"/>
      <c r="XCW1" s="6"/>
      <c r="XCX1" s="6"/>
      <c r="XCY1" s="6"/>
      <c r="XCZ1" s="6"/>
      <c r="XDA1" s="6"/>
      <c r="XDB1" s="6"/>
      <c r="XDC1" s="6"/>
      <c r="XDD1" s="6"/>
      <c r="XDE1" s="6"/>
      <c r="XDF1" s="6"/>
      <c r="XDG1" s="6"/>
      <c r="XDH1" s="6"/>
      <c r="XDI1" s="6"/>
      <c r="XDJ1" s="6"/>
      <c r="XDK1" s="6"/>
      <c r="XDL1" s="6"/>
      <c r="XDM1" s="6"/>
      <c r="XDN1" s="6"/>
      <c r="XDO1" s="6"/>
      <c r="XDP1" s="6"/>
      <c r="XDQ1" s="6"/>
      <c r="XDR1" s="6"/>
      <c r="XDS1" s="6"/>
      <c r="XDT1" s="6"/>
      <c r="XDU1" s="6"/>
      <c r="XDV1" s="6"/>
      <c r="XDW1" s="6"/>
      <c r="XDX1" s="6"/>
      <c r="XDY1" s="6"/>
      <c r="XDZ1" s="6"/>
      <c r="XEA1" s="6"/>
      <c r="XEB1" s="6"/>
      <c r="XEC1" s="6"/>
      <c r="XED1" s="6"/>
      <c r="XEE1" s="6"/>
      <c r="XEF1" s="6"/>
      <c r="XEG1" s="6"/>
      <c r="XEH1" s="6"/>
      <c r="XEI1" s="6"/>
      <c r="XEJ1" s="6"/>
      <c r="XEK1" s="6"/>
      <c r="XEL1" s="6"/>
      <c r="XEM1" s="6"/>
      <c r="XEN1" s="6"/>
      <c r="XEO1" s="6"/>
      <c r="XEP1" s="6"/>
      <c r="XEQ1" s="6"/>
      <c r="XER1" s="6"/>
      <c r="XES1" s="6"/>
      <c r="XET1" s="6"/>
      <c r="XEU1" s="6"/>
      <c r="XEV1" s="6"/>
      <c r="XEW1" s="6"/>
      <c r="XEX1" s="6"/>
      <c r="XEY1" s="6"/>
      <c r="XEZ1" s="6"/>
    </row>
    <row r="2" spans="1:16380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6"/>
      <c r="S2" s="6"/>
      <c r="T2" s="6">
        <v>1</v>
      </c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A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B2" s="6"/>
      <c r="ASC2" s="6"/>
      <c r="ASD2" s="6"/>
      <c r="ASE2" s="6"/>
      <c r="ASF2" s="6"/>
      <c r="ASG2" s="6"/>
      <c r="ASH2" s="6"/>
      <c r="ASI2" s="6"/>
      <c r="ASJ2" s="6"/>
      <c r="ASK2" s="6"/>
      <c r="ASL2" s="6"/>
      <c r="ASM2" s="6"/>
      <c r="ASN2" s="6"/>
      <c r="ASO2" s="6"/>
      <c r="ASP2" s="6"/>
      <c r="ASQ2" s="6"/>
      <c r="ASR2" s="6"/>
      <c r="ASS2" s="6"/>
      <c r="AST2" s="6"/>
      <c r="ASU2" s="6"/>
      <c r="ASV2" s="6"/>
      <c r="ASW2" s="6"/>
      <c r="ASX2" s="6"/>
      <c r="ASY2" s="6"/>
      <c r="ASZ2" s="6"/>
      <c r="ATA2" s="6"/>
      <c r="ATB2" s="6"/>
      <c r="ATC2" s="6"/>
      <c r="ATD2" s="6"/>
      <c r="ATE2" s="6"/>
      <c r="ATF2" s="6"/>
      <c r="ATG2" s="6"/>
      <c r="ATH2" s="6"/>
      <c r="ATI2" s="6"/>
      <c r="ATJ2" s="6"/>
      <c r="ATK2" s="6"/>
      <c r="ATL2" s="6"/>
      <c r="ATM2" s="6"/>
      <c r="ATN2" s="6"/>
      <c r="ATO2" s="6"/>
      <c r="ATP2" s="6"/>
      <c r="ATQ2" s="6"/>
      <c r="ATR2" s="6"/>
      <c r="ATS2" s="6"/>
      <c r="ATT2" s="6"/>
      <c r="ATU2" s="6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6"/>
      <c r="AUI2" s="6"/>
      <c r="AUJ2" s="6"/>
      <c r="AUK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B2" s="6"/>
      <c r="AVC2" s="6"/>
      <c r="AVD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O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I2" s="6"/>
      <c r="AXJ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F2" s="6"/>
      <c r="AZG2" s="6"/>
      <c r="AZH2" s="6"/>
      <c r="AZI2" s="6"/>
      <c r="AZJ2" s="6"/>
      <c r="AZK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V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R2" s="6"/>
      <c r="BAS2" s="6"/>
      <c r="BAT2" s="6"/>
      <c r="BAU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S2" s="6"/>
      <c r="BBT2" s="6"/>
      <c r="BBU2" s="6"/>
      <c r="BBV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V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H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B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E2" s="6"/>
      <c r="BLF2" s="6"/>
      <c r="BLG2" s="6"/>
      <c r="BLH2" s="6"/>
      <c r="BLI2" s="6"/>
      <c r="BLJ2" s="6"/>
      <c r="BLK2" s="6"/>
      <c r="BLL2" s="6"/>
      <c r="BLM2" s="6"/>
      <c r="BLN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X2" s="6"/>
      <c r="BNY2" s="6"/>
      <c r="BNZ2" s="6"/>
      <c r="BOA2" s="6"/>
      <c r="BOB2" s="6"/>
      <c r="BOC2" s="6"/>
      <c r="BOD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G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R2" s="6"/>
      <c r="BPS2" s="6"/>
      <c r="BPT2" s="6"/>
      <c r="BPU2" s="6"/>
      <c r="BPV2" s="6"/>
      <c r="BPW2" s="6"/>
      <c r="BPX2" s="6"/>
      <c r="BPY2" s="6"/>
      <c r="BPZ2" s="6"/>
      <c r="BQA2" s="6"/>
      <c r="BQB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B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G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B2" s="6"/>
      <c r="BWC2" s="6"/>
      <c r="BWD2" s="6"/>
      <c r="BWE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A2" s="6"/>
      <c r="BXB2" s="6"/>
      <c r="BXC2" s="6"/>
      <c r="BXD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  <c r="BYB2" s="6"/>
      <c r="BYC2" s="6"/>
      <c r="BYD2" s="6"/>
      <c r="BYE2" s="6"/>
      <c r="BYF2" s="6"/>
      <c r="BYG2" s="6"/>
      <c r="BYH2" s="6"/>
      <c r="BYI2" s="6"/>
      <c r="BYJ2" s="6"/>
      <c r="BYK2" s="6"/>
      <c r="BYL2" s="6"/>
      <c r="BYM2" s="6"/>
      <c r="BYN2" s="6"/>
      <c r="BYO2" s="6"/>
      <c r="BYP2" s="6"/>
      <c r="BYQ2" s="6"/>
      <c r="BYR2" s="6"/>
      <c r="BYS2" s="6"/>
      <c r="BYT2" s="6"/>
      <c r="BYU2" s="6"/>
      <c r="BYV2" s="6"/>
      <c r="BYW2" s="6"/>
      <c r="BYX2" s="6"/>
      <c r="BYY2" s="6"/>
      <c r="BYZ2" s="6"/>
      <c r="BZA2" s="6"/>
      <c r="BZB2" s="6"/>
      <c r="BZC2" s="6"/>
      <c r="BZD2" s="6"/>
      <c r="BZE2" s="6"/>
      <c r="BZF2" s="6"/>
      <c r="BZG2" s="6"/>
      <c r="BZH2" s="6"/>
      <c r="BZI2" s="6"/>
      <c r="BZJ2" s="6"/>
      <c r="BZK2" s="6"/>
      <c r="BZL2" s="6"/>
      <c r="BZM2" s="6"/>
      <c r="BZN2" s="6"/>
      <c r="BZO2" s="6"/>
      <c r="BZP2" s="6"/>
      <c r="BZQ2" s="6"/>
      <c r="BZR2" s="6"/>
      <c r="BZS2" s="6"/>
      <c r="BZT2" s="6"/>
      <c r="BZU2" s="6"/>
      <c r="BZV2" s="6"/>
      <c r="BZW2" s="6"/>
      <c r="BZX2" s="6"/>
      <c r="BZY2" s="6"/>
      <c r="BZZ2" s="6"/>
      <c r="CAA2" s="6"/>
      <c r="CAB2" s="6"/>
      <c r="CAC2" s="6"/>
      <c r="CAD2" s="6"/>
      <c r="CAE2" s="6"/>
      <c r="CAF2" s="6"/>
      <c r="CAG2" s="6"/>
      <c r="CAH2" s="6"/>
      <c r="CAI2" s="6"/>
      <c r="CAJ2" s="6"/>
      <c r="CAK2" s="6"/>
      <c r="CAL2" s="6"/>
      <c r="CAM2" s="6"/>
      <c r="CAN2" s="6"/>
      <c r="CAO2" s="6"/>
      <c r="CAP2" s="6"/>
      <c r="CAQ2" s="6"/>
      <c r="CAR2" s="6"/>
      <c r="CAS2" s="6"/>
      <c r="CAT2" s="6"/>
      <c r="CAU2" s="6"/>
      <c r="CAV2" s="6"/>
      <c r="CAW2" s="6"/>
      <c r="CAX2" s="6"/>
      <c r="CAY2" s="6"/>
      <c r="CAZ2" s="6"/>
      <c r="CBA2" s="6"/>
      <c r="CBB2" s="6"/>
      <c r="CBC2" s="6"/>
      <c r="CBD2" s="6"/>
      <c r="CBE2" s="6"/>
      <c r="CBF2" s="6"/>
      <c r="CBG2" s="6"/>
      <c r="CBH2" s="6"/>
      <c r="CBI2" s="6"/>
      <c r="CBJ2" s="6"/>
      <c r="CBK2" s="6"/>
      <c r="CBL2" s="6"/>
      <c r="CBM2" s="6"/>
      <c r="CBN2" s="6"/>
      <c r="CBO2" s="6"/>
      <c r="CBP2" s="6"/>
      <c r="CBQ2" s="6"/>
      <c r="CBR2" s="6"/>
      <c r="CBS2" s="6"/>
      <c r="CBT2" s="6"/>
      <c r="CBU2" s="6"/>
      <c r="CBV2" s="6"/>
      <c r="CBW2" s="6"/>
      <c r="CBX2" s="6"/>
      <c r="CBY2" s="6"/>
      <c r="CBZ2" s="6"/>
      <c r="CCA2" s="6"/>
      <c r="CCB2" s="6"/>
      <c r="CCC2" s="6"/>
      <c r="CCD2" s="6"/>
      <c r="CCE2" s="6"/>
      <c r="CCF2" s="6"/>
      <c r="CCG2" s="6"/>
      <c r="CCH2" s="6"/>
      <c r="CCI2" s="6"/>
      <c r="CCJ2" s="6"/>
      <c r="CCK2" s="6"/>
      <c r="CCL2" s="6"/>
      <c r="CCM2" s="6"/>
      <c r="CCN2" s="6"/>
      <c r="CCO2" s="6"/>
      <c r="CCP2" s="6"/>
      <c r="CCQ2" s="6"/>
      <c r="CCR2" s="6"/>
      <c r="CCS2" s="6"/>
      <c r="CCT2" s="6"/>
      <c r="CCU2" s="6"/>
      <c r="CCV2" s="6"/>
      <c r="CCW2" s="6"/>
      <c r="CCX2" s="6"/>
      <c r="CCY2" s="6"/>
      <c r="CCZ2" s="6"/>
      <c r="CDA2" s="6"/>
      <c r="CDB2" s="6"/>
      <c r="CDC2" s="6"/>
      <c r="CDD2" s="6"/>
      <c r="CDE2" s="6"/>
      <c r="CDF2" s="6"/>
      <c r="CDG2" s="6"/>
      <c r="CDH2" s="6"/>
      <c r="CDI2" s="6"/>
      <c r="CDJ2" s="6"/>
      <c r="CDK2" s="6"/>
      <c r="CDL2" s="6"/>
      <c r="CDM2" s="6"/>
      <c r="CDN2" s="6"/>
      <c r="CDO2" s="6"/>
      <c r="CDP2" s="6"/>
      <c r="CDQ2" s="6"/>
      <c r="CDR2" s="6"/>
      <c r="CDS2" s="6"/>
      <c r="CDT2" s="6"/>
      <c r="CDU2" s="6"/>
      <c r="CDV2" s="6"/>
      <c r="CDW2" s="6"/>
      <c r="CDX2" s="6"/>
      <c r="CDY2" s="6"/>
      <c r="CDZ2" s="6"/>
      <c r="CEA2" s="6"/>
      <c r="CEB2" s="6"/>
      <c r="CEC2" s="6"/>
      <c r="CED2" s="6"/>
      <c r="CEE2" s="6"/>
      <c r="CEF2" s="6"/>
      <c r="CEG2" s="6"/>
      <c r="CEH2" s="6"/>
      <c r="CEI2" s="6"/>
      <c r="CEJ2" s="6"/>
      <c r="CEK2" s="6"/>
      <c r="CEL2" s="6"/>
      <c r="CEM2" s="6"/>
      <c r="CEN2" s="6"/>
      <c r="CEO2" s="6"/>
      <c r="CEP2" s="6"/>
      <c r="CEQ2" s="6"/>
      <c r="CER2" s="6"/>
      <c r="CES2" s="6"/>
      <c r="CET2" s="6"/>
      <c r="CEU2" s="6"/>
      <c r="CEV2" s="6"/>
      <c r="CEW2" s="6"/>
      <c r="CEX2" s="6"/>
      <c r="CEY2" s="6"/>
      <c r="CEZ2" s="6"/>
      <c r="CFA2" s="6"/>
      <c r="CFB2" s="6"/>
      <c r="CFC2" s="6"/>
      <c r="CFD2" s="6"/>
      <c r="CFE2" s="6"/>
      <c r="CFF2" s="6"/>
      <c r="CFG2" s="6"/>
      <c r="CFH2" s="6"/>
      <c r="CFI2" s="6"/>
      <c r="CFJ2" s="6"/>
      <c r="CFK2" s="6"/>
      <c r="CFL2" s="6"/>
      <c r="CFM2" s="6"/>
      <c r="CFN2" s="6"/>
      <c r="CFO2" s="6"/>
      <c r="CFP2" s="6"/>
      <c r="CFQ2" s="6"/>
      <c r="CFR2" s="6"/>
      <c r="CFS2" s="6"/>
      <c r="CFT2" s="6"/>
      <c r="CFU2" s="6"/>
      <c r="CFV2" s="6"/>
      <c r="CFW2" s="6"/>
      <c r="CFX2" s="6"/>
      <c r="CFY2" s="6"/>
      <c r="CFZ2" s="6"/>
      <c r="CGA2" s="6"/>
      <c r="CGB2" s="6"/>
      <c r="CGC2" s="6"/>
      <c r="CGD2" s="6"/>
      <c r="CGE2" s="6"/>
      <c r="CGF2" s="6"/>
      <c r="CGG2" s="6"/>
      <c r="CGH2" s="6"/>
      <c r="CGI2" s="6"/>
      <c r="CGJ2" s="6"/>
      <c r="CGK2" s="6"/>
      <c r="CGL2" s="6"/>
      <c r="CGM2" s="6"/>
      <c r="CGN2" s="6"/>
      <c r="CGO2" s="6"/>
      <c r="CGP2" s="6"/>
      <c r="CGQ2" s="6"/>
      <c r="CGR2" s="6"/>
      <c r="CGS2" s="6"/>
      <c r="CGT2" s="6"/>
      <c r="CGU2" s="6"/>
      <c r="CGV2" s="6"/>
      <c r="CGW2" s="6"/>
      <c r="CGX2" s="6"/>
      <c r="CGY2" s="6"/>
      <c r="CGZ2" s="6"/>
      <c r="CHA2" s="6"/>
      <c r="CHB2" s="6"/>
      <c r="CHC2" s="6"/>
      <c r="CHD2" s="6"/>
      <c r="CHE2" s="6"/>
      <c r="CHF2" s="6"/>
      <c r="CHG2" s="6"/>
      <c r="CHH2" s="6"/>
      <c r="CHI2" s="6"/>
      <c r="CHJ2" s="6"/>
      <c r="CHK2" s="6"/>
      <c r="CHL2" s="6"/>
      <c r="CHM2" s="6"/>
      <c r="CHN2" s="6"/>
      <c r="CHO2" s="6"/>
      <c r="CHP2" s="6"/>
      <c r="CHQ2" s="6"/>
      <c r="CHR2" s="6"/>
      <c r="CHS2" s="6"/>
      <c r="CHT2" s="6"/>
      <c r="CHU2" s="6"/>
      <c r="CHV2" s="6"/>
      <c r="CHW2" s="6"/>
      <c r="CHX2" s="6"/>
      <c r="CHY2" s="6"/>
      <c r="CHZ2" s="6"/>
      <c r="CIA2" s="6"/>
      <c r="CIB2" s="6"/>
      <c r="CIC2" s="6"/>
      <c r="CID2" s="6"/>
      <c r="CIE2" s="6"/>
      <c r="CIF2" s="6"/>
      <c r="CIG2" s="6"/>
      <c r="CIH2" s="6"/>
      <c r="CII2" s="6"/>
      <c r="CIJ2" s="6"/>
      <c r="CIK2" s="6"/>
      <c r="CIL2" s="6"/>
      <c r="CIM2" s="6"/>
      <c r="CIN2" s="6"/>
      <c r="CIO2" s="6"/>
      <c r="CIP2" s="6"/>
      <c r="CIQ2" s="6"/>
      <c r="CIR2" s="6"/>
      <c r="CIS2" s="6"/>
      <c r="CIT2" s="6"/>
      <c r="CIU2" s="6"/>
      <c r="CIV2" s="6"/>
      <c r="CIW2" s="6"/>
      <c r="CIX2" s="6"/>
      <c r="CIY2" s="6"/>
      <c r="CIZ2" s="6"/>
      <c r="CJA2" s="6"/>
      <c r="CJB2" s="6"/>
      <c r="CJC2" s="6"/>
      <c r="CJD2" s="6"/>
      <c r="CJE2" s="6"/>
      <c r="CJF2" s="6"/>
      <c r="CJG2" s="6"/>
      <c r="CJH2" s="6"/>
      <c r="CJI2" s="6"/>
      <c r="CJJ2" s="6"/>
      <c r="CJK2" s="6"/>
      <c r="CJL2" s="6"/>
      <c r="CJM2" s="6"/>
      <c r="CJN2" s="6"/>
      <c r="CJO2" s="6"/>
      <c r="CJP2" s="6"/>
      <c r="CJQ2" s="6"/>
      <c r="CJR2" s="6"/>
      <c r="CJS2" s="6"/>
      <c r="CJT2" s="6"/>
      <c r="CJU2" s="6"/>
      <c r="CJV2" s="6"/>
      <c r="CJW2" s="6"/>
      <c r="CJX2" s="6"/>
      <c r="CJY2" s="6"/>
      <c r="CJZ2" s="6"/>
      <c r="CKA2" s="6"/>
      <c r="CKB2" s="6"/>
      <c r="CKC2" s="6"/>
      <c r="CKD2" s="6"/>
      <c r="CKE2" s="6"/>
      <c r="CKF2" s="6"/>
      <c r="CKG2" s="6"/>
      <c r="CKH2" s="6"/>
      <c r="CKI2" s="6"/>
      <c r="CKJ2" s="6"/>
      <c r="CKK2" s="6"/>
      <c r="CKL2" s="6"/>
      <c r="CKM2" s="6"/>
      <c r="CKN2" s="6"/>
      <c r="CKO2" s="6"/>
      <c r="CKP2" s="6"/>
      <c r="CKQ2" s="6"/>
      <c r="CKR2" s="6"/>
      <c r="CKS2" s="6"/>
      <c r="CKT2" s="6"/>
      <c r="CKU2" s="6"/>
      <c r="CKV2" s="6"/>
      <c r="CKW2" s="6"/>
      <c r="CKX2" s="6"/>
      <c r="CKY2" s="6"/>
      <c r="CKZ2" s="6"/>
      <c r="CLA2" s="6"/>
      <c r="CLB2" s="6"/>
      <c r="CLC2" s="6"/>
      <c r="CLD2" s="6"/>
      <c r="CLE2" s="6"/>
      <c r="CLF2" s="6"/>
      <c r="CLG2" s="6"/>
      <c r="CLH2" s="6"/>
      <c r="CLI2" s="6"/>
      <c r="CLJ2" s="6"/>
      <c r="CLK2" s="6"/>
      <c r="CLL2" s="6"/>
      <c r="CLM2" s="6"/>
      <c r="CLN2" s="6"/>
      <c r="CLO2" s="6"/>
      <c r="CLP2" s="6"/>
      <c r="CLQ2" s="6"/>
      <c r="CLR2" s="6"/>
      <c r="CLS2" s="6"/>
      <c r="CLT2" s="6"/>
      <c r="CLU2" s="6"/>
      <c r="CLV2" s="6"/>
      <c r="CLW2" s="6"/>
      <c r="CLX2" s="6"/>
      <c r="CLY2" s="6"/>
      <c r="CLZ2" s="6"/>
      <c r="CMA2" s="6"/>
      <c r="CMB2" s="6"/>
      <c r="CMC2" s="6"/>
      <c r="CMD2" s="6"/>
      <c r="CME2" s="6"/>
      <c r="CMF2" s="6"/>
      <c r="CMG2" s="6"/>
      <c r="CMH2" s="6"/>
      <c r="CMI2" s="6"/>
      <c r="CMJ2" s="6"/>
      <c r="CMK2" s="6"/>
      <c r="CML2" s="6"/>
      <c r="CMM2" s="6"/>
      <c r="CMN2" s="6"/>
      <c r="CMO2" s="6"/>
      <c r="CMP2" s="6"/>
      <c r="CMQ2" s="6"/>
      <c r="CMR2" s="6"/>
      <c r="CMS2" s="6"/>
      <c r="CMT2" s="6"/>
      <c r="CMU2" s="6"/>
      <c r="CMV2" s="6"/>
      <c r="CMW2" s="6"/>
      <c r="CMX2" s="6"/>
      <c r="CMY2" s="6"/>
      <c r="CMZ2" s="6"/>
      <c r="CNA2" s="6"/>
      <c r="CNB2" s="6"/>
      <c r="CNC2" s="6"/>
      <c r="CND2" s="6"/>
      <c r="CNE2" s="6"/>
      <c r="CNF2" s="6"/>
      <c r="CNG2" s="6"/>
      <c r="CNH2" s="6"/>
      <c r="CNI2" s="6"/>
      <c r="CNJ2" s="6"/>
      <c r="CNK2" s="6"/>
      <c r="CNL2" s="6"/>
      <c r="CNM2" s="6"/>
      <c r="CNN2" s="6"/>
      <c r="CNO2" s="6"/>
      <c r="CNP2" s="6"/>
      <c r="CNQ2" s="6"/>
      <c r="CNR2" s="6"/>
      <c r="CNS2" s="6"/>
      <c r="CNT2" s="6"/>
      <c r="CNU2" s="6"/>
      <c r="CNV2" s="6"/>
      <c r="CNW2" s="6"/>
      <c r="CNX2" s="6"/>
      <c r="CNY2" s="6"/>
      <c r="CNZ2" s="6"/>
      <c r="COA2" s="6"/>
      <c r="COB2" s="6"/>
      <c r="COC2" s="6"/>
      <c r="COD2" s="6"/>
      <c r="COE2" s="6"/>
      <c r="COF2" s="6"/>
      <c r="COG2" s="6"/>
      <c r="COH2" s="6"/>
      <c r="COI2" s="6"/>
      <c r="COJ2" s="6"/>
      <c r="COK2" s="6"/>
      <c r="COL2" s="6"/>
      <c r="COM2" s="6"/>
      <c r="CON2" s="6"/>
      <c r="COO2" s="6"/>
      <c r="COP2" s="6"/>
      <c r="COQ2" s="6"/>
      <c r="COR2" s="6"/>
      <c r="COS2" s="6"/>
      <c r="COT2" s="6"/>
      <c r="COU2" s="6"/>
      <c r="COV2" s="6"/>
      <c r="COW2" s="6"/>
      <c r="COX2" s="6"/>
      <c r="COY2" s="6"/>
      <c r="COZ2" s="6"/>
      <c r="CPA2" s="6"/>
      <c r="CPB2" s="6"/>
      <c r="CPC2" s="6"/>
      <c r="CPD2" s="6"/>
      <c r="CPE2" s="6"/>
      <c r="CPF2" s="6"/>
      <c r="CPG2" s="6"/>
      <c r="CPH2" s="6"/>
      <c r="CPI2" s="6"/>
      <c r="CPJ2" s="6"/>
      <c r="CPK2" s="6"/>
      <c r="CPL2" s="6"/>
      <c r="CPM2" s="6"/>
      <c r="CPN2" s="6"/>
      <c r="CPO2" s="6"/>
      <c r="CPP2" s="6"/>
      <c r="CPQ2" s="6"/>
      <c r="CPR2" s="6"/>
      <c r="CPS2" s="6"/>
      <c r="CPT2" s="6"/>
      <c r="CPU2" s="6"/>
      <c r="CPV2" s="6"/>
      <c r="CPW2" s="6"/>
      <c r="CPX2" s="6"/>
      <c r="CPY2" s="6"/>
      <c r="CPZ2" s="6"/>
      <c r="CQA2" s="6"/>
      <c r="CQB2" s="6"/>
      <c r="CQC2" s="6"/>
      <c r="CQD2" s="6"/>
      <c r="CQE2" s="6"/>
      <c r="CQF2" s="6"/>
      <c r="CQG2" s="6"/>
      <c r="CQH2" s="6"/>
      <c r="CQI2" s="6"/>
      <c r="CQJ2" s="6"/>
      <c r="CQK2" s="6"/>
      <c r="CQL2" s="6"/>
      <c r="CQM2" s="6"/>
      <c r="CQN2" s="6"/>
      <c r="CQO2" s="6"/>
      <c r="CQP2" s="6"/>
      <c r="CQQ2" s="6"/>
      <c r="CQR2" s="6"/>
      <c r="CQS2" s="6"/>
      <c r="CQT2" s="6"/>
      <c r="CQU2" s="6"/>
      <c r="CQV2" s="6"/>
      <c r="CQW2" s="6"/>
      <c r="CQX2" s="6"/>
      <c r="CQY2" s="6"/>
      <c r="CQZ2" s="6"/>
      <c r="CRA2" s="6"/>
      <c r="CRB2" s="6"/>
      <c r="CRC2" s="6"/>
      <c r="CRD2" s="6"/>
      <c r="CRE2" s="6"/>
      <c r="CRF2" s="6"/>
      <c r="CRG2" s="6"/>
      <c r="CRH2" s="6"/>
      <c r="CRI2" s="6"/>
      <c r="CRJ2" s="6"/>
      <c r="CRK2" s="6"/>
      <c r="CRL2" s="6"/>
      <c r="CRM2" s="6"/>
      <c r="CRN2" s="6"/>
      <c r="CRO2" s="6"/>
      <c r="CRP2" s="6"/>
      <c r="CRQ2" s="6"/>
      <c r="CRR2" s="6"/>
      <c r="CRS2" s="6"/>
      <c r="CRT2" s="6"/>
      <c r="CRU2" s="6"/>
      <c r="CRV2" s="6"/>
      <c r="CRW2" s="6"/>
      <c r="CRX2" s="6"/>
      <c r="CRY2" s="6"/>
      <c r="CRZ2" s="6"/>
      <c r="CSA2" s="6"/>
      <c r="CSB2" s="6"/>
      <c r="CSC2" s="6"/>
      <c r="CSD2" s="6"/>
      <c r="CSE2" s="6"/>
      <c r="CSF2" s="6"/>
      <c r="CSG2" s="6"/>
      <c r="CSH2" s="6"/>
      <c r="CSI2" s="6"/>
      <c r="CSJ2" s="6"/>
      <c r="CSK2" s="6"/>
      <c r="CSL2" s="6"/>
      <c r="CSM2" s="6"/>
      <c r="CSN2" s="6"/>
      <c r="CSO2" s="6"/>
      <c r="CSP2" s="6"/>
      <c r="CSQ2" s="6"/>
      <c r="CSR2" s="6"/>
      <c r="CSS2" s="6"/>
      <c r="CST2" s="6"/>
      <c r="CSU2" s="6"/>
      <c r="CSV2" s="6"/>
      <c r="CSW2" s="6"/>
      <c r="CSX2" s="6"/>
      <c r="CSY2" s="6"/>
      <c r="CSZ2" s="6"/>
      <c r="CTA2" s="6"/>
      <c r="CTB2" s="6"/>
      <c r="CTC2" s="6"/>
      <c r="CTD2" s="6"/>
      <c r="CTE2" s="6"/>
      <c r="CTF2" s="6"/>
      <c r="CTG2" s="6"/>
      <c r="CTH2" s="6"/>
      <c r="CTI2" s="6"/>
      <c r="CTJ2" s="6"/>
      <c r="CTK2" s="6"/>
      <c r="CTL2" s="6"/>
      <c r="CTM2" s="6"/>
      <c r="CTN2" s="6"/>
      <c r="CTO2" s="6"/>
      <c r="CTP2" s="6"/>
      <c r="CTQ2" s="6"/>
      <c r="CTR2" s="6"/>
      <c r="CTS2" s="6"/>
      <c r="CTT2" s="6"/>
      <c r="CTU2" s="6"/>
      <c r="CTV2" s="6"/>
      <c r="CTW2" s="6"/>
      <c r="CTX2" s="6"/>
      <c r="CTY2" s="6"/>
      <c r="CTZ2" s="6"/>
      <c r="CUA2" s="6"/>
      <c r="CUB2" s="6"/>
      <c r="CUC2" s="6"/>
      <c r="CUD2" s="6"/>
      <c r="CUE2" s="6"/>
      <c r="CUF2" s="6"/>
      <c r="CUG2" s="6"/>
      <c r="CUH2" s="6"/>
      <c r="CUI2" s="6"/>
      <c r="CUJ2" s="6"/>
      <c r="CUK2" s="6"/>
      <c r="CUL2" s="6"/>
      <c r="CUM2" s="6"/>
      <c r="CUN2" s="6"/>
      <c r="CUO2" s="6"/>
      <c r="CUP2" s="6"/>
      <c r="CUQ2" s="6"/>
      <c r="CUR2" s="6"/>
      <c r="CUS2" s="6"/>
      <c r="CUT2" s="6"/>
      <c r="CUU2" s="6"/>
      <c r="CUV2" s="6"/>
      <c r="CUW2" s="6"/>
      <c r="CUX2" s="6"/>
      <c r="CUY2" s="6"/>
      <c r="CUZ2" s="6"/>
      <c r="CVA2" s="6"/>
      <c r="CVB2" s="6"/>
      <c r="CVC2" s="6"/>
      <c r="CVD2" s="6"/>
      <c r="CVE2" s="6"/>
      <c r="CVF2" s="6"/>
      <c r="CVG2" s="6"/>
      <c r="CVH2" s="6"/>
      <c r="CVI2" s="6"/>
      <c r="CVJ2" s="6"/>
      <c r="CVK2" s="6"/>
      <c r="CVL2" s="6"/>
      <c r="CVM2" s="6"/>
      <c r="CVN2" s="6"/>
      <c r="CVO2" s="6"/>
      <c r="CVP2" s="6"/>
      <c r="CVQ2" s="6"/>
      <c r="CVR2" s="6"/>
      <c r="CVS2" s="6"/>
      <c r="CVT2" s="6"/>
      <c r="CVU2" s="6"/>
      <c r="CVV2" s="6"/>
      <c r="CVW2" s="6"/>
      <c r="CVX2" s="6"/>
      <c r="CVY2" s="6"/>
      <c r="CVZ2" s="6"/>
      <c r="CWA2" s="6"/>
      <c r="CWB2" s="6"/>
      <c r="CWC2" s="6"/>
      <c r="CWD2" s="6"/>
      <c r="CWE2" s="6"/>
      <c r="CWF2" s="6"/>
      <c r="CWG2" s="6"/>
      <c r="CWH2" s="6"/>
      <c r="CWI2" s="6"/>
      <c r="CWJ2" s="6"/>
      <c r="CWK2" s="6"/>
      <c r="CWL2" s="6"/>
      <c r="CWM2" s="6"/>
      <c r="CWN2" s="6"/>
      <c r="CWO2" s="6"/>
      <c r="CWP2" s="6"/>
      <c r="CWQ2" s="6"/>
      <c r="CWR2" s="6"/>
      <c r="CWS2" s="6"/>
      <c r="CWT2" s="6"/>
      <c r="CWU2" s="6"/>
      <c r="CWV2" s="6"/>
      <c r="CWW2" s="6"/>
      <c r="CWX2" s="6"/>
      <c r="CWY2" s="6"/>
      <c r="CWZ2" s="6"/>
      <c r="CXA2" s="6"/>
      <c r="CXB2" s="6"/>
      <c r="CXC2" s="6"/>
      <c r="CXD2" s="6"/>
      <c r="CXE2" s="6"/>
      <c r="CXF2" s="6"/>
      <c r="CXG2" s="6"/>
      <c r="CXH2" s="6"/>
      <c r="CXI2" s="6"/>
      <c r="CXJ2" s="6"/>
      <c r="CXK2" s="6"/>
      <c r="CXL2" s="6"/>
      <c r="CXM2" s="6"/>
      <c r="CXN2" s="6"/>
      <c r="CXO2" s="6"/>
      <c r="CXP2" s="6"/>
      <c r="CXQ2" s="6"/>
      <c r="CXR2" s="6"/>
      <c r="CXS2" s="6"/>
      <c r="CXT2" s="6"/>
      <c r="CXU2" s="6"/>
      <c r="CXV2" s="6"/>
      <c r="CXW2" s="6"/>
      <c r="CXX2" s="6"/>
      <c r="CXY2" s="6"/>
      <c r="CXZ2" s="6"/>
      <c r="CYA2" s="6"/>
      <c r="CYB2" s="6"/>
      <c r="CYC2" s="6"/>
      <c r="CYD2" s="6"/>
      <c r="CYE2" s="6"/>
      <c r="CYF2" s="6"/>
      <c r="CYG2" s="6"/>
      <c r="CYH2" s="6"/>
      <c r="CYI2" s="6"/>
      <c r="CYJ2" s="6"/>
      <c r="CYK2" s="6"/>
      <c r="CYL2" s="6"/>
      <c r="CYM2" s="6"/>
      <c r="CYN2" s="6"/>
      <c r="CYO2" s="6"/>
      <c r="CYP2" s="6"/>
      <c r="CYQ2" s="6"/>
      <c r="CYR2" s="6"/>
      <c r="CYS2" s="6"/>
      <c r="CYT2" s="6"/>
      <c r="CYU2" s="6"/>
      <c r="CYV2" s="6"/>
      <c r="CYW2" s="6"/>
      <c r="CYX2" s="6"/>
      <c r="CYY2" s="6"/>
      <c r="CYZ2" s="6"/>
      <c r="CZA2" s="6"/>
      <c r="CZB2" s="6"/>
      <c r="CZC2" s="6"/>
      <c r="CZD2" s="6"/>
      <c r="CZE2" s="6"/>
      <c r="CZF2" s="6"/>
      <c r="CZG2" s="6"/>
      <c r="CZH2" s="6"/>
      <c r="CZI2" s="6"/>
      <c r="CZJ2" s="6"/>
      <c r="CZK2" s="6"/>
      <c r="CZL2" s="6"/>
      <c r="CZM2" s="6"/>
      <c r="CZN2" s="6"/>
      <c r="CZO2" s="6"/>
      <c r="CZP2" s="6"/>
      <c r="CZQ2" s="6"/>
      <c r="CZR2" s="6"/>
      <c r="CZS2" s="6"/>
      <c r="CZT2" s="6"/>
      <c r="CZU2" s="6"/>
      <c r="CZV2" s="6"/>
      <c r="CZW2" s="6"/>
      <c r="CZX2" s="6"/>
      <c r="CZY2" s="6"/>
      <c r="CZZ2" s="6"/>
      <c r="DAA2" s="6"/>
      <c r="DAB2" s="6"/>
      <c r="DAC2" s="6"/>
      <c r="DAD2" s="6"/>
      <c r="DAE2" s="6"/>
      <c r="DAF2" s="6"/>
      <c r="DAG2" s="6"/>
      <c r="DAH2" s="6"/>
      <c r="DAI2" s="6"/>
      <c r="DAJ2" s="6"/>
      <c r="DAK2" s="6"/>
      <c r="DAL2" s="6"/>
      <c r="DAM2" s="6"/>
      <c r="DAN2" s="6"/>
      <c r="DAO2" s="6"/>
      <c r="DAP2" s="6"/>
      <c r="DAQ2" s="6"/>
      <c r="DAR2" s="6"/>
      <c r="DAS2" s="6"/>
      <c r="DAT2" s="6"/>
      <c r="DAU2" s="6"/>
      <c r="DAV2" s="6"/>
      <c r="DAW2" s="6"/>
      <c r="DAX2" s="6"/>
      <c r="DAY2" s="6"/>
      <c r="DAZ2" s="6"/>
      <c r="DBA2" s="6"/>
      <c r="DBB2" s="6"/>
      <c r="DBC2" s="6"/>
      <c r="DBD2" s="6"/>
      <c r="DBE2" s="6"/>
      <c r="DBF2" s="6"/>
      <c r="DBG2" s="6"/>
      <c r="DBH2" s="6"/>
      <c r="DBI2" s="6"/>
      <c r="DBJ2" s="6"/>
      <c r="DBK2" s="6"/>
      <c r="DBL2" s="6"/>
      <c r="DBM2" s="6"/>
      <c r="DBN2" s="6"/>
      <c r="DBO2" s="6"/>
      <c r="DBP2" s="6"/>
      <c r="DBQ2" s="6"/>
      <c r="DBR2" s="6"/>
      <c r="DBS2" s="6"/>
      <c r="DBT2" s="6"/>
      <c r="DBU2" s="6"/>
      <c r="DBV2" s="6"/>
      <c r="DBW2" s="6"/>
      <c r="DBX2" s="6"/>
      <c r="DBY2" s="6"/>
      <c r="DBZ2" s="6"/>
      <c r="DCA2" s="6"/>
      <c r="DCB2" s="6"/>
      <c r="DCC2" s="6"/>
      <c r="DCD2" s="6"/>
      <c r="DCE2" s="6"/>
      <c r="DCF2" s="6"/>
      <c r="DCG2" s="6"/>
      <c r="DCH2" s="6"/>
      <c r="DCI2" s="6"/>
      <c r="DCJ2" s="6"/>
      <c r="DCK2" s="6"/>
      <c r="DCL2" s="6"/>
      <c r="DCM2" s="6"/>
      <c r="DCN2" s="6"/>
      <c r="DCO2" s="6"/>
      <c r="DCP2" s="6"/>
      <c r="DCQ2" s="6"/>
      <c r="DCR2" s="6"/>
      <c r="DCS2" s="6"/>
      <c r="DCT2" s="6"/>
      <c r="DCU2" s="6"/>
      <c r="DCV2" s="6"/>
      <c r="DCW2" s="6"/>
      <c r="DCX2" s="6"/>
      <c r="DCY2" s="6"/>
      <c r="DCZ2" s="6"/>
      <c r="DDA2" s="6"/>
      <c r="DDB2" s="6"/>
      <c r="DDC2" s="6"/>
      <c r="DDD2" s="6"/>
      <c r="DDE2" s="6"/>
      <c r="DDF2" s="6"/>
      <c r="DDG2" s="6"/>
      <c r="DDH2" s="6"/>
      <c r="DDI2" s="6"/>
      <c r="DDJ2" s="6"/>
      <c r="DDK2" s="6"/>
      <c r="DDL2" s="6"/>
      <c r="DDM2" s="6"/>
      <c r="DDN2" s="6"/>
      <c r="DDO2" s="6"/>
      <c r="DDP2" s="6"/>
      <c r="DDQ2" s="6"/>
      <c r="DDR2" s="6"/>
      <c r="DDS2" s="6"/>
      <c r="DDT2" s="6"/>
      <c r="DDU2" s="6"/>
      <c r="DDV2" s="6"/>
      <c r="DDW2" s="6"/>
      <c r="DDX2" s="6"/>
      <c r="DDY2" s="6"/>
      <c r="DDZ2" s="6"/>
      <c r="DEA2" s="6"/>
      <c r="DEB2" s="6"/>
      <c r="DEC2" s="6"/>
      <c r="DED2" s="6"/>
      <c r="DEE2" s="6"/>
      <c r="DEF2" s="6"/>
      <c r="DEG2" s="6"/>
      <c r="DEH2" s="6"/>
      <c r="DEI2" s="6"/>
      <c r="DEJ2" s="6"/>
      <c r="DEK2" s="6"/>
      <c r="DEL2" s="6"/>
      <c r="DEM2" s="6"/>
      <c r="DEN2" s="6"/>
      <c r="DEO2" s="6"/>
      <c r="DEP2" s="6"/>
      <c r="DEQ2" s="6"/>
      <c r="DER2" s="6"/>
      <c r="DES2" s="6"/>
      <c r="DET2" s="6"/>
      <c r="DEU2" s="6"/>
      <c r="DEV2" s="6"/>
      <c r="DEW2" s="6"/>
      <c r="DEX2" s="6"/>
      <c r="DEY2" s="6"/>
      <c r="DEZ2" s="6"/>
      <c r="DFA2" s="6"/>
      <c r="DFB2" s="6"/>
      <c r="DFC2" s="6"/>
      <c r="DFD2" s="6"/>
      <c r="DFE2" s="6"/>
      <c r="DFF2" s="6"/>
      <c r="DFG2" s="6"/>
      <c r="DFH2" s="6"/>
      <c r="DFI2" s="6"/>
      <c r="DFJ2" s="6"/>
      <c r="DFK2" s="6"/>
      <c r="DFL2" s="6"/>
      <c r="DFM2" s="6"/>
      <c r="DFN2" s="6"/>
      <c r="DFO2" s="6"/>
      <c r="DFP2" s="6"/>
      <c r="DFQ2" s="6"/>
      <c r="DFR2" s="6"/>
      <c r="DFS2" s="6"/>
      <c r="DFT2" s="6"/>
      <c r="DFU2" s="6"/>
      <c r="DFV2" s="6"/>
      <c r="DFW2" s="6"/>
      <c r="DFX2" s="6"/>
      <c r="DFY2" s="6"/>
      <c r="DFZ2" s="6"/>
      <c r="DGA2" s="6"/>
      <c r="DGB2" s="6"/>
      <c r="DGC2" s="6"/>
      <c r="DGD2" s="6"/>
      <c r="DGE2" s="6"/>
      <c r="DGF2" s="6"/>
      <c r="DGG2" s="6"/>
      <c r="DGH2" s="6"/>
      <c r="DGI2" s="6"/>
      <c r="DGJ2" s="6"/>
      <c r="DGK2" s="6"/>
      <c r="DGL2" s="6"/>
      <c r="DGM2" s="6"/>
      <c r="DGN2" s="6"/>
      <c r="DGO2" s="6"/>
      <c r="DGP2" s="6"/>
      <c r="DGQ2" s="6"/>
      <c r="DGR2" s="6"/>
      <c r="DGS2" s="6"/>
      <c r="DGT2" s="6"/>
      <c r="DGU2" s="6"/>
      <c r="DGV2" s="6"/>
      <c r="DGW2" s="6"/>
      <c r="DGX2" s="6"/>
      <c r="DGY2" s="6"/>
      <c r="DGZ2" s="6"/>
      <c r="DHA2" s="6"/>
      <c r="DHB2" s="6"/>
      <c r="DHC2" s="6"/>
      <c r="DHD2" s="6"/>
      <c r="DHE2" s="6"/>
      <c r="DHF2" s="6"/>
      <c r="DHG2" s="6"/>
      <c r="DHH2" s="6"/>
      <c r="DHI2" s="6"/>
      <c r="DHJ2" s="6"/>
      <c r="DHK2" s="6"/>
      <c r="DHL2" s="6"/>
      <c r="DHM2" s="6"/>
      <c r="DHN2" s="6"/>
      <c r="DHO2" s="6"/>
      <c r="DHP2" s="6"/>
      <c r="DHQ2" s="6"/>
      <c r="DHR2" s="6"/>
      <c r="DHS2" s="6"/>
      <c r="DHT2" s="6"/>
      <c r="DHU2" s="6"/>
      <c r="DHV2" s="6"/>
      <c r="DHW2" s="6"/>
      <c r="DHX2" s="6"/>
      <c r="DHY2" s="6"/>
      <c r="DHZ2" s="6"/>
      <c r="DIA2" s="6"/>
      <c r="DIB2" s="6"/>
      <c r="DIC2" s="6"/>
      <c r="DID2" s="6"/>
      <c r="DIE2" s="6"/>
      <c r="DIF2" s="6"/>
      <c r="DIG2" s="6"/>
      <c r="DIH2" s="6"/>
      <c r="DII2" s="6"/>
      <c r="DIJ2" s="6"/>
      <c r="DIK2" s="6"/>
      <c r="DIL2" s="6"/>
      <c r="DIM2" s="6"/>
      <c r="DIN2" s="6"/>
      <c r="DIO2" s="6"/>
      <c r="DIP2" s="6"/>
      <c r="DIQ2" s="6"/>
      <c r="DIR2" s="6"/>
      <c r="DIS2" s="6"/>
      <c r="DIT2" s="6"/>
      <c r="DIU2" s="6"/>
      <c r="DIV2" s="6"/>
      <c r="DIW2" s="6"/>
      <c r="DIX2" s="6"/>
      <c r="DIY2" s="6"/>
      <c r="DIZ2" s="6"/>
      <c r="DJA2" s="6"/>
      <c r="DJB2" s="6"/>
      <c r="DJC2" s="6"/>
      <c r="DJD2" s="6"/>
      <c r="DJE2" s="6"/>
      <c r="DJF2" s="6"/>
      <c r="DJG2" s="6"/>
      <c r="DJH2" s="6"/>
      <c r="DJI2" s="6"/>
      <c r="DJJ2" s="6"/>
      <c r="DJK2" s="6"/>
      <c r="DJL2" s="6"/>
      <c r="DJM2" s="6"/>
      <c r="DJN2" s="6"/>
      <c r="DJO2" s="6"/>
      <c r="DJP2" s="6"/>
      <c r="DJQ2" s="6"/>
      <c r="DJR2" s="6"/>
      <c r="DJS2" s="6"/>
      <c r="DJT2" s="6"/>
      <c r="DJU2" s="6"/>
      <c r="DJV2" s="6"/>
      <c r="DJW2" s="6"/>
      <c r="DJX2" s="6"/>
      <c r="DJY2" s="6"/>
      <c r="DJZ2" s="6"/>
      <c r="DKA2" s="6"/>
      <c r="DKB2" s="6"/>
      <c r="DKC2" s="6"/>
      <c r="DKD2" s="6"/>
      <c r="DKE2" s="6"/>
      <c r="DKF2" s="6"/>
      <c r="DKG2" s="6"/>
      <c r="DKH2" s="6"/>
      <c r="DKI2" s="6"/>
      <c r="DKJ2" s="6"/>
      <c r="DKK2" s="6"/>
      <c r="DKL2" s="6"/>
      <c r="DKM2" s="6"/>
      <c r="DKN2" s="6"/>
      <c r="DKO2" s="6"/>
      <c r="DKP2" s="6"/>
      <c r="DKQ2" s="6"/>
      <c r="DKR2" s="6"/>
      <c r="DKS2" s="6"/>
      <c r="DKT2" s="6"/>
      <c r="DKU2" s="6"/>
      <c r="DKV2" s="6"/>
      <c r="DKW2" s="6"/>
      <c r="DKX2" s="6"/>
      <c r="DKY2" s="6"/>
      <c r="DKZ2" s="6"/>
      <c r="DLA2" s="6"/>
      <c r="DLB2" s="6"/>
      <c r="DLC2" s="6"/>
      <c r="DLD2" s="6"/>
      <c r="DLE2" s="6"/>
      <c r="DLF2" s="6"/>
      <c r="DLG2" s="6"/>
      <c r="DLH2" s="6"/>
      <c r="DLI2" s="6"/>
      <c r="DLJ2" s="6"/>
      <c r="DLK2" s="6"/>
      <c r="DLL2" s="6"/>
      <c r="DLM2" s="6"/>
      <c r="DLN2" s="6"/>
      <c r="DLO2" s="6"/>
      <c r="DLP2" s="6"/>
      <c r="DLQ2" s="6"/>
      <c r="DLR2" s="6"/>
      <c r="DLS2" s="6"/>
      <c r="DLT2" s="6"/>
      <c r="DLU2" s="6"/>
      <c r="DLV2" s="6"/>
      <c r="DLW2" s="6"/>
      <c r="DLX2" s="6"/>
      <c r="DLY2" s="6"/>
      <c r="DLZ2" s="6"/>
      <c r="DMA2" s="6"/>
      <c r="DMB2" s="6"/>
      <c r="DMC2" s="6"/>
      <c r="DMD2" s="6"/>
      <c r="DME2" s="6"/>
      <c r="DMF2" s="6"/>
      <c r="DMG2" s="6"/>
      <c r="DMH2" s="6"/>
      <c r="DMI2" s="6"/>
      <c r="DMJ2" s="6"/>
      <c r="DMK2" s="6"/>
      <c r="DML2" s="6"/>
      <c r="DMM2" s="6"/>
      <c r="DMN2" s="6"/>
      <c r="DMO2" s="6"/>
      <c r="DMP2" s="6"/>
      <c r="DMQ2" s="6"/>
      <c r="DMR2" s="6"/>
      <c r="DMS2" s="6"/>
      <c r="DMT2" s="6"/>
      <c r="DMU2" s="6"/>
      <c r="DMV2" s="6"/>
      <c r="DMW2" s="6"/>
      <c r="DMX2" s="6"/>
      <c r="DMY2" s="6"/>
      <c r="DMZ2" s="6"/>
      <c r="DNA2" s="6"/>
      <c r="DNB2" s="6"/>
      <c r="DNC2" s="6"/>
      <c r="DND2" s="6"/>
      <c r="DNE2" s="6"/>
      <c r="DNF2" s="6"/>
      <c r="DNG2" s="6"/>
      <c r="DNH2" s="6"/>
      <c r="DNI2" s="6"/>
      <c r="DNJ2" s="6"/>
      <c r="DNK2" s="6"/>
      <c r="DNL2" s="6"/>
      <c r="DNM2" s="6"/>
      <c r="DNN2" s="6"/>
      <c r="DNO2" s="6"/>
      <c r="DNP2" s="6"/>
      <c r="DNQ2" s="6"/>
      <c r="DNR2" s="6"/>
      <c r="DNS2" s="6"/>
      <c r="DNT2" s="6"/>
      <c r="DNU2" s="6"/>
      <c r="DNV2" s="6"/>
      <c r="DNW2" s="6"/>
      <c r="DNX2" s="6"/>
      <c r="DNY2" s="6"/>
      <c r="DNZ2" s="6"/>
      <c r="DOA2" s="6"/>
      <c r="DOB2" s="6"/>
      <c r="DOC2" s="6"/>
      <c r="DOD2" s="6"/>
      <c r="DOE2" s="6"/>
      <c r="DOF2" s="6"/>
      <c r="DOG2" s="6"/>
      <c r="DOH2" s="6"/>
      <c r="DOI2" s="6"/>
      <c r="DOJ2" s="6"/>
      <c r="DOK2" s="6"/>
      <c r="DOL2" s="6"/>
      <c r="DOM2" s="6"/>
      <c r="DON2" s="6"/>
      <c r="DOO2" s="6"/>
      <c r="DOP2" s="6"/>
      <c r="DOQ2" s="6"/>
      <c r="DOR2" s="6"/>
      <c r="DOS2" s="6"/>
      <c r="DOT2" s="6"/>
      <c r="DOU2" s="6"/>
      <c r="DOV2" s="6"/>
      <c r="DOW2" s="6"/>
      <c r="DOX2" s="6"/>
      <c r="DOY2" s="6"/>
      <c r="DOZ2" s="6"/>
      <c r="DPA2" s="6"/>
      <c r="DPB2" s="6"/>
      <c r="DPC2" s="6"/>
      <c r="DPD2" s="6"/>
      <c r="DPE2" s="6"/>
      <c r="DPF2" s="6"/>
      <c r="DPG2" s="6"/>
      <c r="DPH2" s="6"/>
      <c r="DPI2" s="6"/>
      <c r="DPJ2" s="6"/>
      <c r="DPK2" s="6"/>
      <c r="DPL2" s="6"/>
      <c r="DPM2" s="6"/>
      <c r="DPN2" s="6"/>
      <c r="DPO2" s="6"/>
      <c r="DPP2" s="6"/>
      <c r="DPQ2" s="6"/>
      <c r="DPR2" s="6"/>
      <c r="DPS2" s="6"/>
      <c r="DPT2" s="6"/>
      <c r="DPU2" s="6"/>
      <c r="DPV2" s="6"/>
      <c r="DPW2" s="6"/>
      <c r="DPX2" s="6"/>
      <c r="DPY2" s="6"/>
      <c r="DPZ2" s="6"/>
      <c r="DQA2" s="6"/>
      <c r="DQB2" s="6"/>
      <c r="DQC2" s="6"/>
      <c r="DQD2" s="6"/>
      <c r="DQE2" s="6"/>
      <c r="DQF2" s="6"/>
      <c r="DQG2" s="6"/>
      <c r="DQH2" s="6"/>
      <c r="DQI2" s="6"/>
      <c r="DQJ2" s="6"/>
      <c r="DQK2" s="6"/>
      <c r="DQL2" s="6"/>
      <c r="DQM2" s="6"/>
      <c r="DQN2" s="6"/>
      <c r="DQO2" s="6"/>
      <c r="DQP2" s="6"/>
      <c r="DQQ2" s="6"/>
      <c r="DQR2" s="6"/>
      <c r="DQS2" s="6"/>
      <c r="DQT2" s="6"/>
      <c r="DQU2" s="6"/>
      <c r="DQV2" s="6"/>
      <c r="DQW2" s="6"/>
      <c r="DQX2" s="6"/>
      <c r="DQY2" s="6"/>
      <c r="DQZ2" s="6"/>
      <c r="DRA2" s="6"/>
      <c r="DRB2" s="6"/>
      <c r="DRC2" s="6"/>
      <c r="DRD2" s="6"/>
      <c r="DRE2" s="6"/>
      <c r="DRF2" s="6"/>
      <c r="DRG2" s="6"/>
      <c r="DRH2" s="6"/>
      <c r="DRI2" s="6"/>
      <c r="DRJ2" s="6"/>
      <c r="DRK2" s="6"/>
      <c r="DRL2" s="6"/>
      <c r="DRM2" s="6"/>
      <c r="DRN2" s="6"/>
      <c r="DRO2" s="6"/>
      <c r="DRP2" s="6"/>
      <c r="DRQ2" s="6"/>
      <c r="DRR2" s="6"/>
      <c r="DRS2" s="6"/>
      <c r="DRT2" s="6"/>
      <c r="DRU2" s="6"/>
      <c r="DRV2" s="6"/>
      <c r="DRW2" s="6"/>
      <c r="DRX2" s="6"/>
      <c r="DRY2" s="6"/>
      <c r="DRZ2" s="6"/>
      <c r="DSA2" s="6"/>
      <c r="DSB2" s="6"/>
      <c r="DSC2" s="6"/>
      <c r="DSD2" s="6"/>
      <c r="DSE2" s="6"/>
      <c r="DSF2" s="6"/>
      <c r="DSG2" s="6"/>
      <c r="DSH2" s="6"/>
      <c r="DSI2" s="6"/>
      <c r="DSJ2" s="6"/>
      <c r="DSK2" s="6"/>
      <c r="DSL2" s="6"/>
      <c r="DSM2" s="6"/>
      <c r="DSN2" s="6"/>
      <c r="DSO2" s="6"/>
      <c r="DSP2" s="6"/>
      <c r="DSQ2" s="6"/>
      <c r="DSR2" s="6"/>
      <c r="DSS2" s="6"/>
      <c r="DST2" s="6"/>
      <c r="DSU2" s="6"/>
      <c r="DSV2" s="6"/>
      <c r="DSW2" s="6"/>
      <c r="DSX2" s="6"/>
      <c r="DSY2" s="6"/>
      <c r="DSZ2" s="6"/>
      <c r="DTA2" s="6"/>
      <c r="DTB2" s="6"/>
      <c r="DTC2" s="6"/>
      <c r="DTD2" s="6"/>
      <c r="DTE2" s="6"/>
      <c r="DTF2" s="6"/>
      <c r="DTG2" s="6"/>
      <c r="DTH2" s="6"/>
      <c r="DTI2" s="6"/>
      <c r="DTJ2" s="6"/>
      <c r="DTK2" s="6"/>
      <c r="DTL2" s="6"/>
      <c r="DTM2" s="6"/>
      <c r="DTN2" s="6"/>
      <c r="DTO2" s="6"/>
      <c r="DTP2" s="6"/>
      <c r="DTQ2" s="6"/>
      <c r="DTR2" s="6"/>
      <c r="DTS2" s="6"/>
      <c r="DTT2" s="6"/>
      <c r="DTU2" s="6"/>
      <c r="DTV2" s="6"/>
      <c r="DTW2" s="6"/>
      <c r="DTX2" s="6"/>
      <c r="DTY2" s="6"/>
      <c r="DTZ2" s="6"/>
      <c r="DUA2" s="6"/>
      <c r="DUB2" s="6"/>
      <c r="DUC2" s="6"/>
      <c r="DUD2" s="6"/>
      <c r="DUE2" s="6"/>
      <c r="DUF2" s="6"/>
      <c r="DUG2" s="6"/>
      <c r="DUH2" s="6"/>
      <c r="DUI2" s="6"/>
      <c r="DUJ2" s="6"/>
      <c r="DUK2" s="6"/>
      <c r="DUL2" s="6"/>
      <c r="DUM2" s="6"/>
      <c r="DUN2" s="6"/>
      <c r="DUO2" s="6"/>
      <c r="DUP2" s="6"/>
      <c r="DUQ2" s="6"/>
      <c r="DUR2" s="6"/>
      <c r="DUS2" s="6"/>
      <c r="DUT2" s="6"/>
      <c r="DUU2" s="6"/>
      <c r="DUV2" s="6"/>
      <c r="DUW2" s="6"/>
      <c r="DUX2" s="6"/>
      <c r="DUY2" s="6"/>
      <c r="DUZ2" s="6"/>
      <c r="DVA2" s="6"/>
      <c r="DVB2" s="6"/>
      <c r="DVC2" s="6"/>
      <c r="DVD2" s="6"/>
      <c r="DVE2" s="6"/>
      <c r="DVF2" s="6"/>
      <c r="DVG2" s="6"/>
      <c r="DVH2" s="6"/>
      <c r="DVI2" s="6"/>
      <c r="DVJ2" s="6"/>
      <c r="DVK2" s="6"/>
      <c r="DVL2" s="6"/>
      <c r="DVM2" s="6"/>
      <c r="DVN2" s="6"/>
      <c r="DVO2" s="6"/>
      <c r="DVP2" s="6"/>
      <c r="DVQ2" s="6"/>
      <c r="DVR2" s="6"/>
      <c r="DVS2" s="6"/>
      <c r="DVT2" s="6"/>
      <c r="DVU2" s="6"/>
      <c r="DVV2" s="6"/>
      <c r="DVW2" s="6"/>
      <c r="DVX2" s="6"/>
      <c r="DVY2" s="6"/>
      <c r="DVZ2" s="6"/>
      <c r="DWA2" s="6"/>
      <c r="DWB2" s="6"/>
      <c r="DWC2" s="6"/>
      <c r="DWD2" s="6"/>
      <c r="DWE2" s="6"/>
      <c r="DWF2" s="6"/>
      <c r="DWG2" s="6"/>
      <c r="DWH2" s="6"/>
      <c r="DWI2" s="6"/>
      <c r="DWJ2" s="6"/>
      <c r="DWK2" s="6"/>
      <c r="DWL2" s="6"/>
      <c r="DWM2" s="6"/>
      <c r="DWN2" s="6"/>
      <c r="DWO2" s="6"/>
      <c r="DWP2" s="6"/>
      <c r="DWQ2" s="6"/>
      <c r="DWR2" s="6"/>
      <c r="DWS2" s="6"/>
      <c r="DWT2" s="6"/>
      <c r="DWU2" s="6"/>
      <c r="DWV2" s="6"/>
      <c r="DWW2" s="6"/>
      <c r="DWX2" s="6"/>
      <c r="DWY2" s="6"/>
      <c r="DWZ2" s="6"/>
      <c r="DXA2" s="6"/>
      <c r="DXB2" s="6"/>
      <c r="DXC2" s="6"/>
      <c r="DXD2" s="6"/>
      <c r="DXE2" s="6"/>
      <c r="DXF2" s="6"/>
      <c r="DXG2" s="6"/>
      <c r="DXH2" s="6"/>
      <c r="DXI2" s="6"/>
      <c r="DXJ2" s="6"/>
      <c r="DXK2" s="6"/>
      <c r="DXL2" s="6"/>
      <c r="DXM2" s="6"/>
      <c r="DXN2" s="6"/>
      <c r="DXO2" s="6"/>
      <c r="DXP2" s="6"/>
      <c r="DXQ2" s="6"/>
      <c r="DXR2" s="6"/>
      <c r="DXS2" s="6"/>
      <c r="DXT2" s="6"/>
      <c r="DXU2" s="6"/>
      <c r="DXV2" s="6"/>
      <c r="DXW2" s="6"/>
      <c r="DXX2" s="6"/>
      <c r="DXY2" s="6"/>
      <c r="DXZ2" s="6"/>
      <c r="DYA2" s="6"/>
      <c r="DYB2" s="6"/>
      <c r="DYC2" s="6"/>
      <c r="DYD2" s="6"/>
      <c r="DYE2" s="6"/>
      <c r="DYF2" s="6"/>
      <c r="DYG2" s="6"/>
      <c r="DYH2" s="6"/>
      <c r="DYI2" s="6"/>
      <c r="DYJ2" s="6"/>
      <c r="DYK2" s="6"/>
      <c r="DYL2" s="6"/>
      <c r="DYM2" s="6"/>
      <c r="DYN2" s="6"/>
      <c r="DYO2" s="6"/>
      <c r="DYP2" s="6"/>
      <c r="DYQ2" s="6"/>
      <c r="DYR2" s="6"/>
      <c r="DYS2" s="6"/>
      <c r="DYT2" s="6"/>
      <c r="DYU2" s="6"/>
      <c r="DYV2" s="6"/>
      <c r="DYW2" s="6"/>
      <c r="DYX2" s="6"/>
      <c r="DYY2" s="6"/>
      <c r="DYZ2" s="6"/>
      <c r="DZA2" s="6"/>
      <c r="DZB2" s="6"/>
      <c r="DZC2" s="6"/>
      <c r="DZD2" s="6"/>
      <c r="DZE2" s="6"/>
      <c r="DZF2" s="6"/>
      <c r="DZG2" s="6"/>
      <c r="DZH2" s="6"/>
      <c r="DZI2" s="6"/>
      <c r="DZJ2" s="6"/>
      <c r="DZK2" s="6"/>
      <c r="DZL2" s="6"/>
      <c r="DZM2" s="6"/>
      <c r="DZN2" s="6"/>
      <c r="DZO2" s="6"/>
      <c r="DZP2" s="6"/>
      <c r="DZQ2" s="6"/>
      <c r="DZR2" s="6"/>
      <c r="DZS2" s="6"/>
      <c r="DZT2" s="6"/>
      <c r="DZU2" s="6"/>
      <c r="DZV2" s="6"/>
      <c r="DZW2" s="6"/>
      <c r="DZX2" s="6"/>
      <c r="DZY2" s="6"/>
      <c r="DZZ2" s="6"/>
      <c r="EAA2" s="6"/>
      <c r="EAB2" s="6"/>
      <c r="EAC2" s="6"/>
      <c r="EAD2" s="6"/>
      <c r="EAE2" s="6"/>
      <c r="EAF2" s="6"/>
      <c r="EAG2" s="6"/>
      <c r="EAH2" s="6"/>
      <c r="EAI2" s="6"/>
      <c r="EAJ2" s="6"/>
      <c r="EAK2" s="6"/>
      <c r="EAL2" s="6"/>
      <c r="EAM2" s="6"/>
      <c r="EAN2" s="6"/>
      <c r="EAO2" s="6"/>
      <c r="EAP2" s="6"/>
      <c r="EAQ2" s="6"/>
      <c r="EAR2" s="6"/>
      <c r="EAS2" s="6"/>
      <c r="EAT2" s="6"/>
      <c r="EAU2" s="6"/>
      <c r="EAV2" s="6"/>
      <c r="EAW2" s="6"/>
      <c r="EAX2" s="6"/>
      <c r="EAY2" s="6"/>
      <c r="EAZ2" s="6"/>
      <c r="EBA2" s="6"/>
      <c r="EBB2" s="6"/>
      <c r="EBC2" s="6"/>
      <c r="EBD2" s="6"/>
      <c r="EBE2" s="6"/>
      <c r="EBF2" s="6"/>
      <c r="EBG2" s="6"/>
      <c r="EBH2" s="6"/>
      <c r="EBI2" s="6"/>
      <c r="EBJ2" s="6"/>
      <c r="EBK2" s="6"/>
      <c r="EBL2" s="6"/>
      <c r="EBM2" s="6"/>
      <c r="EBN2" s="6"/>
      <c r="EBO2" s="6"/>
      <c r="EBP2" s="6"/>
      <c r="EBQ2" s="6"/>
      <c r="EBR2" s="6"/>
      <c r="EBS2" s="6"/>
      <c r="EBT2" s="6"/>
      <c r="EBU2" s="6"/>
      <c r="EBV2" s="6"/>
      <c r="EBW2" s="6"/>
      <c r="EBX2" s="6"/>
      <c r="EBY2" s="6"/>
      <c r="EBZ2" s="6"/>
      <c r="ECA2" s="6"/>
      <c r="ECB2" s="6"/>
      <c r="ECC2" s="6"/>
      <c r="ECD2" s="6"/>
      <c r="ECE2" s="6"/>
      <c r="ECF2" s="6"/>
      <c r="ECG2" s="6"/>
      <c r="ECH2" s="6"/>
      <c r="ECI2" s="6"/>
      <c r="ECJ2" s="6"/>
      <c r="ECK2" s="6"/>
      <c r="ECL2" s="6"/>
      <c r="ECM2" s="6"/>
      <c r="ECN2" s="6"/>
      <c r="ECO2" s="6"/>
      <c r="ECP2" s="6"/>
      <c r="ECQ2" s="6"/>
      <c r="ECR2" s="6"/>
      <c r="ECS2" s="6"/>
      <c r="ECT2" s="6"/>
      <c r="ECU2" s="6"/>
      <c r="ECV2" s="6"/>
      <c r="ECW2" s="6"/>
      <c r="ECX2" s="6"/>
      <c r="ECY2" s="6"/>
      <c r="ECZ2" s="6"/>
      <c r="EDA2" s="6"/>
      <c r="EDB2" s="6"/>
      <c r="EDC2" s="6"/>
      <c r="EDD2" s="6"/>
      <c r="EDE2" s="6"/>
      <c r="EDF2" s="6"/>
      <c r="EDG2" s="6"/>
      <c r="EDH2" s="6"/>
      <c r="EDI2" s="6"/>
      <c r="EDJ2" s="6"/>
      <c r="EDK2" s="6"/>
      <c r="EDL2" s="6"/>
      <c r="EDM2" s="6"/>
      <c r="EDN2" s="6"/>
      <c r="EDO2" s="6"/>
      <c r="EDP2" s="6"/>
      <c r="EDQ2" s="6"/>
      <c r="EDR2" s="6"/>
      <c r="EDS2" s="6"/>
      <c r="EDT2" s="6"/>
      <c r="EDU2" s="6"/>
      <c r="EDV2" s="6"/>
      <c r="EDW2" s="6"/>
      <c r="EDX2" s="6"/>
      <c r="EDY2" s="6"/>
      <c r="EDZ2" s="6"/>
      <c r="EEA2" s="6"/>
      <c r="EEB2" s="6"/>
      <c r="EEC2" s="6"/>
      <c r="EED2" s="6"/>
      <c r="EEE2" s="6"/>
      <c r="EEF2" s="6"/>
      <c r="EEG2" s="6"/>
      <c r="EEH2" s="6"/>
      <c r="EEI2" s="6"/>
      <c r="EEJ2" s="6"/>
      <c r="EEK2" s="6"/>
      <c r="EEL2" s="6"/>
      <c r="EEM2" s="6"/>
      <c r="EEN2" s="6"/>
      <c r="EEO2" s="6"/>
      <c r="EEP2" s="6"/>
      <c r="EEQ2" s="6"/>
      <c r="EER2" s="6"/>
      <c r="EES2" s="6"/>
      <c r="EET2" s="6"/>
      <c r="EEU2" s="6"/>
      <c r="EEV2" s="6"/>
      <c r="EEW2" s="6"/>
      <c r="EEX2" s="6"/>
      <c r="EEY2" s="6"/>
      <c r="EEZ2" s="6"/>
      <c r="EFA2" s="6"/>
      <c r="EFB2" s="6"/>
      <c r="EFC2" s="6"/>
      <c r="EFD2" s="6"/>
      <c r="EFE2" s="6"/>
      <c r="EFF2" s="6"/>
      <c r="EFG2" s="6"/>
      <c r="EFH2" s="6"/>
      <c r="EFI2" s="6"/>
      <c r="EFJ2" s="6"/>
      <c r="EFK2" s="6"/>
      <c r="EFL2" s="6"/>
      <c r="EFM2" s="6"/>
      <c r="EFN2" s="6"/>
      <c r="EFO2" s="6"/>
      <c r="EFP2" s="6"/>
      <c r="EFQ2" s="6"/>
      <c r="EFR2" s="6"/>
      <c r="EFS2" s="6"/>
      <c r="EFT2" s="6"/>
      <c r="EFU2" s="6"/>
      <c r="EFV2" s="6"/>
      <c r="EFW2" s="6"/>
      <c r="EFX2" s="6"/>
      <c r="EFY2" s="6"/>
      <c r="EFZ2" s="6"/>
      <c r="EGA2" s="6"/>
      <c r="EGB2" s="6"/>
      <c r="EGC2" s="6"/>
      <c r="EGD2" s="6"/>
      <c r="EGE2" s="6"/>
      <c r="EGF2" s="6"/>
      <c r="EGG2" s="6"/>
      <c r="EGH2" s="6"/>
      <c r="EGI2" s="6"/>
      <c r="EGJ2" s="6"/>
      <c r="EGK2" s="6"/>
      <c r="EGL2" s="6"/>
      <c r="EGM2" s="6"/>
      <c r="EGN2" s="6"/>
      <c r="EGO2" s="6"/>
      <c r="EGP2" s="6"/>
      <c r="EGQ2" s="6"/>
      <c r="EGR2" s="6"/>
      <c r="EGS2" s="6"/>
      <c r="EGT2" s="6"/>
      <c r="EGU2" s="6"/>
      <c r="EGV2" s="6"/>
      <c r="EGW2" s="6"/>
      <c r="EGX2" s="6"/>
      <c r="EGY2" s="6"/>
      <c r="EGZ2" s="6"/>
      <c r="EHA2" s="6"/>
      <c r="EHB2" s="6"/>
      <c r="EHC2" s="6"/>
      <c r="EHD2" s="6"/>
      <c r="EHE2" s="6"/>
      <c r="EHF2" s="6"/>
      <c r="EHG2" s="6"/>
      <c r="EHH2" s="6"/>
      <c r="EHI2" s="6"/>
      <c r="EHJ2" s="6"/>
      <c r="EHK2" s="6"/>
      <c r="EHL2" s="6"/>
      <c r="EHM2" s="6"/>
      <c r="EHN2" s="6"/>
      <c r="EHO2" s="6"/>
      <c r="EHP2" s="6"/>
      <c r="EHQ2" s="6"/>
      <c r="EHR2" s="6"/>
      <c r="EHS2" s="6"/>
      <c r="EHT2" s="6"/>
      <c r="EHU2" s="6"/>
      <c r="EHV2" s="6"/>
      <c r="EHW2" s="6"/>
      <c r="EHX2" s="6"/>
      <c r="EHY2" s="6"/>
      <c r="EHZ2" s="6"/>
      <c r="EIA2" s="6"/>
      <c r="EIB2" s="6"/>
      <c r="EIC2" s="6"/>
      <c r="EID2" s="6"/>
      <c r="EIE2" s="6"/>
      <c r="EIF2" s="6"/>
      <c r="EIG2" s="6"/>
      <c r="EIH2" s="6"/>
      <c r="EII2" s="6"/>
      <c r="EIJ2" s="6"/>
      <c r="EIK2" s="6"/>
      <c r="EIL2" s="6"/>
      <c r="EIM2" s="6"/>
      <c r="EIN2" s="6"/>
      <c r="EIO2" s="6"/>
      <c r="EIP2" s="6"/>
      <c r="EIQ2" s="6"/>
      <c r="EIR2" s="6"/>
      <c r="EIS2" s="6"/>
      <c r="EIT2" s="6"/>
      <c r="EIU2" s="6"/>
      <c r="EIV2" s="6"/>
      <c r="EIW2" s="6"/>
      <c r="EIX2" s="6"/>
      <c r="EIY2" s="6"/>
      <c r="EIZ2" s="6"/>
      <c r="EJA2" s="6"/>
      <c r="EJB2" s="6"/>
      <c r="EJC2" s="6"/>
      <c r="EJD2" s="6"/>
      <c r="EJE2" s="6"/>
      <c r="EJF2" s="6"/>
      <c r="EJG2" s="6"/>
      <c r="EJH2" s="6"/>
      <c r="EJI2" s="6"/>
      <c r="EJJ2" s="6"/>
      <c r="EJK2" s="6"/>
      <c r="EJL2" s="6"/>
      <c r="EJM2" s="6"/>
      <c r="EJN2" s="6"/>
      <c r="EJO2" s="6"/>
      <c r="EJP2" s="6"/>
      <c r="EJQ2" s="6"/>
      <c r="EJR2" s="6"/>
      <c r="EJS2" s="6"/>
      <c r="EJT2" s="6"/>
      <c r="EJU2" s="6"/>
      <c r="EJV2" s="6"/>
      <c r="EJW2" s="6"/>
      <c r="EJX2" s="6"/>
      <c r="EJY2" s="6"/>
      <c r="EJZ2" s="6"/>
      <c r="EKA2" s="6"/>
      <c r="EKB2" s="6"/>
      <c r="EKC2" s="6"/>
      <c r="EKD2" s="6"/>
      <c r="EKE2" s="6"/>
      <c r="EKF2" s="6"/>
      <c r="EKG2" s="6"/>
      <c r="EKH2" s="6"/>
      <c r="EKI2" s="6"/>
      <c r="EKJ2" s="6"/>
      <c r="EKK2" s="6"/>
      <c r="EKL2" s="6"/>
      <c r="EKM2" s="6"/>
      <c r="EKN2" s="6"/>
      <c r="EKO2" s="6"/>
      <c r="EKP2" s="6"/>
      <c r="EKQ2" s="6"/>
      <c r="EKR2" s="6"/>
      <c r="EKS2" s="6"/>
      <c r="EKT2" s="6"/>
      <c r="EKU2" s="6"/>
      <c r="EKV2" s="6"/>
      <c r="EKW2" s="6"/>
      <c r="EKX2" s="6"/>
      <c r="EKY2" s="6"/>
      <c r="EKZ2" s="6"/>
      <c r="ELA2" s="6"/>
      <c r="ELB2" s="6"/>
      <c r="ELC2" s="6"/>
      <c r="ELD2" s="6"/>
      <c r="ELE2" s="6"/>
      <c r="ELF2" s="6"/>
      <c r="ELG2" s="6"/>
      <c r="ELH2" s="6"/>
      <c r="ELI2" s="6"/>
      <c r="ELJ2" s="6"/>
      <c r="ELK2" s="6"/>
      <c r="ELL2" s="6"/>
      <c r="ELM2" s="6"/>
      <c r="ELN2" s="6"/>
      <c r="ELO2" s="6"/>
      <c r="ELP2" s="6"/>
      <c r="ELQ2" s="6"/>
      <c r="ELR2" s="6"/>
      <c r="ELS2" s="6"/>
      <c r="ELT2" s="6"/>
      <c r="ELU2" s="6"/>
      <c r="ELV2" s="6"/>
      <c r="ELW2" s="6"/>
      <c r="ELX2" s="6"/>
      <c r="ELY2" s="6"/>
      <c r="ELZ2" s="6"/>
      <c r="EMA2" s="6"/>
      <c r="EMB2" s="6"/>
      <c r="EMC2" s="6"/>
      <c r="EMD2" s="6"/>
      <c r="EME2" s="6"/>
      <c r="EMF2" s="6"/>
      <c r="EMG2" s="6"/>
      <c r="EMH2" s="6"/>
      <c r="EMI2" s="6"/>
      <c r="EMJ2" s="6"/>
      <c r="EMK2" s="6"/>
      <c r="EML2" s="6"/>
      <c r="EMM2" s="6"/>
      <c r="EMN2" s="6"/>
      <c r="EMO2" s="6"/>
      <c r="EMP2" s="6"/>
      <c r="EMQ2" s="6"/>
      <c r="EMR2" s="6"/>
      <c r="EMS2" s="6"/>
      <c r="EMT2" s="6"/>
      <c r="EMU2" s="6"/>
      <c r="EMV2" s="6"/>
      <c r="EMW2" s="6"/>
      <c r="EMX2" s="6"/>
      <c r="EMY2" s="6"/>
      <c r="EMZ2" s="6"/>
      <c r="ENA2" s="6"/>
      <c r="ENB2" s="6"/>
      <c r="ENC2" s="6"/>
      <c r="END2" s="6"/>
      <c r="ENE2" s="6"/>
      <c r="ENF2" s="6"/>
      <c r="ENG2" s="6"/>
      <c r="ENH2" s="6"/>
      <c r="ENI2" s="6"/>
      <c r="ENJ2" s="6"/>
      <c r="ENK2" s="6"/>
      <c r="ENL2" s="6"/>
      <c r="ENM2" s="6"/>
      <c r="ENN2" s="6"/>
      <c r="ENO2" s="6"/>
      <c r="ENP2" s="6"/>
      <c r="ENQ2" s="6"/>
      <c r="ENR2" s="6"/>
      <c r="ENS2" s="6"/>
      <c r="ENT2" s="6"/>
      <c r="ENU2" s="6"/>
      <c r="ENV2" s="6"/>
      <c r="ENW2" s="6"/>
      <c r="ENX2" s="6"/>
      <c r="ENY2" s="6"/>
      <c r="ENZ2" s="6"/>
      <c r="EOA2" s="6"/>
      <c r="EOB2" s="6"/>
      <c r="EOC2" s="6"/>
      <c r="EOD2" s="6"/>
      <c r="EOE2" s="6"/>
      <c r="EOF2" s="6"/>
      <c r="EOG2" s="6"/>
      <c r="EOH2" s="6"/>
      <c r="EOI2" s="6"/>
      <c r="EOJ2" s="6"/>
      <c r="EOK2" s="6"/>
      <c r="EOL2" s="6"/>
      <c r="EOM2" s="6"/>
      <c r="EON2" s="6"/>
      <c r="EOO2" s="6"/>
      <c r="EOP2" s="6"/>
      <c r="EOQ2" s="6"/>
      <c r="EOR2" s="6"/>
      <c r="EOS2" s="6"/>
      <c r="EOT2" s="6"/>
      <c r="EOU2" s="6"/>
      <c r="EOV2" s="6"/>
      <c r="EOW2" s="6"/>
      <c r="EOX2" s="6"/>
      <c r="EOY2" s="6"/>
      <c r="EOZ2" s="6"/>
      <c r="EPA2" s="6"/>
      <c r="EPB2" s="6"/>
      <c r="EPC2" s="6"/>
      <c r="EPD2" s="6"/>
      <c r="EPE2" s="6"/>
      <c r="EPF2" s="6"/>
      <c r="EPG2" s="6"/>
      <c r="EPH2" s="6"/>
      <c r="EPI2" s="6"/>
      <c r="EPJ2" s="6"/>
      <c r="EPK2" s="6"/>
      <c r="EPL2" s="6"/>
      <c r="EPM2" s="6"/>
      <c r="EPN2" s="6"/>
      <c r="EPO2" s="6"/>
      <c r="EPP2" s="6"/>
      <c r="EPQ2" s="6"/>
      <c r="EPR2" s="6"/>
      <c r="EPS2" s="6"/>
      <c r="EPT2" s="6"/>
      <c r="EPU2" s="6"/>
      <c r="EPV2" s="6"/>
      <c r="EPW2" s="6"/>
      <c r="EPX2" s="6"/>
      <c r="EPY2" s="6"/>
      <c r="EPZ2" s="6"/>
      <c r="EQA2" s="6"/>
      <c r="EQB2" s="6"/>
      <c r="EQC2" s="6"/>
      <c r="EQD2" s="6"/>
      <c r="EQE2" s="6"/>
      <c r="EQF2" s="6"/>
      <c r="EQG2" s="6"/>
      <c r="EQH2" s="6"/>
      <c r="EQI2" s="6"/>
      <c r="EQJ2" s="6"/>
      <c r="EQK2" s="6"/>
      <c r="EQL2" s="6"/>
      <c r="EQM2" s="6"/>
      <c r="EQN2" s="6"/>
      <c r="EQO2" s="6"/>
      <c r="EQP2" s="6"/>
      <c r="EQQ2" s="6"/>
      <c r="EQR2" s="6"/>
      <c r="EQS2" s="6"/>
      <c r="EQT2" s="6"/>
      <c r="EQU2" s="6"/>
      <c r="EQV2" s="6"/>
      <c r="EQW2" s="6"/>
      <c r="EQX2" s="6"/>
      <c r="EQY2" s="6"/>
      <c r="EQZ2" s="6"/>
      <c r="ERA2" s="6"/>
      <c r="ERB2" s="6"/>
      <c r="ERC2" s="6"/>
      <c r="ERD2" s="6"/>
      <c r="ERE2" s="6"/>
      <c r="ERF2" s="6"/>
      <c r="ERG2" s="6"/>
      <c r="ERH2" s="6"/>
      <c r="ERI2" s="6"/>
      <c r="ERJ2" s="6"/>
      <c r="ERK2" s="6"/>
      <c r="ERL2" s="6"/>
      <c r="ERM2" s="6"/>
      <c r="ERN2" s="6"/>
      <c r="ERO2" s="6"/>
      <c r="ERP2" s="6"/>
      <c r="ERQ2" s="6"/>
      <c r="ERR2" s="6"/>
      <c r="ERS2" s="6"/>
      <c r="ERT2" s="6"/>
      <c r="ERU2" s="6"/>
      <c r="ERV2" s="6"/>
      <c r="ERW2" s="6"/>
      <c r="ERX2" s="6"/>
      <c r="ERY2" s="6"/>
      <c r="ERZ2" s="6"/>
      <c r="ESA2" s="6"/>
      <c r="ESB2" s="6"/>
      <c r="ESC2" s="6"/>
      <c r="ESD2" s="6"/>
      <c r="ESE2" s="6"/>
      <c r="ESF2" s="6"/>
      <c r="ESG2" s="6"/>
      <c r="ESH2" s="6"/>
      <c r="ESI2" s="6"/>
      <c r="ESJ2" s="6"/>
      <c r="ESK2" s="6"/>
      <c r="ESL2" s="6"/>
      <c r="ESM2" s="6"/>
      <c r="ESN2" s="6"/>
      <c r="ESO2" s="6"/>
      <c r="ESP2" s="6"/>
      <c r="ESQ2" s="6"/>
      <c r="ESR2" s="6"/>
      <c r="ESS2" s="6"/>
      <c r="EST2" s="6"/>
      <c r="ESU2" s="6"/>
      <c r="ESV2" s="6"/>
      <c r="ESW2" s="6"/>
      <c r="ESX2" s="6"/>
      <c r="ESY2" s="6"/>
      <c r="ESZ2" s="6"/>
      <c r="ETA2" s="6"/>
      <c r="ETB2" s="6"/>
      <c r="ETC2" s="6"/>
      <c r="ETD2" s="6"/>
      <c r="ETE2" s="6"/>
      <c r="ETF2" s="6"/>
      <c r="ETG2" s="6"/>
      <c r="ETH2" s="6"/>
      <c r="ETI2" s="6"/>
      <c r="ETJ2" s="6"/>
      <c r="ETK2" s="6"/>
      <c r="ETL2" s="6"/>
      <c r="ETM2" s="6"/>
      <c r="ETN2" s="6"/>
      <c r="ETO2" s="6"/>
      <c r="ETP2" s="6"/>
      <c r="ETQ2" s="6"/>
      <c r="ETR2" s="6"/>
      <c r="ETS2" s="6"/>
      <c r="ETT2" s="6"/>
      <c r="ETU2" s="6"/>
      <c r="ETV2" s="6"/>
      <c r="ETW2" s="6"/>
      <c r="ETX2" s="6"/>
      <c r="ETY2" s="6"/>
      <c r="ETZ2" s="6"/>
      <c r="EUA2" s="6"/>
      <c r="EUB2" s="6"/>
      <c r="EUC2" s="6"/>
      <c r="EUD2" s="6"/>
      <c r="EUE2" s="6"/>
      <c r="EUF2" s="6"/>
      <c r="EUG2" s="6"/>
      <c r="EUH2" s="6"/>
      <c r="EUI2" s="6"/>
      <c r="EUJ2" s="6"/>
      <c r="EUK2" s="6"/>
      <c r="EUL2" s="6"/>
      <c r="EUM2" s="6"/>
      <c r="EUN2" s="6"/>
      <c r="EUO2" s="6"/>
      <c r="EUP2" s="6"/>
      <c r="EUQ2" s="6"/>
      <c r="EUR2" s="6"/>
      <c r="EUS2" s="6"/>
      <c r="EUT2" s="6"/>
      <c r="EUU2" s="6"/>
      <c r="EUV2" s="6"/>
      <c r="EUW2" s="6"/>
      <c r="EUX2" s="6"/>
      <c r="EUY2" s="6"/>
      <c r="EUZ2" s="6"/>
      <c r="EVA2" s="6"/>
      <c r="EVB2" s="6"/>
      <c r="EVC2" s="6"/>
      <c r="EVD2" s="6"/>
      <c r="EVE2" s="6"/>
      <c r="EVF2" s="6"/>
      <c r="EVG2" s="6"/>
      <c r="EVH2" s="6"/>
      <c r="EVI2" s="6"/>
      <c r="EVJ2" s="6"/>
      <c r="EVK2" s="6"/>
      <c r="EVL2" s="6"/>
      <c r="EVM2" s="6"/>
      <c r="EVN2" s="6"/>
      <c r="EVO2" s="6"/>
      <c r="EVP2" s="6"/>
      <c r="EVQ2" s="6"/>
      <c r="EVR2" s="6"/>
      <c r="EVS2" s="6"/>
      <c r="EVT2" s="6"/>
      <c r="EVU2" s="6"/>
      <c r="EVV2" s="6"/>
      <c r="EVW2" s="6"/>
      <c r="EVX2" s="6"/>
      <c r="EVY2" s="6"/>
      <c r="EVZ2" s="6"/>
      <c r="EWA2" s="6"/>
      <c r="EWB2" s="6"/>
      <c r="EWC2" s="6"/>
      <c r="EWD2" s="6"/>
      <c r="EWE2" s="6"/>
      <c r="EWF2" s="6"/>
      <c r="EWG2" s="6"/>
      <c r="EWH2" s="6"/>
      <c r="EWI2" s="6"/>
      <c r="EWJ2" s="6"/>
      <c r="EWK2" s="6"/>
      <c r="EWL2" s="6"/>
      <c r="EWM2" s="6"/>
      <c r="EWN2" s="6"/>
      <c r="EWO2" s="6"/>
      <c r="EWP2" s="6"/>
      <c r="EWQ2" s="6"/>
      <c r="EWR2" s="6"/>
      <c r="EWS2" s="6"/>
      <c r="EWT2" s="6"/>
      <c r="EWU2" s="6"/>
      <c r="EWV2" s="6"/>
      <c r="EWW2" s="6"/>
      <c r="EWX2" s="6"/>
      <c r="EWY2" s="6"/>
      <c r="EWZ2" s="6"/>
      <c r="EXA2" s="6"/>
      <c r="EXB2" s="6"/>
      <c r="EXC2" s="6"/>
      <c r="EXD2" s="6"/>
      <c r="EXE2" s="6"/>
      <c r="EXF2" s="6"/>
      <c r="EXG2" s="6"/>
      <c r="EXH2" s="6"/>
      <c r="EXI2" s="6"/>
      <c r="EXJ2" s="6"/>
      <c r="EXK2" s="6"/>
      <c r="EXL2" s="6"/>
      <c r="EXM2" s="6"/>
      <c r="EXN2" s="6"/>
      <c r="EXO2" s="6"/>
      <c r="EXP2" s="6"/>
      <c r="EXQ2" s="6"/>
      <c r="EXR2" s="6"/>
      <c r="EXS2" s="6"/>
      <c r="EXT2" s="6"/>
      <c r="EXU2" s="6"/>
      <c r="EXV2" s="6"/>
      <c r="EXW2" s="6"/>
      <c r="EXX2" s="6"/>
      <c r="EXY2" s="6"/>
      <c r="EXZ2" s="6"/>
      <c r="EYA2" s="6"/>
      <c r="EYB2" s="6"/>
      <c r="EYC2" s="6"/>
      <c r="EYD2" s="6"/>
      <c r="EYE2" s="6"/>
      <c r="EYF2" s="6"/>
      <c r="EYG2" s="6"/>
      <c r="EYH2" s="6"/>
      <c r="EYI2" s="6"/>
      <c r="EYJ2" s="6"/>
      <c r="EYK2" s="6"/>
      <c r="EYL2" s="6"/>
      <c r="EYM2" s="6"/>
      <c r="EYN2" s="6"/>
      <c r="EYO2" s="6"/>
      <c r="EYP2" s="6"/>
      <c r="EYQ2" s="6"/>
      <c r="EYR2" s="6"/>
      <c r="EYS2" s="6"/>
      <c r="EYT2" s="6"/>
      <c r="EYU2" s="6"/>
      <c r="EYV2" s="6"/>
      <c r="EYW2" s="6"/>
      <c r="EYX2" s="6"/>
      <c r="EYY2" s="6"/>
      <c r="EYZ2" s="6"/>
      <c r="EZA2" s="6"/>
      <c r="EZB2" s="6"/>
      <c r="EZC2" s="6"/>
      <c r="EZD2" s="6"/>
      <c r="EZE2" s="6"/>
      <c r="EZF2" s="6"/>
      <c r="EZG2" s="6"/>
      <c r="EZH2" s="6"/>
      <c r="EZI2" s="6"/>
      <c r="EZJ2" s="6"/>
      <c r="EZK2" s="6"/>
      <c r="EZL2" s="6"/>
      <c r="EZM2" s="6"/>
      <c r="EZN2" s="6"/>
      <c r="EZO2" s="6"/>
      <c r="EZP2" s="6"/>
      <c r="EZQ2" s="6"/>
      <c r="EZR2" s="6"/>
      <c r="EZS2" s="6"/>
      <c r="EZT2" s="6"/>
      <c r="EZU2" s="6"/>
      <c r="EZV2" s="6"/>
      <c r="EZW2" s="6"/>
      <c r="EZX2" s="6"/>
      <c r="EZY2" s="6"/>
      <c r="EZZ2" s="6"/>
      <c r="FAA2" s="6"/>
      <c r="FAB2" s="6"/>
      <c r="FAC2" s="6"/>
      <c r="FAD2" s="6"/>
      <c r="FAE2" s="6"/>
      <c r="FAF2" s="6"/>
      <c r="FAG2" s="6"/>
      <c r="FAH2" s="6"/>
      <c r="FAI2" s="6"/>
      <c r="FAJ2" s="6"/>
      <c r="FAK2" s="6"/>
      <c r="FAL2" s="6"/>
      <c r="FAM2" s="6"/>
      <c r="FAN2" s="6"/>
      <c r="FAO2" s="6"/>
      <c r="FAP2" s="6"/>
      <c r="FAQ2" s="6"/>
      <c r="FAR2" s="6"/>
      <c r="FAS2" s="6"/>
      <c r="FAT2" s="6"/>
      <c r="FAU2" s="6"/>
      <c r="FAV2" s="6"/>
      <c r="FAW2" s="6"/>
      <c r="FAX2" s="6"/>
      <c r="FAY2" s="6"/>
      <c r="FAZ2" s="6"/>
      <c r="FBA2" s="6"/>
      <c r="FBB2" s="6"/>
      <c r="FBC2" s="6"/>
      <c r="FBD2" s="6"/>
      <c r="FBE2" s="6"/>
      <c r="FBF2" s="6"/>
      <c r="FBG2" s="6"/>
      <c r="FBH2" s="6"/>
      <c r="FBI2" s="6"/>
      <c r="FBJ2" s="6"/>
      <c r="FBK2" s="6"/>
      <c r="FBL2" s="6"/>
      <c r="FBM2" s="6"/>
      <c r="FBN2" s="6"/>
      <c r="FBO2" s="6"/>
      <c r="FBP2" s="6"/>
      <c r="FBQ2" s="6"/>
      <c r="FBR2" s="6"/>
      <c r="FBS2" s="6"/>
      <c r="FBT2" s="6"/>
      <c r="FBU2" s="6"/>
      <c r="FBV2" s="6"/>
      <c r="FBW2" s="6"/>
      <c r="FBX2" s="6"/>
      <c r="FBY2" s="6"/>
      <c r="FBZ2" s="6"/>
      <c r="FCA2" s="6"/>
      <c r="FCB2" s="6"/>
      <c r="FCC2" s="6"/>
      <c r="FCD2" s="6"/>
      <c r="FCE2" s="6"/>
      <c r="FCF2" s="6"/>
      <c r="FCG2" s="6"/>
      <c r="FCH2" s="6"/>
      <c r="FCI2" s="6"/>
      <c r="FCJ2" s="6"/>
      <c r="FCK2" s="6"/>
      <c r="FCL2" s="6"/>
      <c r="FCM2" s="6"/>
      <c r="FCN2" s="6"/>
      <c r="FCO2" s="6"/>
      <c r="FCP2" s="6"/>
      <c r="FCQ2" s="6"/>
      <c r="FCR2" s="6"/>
      <c r="FCS2" s="6"/>
      <c r="FCT2" s="6"/>
      <c r="FCU2" s="6"/>
      <c r="FCV2" s="6"/>
      <c r="FCW2" s="6"/>
      <c r="FCX2" s="6"/>
      <c r="FCY2" s="6"/>
      <c r="FCZ2" s="6"/>
      <c r="FDA2" s="6"/>
      <c r="FDB2" s="6"/>
      <c r="FDC2" s="6"/>
      <c r="FDD2" s="6"/>
      <c r="FDE2" s="6"/>
      <c r="FDF2" s="6"/>
      <c r="FDG2" s="6"/>
      <c r="FDH2" s="6"/>
      <c r="FDI2" s="6"/>
      <c r="FDJ2" s="6"/>
      <c r="FDK2" s="6"/>
      <c r="FDL2" s="6"/>
      <c r="FDM2" s="6"/>
      <c r="FDN2" s="6"/>
      <c r="FDO2" s="6"/>
      <c r="FDP2" s="6"/>
      <c r="FDQ2" s="6"/>
      <c r="FDR2" s="6"/>
      <c r="FDS2" s="6"/>
      <c r="FDT2" s="6"/>
      <c r="FDU2" s="6"/>
      <c r="FDV2" s="6"/>
      <c r="FDW2" s="6"/>
      <c r="FDX2" s="6"/>
      <c r="FDY2" s="6"/>
      <c r="FDZ2" s="6"/>
      <c r="FEA2" s="6"/>
      <c r="FEB2" s="6"/>
      <c r="FEC2" s="6"/>
      <c r="FED2" s="6"/>
      <c r="FEE2" s="6"/>
      <c r="FEF2" s="6"/>
      <c r="FEG2" s="6"/>
      <c r="FEH2" s="6"/>
      <c r="FEI2" s="6"/>
      <c r="FEJ2" s="6"/>
      <c r="FEK2" s="6"/>
      <c r="FEL2" s="6"/>
      <c r="FEM2" s="6"/>
      <c r="FEN2" s="6"/>
      <c r="FEO2" s="6"/>
      <c r="FEP2" s="6"/>
      <c r="FEQ2" s="6"/>
      <c r="FER2" s="6"/>
      <c r="FES2" s="6"/>
      <c r="FET2" s="6"/>
      <c r="FEU2" s="6"/>
      <c r="FEV2" s="6"/>
      <c r="FEW2" s="6"/>
      <c r="FEX2" s="6"/>
      <c r="FEY2" s="6"/>
      <c r="FEZ2" s="6"/>
      <c r="FFA2" s="6"/>
      <c r="FFB2" s="6"/>
      <c r="FFC2" s="6"/>
      <c r="FFD2" s="6"/>
      <c r="FFE2" s="6"/>
      <c r="FFF2" s="6"/>
      <c r="FFG2" s="6"/>
      <c r="FFH2" s="6"/>
      <c r="FFI2" s="6"/>
      <c r="FFJ2" s="6"/>
      <c r="FFK2" s="6"/>
      <c r="FFL2" s="6"/>
      <c r="FFM2" s="6"/>
      <c r="FFN2" s="6"/>
      <c r="FFO2" s="6"/>
      <c r="FFP2" s="6"/>
      <c r="FFQ2" s="6"/>
      <c r="FFR2" s="6"/>
      <c r="FFS2" s="6"/>
      <c r="FFT2" s="6"/>
      <c r="FFU2" s="6"/>
      <c r="FFV2" s="6"/>
      <c r="FFW2" s="6"/>
      <c r="FFX2" s="6"/>
      <c r="FFY2" s="6"/>
      <c r="FFZ2" s="6"/>
      <c r="FGA2" s="6"/>
      <c r="FGB2" s="6"/>
      <c r="FGC2" s="6"/>
      <c r="FGD2" s="6"/>
      <c r="FGE2" s="6"/>
      <c r="FGF2" s="6"/>
      <c r="FGG2" s="6"/>
      <c r="FGH2" s="6"/>
      <c r="FGI2" s="6"/>
      <c r="FGJ2" s="6"/>
      <c r="FGK2" s="6"/>
      <c r="FGL2" s="6"/>
      <c r="FGM2" s="6"/>
      <c r="FGN2" s="6"/>
      <c r="FGO2" s="6"/>
      <c r="FGP2" s="6"/>
      <c r="FGQ2" s="6"/>
      <c r="FGR2" s="6"/>
      <c r="FGS2" s="6"/>
      <c r="FGT2" s="6"/>
      <c r="FGU2" s="6"/>
      <c r="FGV2" s="6"/>
      <c r="FGW2" s="6"/>
      <c r="FGX2" s="6"/>
      <c r="FGY2" s="6"/>
      <c r="FGZ2" s="6"/>
      <c r="FHA2" s="6"/>
      <c r="FHB2" s="6"/>
      <c r="FHC2" s="6"/>
      <c r="FHD2" s="6"/>
      <c r="FHE2" s="6"/>
      <c r="FHF2" s="6"/>
      <c r="FHG2" s="6"/>
      <c r="FHH2" s="6"/>
      <c r="FHI2" s="6"/>
      <c r="FHJ2" s="6"/>
      <c r="FHK2" s="6"/>
      <c r="FHL2" s="6"/>
      <c r="FHM2" s="6"/>
      <c r="FHN2" s="6"/>
      <c r="FHO2" s="6"/>
      <c r="FHP2" s="6"/>
      <c r="FHQ2" s="6"/>
      <c r="FHR2" s="6"/>
      <c r="FHS2" s="6"/>
      <c r="FHT2" s="6"/>
      <c r="FHU2" s="6"/>
      <c r="FHV2" s="6"/>
      <c r="FHW2" s="6"/>
      <c r="FHX2" s="6"/>
      <c r="FHY2" s="6"/>
      <c r="FHZ2" s="6"/>
      <c r="FIA2" s="6"/>
      <c r="FIB2" s="6"/>
      <c r="FIC2" s="6"/>
      <c r="FID2" s="6"/>
      <c r="FIE2" s="6"/>
      <c r="FIF2" s="6"/>
      <c r="FIG2" s="6"/>
      <c r="FIH2" s="6"/>
      <c r="FII2" s="6"/>
      <c r="FIJ2" s="6"/>
      <c r="FIK2" s="6"/>
      <c r="FIL2" s="6"/>
      <c r="FIM2" s="6"/>
      <c r="FIN2" s="6"/>
      <c r="FIO2" s="6"/>
      <c r="FIP2" s="6"/>
      <c r="FIQ2" s="6"/>
      <c r="FIR2" s="6"/>
      <c r="FIS2" s="6"/>
      <c r="FIT2" s="6"/>
      <c r="FIU2" s="6"/>
      <c r="FIV2" s="6"/>
      <c r="FIW2" s="6"/>
      <c r="FIX2" s="6"/>
      <c r="FIY2" s="6"/>
      <c r="FIZ2" s="6"/>
      <c r="FJA2" s="6"/>
      <c r="FJB2" s="6"/>
      <c r="FJC2" s="6"/>
      <c r="FJD2" s="6"/>
      <c r="FJE2" s="6"/>
      <c r="FJF2" s="6"/>
      <c r="FJG2" s="6"/>
      <c r="FJH2" s="6"/>
      <c r="FJI2" s="6"/>
      <c r="FJJ2" s="6"/>
      <c r="FJK2" s="6"/>
      <c r="FJL2" s="6"/>
      <c r="FJM2" s="6"/>
      <c r="FJN2" s="6"/>
      <c r="FJO2" s="6"/>
      <c r="FJP2" s="6"/>
      <c r="FJQ2" s="6"/>
      <c r="FJR2" s="6"/>
      <c r="FJS2" s="6"/>
      <c r="FJT2" s="6"/>
      <c r="FJU2" s="6"/>
      <c r="FJV2" s="6"/>
      <c r="FJW2" s="6"/>
      <c r="FJX2" s="6"/>
      <c r="FJY2" s="6"/>
      <c r="FJZ2" s="6"/>
      <c r="FKA2" s="6"/>
      <c r="FKB2" s="6"/>
      <c r="FKC2" s="6"/>
      <c r="FKD2" s="6"/>
      <c r="FKE2" s="6"/>
      <c r="FKF2" s="6"/>
      <c r="FKG2" s="6"/>
      <c r="FKH2" s="6"/>
      <c r="FKI2" s="6"/>
      <c r="FKJ2" s="6"/>
      <c r="FKK2" s="6"/>
      <c r="FKL2" s="6"/>
      <c r="FKM2" s="6"/>
      <c r="FKN2" s="6"/>
      <c r="FKO2" s="6"/>
      <c r="FKP2" s="6"/>
      <c r="FKQ2" s="6"/>
      <c r="FKR2" s="6"/>
      <c r="FKS2" s="6"/>
      <c r="FKT2" s="6"/>
      <c r="FKU2" s="6"/>
      <c r="FKV2" s="6"/>
      <c r="FKW2" s="6"/>
      <c r="FKX2" s="6"/>
      <c r="FKY2" s="6"/>
      <c r="FKZ2" s="6"/>
      <c r="FLA2" s="6"/>
      <c r="FLB2" s="6"/>
      <c r="FLC2" s="6"/>
      <c r="FLD2" s="6"/>
      <c r="FLE2" s="6"/>
      <c r="FLF2" s="6"/>
      <c r="FLG2" s="6"/>
      <c r="FLH2" s="6"/>
      <c r="FLI2" s="6"/>
      <c r="FLJ2" s="6"/>
      <c r="FLK2" s="6"/>
      <c r="FLL2" s="6"/>
      <c r="FLM2" s="6"/>
      <c r="FLN2" s="6"/>
      <c r="FLO2" s="6"/>
      <c r="FLP2" s="6"/>
      <c r="FLQ2" s="6"/>
      <c r="FLR2" s="6"/>
      <c r="FLS2" s="6"/>
      <c r="FLT2" s="6"/>
      <c r="FLU2" s="6"/>
      <c r="FLV2" s="6"/>
      <c r="FLW2" s="6"/>
      <c r="FLX2" s="6"/>
      <c r="FLY2" s="6"/>
      <c r="FLZ2" s="6"/>
      <c r="FMA2" s="6"/>
      <c r="FMB2" s="6"/>
      <c r="FMC2" s="6"/>
      <c r="FMD2" s="6"/>
      <c r="FME2" s="6"/>
      <c r="FMF2" s="6"/>
      <c r="FMG2" s="6"/>
      <c r="FMH2" s="6"/>
      <c r="FMI2" s="6"/>
      <c r="FMJ2" s="6"/>
      <c r="FMK2" s="6"/>
      <c r="FML2" s="6"/>
      <c r="FMM2" s="6"/>
      <c r="FMN2" s="6"/>
      <c r="FMO2" s="6"/>
      <c r="FMP2" s="6"/>
      <c r="FMQ2" s="6"/>
      <c r="FMR2" s="6"/>
      <c r="FMS2" s="6"/>
      <c r="FMT2" s="6"/>
      <c r="FMU2" s="6"/>
      <c r="FMV2" s="6"/>
      <c r="FMW2" s="6"/>
      <c r="FMX2" s="6"/>
      <c r="FMY2" s="6"/>
      <c r="FMZ2" s="6"/>
      <c r="FNA2" s="6"/>
      <c r="FNB2" s="6"/>
      <c r="FNC2" s="6"/>
      <c r="FND2" s="6"/>
      <c r="FNE2" s="6"/>
      <c r="FNF2" s="6"/>
      <c r="FNG2" s="6"/>
      <c r="FNH2" s="6"/>
      <c r="FNI2" s="6"/>
      <c r="FNJ2" s="6"/>
      <c r="FNK2" s="6"/>
      <c r="FNL2" s="6"/>
      <c r="FNM2" s="6"/>
      <c r="FNN2" s="6"/>
      <c r="FNO2" s="6"/>
      <c r="FNP2" s="6"/>
      <c r="FNQ2" s="6"/>
      <c r="FNR2" s="6"/>
      <c r="FNS2" s="6"/>
      <c r="FNT2" s="6"/>
      <c r="FNU2" s="6"/>
      <c r="FNV2" s="6"/>
      <c r="FNW2" s="6"/>
      <c r="FNX2" s="6"/>
      <c r="FNY2" s="6"/>
      <c r="FNZ2" s="6"/>
      <c r="FOA2" s="6"/>
      <c r="FOB2" s="6"/>
      <c r="FOC2" s="6"/>
      <c r="FOD2" s="6"/>
      <c r="FOE2" s="6"/>
      <c r="FOF2" s="6"/>
      <c r="FOG2" s="6"/>
      <c r="FOH2" s="6"/>
      <c r="FOI2" s="6"/>
      <c r="FOJ2" s="6"/>
      <c r="FOK2" s="6"/>
      <c r="FOL2" s="6"/>
      <c r="FOM2" s="6"/>
      <c r="FON2" s="6"/>
      <c r="FOO2" s="6"/>
      <c r="FOP2" s="6"/>
      <c r="FOQ2" s="6"/>
      <c r="FOR2" s="6"/>
      <c r="FOS2" s="6"/>
      <c r="FOT2" s="6"/>
      <c r="FOU2" s="6"/>
      <c r="FOV2" s="6"/>
      <c r="FOW2" s="6"/>
      <c r="FOX2" s="6"/>
      <c r="FOY2" s="6"/>
      <c r="FOZ2" s="6"/>
      <c r="FPA2" s="6"/>
      <c r="FPB2" s="6"/>
      <c r="FPC2" s="6"/>
      <c r="FPD2" s="6"/>
      <c r="FPE2" s="6"/>
      <c r="FPF2" s="6"/>
      <c r="FPG2" s="6"/>
      <c r="FPH2" s="6"/>
      <c r="FPI2" s="6"/>
      <c r="FPJ2" s="6"/>
      <c r="FPK2" s="6"/>
      <c r="FPL2" s="6"/>
      <c r="FPM2" s="6"/>
      <c r="FPN2" s="6"/>
      <c r="FPO2" s="6"/>
      <c r="FPP2" s="6"/>
      <c r="FPQ2" s="6"/>
      <c r="FPR2" s="6"/>
      <c r="FPS2" s="6"/>
      <c r="FPT2" s="6"/>
      <c r="FPU2" s="6"/>
      <c r="FPV2" s="6"/>
      <c r="FPW2" s="6"/>
      <c r="FPX2" s="6"/>
      <c r="FPY2" s="6"/>
      <c r="FPZ2" s="6"/>
      <c r="FQA2" s="6"/>
      <c r="FQB2" s="6"/>
      <c r="FQC2" s="6"/>
      <c r="FQD2" s="6"/>
      <c r="FQE2" s="6"/>
      <c r="FQF2" s="6"/>
      <c r="FQG2" s="6"/>
      <c r="FQH2" s="6"/>
      <c r="FQI2" s="6"/>
      <c r="FQJ2" s="6"/>
      <c r="FQK2" s="6"/>
      <c r="FQL2" s="6"/>
      <c r="FQM2" s="6"/>
      <c r="FQN2" s="6"/>
      <c r="FQO2" s="6"/>
      <c r="FQP2" s="6"/>
      <c r="FQQ2" s="6"/>
      <c r="FQR2" s="6"/>
      <c r="FQS2" s="6"/>
      <c r="FQT2" s="6"/>
      <c r="FQU2" s="6"/>
      <c r="FQV2" s="6"/>
      <c r="FQW2" s="6"/>
      <c r="FQX2" s="6"/>
      <c r="FQY2" s="6"/>
      <c r="FQZ2" s="6"/>
      <c r="FRA2" s="6"/>
      <c r="FRB2" s="6"/>
      <c r="FRC2" s="6"/>
      <c r="FRD2" s="6"/>
      <c r="FRE2" s="6"/>
      <c r="FRF2" s="6"/>
      <c r="FRG2" s="6"/>
      <c r="FRH2" s="6"/>
      <c r="FRI2" s="6"/>
      <c r="FRJ2" s="6"/>
      <c r="FRK2" s="6"/>
      <c r="FRL2" s="6"/>
      <c r="FRM2" s="6"/>
      <c r="FRN2" s="6"/>
      <c r="FRO2" s="6"/>
      <c r="FRP2" s="6"/>
      <c r="FRQ2" s="6"/>
      <c r="FRR2" s="6"/>
      <c r="FRS2" s="6"/>
      <c r="FRT2" s="6"/>
      <c r="FRU2" s="6"/>
      <c r="FRV2" s="6"/>
      <c r="FRW2" s="6"/>
      <c r="FRX2" s="6"/>
      <c r="FRY2" s="6"/>
      <c r="FRZ2" s="6"/>
      <c r="FSA2" s="6"/>
      <c r="FSB2" s="6"/>
      <c r="FSC2" s="6"/>
      <c r="FSD2" s="6"/>
      <c r="FSE2" s="6"/>
      <c r="FSF2" s="6"/>
      <c r="FSG2" s="6"/>
      <c r="FSH2" s="6"/>
      <c r="FSI2" s="6"/>
      <c r="FSJ2" s="6"/>
      <c r="FSK2" s="6"/>
      <c r="FSL2" s="6"/>
      <c r="FSM2" s="6"/>
      <c r="FSN2" s="6"/>
      <c r="FSO2" s="6"/>
      <c r="FSP2" s="6"/>
      <c r="FSQ2" s="6"/>
      <c r="FSR2" s="6"/>
      <c r="FSS2" s="6"/>
      <c r="FST2" s="6"/>
      <c r="FSU2" s="6"/>
      <c r="FSV2" s="6"/>
      <c r="FSW2" s="6"/>
      <c r="FSX2" s="6"/>
      <c r="FSY2" s="6"/>
      <c r="FSZ2" s="6"/>
      <c r="FTA2" s="6"/>
      <c r="FTB2" s="6"/>
      <c r="FTC2" s="6"/>
      <c r="FTD2" s="6"/>
      <c r="FTE2" s="6"/>
      <c r="FTF2" s="6"/>
      <c r="FTG2" s="6"/>
      <c r="FTH2" s="6"/>
      <c r="FTI2" s="6"/>
      <c r="FTJ2" s="6"/>
      <c r="FTK2" s="6"/>
      <c r="FTL2" s="6"/>
      <c r="FTM2" s="6"/>
      <c r="FTN2" s="6"/>
      <c r="FTO2" s="6"/>
      <c r="FTP2" s="6"/>
      <c r="FTQ2" s="6"/>
      <c r="FTR2" s="6"/>
      <c r="FTS2" s="6"/>
      <c r="FTT2" s="6"/>
      <c r="FTU2" s="6"/>
      <c r="FTV2" s="6"/>
      <c r="FTW2" s="6"/>
      <c r="FTX2" s="6"/>
      <c r="FTY2" s="6"/>
      <c r="FTZ2" s="6"/>
      <c r="FUA2" s="6"/>
      <c r="FUB2" s="6"/>
      <c r="FUC2" s="6"/>
      <c r="FUD2" s="6"/>
      <c r="FUE2" s="6"/>
      <c r="FUF2" s="6"/>
      <c r="FUG2" s="6"/>
      <c r="FUH2" s="6"/>
      <c r="FUI2" s="6"/>
      <c r="FUJ2" s="6"/>
      <c r="FUK2" s="6"/>
      <c r="FUL2" s="6"/>
      <c r="FUM2" s="6"/>
      <c r="FUN2" s="6"/>
      <c r="FUO2" s="6"/>
      <c r="FUP2" s="6"/>
      <c r="FUQ2" s="6"/>
      <c r="FUR2" s="6"/>
      <c r="FUS2" s="6"/>
      <c r="FUT2" s="6"/>
      <c r="FUU2" s="6"/>
      <c r="FUV2" s="6"/>
      <c r="FUW2" s="6"/>
      <c r="FUX2" s="6"/>
      <c r="FUY2" s="6"/>
      <c r="FUZ2" s="6"/>
      <c r="FVA2" s="6"/>
      <c r="FVB2" s="6"/>
      <c r="FVC2" s="6"/>
      <c r="FVD2" s="6"/>
      <c r="FVE2" s="6"/>
      <c r="FVF2" s="6"/>
      <c r="FVG2" s="6"/>
      <c r="FVH2" s="6"/>
      <c r="FVI2" s="6"/>
      <c r="FVJ2" s="6"/>
      <c r="FVK2" s="6"/>
      <c r="FVL2" s="6"/>
      <c r="FVM2" s="6"/>
      <c r="FVN2" s="6"/>
      <c r="FVO2" s="6"/>
      <c r="FVP2" s="6"/>
      <c r="FVQ2" s="6"/>
      <c r="FVR2" s="6"/>
      <c r="FVS2" s="6"/>
      <c r="FVT2" s="6"/>
      <c r="FVU2" s="6"/>
      <c r="FVV2" s="6"/>
      <c r="FVW2" s="6"/>
      <c r="FVX2" s="6"/>
      <c r="FVY2" s="6"/>
      <c r="FVZ2" s="6"/>
      <c r="FWA2" s="6"/>
      <c r="FWB2" s="6"/>
      <c r="FWC2" s="6"/>
      <c r="FWD2" s="6"/>
      <c r="FWE2" s="6"/>
      <c r="FWF2" s="6"/>
      <c r="FWG2" s="6"/>
      <c r="FWH2" s="6"/>
      <c r="FWI2" s="6"/>
      <c r="FWJ2" s="6"/>
      <c r="FWK2" s="6"/>
      <c r="FWL2" s="6"/>
      <c r="FWM2" s="6"/>
      <c r="FWN2" s="6"/>
      <c r="FWO2" s="6"/>
      <c r="FWP2" s="6"/>
      <c r="FWQ2" s="6"/>
      <c r="FWR2" s="6"/>
      <c r="FWS2" s="6"/>
      <c r="FWT2" s="6"/>
      <c r="FWU2" s="6"/>
      <c r="FWV2" s="6"/>
      <c r="FWW2" s="6"/>
      <c r="FWX2" s="6"/>
      <c r="FWY2" s="6"/>
      <c r="FWZ2" s="6"/>
      <c r="FXA2" s="6"/>
      <c r="FXB2" s="6"/>
      <c r="FXC2" s="6"/>
      <c r="FXD2" s="6"/>
      <c r="FXE2" s="6"/>
      <c r="FXF2" s="6"/>
      <c r="FXG2" s="6"/>
      <c r="FXH2" s="6"/>
      <c r="FXI2" s="6"/>
      <c r="FXJ2" s="6"/>
      <c r="FXK2" s="6"/>
      <c r="FXL2" s="6"/>
      <c r="FXM2" s="6"/>
      <c r="FXN2" s="6"/>
      <c r="FXO2" s="6"/>
      <c r="FXP2" s="6"/>
      <c r="FXQ2" s="6"/>
      <c r="FXR2" s="6"/>
      <c r="FXS2" s="6"/>
      <c r="FXT2" s="6"/>
      <c r="FXU2" s="6"/>
      <c r="FXV2" s="6"/>
      <c r="FXW2" s="6"/>
      <c r="FXX2" s="6"/>
      <c r="FXY2" s="6"/>
      <c r="FXZ2" s="6"/>
      <c r="FYA2" s="6"/>
      <c r="FYB2" s="6"/>
      <c r="FYC2" s="6"/>
      <c r="FYD2" s="6"/>
      <c r="FYE2" s="6"/>
      <c r="FYF2" s="6"/>
      <c r="FYG2" s="6"/>
      <c r="FYH2" s="6"/>
      <c r="FYI2" s="6"/>
      <c r="FYJ2" s="6"/>
      <c r="FYK2" s="6"/>
      <c r="FYL2" s="6"/>
      <c r="FYM2" s="6"/>
      <c r="FYN2" s="6"/>
      <c r="FYO2" s="6"/>
      <c r="FYP2" s="6"/>
      <c r="FYQ2" s="6"/>
      <c r="FYR2" s="6"/>
      <c r="FYS2" s="6"/>
      <c r="FYT2" s="6"/>
      <c r="FYU2" s="6"/>
      <c r="FYV2" s="6"/>
      <c r="FYW2" s="6"/>
      <c r="FYX2" s="6"/>
      <c r="FYY2" s="6"/>
      <c r="FYZ2" s="6"/>
      <c r="FZA2" s="6"/>
      <c r="FZB2" s="6"/>
      <c r="FZC2" s="6"/>
      <c r="FZD2" s="6"/>
      <c r="FZE2" s="6"/>
      <c r="FZF2" s="6"/>
      <c r="FZG2" s="6"/>
      <c r="FZH2" s="6"/>
      <c r="FZI2" s="6"/>
      <c r="FZJ2" s="6"/>
      <c r="FZK2" s="6"/>
      <c r="FZL2" s="6"/>
      <c r="FZM2" s="6"/>
      <c r="FZN2" s="6"/>
      <c r="FZO2" s="6"/>
      <c r="FZP2" s="6"/>
      <c r="FZQ2" s="6"/>
      <c r="FZR2" s="6"/>
      <c r="FZS2" s="6"/>
      <c r="FZT2" s="6"/>
      <c r="FZU2" s="6"/>
      <c r="FZV2" s="6"/>
      <c r="FZW2" s="6"/>
      <c r="FZX2" s="6"/>
      <c r="FZY2" s="6"/>
      <c r="FZZ2" s="6"/>
      <c r="GAA2" s="6"/>
      <c r="GAB2" s="6"/>
      <c r="GAC2" s="6"/>
      <c r="GAD2" s="6"/>
      <c r="GAE2" s="6"/>
      <c r="GAF2" s="6"/>
      <c r="GAG2" s="6"/>
      <c r="GAH2" s="6"/>
      <c r="GAI2" s="6"/>
      <c r="GAJ2" s="6"/>
      <c r="GAK2" s="6"/>
      <c r="GAL2" s="6"/>
      <c r="GAM2" s="6"/>
      <c r="GAN2" s="6"/>
      <c r="GAO2" s="6"/>
      <c r="GAP2" s="6"/>
      <c r="GAQ2" s="6"/>
      <c r="GAR2" s="6"/>
      <c r="GAS2" s="6"/>
      <c r="GAT2" s="6"/>
      <c r="GAU2" s="6"/>
      <c r="GAV2" s="6"/>
      <c r="GAW2" s="6"/>
      <c r="GAX2" s="6"/>
      <c r="GAY2" s="6"/>
      <c r="GAZ2" s="6"/>
      <c r="GBA2" s="6"/>
      <c r="GBB2" s="6"/>
      <c r="GBC2" s="6"/>
      <c r="GBD2" s="6"/>
      <c r="GBE2" s="6"/>
      <c r="GBF2" s="6"/>
      <c r="GBG2" s="6"/>
      <c r="GBH2" s="6"/>
      <c r="GBI2" s="6"/>
      <c r="GBJ2" s="6"/>
      <c r="GBK2" s="6"/>
      <c r="GBL2" s="6"/>
      <c r="GBM2" s="6"/>
      <c r="GBN2" s="6"/>
      <c r="GBO2" s="6"/>
      <c r="GBP2" s="6"/>
      <c r="GBQ2" s="6"/>
      <c r="GBR2" s="6"/>
      <c r="GBS2" s="6"/>
      <c r="GBT2" s="6"/>
      <c r="GBU2" s="6"/>
      <c r="GBV2" s="6"/>
      <c r="GBW2" s="6"/>
      <c r="GBX2" s="6"/>
      <c r="GBY2" s="6"/>
      <c r="GBZ2" s="6"/>
      <c r="GCA2" s="6"/>
      <c r="GCB2" s="6"/>
      <c r="GCC2" s="6"/>
      <c r="GCD2" s="6"/>
      <c r="GCE2" s="6"/>
      <c r="GCF2" s="6"/>
      <c r="GCG2" s="6"/>
      <c r="GCH2" s="6"/>
      <c r="GCI2" s="6"/>
      <c r="GCJ2" s="6"/>
      <c r="GCK2" s="6"/>
      <c r="GCL2" s="6"/>
      <c r="GCM2" s="6"/>
      <c r="GCN2" s="6"/>
      <c r="GCO2" s="6"/>
      <c r="GCP2" s="6"/>
      <c r="GCQ2" s="6"/>
      <c r="GCR2" s="6"/>
      <c r="GCS2" s="6"/>
      <c r="GCT2" s="6"/>
      <c r="GCU2" s="6"/>
      <c r="GCV2" s="6"/>
      <c r="GCW2" s="6"/>
      <c r="GCX2" s="6"/>
      <c r="GCY2" s="6"/>
      <c r="GCZ2" s="6"/>
      <c r="GDA2" s="6"/>
      <c r="GDB2" s="6"/>
      <c r="GDC2" s="6"/>
      <c r="GDD2" s="6"/>
      <c r="GDE2" s="6"/>
      <c r="GDF2" s="6"/>
      <c r="GDG2" s="6"/>
      <c r="GDH2" s="6"/>
      <c r="GDI2" s="6"/>
      <c r="GDJ2" s="6"/>
      <c r="GDK2" s="6"/>
      <c r="GDL2" s="6"/>
      <c r="GDM2" s="6"/>
      <c r="GDN2" s="6"/>
      <c r="GDO2" s="6"/>
      <c r="GDP2" s="6"/>
      <c r="GDQ2" s="6"/>
      <c r="GDR2" s="6"/>
      <c r="GDS2" s="6"/>
      <c r="GDT2" s="6"/>
      <c r="GDU2" s="6"/>
      <c r="GDV2" s="6"/>
      <c r="GDW2" s="6"/>
      <c r="GDX2" s="6"/>
      <c r="GDY2" s="6"/>
      <c r="GDZ2" s="6"/>
      <c r="GEA2" s="6"/>
      <c r="GEB2" s="6"/>
      <c r="GEC2" s="6"/>
      <c r="GED2" s="6"/>
      <c r="GEE2" s="6"/>
      <c r="GEF2" s="6"/>
      <c r="GEG2" s="6"/>
      <c r="GEH2" s="6"/>
      <c r="GEI2" s="6"/>
      <c r="GEJ2" s="6"/>
      <c r="GEK2" s="6"/>
      <c r="GEL2" s="6"/>
      <c r="GEM2" s="6"/>
      <c r="GEN2" s="6"/>
      <c r="GEO2" s="6"/>
      <c r="GEP2" s="6"/>
      <c r="GEQ2" s="6"/>
      <c r="GER2" s="6"/>
      <c r="GES2" s="6"/>
      <c r="GET2" s="6"/>
      <c r="GEU2" s="6"/>
      <c r="GEV2" s="6"/>
      <c r="GEW2" s="6"/>
      <c r="GEX2" s="6"/>
      <c r="GEY2" s="6"/>
      <c r="GEZ2" s="6"/>
      <c r="GFA2" s="6"/>
      <c r="GFB2" s="6"/>
      <c r="GFC2" s="6"/>
      <c r="GFD2" s="6"/>
      <c r="GFE2" s="6"/>
      <c r="GFF2" s="6"/>
      <c r="GFG2" s="6"/>
      <c r="GFH2" s="6"/>
      <c r="GFI2" s="6"/>
      <c r="GFJ2" s="6"/>
      <c r="GFK2" s="6"/>
      <c r="GFL2" s="6"/>
      <c r="GFM2" s="6"/>
      <c r="GFN2" s="6"/>
      <c r="GFO2" s="6"/>
      <c r="GFP2" s="6"/>
      <c r="GFQ2" s="6"/>
      <c r="GFR2" s="6"/>
      <c r="GFS2" s="6"/>
      <c r="GFT2" s="6"/>
      <c r="GFU2" s="6"/>
      <c r="GFV2" s="6"/>
      <c r="GFW2" s="6"/>
      <c r="GFX2" s="6"/>
      <c r="GFY2" s="6"/>
      <c r="GFZ2" s="6"/>
      <c r="GGA2" s="6"/>
      <c r="GGB2" s="6"/>
      <c r="GGC2" s="6"/>
      <c r="GGD2" s="6"/>
      <c r="GGE2" s="6"/>
      <c r="GGF2" s="6"/>
      <c r="GGG2" s="6"/>
      <c r="GGH2" s="6"/>
      <c r="GGI2" s="6"/>
      <c r="GGJ2" s="6"/>
      <c r="GGK2" s="6"/>
      <c r="GGL2" s="6"/>
      <c r="GGM2" s="6"/>
      <c r="GGN2" s="6"/>
      <c r="GGO2" s="6"/>
      <c r="GGP2" s="6"/>
      <c r="GGQ2" s="6"/>
      <c r="GGR2" s="6"/>
      <c r="GGS2" s="6"/>
      <c r="GGT2" s="6"/>
      <c r="GGU2" s="6"/>
      <c r="GGV2" s="6"/>
      <c r="GGW2" s="6"/>
      <c r="GGX2" s="6"/>
      <c r="GGY2" s="6"/>
      <c r="GGZ2" s="6"/>
      <c r="GHA2" s="6"/>
      <c r="GHB2" s="6"/>
      <c r="GHC2" s="6"/>
      <c r="GHD2" s="6"/>
      <c r="GHE2" s="6"/>
      <c r="GHF2" s="6"/>
      <c r="GHG2" s="6"/>
      <c r="GHH2" s="6"/>
      <c r="GHI2" s="6"/>
      <c r="GHJ2" s="6"/>
      <c r="GHK2" s="6"/>
      <c r="GHL2" s="6"/>
      <c r="GHM2" s="6"/>
      <c r="GHN2" s="6"/>
      <c r="GHO2" s="6"/>
      <c r="GHP2" s="6"/>
      <c r="GHQ2" s="6"/>
      <c r="GHR2" s="6"/>
      <c r="GHS2" s="6"/>
      <c r="GHT2" s="6"/>
      <c r="GHU2" s="6"/>
      <c r="GHV2" s="6"/>
      <c r="GHW2" s="6"/>
      <c r="GHX2" s="6"/>
      <c r="GHY2" s="6"/>
      <c r="GHZ2" s="6"/>
      <c r="GIA2" s="6"/>
      <c r="GIB2" s="6"/>
      <c r="GIC2" s="6"/>
      <c r="GID2" s="6"/>
      <c r="GIE2" s="6"/>
      <c r="GIF2" s="6"/>
      <c r="GIG2" s="6"/>
      <c r="GIH2" s="6"/>
      <c r="GII2" s="6"/>
      <c r="GIJ2" s="6"/>
      <c r="GIK2" s="6"/>
      <c r="GIL2" s="6"/>
      <c r="GIM2" s="6"/>
      <c r="GIN2" s="6"/>
      <c r="GIO2" s="6"/>
      <c r="GIP2" s="6"/>
      <c r="GIQ2" s="6"/>
      <c r="GIR2" s="6"/>
      <c r="GIS2" s="6"/>
      <c r="GIT2" s="6"/>
      <c r="GIU2" s="6"/>
      <c r="GIV2" s="6"/>
      <c r="GIW2" s="6"/>
      <c r="GIX2" s="6"/>
      <c r="GIY2" s="6"/>
      <c r="GIZ2" s="6"/>
      <c r="GJA2" s="6"/>
      <c r="GJB2" s="6"/>
      <c r="GJC2" s="6"/>
      <c r="GJD2" s="6"/>
      <c r="GJE2" s="6"/>
      <c r="GJF2" s="6"/>
      <c r="GJG2" s="6"/>
      <c r="GJH2" s="6"/>
      <c r="GJI2" s="6"/>
      <c r="GJJ2" s="6"/>
      <c r="GJK2" s="6"/>
      <c r="GJL2" s="6"/>
      <c r="GJM2" s="6"/>
      <c r="GJN2" s="6"/>
      <c r="GJO2" s="6"/>
      <c r="GJP2" s="6"/>
      <c r="GJQ2" s="6"/>
      <c r="GJR2" s="6"/>
      <c r="GJS2" s="6"/>
      <c r="GJT2" s="6"/>
      <c r="GJU2" s="6"/>
      <c r="GJV2" s="6"/>
      <c r="GJW2" s="6"/>
      <c r="GJX2" s="6"/>
      <c r="GJY2" s="6"/>
      <c r="GJZ2" s="6"/>
      <c r="GKA2" s="6"/>
      <c r="GKB2" s="6"/>
      <c r="GKC2" s="6"/>
      <c r="GKD2" s="6"/>
      <c r="GKE2" s="6"/>
      <c r="GKF2" s="6"/>
      <c r="GKG2" s="6"/>
      <c r="GKH2" s="6"/>
      <c r="GKI2" s="6"/>
      <c r="GKJ2" s="6"/>
      <c r="GKK2" s="6"/>
      <c r="GKL2" s="6"/>
      <c r="GKM2" s="6"/>
      <c r="GKN2" s="6"/>
      <c r="GKO2" s="6"/>
      <c r="GKP2" s="6"/>
      <c r="GKQ2" s="6"/>
      <c r="GKR2" s="6"/>
      <c r="GKS2" s="6"/>
      <c r="GKT2" s="6"/>
      <c r="GKU2" s="6"/>
      <c r="GKV2" s="6"/>
      <c r="GKW2" s="6"/>
      <c r="GKX2" s="6"/>
      <c r="GKY2" s="6"/>
      <c r="GKZ2" s="6"/>
      <c r="GLA2" s="6"/>
      <c r="GLB2" s="6"/>
      <c r="GLC2" s="6"/>
      <c r="GLD2" s="6"/>
      <c r="GLE2" s="6"/>
      <c r="GLF2" s="6"/>
      <c r="GLG2" s="6"/>
      <c r="GLH2" s="6"/>
      <c r="GLI2" s="6"/>
      <c r="GLJ2" s="6"/>
      <c r="GLK2" s="6"/>
      <c r="GLL2" s="6"/>
      <c r="GLM2" s="6"/>
      <c r="GLN2" s="6"/>
      <c r="GLO2" s="6"/>
      <c r="GLP2" s="6"/>
      <c r="GLQ2" s="6"/>
      <c r="GLR2" s="6"/>
      <c r="GLS2" s="6"/>
      <c r="GLT2" s="6"/>
      <c r="GLU2" s="6"/>
      <c r="GLV2" s="6"/>
      <c r="GLW2" s="6"/>
      <c r="GLX2" s="6"/>
      <c r="GLY2" s="6"/>
      <c r="GLZ2" s="6"/>
      <c r="GMA2" s="6"/>
      <c r="GMB2" s="6"/>
      <c r="GMC2" s="6"/>
      <c r="GMD2" s="6"/>
      <c r="GME2" s="6"/>
      <c r="GMF2" s="6"/>
      <c r="GMG2" s="6"/>
      <c r="GMH2" s="6"/>
      <c r="GMI2" s="6"/>
      <c r="GMJ2" s="6"/>
      <c r="GMK2" s="6"/>
      <c r="GML2" s="6"/>
      <c r="GMM2" s="6"/>
      <c r="GMN2" s="6"/>
      <c r="GMO2" s="6"/>
      <c r="GMP2" s="6"/>
      <c r="GMQ2" s="6"/>
      <c r="GMR2" s="6"/>
      <c r="GMS2" s="6"/>
      <c r="GMT2" s="6"/>
      <c r="GMU2" s="6"/>
      <c r="GMV2" s="6"/>
      <c r="GMW2" s="6"/>
      <c r="GMX2" s="6"/>
      <c r="GMY2" s="6"/>
      <c r="GMZ2" s="6"/>
      <c r="GNA2" s="6"/>
      <c r="GNB2" s="6"/>
      <c r="GNC2" s="6"/>
      <c r="GND2" s="6"/>
      <c r="GNE2" s="6"/>
      <c r="GNF2" s="6"/>
      <c r="GNG2" s="6"/>
      <c r="GNH2" s="6"/>
      <c r="GNI2" s="6"/>
      <c r="GNJ2" s="6"/>
      <c r="GNK2" s="6"/>
      <c r="GNL2" s="6"/>
      <c r="GNM2" s="6"/>
      <c r="GNN2" s="6"/>
      <c r="GNO2" s="6"/>
      <c r="GNP2" s="6"/>
      <c r="GNQ2" s="6"/>
      <c r="GNR2" s="6"/>
      <c r="GNS2" s="6"/>
      <c r="GNT2" s="6"/>
      <c r="GNU2" s="6"/>
      <c r="GNV2" s="6"/>
      <c r="GNW2" s="6"/>
      <c r="GNX2" s="6"/>
      <c r="GNY2" s="6"/>
      <c r="GNZ2" s="6"/>
      <c r="GOA2" s="6"/>
      <c r="GOB2" s="6"/>
      <c r="GOC2" s="6"/>
      <c r="GOD2" s="6"/>
      <c r="GOE2" s="6"/>
      <c r="GOF2" s="6"/>
      <c r="GOG2" s="6"/>
      <c r="GOH2" s="6"/>
      <c r="GOI2" s="6"/>
      <c r="GOJ2" s="6"/>
      <c r="GOK2" s="6"/>
      <c r="GOL2" s="6"/>
      <c r="GOM2" s="6"/>
      <c r="GON2" s="6"/>
      <c r="GOO2" s="6"/>
      <c r="GOP2" s="6"/>
      <c r="GOQ2" s="6"/>
      <c r="GOR2" s="6"/>
      <c r="GOS2" s="6"/>
      <c r="GOT2" s="6"/>
      <c r="GOU2" s="6"/>
      <c r="GOV2" s="6"/>
      <c r="GOW2" s="6"/>
      <c r="GOX2" s="6"/>
      <c r="GOY2" s="6"/>
      <c r="GOZ2" s="6"/>
      <c r="GPA2" s="6"/>
      <c r="GPB2" s="6"/>
      <c r="GPC2" s="6"/>
      <c r="GPD2" s="6"/>
      <c r="GPE2" s="6"/>
      <c r="GPF2" s="6"/>
      <c r="GPG2" s="6"/>
      <c r="GPH2" s="6"/>
      <c r="GPI2" s="6"/>
      <c r="GPJ2" s="6"/>
      <c r="GPK2" s="6"/>
      <c r="GPL2" s="6"/>
      <c r="GPM2" s="6"/>
      <c r="GPN2" s="6"/>
      <c r="GPO2" s="6"/>
      <c r="GPP2" s="6"/>
      <c r="GPQ2" s="6"/>
      <c r="GPR2" s="6"/>
      <c r="GPS2" s="6"/>
      <c r="GPT2" s="6"/>
      <c r="GPU2" s="6"/>
      <c r="GPV2" s="6"/>
      <c r="GPW2" s="6"/>
      <c r="GPX2" s="6"/>
      <c r="GPY2" s="6"/>
      <c r="GPZ2" s="6"/>
      <c r="GQA2" s="6"/>
      <c r="GQB2" s="6"/>
      <c r="GQC2" s="6"/>
      <c r="GQD2" s="6"/>
      <c r="GQE2" s="6"/>
      <c r="GQF2" s="6"/>
      <c r="GQG2" s="6"/>
      <c r="GQH2" s="6"/>
      <c r="GQI2" s="6"/>
      <c r="GQJ2" s="6"/>
      <c r="GQK2" s="6"/>
      <c r="GQL2" s="6"/>
      <c r="GQM2" s="6"/>
      <c r="GQN2" s="6"/>
      <c r="GQO2" s="6"/>
      <c r="GQP2" s="6"/>
      <c r="GQQ2" s="6"/>
      <c r="GQR2" s="6"/>
      <c r="GQS2" s="6"/>
      <c r="GQT2" s="6"/>
      <c r="GQU2" s="6"/>
      <c r="GQV2" s="6"/>
      <c r="GQW2" s="6"/>
      <c r="GQX2" s="6"/>
      <c r="GQY2" s="6"/>
      <c r="GQZ2" s="6"/>
      <c r="GRA2" s="6"/>
      <c r="GRB2" s="6"/>
      <c r="GRC2" s="6"/>
      <c r="GRD2" s="6"/>
      <c r="GRE2" s="6"/>
      <c r="GRF2" s="6"/>
      <c r="GRG2" s="6"/>
      <c r="GRH2" s="6"/>
      <c r="GRI2" s="6"/>
      <c r="GRJ2" s="6"/>
      <c r="GRK2" s="6"/>
      <c r="GRL2" s="6"/>
      <c r="GRM2" s="6"/>
      <c r="GRN2" s="6"/>
      <c r="GRO2" s="6"/>
      <c r="GRP2" s="6"/>
      <c r="GRQ2" s="6"/>
      <c r="GRR2" s="6"/>
      <c r="GRS2" s="6"/>
      <c r="GRT2" s="6"/>
      <c r="GRU2" s="6"/>
      <c r="GRV2" s="6"/>
      <c r="GRW2" s="6"/>
      <c r="GRX2" s="6"/>
      <c r="GRY2" s="6"/>
      <c r="GRZ2" s="6"/>
      <c r="GSA2" s="6"/>
      <c r="GSB2" s="6"/>
      <c r="GSC2" s="6"/>
      <c r="GSD2" s="6"/>
      <c r="GSE2" s="6"/>
      <c r="GSF2" s="6"/>
      <c r="GSG2" s="6"/>
      <c r="GSH2" s="6"/>
      <c r="GSI2" s="6"/>
      <c r="GSJ2" s="6"/>
      <c r="GSK2" s="6"/>
      <c r="GSL2" s="6"/>
      <c r="GSM2" s="6"/>
      <c r="GSN2" s="6"/>
      <c r="GSO2" s="6"/>
      <c r="GSP2" s="6"/>
      <c r="GSQ2" s="6"/>
      <c r="GSR2" s="6"/>
      <c r="GSS2" s="6"/>
      <c r="GST2" s="6"/>
      <c r="GSU2" s="6"/>
      <c r="GSV2" s="6"/>
      <c r="GSW2" s="6"/>
      <c r="GSX2" s="6"/>
      <c r="GSY2" s="6"/>
      <c r="GSZ2" s="6"/>
      <c r="GTA2" s="6"/>
      <c r="GTB2" s="6"/>
      <c r="GTC2" s="6"/>
      <c r="GTD2" s="6"/>
      <c r="GTE2" s="6"/>
      <c r="GTF2" s="6"/>
      <c r="GTG2" s="6"/>
      <c r="GTH2" s="6"/>
      <c r="GTI2" s="6"/>
      <c r="GTJ2" s="6"/>
      <c r="GTK2" s="6"/>
      <c r="GTL2" s="6"/>
      <c r="GTM2" s="6"/>
      <c r="GTN2" s="6"/>
      <c r="GTO2" s="6"/>
      <c r="GTP2" s="6"/>
      <c r="GTQ2" s="6"/>
      <c r="GTR2" s="6"/>
      <c r="GTS2" s="6"/>
      <c r="GTT2" s="6"/>
      <c r="GTU2" s="6"/>
      <c r="GTV2" s="6"/>
      <c r="GTW2" s="6"/>
      <c r="GTX2" s="6"/>
      <c r="GTY2" s="6"/>
      <c r="GTZ2" s="6"/>
      <c r="GUA2" s="6"/>
      <c r="GUB2" s="6"/>
      <c r="GUC2" s="6"/>
      <c r="GUD2" s="6"/>
      <c r="GUE2" s="6"/>
      <c r="GUF2" s="6"/>
      <c r="GUG2" s="6"/>
      <c r="GUH2" s="6"/>
      <c r="GUI2" s="6"/>
      <c r="GUJ2" s="6"/>
      <c r="GUK2" s="6"/>
      <c r="GUL2" s="6"/>
      <c r="GUM2" s="6"/>
      <c r="GUN2" s="6"/>
      <c r="GUO2" s="6"/>
      <c r="GUP2" s="6"/>
      <c r="GUQ2" s="6"/>
      <c r="GUR2" s="6"/>
      <c r="GUS2" s="6"/>
      <c r="GUT2" s="6"/>
      <c r="GUU2" s="6"/>
      <c r="GUV2" s="6"/>
      <c r="GUW2" s="6"/>
      <c r="GUX2" s="6"/>
      <c r="GUY2" s="6"/>
      <c r="GUZ2" s="6"/>
      <c r="GVA2" s="6"/>
      <c r="GVB2" s="6"/>
      <c r="GVC2" s="6"/>
      <c r="GVD2" s="6"/>
      <c r="GVE2" s="6"/>
      <c r="GVF2" s="6"/>
      <c r="GVG2" s="6"/>
      <c r="GVH2" s="6"/>
      <c r="GVI2" s="6"/>
      <c r="GVJ2" s="6"/>
      <c r="GVK2" s="6"/>
      <c r="GVL2" s="6"/>
      <c r="GVM2" s="6"/>
      <c r="GVN2" s="6"/>
      <c r="GVO2" s="6"/>
      <c r="GVP2" s="6"/>
      <c r="GVQ2" s="6"/>
      <c r="GVR2" s="6"/>
      <c r="GVS2" s="6"/>
      <c r="GVT2" s="6"/>
      <c r="GVU2" s="6"/>
      <c r="GVV2" s="6"/>
      <c r="GVW2" s="6"/>
      <c r="GVX2" s="6"/>
      <c r="GVY2" s="6"/>
      <c r="GVZ2" s="6"/>
      <c r="GWA2" s="6"/>
      <c r="GWB2" s="6"/>
      <c r="GWC2" s="6"/>
      <c r="GWD2" s="6"/>
      <c r="GWE2" s="6"/>
      <c r="GWF2" s="6"/>
      <c r="GWG2" s="6"/>
      <c r="GWH2" s="6"/>
      <c r="GWI2" s="6"/>
      <c r="GWJ2" s="6"/>
      <c r="GWK2" s="6"/>
      <c r="GWL2" s="6"/>
      <c r="GWM2" s="6"/>
      <c r="GWN2" s="6"/>
      <c r="GWO2" s="6"/>
      <c r="GWP2" s="6"/>
      <c r="GWQ2" s="6"/>
      <c r="GWR2" s="6"/>
      <c r="GWS2" s="6"/>
      <c r="GWT2" s="6"/>
      <c r="GWU2" s="6"/>
      <c r="GWV2" s="6"/>
      <c r="GWW2" s="6"/>
      <c r="GWX2" s="6"/>
      <c r="GWY2" s="6"/>
      <c r="GWZ2" s="6"/>
      <c r="GXA2" s="6"/>
      <c r="GXB2" s="6"/>
      <c r="GXC2" s="6"/>
      <c r="GXD2" s="6"/>
      <c r="GXE2" s="6"/>
      <c r="GXF2" s="6"/>
      <c r="GXG2" s="6"/>
      <c r="GXH2" s="6"/>
      <c r="GXI2" s="6"/>
      <c r="GXJ2" s="6"/>
      <c r="GXK2" s="6"/>
      <c r="GXL2" s="6"/>
      <c r="GXM2" s="6"/>
      <c r="GXN2" s="6"/>
      <c r="GXO2" s="6"/>
      <c r="GXP2" s="6"/>
      <c r="GXQ2" s="6"/>
      <c r="GXR2" s="6"/>
      <c r="GXS2" s="6"/>
      <c r="GXT2" s="6"/>
      <c r="GXU2" s="6"/>
      <c r="GXV2" s="6"/>
      <c r="GXW2" s="6"/>
      <c r="GXX2" s="6"/>
      <c r="GXY2" s="6"/>
      <c r="GXZ2" s="6"/>
      <c r="GYA2" s="6"/>
      <c r="GYB2" s="6"/>
      <c r="GYC2" s="6"/>
      <c r="GYD2" s="6"/>
      <c r="GYE2" s="6"/>
      <c r="GYF2" s="6"/>
      <c r="GYG2" s="6"/>
      <c r="GYH2" s="6"/>
      <c r="GYI2" s="6"/>
      <c r="GYJ2" s="6"/>
      <c r="GYK2" s="6"/>
      <c r="GYL2" s="6"/>
      <c r="GYM2" s="6"/>
      <c r="GYN2" s="6"/>
      <c r="GYO2" s="6"/>
      <c r="GYP2" s="6"/>
      <c r="GYQ2" s="6"/>
      <c r="GYR2" s="6"/>
      <c r="GYS2" s="6"/>
      <c r="GYT2" s="6"/>
      <c r="GYU2" s="6"/>
      <c r="GYV2" s="6"/>
      <c r="GYW2" s="6"/>
      <c r="GYX2" s="6"/>
      <c r="GYY2" s="6"/>
      <c r="GYZ2" s="6"/>
      <c r="GZA2" s="6"/>
      <c r="GZB2" s="6"/>
      <c r="GZC2" s="6"/>
      <c r="GZD2" s="6"/>
      <c r="GZE2" s="6"/>
      <c r="GZF2" s="6"/>
      <c r="GZG2" s="6"/>
      <c r="GZH2" s="6"/>
      <c r="GZI2" s="6"/>
      <c r="GZJ2" s="6"/>
      <c r="GZK2" s="6"/>
      <c r="GZL2" s="6"/>
      <c r="GZM2" s="6"/>
      <c r="GZN2" s="6"/>
      <c r="GZO2" s="6"/>
      <c r="GZP2" s="6"/>
      <c r="GZQ2" s="6"/>
      <c r="GZR2" s="6"/>
      <c r="GZS2" s="6"/>
      <c r="GZT2" s="6"/>
      <c r="GZU2" s="6"/>
      <c r="GZV2" s="6"/>
      <c r="GZW2" s="6"/>
      <c r="GZX2" s="6"/>
      <c r="GZY2" s="6"/>
      <c r="GZZ2" s="6"/>
      <c r="HAA2" s="6"/>
      <c r="HAB2" s="6"/>
      <c r="HAC2" s="6"/>
      <c r="HAD2" s="6"/>
      <c r="HAE2" s="6"/>
      <c r="HAF2" s="6"/>
      <c r="HAG2" s="6"/>
      <c r="HAH2" s="6"/>
      <c r="HAI2" s="6"/>
      <c r="HAJ2" s="6"/>
      <c r="HAK2" s="6"/>
      <c r="HAL2" s="6"/>
      <c r="HAM2" s="6"/>
      <c r="HAN2" s="6"/>
      <c r="HAO2" s="6"/>
      <c r="HAP2" s="6"/>
      <c r="HAQ2" s="6"/>
      <c r="HAR2" s="6"/>
      <c r="HAS2" s="6"/>
      <c r="HAT2" s="6"/>
      <c r="HAU2" s="6"/>
      <c r="HAV2" s="6"/>
      <c r="HAW2" s="6"/>
      <c r="HAX2" s="6"/>
      <c r="HAY2" s="6"/>
      <c r="HAZ2" s="6"/>
      <c r="HBA2" s="6"/>
      <c r="HBB2" s="6"/>
      <c r="HBC2" s="6"/>
      <c r="HBD2" s="6"/>
      <c r="HBE2" s="6"/>
      <c r="HBF2" s="6"/>
      <c r="HBG2" s="6"/>
      <c r="HBH2" s="6"/>
      <c r="HBI2" s="6"/>
      <c r="HBJ2" s="6"/>
      <c r="HBK2" s="6"/>
      <c r="HBL2" s="6"/>
      <c r="HBM2" s="6"/>
      <c r="HBN2" s="6"/>
      <c r="HBO2" s="6"/>
      <c r="HBP2" s="6"/>
      <c r="HBQ2" s="6"/>
      <c r="HBR2" s="6"/>
      <c r="HBS2" s="6"/>
      <c r="HBT2" s="6"/>
      <c r="HBU2" s="6"/>
      <c r="HBV2" s="6"/>
      <c r="HBW2" s="6"/>
      <c r="HBX2" s="6"/>
      <c r="HBY2" s="6"/>
      <c r="HBZ2" s="6"/>
      <c r="HCA2" s="6"/>
      <c r="HCB2" s="6"/>
      <c r="HCC2" s="6"/>
      <c r="HCD2" s="6"/>
      <c r="HCE2" s="6"/>
      <c r="HCF2" s="6"/>
      <c r="HCG2" s="6"/>
      <c r="HCH2" s="6"/>
      <c r="HCI2" s="6"/>
      <c r="HCJ2" s="6"/>
      <c r="HCK2" s="6"/>
      <c r="HCL2" s="6"/>
      <c r="HCM2" s="6"/>
      <c r="HCN2" s="6"/>
      <c r="HCO2" s="6"/>
      <c r="HCP2" s="6"/>
      <c r="HCQ2" s="6"/>
      <c r="HCR2" s="6"/>
      <c r="HCS2" s="6"/>
      <c r="HCT2" s="6"/>
      <c r="HCU2" s="6"/>
      <c r="HCV2" s="6"/>
      <c r="HCW2" s="6"/>
      <c r="HCX2" s="6"/>
      <c r="HCY2" s="6"/>
      <c r="HCZ2" s="6"/>
      <c r="HDA2" s="6"/>
      <c r="HDB2" s="6"/>
      <c r="HDC2" s="6"/>
      <c r="HDD2" s="6"/>
      <c r="HDE2" s="6"/>
      <c r="HDF2" s="6"/>
      <c r="HDG2" s="6"/>
      <c r="HDH2" s="6"/>
      <c r="HDI2" s="6"/>
      <c r="HDJ2" s="6"/>
      <c r="HDK2" s="6"/>
      <c r="HDL2" s="6"/>
      <c r="HDM2" s="6"/>
      <c r="HDN2" s="6"/>
      <c r="HDO2" s="6"/>
      <c r="HDP2" s="6"/>
      <c r="HDQ2" s="6"/>
      <c r="HDR2" s="6"/>
      <c r="HDS2" s="6"/>
      <c r="HDT2" s="6"/>
      <c r="HDU2" s="6"/>
      <c r="HDV2" s="6"/>
      <c r="HDW2" s="6"/>
      <c r="HDX2" s="6"/>
      <c r="HDY2" s="6"/>
      <c r="HDZ2" s="6"/>
      <c r="HEA2" s="6"/>
      <c r="HEB2" s="6"/>
      <c r="HEC2" s="6"/>
      <c r="HED2" s="6"/>
      <c r="HEE2" s="6"/>
      <c r="HEF2" s="6"/>
      <c r="HEG2" s="6"/>
      <c r="HEH2" s="6"/>
      <c r="HEI2" s="6"/>
      <c r="HEJ2" s="6"/>
      <c r="HEK2" s="6"/>
      <c r="HEL2" s="6"/>
      <c r="HEM2" s="6"/>
      <c r="HEN2" s="6"/>
      <c r="HEO2" s="6"/>
      <c r="HEP2" s="6"/>
      <c r="HEQ2" s="6"/>
      <c r="HER2" s="6"/>
      <c r="HES2" s="6"/>
      <c r="HET2" s="6"/>
      <c r="HEU2" s="6"/>
      <c r="HEV2" s="6"/>
      <c r="HEW2" s="6"/>
      <c r="HEX2" s="6"/>
      <c r="HEY2" s="6"/>
      <c r="HEZ2" s="6"/>
      <c r="HFA2" s="6"/>
      <c r="HFB2" s="6"/>
      <c r="HFC2" s="6"/>
      <c r="HFD2" s="6"/>
      <c r="HFE2" s="6"/>
      <c r="HFF2" s="6"/>
      <c r="HFG2" s="6"/>
      <c r="HFH2" s="6"/>
      <c r="HFI2" s="6"/>
      <c r="HFJ2" s="6"/>
      <c r="HFK2" s="6"/>
      <c r="HFL2" s="6"/>
      <c r="HFM2" s="6"/>
      <c r="HFN2" s="6"/>
      <c r="HFO2" s="6"/>
      <c r="HFP2" s="6"/>
      <c r="HFQ2" s="6"/>
      <c r="HFR2" s="6"/>
      <c r="HFS2" s="6"/>
      <c r="HFT2" s="6"/>
      <c r="HFU2" s="6"/>
      <c r="HFV2" s="6"/>
      <c r="HFW2" s="6"/>
      <c r="HFX2" s="6"/>
      <c r="HFY2" s="6"/>
      <c r="HFZ2" s="6"/>
      <c r="HGA2" s="6"/>
      <c r="HGB2" s="6"/>
      <c r="HGC2" s="6"/>
      <c r="HGD2" s="6"/>
      <c r="HGE2" s="6"/>
      <c r="HGF2" s="6"/>
      <c r="HGG2" s="6"/>
      <c r="HGH2" s="6"/>
      <c r="HGI2" s="6"/>
      <c r="HGJ2" s="6"/>
      <c r="HGK2" s="6"/>
      <c r="HGL2" s="6"/>
      <c r="HGM2" s="6"/>
      <c r="HGN2" s="6"/>
      <c r="HGO2" s="6"/>
      <c r="HGP2" s="6"/>
      <c r="HGQ2" s="6"/>
      <c r="HGR2" s="6"/>
      <c r="HGS2" s="6"/>
      <c r="HGT2" s="6"/>
      <c r="HGU2" s="6"/>
      <c r="HGV2" s="6"/>
      <c r="HGW2" s="6"/>
      <c r="HGX2" s="6"/>
      <c r="HGY2" s="6"/>
      <c r="HGZ2" s="6"/>
      <c r="HHA2" s="6"/>
      <c r="HHB2" s="6"/>
      <c r="HHC2" s="6"/>
      <c r="HHD2" s="6"/>
      <c r="HHE2" s="6"/>
      <c r="HHF2" s="6"/>
      <c r="HHG2" s="6"/>
      <c r="HHH2" s="6"/>
      <c r="HHI2" s="6"/>
      <c r="HHJ2" s="6"/>
      <c r="HHK2" s="6"/>
      <c r="HHL2" s="6"/>
      <c r="HHM2" s="6"/>
      <c r="HHN2" s="6"/>
      <c r="HHO2" s="6"/>
      <c r="HHP2" s="6"/>
      <c r="HHQ2" s="6"/>
      <c r="HHR2" s="6"/>
      <c r="HHS2" s="6"/>
      <c r="HHT2" s="6"/>
      <c r="HHU2" s="6"/>
      <c r="HHV2" s="6"/>
      <c r="HHW2" s="6"/>
      <c r="HHX2" s="6"/>
      <c r="HHY2" s="6"/>
      <c r="HHZ2" s="6"/>
      <c r="HIA2" s="6"/>
      <c r="HIB2" s="6"/>
      <c r="HIC2" s="6"/>
      <c r="HID2" s="6"/>
      <c r="HIE2" s="6"/>
      <c r="HIF2" s="6"/>
      <c r="HIG2" s="6"/>
      <c r="HIH2" s="6"/>
      <c r="HII2" s="6"/>
      <c r="HIJ2" s="6"/>
      <c r="HIK2" s="6"/>
      <c r="HIL2" s="6"/>
      <c r="HIM2" s="6"/>
      <c r="HIN2" s="6"/>
      <c r="HIO2" s="6"/>
      <c r="HIP2" s="6"/>
      <c r="HIQ2" s="6"/>
      <c r="HIR2" s="6"/>
      <c r="HIS2" s="6"/>
      <c r="HIT2" s="6"/>
      <c r="HIU2" s="6"/>
      <c r="HIV2" s="6"/>
      <c r="HIW2" s="6"/>
      <c r="HIX2" s="6"/>
      <c r="HIY2" s="6"/>
      <c r="HIZ2" s="6"/>
      <c r="HJA2" s="6"/>
      <c r="HJB2" s="6"/>
      <c r="HJC2" s="6"/>
      <c r="HJD2" s="6"/>
      <c r="HJE2" s="6"/>
      <c r="HJF2" s="6"/>
      <c r="HJG2" s="6"/>
      <c r="HJH2" s="6"/>
      <c r="HJI2" s="6"/>
      <c r="HJJ2" s="6"/>
      <c r="HJK2" s="6"/>
      <c r="HJL2" s="6"/>
      <c r="HJM2" s="6"/>
      <c r="HJN2" s="6"/>
      <c r="HJO2" s="6"/>
      <c r="HJP2" s="6"/>
      <c r="HJQ2" s="6"/>
      <c r="HJR2" s="6"/>
      <c r="HJS2" s="6"/>
      <c r="HJT2" s="6"/>
      <c r="HJU2" s="6"/>
      <c r="HJV2" s="6"/>
      <c r="HJW2" s="6"/>
      <c r="HJX2" s="6"/>
      <c r="HJY2" s="6"/>
      <c r="HJZ2" s="6"/>
      <c r="HKA2" s="6"/>
      <c r="HKB2" s="6"/>
      <c r="HKC2" s="6"/>
      <c r="HKD2" s="6"/>
      <c r="HKE2" s="6"/>
      <c r="HKF2" s="6"/>
      <c r="HKG2" s="6"/>
      <c r="HKH2" s="6"/>
      <c r="HKI2" s="6"/>
      <c r="HKJ2" s="6"/>
      <c r="HKK2" s="6"/>
      <c r="HKL2" s="6"/>
      <c r="HKM2" s="6"/>
      <c r="HKN2" s="6"/>
      <c r="HKO2" s="6"/>
      <c r="HKP2" s="6"/>
      <c r="HKQ2" s="6"/>
      <c r="HKR2" s="6"/>
      <c r="HKS2" s="6"/>
      <c r="HKT2" s="6"/>
      <c r="HKU2" s="6"/>
      <c r="HKV2" s="6"/>
      <c r="HKW2" s="6"/>
      <c r="HKX2" s="6"/>
      <c r="HKY2" s="6"/>
      <c r="HKZ2" s="6"/>
      <c r="HLA2" s="6"/>
      <c r="HLB2" s="6"/>
      <c r="HLC2" s="6"/>
      <c r="HLD2" s="6"/>
      <c r="HLE2" s="6"/>
      <c r="HLF2" s="6"/>
      <c r="HLG2" s="6"/>
      <c r="HLH2" s="6"/>
      <c r="HLI2" s="6"/>
      <c r="HLJ2" s="6"/>
      <c r="HLK2" s="6"/>
      <c r="HLL2" s="6"/>
      <c r="HLM2" s="6"/>
      <c r="HLN2" s="6"/>
      <c r="HLO2" s="6"/>
      <c r="HLP2" s="6"/>
      <c r="HLQ2" s="6"/>
      <c r="HLR2" s="6"/>
      <c r="HLS2" s="6"/>
      <c r="HLT2" s="6"/>
      <c r="HLU2" s="6"/>
      <c r="HLV2" s="6"/>
      <c r="HLW2" s="6"/>
      <c r="HLX2" s="6"/>
      <c r="HLY2" s="6"/>
      <c r="HLZ2" s="6"/>
      <c r="HMA2" s="6"/>
      <c r="HMB2" s="6"/>
      <c r="HMC2" s="6"/>
      <c r="HMD2" s="6"/>
      <c r="HME2" s="6"/>
      <c r="HMF2" s="6"/>
      <c r="HMG2" s="6"/>
      <c r="HMH2" s="6"/>
      <c r="HMI2" s="6"/>
      <c r="HMJ2" s="6"/>
      <c r="HMK2" s="6"/>
      <c r="HML2" s="6"/>
      <c r="HMM2" s="6"/>
      <c r="HMN2" s="6"/>
      <c r="HMO2" s="6"/>
      <c r="HMP2" s="6"/>
      <c r="HMQ2" s="6"/>
      <c r="HMR2" s="6"/>
      <c r="HMS2" s="6"/>
      <c r="HMT2" s="6"/>
      <c r="HMU2" s="6"/>
      <c r="HMV2" s="6"/>
      <c r="HMW2" s="6"/>
      <c r="HMX2" s="6"/>
      <c r="HMY2" s="6"/>
      <c r="HMZ2" s="6"/>
      <c r="HNA2" s="6"/>
      <c r="HNB2" s="6"/>
      <c r="HNC2" s="6"/>
      <c r="HND2" s="6"/>
      <c r="HNE2" s="6"/>
      <c r="HNF2" s="6"/>
      <c r="HNG2" s="6"/>
      <c r="HNH2" s="6"/>
      <c r="HNI2" s="6"/>
      <c r="HNJ2" s="6"/>
      <c r="HNK2" s="6"/>
      <c r="HNL2" s="6"/>
      <c r="HNM2" s="6"/>
      <c r="HNN2" s="6"/>
      <c r="HNO2" s="6"/>
      <c r="HNP2" s="6"/>
      <c r="HNQ2" s="6"/>
      <c r="HNR2" s="6"/>
      <c r="HNS2" s="6"/>
      <c r="HNT2" s="6"/>
      <c r="HNU2" s="6"/>
      <c r="HNV2" s="6"/>
      <c r="HNW2" s="6"/>
      <c r="HNX2" s="6"/>
      <c r="HNY2" s="6"/>
      <c r="HNZ2" s="6"/>
      <c r="HOA2" s="6"/>
      <c r="HOB2" s="6"/>
      <c r="HOC2" s="6"/>
      <c r="HOD2" s="6"/>
      <c r="HOE2" s="6"/>
      <c r="HOF2" s="6"/>
      <c r="HOG2" s="6"/>
      <c r="HOH2" s="6"/>
      <c r="HOI2" s="6"/>
      <c r="HOJ2" s="6"/>
      <c r="HOK2" s="6"/>
      <c r="HOL2" s="6"/>
      <c r="HOM2" s="6"/>
      <c r="HON2" s="6"/>
      <c r="HOO2" s="6"/>
      <c r="HOP2" s="6"/>
      <c r="HOQ2" s="6"/>
      <c r="HOR2" s="6"/>
      <c r="HOS2" s="6"/>
      <c r="HOT2" s="6"/>
      <c r="HOU2" s="6"/>
      <c r="HOV2" s="6"/>
      <c r="HOW2" s="6"/>
      <c r="HOX2" s="6"/>
      <c r="HOY2" s="6"/>
      <c r="HOZ2" s="6"/>
      <c r="HPA2" s="6"/>
      <c r="HPB2" s="6"/>
      <c r="HPC2" s="6"/>
      <c r="HPD2" s="6"/>
      <c r="HPE2" s="6"/>
      <c r="HPF2" s="6"/>
      <c r="HPG2" s="6"/>
      <c r="HPH2" s="6"/>
      <c r="HPI2" s="6"/>
      <c r="HPJ2" s="6"/>
      <c r="HPK2" s="6"/>
      <c r="HPL2" s="6"/>
      <c r="HPM2" s="6"/>
      <c r="HPN2" s="6"/>
      <c r="HPO2" s="6"/>
      <c r="HPP2" s="6"/>
      <c r="HPQ2" s="6"/>
      <c r="HPR2" s="6"/>
      <c r="HPS2" s="6"/>
      <c r="HPT2" s="6"/>
      <c r="HPU2" s="6"/>
      <c r="HPV2" s="6"/>
      <c r="HPW2" s="6"/>
      <c r="HPX2" s="6"/>
      <c r="HPY2" s="6"/>
      <c r="HPZ2" s="6"/>
      <c r="HQA2" s="6"/>
      <c r="HQB2" s="6"/>
      <c r="HQC2" s="6"/>
      <c r="HQD2" s="6"/>
      <c r="HQE2" s="6"/>
      <c r="HQF2" s="6"/>
      <c r="HQG2" s="6"/>
      <c r="HQH2" s="6"/>
      <c r="HQI2" s="6"/>
      <c r="HQJ2" s="6"/>
      <c r="HQK2" s="6"/>
      <c r="HQL2" s="6"/>
      <c r="HQM2" s="6"/>
      <c r="HQN2" s="6"/>
      <c r="HQO2" s="6"/>
      <c r="HQP2" s="6"/>
      <c r="HQQ2" s="6"/>
      <c r="HQR2" s="6"/>
      <c r="HQS2" s="6"/>
      <c r="HQT2" s="6"/>
      <c r="HQU2" s="6"/>
      <c r="HQV2" s="6"/>
      <c r="HQW2" s="6"/>
      <c r="HQX2" s="6"/>
      <c r="HQY2" s="6"/>
      <c r="HQZ2" s="6"/>
      <c r="HRA2" s="6"/>
      <c r="HRB2" s="6"/>
      <c r="HRC2" s="6"/>
      <c r="HRD2" s="6"/>
      <c r="HRE2" s="6"/>
      <c r="HRF2" s="6"/>
      <c r="HRG2" s="6"/>
      <c r="HRH2" s="6"/>
      <c r="HRI2" s="6"/>
      <c r="HRJ2" s="6"/>
      <c r="HRK2" s="6"/>
      <c r="HRL2" s="6"/>
      <c r="HRM2" s="6"/>
      <c r="HRN2" s="6"/>
      <c r="HRO2" s="6"/>
      <c r="HRP2" s="6"/>
      <c r="HRQ2" s="6"/>
      <c r="HRR2" s="6"/>
      <c r="HRS2" s="6"/>
      <c r="HRT2" s="6"/>
      <c r="HRU2" s="6"/>
      <c r="HRV2" s="6"/>
      <c r="HRW2" s="6"/>
      <c r="HRX2" s="6"/>
      <c r="HRY2" s="6"/>
      <c r="HRZ2" s="6"/>
      <c r="HSA2" s="6"/>
      <c r="HSB2" s="6"/>
      <c r="HSC2" s="6"/>
      <c r="HSD2" s="6"/>
      <c r="HSE2" s="6"/>
      <c r="HSF2" s="6"/>
      <c r="HSG2" s="6"/>
      <c r="HSH2" s="6"/>
      <c r="HSI2" s="6"/>
      <c r="HSJ2" s="6"/>
      <c r="HSK2" s="6"/>
      <c r="HSL2" s="6"/>
      <c r="HSM2" s="6"/>
      <c r="HSN2" s="6"/>
      <c r="HSO2" s="6"/>
      <c r="HSP2" s="6"/>
      <c r="HSQ2" s="6"/>
      <c r="HSR2" s="6"/>
      <c r="HSS2" s="6"/>
      <c r="HST2" s="6"/>
      <c r="HSU2" s="6"/>
      <c r="HSV2" s="6"/>
      <c r="HSW2" s="6"/>
      <c r="HSX2" s="6"/>
      <c r="HSY2" s="6"/>
      <c r="HSZ2" s="6"/>
      <c r="HTA2" s="6"/>
      <c r="HTB2" s="6"/>
      <c r="HTC2" s="6"/>
      <c r="HTD2" s="6"/>
      <c r="HTE2" s="6"/>
      <c r="HTF2" s="6"/>
      <c r="HTG2" s="6"/>
      <c r="HTH2" s="6"/>
      <c r="HTI2" s="6"/>
      <c r="HTJ2" s="6"/>
      <c r="HTK2" s="6"/>
      <c r="HTL2" s="6"/>
      <c r="HTM2" s="6"/>
      <c r="HTN2" s="6"/>
      <c r="HTO2" s="6"/>
      <c r="HTP2" s="6"/>
      <c r="HTQ2" s="6"/>
      <c r="HTR2" s="6"/>
      <c r="HTS2" s="6"/>
      <c r="HTT2" s="6"/>
      <c r="HTU2" s="6"/>
      <c r="HTV2" s="6"/>
      <c r="HTW2" s="6"/>
      <c r="HTX2" s="6"/>
      <c r="HTY2" s="6"/>
      <c r="HTZ2" s="6"/>
      <c r="HUA2" s="6"/>
      <c r="HUB2" s="6"/>
      <c r="HUC2" s="6"/>
      <c r="HUD2" s="6"/>
      <c r="HUE2" s="6"/>
      <c r="HUF2" s="6"/>
      <c r="HUG2" s="6"/>
      <c r="HUH2" s="6"/>
      <c r="HUI2" s="6"/>
      <c r="HUJ2" s="6"/>
      <c r="HUK2" s="6"/>
      <c r="HUL2" s="6"/>
      <c r="HUM2" s="6"/>
      <c r="HUN2" s="6"/>
      <c r="HUO2" s="6"/>
      <c r="HUP2" s="6"/>
      <c r="HUQ2" s="6"/>
      <c r="HUR2" s="6"/>
      <c r="HUS2" s="6"/>
      <c r="HUT2" s="6"/>
      <c r="HUU2" s="6"/>
      <c r="HUV2" s="6"/>
      <c r="HUW2" s="6"/>
      <c r="HUX2" s="6"/>
      <c r="HUY2" s="6"/>
      <c r="HUZ2" s="6"/>
      <c r="HVA2" s="6"/>
      <c r="HVB2" s="6"/>
      <c r="HVC2" s="6"/>
      <c r="HVD2" s="6"/>
      <c r="HVE2" s="6"/>
      <c r="HVF2" s="6"/>
      <c r="HVG2" s="6"/>
      <c r="HVH2" s="6"/>
      <c r="HVI2" s="6"/>
      <c r="HVJ2" s="6"/>
      <c r="HVK2" s="6"/>
      <c r="HVL2" s="6"/>
      <c r="HVM2" s="6"/>
      <c r="HVN2" s="6"/>
      <c r="HVO2" s="6"/>
      <c r="HVP2" s="6"/>
      <c r="HVQ2" s="6"/>
      <c r="HVR2" s="6"/>
      <c r="HVS2" s="6"/>
      <c r="HVT2" s="6"/>
      <c r="HVU2" s="6"/>
      <c r="HVV2" s="6"/>
      <c r="HVW2" s="6"/>
      <c r="HVX2" s="6"/>
      <c r="HVY2" s="6"/>
      <c r="HVZ2" s="6"/>
      <c r="HWA2" s="6"/>
      <c r="HWB2" s="6"/>
      <c r="HWC2" s="6"/>
      <c r="HWD2" s="6"/>
      <c r="HWE2" s="6"/>
      <c r="HWF2" s="6"/>
      <c r="HWG2" s="6"/>
      <c r="HWH2" s="6"/>
      <c r="HWI2" s="6"/>
      <c r="HWJ2" s="6"/>
      <c r="HWK2" s="6"/>
      <c r="HWL2" s="6"/>
      <c r="HWM2" s="6"/>
      <c r="HWN2" s="6"/>
      <c r="HWO2" s="6"/>
      <c r="HWP2" s="6"/>
      <c r="HWQ2" s="6"/>
      <c r="HWR2" s="6"/>
      <c r="HWS2" s="6"/>
      <c r="HWT2" s="6"/>
      <c r="HWU2" s="6"/>
      <c r="HWV2" s="6"/>
      <c r="HWW2" s="6"/>
      <c r="HWX2" s="6"/>
      <c r="HWY2" s="6"/>
      <c r="HWZ2" s="6"/>
      <c r="HXA2" s="6"/>
      <c r="HXB2" s="6"/>
      <c r="HXC2" s="6"/>
      <c r="HXD2" s="6"/>
      <c r="HXE2" s="6"/>
      <c r="HXF2" s="6"/>
      <c r="HXG2" s="6"/>
      <c r="HXH2" s="6"/>
      <c r="HXI2" s="6"/>
      <c r="HXJ2" s="6"/>
      <c r="HXK2" s="6"/>
      <c r="HXL2" s="6"/>
      <c r="HXM2" s="6"/>
      <c r="HXN2" s="6"/>
      <c r="HXO2" s="6"/>
      <c r="HXP2" s="6"/>
      <c r="HXQ2" s="6"/>
      <c r="HXR2" s="6"/>
      <c r="HXS2" s="6"/>
      <c r="HXT2" s="6"/>
      <c r="HXU2" s="6"/>
      <c r="HXV2" s="6"/>
      <c r="HXW2" s="6"/>
      <c r="HXX2" s="6"/>
      <c r="HXY2" s="6"/>
      <c r="HXZ2" s="6"/>
      <c r="HYA2" s="6"/>
      <c r="HYB2" s="6"/>
      <c r="HYC2" s="6"/>
      <c r="HYD2" s="6"/>
      <c r="HYE2" s="6"/>
      <c r="HYF2" s="6"/>
      <c r="HYG2" s="6"/>
      <c r="HYH2" s="6"/>
      <c r="HYI2" s="6"/>
      <c r="HYJ2" s="6"/>
      <c r="HYK2" s="6"/>
      <c r="HYL2" s="6"/>
      <c r="HYM2" s="6"/>
      <c r="HYN2" s="6"/>
      <c r="HYO2" s="6"/>
      <c r="HYP2" s="6"/>
      <c r="HYQ2" s="6"/>
      <c r="HYR2" s="6"/>
      <c r="HYS2" s="6"/>
      <c r="HYT2" s="6"/>
      <c r="HYU2" s="6"/>
      <c r="HYV2" s="6"/>
      <c r="HYW2" s="6"/>
      <c r="HYX2" s="6"/>
      <c r="HYY2" s="6"/>
      <c r="HYZ2" s="6"/>
      <c r="HZA2" s="6"/>
      <c r="HZB2" s="6"/>
      <c r="HZC2" s="6"/>
      <c r="HZD2" s="6"/>
      <c r="HZE2" s="6"/>
      <c r="HZF2" s="6"/>
      <c r="HZG2" s="6"/>
      <c r="HZH2" s="6"/>
      <c r="HZI2" s="6"/>
      <c r="HZJ2" s="6"/>
      <c r="HZK2" s="6"/>
      <c r="HZL2" s="6"/>
      <c r="HZM2" s="6"/>
      <c r="HZN2" s="6"/>
      <c r="HZO2" s="6"/>
      <c r="HZP2" s="6"/>
      <c r="HZQ2" s="6"/>
      <c r="HZR2" s="6"/>
      <c r="HZS2" s="6"/>
      <c r="HZT2" s="6"/>
      <c r="HZU2" s="6"/>
      <c r="HZV2" s="6"/>
      <c r="HZW2" s="6"/>
      <c r="HZX2" s="6"/>
      <c r="HZY2" s="6"/>
      <c r="HZZ2" s="6"/>
      <c r="IAA2" s="6"/>
      <c r="IAB2" s="6"/>
      <c r="IAC2" s="6"/>
      <c r="IAD2" s="6"/>
      <c r="IAE2" s="6"/>
      <c r="IAF2" s="6"/>
      <c r="IAG2" s="6"/>
      <c r="IAH2" s="6"/>
      <c r="IAI2" s="6"/>
      <c r="IAJ2" s="6"/>
      <c r="IAK2" s="6"/>
      <c r="IAL2" s="6"/>
      <c r="IAM2" s="6"/>
      <c r="IAN2" s="6"/>
      <c r="IAO2" s="6"/>
      <c r="IAP2" s="6"/>
      <c r="IAQ2" s="6"/>
      <c r="IAR2" s="6"/>
      <c r="IAS2" s="6"/>
      <c r="IAT2" s="6"/>
      <c r="IAU2" s="6"/>
      <c r="IAV2" s="6"/>
      <c r="IAW2" s="6"/>
      <c r="IAX2" s="6"/>
      <c r="IAY2" s="6"/>
      <c r="IAZ2" s="6"/>
      <c r="IBA2" s="6"/>
      <c r="IBB2" s="6"/>
      <c r="IBC2" s="6"/>
      <c r="IBD2" s="6"/>
      <c r="IBE2" s="6"/>
      <c r="IBF2" s="6"/>
      <c r="IBG2" s="6"/>
      <c r="IBH2" s="6"/>
      <c r="IBI2" s="6"/>
      <c r="IBJ2" s="6"/>
      <c r="IBK2" s="6"/>
      <c r="IBL2" s="6"/>
      <c r="IBM2" s="6"/>
      <c r="IBN2" s="6"/>
      <c r="IBO2" s="6"/>
      <c r="IBP2" s="6"/>
      <c r="IBQ2" s="6"/>
      <c r="IBR2" s="6"/>
      <c r="IBS2" s="6"/>
      <c r="IBT2" s="6"/>
      <c r="IBU2" s="6"/>
      <c r="IBV2" s="6"/>
      <c r="IBW2" s="6"/>
      <c r="IBX2" s="6"/>
      <c r="IBY2" s="6"/>
      <c r="IBZ2" s="6"/>
      <c r="ICA2" s="6"/>
      <c r="ICB2" s="6"/>
      <c r="ICC2" s="6"/>
      <c r="ICD2" s="6"/>
      <c r="ICE2" s="6"/>
      <c r="ICF2" s="6"/>
      <c r="ICG2" s="6"/>
      <c r="ICH2" s="6"/>
      <c r="ICI2" s="6"/>
      <c r="ICJ2" s="6"/>
      <c r="ICK2" s="6"/>
      <c r="ICL2" s="6"/>
      <c r="ICM2" s="6"/>
      <c r="ICN2" s="6"/>
      <c r="ICO2" s="6"/>
      <c r="ICP2" s="6"/>
      <c r="ICQ2" s="6"/>
      <c r="ICR2" s="6"/>
      <c r="ICS2" s="6"/>
      <c r="ICT2" s="6"/>
      <c r="ICU2" s="6"/>
      <c r="ICV2" s="6"/>
      <c r="ICW2" s="6"/>
      <c r="ICX2" s="6"/>
      <c r="ICY2" s="6"/>
      <c r="ICZ2" s="6"/>
      <c r="IDA2" s="6"/>
      <c r="IDB2" s="6"/>
      <c r="IDC2" s="6"/>
      <c r="IDD2" s="6"/>
      <c r="IDE2" s="6"/>
      <c r="IDF2" s="6"/>
      <c r="IDG2" s="6"/>
      <c r="IDH2" s="6"/>
      <c r="IDI2" s="6"/>
      <c r="IDJ2" s="6"/>
      <c r="IDK2" s="6"/>
      <c r="IDL2" s="6"/>
      <c r="IDM2" s="6"/>
      <c r="IDN2" s="6"/>
      <c r="IDO2" s="6"/>
      <c r="IDP2" s="6"/>
      <c r="IDQ2" s="6"/>
      <c r="IDR2" s="6"/>
      <c r="IDS2" s="6"/>
      <c r="IDT2" s="6"/>
      <c r="IDU2" s="6"/>
      <c r="IDV2" s="6"/>
      <c r="IDW2" s="6"/>
      <c r="IDX2" s="6"/>
      <c r="IDY2" s="6"/>
      <c r="IDZ2" s="6"/>
      <c r="IEA2" s="6"/>
      <c r="IEB2" s="6"/>
      <c r="IEC2" s="6"/>
      <c r="IED2" s="6"/>
      <c r="IEE2" s="6"/>
      <c r="IEF2" s="6"/>
      <c r="IEG2" s="6"/>
      <c r="IEH2" s="6"/>
      <c r="IEI2" s="6"/>
      <c r="IEJ2" s="6"/>
      <c r="IEK2" s="6"/>
      <c r="IEL2" s="6"/>
      <c r="IEM2" s="6"/>
      <c r="IEN2" s="6"/>
      <c r="IEO2" s="6"/>
      <c r="IEP2" s="6"/>
      <c r="IEQ2" s="6"/>
      <c r="IER2" s="6"/>
      <c r="IES2" s="6"/>
      <c r="IET2" s="6"/>
      <c r="IEU2" s="6"/>
      <c r="IEV2" s="6"/>
      <c r="IEW2" s="6"/>
      <c r="IEX2" s="6"/>
      <c r="IEY2" s="6"/>
      <c r="IEZ2" s="6"/>
      <c r="IFA2" s="6"/>
      <c r="IFB2" s="6"/>
      <c r="IFC2" s="6"/>
      <c r="IFD2" s="6"/>
      <c r="IFE2" s="6"/>
      <c r="IFF2" s="6"/>
      <c r="IFG2" s="6"/>
      <c r="IFH2" s="6"/>
      <c r="IFI2" s="6"/>
      <c r="IFJ2" s="6"/>
      <c r="IFK2" s="6"/>
      <c r="IFL2" s="6"/>
      <c r="IFM2" s="6"/>
      <c r="IFN2" s="6"/>
      <c r="IFO2" s="6"/>
      <c r="IFP2" s="6"/>
      <c r="IFQ2" s="6"/>
      <c r="IFR2" s="6"/>
      <c r="IFS2" s="6"/>
      <c r="IFT2" s="6"/>
      <c r="IFU2" s="6"/>
      <c r="IFV2" s="6"/>
      <c r="IFW2" s="6"/>
      <c r="IFX2" s="6"/>
      <c r="IFY2" s="6"/>
      <c r="IFZ2" s="6"/>
      <c r="IGA2" s="6"/>
      <c r="IGB2" s="6"/>
      <c r="IGC2" s="6"/>
      <c r="IGD2" s="6"/>
      <c r="IGE2" s="6"/>
      <c r="IGF2" s="6"/>
      <c r="IGG2" s="6"/>
      <c r="IGH2" s="6"/>
      <c r="IGI2" s="6"/>
      <c r="IGJ2" s="6"/>
      <c r="IGK2" s="6"/>
      <c r="IGL2" s="6"/>
      <c r="IGM2" s="6"/>
      <c r="IGN2" s="6"/>
      <c r="IGO2" s="6"/>
      <c r="IGP2" s="6"/>
      <c r="IGQ2" s="6"/>
      <c r="IGR2" s="6"/>
      <c r="IGS2" s="6"/>
      <c r="IGT2" s="6"/>
      <c r="IGU2" s="6"/>
      <c r="IGV2" s="6"/>
      <c r="IGW2" s="6"/>
      <c r="IGX2" s="6"/>
      <c r="IGY2" s="6"/>
      <c r="IGZ2" s="6"/>
      <c r="IHA2" s="6"/>
      <c r="IHB2" s="6"/>
      <c r="IHC2" s="6"/>
      <c r="IHD2" s="6"/>
      <c r="IHE2" s="6"/>
      <c r="IHF2" s="6"/>
      <c r="IHG2" s="6"/>
      <c r="IHH2" s="6"/>
      <c r="IHI2" s="6"/>
      <c r="IHJ2" s="6"/>
      <c r="IHK2" s="6"/>
      <c r="IHL2" s="6"/>
      <c r="IHM2" s="6"/>
      <c r="IHN2" s="6"/>
      <c r="IHO2" s="6"/>
      <c r="IHP2" s="6"/>
      <c r="IHQ2" s="6"/>
      <c r="IHR2" s="6"/>
      <c r="IHS2" s="6"/>
      <c r="IHT2" s="6"/>
      <c r="IHU2" s="6"/>
      <c r="IHV2" s="6"/>
      <c r="IHW2" s="6"/>
      <c r="IHX2" s="6"/>
      <c r="IHY2" s="6"/>
      <c r="IHZ2" s="6"/>
      <c r="IIA2" s="6"/>
      <c r="IIB2" s="6"/>
      <c r="IIC2" s="6"/>
      <c r="IID2" s="6"/>
      <c r="IIE2" s="6"/>
      <c r="IIF2" s="6"/>
      <c r="IIG2" s="6"/>
      <c r="IIH2" s="6"/>
      <c r="III2" s="6"/>
      <c r="IIJ2" s="6"/>
      <c r="IIK2" s="6"/>
      <c r="IIL2" s="6"/>
      <c r="IIM2" s="6"/>
      <c r="IIN2" s="6"/>
      <c r="IIO2" s="6"/>
      <c r="IIP2" s="6"/>
      <c r="IIQ2" s="6"/>
      <c r="IIR2" s="6"/>
      <c r="IIS2" s="6"/>
      <c r="IIT2" s="6"/>
      <c r="IIU2" s="6"/>
      <c r="IIV2" s="6"/>
      <c r="IIW2" s="6"/>
      <c r="IIX2" s="6"/>
      <c r="IIY2" s="6"/>
      <c r="IIZ2" s="6"/>
      <c r="IJA2" s="6"/>
      <c r="IJB2" s="6"/>
      <c r="IJC2" s="6"/>
      <c r="IJD2" s="6"/>
      <c r="IJE2" s="6"/>
      <c r="IJF2" s="6"/>
      <c r="IJG2" s="6"/>
      <c r="IJH2" s="6"/>
      <c r="IJI2" s="6"/>
      <c r="IJJ2" s="6"/>
      <c r="IJK2" s="6"/>
      <c r="IJL2" s="6"/>
      <c r="IJM2" s="6"/>
      <c r="IJN2" s="6"/>
      <c r="IJO2" s="6"/>
      <c r="IJP2" s="6"/>
      <c r="IJQ2" s="6"/>
      <c r="IJR2" s="6"/>
      <c r="IJS2" s="6"/>
      <c r="IJT2" s="6"/>
      <c r="IJU2" s="6"/>
      <c r="IJV2" s="6"/>
      <c r="IJW2" s="6"/>
      <c r="IJX2" s="6"/>
      <c r="IJY2" s="6"/>
      <c r="IJZ2" s="6"/>
      <c r="IKA2" s="6"/>
      <c r="IKB2" s="6"/>
      <c r="IKC2" s="6"/>
      <c r="IKD2" s="6"/>
      <c r="IKE2" s="6"/>
      <c r="IKF2" s="6"/>
      <c r="IKG2" s="6"/>
      <c r="IKH2" s="6"/>
      <c r="IKI2" s="6"/>
      <c r="IKJ2" s="6"/>
      <c r="IKK2" s="6"/>
      <c r="IKL2" s="6"/>
      <c r="IKM2" s="6"/>
      <c r="IKN2" s="6"/>
      <c r="IKO2" s="6"/>
      <c r="IKP2" s="6"/>
      <c r="IKQ2" s="6"/>
      <c r="IKR2" s="6"/>
      <c r="IKS2" s="6"/>
      <c r="IKT2" s="6"/>
      <c r="IKU2" s="6"/>
      <c r="IKV2" s="6"/>
      <c r="IKW2" s="6"/>
      <c r="IKX2" s="6"/>
      <c r="IKY2" s="6"/>
      <c r="IKZ2" s="6"/>
      <c r="ILA2" s="6"/>
      <c r="ILB2" s="6"/>
      <c r="ILC2" s="6"/>
      <c r="ILD2" s="6"/>
      <c r="ILE2" s="6"/>
      <c r="ILF2" s="6"/>
      <c r="ILG2" s="6"/>
      <c r="ILH2" s="6"/>
      <c r="ILI2" s="6"/>
      <c r="ILJ2" s="6"/>
      <c r="ILK2" s="6"/>
      <c r="ILL2" s="6"/>
      <c r="ILM2" s="6"/>
      <c r="ILN2" s="6"/>
      <c r="ILO2" s="6"/>
      <c r="ILP2" s="6"/>
      <c r="ILQ2" s="6"/>
      <c r="ILR2" s="6"/>
      <c r="ILS2" s="6"/>
      <c r="ILT2" s="6"/>
      <c r="ILU2" s="6"/>
      <c r="ILV2" s="6"/>
      <c r="ILW2" s="6"/>
      <c r="ILX2" s="6"/>
      <c r="ILY2" s="6"/>
      <c r="ILZ2" s="6"/>
      <c r="IMA2" s="6"/>
      <c r="IMB2" s="6"/>
      <c r="IMC2" s="6"/>
      <c r="IMD2" s="6"/>
      <c r="IME2" s="6"/>
      <c r="IMF2" s="6"/>
      <c r="IMG2" s="6"/>
      <c r="IMH2" s="6"/>
      <c r="IMI2" s="6"/>
      <c r="IMJ2" s="6"/>
      <c r="IMK2" s="6"/>
      <c r="IML2" s="6"/>
      <c r="IMM2" s="6"/>
      <c r="IMN2" s="6"/>
      <c r="IMO2" s="6"/>
      <c r="IMP2" s="6"/>
      <c r="IMQ2" s="6"/>
      <c r="IMR2" s="6"/>
      <c r="IMS2" s="6"/>
      <c r="IMT2" s="6"/>
      <c r="IMU2" s="6"/>
      <c r="IMV2" s="6"/>
      <c r="IMW2" s="6"/>
      <c r="IMX2" s="6"/>
      <c r="IMY2" s="6"/>
      <c r="IMZ2" s="6"/>
      <c r="INA2" s="6"/>
      <c r="INB2" s="6"/>
      <c r="INC2" s="6"/>
      <c r="IND2" s="6"/>
      <c r="INE2" s="6"/>
      <c r="INF2" s="6"/>
      <c r="ING2" s="6"/>
      <c r="INH2" s="6"/>
      <c r="INI2" s="6"/>
      <c r="INJ2" s="6"/>
      <c r="INK2" s="6"/>
      <c r="INL2" s="6"/>
      <c r="INM2" s="6"/>
      <c r="INN2" s="6"/>
      <c r="INO2" s="6"/>
      <c r="INP2" s="6"/>
      <c r="INQ2" s="6"/>
      <c r="INR2" s="6"/>
      <c r="INS2" s="6"/>
      <c r="INT2" s="6"/>
      <c r="INU2" s="6"/>
      <c r="INV2" s="6"/>
      <c r="INW2" s="6"/>
      <c r="INX2" s="6"/>
      <c r="INY2" s="6"/>
      <c r="INZ2" s="6"/>
      <c r="IOA2" s="6"/>
      <c r="IOB2" s="6"/>
      <c r="IOC2" s="6"/>
      <c r="IOD2" s="6"/>
      <c r="IOE2" s="6"/>
      <c r="IOF2" s="6"/>
      <c r="IOG2" s="6"/>
      <c r="IOH2" s="6"/>
      <c r="IOI2" s="6"/>
      <c r="IOJ2" s="6"/>
      <c r="IOK2" s="6"/>
      <c r="IOL2" s="6"/>
      <c r="IOM2" s="6"/>
      <c r="ION2" s="6"/>
      <c r="IOO2" s="6"/>
      <c r="IOP2" s="6"/>
      <c r="IOQ2" s="6"/>
      <c r="IOR2" s="6"/>
      <c r="IOS2" s="6"/>
      <c r="IOT2" s="6"/>
      <c r="IOU2" s="6"/>
      <c r="IOV2" s="6"/>
      <c r="IOW2" s="6"/>
      <c r="IOX2" s="6"/>
      <c r="IOY2" s="6"/>
      <c r="IOZ2" s="6"/>
      <c r="IPA2" s="6"/>
      <c r="IPB2" s="6"/>
      <c r="IPC2" s="6"/>
      <c r="IPD2" s="6"/>
      <c r="IPE2" s="6"/>
      <c r="IPF2" s="6"/>
      <c r="IPG2" s="6"/>
      <c r="IPH2" s="6"/>
      <c r="IPI2" s="6"/>
      <c r="IPJ2" s="6"/>
      <c r="IPK2" s="6"/>
      <c r="IPL2" s="6"/>
      <c r="IPM2" s="6"/>
      <c r="IPN2" s="6"/>
      <c r="IPO2" s="6"/>
      <c r="IPP2" s="6"/>
      <c r="IPQ2" s="6"/>
      <c r="IPR2" s="6"/>
      <c r="IPS2" s="6"/>
      <c r="IPT2" s="6"/>
      <c r="IPU2" s="6"/>
      <c r="IPV2" s="6"/>
      <c r="IPW2" s="6"/>
      <c r="IPX2" s="6"/>
      <c r="IPY2" s="6"/>
      <c r="IPZ2" s="6"/>
      <c r="IQA2" s="6"/>
      <c r="IQB2" s="6"/>
      <c r="IQC2" s="6"/>
      <c r="IQD2" s="6"/>
      <c r="IQE2" s="6"/>
      <c r="IQF2" s="6"/>
      <c r="IQG2" s="6"/>
      <c r="IQH2" s="6"/>
      <c r="IQI2" s="6"/>
      <c r="IQJ2" s="6"/>
      <c r="IQK2" s="6"/>
      <c r="IQL2" s="6"/>
      <c r="IQM2" s="6"/>
      <c r="IQN2" s="6"/>
      <c r="IQO2" s="6"/>
      <c r="IQP2" s="6"/>
      <c r="IQQ2" s="6"/>
      <c r="IQR2" s="6"/>
      <c r="IQS2" s="6"/>
      <c r="IQT2" s="6"/>
      <c r="IQU2" s="6"/>
      <c r="IQV2" s="6"/>
      <c r="IQW2" s="6"/>
      <c r="IQX2" s="6"/>
      <c r="IQY2" s="6"/>
      <c r="IQZ2" s="6"/>
      <c r="IRA2" s="6"/>
      <c r="IRB2" s="6"/>
      <c r="IRC2" s="6"/>
      <c r="IRD2" s="6"/>
      <c r="IRE2" s="6"/>
      <c r="IRF2" s="6"/>
      <c r="IRG2" s="6"/>
      <c r="IRH2" s="6"/>
      <c r="IRI2" s="6"/>
      <c r="IRJ2" s="6"/>
      <c r="IRK2" s="6"/>
      <c r="IRL2" s="6"/>
      <c r="IRM2" s="6"/>
      <c r="IRN2" s="6"/>
      <c r="IRO2" s="6"/>
      <c r="IRP2" s="6"/>
      <c r="IRQ2" s="6"/>
      <c r="IRR2" s="6"/>
      <c r="IRS2" s="6"/>
      <c r="IRT2" s="6"/>
      <c r="IRU2" s="6"/>
      <c r="IRV2" s="6"/>
      <c r="IRW2" s="6"/>
      <c r="IRX2" s="6"/>
      <c r="IRY2" s="6"/>
      <c r="IRZ2" s="6"/>
      <c r="ISA2" s="6"/>
      <c r="ISB2" s="6"/>
      <c r="ISC2" s="6"/>
      <c r="ISD2" s="6"/>
      <c r="ISE2" s="6"/>
      <c r="ISF2" s="6"/>
      <c r="ISG2" s="6"/>
      <c r="ISH2" s="6"/>
      <c r="ISI2" s="6"/>
      <c r="ISJ2" s="6"/>
      <c r="ISK2" s="6"/>
      <c r="ISL2" s="6"/>
      <c r="ISM2" s="6"/>
      <c r="ISN2" s="6"/>
      <c r="ISO2" s="6"/>
      <c r="ISP2" s="6"/>
      <c r="ISQ2" s="6"/>
      <c r="ISR2" s="6"/>
      <c r="ISS2" s="6"/>
      <c r="IST2" s="6"/>
      <c r="ISU2" s="6"/>
      <c r="ISV2" s="6"/>
      <c r="ISW2" s="6"/>
      <c r="ISX2" s="6"/>
      <c r="ISY2" s="6"/>
      <c r="ISZ2" s="6"/>
      <c r="ITA2" s="6"/>
      <c r="ITB2" s="6"/>
      <c r="ITC2" s="6"/>
      <c r="ITD2" s="6"/>
      <c r="ITE2" s="6"/>
      <c r="ITF2" s="6"/>
      <c r="ITG2" s="6"/>
      <c r="ITH2" s="6"/>
      <c r="ITI2" s="6"/>
      <c r="ITJ2" s="6"/>
      <c r="ITK2" s="6"/>
      <c r="ITL2" s="6"/>
      <c r="ITM2" s="6"/>
      <c r="ITN2" s="6"/>
      <c r="ITO2" s="6"/>
      <c r="ITP2" s="6"/>
      <c r="ITQ2" s="6"/>
      <c r="ITR2" s="6"/>
      <c r="ITS2" s="6"/>
      <c r="ITT2" s="6"/>
      <c r="ITU2" s="6"/>
      <c r="ITV2" s="6"/>
      <c r="ITW2" s="6"/>
      <c r="ITX2" s="6"/>
      <c r="ITY2" s="6"/>
      <c r="ITZ2" s="6"/>
      <c r="IUA2" s="6"/>
      <c r="IUB2" s="6"/>
      <c r="IUC2" s="6"/>
      <c r="IUD2" s="6"/>
      <c r="IUE2" s="6"/>
      <c r="IUF2" s="6"/>
      <c r="IUG2" s="6"/>
      <c r="IUH2" s="6"/>
      <c r="IUI2" s="6"/>
      <c r="IUJ2" s="6"/>
      <c r="IUK2" s="6"/>
      <c r="IUL2" s="6"/>
      <c r="IUM2" s="6"/>
      <c r="IUN2" s="6"/>
      <c r="IUO2" s="6"/>
      <c r="IUP2" s="6"/>
      <c r="IUQ2" s="6"/>
      <c r="IUR2" s="6"/>
      <c r="IUS2" s="6"/>
      <c r="IUT2" s="6"/>
      <c r="IUU2" s="6"/>
      <c r="IUV2" s="6"/>
      <c r="IUW2" s="6"/>
      <c r="IUX2" s="6"/>
      <c r="IUY2" s="6"/>
      <c r="IUZ2" s="6"/>
      <c r="IVA2" s="6"/>
      <c r="IVB2" s="6"/>
      <c r="IVC2" s="6"/>
      <c r="IVD2" s="6"/>
      <c r="IVE2" s="6"/>
      <c r="IVF2" s="6"/>
      <c r="IVG2" s="6"/>
      <c r="IVH2" s="6"/>
      <c r="IVI2" s="6"/>
      <c r="IVJ2" s="6"/>
      <c r="IVK2" s="6"/>
      <c r="IVL2" s="6"/>
      <c r="IVM2" s="6"/>
      <c r="IVN2" s="6"/>
      <c r="IVO2" s="6"/>
      <c r="IVP2" s="6"/>
      <c r="IVQ2" s="6"/>
      <c r="IVR2" s="6"/>
      <c r="IVS2" s="6"/>
      <c r="IVT2" s="6"/>
      <c r="IVU2" s="6"/>
      <c r="IVV2" s="6"/>
      <c r="IVW2" s="6"/>
      <c r="IVX2" s="6"/>
      <c r="IVY2" s="6"/>
      <c r="IVZ2" s="6"/>
      <c r="IWA2" s="6"/>
      <c r="IWB2" s="6"/>
      <c r="IWC2" s="6"/>
      <c r="IWD2" s="6"/>
      <c r="IWE2" s="6"/>
      <c r="IWF2" s="6"/>
      <c r="IWG2" s="6"/>
      <c r="IWH2" s="6"/>
      <c r="IWI2" s="6"/>
      <c r="IWJ2" s="6"/>
      <c r="IWK2" s="6"/>
      <c r="IWL2" s="6"/>
      <c r="IWM2" s="6"/>
      <c r="IWN2" s="6"/>
      <c r="IWO2" s="6"/>
      <c r="IWP2" s="6"/>
      <c r="IWQ2" s="6"/>
      <c r="IWR2" s="6"/>
      <c r="IWS2" s="6"/>
      <c r="IWT2" s="6"/>
      <c r="IWU2" s="6"/>
      <c r="IWV2" s="6"/>
      <c r="IWW2" s="6"/>
      <c r="IWX2" s="6"/>
      <c r="IWY2" s="6"/>
      <c r="IWZ2" s="6"/>
      <c r="IXA2" s="6"/>
      <c r="IXB2" s="6"/>
      <c r="IXC2" s="6"/>
      <c r="IXD2" s="6"/>
      <c r="IXE2" s="6"/>
      <c r="IXF2" s="6"/>
      <c r="IXG2" s="6"/>
      <c r="IXH2" s="6"/>
      <c r="IXI2" s="6"/>
      <c r="IXJ2" s="6"/>
      <c r="IXK2" s="6"/>
      <c r="IXL2" s="6"/>
      <c r="IXM2" s="6"/>
      <c r="IXN2" s="6"/>
      <c r="IXO2" s="6"/>
      <c r="IXP2" s="6"/>
      <c r="IXQ2" s="6"/>
      <c r="IXR2" s="6"/>
      <c r="IXS2" s="6"/>
      <c r="IXT2" s="6"/>
      <c r="IXU2" s="6"/>
      <c r="IXV2" s="6"/>
      <c r="IXW2" s="6"/>
      <c r="IXX2" s="6"/>
      <c r="IXY2" s="6"/>
      <c r="IXZ2" s="6"/>
      <c r="IYA2" s="6"/>
      <c r="IYB2" s="6"/>
      <c r="IYC2" s="6"/>
      <c r="IYD2" s="6"/>
      <c r="IYE2" s="6"/>
      <c r="IYF2" s="6"/>
      <c r="IYG2" s="6"/>
      <c r="IYH2" s="6"/>
      <c r="IYI2" s="6"/>
      <c r="IYJ2" s="6"/>
      <c r="IYK2" s="6"/>
      <c r="IYL2" s="6"/>
      <c r="IYM2" s="6"/>
      <c r="IYN2" s="6"/>
      <c r="IYO2" s="6"/>
      <c r="IYP2" s="6"/>
      <c r="IYQ2" s="6"/>
      <c r="IYR2" s="6"/>
      <c r="IYS2" s="6"/>
      <c r="IYT2" s="6"/>
      <c r="IYU2" s="6"/>
      <c r="IYV2" s="6"/>
      <c r="IYW2" s="6"/>
      <c r="IYX2" s="6"/>
      <c r="IYY2" s="6"/>
      <c r="IYZ2" s="6"/>
      <c r="IZA2" s="6"/>
      <c r="IZB2" s="6"/>
      <c r="IZC2" s="6"/>
      <c r="IZD2" s="6"/>
      <c r="IZE2" s="6"/>
      <c r="IZF2" s="6"/>
      <c r="IZG2" s="6"/>
      <c r="IZH2" s="6"/>
      <c r="IZI2" s="6"/>
      <c r="IZJ2" s="6"/>
      <c r="IZK2" s="6"/>
      <c r="IZL2" s="6"/>
      <c r="IZM2" s="6"/>
      <c r="IZN2" s="6"/>
      <c r="IZO2" s="6"/>
      <c r="IZP2" s="6"/>
      <c r="IZQ2" s="6"/>
      <c r="IZR2" s="6"/>
      <c r="IZS2" s="6"/>
      <c r="IZT2" s="6"/>
      <c r="IZU2" s="6"/>
      <c r="IZV2" s="6"/>
      <c r="IZW2" s="6"/>
      <c r="IZX2" s="6"/>
      <c r="IZY2" s="6"/>
      <c r="IZZ2" s="6"/>
      <c r="JAA2" s="6"/>
      <c r="JAB2" s="6"/>
      <c r="JAC2" s="6"/>
      <c r="JAD2" s="6"/>
      <c r="JAE2" s="6"/>
      <c r="JAF2" s="6"/>
      <c r="JAG2" s="6"/>
      <c r="JAH2" s="6"/>
      <c r="JAI2" s="6"/>
      <c r="JAJ2" s="6"/>
      <c r="JAK2" s="6"/>
      <c r="JAL2" s="6"/>
      <c r="JAM2" s="6"/>
      <c r="JAN2" s="6"/>
      <c r="JAO2" s="6"/>
      <c r="JAP2" s="6"/>
      <c r="JAQ2" s="6"/>
      <c r="JAR2" s="6"/>
      <c r="JAS2" s="6"/>
      <c r="JAT2" s="6"/>
      <c r="JAU2" s="6"/>
      <c r="JAV2" s="6"/>
      <c r="JAW2" s="6"/>
      <c r="JAX2" s="6"/>
      <c r="JAY2" s="6"/>
      <c r="JAZ2" s="6"/>
      <c r="JBA2" s="6"/>
      <c r="JBB2" s="6"/>
      <c r="JBC2" s="6"/>
      <c r="JBD2" s="6"/>
      <c r="JBE2" s="6"/>
      <c r="JBF2" s="6"/>
      <c r="JBG2" s="6"/>
      <c r="JBH2" s="6"/>
      <c r="JBI2" s="6"/>
      <c r="JBJ2" s="6"/>
      <c r="JBK2" s="6"/>
      <c r="JBL2" s="6"/>
      <c r="JBM2" s="6"/>
      <c r="JBN2" s="6"/>
      <c r="JBO2" s="6"/>
      <c r="JBP2" s="6"/>
      <c r="JBQ2" s="6"/>
      <c r="JBR2" s="6"/>
      <c r="JBS2" s="6"/>
      <c r="JBT2" s="6"/>
      <c r="JBU2" s="6"/>
      <c r="JBV2" s="6"/>
      <c r="JBW2" s="6"/>
      <c r="JBX2" s="6"/>
      <c r="JBY2" s="6"/>
      <c r="JBZ2" s="6"/>
      <c r="JCA2" s="6"/>
      <c r="JCB2" s="6"/>
      <c r="JCC2" s="6"/>
      <c r="JCD2" s="6"/>
      <c r="JCE2" s="6"/>
      <c r="JCF2" s="6"/>
      <c r="JCG2" s="6"/>
      <c r="JCH2" s="6"/>
      <c r="JCI2" s="6"/>
      <c r="JCJ2" s="6"/>
      <c r="JCK2" s="6"/>
      <c r="JCL2" s="6"/>
      <c r="JCM2" s="6"/>
      <c r="JCN2" s="6"/>
      <c r="JCO2" s="6"/>
      <c r="JCP2" s="6"/>
      <c r="JCQ2" s="6"/>
      <c r="JCR2" s="6"/>
      <c r="JCS2" s="6"/>
      <c r="JCT2" s="6"/>
      <c r="JCU2" s="6"/>
      <c r="JCV2" s="6"/>
      <c r="JCW2" s="6"/>
      <c r="JCX2" s="6"/>
      <c r="JCY2" s="6"/>
      <c r="JCZ2" s="6"/>
      <c r="JDA2" s="6"/>
      <c r="JDB2" s="6"/>
      <c r="JDC2" s="6"/>
      <c r="JDD2" s="6"/>
      <c r="JDE2" s="6"/>
      <c r="JDF2" s="6"/>
      <c r="JDG2" s="6"/>
      <c r="JDH2" s="6"/>
      <c r="JDI2" s="6"/>
      <c r="JDJ2" s="6"/>
      <c r="JDK2" s="6"/>
      <c r="JDL2" s="6"/>
      <c r="JDM2" s="6"/>
      <c r="JDN2" s="6"/>
      <c r="JDO2" s="6"/>
      <c r="JDP2" s="6"/>
      <c r="JDQ2" s="6"/>
      <c r="JDR2" s="6"/>
      <c r="JDS2" s="6"/>
      <c r="JDT2" s="6"/>
      <c r="JDU2" s="6"/>
      <c r="JDV2" s="6"/>
      <c r="JDW2" s="6"/>
      <c r="JDX2" s="6"/>
      <c r="JDY2" s="6"/>
      <c r="JDZ2" s="6"/>
      <c r="JEA2" s="6"/>
      <c r="JEB2" s="6"/>
      <c r="JEC2" s="6"/>
      <c r="JED2" s="6"/>
      <c r="JEE2" s="6"/>
      <c r="JEF2" s="6"/>
      <c r="JEG2" s="6"/>
      <c r="JEH2" s="6"/>
      <c r="JEI2" s="6"/>
      <c r="JEJ2" s="6"/>
      <c r="JEK2" s="6"/>
      <c r="JEL2" s="6"/>
      <c r="JEM2" s="6"/>
      <c r="JEN2" s="6"/>
      <c r="JEO2" s="6"/>
      <c r="JEP2" s="6"/>
      <c r="JEQ2" s="6"/>
      <c r="JER2" s="6"/>
      <c r="JES2" s="6"/>
      <c r="JET2" s="6"/>
      <c r="JEU2" s="6"/>
      <c r="JEV2" s="6"/>
      <c r="JEW2" s="6"/>
      <c r="JEX2" s="6"/>
      <c r="JEY2" s="6"/>
      <c r="JEZ2" s="6"/>
      <c r="JFA2" s="6"/>
      <c r="JFB2" s="6"/>
      <c r="JFC2" s="6"/>
      <c r="JFD2" s="6"/>
      <c r="JFE2" s="6"/>
      <c r="JFF2" s="6"/>
      <c r="JFG2" s="6"/>
      <c r="JFH2" s="6"/>
      <c r="JFI2" s="6"/>
      <c r="JFJ2" s="6"/>
      <c r="JFK2" s="6"/>
      <c r="JFL2" s="6"/>
      <c r="JFM2" s="6"/>
      <c r="JFN2" s="6"/>
      <c r="JFO2" s="6"/>
      <c r="JFP2" s="6"/>
      <c r="JFQ2" s="6"/>
      <c r="JFR2" s="6"/>
      <c r="JFS2" s="6"/>
      <c r="JFT2" s="6"/>
      <c r="JFU2" s="6"/>
      <c r="JFV2" s="6"/>
      <c r="JFW2" s="6"/>
      <c r="JFX2" s="6"/>
      <c r="JFY2" s="6"/>
      <c r="JFZ2" s="6"/>
      <c r="JGA2" s="6"/>
      <c r="JGB2" s="6"/>
      <c r="JGC2" s="6"/>
      <c r="JGD2" s="6"/>
      <c r="JGE2" s="6"/>
      <c r="JGF2" s="6"/>
      <c r="JGG2" s="6"/>
      <c r="JGH2" s="6"/>
      <c r="JGI2" s="6"/>
      <c r="JGJ2" s="6"/>
      <c r="JGK2" s="6"/>
      <c r="JGL2" s="6"/>
      <c r="JGM2" s="6"/>
      <c r="JGN2" s="6"/>
      <c r="JGO2" s="6"/>
      <c r="JGP2" s="6"/>
      <c r="JGQ2" s="6"/>
      <c r="JGR2" s="6"/>
      <c r="JGS2" s="6"/>
      <c r="JGT2" s="6"/>
      <c r="JGU2" s="6"/>
      <c r="JGV2" s="6"/>
      <c r="JGW2" s="6"/>
      <c r="JGX2" s="6"/>
      <c r="JGY2" s="6"/>
      <c r="JGZ2" s="6"/>
      <c r="JHA2" s="6"/>
      <c r="JHB2" s="6"/>
      <c r="JHC2" s="6"/>
      <c r="JHD2" s="6"/>
      <c r="JHE2" s="6"/>
      <c r="JHF2" s="6"/>
      <c r="JHG2" s="6"/>
      <c r="JHH2" s="6"/>
      <c r="JHI2" s="6"/>
      <c r="JHJ2" s="6"/>
      <c r="JHK2" s="6"/>
      <c r="JHL2" s="6"/>
      <c r="JHM2" s="6"/>
      <c r="JHN2" s="6"/>
      <c r="JHO2" s="6"/>
      <c r="JHP2" s="6"/>
      <c r="JHQ2" s="6"/>
      <c r="JHR2" s="6"/>
      <c r="JHS2" s="6"/>
      <c r="JHT2" s="6"/>
      <c r="JHU2" s="6"/>
      <c r="JHV2" s="6"/>
      <c r="JHW2" s="6"/>
      <c r="JHX2" s="6"/>
      <c r="JHY2" s="6"/>
      <c r="JHZ2" s="6"/>
      <c r="JIA2" s="6"/>
      <c r="JIB2" s="6"/>
      <c r="JIC2" s="6"/>
      <c r="JID2" s="6"/>
      <c r="JIE2" s="6"/>
      <c r="JIF2" s="6"/>
      <c r="JIG2" s="6"/>
      <c r="JIH2" s="6"/>
      <c r="JII2" s="6"/>
      <c r="JIJ2" s="6"/>
      <c r="JIK2" s="6"/>
      <c r="JIL2" s="6"/>
      <c r="JIM2" s="6"/>
      <c r="JIN2" s="6"/>
      <c r="JIO2" s="6"/>
      <c r="JIP2" s="6"/>
      <c r="JIQ2" s="6"/>
      <c r="JIR2" s="6"/>
      <c r="JIS2" s="6"/>
      <c r="JIT2" s="6"/>
      <c r="JIU2" s="6"/>
      <c r="JIV2" s="6"/>
      <c r="JIW2" s="6"/>
      <c r="JIX2" s="6"/>
      <c r="JIY2" s="6"/>
      <c r="JIZ2" s="6"/>
      <c r="JJA2" s="6"/>
      <c r="JJB2" s="6"/>
      <c r="JJC2" s="6"/>
      <c r="JJD2" s="6"/>
      <c r="JJE2" s="6"/>
      <c r="JJF2" s="6"/>
      <c r="JJG2" s="6"/>
      <c r="JJH2" s="6"/>
      <c r="JJI2" s="6"/>
      <c r="JJJ2" s="6"/>
      <c r="JJK2" s="6"/>
      <c r="JJL2" s="6"/>
      <c r="JJM2" s="6"/>
      <c r="JJN2" s="6"/>
      <c r="JJO2" s="6"/>
      <c r="JJP2" s="6"/>
      <c r="JJQ2" s="6"/>
      <c r="JJR2" s="6"/>
      <c r="JJS2" s="6"/>
      <c r="JJT2" s="6"/>
      <c r="JJU2" s="6"/>
      <c r="JJV2" s="6"/>
      <c r="JJW2" s="6"/>
      <c r="JJX2" s="6"/>
      <c r="JJY2" s="6"/>
      <c r="JJZ2" s="6"/>
      <c r="JKA2" s="6"/>
      <c r="JKB2" s="6"/>
      <c r="JKC2" s="6"/>
      <c r="JKD2" s="6"/>
      <c r="JKE2" s="6"/>
      <c r="JKF2" s="6"/>
      <c r="JKG2" s="6"/>
      <c r="JKH2" s="6"/>
      <c r="JKI2" s="6"/>
      <c r="JKJ2" s="6"/>
      <c r="JKK2" s="6"/>
      <c r="JKL2" s="6"/>
      <c r="JKM2" s="6"/>
      <c r="JKN2" s="6"/>
      <c r="JKO2" s="6"/>
      <c r="JKP2" s="6"/>
      <c r="JKQ2" s="6"/>
      <c r="JKR2" s="6"/>
      <c r="JKS2" s="6"/>
      <c r="JKT2" s="6"/>
      <c r="JKU2" s="6"/>
      <c r="JKV2" s="6"/>
      <c r="JKW2" s="6"/>
      <c r="JKX2" s="6"/>
      <c r="JKY2" s="6"/>
      <c r="JKZ2" s="6"/>
      <c r="JLA2" s="6"/>
      <c r="JLB2" s="6"/>
      <c r="JLC2" s="6"/>
      <c r="JLD2" s="6"/>
      <c r="JLE2" s="6"/>
      <c r="JLF2" s="6"/>
      <c r="JLG2" s="6"/>
      <c r="JLH2" s="6"/>
      <c r="JLI2" s="6"/>
      <c r="JLJ2" s="6"/>
      <c r="JLK2" s="6"/>
      <c r="JLL2" s="6"/>
      <c r="JLM2" s="6"/>
      <c r="JLN2" s="6"/>
      <c r="JLO2" s="6"/>
      <c r="JLP2" s="6"/>
      <c r="JLQ2" s="6"/>
      <c r="JLR2" s="6"/>
      <c r="JLS2" s="6"/>
      <c r="JLT2" s="6"/>
      <c r="JLU2" s="6"/>
      <c r="JLV2" s="6"/>
      <c r="JLW2" s="6"/>
      <c r="JLX2" s="6"/>
      <c r="JLY2" s="6"/>
      <c r="JLZ2" s="6"/>
      <c r="JMA2" s="6"/>
      <c r="JMB2" s="6"/>
      <c r="JMC2" s="6"/>
      <c r="JMD2" s="6"/>
      <c r="JME2" s="6"/>
      <c r="JMF2" s="6"/>
      <c r="JMG2" s="6"/>
      <c r="JMH2" s="6"/>
      <c r="JMI2" s="6"/>
      <c r="JMJ2" s="6"/>
      <c r="JMK2" s="6"/>
      <c r="JML2" s="6"/>
      <c r="JMM2" s="6"/>
      <c r="JMN2" s="6"/>
      <c r="JMO2" s="6"/>
      <c r="JMP2" s="6"/>
      <c r="JMQ2" s="6"/>
      <c r="JMR2" s="6"/>
      <c r="JMS2" s="6"/>
      <c r="JMT2" s="6"/>
      <c r="JMU2" s="6"/>
      <c r="JMV2" s="6"/>
      <c r="JMW2" s="6"/>
      <c r="JMX2" s="6"/>
      <c r="JMY2" s="6"/>
      <c r="JMZ2" s="6"/>
      <c r="JNA2" s="6"/>
      <c r="JNB2" s="6"/>
      <c r="JNC2" s="6"/>
      <c r="JND2" s="6"/>
      <c r="JNE2" s="6"/>
      <c r="JNF2" s="6"/>
      <c r="JNG2" s="6"/>
      <c r="JNH2" s="6"/>
      <c r="JNI2" s="6"/>
      <c r="JNJ2" s="6"/>
      <c r="JNK2" s="6"/>
      <c r="JNL2" s="6"/>
      <c r="JNM2" s="6"/>
      <c r="JNN2" s="6"/>
      <c r="JNO2" s="6"/>
      <c r="JNP2" s="6"/>
      <c r="JNQ2" s="6"/>
      <c r="JNR2" s="6"/>
      <c r="JNS2" s="6"/>
      <c r="JNT2" s="6"/>
      <c r="JNU2" s="6"/>
      <c r="JNV2" s="6"/>
      <c r="JNW2" s="6"/>
      <c r="JNX2" s="6"/>
      <c r="JNY2" s="6"/>
      <c r="JNZ2" s="6"/>
      <c r="JOA2" s="6"/>
      <c r="JOB2" s="6"/>
      <c r="JOC2" s="6"/>
      <c r="JOD2" s="6"/>
      <c r="JOE2" s="6"/>
      <c r="JOF2" s="6"/>
      <c r="JOG2" s="6"/>
      <c r="JOH2" s="6"/>
      <c r="JOI2" s="6"/>
      <c r="JOJ2" s="6"/>
      <c r="JOK2" s="6"/>
      <c r="JOL2" s="6"/>
      <c r="JOM2" s="6"/>
      <c r="JON2" s="6"/>
      <c r="JOO2" s="6"/>
      <c r="JOP2" s="6"/>
      <c r="JOQ2" s="6"/>
      <c r="JOR2" s="6"/>
      <c r="JOS2" s="6"/>
      <c r="JOT2" s="6"/>
      <c r="JOU2" s="6"/>
      <c r="JOV2" s="6"/>
      <c r="JOW2" s="6"/>
      <c r="JOX2" s="6"/>
      <c r="JOY2" s="6"/>
      <c r="JOZ2" s="6"/>
      <c r="JPA2" s="6"/>
      <c r="JPB2" s="6"/>
      <c r="JPC2" s="6"/>
      <c r="JPD2" s="6"/>
      <c r="JPE2" s="6"/>
      <c r="JPF2" s="6"/>
      <c r="JPG2" s="6"/>
      <c r="JPH2" s="6"/>
      <c r="JPI2" s="6"/>
      <c r="JPJ2" s="6"/>
      <c r="JPK2" s="6"/>
      <c r="JPL2" s="6"/>
      <c r="JPM2" s="6"/>
      <c r="JPN2" s="6"/>
      <c r="JPO2" s="6"/>
      <c r="JPP2" s="6"/>
      <c r="JPQ2" s="6"/>
      <c r="JPR2" s="6"/>
      <c r="JPS2" s="6"/>
      <c r="JPT2" s="6"/>
      <c r="JPU2" s="6"/>
      <c r="JPV2" s="6"/>
      <c r="JPW2" s="6"/>
      <c r="JPX2" s="6"/>
      <c r="JPY2" s="6"/>
      <c r="JPZ2" s="6"/>
      <c r="JQA2" s="6"/>
      <c r="JQB2" s="6"/>
      <c r="JQC2" s="6"/>
      <c r="JQD2" s="6"/>
      <c r="JQE2" s="6"/>
      <c r="JQF2" s="6"/>
      <c r="JQG2" s="6"/>
      <c r="JQH2" s="6"/>
      <c r="JQI2" s="6"/>
      <c r="JQJ2" s="6"/>
      <c r="JQK2" s="6"/>
      <c r="JQL2" s="6"/>
      <c r="JQM2" s="6"/>
      <c r="JQN2" s="6"/>
      <c r="JQO2" s="6"/>
      <c r="JQP2" s="6"/>
      <c r="JQQ2" s="6"/>
      <c r="JQR2" s="6"/>
      <c r="JQS2" s="6"/>
      <c r="JQT2" s="6"/>
      <c r="JQU2" s="6"/>
      <c r="JQV2" s="6"/>
      <c r="JQW2" s="6"/>
      <c r="JQX2" s="6"/>
      <c r="JQY2" s="6"/>
      <c r="JQZ2" s="6"/>
      <c r="JRA2" s="6"/>
      <c r="JRB2" s="6"/>
      <c r="JRC2" s="6"/>
      <c r="JRD2" s="6"/>
      <c r="JRE2" s="6"/>
      <c r="JRF2" s="6"/>
      <c r="JRG2" s="6"/>
      <c r="JRH2" s="6"/>
      <c r="JRI2" s="6"/>
      <c r="JRJ2" s="6"/>
      <c r="JRK2" s="6"/>
      <c r="JRL2" s="6"/>
      <c r="JRM2" s="6"/>
      <c r="JRN2" s="6"/>
      <c r="JRO2" s="6"/>
      <c r="JRP2" s="6"/>
      <c r="JRQ2" s="6"/>
      <c r="JRR2" s="6"/>
      <c r="JRS2" s="6"/>
      <c r="JRT2" s="6"/>
      <c r="JRU2" s="6"/>
      <c r="JRV2" s="6"/>
      <c r="JRW2" s="6"/>
      <c r="JRX2" s="6"/>
      <c r="JRY2" s="6"/>
      <c r="JRZ2" s="6"/>
      <c r="JSA2" s="6"/>
      <c r="JSB2" s="6"/>
      <c r="JSC2" s="6"/>
      <c r="JSD2" s="6"/>
      <c r="JSE2" s="6"/>
      <c r="JSF2" s="6"/>
      <c r="JSG2" s="6"/>
      <c r="JSH2" s="6"/>
      <c r="JSI2" s="6"/>
      <c r="JSJ2" s="6"/>
      <c r="JSK2" s="6"/>
      <c r="JSL2" s="6"/>
      <c r="JSM2" s="6"/>
      <c r="JSN2" s="6"/>
      <c r="JSO2" s="6"/>
      <c r="JSP2" s="6"/>
      <c r="JSQ2" s="6"/>
      <c r="JSR2" s="6"/>
      <c r="JSS2" s="6"/>
      <c r="JST2" s="6"/>
      <c r="JSU2" s="6"/>
      <c r="JSV2" s="6"/>
      <c r="JSW2" s="6"/>
      <c r="JSX2" s="6"/>
      <c r="JSY2" s="6"/>
      <c r="JSZ2" s="6"/>
      <c r="JTA2" s="6"/>
      <c r="JTB2" s="6"/>
      <c r="JTC2" s="6"/>
      <c r="JTD2" s="6"/>
      <c r="JTE2" s="6"/>
      <c r="JTF2" s="6"/>
      <c r="JTG2" s="6"/>
      <c r="JTH2" s="6"/>
      <c r="JTI2" s="6"/>
      <c r="JTJ2" s="6"/>
      <c r="JTK2" s="6"/>
      <c r="JTL2" s="6"/>
      <c r="JTM2" s="6"/>
      <c r="JTN2" s="6"/>
      <c r="JTO2" s="6"/>
      <c r="JTP2" s="6"/>
      <c r="JTQ2" s="6"/>
      <c r="JTR2" s="6"/>
      <c r="JTS2" s="6"/>
      <c r="JTT2" s="6"/>
      <c r="JTU2" s="6"/>
      <c r="JTV2" s="6"/>
      <c r="JTW2" s="6"/>
      <c r="JTX2" s="6"/>
      <c r="JTY2" s="6"/>
      <c r="JTZ2" s="6"/>
      <c r="JUA2" s="6"/>
      <c r="JUB2" s="6"/>
      <c r="JUC2" s="6"/>
      <c r="JUD2" s="6"/>
      <c r="JUE2" s="6"/>
      <c r="JUF2" s="6"/>
      <c r="JUG2" s="6"/>
      <c r="JUH2" s="6"/>
      <c r="JUI2" s="6"/>
      <c r="JUJ2" s="6"/>
      <c r="JUK2" s="6"/>
      <c r="JUL2" s="6"/>
      <c r="JUM2" s="6"/>
      <c r="JUN2" s="6"/>
      <c r="JUO2" s="6"/>
      <c r="JUP2" s="6"/>
      <c r="JUQ2" s="6"/>
      <c r="JUR2" s="6"/>
      <c r="JUS2" s="6"/>
      <c r="JUT2" s="6"/>
      <c r="JUU2" s="6"/>
      <c r="JUV2" s="6"/>
      <c r="JUW2" s="6"/>
      <c r="JUX2" s="6"/>
      <c r="JUY2" s="6"/>
      <c r="JUZ2" s="6"/>
      <c r="JVA2" s="6"/>
      <c r="JVB2" s="6"/>
      <c r="JVC2" s="6"/>
      <c r="JVD2" s="6"/>
      <c r="JVE2" s="6"/>
      <c r="JVF2" s="6"/>
      <c r="JVG2" s="6"/>
      <c r="JVH2" s="6"/>
      <c r="JVI2" s="6"/>
      <c r="JVJ2" s="6"/>
      <c r="JVK2" s="6"/>
      <c r="JVL2" s="6"/>
      <c r="JVM2" s="6"/>
      <c r="JVN2" s="6"/>
      <c r="JVO2" s="6"/>
      <c r="JVP2" s="6"/>
      <c r="JVQ2" s="6"/>
      <c r="JVR2" s="6"/>
      <c r="JVS2" s="6"/>
      <c r="JVT2" s="6"/>
      <c r="JVU2" s="6"/>
      <c r="JVV2" s="6"/>
      <c r="JVW2" s="6"/>
      <c r="JVX2" s="6"/>
      <c r="JVY2" s="6"/>
      <c r="JVZ2" s="6"/>
      <c r="JWA2" s="6"/>
      <c r="JWB2" s="6"/>
      <c r="JWC2" s="6"/>
      <c r="JWD2" s="6"/>
      <c r="JWE2" s="6"/>
      <c r="JWF2" s="6"/>
      <c r="JWG2" s="6"/>
      <c r="JWH2" s="6"/>
      <c r="JWI2" s="6"/>
      <c r="JWJ2" s="6"/>
      <c r="JWK2" s="6"/>
      <c r="JWL2" s="6"/>
      <c r="JWM2" s="6"/>
      <c r="JWN2" s="6"/>
      <c r="JWO2" s="6"/>
      <c r="JWP2" s="6"/>
      <c r="JWQ2" s="6"/>
      <c r="JWR2" s="6"/>
      <c r="JWS2" s="6"/>
      <c r="JWT2" s="6"/>
      <c r="JWU2" s="6"/>
      <c r="JWV2" s="6"/>
      <c r="JWW2" s="6"/>
      <c r="JWX2" s="6"/>
      <c r="JWY2" s="6"/>
      <c r="JWZ2" s="6"/>
      <c r="JXA2" s="6"/>
      <c r="JXB2" s="6"/>
      <c r="JXC2" s="6"/>
      <c r="JXD2" s="6"/>
      <c r="JXE2" s="6"/>
      <c r="JXF2" s="6"/>
      <c r="JXG2" s="6"/>
      <c r="JXH2" s="6"/>
      <c r="JXI2" s="6"/>
      <c r="JXJ2" s="6"/>
      <c r="JXK2" s="6"/>
      <c r="JXL2" s="6"/>
      <c r="JXM2" s="6"/>
      <c r="JXN2" s="6"/>
      <c r="JXO2" s="6"/>
      <c r="JXP2" s="6"/>
      <c r="JXQ2" s="6"/>
      <c r="JXR2" s="6"/>
      <c r="JXS2" s="6"/>
      <c r="JXT2" s="6"/>
      <c r="JXU2" s="6"/>
      <c r="JXV2" s="6"/>
      <c r="JXW2" s="6"/>
      <c r="JXX2" s="6"/>
      <c r="JXY2" s="6"/>
      <c r="JXZ2" s="6"/>
      <c r="JYA2" s="6"/>
      <c r="JYB2" s="6"/>
      <c r="JYC2" s="6"/>
      <c r="JYD2" s="6"/>
      <c r="JYE2" s="6"/>
      <c r="JYF2" s="6"/>
      <c r="JYG2" s="6"/>
      <c r="JYH2" s="6"/>
      <c r="JYI2" s="6"/>
      <c r="JYJ2" s="6"/>
      <c r="JYK2" s="6"/>
      <c r="JYL2" s="6"/>
      <c r="JYM2" s="6"/>
      <c r="JYN2" s="6"/>
      <c r="JYO2" s="6"/>
      <c r="JYP2" s="6"/>
      <c r="JYQ2" s="6"/>
      <c r="JYR2" s="6"/>
      <c r="JYS2" s="6"/>
      <c r="JYT2" s="6"/>
      <c r="JYU2" s="6"/>
      <c r="JYV2" s="6"/>
      <c r="JYW2" s="6"/>
      <c r="JYX2" s="6"/>
      <c r="JYY2" s="6"/>
      <c r="JYZ2" s="6"/>
      <c r="JZA2" s="6"/>
      <c r="JZB2" s="6"/>
      <c r="JZC2" s="6"/>
      <c r="JZD2" s="6"/>
      <c r="JZE2" s="6"/>
      <c r="JZF2" s="6"/>
      <c r="JZG2" s="6"/>
      <c r="JZH2" s="6"/>
      <c r="JZI2" s="6"/>
      <c r="JZJ2" s="6"/>
      <c r="JZK2" s="6"/>
      <c r="JZL2" s="6"/>
      <c r="JZM2" s="6"/>
      <c r="JZN2" s="6"/>
      <c r="JZO2" s="6"/>
      <c r="JZP2" s="6"/>
      <c r="JZQ2" s="6"/>
      <c r="JZR2" s="6"/>
      <c r="JZS2" s="6"/>
      <c r="JZT2" s="6"/>
      <c r="JZU2" s="6"/>
      <c r="JZV2" s="6"/>
      <c r="JZW2" s="6"/>
      <c r="JZX2" s="6"/>
      <c r="JZY2" s="6"/>
      <c r="JZZ2" s="6"/>
      <c r="KAA2" s="6"/>
      <c r="KAB2" s="6"/>
      <c r="KAC2" s="6"/>
      <c r="KAD2" s="6"/>
      <c r="KAE2" s="6"/>
      <c r="KAF2" s="6"/>
      <c r="KAG2" s="6"/>
      <c r="KAH2" s="6"/>
      <c r="KAI2" s="6"/>
      <c r="KAJ2" s="6"/>
      <c r="KAK2" s="6"/>
      <c r="KAL2" s="6"/>
      <c r="KAM2" s="6"/>
      <c r="KAN2" s="6"/>
      <c r="KAO2" s="6"/>
      <c r="KAP2" s="6"/>
      <c r="KAQ2" s="6"/>
      <c r="KAR2" s="6"/>
      <c r="KAS2" s="6"/>
      <c r="KAT2" s="6"/>
      <c r="KAU2" s="6"/>
      <c r="KAV2" s="6"/>
      <c r="KAW2" s="6"/>
      <c r="KAX2" s="6"/>
      <c r="KAY2" s="6"/>
      <c r="KAZ2" s="6"/>
      <c r="KBA2" s="6"/>
      <c r="KBB2" s="6"/>
      <c r="KBC2" s="6"/>
      <c r="KBD2" s="6"/>
      <c r="KBE2" s="6"/>
      <c r="KBF2" s="6"/>
      <c r="KBG2" s="6"/>
      <c r="KBH2" s="6"/>
      <c r="KBI2" s="6"/>
      <c r="KBJ2" s="6"/>
      <c r="KBK2" s="6"/>
      <c r="KBL2" s="6"/>
      <c r="KBM2" s="6"/>
      <c r="KBN2" s="6"/>
      <c r="KBO2" s="6"/>
      <c r="KBP2" s="6"/>
      <c r="KBQ2" s="6"/>
      <c r="KBR2" s="6"/>
      <c r="KBS2" s="6"/>
      <c r="KBT2" s="6"/>
      <c r="KBU2" s="6"/>
      <c r="KBV2" s="6"/>
      <c r="KBW2" s="6"/>
      <c r="KBX2" s="6"/>
      <c r="KBY2" s="6"/>
      <c r="KBZ2" s="6"/>
      <c r="KCA2" s="6"/>
      <c r="KCB2" s="6"/>
      <c r="KCC2" s="6"/>
      <c r="KCD2" s="6"/>
      <c r="KCE2" s="6"/>
      <c r="KCF2" s="6"/>
      <c r="KCG2" s="6"/>
      <c r="KCH2" s="6"/>
      <c r="KCI2" s="6"/>
      <c r="KCJ2" s="6"/>
      <c r="KCK2" s="6"/>
      <c r="KCL2" s="6"/>
      <c r="KCM2" s="6"/>
      <c r="KCN2" s="6"/>
      <c r="KCO2" s="6"/>
      <c r="KCP2" s="6"/>
      <c r="KCQ2" s="6"/>
      <c r="KCR2" s="6"/>
      <c r="KCS2" s="6"/>
      <c r="KCT2" s="6"/>
      <c r="KCU2" s="6"/>
      <c r="KCV2" s="6"/>
      <c r="KCW2" s="6"/>
      <c r="KCX2" s="6"/>
      <c r="KCY2" s="6"/>
      <c r="KCZ2" s="6"/>
      <c r="KDA2" s="6"/>
      <c r="KDB2" s="6"/>
      <c r="KDC2" s="6"/>
      <c r="KDD2" s="6"/>
      <c r="KDE2" s="6"/>
      <c r="KDF2" s="6"/>
      <c r="KDG2" s="6"/>
      <c r="KDH2" s="6"/>
      <c r="KDI2" s="6"/>
      <c r="KDJ2" s="6"/>
      <c r="KDK2" s="6"/>
      <c r="KDL2" s="6"/>
      <c r="KDM2" s="6"/>
      <c r="KDN2" s="6"/>
      <c r="KDO2" s="6"/>
      <c r="KDP2" s="6"/>
      <c r="KDQ2" s="6"/>
      <c r="KDR2" s="6"/>
      <c r="KDS2" s="6"/>
      <c r="KDT2" s="6"/>
      <c r="KDU2" s="6"/>
      <c r="KDV2" s="6"/>
      <c r="KDW2" s="6"/>
      <c r="KDX2" s="6"/>
      <c r="KDY2" s="6"/>
      <c r="KDZ2" s="6"/>
      <c r="KEA2" s="6"/>
      <c r="KEB2" s="6"/>
      <c r="KEC2" s="6"/>
      <c r="KED2" s="6"/>
      <c r="KEE2" s="6"/>
      <c r="KEF2" s="6"/>
      <c r="KEG2" s="6"/>
      <c r="KEH2" s="6"/>
      <c r="KEI2" s="6"/>
      <c r="KEJ2" s="6"/>
      <c r="KEK2" s="6"/>
      <c r="KEL2" s="6"/>
      <c r="KEM2" s="6"/>
      <c r="KEN2" s="6"/>
      <c r="KEO2" s="6"/>
      <c r="KEP2" s="6"/>
      <c r="KEQ2" s="6"/>
      <c r="KER2" s="6"/>
      <c r="KES2" s="6"/>
      <c r="KET2" s="6"/>
      <c r="KEU2" s="6"/>
      <c r="KEV2" s="6"/>
      <c r="KEW2" s="6"/>
      <c r="KEX2" s="6"/>
      <c r="KEY2" s="6"/>
      <c r="KEZ2" s="6"/>
      <c r="KFA2" s="6"/>
      <c r="KFB2" s="6"/>
      <c r="KFC2" s="6"/>
      <c r="KFD2" s="6"/>
      <c r="KFE2" s="6"/>
      <c r="KFF2" s="6"/>
      <c r="KFG2" s="6"/>
      <c r="KFH2" s="6"/>
      <c r="KFI2" s="6"/>
      <c r="KFJ2" s="6"/>
      <c r="KFK2" s="6"/>
      <c r="KFL2" s="6"/>
      <c r="KFM2" s="6"/>
      <c r="KFN2" s="6"/>
      <c r="KFO2" s="6"/>
      <c r="KFP2" s="6"/>
      <c r="KFQ2" s="6"/>
      <c r="KFR2" s="6"/>
      <c r="KFS2" s="6"/>
      <c r="KFT2" s="6"/>
      <c r="KFU2" s="6"/>
      <c r="KFV2" s="6"/>
      <c r="KFW2" s="6"/>
      <c r="KFX2" s="6"/>
      <c r="KFY2" s="6"/>
      <c r="KFZ2" s="6"/>
      <c r="KGA2" s="6"/>
      <c r="KGB2" s="6"/>
      <c r="KGC2" s="6"/>
      <c r="KGD2" s="6"/>
      <c r="KGE2" s="6"/>
      <c r="KGF2" s="6"/>
      <c r="KGG2" s="6"/>
      <c r="KGH2" s="6"/>
      <c r="KGI2" s="6"/>
      <c r="KGJ2" s="6"/>
      <c r="KGK2" s="6"/>
      <c r="KGL2" s="6"/>
      <c r="KGM2" s="6"/>
      <c r="KGN2" s="6"/>
      <c r="KGO2" s="6"/>
      <c r="KGP2" s="6"/>
      <c r="KGQ2" s="6"/>
      <c r="KGR2" s="6"/>
      <c r="KGS2" s="6"/>
      <c r="KGT2" s="6"/>
      <c r="KGU2" s="6"/>
      <c r="KGV2" s="6"/>
      <c r="KGW2" s="6"/>
      <c r="KGX2" s="6"/>
      <c r="KGY2" s="6"/>
      <c r="KGZ2" s="6"/>
      <c r="KHA2" s="6"/>
      <c r="KHB2" s="6"/>
      <c r="KHC2" s="6"/>
      <c r="KHD2" s="6"/>
      <c r="KHE2" s="6"/>
      <c r="KHF2" s="6"/>
      <c r="KHG2" s="6"/>
      <c r="KHH2" s="6"/>
      <c r="KHI2" s="6"/>
      <c r="KHJ2" s="6"/>
      <c r="KHK2" s="6"/>
      <c r="KHL2" s="6"/>
      <c r="KHM2" s="6"/>
      <c r="KHN2" s="6"/>
      <c r="KHO2" s="6"/>
      <c r="KHP2" s="6"/>
      <c r="KHQ2" s="6"/>
      <c r="KHR2" s="6"/>
      <c r="KHS2" s="6"/>
      <c r="KHT2" s="6"/>
      <c r="KHU2" s="6"/>
      <c r="KHV2" s="6"/>
      <c r="KHW2" s="6"/>
      <c r="KHX2" s="6"/>
      <c r="KHY2" s="6"/>
      <c r="KHZ2" s="6"/>
      <c r="KIA2" s="6"/>
      <c r="KIB2" s="6"/>
      <c r="KIC2" s="6"/>
      <c r="KID2" s="6"/>
      <c r="KIE2" s="6"/>
      <c r="KIF2" s="6"/>
      <c r="KIG2" s="6"/>
      <c r="KIH2" s="6"/>
      <c r="KII2" s="6"/>
      <c r="KIJ2" s="6"/>
      <c r="KIK2" s="6"/>
      <c r="KIL2" s="6"/>
      <c r="KIM2" s="6"/>
      <c r="KIN2" s="6"/>
      <c r="KIO2" s="6"/>
      <c r="KIP2" s="6"/>
      <c r="KIQ2" s="6"/>
      <c r="KIR2" s="6"/>
      <c r="KIS2" s="6"/>
      <c r="KIT2" s="6"/>
      <c r="KIU2" s="6"/>
      <c r="KIV2" s="6"/>
      <c r="KIW2" s="6"/>
      <c r="KIX2" s="6"/>
      <c r="KIY2" s="6"/>
      <c r="KIZ2" s="6"/>
      <c r="KJA2" s="6"/>
      <c r="KJB2" s="6"/>
      <c r="KJC2" s="6"/>
      <c r="KJD2" s="6"/>
      <c r="KJE2" s="6"/>
      <c r="KJF2" s="6"/>
      <c r="KJG2" s="6"/>
      <c r="KJH2" s="6"/>
      <c r="KJI2" s="6"/>
      <c r="KJJ2" s="6"/>
      <c r="KJK2" s="6"/>
      <c r="KJL2" s="6"/>
      <c r="KJM2" s="6"/>
      <c r="KJN2" s="6"/>
      <c r="KJO2" s="6"/>
      <c r="KJP2" s="6"/>
      <c r="KJQ2" s="6"/>
      <c r="KJR2" s="6"/>
      <c r="KJS2" s="6"/>
      <c r="KJT2" s="6"/>
      <c r="KJU2" s="6"/>
      <c r="KJV2" s="6"/>
      <c r="KJW2" s="6"/>
      <c r="KJX2" s="6"/>
      <c r="KJY2" s="6"/>
      <c r="KJZ2" s="6"/>
      <c r="KKA2" s="6"/>
      <c r="KKB2" s="6"/>
      <c r="KKC2" s="6"/>
      <c r="KKD2" s="6"/>
      <c r="KKE2" s="6"/>
      <c r="KKF2" s="6"/>
      <c r="KKG2" s="6"/>
      <c r="KKH2" s="6"/>
      <c r="KKI2" s="6"/>
      <c r="KKJ2" s="6"/>
      <c r="KKK2" s="6"/>
      <c r="KKL2" s="6"/>
      <c r="KKM2" s="6"/>
      <c r="KKN2" s="6"/>
      <c r="KKO2" s="6"/>
      <c r="KKP2" s="6"/>
      <c r="KKQ2" s="6"/>
      <c r="KKR2" s="6"/>
      <c r="KKS2" s="6"/>
      <c r="KKT2" s="6"/>
      <c r="KKU2" s="6"/>
      <c r="KKV2" s="6"/>
      <c r="KKW2" s="6"/>
      <c r="KKX2" s="6"/>
      <c r="KKY2" s="6"/>
      <c r="KKZ2" s="6"/>
      <c r="KLA2" s="6"/>
      <c r="KLB2" s="6"/>
      <c r="KLC2" s="6"/>
      <c r="KLD2" s="6"/>
      <c r="KLE2" s="6"/>
      <c r="KLF2" s="6"/>
      <c r="KLG2" s="6"/>
      <c r="KLH2" s="6"/>
      <c r="KLI2" s="6"/>
      <c r="KLJ2" s="6"/>
      <c r="KLK2" s="6"/>
      <c r="KLL2" s="6"/>
      <c r="KLM2" s="6"/>
      <c r="KLN2" s="6"/>
      <c r="KLO2" s="6"/>
      <c r="KLP2" s="6"/>
      <c r="KLQ2" s="6"/>
      <c r="KLR2" s="6"/>
      <c r="KLS2" s="6"/>
      <c r="KLT2" s="6"/>
      <c r="KLU2" s="6"/>
      <c r="KLV2" s="6"/>
      <c r="KLW2" s="6"/>
      <c r="KLX2" s="6"/>
      <c r="KLY2" s="6"/>
      <c r="KLZ2" s="6"/>
      <c r="KMA2" s="6"/>
      <c r="KMB2" s="6"/>
      <c r="KMC2" s="6"/>
      <c r="KMD2" s="6"/>
      <c r="KME2" s="6"/>
      <c r="KMF2" s="6"/>
      <c r="KMG2" s="6"/>
      <c r="KMH2" s="6"/>
      <c r="KMI2" s="6"/>
      <c r="KMJ2" s="6"/>
      <c r="KMK2" s="6"/>
      <c r="KML2" s="6"/>
      <c r="KMM2" s="6"/>
      <c r="KMN2" s="6"/>
      <c r="KMO2" s="6"/>
      <c r="KMP2" s="6"/>
      <c r="KMQ2" s="6"/>
      <c r="KMR2" s="6"/>
      <c r="KMS2" s="6"/>
      <c r="KMT2" s="6"/>
      <c r="KMU2" s="6"/>
      <c r="KMV2" s="6"/>
      <c r="KMW2" s="6"/>
      <c r="KMX2" s="6"/>
      <c r="KMY2" s="6"/>
      <c r="KMZ2" s="6"/>
      <c r="KNA2" s="6"/>
      <c r="KNB2" s="6"/>
      <c r="KNC2" s="6"/>
      <c r="KND2" s="6"/>
      <c r="KNE2" s="6"/>
      <c r="KNF2" s="6"/>
      <c r="KNG2" s="6"/>
      <c r="KNH2" s="6"/>
      <c r="KNI2" s="6"/>
      <c r="KNJ2" s="6"/>
      <c r="KNK2" s="6"/>
      <c r="KNL2" s="6"/>
      <c r="KNM2" s="6"/>
      <c r="KNN2" s="6"/>
      <c r="KNO2" s="6"/>
      <c r="KNP2" s="6"/>
      <c r="KNQ2" s="6"/>
      <c r="KNR2" s="6"/>
      <c r="KNS2" s="6"/>
      <c r="KNT2" s="6"/>
      <c r="KNU2" s="6"/>
      <c r="KNV2" s="6"/>
      <c r="KNW2" s="6"/>
      <c r="KNX2" s="6"/>
      <c r="KNY2" s="6"/>
      <c r="KNZ2" s="6"/>
      <c r="KOA2" s="6"/>
      <c r="KOB2" s="6"/>
      <c r="KOC2" s="6"/>
      <c r="KOD2" s="6"/>
      <c r="KOE2" s="6"/>
      <c r="KOF2" s="6"/>
      <c r="KOG2" s="6"/>
      <c r="KOH2" s="6"/>
      <c r="KOI2" s="6"/>
      <c r="KOJ2" s="6"/>
      <c r="KOK2" s="6"/>
      <c r="KOL2" s="6"/>
      <c r="KOM2" s="6"/>
      <c r="KON2" s="6"/>
      <c r="KOO2" s="6"/>
      <c r="KOP2" s="6"/>
      <c r="KOQ2" s="6"/>
      <c r="KOR2" s="6"/>
      <c r="KOS2" s="6"/>
      <c r="KOT2" s="6"/>
      <c r="KOU2" s="6"/>
      <c r="KOV2" s="6"/>
      <c r="KOW2" s="6"/>
      <c r="KOX2" s="6"/>
      <c r="KOY2" s="6"/>
      <c r="KOZ2" s="6"/>
      <c r="KPA2" s="6"/>
      <c r="KPB2" s="6"/>
      <c r="KPC2" s="6"/>
      <c r="KPD2" s="6"/>
      <c r="KPE2" s="6"/>
      <c r="KPF2" s="6"/>
      <c r="KPG2" s="6"/>
      <c r="KPH2" s="6"/>
      <c r="KPI2" s="6"/>
      <c r="KPJ2" s="6"/>
      <c r="KPK2" s="6"/>
      <c r="KPL2" s="6"/>
      <c r="KPM2" s="6"/>
      <c r="KPN2" s="6"/>
      <c r="KPO2" s="6"/>
      <c r="KPP2" s="6"/>
      <c r="KPQ2" s="6"/>
      <c r="KPR2" s="6"/>
      <c r="KPS2" s="6"/>
      <c r="KPT2" s="6"/>
      <c r="KPU2" s="6"/>
      <c r="KPV2" s="6"/>
      <c r="KPW2" s="6"/>
      <c r="KPX2" s="6"/>
      <c r="KPY2" s="6"/>
      <c r="KPZ2" s="6"/>
      <c r="KQA2" s="6"/>
      <c r="KQB2" s="6"/>
      <c r="KQC2" s="6"/>
      <c r="KQD2" s="6"/>
      <c r="KQE2" s="6"/>
      <c r="KQF2" s="6"/>
      <c r="KQG2" s="6"/>
      <c r="KQH2" s="6"/>
      <c r="KQI2" s="6"/>
      <c r="KQJ2" s="6"/>
      <c r="KQK2" s="6"/>
      <c r="KQL2" s="6"/>
      <c r="KQM2" s="6"/>
      <c r="KQN2" s="6"/>
      <c r="KQO2" s="6"/>
      <c r="KQP2" s="6"/>
      <c r="KQQ2" s="6"/>
      <c r="KQR2" s="6"/>
      <c r="KQS2" s="6"/>
      <c r="KQT2" s="6"/>
      <c r="KQU2" s="6"/>
      <c r="KQV2" s="6"/>
      <c r="KQW2" s="6"/>
      <c r="KQX2" s="6"/>
      <c r="KQY2" s="6"/>
      <c r="KQZ2" s="6"/>
      <c r="KRA2" s="6"/>
      <c r="KRB2" s="6"/>
      <c r="KRC2" s="6"/>
      <c r="KRD2" s="6"/>
      <c r="KRE2" s="6"/>
      <c r="KRF2" s="6"/>
      <c r="KRG2" s="6"/>
      <c r="KRH2" s="6"/>
      <c r="KRI2" s="6"/>
      <c r="KRJ2" s="6"/>
      <c r="KRK2" s="6"/>
      <c r="KRL2" s="6"/>
      <c r="KRM2" s="6"/>
      <c r="KRN2" s="6"/>
      <c r="KRO2" s="6"/>
      <c r="KRP2" s="6"/>
      <c r="KRQ2" s="6"/>
      <c r="KRR2" s="6"/>
      <c r="KRS2" s="6"/>
      <c r="KRT2" s="6"/>
      <c r="KRU2" s="6"/>
      <c r="KRV2" s="6"/>
      <c r="KRW2" s="6"/>
      <c r="KRX2" s="6"/>
      <c r="KRY2" s="6"/>
      <c r="KRZ2" s="6"/>
      <c r="KSA2" s="6"/>
      <c r="KSB2" s="6"/>
      <c r="KSC2" s="6"/>
      <c r="KSD2" s="6"/>
      <c r="KSE2" s="6"/>
      <c r="KSF2" s="6"/>
      <c r="KSG2" s="6"/>
      <c r="KSH2" s="6"/>
      <c r="KSI2" s="6"/>
      <c r="KSJ2" s="6"/>
      <c r="KSK2" s="6"/>
      <c r="KSL2" s="6"/>
      <c r="KSM2" s="6"/>
      <c r="KSN2" s="6"/>
      <c r="KSO2" s="6"/>
      <c r="KSP2" s="6"/>
      <c r="KSQ2" s="6"/>
      <c r="KSR2" s="6"/>
      <c r="KSS2" s="6"/>
      <c r="KST2" s="6"/>
      <c r="KSU2" s="6"/>
      <c r="KSV2" s="6"/>
      <c r="KSW2" s="6"/>
      <c r="KSX2" s="6"/>
      <c r="KSY2" s="6"/>
      <c r="KSZ2" s="6"/>
      <c r="KTA2" s="6"/>
      <c r="KTB2" s="6"/>
      <c r="KTC2" s="6"/>
      <c r="KTD2" s="6"/>
      <c r="KTE2" s="6"/>
      <c r="KTF2" s="6"/>
      <c r="KTG2" s="6"/>
      <c r="KTH2" s="6"/>
      <c r="KTI2" s="6"/>
      <c r="KTJ2" s="6"/>
      <c r="KTK2" s="6"/>
      <c r="KTL2" s="6"/>
      <c r="KTM2" s="6"/>
      <c r="KTN2" s="6"/>
      <c r="KTO2" s="6"/>
      <c r="KTP2" s="6"/>
      <c r="KTQ2" s="6"/>
      <c r="KTR2" s="6"/>
      <c r="KTS2" s="6"/>
      <c r="KTT2" s="6"/>
      <c r="KTU2" s="6"/>
      <c r="KTV2" s="6"/>
      <c r="KTW2" s="6"/>
      <c r="KTX2" s="6"/>
      <c r="KTY2" s="6"/>
      <c r="KTZ2" s="6"/>
      <c r="KUA2" s="6"/>
      <c r="KUB2" s="6"/>
      <c r="KUC2" s="6"/>
      <c r="KUD2" s="6"/>
      <c r="KUE2" s="6"/>
      <c r="KUF2" s="6"/>
      <c r="KUG2" s="6"/>
      <c r="KUH2" s="6"/>
      <c r="KUI2" s="6"/>
      <c r="KUJ2" s="6"/>
      <c r="KUK2" s="6"/>
      <c r="KUL2" s="6"/>
      <c r="KUM2" s="6"/>
      <c r="KUN2" s="6"/>
      <c r="KUO2" s="6"/>
      <c r="KUP2" s="6"/>
      <c r="KUQ2" s="6"/>
      <c r="KUR2" s="6"/>
      <c r="KUS2" s="6"/>
      <c r="KUT2" s="6"/>
      <c r="KUU2" s="6"/>
      <c r="KUV2" s="6"/>
      <c r="KUW2" s="6"/>
      <c r="KUX2" s="6"/>
      <c r="KUY2" s="6"/>
      <c r="KUZ2" s="6"/>
      <c r="KVA2" s="6"/>
      <c r="KVB2" s="6"/>
      <c r="KVC2" s="6"/>
      <c r="KVD2" s="6"/>
      <c r="KVE2" s="6"/>
      <c r="KVF2" s="6"/>
      <c r="KVG2" s="6"/>
      <c r="KVH2" s="6"/>
      <c r="KVI2" s="6"/>
      <c r="KVJ2" s="6"/>
      <c r="KVK2" s="6"/>
      <c r="KVL2" s="6"/>
      <c r="KVM2" s="6"/>
      <c r="KVN2" s="6"/>
      <c r="KVO2" s="6"/>
      <c r="KVP2" s="6"/>
      <c r="KVQ2" s="6"/>
      <c r="KVR2" s="6"/>
      <c r="KVS2" s="6"/>
      <c r="KVT2" s="6"/>
      <c r="KVU2" s="6"/>
      <c r="KVV2" s="6"/>
      <c r="KVW2" s="6"/>
      <c r="KVX2" s="6"/>
      <c r="KVY2" s="6"/>
      <c r="KVZ2" s="6"/>
      <c r="KWA2" s="6"/>
      <c r="KWB2" s="6"/>
      <c r="KWC2" s="6"/>
      <c r="KWD2" s="6"/>
      <c r="KWE2" s="6"/>
      <c r="KWF2" s="6"/>
      <c r="KWG2" s="6"/>
      <c r="KWH2" s="6"/>
      <c r="KWI2" s="6"/>
      <c r="KWJ2" s="6"/>
      <c r="KWK2" s="6"/>
      <c r="KWL2" s="6"/>
      <c r="KWM2" s="6"/>
      <c r="KWN2" s="6"/>
      <c r="KWO2" s="6"/>
      <c r="KWP2" s="6"/>
      <c r="KWQ2" s="6"/>
      <c r="KWR2" s="6"/>
      <c r="KWS2" s="6"/>
      <c r="KWT2" s="6"/>
      <c r="KWU2" s="6"/>
      <c r="KWV2" s="6"/>
      <c r="KWW2" s="6"/>
      <c r="KWX2" s="6"/>
      <c r="KWY2" s="6"/>
      <c r="KWZ2" s="6"/>
      <c r="KXA2" s="6"/>
      <c r="KXB2" s="6"/>
      <c r="KXC2" s="6"/>
      <c r="KXD2" s="6"/>
      <c r="KXE2" s="6"/>
      <c r="KXF2" s="6"/>
      <c r="KXG2" s="6"/>
      <c r="KXH2" s="6"/>
      <c r="KXI2" s="6"/>
      <c r="KXJ2" s="6"/>
      <c r="KXK2" s="6"/>
      <c r="KXL2" s="6"/>
      <c r="KXM2" s="6"/>
      <c r="KXN2" s="6"/>
      <c r="KXO2" s="6"/>
      <c r="KXP2" s="6"/>
      <c r="KXQ2" s="6"/>
      <c r="KXR2" s="6"/>
      <c r="KXS2" s="6"/>
      <c r="KXT2" s="6"/>
      <c r="KXU2" s="6"/>
      <c r="KXV2" s="6"/>
      <c r="KXW2" s="6"/>
      <c r="KXX2" s="6"/>
      <c r="KXY2" s="6"/>
      <c r="KXZ2" s="6"/>
      <c r="KYA2" s="6"/>
      <c r="KYB2" s="6"/>
      <c r="KYC2" s="6"/>
      <c r="KYD2" s="6"/>
      <c r="KYE2" s="6"/>
      <c r="KYF2" s="6"/>
      <c r="KYG2" s="6"/>
      <c r="KYH2" s="6"/>
      <c r="KYI2" s="6"/>
      <c r="KYJ2" s="6"/>
      <c r="KYK2" s="6"/>
      <c r="KYL2" s="6"/>
      <c r="KYM2" s="6"/>
      <c r="KYN2" s="6"/>
      <c r="KYO2" s="6"/>
      <c r="KYP2" s="6"/>
      <c r="KYQ2" s="6"/>
      <c r="KYR2" s="6"/>
      <c r="KYS2" s="6"/>
      <c r="KYT2" s="6"/>
      <c r="KYU2" s="6"/>
      <c r="KYV2" s="6"/>
      <c r="KYW2" s="6"/>
      <c r="KYX2" s="6"/>
      <c r="KYY2" s="6"/>
      <c r="KYZ2" s="6"/>
      <c r="KZA2" s="6"/>
      <c r="KZB2" s="6"/>
      <c r="KZC2" s="6"/>
      <c r="KZD2" s="6"/>
      <c r="KZE2" s="6"/>
      <c r="KZF2" s="6"/>
      <c r="KZG2" s="6"/>
      <c r="KZH2" s="6"/>
      <c r="KZI2" s="6"/>
      <c r="KZJ2" s="6"/>
      <c r="KZK2" s="6"/>
      <c r="KZL2" s="6"/>
      <c r="KZM2" s="6"/>
      <c r="KZN2" s="6"/>
      <c r="KZO2" s="6"/>
      <c r="KZP2" s="6"/>
      <c r="KZQ2" s="6"/>
      <c r="KZR2" s="6"/>
      <c r="KZS2" s="6"/>
      <c r="KZT2" s="6"/>
      <c r="KZU2" s="6"/>
      <c r="KZV2" s="6"/>
      <c r="KZW2" s="6"/>
      <c r="KZX2" s="6"/>
      <c r="KZY2" s="6"/>
      <c r="KZZ2" s="6"/>
      <c r="LAA2" s="6"/>
      <c r="LAB2" s="6"/>
      <c r="LAC2" s="6"/>
      <c r="LAD2" s="6"/>
      <c r="LAE2" s="6"/>
      <c r="LAF2" s="6"/>
      <c r="LAG2" s="6"/>
      <c r="LAH2" s="6"/>
      <c r="LAI2" s="6"/>
      <c r="LAJ2" s="6"/>
      <c r="LAK2" s="6"/>
      <c r="LAL2" s="6"/>
      <c r="LAM2" s="6"/>
      <c r="LAN2" s="6"/>
      <c r="LAO2" s="6"/>
      <c r="LAP2" s="6"/>
      <c r="LAQ2" s="6"/>
      <c r="LAR2" s="6"/>
      <c r="LAS2" s="6"/>
      <c r="LAT2" s="6"/>
      <c r="LAU2" s="6"/>
      <c r="LAV2" s="6"/>
      <c r="LAW2" s="6"/>
      <c r="LAX2" s="6"/>
      <c r="LAY2" s="6"/>
      <c r="LAZ2" s="6"/>
      <c r="LBA2" s="6"/>
      <c r="LBB2" s="6"/>
      <c r="LBC2" s="6"/>
      <c r="LBD2" s="6"/>
      <c r="LBE2" s="6"/>
      <c r="LBF2" s="6"/>
      <c r="LBG2" s="6"/>
      <c r="LBH2" s="6"/>
      <c r="LBI2" s="6"/>
      <c r="LBJ2" s="6"/>
      <c r="LBK2" s="6"/>
      <c r="LBL2" s="6"/>
      <c r="LBM2" s="6"/>
      <c r="LBN2" s="6"/>
      <c r="LBO2" s="6"/>
      <c r="LBP2" s="6"/>
      <c r="LBQ2" s="6"/>
      <c r="LBR2" s="6"/>
      <c r="LBS2" s="6"/>
      <c r="LBT2" s="6"/>
      <c r="LBU2" s="6"/>
      <c r="LBV2" s="6"/>
      <c r="LBW2" s="6"/>
      <c r="LBX2" s="6"/>
      <c r="LBY2" s="6"/>
      <c r="LBZ2" s="6"/>
      <c r="LCA2" s="6"/>
      <c r="LCB2" s="6"/>
      <c r="LCC2" s="6"/>
      <c r="LCD2" s="6"/>
      <c r="LCE2" s="6"/>
      <c r="LCF2" s="6"/>
      <c r="LCG2" s="6"/>
      <c r="LCH2" s="6"/>
      <c r="LCI2" s="6"/>
      <c r="LCJ2" s="6"/>
      <c r="LCK2" s="6"/>
      <c r="LCL2" s="6"/>
      <c r="LCM2" s="6"/>
      <c r="LCN2" s="6"/>
      <c r="LCO2" s="6"/>
      <c r="LCP2" s="6"/>
      <c r="LCQ2" s="6"/>
      <c r="LCR2" s="6"/>
      <c r="LCS2" s="6"/>
      <c r="LCT2" s="6"/>
      <c r="LCU2" s="6"/>
      <c r="LCV2" s="6"/>
      <c r="LCW2" s="6"/>
      <c r="LCX2" s="6"/>
      <c r="LCY2" s="6"/>
      <c r="LCZ2" s="6"/>
      <c r="LDA2" s="6"/>
      <c r="LDB2" s="6"/>
      <c r="LDC2" s="6"/>
      <c r="LDD2" s="6"/>
      <c r="LDE2" s="6"/>
      <c r="LDF2" s="6"/>
      <c r="LDG2" s="6"/>
      <c r="LDH2" s="6"/>
      <c r="LDI2" s="6"/>
      <c r="LDJ2" s="6"/>
      <c r="LDK2" s="6"/>
      <c r="LDL2" s="6"/>
      <c r="LDM2" s="6"/>
      <c r="LDN2" s="6"/>
      <c r="LDO2" s="6"/>
      <c r="LDP2" s="6"/>
      <c r="LDQ2" s="6"/>
      <c r="LDR2" s="6"/>
      <c r="LDS2" s="6"/>
      <c r="LDT2" s="6"/>
      <c r="LDU2" s="6"/>
      <c r="LDV2" s="6"/>
      <c r="LDW2" s="6"/>
      <c r="LDX2" s="6"/>
      <c r="LDY2" s="6"/>
      <c r="LDZ2" s="6"/>
      <c r="LEA2" s="6"/>
      <c r="LEB2" s="6"/>
      <c r="LEC2" s="6"/>
      <c r="LED2" s="6"/>
      <c r="LEE2" s="6"/>
      <c r="LEF2" s="6"/>
      <c r="LEG2" s="6"/>
      <c r="LEH2" s="6"/>
      <c r="LEI2" s="6"/>
      <c r="LEJ2" s="6"/>
      <c r="LEK2" s="6"/>
      <c r="LEL2" s="6"/>
      <c r="LEM2" s="6"/>
      <c r="LEN2" s="6"/>
      <c r="LEO2" s="6"/>
      <c r="LEP2" s="6"/>
      <c r="LEQ2" s="6"/>
      <c r="LER2" s="6"/>
      <c r="LES2" s="6"/>
      <c r="LET2" s="6"/>
      <c r="LEU2" s="6"/>
      <c r="LEV2" s="6"/>
      <c r="LEW2" s="6"/>
      <c r="LEX2" s="6"/>
      <c r="LEY2" s="6"/>
      <c r="LEZ2" s="6"/>
      <c r="LFA2" s="6"/>
      <c r="LFB2" s="6"/>
      <c r="LFC2" s="6"/>
      <c r="LFD2" s="6"/>
      <c r="LFE2" s="6"/>
      <c r="LFF2" s="6"/>
      <c r="LFG2" s="6"/>
      <c r="LFH2" s="6"/>
      <c r="LFI2" s="6"/>
      <c r="LFJ2" s="6"/>
      <c r="LFK2" s="6"/>
      <c r="LFL2" s="6"/>
      <c r="LFM2" s="6"/>
      <c r="LFN2" s="6"/>
      <c r="LFO2" s="6"/>
      <c r="LFP2" s="6"/>
      <c r="LFQ2" s="6"/>
      <c r="LFR2" s="6"/>
      <c r="LFS2" s="6"/>
      <c r="LFT2" s="6"/>
      <c r="LFU2" s="6"/>
      <c r="LFV2" s="6"/>
      <c r="LFW2" s="6"/>
      <c r="LFX2" s="6"/>
      <c r="LFY2" s="6"/>
      <c r="LFZ2" s="6"/>
      <c r="LGA2" s="6"/>
      <c r="LGB2" s="6"/>
      <c r="LGC2" s="6"/>
      <c r="LGD2" s="6"/>
      <c r="LGE2" s="6"/>
      <c r="LGF2" s="6"/>
      <c r="LGG2" s="6"/>
      <c r="LGH2" s="6"/>
      <c r="LGI2" s="6"/>
      <c r="LGJ2" s="6"/>
      <c r="LGK2" s="6"/>
      <c r="LGL2" s="6"/>
      <c r="LGM2" s="6"/>
      <c r="LGN2" s="6"/>
      <c r="LGO2" s="6"/>
      <c r="LGP2" s="6"/>
      <c r="LGQ2" s="6"/>
      <c r="LGR2" s="6"/>
      <c r="LGS2" s="6"/>
      <c r="LGT2" s="6"/>
      <c r="LGU2" s="6"/>
      <c r="LGV2" s="6"/>
      <c r="LGW2" s="6"/>
      <c r="LGX2" s="6"/>
      <c r="LGY2" s="6"/>
      <c r="LGZ2" s="6"/>
      <c r="LHA2" s="6"/>
      <c r="LHB2" s="6"/>
      <c r="LHC2" s="6"/>
      <c r="LHD2" s="6"/>
      <c r="LHE2" s="6"/>
      <c r="LHF2" s="6"/>
      <c r="LHG2" s="6"/>
      <c r="LHH2" s="6"/>
      <c r="LHI2" s="6"/>
      <c r="LHJ2" s="6"/>
      <c r="LHK2" s="6"/>
      <c r="LHL2" s="6"/>
      <c r="LHM2" s="6"/>
      <c r="LHN2" s="6"/>
      <c r="LHO2" s="6"/>
      <c r="LHP2" s="6"/>
      <c r="LHQ2" s="6"/>
      <c r="LHR2" s="6"/>
      <c r="LHS2" s="6"/>
      <c r="LHT2" s="6"/>
      <c r="LHU2" s="6"/>
      <c r="LHV2" s="6"/>
      <c r="LHW2" s="6"/>
      <c r="LHX2" s="6"/>
      <c r="LHY2" s="6"/>
      <c r="LHZ2" s="6"/>
      <c r="LIA2" s="6"/>
      <c r="LIB2" s="6"/>
      <c r="LIC2" s="6"/>
      <c r="LID2" s="6"/>
      <c r="LIE2" s="6"/>
      <c r="LIF2" s="6"/>
      <c r="LIG2" s="6"/>
      <c r="LIH2" s="6"/>
      <c r="LII2" s="6"/>
      <c r="LIJ2" s="6"/>
      <c r="LIK2" s="6"/>
      <c r="LIL2" s="6"/>
      <c r="LIM2" s="6"/>
      <c r="LIN2" s="6"/>
      <c r="LIO2" s="6"/>
      <c r="LIP2" s="6"/>
      <c r="LIQ2" s="6"/>
      <c r="LIR2" s="6"/>
      <c r="LIS2" s="6"/>
      <c r="LIT2" s="6"/>
      <c r="LIU2" s="6"/>
      <c r="LIV2" s="6"/>
      <c r="LIW2" s="6"/>
      <c r="LIX2" s="6"/>
      <c r="LIY2" s="6"/>
      <c r="LIZ2" s="6"/>
      <c r="LJA2" s="6"/>
      <c r="LJB2" s="6"/>
      <c r="LJC2" s="6"/>
      <c r="LJD2" s="6"/>
      <c r="LJE2" s="6"/>
      <c r="LJF2" s="6"/>
      <c r="LJG2" s="6"/>
      <c r="LJH2" s="6"/>
      <c r="LJI2" s="6"/>
      <c r="LJJ2" s="6"/>
      <c r="LJK2" s="6"/>
      <c r="LJL2" s="6"/>
      <c r="LJM2" s="6"/>
      <c r="LJN2" s="6"/>
      <c r="LJO2" s="6"/>
      <c r="LJP2" s="6"/>
      <c r="LJQ2" s="6"/>
      <c r="LJR2" s="6"/>
      <c r="LJS2" s="6"/>
      <c r="LJT2" s="6"/>
      <c r="LJU2" s="6"/>
      <c r="LJV2" s="6"/>
      <c r="LJW2" s="6"/>
      <c r="LJX2" s="6"/>
      <c r="LJY2" s="6"/>
      <c r="LJZ2" s="6"/>
      <c r="LKA2" s="6"/>
      <c r="LKB2" s="6"/>
      <c r="LKC2" s="6"/>
      <c r="LKD2" s="6"/>
      <c r="LKE2" s="6"/>
      <c r="LKF2" s="6"/>
      <c r="LKG2" s="6"/>
      <c r="LKH2" s="6"/>
      <c r="LKI2" s="6"/>
      <c r="LKJ2" s="6"/>
      <c r="LKK2" s="6"/>
      <c r="LKL2" s="6"/>
      <c r="LKM2" s="6"/>
      <c r="LKN2" s="6"/>
      <c r="LKO2" s="6"/>
      <c r="LKP2" s="6"/>
      <c r="LKQ2" s="6"/>
      <c r="LKR2" s="6"/>
      <c r="LKS2" s="6"/>
      <c r="LKT2" s="6"/>
      <c r="LKU2" s="6"/>
      <c r="LKV2" s="6"/>
      <c r="LKW2" s="6"/>
      <c r="LKX2" s="6"/>
      <c r="LKY2" s="6"/>
      <c r="LKZ2" s="6"/>
      <c r="LLA2" s="6"/>
      <c r="LLB2" s="6"/>
      <c r="LLC2" s="6"/>
      <c r="LLD2" s="6"/>
      <c r="LLE2" s="6"/>
      <c r="LLF2" s="6"/>
      <c r="LLG2" s="6"/>
      <c r="LLH2" s="6"/>
      <c r="LLI2" s="6"/>
      <c r="LLJ2" s="6"/>
      <c r="LLK2" s="6"/>
      <c r="LLL2" s="6"/>
      <c r="LLM2" s="6"/>
      <c r="LLN2" s="6"/>
      <c r="LLO2" s="6"/>
      <c r="LLP2" s="6"/>
      <c r="LLQ2" s="6"/>
      <c r="LLR2" s="6"/>
      <c r="LLS2" s="6"/>
      <c r="LLT2" s="6"/>
      <c r="LLU2" s="6"/>
      <c r="LLV2" s="6"/>
      <c r="LLW2" s="6"/>
      <c r="LLX2" s="6"/>
      <c r="LLY2" s="6"/>
      <c r="LLZ2" s="6"/>
      <c r="LMA2" s="6"/>
      <c r="LMB2" s="6"/>
      <c r="LMC2" s="6"/>
      <c r="LMD2" s="6"/>
      <c r="LME2" s="6"/>
      <c r="LMF2" s="6"/>
      <c r="LMG2" s="6"/>
      <c r="LMH2" s="6"/>
      <c r="LMI2" s="6"/>
      <c r="LMJ2" s="6"/>
      <c r="LMK2" s="6"/>
      <c r="LML2" s="6"/>
      <c r="LMM2" s="6"/>
      <c r="LMN2" s="6"/>
      <c r="LMO2" s="6"/>
      <c r="LMP2" s="6"/>
      <c r="LMQ2" s="6"/>
      <c r="LMR2" s="6"/>
      <c r="LMS2" s="6"/>
      <c r="LMT2" s="6"/>
      <c r="LMU2" s="6"/>
      <c r="LMV2" s="6"/>
      <c r="LMW2" s="6"/>
      <c r="LMX2" s="6"/>
      <c r="LMY2" s="6"/>
      <c r="LMZ2" s="6"/>
      <c r="LNA2" s="6"/>
      <c r="LNB2" s="6"/>
      <c r="LNC2" s="6"/>
      <c r="LND2" s="6"/>
      <c r="LNE2" s="6"/>
      <c r="LNF2" s="6"/>
      <c r="LNG2" s="6"/>
      <c r="LNH2" s="6"/>
      <c r="LNI2" s="6"/>
      <c r="LNJ2" s="6"/>
      <c r="LNK2" s="6"/>
      <c r="LNL2" s="6"/>
      <c r="LNM2" s="6"/>
      <c r="LNN2" s="6"/>
      <c r="LNO2" s="6"/>
      <c r="LNP2" s="6"/>
      <c r="LNQ2" s="6"/>
      <c r="LNR2" s="6"/>
      <c r="LNS2" s="6"/>
      <c r="LNT2" s="6"/>
      <c r="LNU2" s="6"/>
      <c r="LNV2" s="6"/>
      <c r="LNW2" s="6"/>
      <c r="LNX2" s="6"/>
      <c r="LNY2" s="6"/>
      <c r="LNZ2" s="6"/>
      <c r="LOA2" s="6"/>
      <c r="LOB2" s="6"/>
      <c r="LOC2" s="6"/>
      <c r="LOD2" s="6"/>
      <c r="LOE2" s="6"/>
      <c r="LOF2" s="6"/>
      <c r="LOG2" s="6"/>
      <c r="LOH2" s="6"/>
      <c r="LOI2" s="6"/>
      <c r="LOJ2" s="6"/>
      <c r="LOK2" s="6"/>
      <c r="LOL2" s="6"/>
      <c r="LOM2" s="6"/>
      <c r="LON2" s="6"/>
      <c r="LOO2" s="6"/>
      <c r="LOP2" s="6"/>
      <c r="LOQ2" s="6"/>
      <c r="LOR2" s="6"/>
      <c r="LOS2" s="6"/>
      <c r="LOT2" s="6"/>
      <c r="LOU2" s="6"/>
      <c r="LOV2" s="6"/>
      <c r="LOW2" s="6"/>
      <c r="LOX2" s="6"/>
      <c r="LOY2" s="6"/>
      <c r="LOZ2" s="6"/>
      <c r="LPA2" s="6"/>
      <c r="LPB2" s="6"/>
      <c r="LPC2" s="6"/>
      <c r="LPD2" s="6"/>
      <c r="LPE2" s="6"/>
      <c r="LPF2" s="6"/>
      <c r="LPG2" s="6"/>
      <c r="LPH2" s="6"/>
      <c r="LPI2" s="6"/>
      <c r="LPJ2" s="6"/>
      <c r="LPK2" s="6"/>
      <c r="LPL2" s="6"/>
      <c r="LPM2" s="6"/>
      <c r="LPN2" s="6"/>
      <c r="LPO2" s="6"/>
      <c r="LPP2" s="6"/>
      <c r="LPQ2" s="6"/>
      <c r="LPR2" s="6"/>
      <c r="LPS2" s="6"/>
      <c r="LPT2" s="6"/>
      <c r="LPU2" s="6"/>
      <c r="LPV2" s="6"/>
      <c r="LPW2" s="6"/>
      <c r="LPX2" s="6"/>
      <c r="LPY2" s="6"/>
      <c r="LPZ2" s="6"/>
      <c r="LQA2" s="6"/>
      <c r="LQB2" s="6"/>
      <c r="LQC2" s="6"/>
      <c r="LQD2" s="6"/>
      <c r="LQE2" s="6"/>
      <c r="LQF2" s="6"/>
      <c r="LQG2" s="6"/>
      <c r="LQH2" s="6"/>
      <c r="LQI2" s="6"/>
      <c r="LQJ2" s="6"/>
      <c r="LQK2" s="6"/>
      <c r="LQL2" s="6"/>
      <c r="LQM2" s="6"/>
      <c r="LQN2" s="6"/>
      <c r="LQO2" s="6"/>
      <c r="LQP2" s="6"/>
      <c r="LQQ2" s="6"/>
      <c r="LQR2" s="6"/>
      <c r="LQS2" s="6"/>
      <c r="LQT2" s="6"/>
      <c r="LQU2" s="6"/>
      <c r="LQV2" s="6"/>
      <c r="LQW2" s="6"/>
      <c r="LQX2" s="6"/>
      <c r="LQY2" s="6"/>
      <c r="LQZ2" s="6"/>
      <c r="LRA2" s="6"/>
      <c r="LRB2" s="6"/>
      <c r="LRC2" s="6"/>
      <c r="LRD2" s="6"/>
      <c r="LRE2" s="6"/>
      <c r="LRF2" s="6"/>
      <c r="LRG2" s="6"/>
      <c r="LRH2" s="6"/>
      <c r="LRI2" s="6"/>
      <c r="LRJ2" s="6"/>
      <c r="LRK2" s="6"/>
      <c r="LRL2" s="6"/>
      <c r="LRM2" s="6"/>
      <c r="LRN2" s="6"/>
      <c r="LRO2" s="6"/>
      <c r="LRP2" s="6"/>
      <c r="LRQ2" s="6"/>
      <c r="LRR2" s="6"/>
      <c r="LRS2" s="6"/>
      <c r="LRT2" s="6"/>
      <c r="LRU2" s="6"/>
      <c r="LRV2" s="6"/>
      <c r="LRW2" s="6"/>
      <c r="LRX2" s="6"/>
      <c r="LRY2" s="6"/>
      <c r="LRZ2" s="6"/>
      <c r="LSA2" s="6"/>
      <c r="LSB2" s="6"/>
      <c r="LSC2" s="6"/>
      <c r="LSD2" s="6"/>
      <c r="LSE2" s="6"/>
      <c r="LSF2" s="6"/>
      <c r="LSG2" s="6"/>
      <c r="LSH2" s="6"/>
      <c r="LSI2" s="6"/>
      <c r="LSJ2" s="6"/>
      <c r="LSK2" s="6"/>
      <c r="LSL2" s="6"/>
      <c r="LSM2" s="6"/>
      <c r="LSN2" s="6"/>
      <c r="LSO2" s="6"/>
      <c r="LSP2" s="6"/>
      <c r="LSQ2" s="6"/>
      <c r="LSR2" s="6"/>
      <c r="LSS2" s="6"/>
      <c r="LST2" s="6"/>
      <c r="LSU2" s="6"/>
      <c r="LSV2" s="6"/>
      <c r="LSW2" s="6"/>
      <c r="LSX2" s="6"/>
      <c r="LSY2" s="6"/>
      <c r="LSZ2" s="6"/>
      <c r="LTA2" s="6"/>
      <c r="LTB2" s="6"/>
      <c r="LTC2" s="6"/>
      <c r="LTD2" s="6"/>
      <c r="LTE2" s="6"/>
      <c r="LTF2" s="6"/>
      <c r="LTG2" s="6"/>
      <c r="LTH2" s="6"/>
      <c r="LTI2" s="6"/>
      <c r="LTJ2" s="6"/>
      <c r="LTK2" s="6"/>
      <c r="LTL2" s="6"/>
      <c r="LTM2" s="6"/>
      <c r="LTN2" s="6"/>
      <c r="LTO2" s="6"/>
      <c r="LTP2" s="6"/>
      <c r="LTQ2" s="6"/>
      <c r="LTR2" s="6"/>
      <c r="LTS2" s="6"/>
      <c r="LTT2" s="6"/>
      <c r="LTU2" s="6"/>
      <c r="LTV2" s="6"/>
      <c r="LTW2" s="6"/>
      <c r="LTX2" s="6"/>
      <c r="LTY2" s="6"/>
      <c r="LTZ2" s="6"/>
      <c r="LUA2" s="6"/>
      <c r="LUB2" s="6"/>
      <c r="LUC2" s="6"/>
      <c r="LUD2" s="6"/>
      <c r="LUE2" s="6"/>
      <c r="LUF2" s="6"/>
      <c r="LUG2" s="6"/>
      <c r="LUH2" s="6"/>
      <c r="LUI2" s="6"/>
      <c r="LUJ2" s="6"/>
      <c r="LUK2" s="6"/>
      <c r="LUL2" s="6"/>
      <c r="LUM2" s="6"/>
      <c r="LUN2" s="6"/>
      <c r="LUO2" s="6"/>
      <c r="LUP2" s="6"/>
      <c r="LUQ2" s="6"/>
      <c r="LUR2" s="6"/>
      <c r="LUS2" s="6"/>
      <c r="LUT2" s="6"/>
      <c r="LUU2" s="6"/>
      <c r="LUV2" s="6"/>
      <c r="LUW2" s="6"/>
      <c r="LUX2" s="6"/>
      <c r="LUY2" s="6"/>
      <c r="LUZ2" s="6"/>
      <c r="LVA2" s="6"/>
      <c r="LVB2" s="6"/>
      <c r="LVC2" s="6"/>
      <c r="LVD2" s="6"/>
      <c r="LVE2" s="6"/>
      <c r="LVF2" s="6"/>
      <c r="LVG2" s="6"/>
      <c r="LVH2" s="6"/>
      <c r="LVI2" s="6"/>
      <c r="LVJ2" s="6"/>
      <c r="LVK2" s="6"/>
      <c r="LVL2" s="6"/>
      <c r="LVM2" s="6"/>
      <c r="LVN2" s="6"/>
      <c r="LVO2" s="6"/>
      <c r="LVP2" s="6"/>
      <c r="LVQ2" s="6"/>
      <c r="LVR2" s="6"/>
      <c r="LVS2" s="6"/>
      <c r="LVT2" s="6"/>
      <c r="LVU2" s="6"/>
      <c r="LVV2" s="6"/>
      <c r="LVW2" s="6"/>
      <c r="LVX2" s="6"/>
      <c r="LVY2" s="6"/>
      <c r="LVZ2" s="6"/>
      <c r="LWA2" s="6"/>
      <c r="LWB2" s="6"/>
      <c r="LWC2" s="6"/>
      <c r="LWD2" s="6"/>
      <c r="LWE2" s="6"/>
      <c r="LWF2" s="6"/>
      <c r="LWG2" s="6"/>
      <c r="LWH2" s="6"/>
      <c r="LWI2" s="6"/>
      <c r="LWJ2" s="6"/>
      <c r="LWK2" s="6"/>
      <c r="LWL2" s="6"/>
      <c r="LWM2" s="6"/>
      <c r="LWN2" s="6"/>
      <c r="LWO2" s="6"/>
      <c r="LWP2" s="6"/>
      <c r="LWQ2" s="6"/>
      <c r="LWR2" s="6"/>
      <c r="LWS2" s="6"/>
      <c r="LWT2" s="6"/>
      <c r="LWU2" s="6"/>
      <c r="LWV2" s="6"/>
      <c r="LWW2" s="6"/>
      <c r="LWX2" s="6"/>
      <c r="LWY2" s="6"/>
      <c r="LWZ2" s="6"/>
      <c r="LXA2" s="6"/>
      <c r="LXB2" s="6"/>
      <c r="LXC2" s="6"/>
      <c r="LXD2" s="6"/>
      <c r="LXE2" s="6"/>
      <c r="LXF2" s="6"/>
      <c r="LXG2" s="6"/>
      <c r="LXH2" s="6"/>
      <c r="LXI2" s="6"/>
      <c r="LXJ2" s="6"/>
      <c r="LXK2" s="6"/>
      <c r="LXL2" s="6"/>
      <c r="LXM2" s="6"/>
      <c r="LXN2" s="6"/>
      <c r="LXO2" s="6"/>
      <c r="LXP2" s="6"/>
      <c r="LXQ2" s="6"/>
      <c r="LXR2" s="6"/>
      <c r="LXS2" s="6"/>
      <c r="LXT2" s="6"/>
      <c r="LXU2" s="6"/>
      <c r="LXV2" s="6"/>
      <c r="LXW2" s="6"/>
      <c r="LXX2" s="6"/>
      <c r="LXY2" s="6"/>
      <c r="LXZ2" s="6"/>
      <c r="LYA2" s="6"/>
      <c r="LYB2" s="6"/>
      <c r="LYC2" s="6"/>
      <c r="LYD2" s="6"/>
      <c r="LYE2" s="6"/>
      <c r="LYF2" s="6"/>
      <c r="LYG2" s="6"/>
      <c r="LYH2" s="6"/>
      <c r="LYI2" s="6"/>
      <c r="LYJ2" s="6"/>
      <c r="LYK2" s="6"/>
      <c r="LYL2" s="6"/>
      <c r="LYM2" s="6"/>
      <c r="LYN2" s="6"/>
      <c r="LYO2" s="6"/>
      <c r="LYP2" s="6"/>
      <c r="LYQ2" s="6"/>
      <c r="LYR2" s="6"/>
      <c r="LYS2" s="6"/>
      <c r="LYT2" s="6"/>
      <c r="LYU2" s="6"/>
      <c r="LYV2" s="6"/>
      <c r="LYW2" s="6"/>
      <c r="LYX2" s="6"/>
      <c r="LYY2" s="6"/>
      <c r="LYZ2" s="6"/>
      <c r="LZA2" s="6"/>
      <c r="LZB2" s="6"/>
      <c r="LZC2" s="6"/>
      <c r="LZD2" s="6"/>
      <c r="LZE2" s="6"/>
      <c r="LZF2" s="6"/>
      <c r="LZG2" s="6"/>
      <c r="LZH2" s="6"/>
      <c r="LZI2" s="6"/>
      <c r="LZJ2" s="6"/>
      <c r="LZK2" s="6"/>
      <c r="LZL2" s="6"/>
      <c r="LZM2" s="6"/>
      <c r="LZN2" s="6"/>
      <c r="LZO2" s="6"/>
      <c r="LZP2" s="6"/>
      <c r="LZQ2" s="6"/>
      <c r="LZR2" s="6"/>
      <c r="LZS2" s="6"/>
      <c r="LZT2" s="6"/>
      <c r="LZU2" s="6"/>
      <c r="LZV2" s="6"/>
      <c r="LZW2" s="6"/>
      <c r="LZX2" s="6"/>
      <c r="LZY2" s="6"/>
      <c r="LZZ2" s="6"/>
      <c r="MAA2" s="6"/>
      <c r="MAB2" s="6"/>
      <c r="MAC2" s="6"/>
      <c r="MAD2" s="6"/>
      <c r="MAE2" s="6"/>
      <c r="MAF2" s="6"/>
      <c r="MAG2" s="6"/>
      <c r="MAH2" s="6"/>
      <c r="MAI2" s="6"/>
      <c r="MAJ2" s="6"/>
      <c r="MAK2" s="6"/>
      <c r="MAL2" s="6"/>
      <c r="MAM2" s="6"/>
      <c r="MAN2" s="6"/>
      <c r="MAO2" s="6"/>
      <c r="MAP2" s="6"/>
      <c r="MAQ2" s="6"/>
      <c r="MAR2" s="6"/>
      <c r="MAS2" s="6"/>
      <c r="MAT2" s="6"/>
      <c r="MAU2" s="6"/>
      <c r="MAV2" s="6"/>
      <c r="MAW2" s="6"/>
      <c r="MAX2" s="6"/>
      <c r="MAY2" s="6"/>
      <c r="MAZ2" s="6"/>
      <c r="MBA2" s="6"/>
      <c r="MBB2" s="6"/>
      <c r="MBC2" s="6"/>
      <c r="MBD2" s="6"/>
      <c r="MBE2" s="6"/>
      <c r="MBF2" s="6"/>
      <c r="MBG2" s="6"/>
      <c r="MBH2" s="6"/>
      <c r="MBI2" s="6"/>
      <c r="MBJ2" s="6"/>
      <c r="MBK2" s="6"/>
      <c r="MBL2" s="6"/>
      <c r="MBM2" s="6"/>
      <c r="MBN2" s="6"/>
      <c r="MBO2" s="6"/>
      <c r="MBP2" s="6"/>
      <c r="MBQ2" s="6"/>
      <c r="MBR2" s="6"/>
      <c r="MBS2" s="6"/>
      <c r="MBT2" s="6"/>
      <c r="MBU2" s="6"/>
      <c r="MBV2" s="6"/>
      <c r="MBW2" s="6"/>
      <c r="MBX2" s="6"/>
      <c r="MBY2" s="6"/>
      <c r="MBZ2" s="6"/>
      <c r="MCA2" s="6"/>
      <c r="MCB2" s="6"/>
      <c r="MCC2" s="6"/>
      <c r="MCD2" s="6"/>
      <c r="MCE2" s="6"/>
      <c r="MCF2" s="6"/>
      <c r="MCG2" s="6"/>
      <c r="MCH2" s="6"/>
      <c r="MCI2" s="6"/>
      <c r="MCJ2" s="6"/>
      <c r="MCK2" s="6"/>
      <c r="MCL2" s="6"/>
      <c r="MCM2" s="6"/>
      <c r="MCN2" s="6"/>
      <c r="MCO2" s="6"/>
      <c r="MCP2" s="6"/>
      <c r="MCQ2" s="6"/>
      <c r="MCR2" s="6"/>
      <c r="MCS2" s="6"/>
      <c r="MCT2" s="6"/>
      <c r="MCU2" s="6"/>
      <c r="MCV2" s="6"/>
      <c r="MCW2" s="6"/>
      <c r="MCX2" s="6"/>
      <c r="MCY2" s="6"/>
      <c r="MCZ2" s="6"/>
      <c r="MDA2" s="6"/>
      <c r="MDB2" s="6"/>
      <c r="MDC2" s="6"/>
      <c r="MDD2" s="6"/>
      <c r="MDE2" s="6"/>
      <c r="MDF2" s="6"/>
      <c r="MDG2" s="6"/>
      <c r="MDH2" s="6"/>
      <c r="MDI2" s="6"/>
      <c r="MDJ2" s="6"/>
      <c r="MDK2" s="6"/>
      <c r="MDL2" s="6"/>
      <c r="MDM2" s="6"/>
      <c r="MDN2" s="6"/>
      <c r="MDO2" s="6"/>
      <c r="MDP2" s="6"/>
      <c r="MDQ2" s="6"/>
      <c r="MDR2" s="6"/>
      <c r="MDS2" s="6"/>
      <c r="MDT2" s="6"/>
      <c r="MDU2" s="6"/>
      <c r="MDV2" s="6"/>
      <c r="MDW2" s="6"/>
      <c r="MDX2" s="6"/>
      <c r="MDY2" s="6"/>
      <c r="MDZ2" s="6"/>
      <c r="MEA2" s="6"/>
      <c r="MEB2" s="6"/>
      <c r="MEC2" s="6"/>
      <c r="MED2" s="6"/>
      <c r="MEE2" s="6"/>
      <c r="MEF2" s="6"/>
      <c r="MEG2" s="6"/>
      <c r="MEH2" s="6"/>
      <c r="MEI2" s="6"/>
      <c r="MEJ2" s="6"/>
      <c r="MEK2" s="6"/>
      <c r="MEL2" s="6"/>
      <c r="MEM2" s="6"/>
      <c r="MEN2" s="6"/>
      <c r="MEO2" s="6"/>
      <c r="MEP2" s="6"/>
      <c r="MEQ2" s="6"/>
      <c r="MER2" s="6"/>
      <c r="MES2" s="6"/>
      <c r="MET2" s="6"/>
      <c r="MEU2" s="6"/>
      <c r="MEV2" s="6"/>
      <c r="MEW2" s="6"/>
      <c r="MEX2" s="6"/>
      <c r="MEY2" s="6"/>
      <c r="MEZ2" s="6"/>
      <c r="MFA2" s="6"/>
      <c r="MFB2" s="6"/>
      <c r="MFC2" s="6"/>
      <c r="MFD2" s="6"/>
      <c r="MFE2" s="6"/>
      <c r="MFF2" s="6"/>
      <c r="MFG2" s="6"/>
      <c r="MFH2" s="6"/>
      <c r="MFI2" s="6"/>
      <c r="MFJ2" s="6"/>
      <c r="MFK2" s="6"/>
      <c r="MFL2" s="6"/>
      <c r="MFM2" s="6"/>
      <c r="MFN2" s="6"/>
      <c r="MFO2" s="6"/>
      <c r="MFP2" s="6"/>
      <c r="MFQ2" s="6"/>
      <c r="MFR2" s="6"/>
      <c r="MFS2" s="6"/>
      <c r="MFT2" s="6"/>
      <c r="MFU2" s="6"/>
      <c r="MFV2" s="6"/>
      <c r="MFW2" s="6"/>
      <c r="MFX2" s="6"/>
      <c r="MFY2" s="6"/>
      <c r="MFZ2" s="6"/>
      <c r="MGA2" s="6"/>
      <c r="MGB2" s="6"/>
      <c r="MGC2" s="6"/>
      <c r="MGD2" s="6"/>
      <c r="MGE2" s="6"/>
      <c r="MGF2" s="6"/>
      <c r="MGG2" s="6"/>
      <c r="MGH2" s="6"/>
      <c r="MGI2" s="6"/>
      <c r="MGJ2" s="6"/>
      <c r="MGK2" s="6"/>
      <c r="MGL2" s="6"/>
      <c r="MGM2" s="6"/>
      <c r="MGN2" s="6"/>
      <c r="MGO2" s="6"/>
      <c r="MGP2" s="6"/>
      <c r="MGQ2" s="6"/>
      <c r="MGR2" s="6"/>
      <c r="MGS2" s="6"/>
      <c r="MGT2" s="6"/>
      <c r="MGU2" s="6"/>
      <c r="MGV2" s="6"/>
      <c r="MGW2" s="6"/>
      <c r="MGX2" s="6"/>
      <c r="MGY2" s="6"/>
      <c r="MGZ2" s="6"/>
      <c r="MHA2" s="6"/>
      <c r="MHB2" s="6"/>
      <c r="MHC2" s="6"/>
      <c r="MHD2" s="6"/>
      <c r="MHE2" s="6"/>
      <c r="MHF2" s="6"/>
      <c r="MHG2" s="6"/>
      <c r="MHH2" s="6"/>
      <c r="MHI2" s="6"/>
      <c r="MHJ2" s="6"/>
      <c r="MHK2" s="6"/>
      <c r="MHL2" s="6"/>
      <c r="MHM2" s="6"/>
      <c r="MHN2" s="6"/>
      <c r="MHO2" s="6"/>
      <c r="MHP2" s="6"/>
      <c r="MHQ2" s="6"/>
      <c r="MHR2" s="6"/>
      <c r="MHS2" s="6"/>
      <c r="MHT2" s="6"/>
      <c r="MHU2" s="6"/>
      <c r="MHV2" s="6"/>
      <c r="MHW2" s="6"/>
      <c r="MHX2" s="6"/>
      <c r="MHY2" s="6"/>
      <c r="MHZ2" s="6"/>
      <c r="MIA2" s="6"/>
      <c r="MIB2" s="6"/>
      <c r="MIC2" s="6"/>
      <c r="MID2" s="6"/>
      <c r="MIE2" s="6"/>
      <c r="MIF2" s="6"/>
      <c r="MIG2" s="6"/>
      <c r="MIH2" s="6"/>
      <c r="MII2" s="6"/>
      <c r="MIJ2" s="6"/>
      <c r="MIK2" s="6"/>
      <c r="MIL2" s="6"/>
      <c r="MIM2" s="6"/>
      <c r="MIN2" s="6"/>
      <c r="MIO2" s="6"/>
      <c r="MIP2" s="6"/>
      <c r="MIQ2" s="6"/>
      <c r="MIR2" s="6"/>
      <c r="MIS2" s="6"/>
      <c r="MIT2" s="6"/>
      <c r="MIU2" s="6"/>
      <c r="MIV2" s="6"/>
      <c r="MIW2" s="6"/>
      <c r="MIX2" s="6"/>
      <c r="MIY2" s="6"/>
      <c r="MIZ2" s="6"/>
      <c r="MJA2" s="6"/>
      <c r="MJB2" s="6"/>
      <c r="MJC2" s="6"/>
      <c r="MJD2" s="6"/>
      <c r="MJE2" s="6"/>
      <c r="MJF2" s="6"/>
      <c r="MJG2" s="6"/>
      <c r="MJH2" s="6"/>
      <c r="MJI2" s="6"/>
      <c r="MJJ2" s="6"/>
      <c r="MJK2" s="6"/>
      <c r="MJL2" s="6"/>
      <c r="MJM2" s="6"/>
      <c r="MJN2" s="6"/>
      <c r="MJO2" s="6"/>
      <c r="MJP2" s="6"/>
      <c r="MJQ2" s="6"/>
      <c r="MJR2" s="6"/>
      <c r="MJS2" s="6"/>
      <c r="MJT2" s="6"/>
      <c r="MJU2" s="6"/>
      <c r="MJV2" s="6"/>
      <c r="MJW2" s="6"/>
      <c r="MJX2" s="6"/>
      <c r="MJY2" s="6"/>
      <c r="MJZ2" s="6"/>
      <c r="MKA2" s="6"/>
      <c r="MKB2" s="6"/>
      <c r="MKC2" s="6"/>
      <c r="MKD2" s="6"/>
      <c r="MKE2" s="6"/>
      <c r="MKF2" s="6"/>
      <c r="MKG2" s="6"/>
      <c r="MKH2" s="6"/>
      <c r="MKI2" s="6"/>
      <c r="MKJ2" s="6"/>
      <c r="MKK2" s="6"/>
      <c r="MKL2" s="6"/>
      <c r="MKM2" s="6"/>
      <c r="MKN2" s="6"/>
      <c r="MKO2" s="6"/>
      <c r="MKP2" s="6"/>
      <c r="MKQ2" s="6"/>
      <c r="MKR2" s="6"/>
      <c r="MKS2" s="6"/>
      <c r="MKT2" s="6"/>
      <c r="MKU2" s="6"/>
      <c r="MKV2" s="6"/>
      <c r="MKW2" s="6"/>
      <c r="MKX2" s="6"/>
      <c r="MKY2" s="6"/>
      <c r="MKZ2" s="6"/>
      <c r="MLA2" s="6"/>
      <c r="MLB2" s="6"/>
      <c r="MLC2" s="6"/>
      <c r="MLD2" s="6"/>
      <c r="MLE2" s="6"/>
      <c r="MLF2" s="6"/>
      <c r="MLG2" s="6"/>
      <c r="MLH2" s="6"/>
      <c r="MLI2" s="6"/>
      <c r="MLJ2" s="6"/>
      <c r="MLK2" s="6"/>
      <c r="MLL2" s="6"/>
      <c r="MLM2" s="6"/>
      <c r="MLN2" s="6"/>
      <c r="MLO2" s="6"/>
      <c r="MLP2" s="6"/>
      <c r="MLQ2" s="6"/>
      <c r="MLR2" s="6"/>
      <c r="MLS2" s="6"/>
      <c r="MLT2" s="6"/>
      <c r="MLU2" s="6"/>
      <c r="MLV2" s="6"/>
      <c r="MLW2" s="6"/>
      <c r="MLX2" s="6"/>
      <c r="MLY2" s="6"/>
      <c r="MLZ2" s="6"/>
      <c r="MMA2" s="6"/>
      <c r="MMB2" s="6"/>
      <c r="MMC2" s="6"/>
      <c r="MMD2" s="6"/>
      <c r="MME2" s="6"/>
      <c r="MMF2" s="6"/>
      <c r="MMG2" s="6"/>
      <c r="MMH2" s="6"/>
      <c r="MMI2" s="6"/>
      <c r="MMJ2" s="6"/>
      <c r="MMK2" s="6"/>
      <c r="MML2" s="6"/>
      <c r="MMM2" s="6"/>
      <c r="MMN2" s="6"/>
      <c r="MMO2" s="6"/>
      <c r="MMP2" s="6"/>
      <c r="MMQ2" s="6"/>
      <c r="MMR2" s="6"/>
      <c r="MMS2" s="6"/>
      <c r="MMT2" s="6"/>
      <c r="MMU2" s="6"/>
      <c r="MMV2" s="6"/>
      <c r="MMW2" s="6"/>
      <c r="MMX2" s="6"/>
      <c r="MMY2" s="6"/>
      <c r="MMZ2" s="6"/>
      <c r="MNA2" s="6"/>
      <c r="MNB2" s="6"/>
      <c r="MNC2" s="6"/>
      <c r="MND2" s="6"/>
      <c r="MNE2" s="6"/>
      <c r="MNF2" s="6"/>
      <c r="MNG2" s="6"/>
      <c r="MNH2" s="6"/>
      <c r="MNI2" s="6"/>
      <c r="MNJ2" s="6"/>
      <c r="MNK2" s="6"/>
      <c r="MNL2" s="6"/>
      <c r="MNM2" s="6"/>
      <c r="MNN2" s="6"/>
      <c r="MNO2" s="6"/>
      <c r="MNP2" s="6"/>
      <c r="MNQ2" s="6"/>
      <c r="MNR2" s="6"/>
      <c r="MNS2" s="6"/>
      <c r="MNT2" s="6"/>
      <c r="MNU2" s="6"/>
      <c r="MNV2" s="6"/>
      <c r="MNW2" s="6"/>
      <c r="MNX2" s="6"/>
      <c r="MNY2" s="6"/>
      <c r="MNZ2" s="6"/>
      <c r="MOA2" s="6"/>
      <c r="MOB2" s="6"/>
      <c r="MOC2" s="6"/>
      <c r="MOD2" s="6"/>
      <c r="MOE2" s="6"/>
      <c r="MOF2" s="6"/>
      <c r="MOG2" s="6"/>
      <c r="MOH2" s="6"/>
      <c r="MOI2" s="6"/>
      <c r="MOJ2" s="6"/>
      <c r="MOK2" s="6"/>
      <c r="MOL2" s="6"/>
      <c r="MOM2" s="6"/>
      <c r="MON2" s="6"/>
      <c r="MOO2" s="6"/>
      <c r="MOP2" s="6"/>
      <c r="MOQ2" s="6"/>
      <c r="MOR2" s="6"/>
      <c r="MOS2" s="6"/>
      <c r="MOT2" s="6"/>
      <c r="MOU2" s="6"/>
      <c r="MOV2" s="6"/>
      <c r="MOW2" s="6"/>
      <c r="MOX2" s="6"/>
      <c r="MOY2" s="6"/>
      <c r="MOZ2" s="6"/>
      <c r="MPA2" s="6"/>
      <c r="MPB2" s="6"/>
      <c r="MPC2" s="6"/>
      <c r="MPD2" s="6"/>
      <c r="MPE2" s="6"/>
      <c r="MPF2" s="6"/>
      <c r="MPG2" s="6"/>
      <c r="MPH2" s="6"/>
      <c r="MPI2" s="6"/>
      <c r="MPJ2" s="6"/>
      <c r="MPK2" s="6"/>
      <c r="MPL2" s="6"/>
      <c r="MPM2" s="6"/>
      <c r="MPN2" s="6"/>
      <c r="MPO2" s="6"/>
      <c r="MPP2" s="6"/>
      <c r="MPQ2" s="6"/>
      <c r="MPR2" s="6"/>
      <c r="MPS2" s="6"/>
      <c r="MPT2" s="6"/>
      <c r="MPU2" s="6"/>
      <c r="MPV2" s="6"/>
      <c r="MPW2" s="6"/>
      <c r="MPX2" s="6"/>
      <c r="MPY2" s="6"/>
      <c r="MPZ2" s="6"/>
      <c r="MQA2" s="6"/>
      <c r="MQB2" s="6"/>
      <c r="MQC2" s="6"/>
      <c r="MQD2" s="6"/>
      <c r="MQE2" s="6"/>
      <c r="MQF2" s="6"/>
      <c r="MQG2" s="6"/>
      <c r="MQH2" s="6"/>
      <c r="MQI2" s="6"/>
      <c r="MQJ2" s="6"/>
      <c r="MQK2" s="6"/>
      <c r="MQL2" s="6"/>
      <c r="MQM2" s="6"/>
      <c r="MQN2" s="6"/>
      <c r="MQO2" s="6"/>
      <c r="MQP2" s="6"/>
      <c r="MQQ2" s="6"/>
      <c r="MQR2" s="6"/>
      <c r="MQS2" s="6"/>
      <c r="MQT2" s="6"/>
      <c r="MQU2" s="6"/>
      <c r="MQV2" s="6"/>
      <c r="MQW2" s="6"/>
      <c r="MQX2" s="6"/>
      <c r="MQY2" s="6"/>
      <c r="MQZ2" s="6"/>
      <c r="MRA2" s="6"/>
      <c r="MRB2" s="6"/>
      <c r="MRC2" s="6"/>
      <c r="MRD2" s="6"/>
      <c r="MRE2" s="6"/>
      <c r="MRF2" s="6"/>
      <c r="MRG2" s="6"/>
      <c r="MRH2" s="6"/>
      <c r="MRI2" s="6"/>
      <c r="MRJ2" s="6"/>
      <c r="MRK2" s="6"/>
      <c r="MRL2" s="6"/>
      <c r="MRM2" s="6"/>
      <c r="MRN2" s="6"/>
      <c r="MRO2" s="6"/>
      <c r="MRP2" s="6"/>
      <c r="MRQ2" s="6"/>
      <c r="MRR2" s="6"/>
      <c r="MRS2" s="6"/>
      <c r="MRT2" s="6"/>
      <c r="MRU2" s="6"/>
      <c r="MRV2" s="6"/>
      <c r="MRW2" s="6"/>
      <c r="MRX2" s="6"/>
      <c r="MRY2" s="6"/>
      <c r="MRZ2" s="6"/>
      <c r="MSA2" s="6"/>
      <c r="MSB2" s="6"/>
      <c r="MSC2" s="6"/>
      <c r="MSD2" s="6"/>
      <c r="MSE2" s="6"/>
      <c r="MSF2" s="6"/>
      <c r="MSG2" s="6"/>
      <c r="MSH2" s="6"/>
      <c r="MSI2" s="6"/>
      <c r="MSJ2" s="6"/>
      <c r="MSK2" s="6"/>
      <c r="MSL2" s="6"/>
      <c r="MSM2" s="6"/>
      <c r="MSN2" s="6"/>
      <c r="MSO2" s="6"/>
      <c r="MSP2" s="6"/>
      <c r="MSQ2" s="6"/>
      <c r="MSR2" s="6"/>
      <c r="MSS2" s="6"/>
      <c r="MST2" s="6"/>
      <c r="MSU2" s="6"/>
      <c r="MSV2" s="6"/>
      <c r="MSW2" s="6"/>
      <c r="MSX2" s="6"/>
      <c r="MSY2" s="6"/>
      <c r="MSZ2" s="6"/>
      <c r="MTA2" s="6"/>
      <c r="MTB2" s="6"/>
      <c r="MTC2" s="6"/>
      <c r="MTD2" s="6"/>
      <c r="MTE2" s="6"/>
      <c r="MTF2" s="6"/>
      <c r="MTG2" s="6"/>
      <c r="MTH2" s="6"/>
      <c r="MTI2" s="6"/>
      <c r="MTJ2" s="6"/>
      <c r="MTK2" s="6"/>
      <c r="MTL2" s="6"/>
      <c r="MTM2" s="6"/>
      <c r="MTN2" s="6"/>
      <c r="MTO2" s="6"/>
      <c r="MTP2" s="6"/>
      <c r="MTQ2" s="6"/>
      <c r="MTR2" s="6"/>
      <c r="MTS2" s="6"/>
      <c r="MTT2" s="6"/>
      <c r="MTU2" s="6"/>
      <c r="MTV2" s="6"/>
      <c r="MTW2" s="6"/>
      <c r="MTX2" s="6"/>
      <c r="MTY2" s="6"/>
      <c r="MTZ2" s="6"/>
      <c r="MUA2" s="6"/>
      <c r="MUB2" s="6"/>
      <c r="MUC2" s="6"/>
      <c r="MUD2" s="6"/>
      <c r="MUE2" s="6"/>
      <c r="MUF2" s="6"/>
      <c r="MUG2" s="6"/>
      <c r="MUH2" s="6"/>
      <c r="MUI2" s="6"/>
      <c r="MUJ2" s="6"/>
      <c r="MUK2" s="6"/>
      <c r="MUL2" s="6"/>
      <c r="MUM2" s="6"/>
      <c r="MUN2" s="6"/>
      <c r="MUO2" s="6"/>
      <c r="MUP2" s="6"/>
      <c r="MUQ2" s="6"/>
      <c r="MUR2" s="6"/>
      <c r="MUS2" s="6"/>
      <c r="MUT2" s="6"/>
      <c r="MUU2" s="6"/>
      <c r="MUV2" s="6"/>
      <c r="MUW2" s="6"/>
      <c r="MUX2" s="6"/>
      <c r="MUY2" s="6"/>
      <c r="MUZ2" s="6"/>
      <c r="MVA2" s="6"/>
      <c r="MVB2" s="6"/>
      <c r="MVC2" s="6"/>
      <c r="MVD2" s="6"/>
      <c r="MVE2" s="6"/>
      <c r="MVF2" s="6"/>
      <c r="MVG2" s="6"/>
      <c r="MVH2" s="6"/>
      <c r="MVI2" s="6"/>
      <c r="MVJ2" s="6"/>
      <c r="MVK2" s="6"/>
      <c r="MVL2" s="6"/>
      <c r="MVM2" s="6"/>
      <c r="MVN2" s="6"/>
      <c r="MVO2" s="6"/>
      <c r="MVP2" s="6"/>
      <c r="MVQ2" s="6"/>
      <c r="MVR2" s="6"/>
      <c r="MVS2" s="6"/>
      <c r="MVT2" s="6"/>
      <c r="MVU2" s="6"/>
      <c r="MVV2" s="6"/>
      <c r="MVW2" s="6"/>
      <c r="MVX2" s="6"/>
      <c r="MVY2" s="6"/>
      <c r="MVZ2" s="6"/>
      <c r="MWA2" s="6"/>
      <c r="MWB2" s="6"/>
      <c r="MWC2" s="6"/>
      <c r="MWD2" s="6"/>
      <c r="MWE2" s="6"/>
      <c r="MWF2" s="6"/>
      <c r="MWG2" s="6"/>
      <c r="MWH2" s="6"/>
      <c r="MWI2" s="6"/>
      <c r="MWJ2" s="6"/>
      <c r="MWK2" s="6"/>
      <c r="MWL2" s="6"/>
      <c r="MWM2" s="6"/>
      <c r="MWN2" s="6"/>
      <c r="MWO2" s="6"/>
      <c r="MWP2" s="6"/>
      <c r="MWQ2" s="6"/>
      <c r="MWR2" s="6"/>
      <c r="MWS2" s="6"/>
      <c r="MWT2" s="6"/>
      <c r="MWU2" s="6"/>
      <c r="MWV2" s="6"/>
      <c r="MWW2" s="6"/>
      <c r="MWX2" s="6"/>
      <c r="MWY2" s="6"/>
      <c r="MWZ2" s="6"/>
      <c r="MXA2" s="6"/>
      <c r="MXB2" s="6"/>
      <c r="MXC2" s="6"/>
      <c r="MXD2" s="6"/>
      <c r="MXE2" s="6"/>
      <c r="MXF2" s="6"/>
      <c r="MXG2" s="6"/>
      <c r="MXH2" s="6"/>
      <c r="MXI2" s="6"/>
      <c r="MXJ2" s="6"/>
      <c r="MXK2" s="6"/>
      <c r="MXL2" s="6"/>
      <c r="MXM2" s="6"/>
      <c r="MXN2" s="6"/>
      <c r="MXO2" s="6"/>
      <c r="MXP2" s="6"/>
      <c r="MXQ2" s="6"/>
      <c r="MXR2" s="6"/>
      <c r="MXS2" s="6"/>
      <c r="MXT2" s="6"/>
      <c r="MXU2" s="6"/>
      <c r="MXV2" s="6"/>
      <c r="MXW2" s="6"/>
      <c r="MXX2" s="6"/>
      <c r="MXY2" s="6"/>
      <c r="MXZ2" s="6"/>
      <c r="MYA2" s="6"/>
      <c r="MYB2" s="6"/>
      <c r="MYC2" s="6"/>
      <c r="MYD2" s="6"/>
      <c r="MYE2" s="6"/>
      <c r="MYF2" s="6"/>
      <c r="MYG2" s="6"/>
      <c r="MYH2" s="6"/>
      <c r="MYI2" s="6"/>
      <c r="MYJ2" s="6"/>
      <c r="MYK2" s="6"/>
      <c r="MYL2" s="6"/>
      <c r="MYM2" s="6"/>
      <c r="MYN2" s="6"/>
      <c r="MYO2" s="6"/>
      <c r="MYP2" s="6"/>
      <c r="MYQ2" s="6"/>
      <c r="MYR2" s="6"/>
      <c r="MYS2" s="6"/>
      <c r="MYT2" s="6"/>
      <c r="MYU2" s="6"/>
      <c r="MYV2" s="6"/>
      <c r="MYW2" s="6"/>
      <c r="MYX2" s="6"/>
      <c r="MYY2" s="6"/>
      <c r="MYZ2" s="6"/>
      <c r="MZA2" s="6"/>
      <c r="MZB2" s="6"/>
      <c r="MZC2" s="6"/>
      <c r="MZD2" s="6"/>
      <c r="MZE2" s="6"/>
      <c r="MZF2" s="6"/>
      <c r="MZG2" s="6"/>
      <c r="MZH2" s="6"/>
      <c r="MZI2" s="6"/>
      <c r="MZJ2" s="6"/>
      <c r="MZK2" s="6"/>
      <c r="MZL2" s="6"/>
      <c r="MZM2" s="6"/>
      <c r="MZN2" s="6"/>
      <c r="MZO2" s="6"/>
      <c r="MZP2" s="6"/>
      <c r="MZQ2" s="6"/>
      <c r="MZR2" s="6"/>
      <c r="MZS2" s="6"/>
      <c r="MZT2" s="6"/>
      <c r="MZU2" s="6"/>
      <c r="MZV2" s="6"/>
      <c r="MZW2" s="6"/>
      <c r="MZX2" s="6"/>
      <c r="MZY2" s="6"/>
      <c r="MZZ2" s="6"/>
      <c r="NAA2" s="6"/>
      <c r="NAB2" s="6"/>
      <c r="NAC2" s="6"/>
      <c r="NAD2" s="6"/>
      <c r="NAE2" s="6"/>
      <c r="NAF2" s="6"/>
      <c r="NAG2" s="6"/>
      <c r="NAH2" s="6"/>
      <c r="NAI2" s="6"/>
      <c r="NAJ2" s="6"/>
      <c r="NAK2" s="6"/>
      <c r="NAL2" s="6"/>
      <c r="NAM2" s="6"/>
      <c r="NAN2" s="6"/>
      <c r="NAO2" s="6"/>
      <c r="NAP2" s="6"/>
      <c r="NAQ2" s="6"/>
      <c r="NAR2" s="6"/>
      <c r="NAS2" s="6"/>
      <c r="NAT2" s="6"/>
      <c r="NAU2" s="6"/>
      <c r="NAV2" s="6"/>
      <c r="NAW2" s="6"/>
      <c r="NAX2" s="6"/>
      <c r="NAY2" s="6"/>
      <c r="NAZ2" s="6"/>
      <c r="NBA2" s="6"/>
      <c r="NBB2" s="6"/>
      <c r="NBC2" s="6"/>
      <c r="NBD2" s="6"/>
      <c r="NBE2" s="6"/>
      <c r="NBF2" s="6"/>
      <c r="NBG2" s="6"/>
      <c r="NBH2" s="6"/>
      <c r="NBI2" s="6"/>
      <c r="NBJ2" s="6"/>
      <c r="NBK2" s="6"/>
      <c r="NBL2" s="6"/>
      <c r="NBM2" s="6"/>
      <c r="NBN2" s="6"/>
      <c r="NBO2" s="6"/>
      <c r="NBP2" s="6"/>
      <c r="NBQ2" s="6"/>
      <c r="NBR2" s="6"/>
      <c r="NBS2" s="6"/>
      <c r="NBT2" s="6"/>
      <c r="NBU2" s="6"/>
      <c r="NBV2" s="6"/>
      <c r="NBW2" s="6"/>
      <c r="NBX2" s="6"/>
      <c r="NBY2" s="6"/>
      <c r="NBZ2" s="6"/>
      <c r="NCA2" s="6"/>
      <c r="NCB2" s="6"/>
      <c r="NCC2" s="6"/>
      <c r="NCD2" s="6"/>
      <c r="NCE2" s="6"/>
      <c r="NCF2" s="6"/>
      <c r="NCG2" s="6"/>
      <c r="NCH2" s="6"/>
      <c r="NCI2" s="6"/>
      <c r="NCJ2" s="6"/>
      <c r="NCK2" s="6"/>
      <c r="NCL2" s="6"/>
      <c r="NCM2" s="6"/>
      <c r="NCN2" s="6"/>
      <c r="NCO2" s="6"/>
      <c r="NCP2" s="6"/>
      <c r="NCQ2" s="6"/>
      <c r="NCR2" s="6"/>
      <c r="NCS2" s="6"/>
      <c r="NCT2" s="6"/>
      <c r="NCU2" s="6"/>
      <c r="NCV2" s="6"/>
      <c r="NCW2" s="6"/>
      <c r="NCX2" s="6"/>
      <c r="NCY2" s="6"/>
      <c r="NCZ2" s="6"/>
      <c r="NDA2" s="6"/>
      <c r="NDB2" s="6"/>
      <c r="NDC2" s="6"/>
      <c r="NDD2" s="6"/>
      <c r="NDE2" s="6"/>
      <c r="NDF2" s="6"/>
      <c r="NDG2" s="6"/>
      <c r="NDH2" s="6"/>
      <c r="NDI2" s="6"/>
      <c r="NDJ2" s="6"/>
      <c r="NDK2" s="6"/>
      <c r="NDL2" s="6"/>
      <c r="NDM2" s="6"/>
      <c r="NDN2" s="6"/>
      <c r="NDO2" s="6"/>
      <c r="NDP2" s="6"/>
      <c r="NDQ2" s="6"/>
      <c r="NDR2" s="6"/>
      <c r="NDS2" s="6"/>
      <c r="NDT2" s="6"/>
      <c r="NDU2" s="6"/>
      <c r="NDV2" s="6"/>
      <c r="NDW2" s="6"/>
      <c r="NDX2" s="6"/>
      <c r="NDY2" s="6"/>
      <c r="NDZ2" s="6"/>
      <c r="NEA2" s="6"/>
      <c r="NEB2" s="6"/>
      <c r="NEC2" s="6"/>
      <c r="NED2" s="6"/>
      <c r="NEE2" s="6"/>
      <c r="NEF2" s="6"/>
      <c r="NEG2" s="6"/>
      <c r="NEH2" s="6"/>
      <c r="NEI2" s="6"/>
      <c r="NEJ2" s="6"/>
      <c r="NEK2" s="6"/>
      <c r="NEL2" s="6"/>
      <c r="NEM2" s="6"/>
      <c r="NEN2" s="6"/>
      <c r="NEO2" s="6"/>
      <c r="NEP2" s="6"/>
      <c r="NEQ2" s="6"/>
      <c r="NER2" s="6"/>
      <c r="NES2" s="6"/>
      <c r="NET2" s="6"/>
      <c r="NEU2" s="6"/>
      <c r="NEV2" s="6"/>
      <c r="NEW2" s="6"/>
      <c r="NEX2" s="6"/>
      <c r="NEY2" s="6"/>
      <c r="NEZ2" s="6"/>
      <c r="NFA2" s="6"/>
      <c r="NFB2" s="6"/>
      <c r="NFC2" s="6"/>
      <c r="NFD2" s="6"/>
      <c r="NFE2" s="6"/>
      <c r="NFF2" s="6"/>
      <c r="NFG2" s="6"/>
      <c r="NFH2" s="6"/>
      <c r="NFI2" s="6"/>
      <c r="NFJ2" s="6"/>
      <c r="NFK2" s="6"/>
      <c r="NFL2" s="6"/>
      <c r="NFM2" s="6"/>
      <c r="NFN2" s="6"/>
      <c r="NFO2" s="6"/>
      <c r="NFP2" s="6"/>
      <c r="NFQ2" s="6"/>
      <c r="NFR2" s="6"/>
      <c r="NFS2" s="6"/>
      <c r="NFT2" s="6"/>
      <c r="NFU2" s="6"/>
      <c r="NFV2" s="6"/>
      <c r="NFW2" s="6"/>
      <c r="NFX2" s="6"/>
      <c r="NFY2" s="6"/>
      <c r="NFZ2" s="6"/>
      <c r="NGA2" s="6"/>
      <c r="NGB2" s="6"/>
      <c r="NGC2" s="6"/>
      <c r="NGD2" s="6"/>
      <c r="NGE2" s="6"/>
      <c r="NGF2" s="6"/>
      <c r="NGG2" s="6"/>
      <c r="NGH2" s="6"/>
      <c r="NGI2" s="6"/>
      <c r="NGJ2" s="6"/>
      <c r="NGK2" s="6"/>
      <c r="NGL2" s="6"/>
      <c r="NGM2" s="6"/>
      <c r="NGN2" s="6"/>
      <c r="NGO2" s="6"/>
      <c r="NGP2" s="6"/>
      <c r="NGQ2" s="6"/>
      <c r="NGR2" s="6"/>
      <c r="NGS2" s="6"/>
      <c r="NGT2" s="6"/>
      <c r="NGU2" s="6"/>
      <c r="NGV2" s="6"/>
      <c r="NGW2" s="6"/>
      <c r="NGX2" s="6"/>
      <c r="NGY2" s="6"/>
      <c r="NGZ2" s="6"/>
      <c r="NHA2" s="6"/>
      <c r="NHB2" s="6"/>
      <c r="NHC2" s="6"/>
      <c r="NHD2" s="6"/>
      <c r="NHE2" s="6"/>
      <c r="NHF2" s="6"/>
      <c r="NHG2" s="6"/>
      <c r="NHH2" s="6"/>
      <c r="NHI2" s="6"/>
      <c r="NHJ2" s="6"/>
      <c r="NHK2" s="6"/>
      <c r="NHL2" s="6"/>
      <c r="NHM2" s="6"/>
      <c r="NHN2" s="6"/>
      <c r="NHO2" s="6"/>
      <c r="NHP2" s="6"/>
      <c r="NHQ2" s="6"/>
      <c r="NHR2" s="6"/>
      <c r="NHS2" s="6"/>
      <c r="NHT2" s="6"/>
      <c r="NHU2" s="6"/>
      <c r="NHV2" s="6"/>
      <c r="NHW2" s="6"/>
      <c r="NHX2" s="6"/>
      <c r="NHY2" s="6"/>
      <c r="NHZ2" s="6"/>
      <c r="NIA2" s="6"/>
      <c r="NIB2" s="6"/>
      <c r="NIC2" s="6"/>
      <c r="NID2" s="6"/>
      <c r="NIE2" s="6"/>
      <c r="NIF2" s="6"/>
      <c r="NIG2" s="6"/>
      <c r="NIH2" s="6"/>
      <c r="NII2" s="6"/>
      <c r="NIJ2" s="6"/>
      <c r="NIK2" s="6"/>
      <c r="NIL2" s="6"/>
      <c r="NIM2" s="6"/>
      <c r="NIN2" s="6"/>
      <c r="NIO2" s="6"/>
      <c r="NIP2" s="6"/>
      <c r="NIQ2" s="6"/>
      <c r="NIR2" s="6"/>
      <c r="NIS2" s="6"/>
      <c r="NIT2" s="6"/>
      <c r="NIU2" s="6"/>
      <c r="NIV2" s="6"/>
      <c r="NIW2" s="6"/>
      <c r="NIX2" s="6"/>
      <c r="NIY2" s="6"/>
      <c r="NIZ2" s="6"/>
      <c r="NJA2" s="6"/>
      <c r="NJB2" s="6"/>
      <c r="NJC2" s="6"/>
      <c r="NJD2" s="6"/>
      <c r="NJE2" s="6"/>
      <c r="NJF2" s="6"/>
      <c r="NJG2" s="6"/>
      <c r="NJH2" s="6"/>
      <c r="NJI2" s="6"/>
      <c r="NJJ2" s="6"/>
      <c r="NJK2" s="6"/>
      <c r="NJL2" s="6"/>
      <c r="NJM2" s="6"/>
      <c r="NJN2" s="6"/>
      <c r="NJO2" s="6"/>
      <c r="NJP2" s="6"/>
      <c r="NJQ2" s="6"/>
      <c r="NJR2" s="6"/>
      <c r="NJS2" s="6"/>
      <c r="NJT2" s="6"/>
      <c r="NJU2" s="6"/>
      <c r="NJV2" s="6"/>
      <c r="NJW2" s="6"/>
      <c r="NJX2" s="6"/>
      <c r="NJY2" s="6"/>
      <c r="NJZ2" s="6"/>
      <c r="NKA2" s="6"/>
      <c r="NKB2" s="6"/>
      <c r="NKC2" s="6"/>
      <c r="NKD2" s="6"/>
      <c r="NKE2" s="6"/>
      <c r="NKF2" s="6"/>
      <c r="NKG2" s="6"/>
      <c r="NKH2" s="6"/>
      <c r="NKI2" s="6"/>
      <c r="NKJ2" s="6"/>
      <c r="NKK2" s="6"/>
      <c r="NKL2" s="6"/>
      <c r="NKM2" s="6"/>
      <c r="NKN2" s="6"/>
      <c r="NKO2" s="6"/>
      <c r="NKP2" s="6"/>
      <c r="NKQ2" s="6"/>
      <c r="NKR2" s="6"/>
      <c r="NKS2" s="6"/>
      <c r="NKT2" s="6"/>
      <c r="NKU2" s="6"/>
      <c r="NKV2" s="6"/>
      <c r="NKW2" s="6"/>
      <c r="NKX2" s="6"/>
      <c r="NKY2" s="6"/>
      <c r="NKZ2" s="6"/>
      <c r="NLA2" s="6"/>
      <c r="NLB2" s="6"/>
      <c r="NLC2" s="6"/>
      <c r="NLD2" s="6"/>
      <c r="NLE2" s="6"/>
      <c r="NLF2" s="6"/>
      <c r="NLG2" s="6"/>
      <c r="NLH2" s="6"/>
      <c r="NLI2" s="6"/>
      <c r="NLJ2" s="6"/>
      <c r="NLK2" s="6"/>
      <c r="NLL2" s="6"/>
      <c r="NLM2" s="6"/>
      <c r="NLN2" s="6"/>
      <c r="NLO2" s="6"/>
      <c r="NLP2" s="6"/>
      <c r="NLQ2" s="6"/>
      <c r="NLR2" s="6"/>
      <c r="NLS2" s="6"/>
      <c r="NLT2" s="6"/>
      <c r="NLU2" s="6"/>
      <c r="NLV2" s="6"/>
      <c r="NLW2" s="6"/>
      <c r="NLX2" s="6"/>
      <c r="NLY2" s="6"/>
      <c r="NLZ2" s="6"/>
      <c r="NMA2" s="6"/>
      <c r="NMB2" s="6"/>
      <c r="NMC2" s="6"/>
      <c r="NMD2" s="6"/>
      <c r="NME2" s="6"/>
      <c r="NMF2" s="6"/>
      <c r="NMG2" s="6"/>
      <c r="NMH2" s="6"/>
      <c r="NMI2" s="6"/>
      <c r="NMJ2" s="6"/>
      <c r="NMK2" s="6"/>
      <c r="NML2" s="6"/>
      <c r="NMM2" s="6"/>
      <c r="NMN2" s="6"/>
      <c r="NMO2" s="6"/>
      <c r="NMP2" s="6"/>
      <c r="NMQ2" s="6"/>
      <c r="NMR2" s="6"/>
      <c r="NMS2" s="6"/>
      <c r="NMT2" s="6"/>
      <c r="NMU2" s="6"/>
      <c r="NMV2" s="6"/>
      <c r="NMW2" s="6"/>
      <c r="NMX2" s="6"/>
      <c r="NMY2" s="6"/>
      <c r="NMZ2" s="6"/>
      <c r="NNA2" s="6"/>
      <c r="NNB2" s="6"/>
      <c r="NNC2" s="6"/>
      <c r="NND2" s="6"/>
      <c r="NNE2" s="6"/>
      <c r="NNF2" s="6"/>
      <c r="NNG2" s="6"/>
      <c r="NNH2" s="6"/>
      <c r="NNI2" s="6"/>
      <c r="NNJ2" s="6"/>
      <c r="NNK2" s="6"/>
      <c r="NNL2" s="6"/>
      <c r="NNM2" s="6"/>
      <c r="NNN2" s="6"/>
      <c r="NNO2" s="6"/>
      <c r="NNP2" s="6"/>
      <c r="NNQ2" s="6"/>
      <c r="NNR2" s="6"/>
      <c r="NNS2" s="6"/>
      <c r="NNT2" s="6"/>
      <c r="NNU2" s="6"/>
      <c r="NNV2" s="6"/>
      <c r="NNW2" s="6"/>
      <c r="NNX2" s="6"/>
      <c r="NNY2" s="6"/>
      <c r="NNZ2" s="6"/>
      <c r="NOA2" s="6"/>
      <c r="NOB2" s="6"/>
      <c r="NOC2" s="6"/>
      <c r="NOD2" s="6"/>
      <c r="NOE2" s="6"/>
      <c r="NOF2" s="6"/>
      <c r="NOG2" s="6"/>
      <c r="NOH2" s="6"/>
      <c r="NOI2" s="6"/>
      <c r="NOJ2" s="6"/>
      <c r="NOK2" s="6"/>
      <c r="NOL2" s="6"/>
      <c r="NOM2" s="6"/>
      <c r="NON2" s="6"/>
      <c r="NOO2" s="6"/>
      <c r="NOP2" s="6"/>
      <c r="NOQ2" s="6"/>
      <c r="NOR2" s="6"/>
      <c r="NOS2" s="6"/>
      <c r="NOT2" s="6"/>
      <c r="NOU2" s="6"/>
      <c r="NOV2" s="6"/>
      <c r="NOW2" s="6"/>
      <c r="NOX2" s="6"/>
      <c r="NOY2" s="6"/>
      <c r="NOZ2" s="6"/>
      <c r="NPA2" s="6"/>
      <c r="NPB2" s="6"/>
      <c r="NPC2" s="6"/>
      <c r="NPD2" s="6"/>
      <c r="NPE2" s="6"/>
      <c r="NPF2" s="6"/>
      <c r="NPG2" s="6"/>
      <c r="NPH2" s="6"/>
      <c r="NPI2" s="6"/>
      <c r="NPJ2" s="6"/>
      <c r="NPK2" s="6"/>
      <c r="NPL2" s="6"/>
      <c r="NPM2" s="6"/>
      <c r="NPN2" s="6"/>
      <c r="NPO2" s="6"/>
      <c r="NPP2" s="6"/>
      <c r="NPQ2" s="6"/>
      <c r="NPR2" s="6"/>
      <c r="NPS2" s="6"/>
      <c r="NPT2" s="6"/>
      <c r="NPU2" s="6"/>
      <c r="NPV2" s="6"/>
      <c r="NPW2" s="6"/>
      <c r="NPX2" s="6"/>
      <c r="NPY2" s="6"/>
      <c r="NPZ2" s="6"/>
      <c r="NQA2" s="6"/>
      <c r="NQB2" s="6"/>
      <c r="NQC2" s="6"/>
      <c r="NQD2" s="6"/>
      <c r="NQE2" s="6"/>
      <c r="NQF2" s="6"/>
      <c r="NQG2" s="6"/>
      <c r="NQH2" s="6"/>
      <c r="NQI2" s="6"/>
      <c r="NQJ2" s="6"/>
      <c r="NQK2" s="6"/>
      <c r="NQL2" s="6"/>
      <c r="NQM2" s="6"/>
      <c r="NQN2" s="6"/>
      <c r="NQO2" s="6"/>
      <c r="NQP2" s="6"/>
      <c r="NQQ2" s="6"/>
      <c r="NQR2" s="6"/>
      <c r="NQS2" s="6"/>
      <c r="NQT2" s="6"/>
      <c r="NQU2" s="6"/>
      <c r="NQV2" s="6"/>
      <c r="NQW2" s="6"/>
      <c r="NQX2" s="6"/>
      <c r="NQY2" s="6"/>
      <c r="NQZ2" s="6"/>
      <c r="NRA2" s="6"/>
      <c r="NRB2" s="6"/>
      <c r="NRC2" s="6"/>
      <c r="NRD2" s="6"/>
      <c r="NRE2" s="6"/>
      <c r="NRF2" s="6"/>
      <c r="NRG2" s="6"/>
      <c r="NRH2" s="6"/>
      <c r="NRI2" s="6"/>
      <c r="NRJ2" s="6"/>
      <c r="NRK2" s="6"/>
      <c r="NRL2" s="6"/>
      <c r="NRM2" s="6"/>
      <c r="NRN2" s="6"/>
      <c r="NRO2" s="6"/>
      <c r="NRP2" s="6"/>
      <c r="NRQ2" s="6"/>
      <c r="NRR2" s="6"/>
      <c r="NRS2" s="6"/>
      <c r="NRT2" s="6"/>
      <c r="NRU2" s="6"/>
      <c r="NRV2" s="6"/>
      <c r="NRW2" s="6"/>
      <c r="NRX2" s="6"/>
      <c r="NRY2" s="6"/>
      <c r="NRZ2" s="6"/>
      <c r="NSA2" s="6"/>
      <c r="NSB2" s="6"/>
      <c r="NSC2" s="6"/>
      <c r="NSD2" s="6"/>
      <c r="NSE2" s="6"/>
      <c r="NSF2" s="6"/>
      <c r="NSG2" s="6"/>
      <c r="NSH2" s="6"/>
      <c r="NSI2" s="6"/>
      <c r="NSJ2" s="6"/>
      <c r="NSK2" s="6"/>
      <c r="NSL2" s="6"/>
      <c r="NSM2" s="6"/>
      <c r="NSN2" s="6"/>
      <c r="NSO2" s="6"/>
      <c r="NSP2" s="6"/>
      <c r="NSQ2" s="6"/>
      <c r="NSR2" s="6"/>
      <c r="NSS2" s="6"/>
      <c r="NST2" s="6"/>
      <c r="NSU2" s="6"/>
      <c r="NSV2" s="6"/>
      <c r="NSW2" s="6"/>
      <c r="NSX2" s="6"/>
      <c r="NSY2" s="6"/>
      <c r="NSZ2" s="6"/>
      <c r="NTA2" s="6"/>
      <c r="NTB2" s="6"/>
      <c r="NTC2" s="6"/>
      <c r="NTD2" s="6"/>
      <c r="NTE2" s="6"/>
      <c r="NTF2" s="6"/>
      <c r="NTG2" s="6"/>
      <c r="NTH2" s="6"/>
      <c r="NTI2" s="6"/>
      <c r="NTJ2" s="6"/>
      <c r="NTK2" s="6"/>
      <c r="NTL2" s="6"/>
      <c r="NTM2" s="6"/>
      <c r="NTN2" s="6"/>
      <c r="NTO2" s="6"/>
      <c r="NTP2" s="6"/>
      <c r="NTQ2" s="6"/>
      <c r="NTR2" s="6"/>
      <c r="NTS2" s="6"/>
      <c r="NTT2" s="6"/>
      <c r="NTU2" s="6"/>
      <c r="NTV2" s="6"/>
      <c r="NTW2" s="6"/>
      <c r="NTX2" s="6"/>
      <c r="NTY2" s="6"/>
      <c r="NTZ2" s="6"/>
      <c r="NUA2" s="6"/>
      <c r="NUB2" s="6"/>
      <c r="NUC2" s="6"/>
      <c r="NUD2" s="6"/>
      <c r="NUE2" s="6"/>
      <c r="NUF2" s="6"/>
      <c r="NUG2" s="6"/>
      <c r="NUH2" s="6"/>
      <c r="NUI2" s="6"/>
      <c r="NUJ2" s="6"/>
      <c r="NUK2" s="6"/>
      <c r="NUL2" s="6"/>
      <c r="NUM2" s="6"/>
      <c r="NUN2" s="6"/>
      <c r="NUO2" s="6"/>
      <c r="NUP2" s="6"/>
      <c r="NUQ2" s="6"/>
      <c r="NUR2" s="6"/>
      <c r="NUS2" s="6"/>
      <c r="NUT2" s="6"/>
      <c r="NUU2" s="6"/>
      <c r="NUV2" s="6"/>
      <c r="NUW2" s="6"/>
      <c r="NUX2" s="6"/>
      <c r="NUY2" s="6"/>
      <c r="NUZ2" s="6"/>
      <c r="NVA2" s="6"/>
      <c r="NVB2" s="6"/>
      <c r="NVC2" s="6"/>
      <c r="NVD2" s="6"/>
      <c r="NVE2" s="6"/>
      <c r="NVF2" s="6"/>
      <c r="NVG2" s="6"/>
      <c r="NVH2" s="6"/>
      <c r="NVI2" s="6"/>
      <c r="NVJ2" s="6"/>
      <c r="NVK2" s="6"/>
      <c r="NVL2" s="6"/>
      <c r="NVM2" s="6"/>
      <c r="NVN2" s="6"/>
      <c r="NVO2" s="6"/>
      <c r="NVP2" s="6"/>
      <c r="NVQ2" s="6"/>
      <c r="NVR2" s="6"/>
      <c r="NVS2" s="6"/>
      <c r="NVT2" s="6"/>
      <c r="NVU2" s="6"/>
      <c r="NVV2" s="6"/>
      <c r="NVW2" s="6"/>
      <c r="NVX2" s="6"/>
      <c r="NVY2" s="6"/>
      <c r="NVZ2" s="6"/>
      <c r="NWA2" s="6"/>
      <c r="NWB2" s="6"/>
      <c r="NWC2" s="6"/>
      <c r="NWD2" s="6"/>
      <c r="NWE2" s="6"/>
      <c r="NWF2" s="6"/>
      <c r="NWG2" s="6"/>
      <c r="NWH2" s="6"/>
      <c r="NWI2" s="6"/>
      <c r="NWJ2" s="6"/>
      <c r="NWK2" s="6"/>
      <c r="NWL2" s="6"/>
      <c r="NWM2" s="6"/>
      <c r="NWN2" s="6"/>
      <c r="NWO2" s="6"/>
      <c r="NWP2" s="6"/>
      <c r="NWQ2" s="6"/>
      <c r="NWR2" s="6"/>
      <c r="NWS2" s="6"/>
      <c r="NWT2" s="6"/>
      <c r="NWU2" s="6"/>
      <c r="NWV2" s="6"/>
      <c r="NWW2" s="6"/>
      <c r="NWX2" s="6"/>
      <c r="NWY2" s="6"/>
      <c r="NWZ2" s="6"/>
      <c r="NXA2" s="6"/>
      <c r="NXB2" s="6"/>
      <c r="NXC2" s="6"/>
      <c r="NXD2" s="6"/>
      <c r="NXE2" s="6"/>
      <c r="NXF2" s="6"/>
      <c r="NXG2" s="6"/>
      <c r="NXH2" s="6"/>
      <c r="NXI2" s="6"/>
      <c r="NXJ2" s="6"/>
      <c r="NXK2" s="6"/>
      <c r="NXL2" s="6"/>
      <c r="NXM2" s="6"/>
      <c r="NXN2" s="6"/>
      <c r="NXO2" s="6"/>
      <c r="NXP2" s="6"/>
      <c r="NXQ2" s="6"/>
      <c r="NXR2" s="6"/>
      <c r="NXS2" s="6"/>
      <c r="NXT2" s="6"/>
      <c r="NXU2" s="6"/>
      <c r="NXV2" s="6"/>
      <c r="NXW2" s="6"/>
      <c r="NXX2" s="6"/>
      <c r="NXY2" s="6"/>
      <c r="NXZ2" s="6"/>
      <c r="NYA2" s="6"/>
      <c r="NYB2" s="6"/>
      <c r="NYC2" s="6"/>
      <c r="NYD2" s="6"/>
      <c r="NYE2" s="6"/>
      <c r="NYF2" s="6"/>
      <c r="NYG2" s="6"/>
      <c r="NYH2" s="6"/>
      <c r="NYI2" s="6"/>
      <c r="NYJ2" s="6"/>
      <c r="NYK2" s="6"/>
      <c r="NYL2" s="6"/>
      <c r="NYM2" s="6"/>
      <c r="NYN2" s="6"/>
      <c r="NYO2" s="6"/>
      <c r="NYP2" s="6"/>
      <c r="NYQ2" s="6"/>
      <c r="NYR2" s="6"/>
      <c r="NYS2" s="6"/>
      <c r="NYT2" s="6"/>
      <c r="NYU2" s="6"/>
      <c r="NYV2" s="6"/>
      <c r="NYW2" s="6"/>
      <c r="NYX2" s="6"/>
      <c r="NYY2" s="6"/>
      <c r="NYZ2" s="6"/>
      <c r="NZA2" s="6"/>
      <c r="NZB2" s="6"/>
      <c r="NZC2" s="6"/>
      <c r="NZD2" s="6"/>
      <c r="NZE2" s="6"/>
      <c r="NZF2" s="6"/>
      <c r="NZG2" s="6"/>
      <c r="NZH2" s="6"/>
      <c r="NZI2" s="6"/>
      <c r="NZJ2" s="6"/>
      <c r="NZK2" s="6"/>
      <c r="NZL2" s="6"/>
      <c r="NZM2" s="6"/>
      <c r="NZN2" s="6"/>
      <c r="NZO2" s="6"/>
      <c r="NZP2" s="6"/>
      <c r="NZQ2" s="6"/>
      <c r="NZR2" s="6"/>
      <c r="NZS2" s="6"/>
      <c r="NZT2" s="6"/>
      <c r="NZU2" s="6"/>
      <c r="NZV2" s="6"/>
      <c r="NZW2" s="6"/>
      <c r="NZX2" s="6"/>
      <c r="NZY2" s="6"/>
      <c r="NZZ2" s="6"/>
      <c r="OAA2" s="6"/>
      <c r="OAB2" s="6"/>
      <c r="OAC2" s="6"/>
      <c r="OAD2" s="6"/>
      <c r="OAE2" s="6"/>
      <c r="OAF2" s="6"/>
      <c r="OAG2" s="6"/>
      <c r="OAH2" s="6"/>
      <c r="OAI2" s="6"/>
      <c r="OAJ2" s="6"/>
      <c r="OAK2" s="6"/>
      <c r="OAL2" s="6"/>
      <c r="OAM2" s="6"/>
      <c r="OAN2" s="6"/>
      <c r="OAO2" s="6"/>
      <c r="OAP2" s="6"/>
      <c r="OAQ2" s="6"/>
      <c r="OAR2" s="6"/>
      <c r="OAS2" s="6"/>
      <c r="OAT2" s="6"/>
      <c r="OAU2" s="6"/>
      <c r="OAV2" s="6"/>
      <c r="OAW2" s="6"/>
      <c r="OAX2" s="6"/>
      <c r="OAY2" s="6"/>
      <c r="OAZ2" s="6"/>
      <c r="OBA2" s="6"/>
      <c r="OBB2" s="6"/>
      <c r="OBC2" s="6"/>
      <c r="OBD2" s="6"/>
      <c r="OBE2" s="6"/>
      <c r="OBF2" s="6"/>
      <c r="OBG2" s="6"/>
      <c r="OBH2" s="6"/>
      <c r="OBI2" s="6"/>
      <c r="OBJ2" s="6"/>
      <c r="OBK2" s="6"/>
      <c r="OBL2" s="6"/>
      <c r="OBM2" s="6"/>
      <c r="OBN2" s="6"/>
      <c r="OBO2" s="6"/>
      <c r="OBP2" s="6"/>
      <c r="OBQ2" s="6"/>
      <c r="OBR2" s="6"/>
      <c r="OBS2" s="6"/>
      <c r="OBT2" s="6"/>
      <c r="OBU2" s="6"/>
      <c r="OBV2" s="6"/>
      <c r="OBW2" s="6"/>
      <c r="OBX2" s="6"/>
      <c r="OBY2" s="6"/>
      <c r="OBZ2" s="6"/>
      <c r="OCA2" s="6"/>
      <c r="OCB2" s="6"/>
      <c r="OCC2" s="6"/>
      <c r="OCD2" s="6"/>
      <c r="OCE2" s="6"/>
      <c r="OCF2" s="6"/>
      <c r="OCG2" s="6"/>
      <c r="OCH2" s="6"/>
      <c r="OCI2" s="6"/>
      <c r="OCJ2" s="6"/>
      <c r="OCK2" s="6"/>
      <c r="OCL2" s="6"/>
      <c r="OCM2" s="6"/>
      <c r="OCN2" s="6"/>
      <c r="OCO2" s="6"/>
      <c r="OCP2" s="6"/>
      <c r="OCQ2" s="6"/>
      <c r="OCR2" s="6"/>
      <c r="OCS2" s="6"/>
      <c r="OCT2" s="6"/>
      <c r="OCU2" s="6"/>
      <c r="OCV2" s="6"/>
      <c r="OCW2" s="6"/>
      <c r="OCX2" s="6"/>
      <c r="OCY2" s="6"/>
      <c r="OCZ2" s="6"/>
      <c r="ODA2" s="6"/>
      <c r="ODB2" s="6"/>
      <c r="ODC2" s="6"/>
      <c r="ODD2" s="6"/>
      <c r="ODE2" s="6"/>
      <c r="ODF2" s="6"/>
      <c r="ODG2" s="6"/>
      <c r="ODH2" s="6"/>
      <c r="ODI2" s="6"/>
      <c r="ODJ2" s="6"/>
      <c r="ODK2" s="6"/>
      <c r="ODL2" s="6"/>
      <c r="ODM2" s="6"/>
      <c r="ODN2" s="6"/>
      <c r="ODO2" s="6"/>
      <c r="ODP2" s="6"/>
      <c r="ODQ2" s="6"/>
      <c r="ODR2" s="6"/>
      <c r="ODS2" s="6"/>
      <c r="ODT2" s="6"/>
      <c r="ODU2" s="6"/>
      <c r="ODV2" s="6"/>
      <c r="ODW2" s="6"/>
      <c r="ODX2" s="6"/>
      <c r="ODY2" s="6"/>
      <c r="ODZ2" s="6"/>
      <c r="OEA2" s="6"/>
      <c r="OEB2" s="6"/>
      <c r="OEC2" s="6"/>
      <c r="OED2" s="6"/>
      <c r="OEE2" s="6"/>
      <c r="OEF2" s="6"/>
      <c r="OEG2" s="6"/>
      <c r="OEH2" s="6"/>
      <c r="OEI2" s="6"/>
      <c r="OEJ2" s="6"/>
      <c r="OEK2" s="6"/>
      <c r="OEL2" s="6"/>
      <c r="OEM2" s="6"/>
      <c r="OEN2" s="6"/>
      <c r="OEO2" s="6"/>
      <c r="OEP2" s="6"/>
      <c r="OEQ2" s="6"/>
      <c r="OER2" s="6"/>
      <c r="OES2" s="6"/>
      <c r="OET2" s="6"/>
      <c r="OEU2" s="6"/>
      <c r="OEV2" s="6"/>
      <c r="OEW2" s="6"/>
      <c r="OEX2" s="6"/>
      <c r="OEY2" s="6"/>
      <c r="OEZ2" s="6"/>
      <c r="OFA2" s="6"/>
      <c r="OFB2" s="6"/>
      <c r="OFC2" s="6"/>
      <c r="OFD2" s="6"/>
      <c r="OFE2" s="6"/>
      <c r="OFF2" s="6"/>
      <c r="OFG2" s="6"/>
      <c r="OFH2" s="6"/>
      <c r="OFI2" s="6"/>
      <c r="OFJ2" s="6"/>
      <c r="OFK2" s="6"/>
      <c r="OFL2" s="6"/>
      <c r="OFM2" s="6"/>
      <c r="OFN2" s="6"/>
      <c r="OFO2" s="6"/>
      <c r="OFP2" s="6"/>
      <c r="OFQ2" s="6"/>
      <c r="OFR2" s="6"/>
      <c r="OFS2" s="6"/>
      <c r="OFT2" s="6"/>
      <c r="OFU2" s="6"/>
      <c r="OFV2" s="6"/>
      <c r="OFW2" s="6"/>
      <c r="OFX2" s="6"/>
      <c r="OFY2" s="6"/>
      <c r="OFZ2" s="6"/>
      <c r="OGA2" s="6"/>
      <c r="OGB2" s="6"/>
      <c r="OGC2" s="6"/>
      <c r="OGD2" s="6"/>
      <c r="OGE2" s="6"/>
      <c r="OGF2" s="6"/>
      <c r="OGG2" s="6"/>
      <c r="OGH2" s="6"/>
      <c r="OGI2" s="6"/>
      <c r="OGJ2" s="6"/>
      <c r="OGK2" s="6"/>
      <c r="OGL2" s="6"/>
      <c r="OGM2" s="6"/>
      <c r="OGN2" s="6"/>
      <c r="OGO2" s="6"/>
      <c r="OGP2" s="6"/>
      <c r="OGQ2" s="6"/>
      <c r="OGR2" s="6"/>
      <c r="OGS2" s="6"/>
      <c r="OGT2" s="6"/>
      <c r="OGU2" s="6"/>
      <c r="OGV2" s="6"/>
      <c r="OGW2" s="6"/>
      <c r="OGX2" s="6"/>
      <c r="OGY2" s="6"/>
      <c r="OGZ2" s="6"/>
      <c r="OHA2" s="6"/>
      <c r="OHB2" s="6"/>
      <c r="OHC2" s="6"/>
      <c r="OHD2" s="6"/>
      <c r="OHE2" s="6"/>
      <c r="OHF2" s="6"/>
      <c r="OHG2" s="6"/>
      <c r="OHH2" s="6"/>
      <c r="OHI2" s="6"/>
      <c r="OHJ2" s="6"/>
      <c r="OHK2" s="6"/>
      <c r="OHL2" s="6"/>
      <c r="OHM2" s="6"/>
      <c r="OHN2" s="6"/>
      <c r="OHO2" s="6"/>
      <c r="OHP2" s="6"/>
      <c r="OHQ2" s="6"/>
      <c r="OHR2" s="6"/>
      <c r="OHS2" s="6"/>
      <c r="OHT2" s="6"/>
      <c r="OHU2" s="6"/>
      <c r="OHV2" s="6"/>
      <c r="OHW2" s="6"/>
      <c r="OHX2" s="6"/>
      <c r="OHY2" s="6"/>
      <c r="OHZ2" s="6"/>
      <c r="OIA2" s="6"/>
      <c r="OIB2" s="6"/>
      <c r="OIC2" s="6"/>
      <c r="OID2" s="6"/>
      <c r="OIE2" s="6"/>
      <c r="OIF2" s="6"/>
      <c r="OIG2" s="6"/>
      <c r="OIH2" s="6"/>
      <c r="OII2" s="6"/>
      <c r="OIJ2" s="6"/>
      <c r="OIK2" s="6"/>
      <c r="OIL2" s="6"/>
      <c r="OIM2" s="6"/>
      <c r="OIN2" s="6"/>
      <c r="OIO2" s="6"/>
      <c r="OIP2" s="6"/>
      <c r="OIQ2" s="6"/>
      <c r="OIR2" s="6"/>
      <c r="OIS2" s="6"/>
      <c r="OIT2" s="6"/>
      <c r="OIU2" s="6"/>
      <c r="OIV2" s="6"/>
      <c r="OIW2" s="6"/>
      <c r="OIX2" s="6"/>
      <c r="OIY2" s="6"/>
      <c r="OIZ2" s="6"/>
      <c r="OJA2" s="6"/>
      <c r="OJB2" s="6"/>
      <c r="OJC2" s="6"/>
      <c r="OJD2" s="6"/>
      <c r="OJE2" s="6"/>
      <c r="OJF2" s="6"/>
      <c r="OJG2" s="6"/>
      <c r="OJH2" s="6"/>
      <c r="OJI2" s="6"/>
      <c r="OJJ2" s="6"/>
      <c r="OJK2" s="6"/>
      <c r="OJL2" s="6"/>
      <c r="OJM2" s="6"/>
      <c r="OJN2" s="6"/>
      <c r="OJO2" s="6"/>
      <c r="OJP2" s="6"/>
      <c r="OJQ2" s="6"/>
      <c r="OJR2" s="6"/>
      <c r="OJS2" s="6"/>
      <c r="OJT2" s="6"/>
      <c r="OJU2" s="6"/>
      <c r="OJV2" s="6"/>
      <c r="OJW2" s="6"/>
      <c r="OJX2" s="6"/>
      <c r="OJY2" s="6"/>
      <c r="OJZ2" s="6"/>
      <c r="OKA2" s="6"/>
      <c r="OKB2" s="6"/>
      <c r="OKC2" s="6"/>
      <c r="OKD2" s="6"/>
      <c r="OKE2" s="6"/>
      <c r="OKF2" s="6"/>
      <c r="OKG2" s="6"/>
      <c r="OKH2" s="6"/>
      <c r="OKI2" s="6"/>
      <c r="OKJ2" s="6"/>
      <c r="OKK2" s="6"/>
      <c r="OKL2" s="6"/>
      <c r="OKM2" s="6"/>
      <c r="OKN2" s="6"/>
      <c r="OKO2" s="6"/>
      <c r="OKP2" s="6"/>
      <c r="OKQ2" s="6"/>
      <c r="OKR2" s="6"/>
      <c r="OKS2" s="6"/>
      <c r="OKT2" s="6"/>
      <c r="OKU2" s="6"/>
      <c r="OKV2" s="6"/>
      <c r="OKW2" s="6"/>
      <c r="OKX2" s="6"/>
      <c r="OKY2" s="6"/>
      <c r="OKZ2" s="6"/>
      <c r="OLA2" s="6"/>
      <c r="OLB2" s="6"/>
      <c r="OLC2" s="6"/>
      <c r="OLD2" s="6"/>
      <c r="OLE2" s="6"/>
      <c r="OLF2" s="6"/>
      <c r="OLG2" s="6"/>
      <c r="OLH2" s="6"/>
      <c r="OLI2" s="6"/>
      <c r="OLJ2" s="6"/>
      <c r="OLK2" s="6"/>
      <c r="OLL2" s="6"/>
      <c r="OLM2" s="6"/>
      <c r="OLN2" s="6"/>
      <c r="OLO2" s="6"/>
      <c r="OLP2" s="6"/>
      <c r="OLQ2" s="6"/>
      <c r="OLR2" s="6"/>
      <c r="OLS2" s="6"/>
      <c r="OLT2" s="6"/>
      <c r="OLU2" s="6"/>
      <c r="OLV2" s="6"/>
      <c r="OLW2" s="6"/>
      <c r="OLX2" s="6"/>
      <c r="OLY2" s="6"/>
      <c r="OLZ2" s="6"/>
      <c r="OMA2" s="6"/>
      <c r="OMB2" s="6"/>
      <c r="OMC2" s="6"/>
      <c r="OMD2" s="6"/>
      <c r="OME2" s="6"/>
      <c r="OMF2" s="6"/>
      <c r="OMG2" s="6"/>
      <c r="OMH2" s="6"/>
      <c r="OMI2" s="6"/>
      <c r="OMJ2" s="6"/>
      <c r="OMK2" s="6"/>
      <c r="OML2" s="6"/>
      <c r="OMM2" s="6"/>
      <c r="OMN2" s="6"/>
      <c r="OMO2" s="6"/>
      <c r="OMP2" s="6"/>
      <c r="OMQ2" s="6"/>
      <c r="OMR2" s="6"/>
      <c r="OMS2" s="6"/>
      <c r="OMT2" s="6"/>
      <c r="OMU2" s="6"/>
      <c r="OMV2" s="6"/>
      <c r="OMW2" s="6"/>
      <c r="OMX2" s="6"/>
      <c r="OMY2" s="6"/>
      <c r="OMZ2" s="6"/>
      <c r="ONA2" s="6"/>
      <c r="ONB2" s="6"/>
      <c r="ONC2" s="6"/>
      <c r="OND2" s="6"/>
      <c r="ONE2" s="6"/>
      <c r="ONF2" s="6"/>
      <c r="ONG2" s="6"/>
      <c r="ONH2" s="6"/>
      <c r="ONI2" s="6"/>
      <c r="ONJ2" s="6"/>
      <c r="ONK2" s="6"/>
      <c r="ONL2" s="6"/>
      <c r="ONM2" s="6"/>
      <c r="ONN2" s="6"/>
      <c r="ONO2" s="6"/>
      <c r="ONP2" s="6"/>
      <c r="ONQ2" s="6"/>
      <c r="ONR2" s="6"/>
      <c r="ONS2" s="6"/>
      <c r="ONT2" s="6"/>
      <c r="ONU2" s="6"/>
      <c r="ONV2" s="6"/>
      <c r="ONW2" s="6"/>
      <c r="ONX2" s="6"/>
      <c r="ONY2" s="6"/>
      <c r="ONZ2" s="6"/>
      <c r="OOA2" s="6"/>
      <c r="OOB2" s="6"/>
      <c r="OOC2" s="6"/>
      <c r="OOD2" s="6"/>
      <c r="OOE2" s="6"/>
      <c r="OOF2" s="6"/>
      <c r="OOG2" s="6"/>
      <c r="OOH2" s="6"/>
      <c r="OOI2" s="6"/>
      <c r="OOJ2" s="6"/>
      <c r="OOK2" s="6"/>
      <c r="OOL2" s="6"/>
      <c r="OOM2" s="6"/>
      <c r="OON2" s="6"/>
      <c r="OOO2" s="6"/>
      <c r="OOP2" s="6"/>
      <c r="OOQ2" s="6"/>
      <c r="OOR2" s="6"/>
      <c r="OOS2" s="6"/>
      <c r="OOT2" s="6"/>
      <c r="OOU2" s="6"/>
      <c r="OOV2" s="6"/>
      <c r="OOW2" s="6"/>
      <c r="OOX2" s="6"/>
      <c r="OOY2" s="6"/>
      <c r="OOZ2" s="6"/>
      <c r="OPA2" s="6"/>
      <c r="OPB2" s="6"/>
      <c r="OPC2" s="6"/>
      <c r="OPD2" s="6"/>
      <c r="OPE2" s="6"/>
      <c r="OPF2" s="6"/>
      <c r="OPG2" s="6"/>
      <c r="OPH2" s="6"/>
      <c r="OPI2" s="6"/>
      <c r="OPJ2" s="6"/>
      <c r="OPK2" s="6"/>
      <c r="OPL2" s="6"/>
      <c r="OPM2" s="6"/>
      <c r="OPN2" s="6"/>
      <c r="OPO2" s="6"/>
      <c r="OPP2" s="6"/>
      <c r="OPQ2" s="6"/>
      <c r="OPR2" s="6"/>
      <c r="OPS2" s="6"/>
      <c r="OPT2" s="6"/>
      <c r="OPU2" s="6"/>
      <c r="OPV2" s="6"/>
      <c r="OPW2" s="6"/>
      <c r="OPX2" s="6"/>
      <c r="OPY2" s="6"/>
      <c r="OPZ2" s="6"/>
      <c r="OQA2" s="6"/>
      <c r="OQB2" s="6"/>
      <c r="OQC2" s="6"/>
      <c r="OQD2" s="6"/>
      <c r="OQE2" s="6"/>
      <c r="OQF2" s="6"/>
      <c r="OQG2" s="6"/>
      <c r="OQH2" s="6"/>
      <c r="OQI2" s="6"/>
      <c r="OQJ2" s="6"/>
      <c r="OQK2" s="6"/>
      <c r="OQL2" s="6"/>
      <c r="OQM2" s="6"/>
      <c r="OQN2" s="6"/>
      <c r="OQO2" s="6"/>
      <c r="OQP2" s="6"/>
      <c r="OQQ2" s="6"/>
      <c r="OQR2" s="6"/>
      <c r="OQS2" s="6"/>
      <c r="OQT2" s="6"/>
      <c r="OQU2" s="6"/>
      <c r="OQV2" s="6"/>
      <c r="OQW2" s="6"/>
      <c r="OQX2" s="6"/>
      <c r="OQY2" s="6"/>
      <c r="OQZ2" s="6"/>
      <c r="ORA2" s="6"/>
      <c r="ORB2" s="6"/>
      <c r="ORC2" s="6"/>
      <c r="ORD2" s="6"/>
      <c r="ORE2" s="6"/>
      <c r="ORF2" s="6"/>
      <c r="ORG2" s="6"/>
      <c r="ORH2" s="6"/>
      <c r="ORI2" s="6"/>
      <c r="ORJ2" s="6"/>
      <c r="ORK2" s="6"/>
      <c r="ORL2" s="6"/>
      <c r="ORM2" s="6"/>
      <c r="ORN2" s="6"/>
      <c r="ORO2" s="6"/>
      <c r="ORP2" s="6"/>
      <c r="ORQ2" s="6"/>
      <c r="ORR2" s="6"/>
      <c r="ORS2" s="6"/>
      <c r="ORT2" s="6"/>
      <c r="ORU2" s="6"/>
      <c r="ORV2" s="6"/>
      <c r="ORW2" s="6"/>
      <c r="ORX2" s="6"/>
      <c r="ORY2" s="6"/>
      <c r="ORZ2" s="6"/>
      <c r="OSA2" s="6"/>
      <c r="OSB2" s="6"/>
      <c r="OSC2" s="6"/>
      <c r="OSD2" s="6"/>
      <c r="OSE2" s="6"/>
      <c r="OSF2" s="6"/>
      <c r="OSG2" s="6"/>
      <c r="OSH2" s="6"/>
      <c r="OSI2" s="6"/>
      <c r="OSJ2" s="6"/>
      <c r="OSK2" s="6"/>
      <c r="OSL2" s="6"/>
      <c r="OSM2" s="6"/>
      <c r="OSN2" s="6"/>
      <c r="OSO2" s="6"/>
      <c r="OSP2" s="6"/>
      <c r="OSQ2" s="6"/>
      <c r="OSR2" s="6"/>
      <c r="OSS2" s="6"/>
      <c r="OST2" s="6"/>
      <c r="OSU2" s="6"/>
      <c r="OSV2" s="6"/>
      <c r="OSW2" s="6"/>
      <c r="OSX2" s="6"/>
      <c r="OSY2" s="6"/>
      <c r="OSZ2" s="6"/>
      <c r="OTA2" s="6"/>
      <c r="OTB2" s="6"/>
      <c r="OTC2" s="6"/>
      <c r="OTD2" s="6"/>
      <c r="OTE2" s="6"/>
      <c r="OTF2" s="6"/>
      <c r="OTG2" s="6"/>
      <c r="OTH2" s="6"/>
      <c r="OTI2" s="6"/>
      <c r="OTJ2" s="6"/>
      <c r="OTK2" s="6"/>
      <c r="OTL2" s="6"/>
      <c r="OTM2" s="6"/>
      <c r="OTN2" s="6"/>
      <c r="OTO2" s="6"/>
      <c r="OTP2" s="6"/>
      <c r="OTQ2" s="6"/>
      <c r="OTR2" s="6"/>
      <c r="OTS2" s="6"/>
      <c r="OTT2" s="6"/>
      <c r="OTU2" s="6"/>
      <c r="OTV2" s="6"/>
      <c r="OTW2" s="6"/>
      <c r="OTX2" s="6"/>
      <c r="OTY2" s="6"/>
      <c r="OTZ2" s="6"/>
      <c r="OUA2" s="6"/>
      <c r="OUB2" s="6"/>
      <c r="OUC2" s="6"/>
      <c r="OUD2" s="6"/>
      <c r="OUE2" s="6"/>
      <c r="OUF2" s="6"/>
      <c r="OUG2" s="6"/>
      <c r="OUH2" s="6"/>
      <c r="OUI2" s="6"/>
      <c r="OUJ2" s="6"/>
      <c r="OUK2" s="6"/>
      <c r="OUL2" s="6"/>
      <c r="OUM2" s="6"/>
      <c r="OUN2" s="6"/>
      <c r="OUO2" s="6"/>
      <c r="OUP2" s="6"/>
      <c r="OUQ2" s="6"/>
      <c r="OUR2" s="6"/>
      <c r="OUS2" s="6"/>
      <c r="OUT2" s="6"/>
      <c r="OUU2" s="6"/>
      <c r="OUV2" s="6"/>
      <c r="OUW2" s="6"/>
      <c r="OUX2" s="6"/>
      <c r="OUY2" s="6"/>
      <c r="OUZ2" s="6"/>
      <c r="OVA2" s="6"/>
      <c r="OVB2" s="6"/>
      <c r="OVC2" s="6"/>
      <c r="OVD2" s="6"/>
      <c r="OVE2" s="6"/>
      <c r="OVF2" s="6"/>
      <c r="OVG2" s="6"/>
      <c r="OVH2" s="6"/>
      <c r="OVI2" s="6"/>
      <c r="OVJ2" s="6"/>
      <c r="OVK2" s="6"/>
      <c r="OVL2" s="6"/>
      <c r="OVM2" s="6"/>
      <c r="OVN2" s="6"/>
      <c r="OVO2" s="6"/>
      <c r="OVP2" s="6"/>
      <c r="OVQ2" s="6"/>
      <c r="OVR2" s="6"/>
      <c r="OVS2" s="6"/>
      <c r="OVT2" s="6"/>
      <c r="OVU2" s="6"/>
      <c r="OVV2" s="6"/>
      <c r="OVW2" s="6"/>
      <c r="OVX2" s="6"/>
      <c r="OVY2" s="6"/>
      <c r="OVZ2" s="6"/>
      <c r="OWA2" s="6"/>
      <c r="OWB2" s="6"/>
      <c r="OWC2" s="6"/>
      <c r="OWD2" s="6"/>
      <c r="OWE2" s="6"/>
      <c r="OWF2" s="6"/>
      <c r="OWG2" s="6"/>
      <c r="OWH2" s="6"/>
      <c r="OWI2" s="6"/>
      <c r="OWJ2" s="6"/>
      <c r="OWK2" s="6"/>
      <c r="OWL2" s="6"/>
      <c r="OWM2" s="6"/>
      <c r="OWN2" s="6"/>
      <c r="OWO2" s="6"/>
      <c r="OWP2" s="6"/>
      <c r="OWQ2" s="6"/>
      <c r="OWR2" s="6"/>
      <c r="OWS2" s="6"/>
      <c r="OWT2" s="6"/>
      <c r="OWU2" s="6"/>
      <c r="OWV2" s="6"/>
      <c r="OWW2" s="6"/>
      <c r="OWX2" s="6"/>
      <c r="OWY2" s="6"/>
      <c r="OWZ2" s="6"/>
      <c r="OXA2" s="6"/>
      <c r="OXB2" s="6"/>
      <c r="OXC2" s="6"/>
      <c r="OXD2" s="6"/>
      <c r="OXE2" s="6"/>
      <c r="OXF2" s="6"/>
      <c r="OXG2" s="6"/>
      <c r="OXH2" s="6"/>
      <c r="OXI2" s="6"/>
      <c r="OXJ2" s="6"/>
      <c r="OXK2" s="6"/>
      <c r="OXL2" s="6"/>
      <c r="OXM2" s="6"/>
      <c r="OXN2" s="6"/>
      <c r="OXO2" s="6"/>
      <c r="OXP2" s="6"/>
      <c r="OXQ2" s="6"/>
      <c r="OXR2" s="6"/>
      <c r="OXS2" s="6"/>
      <c r="OXT2" s="6"/>
      <c r="OXU2" s="6"/>
      <c r="OXV2" s="6"/>
      <c r="OXW2" s="6"/>
      <c r="OXX2" s="6"/>
      <c r="OXY2" s="6"/>
      <c r="OXZ2" s="6"/>
      <c r="OYA2" s="6"/>
      <c r="OYB2" s="6"/>
      <c r="OYC2" s="6"/>
      <c r="OYD2" s="6"/>
      <c r="OYE2" s="6"/>
      <c r="OYF2" s="6"/>
      <c r="OYG2" s="6"/>
      <c r="OYH2" s="6"/>
      <c r="OYI2" s="6"/>
      <c r="OYJ2" s="6"/>
      <c r="OYK2" s="6"/>
      <c r="OYL2" s="6"/>
      <c r="OYM2" s="6"/>
      <c r="OYN2" s="6"/>
      <c r="OYO2" s="6"/>
      <c r="OYP2" s="6"/>
      <c r="OYQ2" s="6"/>
      <c r="OYR2" s="6"/>
      <c r="OYS2" s="6"/>
      <c r="OYT2" s="6"/>
      <c r="OYU2" s="6"/>
      <c r="OYV2" s="6"/>
      <c r="OYW2" s="6"/>
      <c r="OYX2" s="6"/>
      <c r="OYY2" s="6"/>
      <c r="OYZ2" s="6"/>
      <c r="OZA2" s="6"/>
      <c r="OZB2" s="6"/>
      <c r="OZC2" s="6"/>
      <c r="OZD2" s="6"/>
      <c r="OZE2" s="6"/>
      <c r="OZF2" s="6"/>
      <c r="OZG2" s="6"/>
      <c r="OZH2" s="6"/>
      <c r="OZI2" s="6"/>
      <c r="OZJ2" s="6"/>
      <c r="OZK2" s="6"/>
      <c r="OZL2" s="6"/>
      <c r="OZM2" s="6"/>
      <c r="OZN2" s="6"/>
      <c r="OZO2" s="6"/>
      <c r="OZP2" s="6"/>
      <c r="OZQ2" s="6"/>
      <c r="OZR2" s="6"/>
      <c r="OZS2" s="6"/>
      <c r="OZT2" s="6"/>
      <c r="OZU2" s="6"/>
      <c r="OZV2" s="6"/>
      <c r="OZW2" s="6"/>
      <c r="OZX2" s="6"/>
      <c r="OZY2" s="6"/>
      <c r="OZZ2" s="6"/>
      <c r="PAA2" s="6"/>
      <c r="PAB2" s="6"/>
      <c r="PAC2" s="6"/>
      <c r="PAD2" s="6"/>
      <c r="PAE2" s="6"/>
      <c r="PAF2" s="6"/>
      <c r="PAG2" s="6"/>
      <c r="PAH2" s="6"/>
      <c r="PAI2" s="6"/>
      <c r="PAJ2" s="6"/>
      <c r="PAK2" s="6"/>
      <c r="PAL2" s="6"/>
      <c r="PAM2" s="6"/>
      <c r="PAN2" s="6"/>
      <c r="PAO2" s="6"/>
      <c r="PAP2" s="6"/>
      <c r="PAQ2" s="6"/>
      <c r="PAR2" s="6"/>
      <c r="PAS2" s="6"/>
      <c r="PAT2" s="6"/>
      <c r="PAU2" s="6"/>
      <c r="PAV2" s="6"/>
      <c r="PAW2" s="6"/>
      <c r="PAX2" s="6"/>
      <c r="PAY2" s="6"/>
      <c r="PAZ2" s="6"/>
      <c r="PBA2" s="6"/>
      <c r="PBB2" s="6"/>
      <c r="PBC2" s="6"/>
      <c r="PBD2" s="6"/>
      <c r="PBE2" s="6"/>
      <c r="PBF2" s="6"/>
      <c r="PBG2" s="6"/>
      <c r="PBH2" s="6"/>
      <c r="PBI2" s="6"/>
      <c r="PBJ2" s="6"/>
      <c r="PBK2" s="6"/>
      <c r="PBL2" s="6"/>
      <c r="PBM2" s="6"/>
      <c r="PBN2" s="6"/>
      <c r="PBO2" s="6"/>
      <c r="PBP2" s="6"/>
      <c r="PBQ2" s="6"/>
      <c r="PBR2" s="6"/>
      <c r="PBS2" s="6"/>
      <c r="PBT2" s="6"/>
      <c r="PBU2" s="6"/>
      <c r="PBV2" s="6"/>
      <c r="PBW2" s="6"/>
      <c r="PBX2" s="6"/>
      <c r="PBY2" s="6"/>
      <c r="PBZ2" s="6"/>
      <c r="PCA2" s="6"/>
      <c r="PCB2" s="6"/>
      <c r="PCC2" s="6"/>
      <c r="PCD2" s="6"/>
      <c r="PCE2" s="6"/>
      <c r="PCF2" s="6"/>
      <c r="PCG2" s="6"/>
      <c r="PCH2" s="6"/>
      <c r="PCI2" s="6"/>
      <c r="PCJ2" s="6"/>
      <c r="PCK2" s="6"/>
      <c r="PCL2" s="6"/>
      <c r="PCM2" s="6"/>
      <c r="PCN2" s="6"/>
      <c r="PCO2" s="6"/>
      <c r="PCP2" s="6"/>
      <c r="PCQ2" s="6"/>
      <c r="PCR2" s="6"/>
      <c r="PCS2" s="6"/>
      <c r="PCT2" s="6"/>
      <c r="PCU2" s="6"/>
      <c r="PCV2" s="6"/>
      <c r="PCW2" s="6"/>
      <c r="PCX2" s="6"/>
      <c r="PCY2" s="6"/>
      <c r="PCZ2" s="6"/>
      <c r="PDA2" s="6"/>
      <c r="PDB2" s="6"/>
      <c r="PDC2" s="6"/>
      <c r="PDD2" s="6"/>
      <c r="PDE2" s="6"/>
      <c r="PDF2" s="6"/>
      <c r="PDG2" s="6"/>
      <c r="PDH2" s="6"/>
      <c r="PDI2" s="6"/>
      <c r="PDJ2" s="6"/>
      <c r="PDK2" s="6"/>
      <c r="PDL2" s="6"/>
      <c r="PDM2" s="6"/>
      <c r="PDN2" s="6"/>
      <c r="PDO2" s="6"/>
      <c r="PDP2" s="6"/>
      <c r="PDQ2" s="6"/>
      <c r="PDR2" s="6"/>
      <c r="PDS2" s="6"/>
      <c r="PDT2" s="6"/>
      <c r="PDU2" s="6"/>
      <c r="PDV2" s="6"/>
      <c r="PDW2" s="6"/>
      <c r="PDX2" s="6"/>
      <c r="PDY2" s="6"/>
      <c r="PDZ2" s="6"/>
      <c r="PEA2" s="6"/>
      <c r="PEB2" s="6"/>
      <c r="PEC2" s="6"/>
      <c r="PED2" s="6"/>
      <c r="PEE2" s="6"/>
      <c r="PEF2" s="6"/>
      <c r="PEG2" s="6"/>
      <c r="PEH2" s="6"/>
      <c r="PEI2" s="6"/>
      <c r="PEJ2" s="6"/>
      <c r="PEK2" s="6"/>
      <c r="PEL2" s="6"/>
      <c r="PEM2" s="6"/>
      <c r="PEN2" s="6"/>
      <c r="PEO2" s="6"/>
      <c r="PEP2" s="6"/>
      <c r="PEQ2" s="6"/>
      <c r="PER2" s="6"/>
      <c r="PES2" s="6"/>
      <c r="PET2" s="6"/>
      <c r="PEU2" s="6"/>
      <c r="PEV2" s="6"/>
      <c r="PEW2" s="6"/>
      <c r="PEX2" s="6"/>
      <c r="PEY2" s="6"/>
      <c r="PEZ2" s="6"/>
      <c r="PFA2" s="6"/>
      <c r="PFB2" s="6"/>
      <c r="PFC2" s="6"/>
      <c r="PFD2" s="6"/>
      <c r="PFE2" s="6"/>
      <c r="PFF2" s="6"/>
      <c r="PFG2" s="6"/>
      <c r="PFH2" s="6"/>
      <c r="PFI2" s="6"/>
      <c r="PFJ2" s="6"/>
      <c r="PFK2" s="6"/>
      <c r="PFL2" s="6"/>
      <c r="PFM2" s="6"/>
      <c r="PFN2" s="6"/>
      <c r="PFO2" s="6"/>
      <c r="PFP2" s="6"/>
      <c r="PFQ2" s="6"/>
      <c r="PFR2" s="6"/>
      <c r="PFS2" s="6"/>
      <c r="PFT2" s="6"/>
      <c r="PFU2" s="6"/>
      <c r="PFV2" s="6"/>
      <c r="PFW2" s="6"/>
      <c r="PFX2" s="6"/>
      <c r="PFY2" s="6"/>
      <c r="PFZ2" s="6"/>
      <c r="PGA2" s="6"/>
      <c r="PGB2" s="6"/>
      <c r="PGC2" s="6"/>
      <c r="PGD2" s="6"/>
      <c r="PGE2" s="6"/>
      <c r="PGF2" s="6"/>
      <c r="PGG2" s="6"/>
      <c r="PGH2" s="6"/>
      <c r="PGI2" s="6"/>
      <c r="PGJ2" s="6"/>
      <c r="PGK2" s="6"/>
      <c r="PGL2" s="6"/>
      <c r="PGM2" s="6"/>
      <c r="PGN2" s="6"/>
      <c r="PGO2" s="6"/>
      <c r="PGP2" s="6"/>
      <c r="PGQ2" s="6"/>
      <c r="PGR2" s="6"/>
      <c r="PGS2" s="6"/>
      <c r="PGT2" s="6"/>
      <c r="PGU2" s="6"/>
      <c r="PGV2" s="6"/>
      <c r="PGW2" s="6"/>
      <c r="PGX2" s="6"/>
      <c r="PGY2" s="6"/>
      <c r="PGZ2" s="6"/>
      <c r="PHA2" s="6"/>
      <c r="PHB2" s="6"/>
      <c r="PHC2" s="6"/>
      <c r="PHD2" s="6"/>
      <c r="PHE2" s="6"/>
      <c r="PHF2" s="6"/>
      <c r="PHG2" s="6"/>
      <c r="PHH2" s="6"/>
      <c r="PHI2" s="6"/>
      <c r="PHJ2" s="6"/>
      <c r="PHK2" s="6"/>
      <c r="PHL2" s="6"/>
      <c r="PHM2" s="6"/>
      <c r="PHN2" s="6"/>
      <c r="PHO2" s="6"/>
      <c r="PHP2" s="6"/>
      <c r="PHQ2" s="6"/>
      <c r="PHR2" s="6"/>
      <c r="PHS2" s="6"/>
      <c r="PHT2" s="6"/>
      <c r="PHU2" s="6"/>
      <c r="PHV2" s="6"/>
      <c r="PHW2" s="6"/>
      <c r="PHX2" s="6"/>
      <c r="PHY2" s="6"/>
      <c r="PHZ2" s="6"/>
      <c r="PIA2" s="6"/>
      <c r="PIB2" s="6"/>
      <c r="PIC2" s="6"/>
      <c r="PID2" s="6"/>
      <c r="PIE2" s="6"/>
      <c r="PIF2" s="6"/>
      <c r="PIG2" s="6"/>
      <c r="PIH2" s="6"/>
      <c r="PII2" s="6"/>
      <c r="PIJ2" s="6"/>
      <c r="PIK2" s="6"/>
      <c r="PIL2" s="6"/>
      <c r="PIM2" s="6"/>
      <c r="PIN2" s="6"/>
      <c r="PIO2" s="6"/>
      <c r="PIP2" s="6"/>
      <c r="PIQ2" s="6"/>
      <c r="PIR2" s="6"/>
      <c r="PIS2" s="6"/>
      <c r="PIT2" s="6"/>
      <c r="PIU2" s="6"/>
      <c r="PIV2" s="6"/>
      <c r="PIW2" s="6"/>
      <c r="PIX2" s="6"/>
      <c r="PIY2" s="6"/>
      <c r="PIZ2" s="6"/>
      <c r="PJA2" s="6"/>
      <c r="PJB2" s="6"/>
      <c r="PJC2" s="6"/>
      <c r="PJD2" s="6"/>
      <c r="PJE2" s="6"/>
      <c r="PJF2" s="6"/>
      <c r="PJG2" s="6"/>
      <c r="PJH2" s="6"/>
      <c r="PJI2" s="6"/>
      <c r="PJJ2" s="6"/>
      <c r="PJK2" s="6"/>
      <c r="PJL2" s="6"/>
      <c r="PJM2" s="6"/>
      <c r="PJN2" s="6"/>
      <c r="PJO2" s="6"/>
      <c r="PJP2" s="6"/>
      <c r="PJQ2" s="6"/>
      <c r="PJR2" s="6"/>
      <c r="PJS2" s="6"/>
      <c r="PJT2" s="6"/>
      <c r="PJU2" s="6"/>
      <c r="PJV2" s="6"/>
      <c r="PJW2" s="6"/>
      <c r="PJX2" s="6"/>
      <c r="PJY2" s="6"/>
      <c r="PJZ2" s="6"/>
      <c r="PKA2" s="6"/>
      <c r="PKB2" s="6"/>
      <c r="PKC2" s="6"/>
      <c r="PKD2" s="6"/>
      <c r="PKE2" s="6"/>
      <c r="PKF2" s="6"/>
      <c r="PKG2" s="6"/>
      <c r="PKH2" s="6"/>
      <c r="PKI2" s="6"/>
      <c r="PKJ2" s="6"/>
      <c r="PKK2" s="6"/>
      <c r="PKL2" s="6"/>
      <c r="PKM2" s="6"/>
      <c r="PKN2" s="6"/>
      <c r="PKO2" s="6"/>
      <c r="PKP2" s="6"/>
      <c r="PKQ2" s="6"/>
      <c r="PKR2" s="6"/>
      <c r="PKS2" s="6"/>
      <c r="PKT2" s="6"/>
      <c r="PKU2" s="6"/>
      <c r="PKV2" s="6"/>
      <c r="PKW2" s="6"/>
      <c r="PKX2" s="6"/>
      <c r="PKY2" s="6"/>
      <c r="PKZ2" s="6"/>
      <c r="PLA2" s="6"/>
      <c r="PLB2" s="6"/>
      <c r="PLC2" s="6"/>
      <c r="PLD2" s="6"/>
      <c r="PLE2" s="6"/>
      <c r="PLF2" s="6"/>
      <c r="PLG2" s="6"/>
      <c r="PLH2" s="6"/>
      <c r="PLI2" s="6"/>
      <c r="PLJ2" s="6"/>
      <c r="PLK2" s="6"/>
      <c r="PLL2" s="6"/>
      <c r="PLM2" s="6"/>
      <c r="PLN2" s="6"/>
      <c r="PLO2" s="6"/>
      <c r="PLP2" s="6"/>
      <c r="PLQ2" s="6"/>
      <c r="PLR2" s="6"/>
      <c r="PLS2" s="6"/>
      <c r="PLT2" s="6"/>
      <c r="PLU2" s="6"/>
      <c r="PLV2" s="6"/>
      <c r="PLW2" s="6"/>
      <c r="PLX2" s="6"/>
      <c r="PLY2" s="6"/>
      <c r="PLZ2" s="6"/>
      <c r="PMA2" s="6"/>
      <c r="PMB2" s="6"/>
      <c r="PMC2" s="6"/>
      <c r="PMD2" s="6"/>
      <c r="PME2" s="6"/>
      <c r="PMF2" s="6"/>
      <c r="PMG2" s="6"/>
      <c r="PMH2" s="6"/>
      <c r="PMI2" s="6"/>
      <c r="PMJ2" s="6"/>
      <c r="PMK2" s="6"/>
      <c r="PML2" s="6"/>
      <c r="PMM2" s="6"/>
      <c r="PMN2" s="6"/>
      <c r="PMO2" s="6"/>
      <c r="PMP2" s="6"/>
      <c r="PMQ2" s="6"/>
      <c r="PMR2" s="6"/>
      <c r="PMS2" s="6"/>
      <c r="PMT2" s="6"/>
      <c r="PMU2" s="6"/>
      <c r="PMV2" s="6"/>
      <c r="PMW2" s="6"/>
      <c r="PMX2" s="6"/>
      <c r="PMY2" s="6"/>
      <c r="PMZ2" s="6"/>
      <c r="PNA2" s="6"/>
      <c r="PNB2" s="6"/>
      <c r="PNC2" s="6"/>
      <c r="PND2" s="6"/>
      <c r="PNE2" s="6"/>
      <c r="PNF2" s="6"/>
      <c r="PNG2" s="6"/>
      <c r="PNH2" s="6"/>
      <c r="PNI2" s="6"/>
      <c r="PNJ2" s="6"/>
      <c r="PNK2" s="6"/>
      <c r="PNL2" s="6"/>
      <c r="PNM2" s="6"/>
      <c r="PNN2" s="6"/>
      <c r="PNO2" s="6"/>
      <c r="PNP2" s="6"/>
      <c r="PNQ2" s="6"/>
      <c r="PNR2" s="6"/>
      <c r="PNS2" s="6"/>
      <c r="PNT2" s="6"/>
      <c r="PNU2" s="6"/>
      <c r="PNV2" s="6"/>
      <c r="PNW2" s="6"/>
      <c r="PNX2" s="6"/>
      <c r="PNY2" s="6"/>
      <c r="PNZ2" s="6"/>
      <c r="POA2" s="6"/>
      <c r="POB2" s="6"/>
      <c r="POC2" s="6"/>
      <c r="POD2" s="6"/>
      <c r="POE2" s="6"/>
      <c r="POF2" s="6"/>
      <c r="POG2" s="6"/>
      <c r="POH2" s="6"/>
      <c r="POI2" s="6"/>
      <c r="POJ2" s="6"/>
      <c r="POK2" s="6"/>
      <c r="POL2" s="6"/>
      <c r="POM2" s="6"/>
      <c r="PON2" s="6"/>
      <c r="POO2" s="6"/>
      <c r="POP2" s="6"/>
      <c r="POQ2" s="6"/>
      <c r="POR2" s="6"/>
      <c r="POS2" s="6"/>
      <c r="POT2" s="6"/>
      <c r="POU2" s="6"/>
      <c r="POV2" s="6"/>
      <c r="POW2" s="6"/>
      <c r="POX2" s="6"/>
      <c r="POY2" s="6"/>
      <c r="POZ2" s="6"/>
      <c r="PPA2" s="6"/>
      <c r="PPB2" s="6"/>
      <c r="PPC2" s="6"/>
      <c r="PPD2" s="6"/>
      <c r="PPE2" s="6"/>
      <c r="PPF2" s="6"/>
      <c r="PPG2" s="6"/>
      <c r="PPH2" s="6"/>
      <c r="PPI2" s="6"/>
      <c r="PPJ2" s="6"/>
      <c r="PPK2" s="6"/>
      <c r="PPL2" s="6"/>
      <c r="PPM2" s="6"/>
      <c r="PPN2" s="6"/>
      <c r="PPO2" s="6"/>
      <c r="PPP2" s="6"/>
      <c r="PPQ2" s="6"/>
      <c r="PPR2" s="6"/>
      <c r="PPS2" s="6"/>
      <c r="PPT2" s="6"/>
      <c r="PPU2" s="6"/>
      <c r="PPV2" s="6"/>
      <c r="PPW2" s="6"/>
      <c r="PPX2" s="6"/>
      <c r="PPY2" s="6"/>
      <c r="PPZ2" s="6"/>
      <c r="PQA2" s="6"/>
      <c r="PQB2" s="6"/>
      <c r="PQC2" s="6"/>
      <c r="PQD2" s="6"/>
      <c r="PQE2" s="6"/>
      <c r="PQF2" s="6"/>
      <c r="PQG2" s="6"/>
      <c r="PQH2" s="6"/>
      <c r="PQI2" s="6"/>
      <c r="PQJ2" s="6"/>
      <c r="PQK2" s="6"/>
      <c r="PQL2" s="6"/>
      <c r="PQM2" s="6"/>
      <c r="PQN2" s="6"/>
      <c r="PQO2" s="6"/>
      <c r="PQP2" s="6"/>
      <c r="PQQ2" s="6"/>
      <c r="PQR2" s="6"/>
      <c r="PQS2" s="6"/>
      <c r="PQT2" s="6"/>
      <c r="PQU2" s="6"/>
      <c r="PQV2" s="6"/>
      <c r="PQW2" s="6"/>
      <c r="PQX2" s="6"/>
      <c r="PQY2" s="6"/>
      <c r="PQZ2" s="6"/>
      <c r="PRA2" s="6"/>
      <c r="PRB2" s="6"/>
      <c r="PRC2" s="6"/>
      <c r="PRD2" s="6"/>
      <c r="PRE2" s="6"/>
      <c r="PRF2" s="6"/>
      <c r="PRG2" s="6"/>
      <c r="PRH2" s="6"/>
      <c r="PRI2" s="6"/>
      <c r="PRJ2" s="6"/>
      <c r="PRK2" s="6"/>
      <c r="PRL2" s="6"/>
      <c r="PRM2" s="6"/>
      <c r="PRN2" s="6"/>
      <c r="PRO2" s="6"/>
      <c r="PRP2" s="6"/>
      <c r="PRQ2" s="6"/>
      <c r="PRR2" s="6"/>
      <c r="PRS2" s="6"/>
      <c r="PRT2" s="6"/>
      <c r="PRU2" s="6"/>
      <c r="PRV2" s="6"/>
      <c r="PRW2" s="6"/>
      <c r="PRX2" s="6"/>
      <c r="PRY2" s="6"/>
      <c r="PRZ2" s="6"/>
      <c r="PSA2" s="6"/>
      <c r="PSB2" s="6"/>
      <c r="PSC2" s="6"/>
      <c r="PSD2" s="6"/>
      <c r="PSE2" s="6"/>
      <c r="PSF2" s="6"/>
      <c r="PSG2" s="6"/>
      <c r="PSH2" s="6"/>
      <c r="PSI2" s="6"/>
      <c r="PSJ2" s="6"/>
      <c r="PSK2" s="6"/>
      <c r="PSL2" s="6"/>
      <c r="PSM2" s="6"/>
      <c r="PSN2" s="6"/>
      <c r="PSO2" s="6"/>
      <c r="PSP2" s="6"/>
      <c r="PSQ2" s="6"/>
      <c r="PSR2" s="6"/>
      <c r="PSS2" s="6"/>
      <c r="PST2" s="6"/>
      <c r="PSU2" s="6"/>
      <c r="PSV2" s="6"/>
      <c r="PSW2" s="6"/>
      <c r="PSX2" s="6"/>
      <c r="PSY2" s="6"/>
      <c r="PSZ2" s="6"/>
      <c r="PTA2" s="6"/>
      <c r="PTB2" s="6"/>
      <c r="PTC2" s="6"/>
      <c r="PTD2" s="6"/>
      <c r="PTE2" s="6"/>
      <c r="PTF2" s="6"/>
      <c r="PTG2" s="6"/>
      <c r="PTH2" s="6"/>
      <c r="PTI2" s="6"/>
      <c r="PTJ2" s="6"/>
      <c r="PTK2" s="6"/>
      <c r="PTL2" s="6"/>
      <c r="PTM2" s="6"/>
      <c r="PTN2" s="6"/>
      <c r="PTO2" s="6"/>
      <c r="PTP2" s="6"/>
      <c r="PTQ2" s="6"/>
      <c r="PTR2" s="6"/>
      <c r="PTS2" s="6"/>
      <c r="PTT2" s="6"/>
      <c r="PTU2" s="6"/>
      <c r="PTV2" s="6"/>
      <c r="PTW2" s="6"/>
      <c r="PTX2" s="6"/>
      <c r="PTY2" s="6"/>
      <c r="PTZ2" s="6"/>
      <c r="PUA2" s="6"/>
      <c r="PUB2" s="6"/>
      <c r="PUC2" s="6"/>
      <c r="PUD2" s="6"/>
      <c r="PUE2" s="6"/>
      <c r="PUF2" s="6"/>
      <c r="PUG2" s="6"/>
      <c r="PUH2" s="6"/>
      <c r="PUI2" s="6"/>
      <c r="PUJ2" s="6"/>
      <c r="PUK2" s="6"/>
      <c r="PUL2" s="6"/>
      <c r="PUM2" s="6"/>
      <c r="PUN2" s="6"/>
      <c r="PUO2" s="6"/>
      <c r="PUP2" s="6"/>
      <c r="PUQ2" s="6"/>
      <c r="PUR2" s="6"/>
      <c r="PUS2" s="6"/>
      <c r="PUT2" s="6"/>
      <c r="PUU2" s="6"/>
      <c r="PUV2" s="6"/>
      <c r="PUW2" s="6"/>
      <c r="PUX2" s="6"/>
      <c r="PUY2" s="6"/>
      <c r="PUZ2" s="6"/>
      <c r="PVA2" s="6"/>
      <c r="PVB2" s="6"/>
      <c r="PVC2" s="6"/>
      <c r="PVD2" s="6"/>
      <c r="PVE2" s="6"/>
      <c r="PVF2" s="6"/>
      <c r="PVG2" s="6"/>
      <c r="PVH2" s="6"/>
      <c r="PVI2" s="6"/>
      <c r="PVJ2" s="6"/>
      <c r="PVK2" s="6"/>
      <c r="PVL2" s="6"/>
      <c r="PVM2" s="6"/>
      <c r="PVN2" s="6"/>
      <c r="PVO2" s="6"/>
      <c r="PVP2" s="6"/>
      <c r="PVQ2" s="6"/>
      <c r="PVR2" s="6"/>
      <c r="PVS2" s="6"/>
      <c r="PVT2" s="6"/>
      <c r="PVU2" s="6"/>
      <c r="PVV2" s="6"/>
      <c r="PVW2" s="6"/>
      <c r="PVX2" s="6"/>
      <c r="PVY2" s="6"/>
      <c r="PVZ2" s="6"/>
      <c r="PWA2" s="6"/>
      <c r="PWB2" s="6"/>
      <c r="PWC2" s="6"/>
      <c r="PWD2" s="6"/>
      <c r="PWE2" s="6"/>
      <c r="PWF2" s="6"/>
      <c r="PWG2" s="6"/>
      <c r="PWH2" s="6"/>
      <c r="PWI2" s="6"/>
      <c r="PWJ2" s="6"/>
      <c r="PWK2" s="6"/>
      <c r="PWL2" s="6"/>
      <c r="PWM2" s="6"/>
      <c r="PWN2" s="6"/>
      <c r="PWO2" s="6"/>
      <c r="PWP2" s="6"/>
      <c r="PWQ2" s="6"/>
      <c r="PWR2" s="6"/>
      <c r="PWS2" s="6"/>
      <c r="PWT2" s="6"/>
      <c r="PWU2" s="6"/>
      <c r="PWV2" s="6"/>
      <c r="PWW2" s="6"/>
      <c r="PWX2" s="6"/>
      <c r="PWY2" s="6"/>
      <c r="PWZ2" s="6"/>
      <c r="PXA2" s="6"/>
      <c r="PXB2" s="6"/>
      <c r="PXC2" s="6"/>
      <c r="PXD2" s="6"/>
      <c r="PXE2" s="6"/>
      <c r="PXF2" s="6"/>
      <c r="PXG2" s="6"/>
      <c r="PXH2" s="6"/>
      <c r="PXI2" s="6"/>
      <c r="PXJ2" s="6"/>
      <c r="PXK2" s="6"/>
      <c r="PXL2" s="6"/>
      <c r="PXM2" s="6"/>
      <c r="PXN2" s="6"/>
      <c r="PXO2" s="6"/>
      <c r="PXP2" s="6"/>
      <c r="PXQ2" s="6"/>
      <c r="PXR2" s="6"/>
      <c r="PXS2" s="6"/>
      <c r="PXT2" s="6"/>
      <c r="PXU2" s="6"/>
      <c r="PXV2" s="6"/>
      <c r="PXW2" s="6"/>
      <c r="PXX2" s="6"/>
      <c r="PXY2" s="6"/>
      <c r="PXZ2" s="6"/>
      <c r="PYA2" s="6"/>
      <c r="PYB2" s="6"/>
      <c r="PYC2" s="6"/>
      <c r="PYD2" s="6"/>
      <c r="PYE2" s="6"/>
      <c r="PYF2" s="6"/>
      <c r="PYG2" s="6"/>
      <c r="PYH2" s="6"/>
      <c r="PYI2" s="6"/>
      <c r="PYJ2" s="6"/>
      <c r="PYK2" s="6"/>
      <c r="PYL2" s="6"/>
      <c r="PYM2" s="6"/>
      <c r="PYN2" s="6"/>
      <c r="PYO2" s="6"/>
      <c r="PYP2" s="6"/>
      <c r="PYQ2" s="6"/>
      <c r="PYR2" s="6"/>
      <c r="PYS2" s="6"/>
      <c r="PYT2" s="6"/>
      <c r="PYU2" s="6"/>
      <c r="PYV2" s="6"/>
      <c r="PYW2" s="6"/>
      <c r="PYX2" s="6"/>
      <c r="PYY2" s="6"/>
      <c r="PYZ2" s="6"/>
      <c r="PZA2" s="6"/>
      <c r="PZB2" s="6"/>
      <c r="PZC2" s="6"/>
      <c r="PZD2" s="6"/>
      <c r="PZE2" s="6"/>
      <c r="PZF2" s="6"/>
      <c r="PZG2" s="6"/>
      <c r="PZH2" s="6"/>
      <c r="PZI2" s="6"/>
      <c r="PZJ2" s="6"/>
      <c r="PZK2" s="6"/>
      <c r="PZL2" s="6"/>
      <c r="PZM2" s="6"/>
      <c r="PZN2" s="6"/>
      <c r="PZO2" s="6"/>
      <c r="PZP2" s="6"/>
      <c r="PZQ2" s="6"/>
      <c r="PZR2" s="6"/>
      <c r="PZS2" s="6"/>
      <c r="PZT2" s="6"/>
      <c r="PZU2" s="6"/>
      <c r="PZV2" s="6"/>
      <c r="PZW2" s="6"/>
      <c r="PZX2" s="6"/>
      <c r="PZY2" s="6"/>
      <c r="PZZ2" s="6"/>
      <c r="QAA2" s="6"/>
      <c r="QAB2" s="6"/>
      <c r="QAC2" s="6"/>
      <c r="QAD2" s="6"/>
      <c r="QAE2" s="6"/>
      <c r="QAF2" s="6"/>
      <c r="QAG2" s="6"/>
      <c r="QAH2" s="6"/>
      <c r="QAI2" s="6"/>
      <c r="QAJ2" s="6"/>
      <c r="QAK2" s="6"/>
      <c r="QAL2" s="6"/>
      <c r="QAM2" s="6"/>
      <c r="QAN2" s="6"/>
      <c r="QAO2" s="6"/>
      <c r="QAP2" s="6"/>
      <c r="QAQ2" s="6"/>
      <c r="QAR2" s="6"/>
      <c r="QAS2" s="6"/>
      <c r="QAT2" s="6"/>
      <c r="QAU2" s="6"/>
      <c r="QAV2" s="6"/>
      <c r="QAW2" s="6"/>
      <c r="QAX2" s="6"/>
      <c r="QAY2" s="6"/>
      <c r="QAZ2" s="6"/>
      <c r="QBA2" s="6"/>
      <c r="QBB2" s="6"/>
      <c r="QBC2" s="6"/>
      <c r="QBD2" s="6"/>
      <c r="QBE2" s="6"/>
      <c r="QBF2" s="6"/>
      <c r="QBG2" s="6"/>
      <c r="QBH2" s="6"/>
      <c r="QBI2" s="6"/>
      <c r="QBJ2" s="6"/>
      <c r="QBK2" s="6"/>
      <c r="QBL2" s="6"/>
      <c r="QBM2" s="6"/>
      <c r="QBN2" s="6"/>
      <c r="QBO2" s="6"/>
      <c r="QBP2" s="6"/>
      <c r="QBQ2" s="6"/>
      <c r="QBR2" s="6"/>
      <c r="QBS2" s="6"/>
      <c r="QBT2" s="6"/>
      <c r="QBU2" s="6"/>
      <c r="QBV2" s="6"/>
      <c r="QBW2" s="6"/>
      <c r="QBX2" s="6"/>
      <c r="QBY2" s="6"/>
      <c r="QBZ2" s="6"/>
      <c r="QCA2" s="6"/>
      <c r="QCB2" s="6"/>
      <c r="QCC2" s="6"/>
      <c r="QCD2" s="6"/>
      <c r="QCE2" s="6"/>
      <c r="QCF2" s="6"/>
      <c r="QCG2" s="6"/>
      <c r="QCH2" s="6"/>
      <c r="QCI2" s="6"/>
      <c r="QCJ2" s="6"/>
      <c r="QCK2" s="6"/>
      <c r="QCL2" s="6"/>
      <c r="QCM2" s="6"/>
      <c r="QCN2" s="6"/>
      <c r="QCO2" s="6"/>
      <c r="QCP2" s="6"/>
      <c r="QCQ2" s="6"/>
      <c r="QCR2" s="6"/>
      <c r="QCS2" s="6"/>
      <c r="QCT2" s="6"/>
      <c r="QCU2" s="6"/>
      <c r="QCV2" s="6"/>
      <c r="QCW2" s="6"/>
      <c r="QCX2" s="6"/>
      <c r="QCY2" s="6"/>
      <c r="QCZ2" s="6"/>
      <c r="QDA2" s="6"/>
      <c r="QDB2" s="6"/>
      <c r="QDC2" s="6"/>
      <c r="QDD2" s="6"/>
      <c r="QDE2" s="6"/>
      <c r="QDF2" s="6"/>
      <c r="QDG2" s="6"/>
      <c r="QDH2" s="6"/>
      <c r="QDI2" s="6"/>
      <c r="QDJ2" s="6"/>
      <c r="QDK2" s="6"/>
      <c r="QDL2" s="6"/>
      <c r="QDM2" s="6"/>
      <c r="QDN2" s="6"/>
      <c r="QDO2" s="6"/>
      <c r="QDP2" s="6"/>
      <c r="QDQ2" s="6"/>
      <c r="QDR2" s="6"/>
      <c r="QDS2" s="6"/>
      <c r="QDT2" s="6"/>
      <c r="QDU2" s="6"/>
      <c r="QDV2" s="6"/>
      <c r="QDW2" s="6"/>
      <c r="QDX2" s="6"/>
      <c r="QDY2" s="6"/>
      <c r="QDZ2" s="6"/>
      <c r="QEA2" s="6"/>
      <c r="QEB2" s="6"/>
      <c r="QEC2" s="6"/>
      <c r="QED2" s="6"/>
      <c r="QEE2" s="6"/>
      <c r="QEF2" s="6"/>
      <c r="QEG2" s="6"/>
      <c r="QEH2" s="6"/>
      <c r="QEI2" s="6"/>
      <c r="QEJ2" s="6"/>
      <c r="QEK2" s="6"/>
      <c r="QEL2" s="6"/>
      <c r="QEM2" s="6"/>
      <c r="QEN2" s="6"/>
      <c r="QEO2" s="6"/>
      <c r="QEP2" s="6"/>
      <c r="QEQ2" s="6"/>
      <c r="QER2" s="6"/>
      <c r="QES2" s="6"/>
      <c r="QET2" s="6"/>
      <c r="QEU2" s="6"/>
      <c r="QEV2" s="6"/>
      <c r="QEW2" s="6"/>
      <c r="QEX2" s="6"/>
      <c r="QEY2" s="6"/>
      <c r="QEZ2" s="6"/>
      <c r="QFA2" s="6"/>
      <c r="QFB2" s="6"/>
      <c r="QFC2" s="6"/>
      <c r="QFD2" s="6"/>
      <c r="QFE2" s="6"/>
      <c r="QFF2" s="6"/>
      <c r="QFG2" s="6"/>
      <c r="QFH2" s="6"/>
      <c r="QFI2" s="6"/>
      <c r="QFJ2" s="6"/>
      <c r="QFK2" s="6"/>
      <c r="QFL2" s="6"/>
      <c r="QFM2" s="6"/>
      <c r="QFN2" s="6"/>
      <c r="QFO2" s="6"/>
      <c r="QFP2" s="6"/>
      <c r="QFQ2" s="6"/>
      <c r="QFR2" s="6"/>
      <c r="QFS2" s="6"/>
      <c r="QFT2" s="6"/>
      <c r="QFU2" s="6"/>
      <c r="QFV2" s="6"/>
      <c r="QFW2" s="6"/>
      <c r="QFX2" s="6"/>
      <c r="QFY2" s="6"/>
      <c r="QFZ2" s="6"/>
      <c r="QGA2" s="6"/>
      <c r="QGB2" s="6"/>
      <c r="QGC2" s="6"/>
      <c r="QGD2" s="6"/>
      <c r="QGE2" s="6"/>
      <c r="QGF2" s="6"/>
      <c r="QGG2" s="6"/>
      <c r="QGH2" s="6"/>
      <c r="QGI2" s="6"/>
      <c r="QGJ2" s="6"/>
      <c r="QGK2" s="6"/>
      <c r="QGL2" s="6"/>
      <c r="QGM2" s="6"/>
      <c r="QGN2" s="6"/>
      <c r="QGO2" s="6"/>
      <c r="QGP2" s="6"/>
      <c r="QGQ2" s="6"/>
      <c r="QGR2" s="6"/>
      <c r="QGS2" s="6"/>
      <c r="QGT2" s="6"/>
      <c r="QGU2" s="6"/>
      <c r="QGV2" s="6"/>
      <c r="QGW2" s="6"/>
      <c r="QGX2" s="6"/>
      <c r="QGY2" s="6"/>
      <c r="QGZ2" s="6"/>
      <c r="QHA2" s="6"/>
      <c r="QHB2" s="6"/>
      <c r="QHC2" s="6"/>
      <c r="QHD2" s="6"/>
      <c r="QHE2" s="6"/>
      <c r="QHF2" s="6"/>
      <c r="QHG2" s="6"/>
      <c r="QHH2" s="6"/>
      <c r="QHI2" s="6"/>
      <c r="QHJ2" s="6"/>
      <c r="QHK2" s="6"/>
      <c r="QHL2" s="6"/>
      <c r="QHM2" s="6"/>
      <c r="QHN2" s="6"/>
      <c r="QHO2" s="6"/>
      <c r="QHP2" s="6"/>
      <c r="QHQ2" s="6"/>
      <c r="QHR2" s="6"/>
      <c r="QHS2" s="6"/>
      <c r="QHT2" s="6"/>
      <c r="QHU2" s="6"/>
      <c r="QHV2" s="6"/>
      <c r="QHW2" s="6"/>
      <c r="QHX2" s="6"/>
      <c r="QHY2" s="6"/>
      <c r="QHZ2" s="6"/>
      <c r="QIA2" s="6"/>
      <c r="QIB2" s="6"/>
      <c r="QIC2" s="6"/>
      <c r="QID2" s="6"/>
      <c r="QIE2" s="6"/>
      <c r="QIF2" s="6"/>
      <c r="QIG2" s="6"/>
      <c r="QIH2" s="6"/>
      <c r="QII2" s="6"/>
      <c r="QIJ2" s="6"/>
      <c r="QIK2" s="6"/>
      <c r="QIL2" s="6"/>
      <c r="QIM2" s="6"/>
      <c r="QIN2" s="6"/>
      <c r="QIO2" s="6"/>
      <c r="QIP2" s="6"/>
      <c r="QIQ2" s="6"/>
      <c r="QIR2" s="6"/>
      <c r="QIS2" s="6"/>
      <c r="QIT2" s="6"/>
      <c r="QIU2" s="6"/>
      <c r="QIV2" s="6"/>
      <c r="QIW2" s="6"/>
      <c r="QIX2" s="6"/>
      <c r="QIY2" s="6"/>
      <c r="QIZ2" s="6"/>
      <c r="QJA2" s="6"/>
      <c r="QJB2" s="6"/>
      <c r="QJC2" s="6"/>
      <c r="QJD2" s="6"/>
      <c r="QJE2" s="6"/>
      <c r="QJF2" s="6"/>
      <c r="QJG2" s="6"/>
      <c r="QJH2" s="6"/>
      <c r="QJI2" s="6"/>
      <c r="QJJ2" s="6"/>
      <c r="QJK2" s="6"/>
      <c r="QJL2" s="6"/>
      <c r="QJM2" s="6"/>
      <c r="QJN2" s="6"/>
      <c r="QJO2" s="6"/>
      <c r="QJP2" s="6"/>
      <c r="QJQ2" s="6"/>
      <c r="QJR2" s="6"/>
      <c r="QJS2" s="6"/>
      <c r="QJT2" s="6"/>
      <c r="QJU2" s="6"/>
      <c r="QJV2" s="6"/>
      <c r="QJW2" s="6"/>
      <c r="QJX2" s="6"/>
      <c r="QJY2" s="6"/>
      <c r="QJZ2" s="6"/>
      <c r="QKA2" s="6"/>
      <c r="QKB2" s="6"/>
      <c r="QKC2" s="6"/>
      <c r="QKD2" s="6"/>
      <c r="QKE2" s="6"/>
      <c r="QKF2" s="6"/>
      <c r="QKG2" s="6"/>
      <c r="QKH2" s="6"/>
      <c r="QKI2" s="6"/>
      <c r="QKJ2" s="6"/>
      <c r="QKK2" s="6"/>
      <c r="QKL2" s="6"/>
      <c r="QKM2" s="6"/>
      <c r="QKN2" s="6"/>
      <c r="QKO2" s="6"/>
      <c r="QKP2" s="6"/>
      <c r="QKQ2" s="6"/>
      <c r="QKR2" s="6"/>
      <c r="QKS2" s="6"/>
      <c r="QKT2" s="6"/>
      <c r="QKU2" s="6"/>
      <c r="QKV2" s="6"/>
      <c r="QKW2" s="6"/>
      <c r="QKX2" s="6"/>
      <c r="QKY2" s="6"/>
      <c r="QKZ2" s="6"/>
      <c r="QLA2" s="6"/>
      <c r="QLB2" s="6"/>
      <c r="QLC2" s="6"/>
      <c r="QLD2" s="6"/>
      <c r="QLE2" s="6"/>
      <c r="QLF2" s="6"/>
      <c r="QLG2" s="6"/>
      <c r="QLH2" s="6"/>
      <c r="QLI2" s="6"/>
      <c r="QLJ2" s="6"/>
      <c r="QLK2" s="6"/>
      <c r="QLL2" s="6"/>
      <c r="QLM2" s="6"/>
      <c r="QLN2" s="6"/>
      <c r="QLO2" s="6"/>
      <c r="QLP2" s="6"/>
      <c r="QLQ2" s="6"/>
      <c r="QLR2" s="6"/>
      <c r="QLS2" s="6"/>
      <c r="QLT2" s="6"/>
      <c r="QLU2" s="6"/>
      <c r="QLV2" s="6"/>
      <c r="QLW2" s="6"/>
      <c r="QLX2" s="6"/>
      <c r="QLY2" s="6"/>
      <c r="QLZ2" s="6"/>
      <c r="QMA2" s="6"/>
      <c r="QMB2" s="6"/>
      <c r="QMC2" s="6"/>
      <c r="QMD2" s="6"/>
      <c r="QME2" s="6"/>
      <c r="QMF2" s="6"/>
      <c r="QMG2" s="6"/>
      <c r="QMH2" s="6"/>
      <c r="QMI2" s="6"/>
      <c r="QMJ2" s="6"/>
      <c r="QMK2" s="6"/>
      <c r="QML2" s="6"/>
      <c r="QMM2" s="6"/>
      <c r="QMN2" s="6"/>
      <c r="QMO2" s="6"/>
      <c r="QMP2" s="6"/>
      <c r="QMQ2" s="6"/>
      <c r="QMR2" s="6"/>
      <c r="QMS2" s="6"/>
      <c r="QMT2" s="6"/>
      <c r="QMU2" s="6"/>
      <c r="QMV2" s="6"/>
      <c r="QMW2" s="6"/>
      <c r="QMX2" s="6"/>
      <c r="QMY2" s="6"/>
      <c r="QMZ2" s="6"/>
      <c r="QNA2" s="6"/>
      <c r="QNB2" s="6"/>
      <c r="QNC2" s="6"/>
      <c r="QND2" s="6"/>
      <c r="QNE2" s="6"/>
      <c r="QNF2" s="6"/>
      <c r="QNG2" s="6"/>
      <c r="QNH2" s="6"/>
      <c r="QNI2" s="6"/>
      <c r="QNJ2" s="6"/>
      <c r="QNK2" s="6"/>
      <c r="QNL2" s="6"/>
      <c r="QNM2" s="6"/>
      <c r="QNN2" s="6"/>
      <c r="QNO2" s="6"/>
      <c r="QNP2" s="6"/>
      <c r="QNQ2" s="6"/>
      <c r="QNR2" s="6"/>
      <c r="QNS2" s="6"/>
      <c r="QNT2" s="6"/>
      <c r="QNU2" s="6"/>
      <c r="QNV2" s="6"/>
      <c r="QNW2" s="6"/>
      <c r="QNX2" s="6"/>
      <c r="QNY2" s="6"/>
      <c r="QNZ2" s="6"/>
      <c r="QOA2" s="6"/>
      <c r="QOB2" s="6"/>
      <c r="QOC2" s="6"/>
      <c r="QOD2" s="6"/>
      <c r="QOE2" s="6"/>
      <c r="QOF2" s="6"/>
      <c r="QOG2" s="6"/>
      <c r="QOH2" s="6"/>
      <c r="QOI2" s="6"/>
      <c r="QOJ2" s="6"/>
      <c r="QOK2" s="6"/>
      <c r="QOL2" s="6"/>
      <c r="QOM2" s="6"/>
      <c r="QON2" s="6"/>
      <c r="QOO2" s="6"/>
      <c r="QOP2" s="6"/>
      <c r="QOQ2" s="6"/>
      <c r="QOR2" s="6"/>
      <c r="QOS2" s="6"/>
      <c r="QOT2" s="6"/>
      <c r="QOU2" s="6"/>
      <c r="QOV2" s="6"/>
      <c r="QOW2" s="6"/>
      <c r="QOX2" s="6"/>
      <c r="QOY2" s="6"/>
      <c r="QOZ2" s="6"/>
      <c r="QPA2" s="6"/>
      <c r="QPB2" s="6"/>
      <c r="QPC2" s="6"/>
      <c r="QPD2" s="6"/>
      <c r="QPE2" s="6"/>
      <c r="QPF2" s="6"/>
      <c r="QPG2" s="6"/>
      <c r="QPH2" s="6"/>
      <c r="QPI2" s="6"/>
      <c r="QPJ2" s="6"/>
      <c r="QPK2" s="6"/>
      <c r="QPL2" s="6"/>
      <c r="QPM2" s="6"/>
      <c r="QPN2" s="6"/>
      <c r="QPO2" s="6"/>
      <c r="QPP2" s="6"/>
      <c r="QPQ2" s="6"/>
      <c r="QPR2" s="6"/>
      <c r="QPS2" s="6"/>
      <c r="QPT2" s="6"/>
      <c r="QPU2" s="6"/>
      <c r="QPV2" s="6"/>
      <c r="QPW2" s="6"/>
      <c r="QPX2" s="6"/>
      <c r="QPY2" s="6"/>
      <c r="QPZ2" s="6"/>
      <c r="QQA2" s="6"/>
      <c r="QQB2" s="6"/>
      <c r="QQC2" s="6"/>
      <c r="QQD2" s="6"/>
      <c r="QQE2" s="6"/>
      <c r="QQF2" s="6"/>
      <c r="QQG2" s="6"/>
      <c r="QQH2" s="6"/>
      <c r="QQI2" s="6"/>
      <c r="QQJ2" s="6"/>
      <c r="QQK2" s="6"/>
      <c r="QQL2" s="6"/>
      <c r="QQM2" s="6"/>
      <c r="QQN2" s="6"/>
      <c r="QQO2" s="6"/>
      <c r="QQP2" s="6"/>
      <c r="QQQ2" s="6"/>
      <c r="QQR2" s="6"/>
      <c r="QQS2" s="6"/>
      <c r="QQT2" s="6"/>
      <c r="QQU2" s="6"/>
      <c r="QQV2" s="6"/>
      <c r="QQW2" s="6"/>
      <c r="QQX2" s="6"/>
      <c r="QQY2" s="6"/>
      <c r="QQZ2" s="6"/>
      <c r="QRA2" s="6"/>
      <c r="QRB2" s="6"/>
      <c r="QRC2" s="6"/>
      <c r="QRD2" s="6"/>
      <c r="QRE2" s="6"/>
      <c r="QRF2" s="6"/>
      <c r="QRG2" s="6"/>
      <c r="QRH2" s="6"/>
      <c r="QRI2" s="6"/>
      <c r="QRJ2" s="6"/>
      <c r="QRK2" s="6"/>
      <c r="QRL2" s="6"/>
      <c r="QRM2" s="6"/>
      <c r="QRN2" s="6"/>
      <c r="QRO2" s="6"/>
      <c r="QRP2" s="6"/>
      <c r="QRQ2" s="6"/>
      <c r="QRR2" s="6"/>
      <c r="QRS2" s="6"/>
      <c r="QRT2" s="6"/>
      <c r="QRU2" s="6"/>
      <c r="QRV2" s="6"/>
      <c r="QRW2" s="6"/>
      <c r="QRX2" s="6"/>
      <c r="QRY2" s="6"/>
      <c r="QRZ2" s="6"/>
      <c r="QSA2" s="6"/>
      <c r="QSB2" s="6"/>
      <c r="QSC2" s="6"/>
      <c r="QSD2" s="6"/>
      <c r="QSE2" s="6"/>
      <c r="QSF2" s="6"/>
      <c r="QSG2" s="6"/>
      <c r="QSH2" s="6"/>
      <c r="QSI2" s="6"/>
      <c r="QSJ2" s="6"/>
      <c r="QSK2" s="6"/>
      <c r="QSL2" s="6"/>
      <c r="QSM2" s="6"/>
      <c r="QSN2" s="6"/>
      <c r="QSO2" s="6"/>
      <c r="QSP2" s="6"/>
      <c r="QSQ2" s="6"/>
      <c r="QSR2" s="6"/>
      <c r="QSS2" s="6"/>
      <c r="QST2" s="6"/>
      <c r="QSU2" s="6"/>
      <c r="QSV2" s="6"/>
      <c r="QSW2" s="6"/>
      <c r="QSX2" s="6"/>
      <c r="QSY2" s="6"/>
      <c r="QSZ2" s="6"/>
      <c r="QTA2" s="6"/>
      <c r="QTB2" s="6"/>
      <c r="QTC2" s="6"/>
      <c r="QTD2" s="6"/>
      <c r="QTE2" s="6"/>
      <c r="QTF2" s="6"/>
      <c r="QTG2" s="6"/>
      <c r="QTH2" s="6"/>
      <c r="QTI2" s="6"/>
      <c r="QTJ2" s="6"/>
      <c r="QTK2" s="6"/>
      <c r="QTL2" s="6"/>
      <c r="QTM2" s="6"/>
      <c r="QTN2" s="6"/>
      <c r="QTO2" s="6"/>
      <c r="QTP2" s="6"/>
      <c r="QTQ2" s="6"/>
      <c r="QTR2" s="6"/>
      <c r="QTS2" s="6"/>
      <c r="QTT2" s="6"/>
      <c r="QTU2" s="6"/>
      <c r="QTV2" s="6"/>
      <c r="QTW2" s="6"/>
      <c r="QTX2" s="6"/>
      <c r="QTY2" s="6"/>
      <c r="QTZ2" s="6"/>
      <c r="QUA2" s="6"/>
      <c r="QUB2" s="6"/>
      <c r="QUC2" s="6"/>
      <c r="QUD2" s="6"/>
      <c r="QUE2" s="6"/>
      <c r="QUF2" s="6"/>
      <c r="QUG2" s="6"/>
      <c r="QUH2" s="6"/>
      <c r="QUI2" s="6"/>
      <c r="QUJ2" s="6"/>
      <c r="QUK2" s="6"/>
      <c r="QUL2" s="6"/>
      <c r="QUM2" s="6"/>
      <c r="QUN2" s="6"/>
      <c r="QUO2" s="6"/>
      <c r="QUP2" s="6"/>
      <c r="QUQ2" s="6"/>
      <c r="QUR2" s="6"/>
      <c r="QUS2" s="6"/>
      <c r="QUT2" s="6"/>
      <c r="QUU2" s="6"/>
      <c r="QUV2" s="6"/>
      <c r="QUW2" s="6"/>
      <c r="QUX2" s="6"/>
      <c r="QUY2" s="6"/>
      <c r="QUZ2" s="6"/>
      <c r="QVA2" s="6"/>
      <c r="QVB2" s="6"/>
      <c r="QVC2" s="6"/>
      <c r="QVD2" s="6"/>
      <c r="QVE2" s="6"/>
      <c r="QVF2" s="6"/>
      <c r="QVG2" s="6"/>
      <c r="QVH2" s="6"/>
      <c r="QVI2" s="6"/>
      <c r="QVJ2" s="6"/>
      <c r="QVK2" s="6"/>
      <c r="QVL2" s="6"/>
      <c r="QVM2" s="6"/>
      <c r="QVN2" s="6"/>
      <c r="QVO2" s="6"/>
      <c r="QVP2" s="6"/>
      <c r="QVQ2" s="6"/>
      <c r="QVR2" s="6"/>
      <c r="QVS2" s="6"/>
      <c r="QVT2" s="6"/>
      <c r="QVU2" s="6"/>
      <c r="QVV2" s="6"/>
      <c r="QVW2" s="6"/>
      <c r="QVX2" s="6"/>
      <c r="QVY2" s="6"/>
      <c r="QVZ2" s="6"/>
      <c r="QWA2" s="6"/>
      <c r="QWB2" s="6"/>
      <c r="QWC2" s="6"/>
      <c r="QWD2" s="6"/>
      <c r="QWE2" s="6"/>
      <c r="QWF2" s="6"/>
      <c r="QWG2" s="6"/>
      <c r="QWH2" s="6"/>
      <c r="QWI2" s="6"/>
      <c r="QWJ2" s="6"/>
      <c r="QWK2" s="6"/>
      <c r="QWL2" s="6"/>
      <c r="QWM2" s="6"/>
      <c r="QWN2" s="6"/>
      <c r="QWO2" s="6"/>
      <c r="QWP2" s="6"/>
      <c r="QWQ2" s="6"/>
      <c r="QWR2" s="6"/>
      <c r="QWS2" s="6"/>
      <c r="QWT2" s="6"/>
      <c r="QWU2" s="6"/>
      <c r="QWV2" s="6"/>
      <c r="QWW2" s="6"/>
      <c r="QWX2" s="6"/>
      <c r="QWY2" s="6"/>
      <c r="QWZ2" s="6"/>
      <c r="QXA2" s="6"/>
      <c r="QXB2" s="6"/>
      <c r="QXC2" s="6"/>
      <c r="QXD2" s="6"/>
      <c r="QXE2" s="6"/>
      <c r="QXF2" s="6"/>
      <c r="QXG2" s="6"/>
      <c r="QXH2" s="6"/>
      <c r="QXI2" s="6"/>
      <c r="QXJ2" s="6"/>
      <c r="QXK2" s="6"/>
      <c r="QXL2" s="6"/>
      <c r="QXM2" s="6"/>
      <c r="QXN2" s="6"/>
      <c r="QXO2" s="6"/>
      <c r="QXP2" s="6"/>
      <c r="QXQ2" s="6"/>
      <c r="QXR2" s="6"/>
      <c r="QXS2" s="6"/>
      <c r="QXT2" s="6"/>
      <c r="QXU2" s="6"/>
      <c r="QXV2" s="6"/>
      <c r="QXW2" s="6"/>
      <c r="QXX2" s="6"/>
      <c r="QXY2" s="6"/>
      <c r="QXZ2" s="6"/>
      <c r="QYA2" s="6"/>
      <c r="QYB2" s="6"/>
      <c r="QYC2" s="6"/>
      <c r="QYD2" s="6"/>
      <c r="QYE2" s="6"/>
      <c r="QYF2" s="6"/>
      <c r="QYG2" s="6"/>
      <c r="QYH2" s="6"/>
      <c r="QYI2" s="6"/>
      <c r="QYJ2" s="6"/>
      <c r="QYK2" s="6"/>
      <c r="QYL2" s="6"/>
      <c r="QYM2" s="6"/>
      <c r="QYN2" s="6"/>
      <c r="QYO2" s="6"/>
      <c r="QYP2" s="6"/>
      <c r="QYQ2" s="6"/>
      <c r="QYR2" s="6"/>
      <c r="QYS2" s="6"/>
      <c r="QYT2" s="6"/>
      <c r="QYU2" s="6"/>
      <c r="QYV2" s="6"/>
      <c r="QYW2" s="6"/>
      <c r="QYX2" s="6"/>
      <c r="QYY2" s="6"/>
      <c r="QYZ2" s="6"/>
      <c r="QZA2" s="6"/>
      <c r="QZB2" s="6"/>
      <c r="QZC2" s="6"/>
      <c r="QZD2" s="6"/>
      <c r="QZE2" s="6"/>
      <c r="QZF2" s="6"/>
      <c r="QZG2" s="6"/>
      <c r="QZH2" s="6"/>
      <c r="QZI2" s="6"/>
      <c r="QZJ2" s="6"/>
      <c r="QZK2" s="6"/>
      <c r="QZL2" s="6"/>
      <c r="QZM2" s="6"/>
      <c r="QZN2" s="6"/>
      <c r="QZO2" s="6"/>
      <c r="QZP2" s="6"/>
      <c r="QZQ2" s="6"/>
      <c r="QZR2" s="6"/>
      <c r="QZS2" s="6"/>
      <c r="QZT2" s="6"/>
      <c r="QZU2" s="6"/>
      <c r="QZV2" s="6"/>
      <c r="QZW2" s="6"/>
      <c r="QZX2" s="6"/>
      <c r="QZY2" s="6"/>
      <c r="QZZ2" s="6"/>
      <c r="RAA2" s="6"/>
      <c r="RAB2" s="6"/>
      <c r="RAC2" s="6"/>
      <c r="RAD2" s="6"/>
      <c r="RAE2" s="6"/>
      <c r="RAF2" s="6"/>
      <c r="RAG2" s="6"/>
      <c r="RAH2" s="6"/>
      <c r="RAI2" s="6"/>
      <c r="RAJ2" s="6"/>
      <c r="RAK2" s="6"/>
      <c r="RAL2" s="6"/>
      <c r="RAM2" s="6"/>
      <c r="RAN2" s="6"/>
      <c r="RAO2" s="6"/>
      <c r="RAP2" s="6"/>
      <c r="RAQ2" s="6"/>
      <c r="RAR2" s="6"/>
      <c r="RAS2" s="6"/>
      <c r="RAT2" s="6"/>
      <c r="RAU2" s="6"/>
      <c r="RAV2" s="6"/>
      <c r="RAW2" s="6"/>
      <c r="RAX2" s="6"/>
      <c r="RAY2" s="6"/>
      <c r="RAZ2" s="6"/>
      <c r="RBA2" s="6"/>
      <c r="RBB2" s="6"/>
      <c r="RBC2" s="6"/>
      <c r="RBD2" s="6"/>
      <c r="RBE2" s="6"/>
      <c r="RBF2" s="6"/>
      <c r="RBG2" s="6"/>
      <c r="RBH2" s="6"/>
      <c r="RBI2" s="6"/>
      <c r="RBJ2" s="6"/>
      <c r="RBK2" s="6"/>
      <c r="RBL2" s="6"/>
      <c r="RBM2" s="6"/>
      <c r="RBN2" s="6"/>
      <c r="RBO2" s="6"/>
      <c r="RBP2" s="6"/>
      <c r="RBQ2" s="6"/>
      <c r="RBR2" s="6"/>
      <c r="RBS2" s="6"/>
      <c r="RBT2" s="6"/>
      <c r="RBU2" s="6"/>
      <c r="RBV2" s="6"/>
      <c r="RBW2" s="6"/>
      <c r="RBX2" s="6"/>
      <c r="RBY2" s="6"/>
      <c r="RBZ2" s="6"/>
      <c r="RCA2" s="6"/>
      <c r="RCB2" s="6"/>
      <c r="RCC2" s="6"/>
      <c r="RCD2" s="6"/>
      <c r="RCE2" s="6"/>
      <c r="RCF2" s="6"/>
      <c r="RCG2" s="6"/>
      <c r="RCH2" s="6"/>
      <c r="RCI2" s="6"/>
      <c r="RCJ2" s="6"/>
      <c r="RCK2" s="6"/>
      <c r="RCL2" s="6"/>
      <c r="RCM2" s="6"/>
      <c r="RCN2" s="6"/>
      <c r="RCO2" s="6"/>
      <c r="RCP2" s="6"/>
      <c r="RCQ2" s="6"/>
      <c r="RCR2" s="6"/>
      <c r="RCS2" s="6"/>
      <c r="RCT2" s="6"/>
      <c r="RCU2" s="6"/>
      <c r="RCV2" s="6"/>
      <c r="RCW2" s="6"/>
      <c r="RCX2" s="6"/>
      <c r="RCY2" s="6"/>
      <c r="RCZ2" s="6"/>
      <c r="RDA2" s="6"/>
      <c r="RDB2" s="6"/>
      <c r="RDC2" s="6"/>
      <c r="RDD2" s="6"/>
      <c r="RDE2" s="6"/>
      <c r="RDF2" s="6"/>
      <c r="RDG2" s="6"/>
      <c r="RDH2" s="6"/>
      <c r="RDI2" s="6"/>
      <c r="RDJ2" s="6"/>
      <c r="RDK2" s="6"/>
      <c r="RDL2" s="6"/>
      <c r="RDM2" s="6"/>
      <c r="RDN2" s="6"/>
      <c r="RDO2" s="6"/>
      <c r="RDP2" s="6"/>
      <c r="RDQ2" s="6"/>
      <c r="RDR2" s="6"/>
      <c r="RDS2" s="6"/>
      <c r="RDT2" s="6"/>
      <c r="RDU2" s="6"/>
      <c r="RDV2" s="6"/>
      <c r="RDW2" s="6"/>
      <c r="RDX2" s="6"/>
      <c r="RDY2" s="6"/>
      <c r="RDZ2" s="6"/>
      <c r="REA2" s="6"/>
      <c r="REB2" s="6"/>
      <c r="REC2" s="6"/>
      <c r="RED2" s="6"/>
      <c r="REE2" s="6"/>
      <c r="REF2" s="6"/>
      <c r="REG2" s="6"/>
      <c r="REH2" s="6"/>
      <c r="REI2" s="6"/>
      <c r="REJ2" s="6"/>
      <c r="REK2" s="6"/>
      <c r="REL2" s="6"/>
      <c r="REM2" s="6"/>
      <c r="REN2" s="6"/>
      <c r="REO2" s="6"/>
      <c r="REP2" s="6"/>
      <c r="REQ2" s="6"/>
      <c r="RER2" s="6"/>
      <c r="RES2" s="6"/>
      <c r="RET2" s="6"/>
      <c r="REU2" s="6"/>
      <c r="REV2" s="6"/>
      <c r="REW2" s="6"/>
      <c r="REX2" s="6"/>
      <c r="REY2" s="6"/>
      <c r="REZ2" s="6"/>
      <c r="RFA2" s="6"/>
      <c r="RFB2" s="6"/>
      <c r="RFC2" s="6"/>
      <c r="RFD2" s="6"/>
      <c r="RFE2" s="6"/>
      <c r="RFF2" s="6"/>
      <c r="RFG2" s="6"/>
      <c r="RFH2" s="6"/>
      <c r="RFI2" s="6"/>
      <c r="RFJ2" s="6"/>
      <c r="RFK2" s="6"/>
      <c r="RFL2" s="6"/>
      <c r="RFM2" s="6"/>
      <c r="RFN2" s="6"/>
      <c r="RFO2" s="6"/>
      <c r="RFP2" s="6"/>
      <c r="RFQ2" s="6"/>
      <c r="RFR2" s="6"/>
      <c r="RFS2" s="6"/>
      <c r="RFT2" s="6"/>
      <c r="RFU2" s="6"/>
      <c r="RFV2" s="6"/>
      <c r="RFW2" s="6"/>
      <c r="RFX2" s="6"/>
      <c r="RFY2" s="6"/>
      <c r="RFZ2" s="6"/>
      <c r="RGA2" s="6"/>
      <c r="RGB2" s="6"/>
      <c r="RGC2" s="6"/>
      <c r="RGD2" s="6"/>
      <c r="RGE2" s="6"/>
      <c r="RGF2" s="6"/>
      <c r="RGG2" s="6"/>
      <c r="RGH2" s="6"/>
      <c r="RGI2" s="6"/>
      <c r="RGJ2" s="6"/>
      <c r="RGK2" s="6"/>
      <c r="RGL2" s="6"/>
      <c r="RGM2" s="6"/>
      <c r="RGN2" s="6"/>
      <c r="RGO2" s="6"/>
      <c r="RGP2" s="6"/>
      <c r="RGQ2" s="6"/>
      <c r="RGR2" s="6"/>
      <c r="RGS2" s="6"/>
      <c r="RGT2" s="6"/>
      <c r="RGU2" s="6"/>
      <c r="RGV2" s="6"/>
      <c r="RGW2" s="6"/>
      <c r="RGX2" s="6"/>
      <c r="RGY2" s="6"/>
      <c r="RGZ2" s="6"/>
      <c r="RHA2" s="6"/>
      <c r="RHB2" s="6"/>
      <c r="RHC2" s="6"/>
      <c r="RHD2" s="6"/>
      <c r="RHE2" s="6"/>
      <c r="RHF2" s="6"/>
      <c r="RHG2" s="6"/>
      <c r="RHH2" s="6"/>
      <c r="RHI2" s="6"/>
      <c r="RHJ2" s="6"/>
      <c r="RHK2" s="6"/>
      <c r="RHL2" s="6"/>
      <c r="RHM2" s="6"/>
      <c r="RHN2" s="6"/>
      <c r="RHO2" s="6"/>
      <c r="RHP2" s="6"/>
      <c r="RHQ2" s="6"/>
      <c r="RHR2" s="6"/>
      <c r="RHS2" s="6"/>
      <c r="RHT2" s="6"/>
      <c r="RHU2" s="6"/>
      <c r="RHV2" s="6"/>
      <c r="RHW2" s="6"/>
      <c r="RHX2" s="6"/>
      <c r="RHY2" s="6"/>
      <c r="RHZ2" s="6"/>
      <c r="RIA2" s="6"/>
      <c r="RIB2" s="6"/>
      <c r="RIC2" s="6"/>
      <c r="RID2" s="6"/>
      <c r="RIE2" s="6"/>
      <c r="RIF2" s="6"/>
      <c r="RIG2" s="6"/>
      <c r="RIH2" s="6"/>
      <c r="RII2" s="6"/>
      <c r="RIJ2" s="6"/>
      <c r="RIK2" s="6"/>
      <c r="RIL2" s="6"/>
      <c r="RIM2" s="6"/>
      <c r="RIN2" s="6"/>
      <c r="RIO2" s="6"/>
      <c r="RIP2" s="6"/>
      <c r="RIQ2" s="6"/>
      <c r="RIR2" s="6"/>
      <c r="RIS2" s="6"/>
      <c r="RIT2" s="6"/>
      <c r="RIU2" s="6"/>
      <c r="RIV2" s="6"/>
      <c r="RIW2" s="6"/>
      <c r="RIX2" s="6"/>
      <c r="RIY2" s="6"/>
      <c r="RIZ2" s="6"/>
      <c r="RJA2" s="6"/>
      <c r="RJB2" s="6"/>
      <c r="RJC2" s="6"/>
      <c r="RJD2" s="6"/>
      <c r="RJE2" s="6"/>
      <c r="RJF2" s="6"/>
      <c r="RJG2" s="6"/>
      <c r="RJH2" s="6"/>
      <c r="RJI2" s="6"/>
      <c r="RJJ2" s="6"/>
      <c r="RJK2" s="6"/>
      <c r="RJL2" s="6"/>
      <c r="RJM2" s="6"/>
      <c r="RJN2" s="6"/>
      <c r="RJO2" s="6"/>
      <c r="RJP2" s="6"/>
      <c r="RJQ2" s="6"/>
      <c r="RJR2" s="6"/>
      <c r="RJS2" s="6"/>
      <c r="RJT2" s="6"/>
      <c r="RJU2" s="6"/>
      <c r="RJV2" s="6"/>
      <c r="RJW2" s="6"/>
      <c r="RJX2" s="6"/>
      <c r="RJY2" s="6"/>
      <c r="RJZ2" s="6"/>
      <c r="RKA2" s="6"/>
      <c r="RKB2" s="6"/>
      <c r="RKC2" s="6"/>
      <c r="RKD2" s="6"/>
      <c r="RKE2" s="6"/>
      <c r="RKF2" s="6"/>
      <c r="RKG2" s="6"/>
      <c r="RKH2" s="6"/>
      <c r="RKI2" s="6"/>
      <c r="RKJ2" s="6"/>
      <c r="RKK2" s="6"/>
      <c r="RKL2" s="6"/>
      <c r="RKM2" s="6"/>
      <c r="RKN2" s="6"/>
      <c r="RKO2" s="6"/>
      <c r="RKP2" s="6"/>
      <c r="RKQ2" s="6"/>
      <c r="RKR2" s="6"/>
      <c r="RKS2" s="6"/>
      <c r="RKT2" s="6"/>
      <c r="RKU2" s="6"/>
      <c r="RKV2" s="6"/>
      <c r="RKW2" s="6"/>
      <c r="RKX2" s="6"/>
      <c r="RKY2" s="6"/>
      <c r="RKZ2" s="6"/>
      <c r="RLA2" s="6"/>
      <c r="RLB2" s="6"/>
      <c r="RLC2" s="6"/>
      <c r="RLD2" s="6"/>
      <c r="RLE2" s="6"/>
      <c r="RLF2" s="6"/>
      <c r="RLG2" s="6"/>
      <c r="RLH2" s="6"/>
      <c r="RLI2" s="6"/>
      <c r="RLJ2" s="6"/>
      <c r="RLK2" s="6"/>
      <c r="RLL2" s="6"/>
      <c r="RLM2" s="6"/>
      <c r="RLN2" s="6"/>
      <c r="RLO2" s="6"/>
      <c r="RLP2" s="6"/>
      <c r="RLQ2" s="6"/>
      <c r="RLR2" s="6"/>
      <c r="RLS2" s="6"/>
      <c r="RLT2" s="6"/>
      <c r="RLU2" s="6"/>
      <c r="RLV2" s="6"/>
      <c r="RLW2" s="6"/>
      <c r="RLX2" s="6"/>
      <c r="RLY2" s="6"/>
      <c r="RLZ2" s="6"/>
      <c r="RMA2" s="6"/>
      <c r="RMB2" s="6"/>
      <c r="RMC2" s="6"/>
      <c r="RMD2" s="6"/>
      <c r="RME2" s="6"/>
      <c r="RMF2" s="6"/>
      <c r="RMG2" s="6"/>
      <c r="RMH2" s="6"/>
      <c r="RMI2" s="6"/>
      <c r="RMJ2" s="6"/>
      <c r="RMK2" s="6"/>
      <c r="RML2" s="6"/>
      <c r="RMM2" s="6"/>
      <c r="RMN2" s="6"/>
      <c r="RMO2" s="6"/>
      <c r="RMP2" s="6"/>
      <c r="RMQ2" s="6"/>
      <c r="RMR2" s="6"/>
      <c r="RMS2" s="6"/>
      <c r="RMT2" s="6"/>
      <c r="RMU2" s="6"/>
      <c r="RMV2" s="6"/>
      <c r="RMW2" s="6"/>
      <c r="RMX2" s="6"/>
      <c r="RMY2" s="6"/>
      <c r="RMZ2" s="6"/>
      <c r="RNA2" s="6"/>
      <c r="RNB2" s="6"/>
      <c r="RNC2" s="6"/>
      <c r="RND2" s="6"/>
      <c r="RNE2" s="6"/>
      <c r="RNF2" s="6"/>
      <c r="RNG2" s="6"/>
      <c r="RNH2" s="6"/>
      <c r="RNI2" s="6"/>
      <c r="RNJ2" s="6"/>
      <c r="RNK2" s="6"/>
      <c r="RNL2" s="6"/>
      <c r="RNM2" s="6"/>
      <c r="RNN2" s="6"/>
      <c r="RNO2" s="6"/>
      <c r="RNP2" s="6"/>
      <c r="RNQ2" s="6"/>
      <c r="RNR2" s="6"/>
      <c r="RNS2" s="6"/>
      <c r="RNT2" s="6"/>
      <c r="RNU2" s="6"/>
      <c r="RNV2" s="6"/>
      <c r="RNW2" s="6"/>
      <c r="RNX2" s="6"/>
      <c r="RNY2" s="6"/>
      <c r="RNZ2" s="6"/>
      <c r="ROA2" s="6"/>
      <c r="ROB2" s="6"/>
      <c r="ROC2" s="6"/>
      <c r="ROD2" s="6"/>
      <c r="ROE2" s="6"/>
      <c r="ROF2" s="6"/>
      <c r="ROG2" s="6"/>
      <c r="ROH2" s="6"/>
      <c r="ROI2" s="6"/>
      <c r="ROJ2" s="6"/>
      <c r="ROK2" s="6"/>
      <c r="ROL2" s="6"/>
      <c r="ROM2" s="6"/>
      <c r="RON2" s="6"/>
      <c r="ROO2" s="6"/>
      <c r="ROP2" s="6"/>
      <c r="ROQ2" s="6"/>
      <c r="ROR2" s="6"/>
      <c r="ROS2" s="6"/>
      <c r="ROT2" s="6"/>
      <c r="ROU2" s="6"/>
      <c r="ROV2" s="6"/>
      <c r="ROW2" s="6"/>
      <c r="ROX2" s="6"/>
      <c r="ROY2" s="6"/>
      <c r="ROZ2" s="6"/>
      <c r="RPA2" s="6"/>
      <c r="RPB2" s="6"/>
      <c r="RPC2" s="6"/>
      <c r="RPD2" s="6"/>
      <c r="RPE2" s="6"/>
      <c r="RPF2" s="6"/>
      <c r="RPG2" s="6"/>
      <c r="RPH2" s="6"/>
      <c r="RPI2" s="6"/>
      <c r="RPJ2" s="6"/>
      <c r="RPK2" s="6"/>
      <c r="RPL2" s="6"/>
      <c r="RPM2" s="6"/>
      <c r="RPN2" s="6"/>
      <c r="RPO2" s="6"/>
      <c r="RPP2" s="6"/>
      <c r="RPQ2" s="6"/>
      <c r="RPR2" s="6"/>
      <c r="RPS2" s="6"/>
      <c r="RPT2" s="6"/>
      <c r="RPU2" s="6"/>
      <c r="RPV2" s="6"/>
      <c r="RPW2" s="6"/>
      <c r="RPX2" s="6"/>
      <c r="RPY2" s="6"/>
      <c r="RPZ2" s="6"/>
      <c r="RQA2" s="6"/>
      <c r="RQB2" s="6"/>
      <c r="RQC2" s="6"/>
      <c r="RQD2" s="6"/>
      <c r="RQE2" s="6"/>
      <c r="RQF2" s="6"/>
      <c r="RQG2" s="6"/>
      <c r="RQH2" s="6"/>
      <c r="RQI2" s="6"/>
      <c r="RQJ2" s="6"/>
      <c r="RQK2" s="6"/>
      <c r="RQL2" s="6"/>
      <c r="RQM2" s="6"/>
      <c r="RQN2" s="6"/>
      <c r="RQO2" s="6"/>
      <c r="RQP2" s="6"/>
      <c r="RQQ2" s="6"/>
      <c r="RQR2" s="6"/>
      <c r="RQS2" s="6"/>
      <c r="RQT2" s="6"/>
      <c r="RQU2" s="6"/>
      <c r="RQV2" s="6"/>
      <c r="RQW2" s="6"/>
      <c r="RQX2" s="6"/>
      <c r="RQY2" s="6"/>
      <c r="RQZ2" s="6"/>
      <c r="RRA2" s="6"/>
      <c r="RRB2" s="6"/>
      <c r="RRC2" s="6"/>
      <c r="RRD2" s="6"/>
      <c r="RRE2" s="6"/>
      <c r="RRF2" s="6"/>
      <c r="RRG2" s="6"/>
      <c r="RRH2" s="6"/>
      <c r="RRI2" s="6"/>
      <c r="RRJ2" s="6"/>
      <c r="RRK2" s="6"/>
      <c r="RRL2" s="6"/>
      <c r="RRM2" s="6"/>
      <c r="RRN2" s="6"/>
      <c r="RRO2" s="6"/>
      <c r="RRP2" s="6"/>
      <c r="RRQ2" s="6"/>
      <c r="RRR2" s="6"/>
      <c r="RRS2" s="6"/>
      <c r="RRT2" s="6"/>
      <c r="RRU2" s="6"/>
      <c r="RRV2" s="6"/>
      <c r="RRW2" s="6"/>
      <c r="RRX2" s="6"/>
      <c r="RRY2" s="6"/>
      <c r="RRZ2" s="6"/>
      <c r="RSA2" s="6"/>
      <c r="RSB2" s="6"/>
      <c r="RSC2" s="6"/>
      <c r="RSD2" s="6"/>
      <c r="RSE2" s="6"/>
      <c r="RSF2" s="6"/>
      <c r="RSG2" s="6"/>
      <c r="RSH2" s="6"/>
      <c r="RSI2" s="6"/>
      <c r="RSJ2" s="6"/>
      <c r="RSK2" s="6"/>
      <c r="RSL2" s="6"/>
      <c r="RSM2" s="6"/>
      <c r="RSN2" s="6"/>
      <c r="RSO2" s="6"/>
      <c r="RSP2" s="6"/>
      <c r="RSQ2" s="6"/>
      <c r="RSR2" s="6"/>
      <c r="RSS2" s="6"/>
      <c r="RST2" s="6"/>
      <c r="RSU2" s="6"/>
      <c r="RSV2" s="6"/>
      <c r="RSW2" s="6"/>
      <c r="RSX2" s="6"/>
      <c r="RSY2" s="6"/>
      <c r="RSZ2" s="6"/>
      <c r="RTA2" s="6"/>
      <c r="RTB2" s="6"/>
      <c r="RTC2" s="6"/>
      <c r="RTD2" s="6"/>
      <c r="RTE2" s="6"/>
      <c r="RTF2" s="6"/>
      <c r="RTG2" s="6"/>
      <c r="RTH2" s="6"/>
      <c r="RTI2" s="6"/>
      <c r="RTJ2" s="6"/>
      <c r="RTK2" s="6"/>
      <c r="RTL2" s="6"/>
      <c r="RTM2" s="6"/>
      <c r="RTN2" s="6"/>
      <c r="RTO2" s="6"/>
      <c r="RTP2" s="6"/>
      <c r="RTQ2" s="6"/>
      <c r="RTR2" s="6"/>
      <c r="RTS2" s="6"/>
      <c r="RTT2" s="6"/>
      <c r="RTU2" s="6"/>
      <c r="RTV2" s="6"/>
      <c r="RTW2" s="6"/>
      <c r="RTX2" s="6"/>
      <c r="RTY2" s="6"/>
      <c r="RTZ2" s="6"/>
      <c r="RUA2" s="6"/>
      <c r="RUB2" s="6"/>
      <c r="RUC2" s="6"/>
      <c r="RUD2" s="6"/>
      <c r="RUE2" s="6"/>
      <c r="RUF2" s="6"/>
      <c r="RUG2" s="6"/>
      <c r="RUH2" s="6"/>
      <c r="RUI2" s="6"/>
      <c r="RUJ2" s="6"/>
      <c r="RUK2" s="6"/>
      <c r="RUL2" s="6"/>
      <c r="RUM2" s="6"/>
      <c r="RUN2" s="6"/>
      <c r="RUO2" s="6"/>
      <c r="RUP2" s="6"/>
      <c r="RUQ2" s="6"/>
      <c r="RUR2" s="6"/>
      <c r="RUS2" s="6"/>
      <c r="RUT2" s="6"/>
      <c r="RUU2" s="6"/>
      <c r="RUV2" s="6"/>
      <c r="RUW2" s="6"/>
      <c r="RUX2" s="6"/>
      <c r="RUY2" s="6"/>
      <c r="RUZ2" s="6"/>
      <c r="RVA2" s="6"/>
      <c r="RVB2" s="6"/>
      <c r="RVC2" s="6"/>
      <c r="RVD2" s="6"/>
      <c r="RVE2" s="6"/>
      <c r="RVF2" s="6"/>
      <c r="RVG2" s="6"/>
      <c r="RVH2" s="6"/>
      <c r="RVI2" s="6"/>
      <c r="RVJ2" s="6"/>
      <c r="RVK2" s="6"/>
      <c r="RVL2" s="6"/>
      <c r="RVM2" s="6"/>
      <c r="RVN2" s="6"/>
      <c r="RVO2" s="6"/>
      <c r="RVP2" s="6"/>
      <c r="RVQ2" s="6"/>
      <c r="RVR2" s="6"/>
      <c r="RVS2" s="6"/>
      <c r="RVT2" s="6"/>
      <c r="RVU2" s="6"/>
      <c r="RVV2" s="6"/>
      <c r="RVW2" s="6"/>
      <c r="RVX2" s="6"/>
      <c r="RVY2" s="6"/>
      <c r="RVZ2" s="6"/>
      <c r="RWA2" s="6"/>
      <c r="RWB2" s="6"/>
      <c r="RWC2" s="6"/>
      <c r="RWD2" s="6"/>
      <c r="RWE2" s="6"/>
      <c r="RWF2" s="6"/>
      <c r="RWG2" s="6"/>
      <c r="RWH2" s="6"/>
      <c r="RWI2" s="6"/>
      <c r="RWJ2" s="6"/>
      <c r="RWK2" s="6"/>
      <c r="RWL2" s="6"/>
      <c r="RWM2" s="6"/>
      <c r="RWN2" s="6"/>
      <c r="RWO2" s="6"/>
      <c r="RWP2" s="6"/>
      <c r="RWQ2" s="6"/>
      <c r="RWR2" s="6"/>
      <c r="RWS2" s="6"/>
      <c r="RWT2" s="6"/>
      <c r="RWU2" s="6"/>
      <c r="RWV2" s="6"/>
      <c r="RWW2" s="6"/>
      <c r="RWX2" s="6"/>
      <c r="RWY2" s="6"/>
      <c r="RWZ2" s="6"/>
      <c r="RXA2" s="6"/>
      <c r="RXB2" s="6"/>
      <c r="RXC2" s="6"/>
      <c r="RXD2" s="6"/>
      <c r="RXE2" s="6"/>
      <c r="RXF2" s="6"/>
      <c r="RXG2" s="6"/>
      <c r="RXH2" s="6"/>
      <c r="RXI2" s="6"/>
      <c r="RXJ2" s="6"/>
      <c r="RXK2" s="6"/>
      <c r="RXL2" s="6"/>
      <c r="RXM2" s="6"/>
      <c r="RXN2" s="6"/>
      <c r="RXO2" s="6"/>
      <c r="RXP2" s="6"/>
      <c r="RXQ2" s="6"/>
      <c r="RXR2" s="6"/>
      <c r="RXS2" s="6"/>
      <c r="RXT2" s="6"/>
      <c r="RXU2" s="6"/>
      <c r="RXV2" s="6"/>
      <c r="RXW2" s="6"/>
      <c r="RXX2" s="6"/>
      <c r="RXY2" s="6"/>
      <c r="RXZ2" s="6"/>
      <c r="RYA2" s="6"/>
      <c r="RYB2" s="6"/>
      <c r="RYC2" s="6"/>
      <c r="RYD2" s="6"/>
      <c r="RYE2" s="6"/>
      <c r="RYF2" s="6"/>
      <c r="RYG2" s="6"/>
      <c r="RYH2" s="6"/>
      <c r="RYI2" s="6"/>
      <c r="RYJ2" s="6"/>
      <c r="RYK2" s="6"/>
      <c r="RYL2" s="6"/>
      <c r="RYM2" s="6"/>
      <c r="RYN2" s="6"/>
      <c r="RYO2" s="6"/>
      <c r="RYP2" s="6"/>
      <c r="RYQ2" s="6"/>
      <c r="RYR2" s="6"/>
      <c r="RYS2" s="6"/>
      <c r="RYT2" s="6"/>
      <c r="RYU2" s="6"/>
      <c r="RYV2" s="6"/>
      <c r="RYW2" s="6"/>
      <c r="RYX2" s="6"/>
      <c r="RYY2" s="6"/>
      <c r="RYZ2" s="6"/>
      <c r="RZA2" s="6"/>
      <c r="RZB2" s="6"/>
      <c r="RZC2" s="6"/>
      <c r="RZD2" s="6"/>
      <c r="RZE2" s="6"/>
      <c r="RZF2" s="6"/>
      <c r="RZG2" s="6"/>
      <c r="RZH2" s="6"/>
      <c r="RZI2" s="6"/>
      <c r="RZJ2" s="6"/>
      <c r="RZK2" s="6"/>
      <c r="RZL2" s="6"/>
      <c r="RZM2" s="6"/>
      <c r="RZN2" s="6"/>
      <c r="RZO2" s="6"/>
      <c r="RZP2" s="6"/>
      <c r="RZQ2" s="6"/>
      <c r="RZR2" s="6"/>
      <c r="RZS2" s="6"/>
      <c r="RZT2" s="6"/>
      <c r="RZU2" s="6"/>
      <c r="RZV2" s="6"/>
      <c r="RZW2" s="6"/>
      <c r="RZX2" s="6"/>
      <c r="RZY2" s="6"/>
      <c r="RZZ2" s="6"/>
      <c r="SAA2" s="6"/>
      <c r="SAB2" s="6"/>
      <c r="SAC2" s="6"/>
      <c r="SAD2" s="6"/>
      <c r="SAE2" s="6"/>
      <c r="SAF2" s="6"/>
      <c r="SAG2" s="6"/>
      <c r="SAH2" s="6"/>
      <c r="SAI2" s="6"/>
      <c r="SAJ2" s="6"/>
      <c r="SAK2" s="6"/>
      <c r="SAL2" s="6"/>
      <c r="SAM2" s="6"/>
      <c r="SAN2" s="6"/>
      <c r="SAO2" s="6"/>
      <c r="SAP2" s="6"/>
      <c r="SAQ2" s="6"/>
      <c r="SAR2" s="6"/>
      <c r="SAS2" s="6"/>
      <c r="SAT2" s="6"/>
      <c r="SAU2" s="6"/>
      <c r="SAV2" s="6"/>
      <c r="SAW2" s="6"/>
      <c r="SAX2" s="6"/>
      <c r="SAY2" s="6"/>
      <c r="SAZ2" s="6"/>
      <c r="SBA2" s="6"/>
      <c r="SBB2" s="6"/>
      <c r="SBC2" s="6"/>
      <c r="SBD2" s="6"/>
      <c r="SBE2" s="6"/>
      <c r="SBF2" s="6"/>
      <c r="SBG2" s="6"/>
      <c r="SBH2" s="6"/>
      <c r="SBI2" s="6"/>
      <c r="SBJ2" s="6"/>
      <c r="SBK2" s="6"/>
      <c r="SBL2" s="6"/>
      <c r="SBM2" s="6"/>
      <c r="SBN2" s="6"/>
      <c r="SBO2" s="6"/>
      <c r="SBP2" s="6"/>
      <c r="SBQ2" s="6"/>
      <c r="SBR2" s="6"/>
      <c r="SBS2" s="6"/>
      <c r="SBT2" s="6"/>
      <c r="SBU2" s="6"/>
      <c r="SBV2" s="6"/>
      <c r="SBW2" s="6"/>
      <c r="SBX2" s="6"/>
      <c r="SBY2" s="6"/>
      <c r="SBZ2" s="6"/>
      <c r="SCA2" s="6"/>
      <c r="SCB2" s="6"/>
      <c r="SCC2" s="6"/>
      <c r="SCD2" s="6"/>
      <c r="SCE2" s="6"/>
      <c r="SCF2" s="6"/>
      <c r="SCG2" s="6"/>
      <c r="SCH2" s="6"/>
      <c r="SCI2" s="6"/>
      <c r="SCJ2" s="6"/>
      <c r="SCK2" s="6"/>
      <c r="SCL2" s="6"/>
      <c r="SCM2" s="6"/>
      <c r="SCN2" s="6"/>
      <c r="SCO2" s="6"/>
      <c r="SCP2" s="6"/>
      <c r="SCQ2" s="6"/>
      <c r="SCR2" s="6"/>
      <c r="SCS2" s="6"/>
      <c r="SCT2" s="6"/>
      <c r="SCU2" s="6"/>
      <c r="SCV2" s="6"/>
      <c r="SCW2" s="6"/>
      <c r="SCX2" s="6"/>
      <c r="SCY2" s="6"/>
      <c r="SCZ2" s="6"/>
      <c r="SDA2" s="6"/>
      <c r="SDB2" s="6"/>
      <c r="SDC2" s="6"/>
      <c r="SDD2" s="6"/>
      <c r="SDE2" s="6"/>
      <c r="SDF2" s="6"/>
      <c r="SDG2" s="6"/>
      <c r="SDH2" s="6"/>
      <c r="SDI2" s="6"/>
      <c r="SDJ2" s="6"/>
      <c r="SDK2" s="6"/>
      <c r="SDL2" s="6"/>
      <c r="SDM2" s="6"/>
      <c r="SDN2" s="6"/>
      <c r="SDO2" s="6"/>
      <c r="SDP2" s="6"/>
      <c r="SDQ2" s="6"/>
      <c r="SDR2" s="6"/>
      <c r="SDS2" s="6"/>
      <c r="SDT2" s="6"/>
      <c r="SDU2" s="6"/>
      <c r="SDV2" s="6"/>
      <c r="SDW2" s="6"/>
      <c r="SDX2" s="6"/>
      <c r="SDY2" s="6"/>
      <c r="SDZ2" s="6"/>
      <c r="SEA2" s="6"/>
      <c r="SEB2" s="6"/>
      <c r="SEC2" s="6"/>
      <c r="SED2" s="6"/>
      <c r="SEE2" s="6"/>
      <c r="SEF2" s="6"/>
      <c r="SEG2" s="6"/>
      <c r="SEH2" s="6"/>
      <c r="SEI2" s="6"/>
      <c r="SEJ2" s="6"/>
      <c r="SEK2" s="6"/>
      <c r="SEL2" s="6"/>
      <c r="SEM2" s="6"/>
      <c r="SEN2" s="6"/>
      <c r="SEO2" s="6"/>
      <c r="SEP2" s="6"/>
      <c r="SEQ2" s="6"/>
      <c r="SER2" s="6"/>
      <c r="SES2" s="6"/>
      <c r="SET2" s="6"/>
      <c r="SEU2" s="6"/>
      <c r="SEV2" s="6"/>
      <c r="SEW2" s="6"/>
      <c r="SEX2" s="6"/>
      <c r="SEY2" s="6"/>
      <c r="SEZ2" s="6"/>
      <c r="SFA2" s="6"/>
      <c r="SFB2" s="6"/>
      <c r="SFC2" s="6"/>
      <c r="SFD2" s="6"/>
      <c r="SFE2" s="6"/>
      <c r="SFF2" s="6"/>
      <c r="SFG2" s="6"/>
      <c r="SFH2" s="6"/>
      <c r="SFI2" s="6"/>
      <c r="SFJ2" s="6"/>
      <c r="SFK2" s="6"/>
      <c r="SFL2" s="6"/>
      <c r="SFM2" s="6"/>
      <c r="SFN2" s="6"/>
      <c r="SFO2" s="6"/>
      <c r="SFP2" s="6"/>
      <c r="SFQ2" s="6"/>
      <c r="SFR2" s="6"/>
      <c r="SFS2" s="6"/>
      <c r="SFT2" s="6"/>
      <c r="SFU2" s="6"/>
      <c r="SFV2" s="6"/>
      <c r="SFW2" s="6"/>
      <c r="SFX2" s="6"/>
      <c r="SFY2" s="6"/>
      <c r="SFZ2" s="6"/>
      <c r="SGA2" s="6"/>
      <c r="SGB2" s="6"/>
      <c r="SGC2" s="6"/>
      <c r="SGD2" s="6"/>
      <c r="SGE2" s="6"/>
      <c r="SGF2" s="6"/>
      <c r="SGG2" s="6"/>
      <c r="SGH2" s="6"/>
      <c r="SGI2" s="6"/>
      <c r="SGJ2" s="6"/>
      <c r="SGK2" s="6"/>
      <c r="SGL2" s="6"/>
      <c r="SGM2" s="6"/>
      <c r="SGN2" s="6"/>
      <c r="SGO2" s="6"/>
      <c r="SGP2" s="6"/>
      <c r="SGQ2" s="6"/>
      <c r="SGR2" s="6"/>
      <c r="SGS2" s="6"/>
      <c r="SGT2" s="6"/>
      <c r="SGU2" s="6"/>
      <c r="SGV2" s="6"/>
      <c r="SGW2" s="6"/>
      <c r="SGX2" s="6"/>
      <c r="SGY2" s="6"/>
      <c r="SGZ2" s="6"/>
      <c r="SHA2" s="6"/>
      <c r="SHB2" s="6"/>
      <c r="SHC2" s="6"/>
      <c r="SHD2" s="6"/>
      <c r="SHE2" s="6"/>
      <c r="SHF2" s="6"/>
      <c r="SHG2" s="6"/>
      <c r="SHH2" s="6"/>
      <c r="SHI2" s="6"/>
      <c r="SHJ2" s="6"/>
      <c r="SHK2" s="6"/>
      <c r="SHL2" s="6"/>
      <c r="SHM2" s="6"/>
      <c r="SHN2" s="6"/>
      <c r="SHO2" s="6"/>
      <c r="SHP2" s="6"/>
      <c r="SHQ2" s="6"/>
      <c r="SHR2" s="6"/>
      <c r="SHS2" s="6"/>
      <c r="SHT2" s="6"/>
      <c r="SHU2" s="6"/>
      <c r="SHV2" s="6"/>
      <c r="SHW2" s="6"/>
      <c r="SHX2" s="6"/>
      <c r="SHY2" s="6"/>
      <c r="SHZ2" s="6"/>
      <c r="SIA2" s="6"/>
      <c r="SIB2" s="6"/>
      <c r="SIC2" s="6"/>
      <c r="SID2" s="6"/>
      <c r="SIE2" s="6"/>
      <c r="SIF2" s="6"/>
      <c r="SIG2" s="6"/>
      <c r="SIH2" s="6"/>
      <c r="SII2" s="6"/>
      <c r="SIJ2" s="6"/>
      <c r="SIK2" s="6"/>
      <c r="SIL2" s="6"/>
      <c r="SIM2" s="6"/>
      <c r="SIN2" s="6"/>
      <c r="SIO2" s="6"/>
      <c r="SIP2" s="6"/>
      <c r="SIQ2" s="6"/>
      <c r="SIR2" s="6"/>
      <c r="SIS2" s="6"/>
      <c r="SIT2" s="6"/>
      <c r="SIU2" s="6"/>
      <c r="SIV2" s="6"/>
      <c r="SIW2" s="6"/>
      <c r="SIX2" s="6"/>
      <c r="SIY2" s="6"/>
      <c r="SIZ2" s="6"/>
      <c r="SJA2" s="6"/>
      <c r="SJB2" s="6"/>
      <c r="SJC2" s="6"/>
      <c r="SJD2" s="6"/>
      <c r="SJE2" s="6"/>
      <c r="SJF2" s="6"/>
      <c r="SJG2" s="6"/>
      <c r="SJH2" s="6"/>
      <c r="SJI2" s="6"/>
      <c r="SJJ2" s="6"/>
      <c r="SJK2" s="6"/>
      <c r="SJL2" s="6"/>
      <c r="SJM2" s="6"/>
      <c r="SJN2" s="6"/>
      <c r="SJO2" s="6"/>
      <c r="SJP2" s="6"/>
      <c r="SJQ2" s="6"/>
      <c r="SJR2" s="6"/>
      <c r="SJS2" s="6"/>
      <c r="SJT2" s="6"/>
      <c r="SJU2" s="6"/>
      <c r="SJV2" s="6"/>
      <c r="SJW2" s="6"/>
      <c r="SJX2" s="6"/>
      <c r="SJY2" s="6"/>
      <c r="SJZ2" s="6"/>
      <c r="SKA2" s="6"/>
      <c r="SKB2" s="6"/>
      <c r="SKC2" s="6"/>
      <c r="SKD2" s="6"/>
      <c r="SKE2" s="6"/>
      <c r="SKF2" s="6"/>
      <c r="SKG2" s="6"/>
      <c r="SKH2" s="6"/>
      <c r="SKI2" s="6"/>
      <c r="SKJ2" s="6"/>
      <c r="SKK2" s="6"/>
      <c r="SKL2" s="6"/>
      <c r="SKM2" s="6"/>
      <c r="SKN2" s="6"/>
      <c r="SKO2" s="6"/>
      <c r="SKP2" s="6"/>
      <c r="SKQ2" s="6"/>
      <c r="SKR2" s="6"/>
      <c r="SKS2" s="6"/>
      <c r="SKT2" s="6"/>
      <c r="SKU2" s="6"/>
      <c r="SKV2" s="6"/>
      <c r="SKW2" s="6"/>
      <c r="SKX2" s="6"/>
      <c r="SKY2" s="6"/>
      <c r="SKZ2" s="6"/>
      <c r="SLA2" s="6"/>
      <c r="SLB2" s="6"/>
      <c r="SLC2" s="6"/>
      <c r="SLD2" s="6"/>
      <c r="SLE2" s="6"/>
      <c r="SLF2" s="6"/>
      <c r="SLG2" s="6"/>
      <c r="SLH2" s="6"/>
      <c r="SLI2" s="6"/>
      <c r="SLJ2" s="6"/>
      <c r="SLK2" s="6"/>
      <c r="SLL2" s="6"/>
      <c r="SLM2" s="6"/>
      <c r="SLN2" s="6"/>
      <c r="SLO2" s="6"/>
      <c r="SLP2" s="6"/>
      <c r="SLQ2" s="6"/>
      <c r="SLR2" s="6"/>
      <c r="SLS2" s="6"/>
      <c r="SLT2" s="6"/>
      <c r="SLU2" s="6"/>
      <c r="SLV2" s="6"/>
      <c r="SLW2" s="6"/>
      <c r="SLX2" s="6"/>
      <c r="SLY2" s="6"/>
      <c r="SLZ2" s="6"/>
      <c r="SMA2" s="6"/>
      <c r="SMB2" s="6"/>
      <c r="SMC2" s="6"/>
      <c r="SMD2" s="6"/>
      <c r="SME2" s="6"/>
      <c r="SMF2" s="6"/>
      <c r="SMG2" s="6"/>
      <c r="SMH2" s="6"/>
      <c r="SMI2" s="6"/>
      <c r="SMJ2" s="6"/>
      <c r="SMK2" s="6"/>
      <c r="SML2" s="6"/>
      <c r="SMM2" s="6"/>
      <c r="SMN2" s="6"/>
      <c r="SMO2" s="6"/>
      <c r="SMP2" s="6"/>
      <c r="SMQ2" s="6"/>
      <c r="SMR2" s="6"/>
      <c r="SMS2" s="6"/>
      <c r="SMT2" s="6"/>
      <c r="SMU2" s="6"/>
      <c r="SMV2" s="6"/>
      <c r="SMW2" s="6"/>
      <c r="SMX2" s="6"/>
      <c r="SMY2" s="6"/>
      <c r="SMZ2" s="6"/>
      <c r="SNA2" s="6"/>
      <c r="SNB2" s="6"/>
      <c r="SNC2" s="6"/>
      <c r="SND2" s="6"/>
      <c r="SNE2" s="6"/>
      <c r="SNF2" s="6"/>
      <c r="SNG2" s="6"/>
      <c r="SNH2" s="6"/>
      <c r="SNI2" s="6"/>
      <c r="SNJ2" s="6"/>
      <c r="SNK2" s="6"/>
      <c r="SNL2" s="6"/>
      <c r="SNM2" s="6"/>
      <c r="SNN2" s="6"/>
      <c r="SNO2" s="6"/>
      <c r="SNP2" s="6"/>
      <c r="SNQ2" s="6"/>
      <c r="SNR2" s="6"/>
      <c r="SNS2" s="6"/>
      <c r="SNT2" s="6"/>
      <c r="SNU2" s="6"/>
      <c r="SNV2" s="6"/>
      <c r="SNW2" s="6"/>
      <c r="SNX2" s="6"/>
      <c r="SNY2" s="6"/>
      <c r="SNZ2" s="6"/>
      <c r="SOA2" s="6"/>
      <c r="SOB2" s="6"/>
      <c r="SOC2" s="6"/>
      <c r="SOD2" s="6"/>
      <c r="SOE2" s="6"/>
      <c r="SOF2" s="6"/>
      <c r="SOG2" s="6"/>
      <c r="SOH2" s="6"/>
      <c r="SOI2" s="6"/>
      <c r="SOJ2" s="6"/>
      <c r="SOK2" s="6"/>
      <c r="SOL2" s="6"/>
      <c r="SOM2" s="6"/>
      <c r="SON2" s="6"/>
      <c r="SOO2" s="6"/>
      <c r="SOP2" s="6"/>
      <c r="SOQ2" s="6"/>
      <c r="SOR2" s="6"/>
      <c r="SOS2" s="6"/>
      <c r="SOT2" s="6"/>
      <c r="SOU2" s="6"/>
      <c r="SOV2" s="6"/>
      <c r="SOW2" s="6"/>
      <c r="SOX2" s="6"/>
      <c r="SOY2" s="6"/>
      <c r="SOZ2" s="6"/>
      <c r="SPA2" s="6"/>
      <c r="SPB2" s="6"/>
      <c r="SPC2" s="6"/>
      <c r="SPD2" s="6"/>
      <c r="SPE2" s="6"/>
      <c r="SPF2" s="6"/>
      <c r="SPG2" s="6"/>
      <c r="SPH2" s="6"/>
      <c r="SPI2" s="6"/>
      <c r="SPJ2" s="6"/>
      <c r="SPK2" s="6"/>
      <c r="SPL2" s="6"/>
      <c r="SPM2" s="6"/>
      <c r="SPN2" s="6"/>
      <c r="SPO2" s="6"/>
      <c r="SPP2" s="6"/>
      <c r="SPQ2" s="6"/>
      <c r="SPR2" s="6"/>
      <c r="SPS2" s="6"/>
      <c r="SPT2" s="6"/>
      <c r="SPU2" s="6"/>
      <c r="SPV2" s="6"/>
      <c r="SPW2" s="6"/>
      <c r="SPX2" s="6"/>
      <c r="SPY2" s="6"/>
      <c r="SPZ2" s="6"/>
      <c r="SQA2" s="6"/>
      <c r="SQB2" s="6"/>
      <c r="SQC2" s="6"/>
      <c r="SQD2" s="6"/>
      <c r="SQE2" s="6"/>
      <c r="SQF2" s="6"/>
      <c r="SQG2" s="6"/>
      <c r="SQH2" s="6"/>
      <c r="SQI2" s="6"/>
      <c r="SQJ2" s="6"/>
      <c r="SQK2" s="6"/>
      <c r="SQL2" s="6"/>
      <c r="SQM2" s="6"/>
      <c r="SQN2" s="6"/>
      <c r="SQO2" s="6"/>
      <c r="SQP2" s="6"/>
      <c r="SQQ2" s="6"/>
      <c r="SQR2" s="6"/>
      <c r="SQS2" s="6"/>
      <c r="SQT2" s="6"/>
      <c r="SQU2" s="6"/>
      <c r="SQV2" s="6"/>
      <c r="SQW2" s="6"/>
      <c r="SQX2" s="6"/>
      <c r="SQY2" s="6"/>
      <c r="SQZ2" s="6"/>
      <c r="SRA2" s="6"/>
      <c r="SRB2" s="6"/>
      <c r="SRC2" s="6"/>
      <c r="SRD2" s="6"/>
      <c r="SRE2" s="6"/>
      <c r="SRF2" s="6"/>
      <c r="SRG2" s="6"/>
      <c r="SRH2" s="6"/>
      <c r="SRI2" s="6"/>
      <c r="SRJ2" s="6"/>
      <c r="SRK2" s="6"/>
      <c r="SRL2" s="6"/>
      <c r="SRM2" s="6"/>
      <c r="SRN2" s="6"/>
      <c r="SRO2" s="6"/>
      <c r="SRP2" s="6"/>
      <c r="SRQ2" s="6"/>
      <c r="SRR2" s="6"/>
      <c r="SRS2" s="6"/>
      <c r="SRT2" s="6"/>
      <c r="SRU2" s="6"/>
      <c r="SRV2" s="6"/>
      <c r="SRW2" s="6"/>
      <c r="SRX2" s="6"/>
      <c r="SRY2" s="6"/>
      <c r="SRZ2" s="6"/>
      <c r="SSA2" s="6"/>
      <c r="SSB2" s="6"/>
      <c r="SSC2" s="6"/>
      <c r="SSD2" s="6"/>
      <c r="SSE2" s="6"/>
      <c r="SSF2" s="6"/>
      <c r="SSG2" s="6"/>
      <c r="SSH2" s="6"/>
      <c r="SSI2" s="6"/>
      <c r="SSJ2" s="6"/>
      <c r="SSK2" s="6"/>
      <c r="SSL2" s="6"/>
      <c r="SSM2" s="6"/>
      <c r="SSN2" s="6"/>
      <c r="SSO2" s="6"/>
      <c r="SSP2" s="6"/>
      <c r="SSQ2" s="6"/>
      <c r="SSR2" s="6"/>
      <c r="SSS2" s="6"/>
      <c r="SST2" s="6"/>
      <c r="SSU2" s="6"/>
      <c r="SSV2" s="6"/>
      <c r="SSW2" s="6"/>
      <c r="SSX2" s="6"/>
      <c r="SSY2" s="6"/>
      <c r="SSZ2" s="6"/>
      <c r="STA2" s="6"/>
      <c r="STB2" s="6"/>
      <c r="STC2" s="6"/>
      <c r="STD2" s="6"/>
      <c r="STE2" s="6"/>
      <c r="STF2" s="6"/>
      <c r="STG2" s="6"/>
      <c r="STH2" s="6"/>
      <c r="STI2" s="6"/>
      <c r="STJ2" s="6"/>
      <c r="STK2" s="6"/>
      <c r="STL2" s="6"/>
      <c r="STM2" s="6"/>
      <c r="STN2" s="6"/>
      <c r="STO2" s="6"/>
      <c r="STP2" s="6"/>
      <c r="STQ2" s="6"/>
      <c r="STR2" s="6"/>
      <c r="STS2" s="6"/>
      <c r="STT2" s="6"/>
      <c r="STU2" s="6"/>
      <c r="STV2" s="6"/>
      <c r="STW2" s="6"/>
      <c r="STX2" s="6"/>
      <c r="STY2" s="6"/>
      <c r="STZ2" s="6"/>
      <c r="SUA2" s="6"/>
      <c r="SUB2" s="6"/>
      <c r="SUC2" s="6"/>
      <c r="SUD2" s="6"/>
      <c r="SUE2" s="6"/>
      <c r="SUF2" s="6"/>
      <c r="SUG2" s="6"/>
      <c r="SUH2" s="6"/>
      <c r="SUI2" s="6"/>
      <c r="SUJ2" s="6"/>
      <c r="SUK2" s="6"/>
      <c r="SUL2" s="6"/>
      <c r="SUM2" s="6"/>
      <c r="SUN2" s="6"/>
      <c r="SUO2" s="6"/>
      <c r="SUP2" s="6"/>
      <c r="SUQ2" s="6"/>
      <c r="SUR2" s="6"/>
      <c r="SUS2" s="6"/>
      <c r="SUT2" s="6"/>
      <c r="SUU2" s="6"/>
      <c r="SUV2" s="6"/>
      <c r="SUW2" s="6"/>
      <c r="SUX2" s="6"/>
      <c r="SUY2" s="6"/>
      <c r="SUZ2" s="6"/>
      <c r="SVA2" s="6"/>
      <c r="SVB2" s="6"/>
      <c r="SVC2" s="6"/>
      <c r="SVD2" s="6"/>
      <c r="SVE2" s="6"/>
      <c r="SVF2" s="6"/>
      <c r="SVG2" s="6"/>
      <c r="SVH2" s="6"/>
      <c r="SVI2" s="6"/>
      <c r="SVJ2" s="6"/>
      <c r="SVK2" s="6"/>
      <c r="SVL2" s="6"/>
      <c r="SVM2" s="6"/>
      <c r="SVN2" s="6"/>
      <c r="SVO2" s="6"/>
      <c r="SVP2" s="6"/>
      <c r="SVQ2" s="6"/>
      <c r="SVR2" s="6"/>
      <c r="SVS2" s="6"/>
      <c r="SVT2" s="6"/>
      <c r="SVU2" s="6"/>
      <c r="SVV2" s="6"/>
      <c r="SVW2" s="6"/>
      <c r="SVX2" s="6"/>
      <c r="SVY2" s="6"/>
      <c r="SVZ2" s="6"/>
      <c r="SWA2" s="6"/>
      <c r="SWB2" s="6"/>
      <c r="SWC2" s="6"/>
      <c r="SWD2" s="6"/>
      <c r="SWE2" s="6"/>
      <c r="SWF2" s="6"/>
      <c r="SWG2" s="6"/>
      <c r="SWH2" s="6"/>
      <c r="SWI2" s="6"/>
      <c r="SWJ2" s="6"/>
      <c r="SWK2" s="6"/>
      <c r="SWL2" s="6"/>
      <c r="SWM2" s="6"/>
      <c r="SWN2" s="6"/>
      <c r="SWO2" s="6"/>
      <c r="SWP2" s="6"/>
      <c r="SWQ2" s="6"/>
      <c r="SWR2" s="6"/>
      <c r="SWS2" s="6"/>
      <c r="SWT2" s="6"/>
      <c r="SWU2" s="6"/>
      <c r="SWV2" s="6"/>
      <c r="SWW2" s="6"/>
      <c r="SWX2" s="6"/>
      <c r="SWY2" s="6"/>
      <c r="SWZ2" s="6"/>
      <c r="SXA2" s="6"/>
      <c r="SXB2" s="6"/>
      <c r="SXC2" s="6"/>
      <c r="SXD2" s="6"/>
      <c r="SXE2" s="6"/>
      <c r="SXF2" s="6"/>
      <c r="SXG2" s="6"/>
      <c r="SXH2" s="6"/>
      <c r="SXI2" s="6"/>
      <c r="SXJ2" s="6"/>
      <c r="SXK2" s="6"/>
      <c r="SXL2" s="6"/>
      <c r="SXM2" s="6"/>
      <c r="SXN2" s="6"/>
      <c r="SXO2" s="6"/>
      <c r="SXP2" s="6"/>
      <c r="SXQ2" s="6"/>
      <c r="SXR2" s="6"/>
      <c r="SXS2" s="6"/>
      <c r="SXT2" s="6"/>
      <c r="SXU2" s="6"/>
      <c r="SXV2" s="6"/>
      <c r="SXW2" s="6"/>
      <c r="SXX2" s="6"/>
      <c r="SXY2" s="6"/>
      <c r="SXZ2" s="6"/>
      <c r="SYA2" s="6"/>
      <c r="SYB2" s="6"/>
      <c r="SYC2" s="6"/>
      <c r="SYD2" s="6"/>
      <c r="SYE2" s="6"/>
      <c r="SYF2" s="6"/>
      <c r="SYG2" s="6"/>
      <c r="SYH2" s="6"/>
      <c r="SYI2" s="6"/>
      <c r="SYJ2" s="6"/>
      <c r="SYK2" s="6"/>
      <c r="SYL2" s="6"/>
      <c r="SYM2" s="6"/>
      <c r="SYN2" s="6"/>
      <c r="SYO2" s="6"/>
      <c r="SYP2" s="6"/>
      <c r="SYQ2" s="6"/>
      <c r="SYR2" s="6"/>
      <c r="SYS2" s="6"/>
      <c r="SYT2" s="6"/>
      <c r="SYU2" s="6"/>
      <c r="SYV2" s="6"/>
      <c r="SYW2" s="6"/>
      <c r="SYX2" s="6"/>
      <c r="SYY2" s="6"/>
      <c r="SYZ2" s="6"/>
      <c r="SZA2" s="6"/>
      <c r="SZB2" s="6"/>
      <c r="SZC2" s="6"/>
      <c r="SZD2" s="6"/>
      <c r="SZE2" s="6"/>
      <c r="SZF2" s="6"/>
      <c r="SZG2" s="6"/>
      <c r="SZH2" s="6"/>
      <c r="SZI2" s="6"/>
      <c r="SZJ2" s="6"/>
      <c r="SZK2" s="6"/>
      <c r="SZL2" s="6"/>
      <c r="SZM2" s="6"/>
      <c r="SZN2" s="6"/>
      <c r="SZO2" s="6"/>
      <c r="SZP2" s="6"/>
      <c r="SZQ2" s="6"/>
      <c r="SZR2" s="6"/>
      <c r="SZS2" s="6"/>
      <c r="SZT2" s="6"/>
      <c r="SZU2" s="6"/>
      <c r="SZV2" s="6"/>
      <c r="SZW2" s="6"/>
      <c r="SZX2" s="6"/>
      <c r="SZY2" s="6"/>
      <c r="SZZ2" s="6"/>
      <c r="TAA2" s="6"/>
      <c r="TAB2" s="6"/>
      <c r="TAC2" s="6"/>
      <c r="TAD2" s="6"/>
      <c r="TAE2" s="6"/>
      <c r="TAF2" s="6"/>
      <c r="TAG2" s="6"/>
      <c r="TAH2" s="6"/>
      <c r="TAI2" s="6"/>
      <c r="TAJ2" s="6"/>
      <c r="TAK2" s="6"/>
      <c r="TAL2" s="6"/>
      <c r="TAM2" s="6"/>
      <c r="TAN2" s="6"/>
      <c r="TAO2" s="6"/>
      <c r="TAP2" s="6"/>
      <c r="TAQ2" s="6"/>
      <c r="TAR2" s="6"/>
      <c r="TAS2" s="6"/>
      <c r="TAT2" s="6"/>
      <c r="TAU2" s="6"/>
      <c r="TAV2" s="6"/>
      <c r="TAW2" s="6"/>
      <c r="TAX2" s="6"/>
      <c r="TAY2" s="6"/>
      <c r="TAZ2" s="6"/>
      <c r="TBA2" s="6"/>
      <c r="TBB2" s="6"/>
      <c r="TBC2" s="6"/>
      <c r="TBD2" s="6"/>
      <c r="TBE2" s="6"/>
      <c r="TBF2" s="6"/>
      <c r="TBG2" s="6"/>
      <c r="TBH2" s="6"/>
      <c r="TBI2" s="6"/>
      <c r="TBJ2" s="6"/>
      <c r="TBK2" s="6"/>
      <c r="TBL2" s="6"/>
      <c r="TBM2" s="6"/>
      <c r="TBN2" s="6"/>
      <c r="TBO2" s="6"/>
      <c r="TBP2" s="6"/>
      <c r="TBQ2" s="6"/>
      <c r="TBR2" s="6"/>
      <c r="TBS2" s="6"/>
      <c r="TBT2" s="6"/>
      <c r="TBU2" s="6"/>
      <c r="TBV2" s="6"/>
      <c r="TBW2" s="6"/>
      <c r="TBX2" s="6"/>
      <c r="TBY2" s="6"/>
      <c r="TBZ2" s="6"/>
      <c r="TCA2" s="6"/>
      <c r="TCB2" s="6"/>
      <c r="TCC2" s="6"/>
      <c r="TCD2" s="6"/>
      <c r="TCE2" s="6"/>
      <c r="TCF2" s="6"/>
      <c r="TCG2" s="6"/>
      <c r="TCH2" s="6"/>
      <c r="TCI2" s="6"/>
      <c r="TCJ2" s="6"/>
      <c r="TCK2" s="6"/>
      <c r="TCL2" s="6"/>
      <c r="TCM2" s="6"/>
      <c r="TCN2" s="6"/>
      <c r="TCO2" s="6"/>
      <c r="TCP2" s="6"/>
      <c r="TCQ2" s="6"/>
      <c r="TCR2" s="6"/>
      <c r="TCS2" s="6"/>
      <c r="TCT2" s="6"/>
      <c r="TCU2" s="6"/>
      <c r="TCV2" s="6"/>
      <c r="TCW2" s="6"/>
      <c r="TCX2" s="6"/>
      <c r="TCY2" s="6"/>
      <c r="TCZ2" s="6"/>
      <c r="TDA2" s="6"/>
      <c r="TDB2" s="6"/>
      <c r="TDC2" s="6"/>
      <c r="TDD2" s="6"/>
      <c r="TDE2" s="6"/>
      <c r="TDF2" s="6"/>
      <c r="TDG2" s="6"/>
      <c r="TDH2" s="6"/>
      <c r="TDI2" s="6"/>
      <c r="TDJ2" s="6"/>
      <c r="TDK2" s="6"/>
      <c r="TDL2" s="6"/>
      <c r="TDM2" s="6"/>
      <c r="TDN2" s="6"/>
      <c r="TDO2" s="6"/>
      <c r="TDP2" s="6"/>
      <c r="TDQ2" s="6"/>
      <c r="TDR2" s="6"/>
      <c r="TDS2" s="6"/>
      <c r="TDT2" s="6"/>
      <c r="TDU2" s="6"/>
      <c r="TDV2" s="6"/>
      <c r="TDW2" s="6"/>
      <c r="TDX2" s="6"/>
      <c r="TDY2" s="6"/>
      <c r="TDZ2" s="6"/>
      <c r="TEA2" s="6"/>
      <c r="TEB2" s="6"/>
      <c r="TEC2" s="6"/>
      <c r="TED2" s="6"/>
      <c r="TEE2" s="6"/>
      <c r="TEF2" s="6"/>
      <c r="TEG2" s="6"/>
      <c r="TEH2" s="6"/>
      <c r="TEI2" s="6"/>
      <c r="TEJ2" s="6"/>
      <c r="TEK2" s="6"/>
      <c r="TEL2" s="6"/>
      <c r="TEM2" s="6"/>
      <c r="TEN2" s="6"/>
      <c r="TEO2" s="6"/>
      <c r="TEP2" s="6"/>
      <c r="TEQ2" s="6"/>
      <c r="TER2" s="6"/>
      <c r="TES2" s="6"/>
      <c r="TET2" s="6"/>
      <c r="TEU2" s="6"/>
      <c r="TEV2" s="6"/>
      <c r="TEW2" s="6"/>
      <c r="TEX2" s="6"/>
      <c r="TEY2" s="6"/>
      <c r="TEZ2" s="6"/>
      <c r="TFA2" s="6"/>
      <c r="TFB2" s="6"/>
      <c r="TFC2" s="6"/>
      <c r="TFD2" s="6"/>
      <c r="TFE2" s="6"/>
      <c r="TFF2" s="6"/>
      <c r="TFG2" s="6"/>
      <c r="TFH2" s="6"/>
      <c r="TFI2" s="6"/>
      <c r="TFJ2" s="6"/>
      <c r="TFK2" s="6"/>
      <c r="TFL2" s="6"/>
      <c r="TFM2" s="6"/>
      <c r="TFN2" s="6"/>
      <c r="TFO2" s="6"/>
      <c r="TFP2" s="6"/>
      <c r="TFQ2" s="6"/>
      <c r="TFR2" s="6"/>
      <c r="TFS2" s="6"/>
      <c r="TFT2" s="6"/>
      <c r="TFU2" s="6"/>
      <c r="TFV2" s="6"/>
      <c r="TFW2" s="6"/>
      <c r="TFX2" s="6"/>
      <c r="TFY2" s="6"/>
      <c r="TFZ2" s="6"/>
      <c r="TGA2" s="6"/>
      <c r="TGB2" s="6"/>
      <c r="TGC2" s="6"/>
      <c r="TGD2" s="6"/>
      <c r="TGE2" s="6"/>
      <c r="TGF2" s="6"/>
      <c r="TGG2" s="6"/>
      <c r="TGH2" s="6"/>
      <c r="TGI2" s="6"/>
      <c r="TGJ2" s="6"/>
      <c r="TGK2" s="6"/>
      <c r="TGL2" s="6"/>
      <c r="TGM2" s="6"/>
      <c r="TGN2" s="6"/>
      <c r="TGO2" s="6"/>
      <c r="TGP2" s="6"/>
      <c r="TGQ2" s="6"/>
      <c r="TGR2" s="6"/>
      <c r="TGS2" s="6"/>
      <c r="TGT2" s="6"/>
      <c r="TGU2" s="6"/>
      <c r="TGV2" s="6"/>
      <c r="TGW2" s="6"/>
      <c r="TGX2" s="6"/>
      <c r="TGY2" s="6"/>
      <c r="TGZ2" s="6"/>
      <c r="THA2" s="6"/>
      <c r="THB2" s="6"/>
      <c r="THC2" s="6"/>
      <c r="THD2" s="6"/>
      <c r="THE2" s="6"/>
      <c r="THF2" s="6"/>
      <c r="THG2" s="6"/>
      <c r="THH2" s="6"/>
      <c r="THI2" s="6"/>
      <c r="THJ2" s="6"/>
      <c r="THK2" s="6"/>
      <c r="THL2" s="6"/>
      <c r="THM2" s="6"/>
      <c r="THN2" s="6"/>
      <c r="THO2" s="6"/>
      <c r="THP2" s="6"/>
      <c r="THQ2" s="6"/>
      <c r="THR2" s="6"/>
      <c r="THS2" s="6"/>
      <c r="THT2" s="6"/>
      <c r="THU2" s="6"/>
      <c r="THV2" s="6"/>
      <c r="THW2" s="6"/>
      <c r="THX2" s="6"/>
      <c r="THY2" s="6"/>
      <c r="THZ2" s="6"/>
      <c r="TIA2" s="6"/>
      <c r="TIB2" s="6"/>
      <c r="TIC2" s="6"/>
      <c r="TID2" s="6"/>
      <c r="TIE2" s="6"/>
      <c r="TIF2" s="6"/>
      <c r="TIG2" s="6"/>
      <c r="TIH2" s="6"/>
      <c r="TII2" s="6"/>
      <c r="TIJ2" s="6"/>
      <c r="TIK2" s="6"/>
      <c r="TIL2" s="6"/>
      <c r="TIM2" s="6"/>
      <c r="TIN2" s="6"/>
      <c r="TIO2" s="6"/>
      <c r="TIP2" s="6"/>
      <c r="TIQ2" s="6"/>
      <c r="TIR2" s="6"/>
      <c r="TIS2" s="6"/>
      <c r="TIT2" s="6"/>
      <c r="TIU2" s="6"/>
      <c r="TIV2" s="6"/>
      <c r="TIW2" s="6"/>
      <c r="TIX2" s="6"/>
      <c r="TIY2" s="6"/>
      <c r="TIZ2" s="6"/>
      <c r="TJA2" s="6"/>
      <c r="TJB2" s="6"/>
      <c r="TJC2" s="6"/>
      <c r="TJD2" s="6"/>
      <c r="TJE2" s="6"/>
      <c r="TJF2" s="6"/>
      <c r="TJG2" s="6"/>
      <c r="TJH2" s="6"/>
      <c r="TJI2" s="6"/>
      <c r="TJJ2" s="6"/>
      <c r="TJK2" s="6"/>
      <c r="TJL2" s="6"/>
      <c r="TJM2" s="6"/>
      <c r="TJN2" s="6"/>
      <c r="TJO2" s="6"/>
      <c r="TJP2" s="6"/>
      <c r="TJQ2" s="6"/>
      <c r="TJR2" s="6"/>
      <c r="TJS2" s="6"/>
      <c r="TJT2" s="6"/>
      <c r="TJU2" s="6"/>
      <c r="TJV2" s="6"/>
      <c r="TJW2" s="6"/>
      <c r="TJX2" s="6"/>
      <c r="TJY2" s="6"/>
      <c r="TJZ2" s="6"/>
      <c r="TKA2" s="6"/>
      <c r="TKB2" s="6"/>
      <c r="TKC2" s="6"/>
      <c r="TKD2" s="6"/>
      <c r="TKE2" s="6"/>
      <c r="TKF2" s="6"/>
      <c r="TKG2" s="6"/>
      <c r="TKH2" s="6"/>
      <c r="TKI2" s="6"/>
      <c r="TKJ2" s="6"/>
      <c r="TKK2" s="6"/>
      <c r="TKL2" s="6"/>
      <c r="TKM2" s="6"/>
      <c r="TKN2" s="6"/>
      <c r="TKO2" s="6"/>
      <c r="TKP2" s="6"/>
      <c r="TKQ2" s="6"/>
      <c r="TKR2" s="6"/>
      <c r="TKS2" s="6"/>
      <c r="TKT2" s="6"/>
      <c r="TKU2" s="6"/>
      <c r="TKV2" s="6"/>
      <c r="TKW2" s="6"/>
      <c r="TKX2" s="6"/>
      <c r="TKY2" s="6"/>
      <c r="TKZ2" s="6"/>
      <c r="TLA2" s="6"/>
      <c r="TLB2" s="6"/>
      <c r="TLC2" s="6"/>
      <c r="TLD2" s="6"/>
      <c r="TLE2" s="6"/>
      <c r="TLF2" s="6"/>
      <c r="TLG2" s="6"/>
      <c r="TLH2" s="6"/>
      <c r="TLI2" s="6"/>
      <c r="TLJ2" s="6"/>
      <c r="TLK2" s="6"/>
      <c r="TLL2" s="6"/>
      <c r="TLM2" s="6"/>
      <c r="TLN2" s="6"/>
      <c r="TLO2" s="6"/>
      <c r="TLP2" s="6"/>
      <c r="TLQ2" s="6"/>
      <c r="TLR2" s="6"/>
      <c r="TLS2" s="6"/>
      <c r="TLT2" s="6"/>
      <c r="TLU2" s="6"/>
      <c r="TLV2" s="6"/>
      <c r="TLW2" s="6"/>
      <c r="TLX2" s="6"/>
      <c r="TLY2" s="6"/>
      <c r="TLZ2" s="6"/>
      <c r="TMA2" s="6"/>
      <c r="TMB2" s="6"/>
      <c r="TMC2" s="6"/>
      <c r="TMD2" s="6"/>
      <c r="TME2" s="6"/>
      <c r="TMF2" s="6"/>
      <c r="TMG2" s="6"/>
      <c r="TMH2" s="6"/>
      <c r="TMI2" s="6"/>
      <c r="TMJ2" s="6"/>
      <c r="TMK2" s="6"/>
      <c r="TML2" s="6"/>
      <c r="TMM2" s="6"/>
      <c r="TMN2" s="6"/>
      <c r="TMO2" s="6"/>
      <c r="TMP2" s="6"/>
      <c r="TMQ2" s="6"/>
      <c r="TMR2" s="6"/>
      <c r="TMS2" s="6"/>
      <c r="TMT2" s="6"/>
      <c r="TMU2" s="6"/>
      <c r="TMV2" s="6"/>
      <c r="TMW2" s="6"/>
      <c r="TMX2" s="6"/>
      <c r="TMY2" s="6"/>
      <c r="TMZ2" s="6"/>
      <c r="TNA2" s="6"/>
      <c r="TNB2" s="6"/>
      <c r="TNC2" s="6"/>
      <c r="TND2" s="6"/>
      <c r="TNE2" s="6"/>
      <c r="TNF2" s="6"/>
      <c r="TNG2" s="6"/>
      <c r="TNH2" s="6"/>
      <c r="TNI2" s="6"/>
      <c r="TNJ2" s="6"/>
      <c r="TNK2" s="6"/>
      <c r="TNL2" s="6"/>
      <c r="TNM2" s="6"/>
      <c r="TNN2" s="6"/>
      <c r="TNO2" s="6"/>
      <c r="TNP2" s="6"/>
      <c r="TNQ2" s="6"/>
      <c r="TNR2" s="6"/>
      <c r="TNS2" s="6"/>
      <c r="TNT2" s="6"/>
      <c r="TNU2" s="6"/>
      <c r="TNV2" s="6"/>
      <c r="TNW2" s="6"/>
      <c r="TNX2" s="6"/>
      <c r="TNY2" s="6"/>
      <c r="TNZ2" s="6"/>
      <c r="TOA2" s="6"/>
      <c r="TOB2" s="6"/>
      <c r="TOC2" s="6"/>
      <c r="TOD2" s="6"/>
      <c r="TOE2" s="6"/>
      <c r="TOF2" s="6"/>
      <c r="TOG2" s="6"/>
      <c r="TOH2" s="6"/>
      <c r="TOI2" s="6"/>
      <c r="TOJ2" s="6"/>
      <c r="TOK2" s="6"/>
      <c r="TOL2" s="6"/>
      <c r="TOM2" s="6"/>
      <c r="TON2" s="6"/>
      <c r="TOO2" s="6"/>
      <c r="TOP2" s="6"/>
      <c r="TOQ2" s="6"/>
      <c r="TOR2" s="6"/>
      <c r="TOS2" s="6"/>
      <c r="TOT2" s="6"/>
      <c r="TOU2" s="6"/>
      <c r="TOV2" s="6"/>
      <c r="TOW2" s="6"/>
      <c r="TOX2" s="6"/>
      <c r="TOY2" s="6"/>
      <c r="TOZ2" s="6"/>
      <c r="TPA2" s="6"/>
      <c r="TPB2" s="6"/>
      <c r="TPC2" s="6"/>
      <c r="TPD2" s="6"/>
      <c r="TPE2" s="6"/>
      <c r="TPF2" s="6"/>
      <c r="TPG2" s="6"/>
      <c r="TPH2" s="6"/>
      <c r="TPI2" s="6"/>
      <c r="TPJ2" s="6"/>
      <c r="TPK2" s="6"/>
      <c r="TPL2" s="6"/>
      <c r="TPM2" s="6"/>
      <c r="TPN2" s="6"/>
      <c r="TPO2" s="6"/>
      <c r="TPP2" s="6"/>
      <c r="TPQ2" s="6"/>
      <c r="TPR2" s="6"/>
      <c r="TPS2" s="6"/>
      <c r="TPT2" s="6"/>
      <c r="TPU2" s="6"/>
      <c r="TPV2" s="6"/>
      <c r="TPW2" s="6"/>
      <c r="TPX2" s="6"/>
      <c r="TPY2" s="6"/>
      <c r="TPZ2" s="6"/>
      <c r="TQA2" s="6"/>
      <c r="TQB2" s="6"/>
      <c r="TQC2" s="6"/>
      <c r="TQD2" s="6"/>
      <c r="TQE2" s="6"/>
      <c r="TQF2" s="6"/>
      <c r="TQG2" s="6"/>
      <c r="TQH2" s="6"/>
      <c r="TQI2" s="6"/>
      <c r="TQJ2" s="6"/>
      <c r="TQK2" s="6"/>
      <c r="TQL2" s="6"/>
      <c r="TQM2" s="6"/>
      <c r="TQN2" s="6"/>
      <c r="TQO2" s="6"/>
      <c r="TQP2" s="6"/>
      <c r="TQQ2" s="6"/>
      <c r="TQR2" s="6"/>
      <c r="TQS2" s="6"/>
      <c r="TQT2" s="6"/>
      <c r="TQU2" s="6"/>
      <c r="TQV2" s="6"/>
      <c r="TQW2" s="6"/>
      <c r="TQX2" s="6"/>
      <c r="TQY2" s="6"/>
      <c r="TQZ2" s="6"/>
      <c r="TRA2" s="6"/>
      <c r="TRB2" s="6"/>
      <c r="TRC2" s="6"/>
      <c r="TRD2" s="6"/>
      <c r="TRE2" s="6"/>
      <c r="TRF2" s="6"/>
      <c r="TRG2" s="6"/>
      <c r="TRH2" s="6"/>
      <c r="TRI2" s="6"/>
      <c r="TRJ2" s="6"/>
      <c r="TRK2" s="6"/>
      <c r="TRL2" s="6"/>
      <c r="TRM2" s="6"/>
      <c r="TRN2" s="6"/>
      <c r="TRO2" s="6"/>
      <c r="TRP2" s="6"/>
      <c r="TRQ2" s="6"/>
      <c r="TRR2" s="6"/>
      <c r="TRS2" s="6"/>
      <c r="TRT2" s="6"/>
      <c r="TRU2" s="6"/>
      <c r="TRV2" s="6"/>
      <c r="TRW2" s="6"/>
      <c r="TRX2" s="6"/>
      <c r="TRY2" s="6"/>
      <c r="TRZ2" s="6"/>
      <c r="TSA2" s="6"/>
      <c r="TSB2" s="6"/>
      <c r="TSC2" s="6"/>
      <c r="TSD2" s="6"/>
      <c r="TSE2" s="6"/>
      <c r="TSF2" s="6"/>
      <c r="TSG2" s="6"/>
      <c r="TSH2" s="6"/>
      <c r="TSI2" s="6"/>
      <c r="TSJ2" s="6"/>
      <c r="TSK2" s="6"/>
      <c r="TSL2" s="6"/>
      <c r="TSM2" s="6"/>
      <c r="TSN2" s="6"/>
      <c r="TSO2" s="6"/>
      <c r="TSP2" s="6"/>
      <c r="TSQ2" s="6"/>
      <c r="TSR2" s="6"/>
      <c r="TSS2" s="6"/>
      <c r="TST2" s="6"/>
      <c r="TSU2" s="6"/>
      <c r="TSV2" s="6"/>
      <c r="TSW2" s="6"/>
      <c r="TSX2" s="6"/>
      <c r="TSY2" s="6"/>
      <c r="TSZ2" s="6"/>
      <c r="TTA2" s="6"/>
      <c r="TTB2" s="6"/>
      <c r="TTC2" s="6"/>
      <c r="TTD2" s="6"/>
      <c r="TTE2" s="6"/>
      <c r="TTF2" s="6"/>
      <c r="TTG2" s="6"/>
      <c r="TTH2" s="6"/>
      <c r="TTI2" s="6"/>
      <c r="TTJ2" s="6"/>
      <c r="TTK2" s="6"/>
      <c r="TTL2" s="6"/>
      <c r="TTM2" s="6"/>
      <c r="TTN2" s="6"/>
      <c r="TTO2" s="6"/>
      <c r="TTP2" s="6"/>
      <c r="TTQ2" s="6"/>
      <c r="TTR2" s="6"/>
      <c r="TTS2" s="6"/>
      <c r="TTT2" s="6"/>
      <c r="TTU2" s="6"/>
      <c r="TTV2" s="6"/>
      <c r="TTW2" s="6"/>
      <c r="TTX2" s="6"/>
      <c r="TTY2" s="6"/>
      <c r="TTZ2" s="6"/>
      <c r="TUA2" s="6"/>
      <c r="TUB2" s="6"/>
      <c r="TUC2" s="6"/>
      <c r="TUD2" s="6"/>
      <c r="TUE2" s="6"/>
      <c r="TUF2" s="6"/>
      <c r="TUG2" s="6"/>
      <c r="TUH2" s="6"/>
      <c r="TUI2" s="6"/>
      <c r="TUJ2" s="6"/>
      <c r="TUK2" s="6"/>
      <c r="TUL2" s="6"/>
      <c r="TUM2" s="6"/>
      <c r="TUN2" s="6"/>
      <c r="TUO2" s="6"/>
      <c r="TUP2" s="6"/>
      <c r="TUQ2" s="6"/>
      <c r="TUR2" s="6"/>
      <c r="TUS2" s="6"/>
      <c r="TUT2" s="6"/>
      <c r="TUU2" s="6"/>
      <c r="TUV2" s="6"/>
      <c r="TUW2" s="6"/>
      <c r="TUX2" s="6"/>
      <c r="TUY2" s="6"/>
      <c r="TUZ2" s="6"/>
      <c r="TVA2" s="6"/>
      <c r="TVB2" s="6"/>
      <c r="TVC2" s="6"/>
      <c r="TVD2" s="6"/>
      <c r="TVE2" s="6"/>
      <c r="TVF2" s="6"/>
      <c r="TVG2" s="6"/>
      <c r="TVH2" s="6"/>
      <c r="TVI2" s="6"/>
      <c r="TVJ2" s="6"/>
      <c r="TVK2" s="6"/>
      <c r="TVL2" s="6"/>
      <c r="TVM2" s="6"/>
      <c r="TVN2" s="6"/>
      <c r="TVO2" s="6"/>
      <c r="TVP2" s="6"/>
      <c r="TVQ2" s="6"/>
      <c r="TVR2" s="6"/>
      <c r="TVS2" s="6"/>
      <c r="TVT2" s="6"/>
      <c r="TVU2" s="6"/>
      <c r="TVV2" s="6"/>
      <c r="TVW2" s="6"/>
      <c r="TVX2" s="6"/>
      <c r="TVY2" s="6"/>
      <c r="TVZ2" s="6"/>
      <c r="TWA2" s="6"/>
      <c r="TWB2" s="6"/>
      <c r="TWC2" s="6"/>
      <c r="TWD2" s="6"/>
      <c r="TWE2" s="6"/>
      <c r="TWF2" s="6"/>
      <c r="TWG2" s="6"/>
      <c r="TWH2" s="6"/>
      <c r="TWI2" s="6"/>
      <c r="TWJ2" s="6"/>
      <c r="TWK2" s="6"/>
      <c r="TWL2" s="6"/>
      <c r="TWM2" s="6"/>
      <c r="TWN2" s="6"/>
      <c r="TWO2" s="6"/>
      <c r="TWP2" s="6"/>
      <c r="TWQ2" s="6"/>
      <c r="TWR2" s="6"/>
      <c r="TWS2" s="6"/>
      <c r="TWT2" s="6"/>
      <c r="TWU2" s="6"/>
      <c r="TWV2" s="6"/>
      <c r="TWW2" s="6"/>
      <c r="TWX2" s="6"/>
      <c r="TWY2" s="6"/>
      <c r="TWZ2" s="6"/>
      <c r="TXA2" s="6"/>
      <c r="TXB2" s="6"/>
      <c r="TXC2" s="6"/>
      <c r="TXD2" s="6"/>
      <c r="TXE2" s="6"/>
      <c r="TXF2" s="6"/>
      <c r="TXG2" s="6"/>
      <c r="TXH2" s="6"/>
      <c r="TXI2" s="6"/>
      <c r="TXJ2" s="6"/>
      <c r="TXK2" s="6"/>
      <c r="TXL2" s="6"/>
      <c r="TXM2" s="6"/>
      <c r="TXN2" s="6"/>
      <c r="TXO2" s="6"/>
      <c r="TXP2" s="6"/>
      <c r="TXQ2" s="6"/>
      <c r="TXR2" s="6"/>
      <c r="TXS2" s="6"/>
      <c r="TXT2" s="6"/>
      <c r="TXU2" s="6"/>
      <c r="TXV2" s="6"/>
      <c r="TXW2" s="6"/>
      <c r="TXX2" s="6"/>
      <c r="TXY2" s="6"/>
      <c r="TXZ2" s="6"/>
      <c r="TYA2" s="6"/>
      <c r="TYB2" s="6"/>
      <c r="TYC2" s="6"/>
      <c r="TYD2" s="6"/>
      <c r="TYE2" s="6"/>
      <c r="TYF2" s="6"/>
      <c r="TYG2" s="6"/>
      <c r="TYH2" s="6"/>
      <c r="TYI2" s="6"/>
      <c r="TYJ2" s="6"/>
      <c r="TYK2" s="6"/>
      <c r="TYL2" s="6"/>
      <c r="TYM2" s="6"/>
      <c r="TYN2" s="6"/>
      <c r="TYO2" s="6"/>
      <c r="TYP2" s="6"/>
      <c r="TYQ2" s="6"/>
      <c r="TYR2" s="6"/>
      <c r="TYS2" s="6"/>
      <c r="TYT2" s="6"/>
      <c r="TYU2" s="6"/>
      <c r="TYV2" s="6"/>
      <c r="TYW2" s="6"/>
      <c r="TYX2" s="6"/>
      <c r="TYY2" s="6"/>
      <c r="TYZ2" s="6"/>
      <c r="TZA2" s="6"/>
      <c r="TZB2" s="6"/>
      <c r="TZC2" s="6"/>
      <c r="TZD2" s="6"/>
      <c r="TZE2" s="6"/>
      <c r="TZF2" s="6"/>
      <c r="TZG2" s="6"/>
      <c r="TZH2" s="6"/>
      <c r="TZI2" s="6"/>
      <c r="TZJ2" s="6"/>
      <c r="TZK2" s="6"/>
      <c r="TZL2" s="6"/>
      <c r="TZM2" s="6"/>
      <c r="TZN2" s="6"/>
      <c r="TZO2" s="6"/>
      <c r="TZP2" s="6"/>
      <c r="TZQ2" s="6"/>
      <c r="TZR2" s="6"/>
      <c r="TZS2" s="6"/>
      <c r="TZT2" s="6"/>
      <c r="TZU2" s="6"/>
      <c r="TZV2" s="6"/>
      <c r="TZW2" s="6"/>
      <c r="TZX2" s="6"/>
      <c r="TZY2" s="6"/>
      <c r="TZZ2" s="6"/>
      <c r="UAA2" s="6"/>
      <c r="UAB2" s="6"/>
      <c r="UAC2" s="6"/>
      <c r="UAD2" s="6"/>
      <c r="UAE2" s="6"/>
      <c r="UAF2" s="6"/>
      <c r="UAG2" s="6"/>
      <c r="UAH2" s="6"/>
      <c r="UAI2" s="6"/>
      <c r="UAJ2" s="6"/>
      <c r="UAK2" s="6"/>
      <c r="UAL2" s="6"/>
      <c r="UAM2" s="6"/>
      <c r="UAN2" s="6"/>
      <c r="UAO2" s="6"/>
      <c r="UAP2" s="6"/>
      <c r="UAQ2" s="6"/>
      <c r="UAR2" s="6"/>
      <c r="UAS2" s="6"/>
      <c r="UAT2" s="6"/>
      <c r="UAU2" s="6"/>
      <c r="UAV2" s="6"/>
      <c r="UAW2" s="6"/>
      <c r="UAX2" s="6"/>
      <c r="UAY2" s="6"/>
      <c r="UAZ2" s="6"/>
      <c r="UBA2" s="6"/>
      <c r="UBB2" s="6"/>
      <c r="UBC2" s="6"/>
      <c r="UBD2" s="6"/>
      <c r="UBE2" s="6"/>
      <c r="UBF2" s="6"/>
      <c r="UBG2" s="6"/>
      <c r="UBH2" s="6"/>
      <c r="UBI2" s="6"/>
      <c r="UBJ2" s="6"/>
      <c r="UBK2" s="6"/>
      <c r="UBL2" s="6"/>
      <c r="UBM2" s="6"/>
      <c r="UBN2" s="6"/>
      <c r="UBO2" s="6"/>
      <c r="UBP2" s="6"/>
      <c r="UBQ2" s="6"/>
      <c r="UBR2" s="6"/>
      <c r="UBS2" s="6"/>
      <c r="UBT2" s="6"/>
      <c r="UBU2" s="6"/>
      <c r="UBV2" s="6"/>
      <c r="UBW2" s="6"/>
      <c r="UBX2" s="6"/>
      <c r="UBY2" s="6"/>
      <c r="UBZ2" s="6"/>
      <c r="UCA2" s="6"/>
      <c r="UCB2" s="6"/>
      <c r="UCC2" s="6"/>
      <c r="UCD2" s="6"/>
      <c r="UCE2" s="6"/>
      <c r="UCF2" s="6"/>
      <c r="UCG2" s="6"/>
      <c r="UCH2" s="6"/>
      <c r="UCI2" s="6"/>
      <c r="UCJ2" s="6"/>
      <c r="UCK2" s="6"/>
      <c r="UCL2" s="6"/>
      <c r="UCM2" s="6"/>
      <c r="UCN2" s="6"/>
      <c r="UCO2" s="6"/>
      <c r="UCP2" s="6"/>
      <c r="UCQ2" s="6"/>
      <c r="UCR2" s="6"/>
      <c r="UCS2" s="6"/>
      <c r="UCT2" s="6"/>
      <c r="UCU2" s="6"/>
      <c r="UCV2" s="6"/>
      <c r="UCW2" s="6"/>
      <c r="UCX2" s="6"/>
      <c r="UCY2" s="6"/>
      <c r="UCZ2" s="6"/>
      <c r="UDA2" s="6"/>
      <c r="UDB2" s="6"/>
      <c r="UDC2" s="6"/>
      <c r="UDD2" s="6"/>
      <c r="UDE2" s="6"/>
      <c r="UDF2" s="6"/>
      <c r="UDG2" s="6"/>
      <c r="UDH2" s="6"/>
      <c r="UDI2" s="6"/>
      <c r="UDJ2" s="6"/>
      <c r="UDK2" s="6"/>
      <c r="UDL2" s="6"/>
      <c r="UDM2" s="6"/>
      <c r="UDN2" s="6"/>
      <c r="UDO2" s="6"/>
      <c r="UDP2" s="6"/>
      <c r="UDQ2" s="6"/>
      <c r="UDR2" s="6"/>
      <c r="UDS2" s="6"/>
      <c r="UDT2" s="6"/>
      <c r="UDU2" s="6"/>
      <c r="UDV2" s="6"/>
      <c r="UDW2" s="6"/>
      <c r="UDX2" s="6"/>
      <c r="UDY2" s="6"/>
      <c r="UDZ2" s="6"/>
      <c r="UEA2" s="6"/>
      <c r="UEB2" s="6"/>
      <c r="UEC2" s="6"/>
      <c r="UED2" s="6"/>
      <c r="UEE2" s="6"/>
      <c r="UEF2" s="6"/>
      <c r="UEG2" s="6"/>
      <c r="UEH2" s="6"/>
      <c r="UEI2" s="6"/>
      <c r="UEJ2" s="6"/>
      <c r="UEK2" s="6"/>
      <c r="UEL2" s="6"/>
      <c r="UEM2" s="6"/>
      <c r="UEN2" s="6"/>
      <c r="UEO2" s="6"/>
      <c r="UEP2" s="6"/>
      <c r="UEQ2" s="6"/>
      <c r="UER2" s="6"/>
      <c r="UES2" s="6"/>
      <c r="UET2" s="6"/>
      <c r="UEU2" s="6"/>
      <c r="UEV2" s="6"/>
      <c r="UEW2" s="6"/>
      <c r="UEX2" s="6"/>
      <c r="UEY2" s="6"/>
      <c r="UEZ2" s="6"/>
      <c r="UFA2" s="6"/>
      <c r="UFB2" s="6"/>
      <c r="UFC2" s="6"/>
      <c r="UFD2" s="6"/>
      <c r="UFE2" s="6"/>
      <c r="UFF2" s="6"/>
      <c r="UFG2" s="6"/>
      <c r="UFH2" s="6"/>
      <c r="UFI2" s="6"/>
      <c r="UFJ2" s="6"/>
      <c r="UFK2" s="6"/>
      <c r="UFL2" s="6"/>
      <c r="UFM2" s="6"/>
      <c r="UFN2" s="6"/>
      <c r="UFO2" s="6"/>
      <c r="UFP2" s="6"/>
      <c r="UFQ2" s="6"/>
      <c r="UFR2" s="6"/>
      <c r="UFS2" s="6"/>
      <c r="UFT2" s="6"/>
      <c r="UFU2" s="6"/>
      <c r="UFV2" s="6"/>
      <c r="UFW2" s="6"/>
      <c r="UFX2" s="6"/>
      <c r="UFY2" s="6"/>
      <c r="UFZ2" s="6"/>
      <c r="UGA2" s="6"/>
      <c r="UGB2" s="6"/>
      <c r="UGC2" s="6"/>
      <c r="UGD2" s="6"/>
      <c r="UGE2" s="6"/>
      <c r="UGF2" s="6"/>
      <c r="UGG2" s="6"/>
      <c r="UGH2" s="6"/>
      <c r="UGI2" s="6"/>
      <c r="UGJ2" s="6"/>
      <c r="UGK2" s="6"/>
      <c r="UGL2" s="6"/>
      <c r="UGM2" s="6"/>
      <c r="UGN2" s="6"/>
      <c r="UGO2" s="6"/>
      <c r="UGP2" s="6"/>
      <c r="UGQ2" s="6"/>
      <c r="UGR2" s="6"/>
      <c r="UGS2" s="6"/>
      <c r="UGT2" s="6"/>
      <c r="UGU2" s="6"/>
      <c r="UGV2" s="6"/>
      <c r="UGW2" s="6"/>
      <c r="UGX2" s="6"/>
      <c r="UGY2" s="6"/>
      <c r="UGZ2" s="6"/>
      <c r="UHA2" s="6"/>
      <c r="UHB2" s="6"/>
      <c r="UHC2" s="6"/>
      <c r="UHD2" s="6"/>
      <c r="UHE2" s="6"/>
      <c r="UHF2" s="6"/>
      <c r="UHG2" s="6"/>
      <c r="UHH2" s="6"/>
      <c r="UHI2" s="6"/>
      <c r="UHJ2" s="6"/>
      <c r="UHK2" s="6"/>
      <c r="UHL2" s="6"/>
      <c r="UHM2" s="6"/>
      <c r="UHN2" s="6"/>
      <c r="UHO2" s="6"/>
      <c r="UHP2" s="6"/>
      <c r="UHQ2" s="6"/>
      <c r="UHR2" s="6"/>
      <c r="UHS2" s="6"/>
      <c r="UHT2" s="6"/>
      <c r="UHU2" s="6"/>
      <c r="UHV2" s="6"/>
      <c r="UHW2" s="6"/>
      <c r="UHX2" s="6"/>
      <c r="UHY2" s="6"/>
      <c r="UHZ2" s="6"/>
      <c r="UIA2" s="6"/>
      <c r="UIB2" s="6"/>
      <c r="UIC2" s="6"/>
      <c r="UID2" s="6"/>
      <c r="UIE2" s="6"/>
      <c r="UIF2" s="6"/>
      <c r="UIG2" s="6"/>
      <c r="UIH2" s="6"/>
      <c r="UII2" s="6"/>
      <c r="UIJ2" s="6"/>
      <c r="UIK2" s="6"/>
      <c r="UIL2" s="6"/>
      <c r="UIM2" s="6"/>
      <c r="UIN2" s="6"/>
      <c r="UIO2" s="6"/>
      <c r="UIP2" s="6"/>
      <c r="UIQ2" s="6"/>
      <c r="UIR2" s="6"/>
      <c r="UIS2" s="6"/>
      <c r="UIT2" s="6"/>
      <c r="UIU2" s="6"/>
      <c r="UIV2" s="6"/>
      <c r="UIW2" s="6"/>
      <c r="UIX2" s="6"/>
      <c r="UIY2" s="6"/>
      <c r="UIZ2" s="6"/>
      <c r="UJA2" s="6"/>
      <c r="UJB2" s="6"/>
      <c r="UJC2" s="6"/>
      <c r="UJD2" s="6"/>
      <c r="UJE2" s="6"/>
      <c r="UJF2" s="6"/>
      <c r="UJG2" s="6"/>
      <c r="UJH2" s="6"/>
      <c r="UJI2" s="6"/>
      <c r="UJJ2" s="6"/>
      <c r="UJK2" s="6"/>
      <c r="UJL2" s="6"/>
      <c r="UJM2" s="6"/>
      <c r="UJN2" s="6"/>
      <c r="UJO2" s="6"/>
      <c r="UJP2" s="6"/>
      <c r="UJQ2" s="6"/>
      <c r="UJR2" s="6"/>
      <c r="UJS2" s="6"/>
      <c r="UJT2" s="6"/>
      <c r="UJU2" s="6"/>
      <c r="UJV2" s="6"/>
      <c r="UJW2" s="6"/>
      <c r="UJX2" s="6"/>
      <c r="UJY2" s="6"/>
      <c r="UJZ2" s="6"/>
      <c r="UKA2" s="6"/>
      <c r="UKB2" s="6"/>
      <c r="UKC2" s="6"/>
      <c r="UKD2" s="6"/>
      <c r="UKE2" s="6"/>
      <c r="UKF2" s="6"/>
      <c r="UKG2" s="6"/>
      <c r="UKH2" s="6"/>
      <c r="UKI2" s="6"/>
      <c r="UKJ2" s="6"/>
      <c r="UKK2" s="6"/>
      <c r="UKL2" s="6"/>
      <c r="UKM2" s="6"/>
      <c r="UKN2" s="6"/>
      <c r="UKO2" s="6"/>
      <c r="UKP2" s="6"/>
      <c r="UKQ2" s="6"/>
      <c r="UKR2" s="6"/>
      <c r="UKS2" s="6"/>
      <c r="UKT2" s="6"/>
      <c r="UKU2" s="6"/>
      <c r="UKV2" s="6"/>
      <c r="UKW2" s="6"/>
      <c r="UKX2" s="6"/>
      <c r="UKY2" s="6"/>
      <c r="UKZ2" s="6"/>
      <c r="ULA2" s="6"/>
      <c r="ULB2" s="6"/>
      <c r="ULC2" s="6"/>
      <c r="ULD2" s="6"/>
      <c r="ULE2" s="6"/>
      <c r="ULF2" s="6"/>
      <c r="ULG2" s="6"/>
      <c r="ULH2" s="6"/>
      <c r="ULI2" s="6"/>
      <c r="ULJ2" s="6"/>
      <c r="ULK2" s="6"/>
      <c r="ULL2" s="6"/>
      <c r="ULM2" s="6"/>
      <c r="ULN2" s="6"/>
      <c r="ULO2" s="6"/>
      <c r="ULP2" s="6"/>
      <c r="ULQ2" s="6"/>
      <c r="ULR2" s="6"/>
      <c r="ULS2" s="6"/>
      <c r="ULT2" s="6"/>
      <c r="ULU2" s="6"/>
      <c r="ULV2" s="6"/>
      <c r="ULW2" s="6"/>
      <c r="ULX2" s="6"/>
      <c r="ULY2" s="6"/>
      <c r="ULZ2" s="6"/>
      <c r="UMA2" s="6"/>
      <c r="UMB2" s="6"/>
      <c r="UMC2" s="6"/>
      <c r="UMD2" s="6"/>
      <c r="UME2" s="6"/>
      <c r="UMF2" s="6"/>
      <c r="UMG2" s="6"/>
      <c r="UMH2" s="6"/>
      <c r="UMI2" s="6"/>
      <c r="UMJ2" s="6"/>
      <c r="UMK2" s="6"/>
      <c r="UML2" s="6"/>
      <c r="UMM2" s="6"/>
      <c r="UMN2" s="6"/>
      <c r="UMO2" s="6"/>
      <c r="UMP2" s="6"/>
      <c r="UMQ2" s="6"/>
      <c r="UMR2" s="6"/>
      <c r="UMS2" s="6"/>
      <c r="UMT2" s="6"/>
      <c r="UMU2" s="6"/>
      <c r="UMV2" s="6"/>
      <c r="UMW2" s="6"/>
      <c r="UMX2" s="6"/>
      <c r="UMY2" s="6"/>
      <c r="UMZ2" s="6"/>
      <c r="UNA2" s="6"/>
      <c r="UNB2" s="6"/>
      <c r="UNC2" s="6"/>
      <c r="UND2" s="6"/>
      <c r="UNE2" s="6"/>
      <c r="UNF2" s="6"/>
      <c r="UNG2" s="6"/>
      <c r="UNH2" s="6"/>
      <c r="UNI2" s="6"/>
      <c r="UNJ2" s="6"/>
      <c r="UNK2" s="6"/>
      <c r="UNL2" s="6"/>
      <c r="UNM2" s="6"/>
      <c r="UNN2" s="6"/>
      <c r="UNO2" s="6"/>
      <c r="UNP2" s="6"/>
      <c r="UNQ2" s="6"/>
      <c r="UNR2" s="6"/>
      <c r="UNS2" s="6"/>
      <c r="UNT2" s="6"/>
      <c r="UNU2" s="6"/>
      <c r="UNV2" s="6"/>
      <c r="UNW2" s="6"/>
      <c r="UNX2" s="6"/>
      <c r="UNY2" s="6"/>
      <c r="UNZ2" s="6"/>
      <c r="UOA2" s="6"/>
      <c r="UOB2" s="6"/>
      <c r="UOC2" s="6"/>
      <c r="UOD2" s="6"/>
      <c r="UOE2" s="6"/>
      <c r="UOF2" s="6"/>
      <c r="UOG2" s="6"/>
      <c r="UOH2" s="6"/>
      <c r="UOI2" s="6"/>
      <c r="UOJ2" s="6"/>
      <c r="UOK2" s="6"/>
      <c r="UOL2" s="6"/>
      <c r="UOM2" s="6"/>
      <c r="UON2" s="6"/>
      <c r="UOO2" s="6"/>
      <c r="UOP2" s="6"/>
      <c r="UOQ2" s="6"/>
      <c r="UOR2" s="6"/>
      <c r="UOS2" s="6"/>
      <c r="UOT2" s="6"/>
      <c r="UOU2" s="6"/>
      <c r="UOV2" s="6"/>
      <c r="UOW2" s="6"/>
      <c r="UOX2" s="6"/>
      <c r="UOY2" s="6"/>
      <c r="UOZ2" s="6"/>
      <c r="UPA2" s="6"/>
      <c r="UPB2" s="6"/>
      <c r="UPC2" s="6"/>
      <c r="UPD2" s="6"/>
      <c r="UPE2" s="6"/>
      <c r="UPF2" s="6"/>
      <c r="UPG2" s="6"/>
      <c r="UPH2" s="6"/>
      <c r="UPI2" s="6"/>
      <c r="UPJ2" s="6"/>
      <c r="UPK2" s="6"/>
      <c r="UPL2" s="6"/>
      <c r="UPM2" s="6"/>
      <c r="UPN2" s="6"/>
      <c r="UPO2" s="6"/>
      <c r="UPP2" s="6"/>
      <c r="UPQ2" s="6"/>
      <c r="UPR2" s="6"/>
      <c r="UPS2" s="6"/>
      <c r="UPT2" s="6"/>
      <c r="UPU2" s="6"/>
      <c r="UPV2" s="6"/>
      <c r="UPW2" s="6"/>
      <c r="UPX2" s="6"/>
      <c r="UPY2" s="6"/>
      <c r="UPZ2" s="6"/>
      <c r="UQA2" s="6"/>
      <c r="UQB2" s="6"/>
      <c r="UQC2" s="6"/>
      <c r="UQD2" s="6"/>
      <c r="UQE2" s="6"/>
      <c r="UQF2" s="6"/>
      <c r="UQG2" s="6"/>
      <c r="UQH2" s="6"/>
      <c r="UQI2" s="6"/>
      <c r="UQJ2" s="6"/>
      <c r="UQK2" s="6"/>
      <c r="UQL2" s="6"/>
      <c r="UQM2" s="6"/>
      <c r="UQN2" s="6"/>
      <c r="UQO2" s="6"/>
      <c r="UQP2" s="6"/>
      <c r="UQQ2" s="6"/>
      <c r="UQR2" s="6"/>
      <c r="UQS2" s="6"/>
      <c r="UQT2" s="6"/>
      <c r="UQU2" s="6"/>
      <c r="UQV2" s="6"/>
      <c r="UQW2" s="6"/>
      <c r="UQX2" s="6"/>
      <c r="UQY2" s="6"/>
      <c r="UQZ2" s="6"/>
      <c r="URA2" s="6"/>
      <c r="URB2" s="6"/>
      <c r="URC2" s="6"/>
      <c r="URD2" s="6"/>
      <c r="URE2" s="6"/>
      <c r="URF2" s="6"/>
      <c r="URG2" s="6"/>
      <c r="URH2" s="6"/>
      <c r="URI2" s="6"/>
      <c r="URJ2" s="6"/>
      <c r="URK2" s="6"/>
      <c r="URL2" s="6"/>
      <c r="URM2" s="6"/>
      <c r="URN2" s="6"/>
      <c r="URO2" s="6"/>
      <c r="URP2" s="6"/>
      <c r="URQ2" s="6"/>
      <c r="URR2" s="6"/>
      <c r="URS2" s="6"/>
      <c r="URT2" s="6"/>
      <c r="URU2" s="6"/>
      <c r="URV2" s="6"/>
      <c r="URW2" s="6"/>
      <c r="URX2" s="6"/>
      <c r="URY2" s="6"/>
      <c r="URZ2" s="6"/>
      <c r="USA2" s="6"/>
      <c r="USB2" s="6"/>
      <c r="USC2" s="6"/>
      <c r="USD2" s="6"/>
      <c r="USE2" s="6"/>
      <c r="USF2" s="6"/>
      <c r="USG2" s="6"/>
      <c r="USH2" s="6"/>
      <c r="USI2" s="6"/>
      <c r="USJ2" s="6"/>
      <c r="USK2" s="6"/>
      <c r="USL2" s="6"/>
      <c r="USM2" s="6"/>
      <c r="USN2" s="6"/>
      <c r="USO2" s="6"/>
      <c r="USP2" s="6"/>
      <c r="USQ2" s="6"/>
      <c r="USR2" s="6"/>
      <c r="USS2" s="6"/>
      <c r="UST2" s="6"/>
      <c r="USU2" s="6"/>
      <c r="USV2" s="6"/>
      <c r="USW2" s="6"/>
      <c r="USX2" s="6"/>
      <c r="USY2" s="6"/>
      <c r="USZ2" s="6"/>
      <c r="UTA2" s="6"/>
      <c r="UTB2" s="6"/>
      <c r="UTC2" s="6"/>
      <c r="UTD2" s="6"/>
      <c r="UTE2" s="6"/>
      <c r="UTF2" s="6"/>
      <c r="UTG2" s="6"/>
      <c r="UTH2" s="6"/>
      <c r="UTI2" s="6"/>
      <c r="UTJ2" s="6"/>
      <c r="UTK2" s="6"/>
      <c r="UTL2" s="6"/>
      <c r="UTM2" s="6"/>
      <c r="UTN2" s="6"/>
      <c r="UTO2" s="6"/>
      <c r="UTP2" s="6"/>
      <c r="UTQ2" s="6"/>
      <c r="UTR2" s="6"/>
      <c r="UTS2" s="6"/>
      <c r="UTT2" s="6"/>
      <c r="UTU2" s="6"/>
      <c r="UTV2" s="6"/>
      <c r="UTW2" s="6"/>
      <c r="UTX2" s="6"/>
      <c r="UTY2" s="6"/>
      <c r="UTZ2" s="6"/>
      <c r="UUA2" s="6"/>
      <c r="UUB2" s="6"/>
      <c r="UUC2" s="6"/>
      <c r="UUD2" s="6"/>
      <c r="UUE2" s="6"/>
      <c r="UUF2" s="6"/>
      <c r="UUG2" s="6"/>
      <c r="UUH2" s="6"/>
      <c r="UUI2" s="6"/>
      <c r="UUJ2" s="6"/>
      <c r="UUK2" s="6"/>
      <c r="UUL2" s="6"/>
      <c r="UUM2" s="6"/>
      <c r="UUN2" s="6"/>
      <c r="UUO2" s="6"/>
      <c r="UUP2" s="6"/>
      <c r="UUQ2" s="6"/>
      <c r="UUR2" s="6"/>
      <c r="UUS2" s="6"/>
      <c r="UUT2" s="6"/>
      <c r="UUU2" s="6"/>
      <c r="UUV2" s="6"/>
      <c r="UUW2" s="6"/>
      <c r="UUX2" s="6"/>
      <c r="UUY2" s="6"/>
      <c r="UUZ2" s="6"/>
      <c r="UVA2" s="6"/>
      <c r="UVB2" s="6"/>
      <c r="UVC2" s="6"/>
      <c r="UVD2" s="6"/>
      <c r="UVE2" s="6"/>
      <c r="UVF2" s="6"/>
      <c r="UVG2" s="6"/>
      <c r="UVH2" s="6"/>
      <c r="UVI2" s="6"/>
      <c r="UVJ2" s="6"/>
      <c r="UVK2" s="6"/>
      <c r="UVL2" s="6"/>
      <c r="UVM2" s="6"/>
      <c r="UVN2" s="6"/>
      <c r="UVO2" s="6"/>
      <c r="UVP2" s="6"/>
      <c r="UVQ2" s="6"/>
      <c r="UVR2" s="6"/>
      <c r="UVS2" s="6"/>
      <c r="UVT2" s="6"/>
      <c r="UVU2" s="6"/>
      <c r="UVV2" s="6"/>
      <c r="UVW2" s="6"/>
      <c r="UVX2" s="6"/>
      <c r="UVY2" s="6"/>
      <c r="UVZ2" s="6"/>
      <c r="UWA2" s="6"/>
      <c r="UWB2" s="6"/>
      <c r="UWC2" s="6"/>
      <c r="UWD2" s="6"/>
      <c r="UWE2" s="6"/>
      <c r="UWF2" s="6"/>
      <c r="UWG2" s="6"/>
      <c r="UWH2" s="6"/>
      <c r="UWI2" s="6"/>
      <c r="UWJ2" s="6"/>
      <c r="UWK2" s="6"/>
      <c r="UWL2" s="6"/>
      <c r="UWM2" s="6"/>
      <c r="UWN2" s="6"/>
      <c r="UWO2" s="6"/>
      <c r="UWP2" s="6"/>
      <c r="UWQ2" s="6"/>
      <c r="UWR2" s="6"/>
      <c r="UWS2" s="6"/>
      <c r="UWT2" s="6"/>
      <c r="UWU2" s="6"/>
      <c r="UWV2" s="6"/>
      <c r="UWW2" s="6"/>
      <c r="UWX2" s="6"/>
      <c r="UWY2" s="6"/>
      <c r="UWZ2" s="6"/>
      <c r="UXA2" s="6"/>
      <c r="UXB2" s="6"/>
      <c r="UXC2" s="6"/>
      <c r="UXD2" s="6"/>
      <c r="UXE2" s="6"/>
      <c r="UXF2" s="6"/>
      <c r="UXG2" s="6"/>
      <c r="UXH2" s="6"/>
      <c r="UXI2" s="6"/>
      <c r="UXJ2" s="6"/>
      <c r="UXK2" s="6"/>
      <c r="UXL2" s="6"/>
      <c r="UXM2" s="6"/>
      <c r="UXN2" s="6"/>
      <c r="UXO2" s="6"/>
      <c r="UXP2" s="6"/>
      <c r="UXQ2" s="6"/>
      <c r="UXR2" s="6"/>
      <c r="UXS2" s="6"/>
      <c r="UXT2" s="6"/>
      <c r="UXU2" s="6"/>
      <c r="UXV2" s="6"/>
      <c r="UXW2" s="6"/>
      <c r="UXX2" s="6"/>
      <c r="UXY2" s="6"/>
      <c r="UXZ2" s="6"/>
      <c r="UYA2" s="6"/>
      <c r="UYB2" s="6"/>
      <c r="UYC2" s="6"/>
      <c r="UYD2" s="6"/>
      <c r="UYE2" s="6"/>
      <c r="UYF2" s="6"/>
      <c r="UYG2" s="6"/>
      <c r="UYH2" s="6"/>
      <c r="UYI2" s="6"/>
      <c r="UYJ2" s="6"/>
      <c r="UYK2" s="6"/>
      <c r="UYL2" s="6"/>
      <c r="UYM2" s="6"/>
      <c r="UYN2" s="6"/>
      <c r="UYO2" s="6"/>
      <c r="UYP2" s="6"/>
      <c r="UYQ2" s="6"/>
      <c r="UYR2" s="6"/>
      <c r="UYS2" s="6"/>
      <c r="UYT2" s="6"/>
      <c r="UYU2" s="6"/>
      <c r="UYV2" s="6"/>
      <c r="UYW2" s="6"/>
      <c r="UYX2" s="6"/>
      <c r="UYY2" s="6"/>
      <c r="UYZ2" s="6"/>
      <c r="UZA2" s="6"/>
      <c r="UZB2" s="6"/>
      <c r="UZC2" s="6"/>
      <c r="UZD2" s="6"/>
      <c r="UZE2" s="6"/>
      <c r="UZF2" s="6"/>
      <c r="UZG2" s="6"/>
      <c r="UZH2" s="6"/>
      <c r="UZI2" s="6"/>
      <c r="UZJ2" s="6"/>
      <c r="UZK2" s="6"/>
      <c r="UZL2" s="6"/>
      <c r="UZM2" s="6"/>
      <c r="UZN2" s="6"/>
      <c r="UZO2" s="6"/>
      <c r="UZP2" s="6"/>
      <c r="UZQ2" s="6"/>
      <c r="UZR2" s="6"/>
      <c r="UZS2" s="6"/>
      <c r="UZT2" s="6"/>
      <c r="UZU2" s="6"/>
      <c r="UZV2" s="6"/>
      <c r="UZW2" s="6"/>
      <c r="UZX2" s="6"/>
      <c r="UZY2" s="6"/>
      <c r="UZZ2" s="6"/>
      <c r="VAA2" s="6"/>
      <c r="VAB2" s="6"/>
      <c r="VAC2" s="6"/>
      <c r="VAD2" s="6"/>
      <c r="VAE2" s="6"/>
      <c r="VAF2" s="6"/>
      <c r="VAG2" s="6"/>
      <c r="VAH2" s="6"/>
      <c r="VAI2" s="6"/>
      <c r="VAJ2" s="6"/>
      <c r="VAK2" s="6"/>
      <c r="VAL2" s="6"/>
      <c r="VAM2" s="6"/>
      <c r="VAN2" s="6"/>
      <c r="VAO2" s="6"/>
      <c r="VAP2" s="6"/>
      <c r="VAQ2" s="6"/>
      <c r="VAR2" s="6"/>
      <c r="VAS2" s="6"/>
      <c r="VAT2" s="6"/>
      <c r="VAU2" s="6"/>
      <c r="VAV2" s="6"/>
      <c r="VAW2" s="6"/>
      <c r="VAX2" s="6"/>
      <c r="VAY2" s="6"/>
      <c r="VAZ2" s="6"/>
      <c r="VBA2" s="6"/>
      <c r="VBB2" s="6"/>
      <c r="VBC2" s="6"/>
      <c r="VBD2" s="6"/>
      <c r="VBE2" s="6"/>
      <c r="VBF2" s="6"/>
      <c r="VBG2" s="6"/>
      <c r="VBH2" s="6"/>
      <c r="VBI2" s="6"/>
      <c r="VBJ2" s="6"/>
      <c r="VBK2" s="6"/>
      <c r="VBL2" s="6"/>
      <c r="VBM2" s="6"/>
      <c r="VBN2" s="6"/>
      <c r="VBO2" s="6"/>
      <c r="VBP2" s="6"/>
      <c r="VBQ2" s="6"/>
      <c r="VBR2" s="6"/>
      <c r="VBS2" s="6"/>
      <c r="VBT2" s="6"/>
      <c r="VBU2" s="6"/>
      <c r="VBV2" s="6"/>
      <c r="VBW2" s="6"/>
      <c r="VBX2" s="6"/>
      <c r="VBY2" s="6"/>
      <c r="VBZ2" s="6"/>
      <c r="VCA2" s="6"/>
      <c r="VCB2" s="6"/>
      <c r="VCC2" s="6"/>
      <c r="VCD2" s="6"/>
      <c r="VCE2" s="6"/>
      <c r="VCF2" s="6"/>
      <c r="VCG2" s="6"/>
      <c r="VCH2" s="6"/>
      <c r="VCI2" s="6"/>
      <c r="VCJ2" s="6"/>
      <c r="VCK2" s="6"/>
      <c r="VCL2" s="6"/>
      <c r="VCM2" s="6"/>
      <c r="VCN2" s="6"/>
      <c r="VCO2" s="6"/>
      <c r="VCP2" s="6"/>
      <c r="VCQ2" s="6"/>
      <c r="VCR2" s="6"/>
      <c r="VCS2" s="6"/>
      <c r="VCT2" s="6"/>
      <c r="VCU2" s="6"/>
      <c r="VCV2" s="6"/>
      <c r="VCW2" s="6"/>
      <c r="VCX2" s="6"/>
      <c r="VCY2" s="6"/>
      <c r="VCZ2" s="6"/>
      <c r="VDA2" s="6"/>
      <c r="VDB2" s="6"/>
      <c r="VDC2" s="6"/>
      <c r="VDD2" s="6"/>
      <c r="VDE2" s="6"/>
      <c r="VDF2" s="6"/>
      <c r="VDG2" s="6"/>
      <c r="VDH2" s="6"/>
      <c r="VDI2" s="6"/>
      <c r="VDJ2" s="6"/>
      <c r="VDK2" s="6"/>
      <c r="VDL2" s="6"/>
      <c r="VDM2" s="6"/>
      <c r="VDN2" s="6"/>
      <c r="VDO2" s="6"/>
      <c r="VDP2" s="6"/>
      <c r="VDQ2" s="6"/>
      <c r="VDR2" s="6"/>
      <c r="VDS2" s="6"/>
      <c r="VDT2" s="6"/>
      <c r="VDU2" s="6"/>
      <c r="VDV2" s="6"/>
      <c r="VDW2" s="6"/>
      <c r="VDX2" s="6"/>
      <c r="VDY2" s="6"/>
      <c r="VDZ2" s="6"/>
      <c r="VEA2" s="6"/>
      <c r="VEB2" s="6"/>
      <c r="VEC2" s="6"/>
      <c r="VED2" s="6"/>
      <c r="VEE2" s="6"/>
      <c r="VEF2" s="6"/>
      <c r="VEG2" s="6"/>
      <c r="VEH2" s="6"/>
      <c r="VEI2" s="6"/>
      <c r="VEJ2" s="6"/>
      <c r="VEK2" s="6"/>
      <c r="VEL2" s="6"/>
      <c r="VEM2" s="6"/>
      <c r="VEN2" s="6"/>
      <c r="VEO2" s="6"/>
      <c r="VEP2" s="6"/>
      <c r="VEQ2" s="6"/>
      <c r="VER2" s="6"/>
      <c r="VES2" s="6"/>
      <c r="VET2" s="6"/>
      <c r="VEU2" s="6"/>
      <c r="VEV2" s="6"/>
      <c r="VEW2" s="6"/>
      <c r="VEX2" s="6"/>
      <c r="VEY2" s="6"/>
      <c r="VEZ2" s="6"/>
      <c r="VFA2" s="6"/>
      <c r="VFB2" s="6"/>
      <c r="VFC2" s="6"/>
      <c r="VFD2" s="6"/>
      <c r="VFE2" s="6"/>
      <c r="VFF2" s="6"/>
      <c r="VFG2" s="6"/>
      <c r="VFH2" s="6"/>
      <c r="VFI2" s="6"/>
      <c r="VFJ2" s="6"/>
      <c r="VFK2" s="6"/>
      <c r="VFL2" s="6"/>
      <c r="VFM2" s="6"/>
      <c r="VFN2" s="6"/>
      <c r="VFO2" s="6"/>
      <c r="VFP2" s="6"/>
      <c r="VFQ2" s="6"/>
      <c r="VFR2" s="6"/>
      <c r="VFS2" s="6"/>
      <c r="VFT2" s="6"/>
      <c r="VFU2" s="6"/>
      <c r="VFV2" s="6"/>
      <c r="VFW2" s="6"/>
      <c r="VFX2" s="6"/>
      <c r="VFY2" s="6"/>
      <c r="VFZ2" s="6"/>
      <c r="VGA2" s="6"/>
      <c r="VGB2" s="6"/>
      <c r="VGC2" s="6"/>
      <c r="VGD2" s="6"/>
      <c r="VGE2" s="6"/>
      <c r="VGF2" s="6"/>
      <c r="VGG2" s="6"/>
      <c r="VGH2" s="6"/>
      <c r="VGI2" s="6"/>
      <c r="VGJ2" s="6"/>
      <c r="VGK2" s="6"/>
      <c r="VGL2" s="6"/>
      <c r="VGM2" s="6"/>
      <c r="VGN2" s="6"/>
      <c r="VGO2" s="6"/>
      <c r="VGP2" s="6"/>
      <c r="VGQ2" s="6"/>
      <c r="VGR2" s="6"/>
      <c r="VGS2" s="6"/>
      <c r="VGT2" s="6"/>
      <c r="VGU2" s="6"/>
      <c r="VGV2" s="6"/>
      <c r="VGW2" s="6"/>
      <c r="VGX2" s="6"/>
      <c r="VGY2" s="6"/>
      <c r="VGZ2" s="6"/>
      <c r="VHA2" s="6"/>
      <c r="VHB2" s="6"/>
      <c r="VHC2" s="6"/>
      <c r="VHD2" s="6"/>
      <c r="VHE2" s="6"/>
      <c r="VHF2" s="6"/>
      <c r="VHG2" s="6"/>
      <c r="VHH2" s="6"/>
      <c r="VHI2" s="6"/>
      <c r="VHJ2" s="6"/>
      <c r="VHK2" s="6"/>
      <c r="VHL2" s="6"/>
      <c r="VHM2" s="6"/>
      <c r="VHN2" s="6"/>
      <c r="VHO2" s="6"/>
      <c r="VHP2" s="6"/>
      <c r="VHQ2" s="6"/>
      <c r="VHR2" s="6"/>
      <c r="VHS2" s="6"/>
      <c r="VHT2" s="6"/>
      <c r="VHU2" s="6"/>
      <c r="VHV2" s="6"/>
      <c r="VHW2" s="6"/>
      <c r="VHX2" s="6"/>
      <c r="VHY2" s="6"/>
      <c r="VHZ2" s="6"/>
      <c r="VIA2" s="6"/>
      <c r="VIB2" s="6"/>
      <c r="VIC2" s="6"/>
      <c r="VID2" s="6"/>
      <c r="VIE2" s="6"/>
      <c r="VIF2" s="6"/>
      <c r="VIG2" s="6"/>
      <c r="VIH2" s="6"/>
      <c r="VII2" s="6"/>
      <c r="VIJ2" s="6"/>
      <c r="VIK2" s="6"/>
      <c r="VIL2" s="6"/>
      <c r="VIM2" s="6"/>
      <c r="VIN2" s="6"/>
      <c r="VIO2" s="6"/>
      <c r="VIP2" s="6"/>
      <c r="VIQ2" s="6"/>
      <c r="VIR2" s="6"/>
      <c r="VIS2" s="6"/>
      <c r="VIT2" s="6"/>
      <c r="VIU2" s="6"/>
      <c r="VIV2" s="6"/>
      <c r="VIW2" s="6"/>
      <c r="VIX2" s="6"/>
      <c r="VIY2" s="6"/>
      <c r="VIZ2" s="6"/>
      <c r="VJA2" s="6"/>
      <c r="VJB2" s="6"/>
      <c r="VJC2" s="6"/>
      <c r="VJD2" s="6"/>
      <c r="VJE2" s="6"/>
      <c r="VJF2" s="6"/>
      <c r="VJG2" s="6"/>
      <c r="VJH2" s="6"/>
      <c r="VJI2" s="6"/>
      <c r="VJJ2" s="6"/>
      <c r="VJK2" s="6"/>
      <c r="VJL2" s="6"/>
      <c r="VJM2" s="6"/>
      <c r="VJN2" s="6"/>
      <c r="VJO2" s="6"/>
      <c r="VJP2" s="6"/>
      <c r="VJQ2" s="6"/>
      <c r="VJR2" s="6"/>
      <c r="VJS2" s="6"/>
      <c r="VJT2" s="6"/>
      <c r="VJU2" s="6"/>
      <c r="VJV2" s="6"/>
      <c r="VJW2" s="6"/>
      <c r="VJX2" s="6"/>
      <c r="VJY2" s="6"/>
      <c r="VJZ2" s="6"/>
      <c r="VKA2" s="6"/>
      <c r="VKB2" s="6"/>
      <c r="VKC2" s="6"/>
      <c r="VKD2" s="6"/>
      <c r="VKE2" s="6"/>
      <c r="VKF2" s="6"/>
      <c r="VKG2" s="6"/>
      <c r="VKH2" s="6"/>
      <c r="VKI2" s="6"/>
      <c r="VKJ2" s="6"/>
      <c r="VKK2" s="6"/>
      <c r="VKL2" s="6"/>
      <c r="VKM2" s="6"/>
      <c r="VKN2" s="6"/>
      <c r="VKO2" s="6"/>
      <c r="VKP2" s="6"/>
      <c r="VKQ2" s="6"/>
      <c r="VKR2" s="6"/>
      <c r="VKS2" s="6"/>
      <c r="VKT2" s="6"/>
      <c r="VKU2" s="6"/>
      <c r="VKV2" s="6"/>
      <c r="VKW2" s="6"/>
      <c r="VKX2" s="6"/>
      <c r="VKY2" s="6"/>
      <c r="VKZ2" s="6"/>
      <c r="VLA2" s="6"/>
      <c r="VLB2" s="6"/>
      <c r="VLC2" s="6"/>
      <c r="VLD2" s="6"/>
      <c r="VLE2" s="6"/>
      <c r="VLF2" s="6"/>
      <c r="VLG2" s="6"/>
      <c r="VLH2" s="6"/>
      <c r="VLI2" s="6"/>
      <c r="VLJ2" s="6"/>
      <c r="VLK2" s="6"/>
      <c r="VLL2" s="6"/>
      <c r="VLM2" s="6"/>
      <c r="VLN2" s="6"/>
      <c r="VLO2" s="6"/>
      <c r="VLP2" s="6"/>
      <c r="VLQ2" s="6"/>
      <c r="VLR2" s="6"/>
      <c r="VLS2" s="6"/>
      <c r="VLT2" s="6"/>
      <c r="VLU2" s="6"/>
      <c r="VLV2" s="6"/>
      <c r="VLW2" s="6"/>
      <c r="VLX2" s="6"/>
      <c r="VLY2" s="6"/>
      <c r="VLZ2" s="6"/>
      <c r="VMA2" s="6"/>
      <c r="VMB2" s="6"/>
      <c r="VMC2" s="6"/>
      <c r="VMD2" s="6"/>
      <c r="VME2" s="6"/>
      <c r="VMF2" s="6"/>
      <c r="VMG2" s="6"/>
      <c r="VMH2" s="6"/>
      <c r="VMI2" s="6"/>
      <c r="VMJ2" s="6"/>
      <c r="VMK2" s="6"/>
      <c r="VML2" s="6"/>
      <c r="VMM2" s="6"/>
      <c r="VMN2" s="6"/>
      <c r="VMO2" s="6"/>
      <c r="VMP2" s="6"/>
      <c r="VMQ2" s="6"/>
      <c r="VMR2" s="6"/>
      <c r="VMS2" s="6"/>
      <c r="VMT2" s="6"/>
      <c r="VMU2" s="6"/>
      <c r="VMV2" s="6"/>
      <c r="VMW2" s="6"/>
      <c r="VMX2" s="6"/>
      <c r="VMY2" s="6"/>
      <c r="VMZ2" s="6"/>
      <c r="VNA2" s="6"/>
      <c r="VNB2" s="6"/>
      <c r="VNC2" s="6"/>
      <c r="VND2" s="6"/>
      <c r="VNE2" s="6"/>
      <c r="VNF2" s="6"/>
      <c r="VNG2" s="6"/>
      <c r="VNH2" s="6"/>
      <c r="VNI2" s="6"/>
      <c r="VNJ2" s="6"/>
      <c r="VNK2" s="6"/>
      <c r="VNL2" s="6"/>
      <c r="VNM2" s="6"/>
      <c r="VNN2" s="6"/>
      <c r="VNO2" s="6"/>
      <c r="VNP2" s="6"/>
      <c r="VNQ2" s="6"/>
      <c r="VNR2" s="6"/>
      <c r="VNS2" s="6"/>
      <c r="VNT2" s="6"/>
      <c r="VNU2" s="6"/>
      <c r="VNV2" s="6"/>
      <c r="VNW2" s="6"/>
      <c r="VNX2" s="6"/>
      <c r="VNY2" s="6"/>
      <c r="VNZ2" s="6"/>
      <c r="VOA2" s="6"/>
      <c r="VOB2" s="6"/>
      <c r="VOC2" s="6"/>
      <c r="VOD2" s="6"/>
      <c r="VOE2" s="6"/>
      <c r="VOF2" s="6"/>
      <c r="VOG2" s="6"/>
      <c r="VOH2" s="6"/>
      <c r="VOI2" s="6"/>
      <c r="VOJ2" s="6"/>
      <c r="VOK2" s="6"/>
      <c r="VOL2" s="6"/>
      <c r="VOM2" s="6"/>
      <c r="VON2" s="6"/>
      <c r="VOO2" s="6"/>
      <c r="VOP2" s="6"/>
      <c r="VOQ2" s="6"/>
      <c r="VOR2" s="6"/>
      <c r="VOS2" s="6"/>
      <c r="VOT2" s="6"/>
      <c r="VOU2" s="6"/>
      <c r="VOV2" s="6"/>
      <c r="VOW2" s="6"/>
      <c r="VOX2" s="6"/>
      <c r="VOY2" s="6"/>
      <c r="VOZ2" s="6"/>
      <c r="VPA2" s="6"/>
      <c r="VPB2" s="6"/>
      <c r="VPC2" s="6"/>
      <c r="VPD2" s="6"/>
      <c r="VPE2" s="6"/>
      <c r="VPF2" s="6"/>
      <c r="VPG2" s="6"/>
      <c r="VPH2" s="6"/>
      <c r="VPI2" s="6"/>
      <c r="VPJ2" s="6"/>
      <c r="VPK2" s="6"/>
      <c r="VPL2" s="6"/>
      <c r="VPM2" s="6"/>
      <c r="VPN2" s="6"/>
      <c r="VPO2" s="6"/>
      <c r="VPP2" s="6"/>
      <c r="VPQ2" s="6"/>
      <c r="VPR2" s="6"/>
      <c r="VPS2" s="6"/>
      <c r="VPT2" s="6"/>
      <c r="VPU2" s="6"/>
      <c r="VPV2" s="6"/>
      <c r="VPW2" s="6"/>
      <c r="VPX2" s="6"/>
      <c r="VPY2" s="6"/>
      <c r="VPZ2" s="6"/>
      <c r="VQA2" s="6"/>
      <c r="VQB2" s="6"/>
      <c r="VQC2" s="6"/>
      <c r="VQD2" s="6"/>
      <c r="VQE2" s="6"/>
      <c r="VQF2" s="6"/>
      <c r="VQG2" s="6"/>
      <c r="VQH2" s="6"/>
      <c r="VQI2" s="6"/>
      <c r="VQJ2" s="6"/>
      <c r="VQK2" s="6"/>
      <c r="VQL2" s="6"/>
      <c r="VQM2" s="6"/>
      <c r="VQN2" s="6"/>
      <c r="VQO2" s="6"/>
      <c r="VQP2" s="6"/>
      <c r="VQQ2" s="6"/>
      <c r="VQR2" s="6"/>
      <c r="VQS2" s="6"/>
      <c r="VQT2" s="6"/>
      <c r="VQU2" s="6"/>
      <c r="VQV2" s="6"/>
      <c r="VQW2" s="6"/>
      <c r="VQX2" s="6"/>
      <c r="VQY2" s="6"/>
      <c r="VQZ2" s="6"/>
      <c r="VRA2" s="6"/>
      <c r="VRB2" s="6"/>
      <c r="VRC2" s="6"/>
      <c r="VRD2" s="6"/>
      <c r="VRE2" s="6"/>
      <c r="VRF2" s="6"/>
      <c r="VRG2" s="6"/>
      <c r="VRH2" s="6"/>
      <c r="VRI2" s="6"/>
      <c r="VRJ2" s="6"/>
      <c r="VRK2" s="6"/>
      <c r="VRL2" s="6"/>
      <c r="VRM2" s="6"/>
      <c r="VRN2" s="6"/>
      <c r="VRO2" s="6"/>
      <c r="VRP2" s="6"/>
      <c r="VRQ2" s="6"/>
      <c r="VRR2" s="6"/>
      <c r="VRS2" s="6"/>
      <c r="VRT2" s="6"/>
      <c r="VRU2" s="6"/>
      <c r="VRV2" s="6"/>
      <c r="VRW2" s="6"/>
      <c r="VRX2" s="6"/>
      <c r="VRY2" s="6"/>
      <c r="VRZ2" s="6"/>
      <c r="VSA2" s="6"/>
      <c r="VSB2" s="6"/>
      <c r="VSC2" s="6"/>
      <c r="VSD2" s="6"/>
      <c r="VSE2" s="6"/>
      <c r="VSF2" s="6"/>
      <c r="VSG2" s="6"/>
      <c r="VSH2" s="6"/>
      <c r="VSI2" s="6"/>
      <c r="VSJ2" s="6"/>
      <c r="VSK2" s="6"/>
      <c r="VSL2" s="6"/>
      <c r="VSM2" s="6"/>
      <c r="VSN2" s="6"/>
      <c r="VSO2" s="6"/>
      <c r="VSP2" s="6"/>
      <c r="VSQ2" s="6"/>
      <c r="VSR2" s="6"/>
      <c r="VSS2" s="6"/>
      <c r="VST2" s="6"/>
      <c r="VSU2" s="6"/>
      <c r="VSV2" s="6"/>
      <c r="VSW2" s="6"/>
      <c r="VSX2" s="6"/>
      <c r="VSY2" s="6"/>
      <c r="VSZ2" s="6"/>
      <c r="VTA2" s="6"/>
      <c r="VTB2" s="6"/>
      <c r="VTC2" s="6"/>
      <c r="VTD2" s="6"/>
      <c r="VTE2" s="6"/>
      <c r="VTF2" s="6"/>
      <c r="VTG2" s="6"/>
      <c r="VTH2" s="6"/>
      <c r="VTI2" s="6"/>
      <c r="VTJ2" s="6"/>
      <c r="VTK2" s="6"/>
      <c r="VTL2" s="6"/>
      <c r="VTM2" s="6"/>
      <c r="VTN2" s="6"/>
      <c r="VTO2" s="6"/>
      <c r="VTP2" s="6"/>
      <c r="VTQ2" s="6"/>
      <c r="VTR2" s="6"/>
      <c r="VTS2" s="6"/>
      <c r="VTT2" s="6"/>
      <c r="VTU2" s="6"/>
      <c r="VTV2" s="6"/>
      <c r="VTW2" s="6"/>
      <c r="VTX2" s="6"/>
      <c r="VTY2" s="6"/>
      <c r="VTZ2" s="6"/>
      <c r="VUA2" s="6"/>
      <c r="VUB2" s="6"/>
      <c r="VUC2" s="6"/>
      <c r="VUD2" s="6"/>
      <c r="VUE2" s="6"/>
      <c r="VUF2" s="6"/>
      <c r="VUG2" s="6"/>
      <c r="VUH2" s="6"/>
      <c r="VUI2" s="6"/>
      <c r="VUJ2" s="6"/>
      <c r="VUK2" s="6"/>
      <c r="VUL2" s="6"/>
      <c r="VUM2" s="6"/>
      <c r="VUN2" s="6"/>
      <c r="VUO2" s="6"/>
      <c r="VUP2" s="6"/>
      <c r="VUQ2" s="6"/>
      <c r="VUR2" s="6"/>
      <c r="VUS2" s="6"/>
      <c r="VUT2" s="6"/>
      <c r="VUU2" s="6"/>
      <c r="VUV2" s="6"/>
      <c r="VUW2" s="6"/>
      <c r="VUX2" s="6"/>
      <c r="VUY2" s="6"/>
      <c r="VUZ2" s="6"/>
      <c r="VVA2" s="6"/>
      <c r="VVB2" s="6"/>
      <c r="VVC2" s="6"/>
      <c r="VVD2" s="6"/>
      <c r="VVE2" s="6"/>
      <c r="VVF2" s="6"/>
      <c r="VVG2" s="6"/>
      <c r="VVH2" s="6"/>
      <c r="VVI2" s="6"/>
      <c r="VVJ2" s="6"/>
      <c r="VVK2" s="6"/>
      <c r="VVL2" s="6"/>
      <c r="VVM2" s="6"/>
      <c r="VVN2" s="6"/>
      <c r="VVO2" s="6"/>
      <c r="VVP2" s="6"/>
      <c r="VVQ2" s="6"/>
      <c r="VVR2" s="6"/>
      <c r="VVS2" s="6"/>
      <c r="VVT2" s="6"/>
      <c r="VVU2" s="6"/>
      <c r="VVV2" s="6"/>
      <c r="VVW2" s="6"/>
      <c r="VVX2" s="6"/>
      <c r="VVY2" s="6"/>
      <c r="VVZ2" s="6"/>
      <c r="VWA2" s="6"/>
      <c r="VWB2" s="6"/>
      <c r="VWC2" s="6"/>
      <c r="VWD2" s="6"/>
      <c r="VWE2" s="6"/>
      <c r="VWF2" s="6"/>
      <c r="VWG2" s="6"/>
      <c r="VWH2" s="6"/>
      <c r="VWI2" s="6"/>
      <c r="VWJ2" s="6"/>
      <c r="VWK2" s="6"/>
      <c r="VWL2" s="6"/>
      <c r="VWM2" s="6"/>
      <c r="VWN2" s="6"/>
      <c r="VWO2" s="6"/>
      <c r="VWP2" s="6"/>
      <c r="VWQ2" s="6"/>
      <c r="VWR2" s="6"/>
      <c r="VWS2" s="6"/>
      <c r="VWT2" s="6"/>
      <c r="VWU2" s="6"/>
      <c r="VWV2" s="6"/>
      <c r="VWW2" s="6"/>
      <c r="VWX2" s="6"/>
      <c r="VWY2" s="6"/>
      <c r="VWZ2" s="6"/>
      <c r="VXA2" s="6"/>
      <c r="VXB2" s="6"/>
      <c r="VXC2" s="6"/>
      <c r="VXD2" s="6"/>
      <c r="VXE2" s="6"/>
      <c r="VXF2" s="6"/>
      <c r="VXG2" s="6"/>
      <c r="VXH2" s="6"/>
      <c r="VXI2" s="6"/>
      <c r="VXJ2" s="6"/>
      <c r="VXK2" s="6"/>
      <c r="VXL2" s="6"/>
      <c r="VXM2" s="6"/>
      <c r="VXN2" s="6"/>
      <c r="VXO2" s="6"/>
      <c r="VXP2" s="6"/>
      <c r="VXQ2" s="6"/>
      <c r="VXR2" s="6"/>
      <c r="VXS2" s="6"/>
      <c r="VXT2" s="6"/>
      <c r="VXU2" s="6"/>
      <c r="VXV2" s="6"/>
      <c r="VXW2" s="6"/>
      <c r="VXX2" s="6"/>
      <c r="VXY2" s="6"/>
      <c r="VXZ2" s="6"/>
      <c r="VYA2" s="6"/>
      <c r="VYB2" s="6"/>
      <c r="VYC2" s="6"/>
      <c r="VYD2" s="6"/>
      <c r="VYE2" s="6"/>
      <c r="VYF2" s="6"/>
      <c r="VYG2" s="6"/>
      <c r="VYH2" s="6"/>
      <c r="VYI2" s="6"/>
      <c r="VYJ2" s="6"/>
      <c r="VYK2" s="6"/>
      <c r="VYL2" s="6"/>
      <c r="VYM2" s="6"/>
      <c r="VYN2" s="6"/>
      <c r="VYO2" s="6"/>
      <c r="VYP2" s="6"/>
      <c r="VYQ2" s="6"/>
      <c r="VYR2" s="6"/>
      <c r="VYS2" s="6"/>
      <c r="VYT2" s="6"/>
      <c r="VYU2" s="6"/>
      <c r="VYV2" s="6"/>
      <c r="VYW2" s="6"/>
      <c r="VYX2" s="6"/>
      <c r="VYY2" s="6"/>
      <c r="VYZ2" s="6"/>
      <c r="VZA2" s="6"/>
      <c r="VZB2" s="6"/>
      <c r="VZC2" s="6"/>
      <c r="VZD2" s="6"/>
      <c r="VZE2" s="6"/>
      <c r="VZF2" s="6"/>
      <c r="VZG2" s="6"/>
      <c r="VZH2" s="6"/>
      <c r="VZI2" s="6"/>
      <c r="VZJ2" s="6"/>
      <c r="VZK2" s="6"/>
      <c r="VZL2" s="6"/>
      <c r="VZM2" s="6"/>
      <c r="VZN2" s="6"/>
      <c r="VZO2" s="6"/>
      <c r="VZP2" s="6"/>
      <c r="VZQ2" s="6"/>
      <c r="VZR2" s="6"/>
      <c r="VZS2" s="6"/>
      <c r="VZT2" s="6"/>
      <c r="VZU2" s="6"/>
      <c r="VZV2" s="6"/>
      <c r="VZW2" s="6"/>
      <c r="VZX2" s="6"/>
      <c r="VZY2" s="6"/>
      <c r="VZZ2" s="6"/>
      <c r="WAA2" s="6"/>
      <c r="WAB2" s="6"/>
      <c r="WAC2" s="6"/>
      <c r="WAD2" s="6"/>
      <c r="WAE2" s="6"/>
      <c r="WAF2" s="6"/>
      <c r="WAG2" s="6"/>
      <c r="WAH2" s="6"/>
      <c r="WAI2" s="6"/>
      <c r="WAJ2" s="6"/>
      <c r="WAK2" s="6"/>
      <c r="WAL2" s="6"/>
      <c r="WAM2" s="6"/>
      <c r="WAN2" s="6"/>
      <c r="WAO2" s="6"/>
      <c r="WAP2" s="6"/>
      <c r="WAQ2" s="6"/>
      <c r="WAR2" s="6"/>
      <c r="WAS2" s="6"/>
      <c r="WAT2" s="6"/>
      <c r="WAU2" s="6"/>
      <c r="WAV2" s="6"/>
      <c r="WAW2" s="6"/>
      <c r="WAX2" s="6"/>
      <c r="WAY2" s="6"/>
      <c r="WAZ2" s="6"/>
      <c r="WBA2" s="6"/>
      <c r="WBB2" s="6"/>
      <c r="WBC2" s="6"/>
      <c r="WBD2" s="6"/>
      <c r="WBE2" s="6"/>
      <c r="WBF2" s="6"/>
      <c r="WBG2" s="6"/>
      <c r="WBH2" s="6"/>
      <c r="WBI2" s="6"/>
      <c r="WBJ2" s="6"/>
      <c r="WBK2" s="6"/>
      <c r="WBL2" s="6"/>
      <c r="WBM2" s="6"/>
      <c r="WBN2" s="6"/>
      <c r="WBO2" s="6"/>
      <c r="WBP2" s="6"/>
      <c r="WBQ2" s="6"/>
      <c r="WBR2" s="6"/>
      <c r="WBS2" s="6"/>
      <c r="WBT2" s="6"/>
      <c r="WBU2" s="6"/>
      <c r="WBV2" s="6"/>
      <c r="WBW2" s="6"/>
      <c r="WBX2" s="6"/>
      <c r="WBY2" s="6"/>
      <c r="WBZ2" s="6"/>
      <c r="WCA2" s="6"/>
      <c r="WCB2" s="6"/>
      <c r="WCC2" s="6"/>
      <c r="WCD2" s="6"/>
      <c r="WCE2" s="6"/>
      <c r="WCF2" s="6"/>
      <c r="WCG2" s="6"/>
      <c r="WCH2" s="6"/>
      <c r="WCI2" s="6"/>
      <c r="WCJ2" s="6"/>
      <c r="WCK2" s="6"/>
      <c r="WCL2" s="6"/>
      <c r="WCM2" s="6"/>
      <c r="WCN2" s="6"/>
      <c r="WCO2" s="6"/>
      <c r="WCP2" s="6"/>
      <c r="WCQ2" s="6"/>
      <c r="WCR2" s="6"/>
      <c r="WCS2" s="6"/>
      <c r="WCT2" s="6"/>
      <c r="WCU2" s="6"/>
      <c r="WCV2" s="6"/>
      <c r="WCW2" s="6"/>
      <c r="WCX2" s="6"/>
      <c r="WCY2" s="6"/>
      <c r="WCZ2" s="6"/>
      <c r="WDA2" s="6"/>
      <c r="WDB2" s="6"/>
      <c r="WDC2" s="6"/>
      <c r="WDD2" s="6"/>
      <c r="WDE2" s="6"/>
      <c r="WDF2" s="6"/>
      <c r="WDG2" s="6"/>
      <c r="WDH2" s="6"/>
      <c r="WDI2" s="6"/>
      <c r="WDJ2" s="6"/>
      <c r="WDK2" s="6"/>
      <c r="WDL2" s="6"/>
      <c r="WDM2" s="6"/>
      <c r="WDN2" s="6"/>
      <c r="WDO2" s="6"/>
      <c r="WDP2" s="6"/>
      <c r="WDQ2" s="6"/>
      <c r="WDR2" s="6"/>
      <c r="WDS2" s="6"/>
      <c r="WDT2" s="6"/>
      <c r="WDU2" s="6"/>
      <c r="WDV2" s="6"/>
      <c r="WDW2" s="6"/>
      <c r="WDX2" s="6"/>
      <c r="WDY2" s="6"/>
      <c r="WDZ2" s="6"/>
      <c r="WEA2" s="6"/>
      <c r="WEB2" s="6"/>
      <c r="WEC2" s="6"/>
      <c r="WED2" s="6"/>
      <c r="WEE2" s="6"/>
      <c r="WEF2" s="6"/>
      <c r="WEG2" s="6"/>
      <c r="WEH2" s="6"/>
      <c r="WEI2" s="6"/>
      <c r="WEJ2" s="6"/>
      <c r="WEK2" s="6"/>
      <c r="WEL2" s="6"/>
      <c r="WEM2" s="6"/>
      <c r="WEN2" s="6"/>
      <c r="WEO2" s="6"/>
      <c r="WEP2" s="6"/>
      <c r="WEQ2" s="6"/>
      <c r="WER2" s="6"/>
      <c r="WES2" s="6"/>
      <c r="WET2" s="6"/>
      <c r="WEU2" s="6"/>
      <c r="WEV2" s="6"/>
      <c r="WEW2" s="6"/>
      <c r="WEX2" s="6"/>
      <c r="WEY2" s="6"/>
      <c r="WEZ2" s="6"/>
      <c r="WFA2" s="6"/>
      <c r="WFB2" s="6"/>
      <c r="WFC2" s="6"/>
      <c r="WFD2" s="6"/>
      <c r="WFE2" s="6"/>
      <c r="WFF2" s="6"/>
      <c r="WFG2" s="6"/>
      <c r="WFH2" s="6"/>
      <c r="WFI2" s="6"/>
      <c r="WFJ2" s="6"/>
      <c r="WFK2" s="6"/>
      <c r="WFL2" s="6"/>
      <c r="WFM2" s="6"/>
      <c r="WFN2" s="6"/>
      <c r="WFO2" s="6"/>
      <c r="WFP2" s="6"/>
      <c r="WFQ2" s="6"/>
      <c r="WFR2" s="6"/>
      <c r="WFS2" s="6"/>
      <c r="WFT2" s="6"/>
      <c r="WFU2" s="6"/>
      <c r="WFV2" s="6"/>
      <c r="WFW2" s="6"/>
      <c r="WFX2" s="6"/>
      <c r="WFY2" s="6"/>
      <c r="WFZ2" s="6"/>
      <c r="WGA2" s="6"/>
      <c r="WGB2" s="6"/>
      <c r="WGC2" s="6"/>
      <c r="WGD2" s="6"/>
      <c r="WGE2" s="6"/>
      <c r="WGF2" s="6"/>
      <c r="WGG2" s="6"/>
      <c r="WGH2" s="6"/>
      <c r="WGI2" s="6"/>
      <c r="WGJ2" s="6"/>
      <c r="WGK2" s="6"/>
      <c r="WGL2" s="6"/>
      <c r="WGM2" s="6"/>
      <c r="WGN2" s="6"/>
      <c r="WGO2" s="6"/>
      <c r="WGP2" s="6"/>
      <c r="WGQ2" s="6"/>
      <c r="WGR2" s="6"/>
      <c r="WGS2" s="6"/>
      <c r="WGT2" s="6"/>
      <c r="WGU2" s="6"/>
      <c r="WGV2" s="6"/>
      <c r="WGW2" s="6"/>
      <c r="WGX2" s="6"/>
      <c r="WGY2" s="6"/>
      <c r="WGZ2" s="6"/>
      <c r="WHA2" s="6"/>
      <c r="WHB2" s="6"/>
      <c r="WHC2" s="6"/>
      <c r="WHD2" s="6"/>
      <c r="WHE2" s="6"/>
      <c r="WHF2" s="6"/>
      <c r="WHG2" s="6"/>
      <c r="WHH2" s="6"/>
      <c r="WHI2" s="6"/>
      <c r="WHJ2" s="6"/>
      <c r="WHK2" s="6"/>
      <c r="WHL2" s="6"/>
      <c r="WHM2" s="6"/>
      <c r="WHN2" s="6"/>
      <c r="WHO2" s="6"/>
      <c r="WHP2" s="6"/>
      <c r="WHQ2" s="6"/>
      <c r="WHR2" s="6"/>
      <c r="WHS2" s="6"/>
      <c r="WHT2" s="6"/>
      <c r="WHU2" s="6"/>
      <c r="WHV2" s="6"/>
      <c r="WHW2" s="6"/>
      <c r="WHX2" s="6"/>
      <c r="WHY2" s="6"/>
      <c r="WHZ2" s="6"/>
      <c r="WIA2" s="6"/>
      <c r="WIB2" s="6"/>
      <c r="WIC2" s="6"/>
      <c r="WID2" s="6"/>
      <c r="WIE2" s="6"/>
      <c r="WIF2" s="6"/>
      <c r="WIG2" s="6"/>
      <c r="WIH2" s="6"/>
      <c r="WII2" s="6"/>
      <c r="WIJ2" s="6"/>
      <c r="WIK2" s="6"/>
      <c r="WIL2" s="6"/>
      <c r="WIM2" s="6"/>
      <c r="WIN2" s="6"/>
      <c r="WIO2" s="6"/>
      <c r="WIP2" s="6"/>
      <c r="WIQ2" s="6"/>
      <c r="WIR2" s="6"/>
      <c r="WIS2" s="6"/>
      <c r="WIT2" s="6"/>
      <c r="WIU2" s="6"/>
      <c r="WIV2" s="6"/>
      <c r="WIW2" s="6"/>
      <c r="WIX2" s="6"/>
      <c r="WIY2" s="6"/>
      <c r="WIZ2" s="6"/>
      <c r="WJA2" s="6"/>
      <c r="WJB2" s="6"/>
      <c r="WJC2" s="6"/>
      <c r="WJD2" s="6"/>
      <c r="WJE2" s="6"/>
      <c r="WJF2" s="6"/>
      <c r="WJG2" s="6"/>
      <c r="WJH2" s="6"/>
      <c r="WJI2" s="6"/>
      <c r="WJJ2" s="6"/>
      <c r="WJK2" s="6"/>
      <c r="WJL2" s="6"/>
      <c r="WJM2" s="6"/>
      <c r="WJN2" s="6"/>
      <c r="WJO2" s="6"/>
      <c r="WJP2" s="6"/>
      <c r="WJQ2" s="6"/>
      <c r="WJR2" s="6"/>
      <c r="WJS2" s="6"/>
      <c r="WJT2" s="6"/>
      <c r="WJU2" s="6"/>
      <c r="WJV2" s="6"/>
      <c r="WJW2" s="6"/>
      <c r="WJX2" s="6"/>
      <c r="WJY2" s="6"/>
      <c r="WJZ2" s="6"/>
      <c r="WKA2" s="6"/>
      <c r="WKB2" s="6"/>
      <c r="WKC2" s="6"/>
      <c r="WKD2" s="6"/>
      <c r="WKE2" s="6"/>
      <c r="WKF2" s="6"/>
      <c r="WKG2" s="6"/>
      <c r="WKH2" s="6"/>
      <c r="WKI2" s="6"/>
      <c r="WKJ2" s="6"/>
      <c r="WKK2" s="6"/>
      <c r="WKL2" s="6"/>
      <c r="WKM2" s="6"/>
      <c r="WKN2" s="6"/>
      <c r="WKO2" s="6"/>
      <c r="WKP2" s="6"/>
      <c r="WKQ2" s="6"/>
      <c r="WKR2" s="6"/>
      <c r="WKS2" s="6"/>
      <c r="WKT2" s="6"/>
      <c r="WKU2" s="6"/>
      <c r="WKV2" s="6"/>
      <c r="WKW2" s="6"/>
      <c r="WKX2" s="6"/>
      <c r="WKY2" s="6"/>
      <c r="WKZ2" s="6"/>
      <c r="WLA2" s="6"/>
      <c r="WLB2" s="6"/>
      <c r="WLC2" s="6"/>
      <c r="WLD2" s="6"/>
      <c r="WLE2" s="6"/>
      <c r="WLF2" s="6"/>
      <c r="WLG2" s="6"/>
      <c r="WLH2" s="6"/>
      <c r="WLI2" s="6"/>
      <c r="WLJ2" s="6"/>
      <c r="WLK2" s="6"/>
      <c r="WLL2" s="6"/>
      <c r="WLM2" s="6"/>
      <c r="WLN2" s="6"/>
      <c r="WLO2" s="6"/>
      <c r="WLP2" s="6"/>
      <c r="WLQ2" s="6"/>
      <c r="WLR2" s="6"/>
      <c r="WLS2" s="6"/>
      <c r="WLT2" s="6"/>
      <c r="WLU2" s="6"/>
      <c r="WLV2" s="6"/>
      <c r="WLW2" s="6"/>
      <c r="WLX2" s="6"/>
      <c r="WLY2" s="6"/>
      <c r="WLZ2" s="6"/>
      <c r="WMA2" s="6"/>
      <c r="WMB2" s="6"/>
      <c r="WMC2" s="6"/>
      <c r="WMD2" s="6"/>
      <c r="WME2" s="6"/>
      <c r="WMF2" s="6"/>
      <c r="WMG2" s="6"/>
      <c r="WMH2" s="6"/>
      <c r="WMI2" s="6"/>
      <c r="WMJ2" s="6"/>
      <c r="WMK2" s="6"/>
      <c r="WML2" s="6"/>
      <c r="WMM2" s="6"/>
      <c r="WMN2" s="6"/>
      <c r="WMO2" s="6"/>
      <c r="WMP2" s="6"/>
      <c r="WMQ2" s="6"/>
      <c r="WMR2" s="6"/>
      <c r="WMS2" s="6"/>
      <c r="WMT2" s="6"/>
      <c r="WMU2" s="6"/>
      <c r="WMV2" s="6"/>
      <c r="WMW2" s="6"/>
      <c r="WMX2" s="6"/>
      <c r="WMY2" s="6"/>
      <c r="WMZ2" s="6"/>
      <c r="WNA2" s="6"/>
      <c r="WNB2" s="6"/>
      <c r="WNC2" s="6"/>
      <c r="WND2" s="6"/>
      <c r="WNE2" s="6"/>
      <c r="WNF2" s="6"/>
      <c r="WNG2" s="6"/>
      <c r="WNH2" s="6"/>
      <c r="WNI2" s="6"/>
      <c r="WNJ2" s="6"/>
      <c r="WNK2" s="6"/>
      <c r="WNL2" s="6"/>
      <c r="WNM2" s="6"/>
      <c r="WNN2" s="6"/>
      <c r="WNO2" s="6"/>
      <c r="WNP2" s="6"/>
      <c r="WNQ2" s="6"/>
      <c r="WNR2" s="6"/>
      <c r="WNS2" s="6"/>
      <c r="WNT2" s="6"/>
      <c r="WNU2" s="6"/>
      <c r="WNV2" s="6"/>
      <c r="WNW2" s="6"/>
      <c r="WNX2" s="6"/>
      <c r="WNY2" s="6"/>
      <c r="WNZ2" s="6"/>
      <c r="WOA2" s="6"/>
      <c r="WOB2" s="6"/>
      <c r="WOC2" s="6"/>
      <c r="WOD2" s="6"/>
      <c r="WOE2" s="6"/>
      <c r="WOF2" s="6"/>
      <c r="WOG2" s="6"/>
      <c r="WOH2" s="6"/>
      <c r="WOI2" s="6"/>
      <c r="WOJ2" s="6"/>
      <c r="WOK2" s="6"/>
      <c r="WOL2" s="6"/>
      <c r="WOM2" s="6"/>
      <c r="WON2" s="6"/>
      <c r="WOO2" s="6"/>
      <c r="WOP2" s="6"/>
      <c r="WOQ2" s="6"/>
      <c r="WOR2" s="6"/>
      <c r="WOS2" s="6"/>
      <c r="WOT2" s="6"/>
      <c r="WOU2" s="6"/>
      <c r="WOV2" s="6"/>
      <c r="WOW2" s="6"/>
      <c r="WOX2" s="6"/>
      <c r="WOY2" s="6"/>
      <c r="WOZ2" s="6"/>
      <c r="WPA2" s="6"/>
      <c r="WPB2" s="6"/>
      <c r="WPC2" s="6"/>
      <c r="WPD2" s="6"/>
      <c r="WPE2" s="6"/>
      <c r="WPF2" s="6"/>
      <c r="WPG2" s="6"/>
      <c r="WPH2" s="6"/>
      <c r="WPI2" s="6"/>
      <c r="WPJ2" s="6"/>
      <c r="WPK2" s="6"/>
      <c r="WPL2" s="6"/>
      <c r="WPM2" s="6"/>
      <c r="WPN2" s="6"/>
      <c r="WPO2" s="6"/>
      <c r="WPP2" s="6"/>
      <c r="WPQ2" s="6"/>
      <c r="WPR2" s="6"/>
      <c r="WPS2" s="6"/>
      <c r="WPT2" s="6"/>
      <c r="WPU2" s="6"/>
      <c r="WPV2" s="6"/>
      <c r="WPW2" s="6"/>
      <c r="WPX2" s="6"/>
      <c r="WPY2" s="6"/>
      <c r="WPZ2" s="6"/>
      <c r="WQA2" s="6"/>
      <c r="WQB2" s="6"/>
      <c r="WQC2" s="6"/>
      <c r="WQD2" s="6"/>
      <c r="WQE2" s="6"/>
      <c r="WQF2" s="6"/>
      <c r="WQG2" s="6"/>
      <c r="WQH2" s="6"/>
      <c r="WQI2" s="6"/>
      <c r="WQJ2" s="6"/>
      <c r="WQK2" s="6"/>
      <c r="WQL2" s="6"/>
      <c r="WQM2" s="6"/>
      <c r="WQN2" s="6"/>
      <c r="WQO2" s="6"/>
      <c r="WQP2" s="6"/>
      <c r="WQQ2" s="6"/>
      <c r="WQR2" s="6"/>
      <c r="WQS2" s="6"/>
      <c r="WQT2" s="6"/>
      <c r="WQU2" s="6"/>
      <c r="WQV2" s="6"/>
      <c r="WQW2" s="6"/>
      <c r="WQX2" s="6"/>
      <c r="WQY2" s="6"/>
      <c r="WQZ2" s="6"/>
      <c r="WRA2" s="6"/>
      <c r="WRB2" s="6"/>
      <c r="WRC2" s="6"/>
      <c r="WRD2" s="6"/>
      <c r="WRE2" s="6"/>
      <c r="WRF2" s="6"/>
      <c r="WRG2" s="6"/>
      <c r="WRH2" s="6"/>
      <c r="WRI2" s="6"/>
      <c r="WRJ2" s="6"/>
      <c r="WRK2" s="6"/>
      <c r="WRL2" s="6"/>
      <c r="WRM2" s="6"/>
      <c r="WRN2" s="6"/>
      <c r="WRO2" s="6"/>
      <c r="WRP2" s="6"/>
      <c r="WRQ2" s="6"/>
      <c r="WRR2" s="6"/>
      <c r="WRS2" s="6"/>
      <c r="WRT2" s="6"/>
      <c r="WRU2" s="6"/>
      <c r="WRV2" s="6"/>
      <c r="WRW2" s="6"/>
      <c r="WRX2" s="6"/>
      <c r="WRY2" s="6"/>
      <c r="WRZ2" s="6"/>
      <c r="WSA2" s="6"/>
      <c r="WSB2" s="6"/>
      <c r="WSC2" s="6"/>
      <c r="WSD2" s="6"/>
      <c r="WSE2" s="6"/>
      <c r="WSF2" s="6"/>
      <c r="WSG2" s="6"/>
      <c r="WSH2" s="6"/>
      <c r="WSI2" s="6"/>
      <c r="WSJ2" s="6"/>
      <c r="WSK2" s="6"/>
      <c r="WSL2" s="6"/>
      <c r="WSM2" s="6"/>
      <c r="WSN2" s="6"/>
      <c r="WSO2" s="6"/>
      <c r="WSP2" s="6"/>
      <c r="WSQ2" s="6"/>
      <c r="WSR2" s="6"/>
      <c r="WSS2" s="6"/>
      <c r="WST2" s="6"/>
      <c r="WSU2" s="6"/>
      <c r="WSV2" s="6"/>
      <c r="WSW2" s="6"/>
      <c r="WSX2" s="6"/>
      <c r="WSY2" s="6"/>
      <c r="WSZ2" s="6"/>
      <c r="WTA2" s="6"/>
      <c r="WTB2" s="6"/>
      <c r="WTC2" s="6"/>
      <c r="WTD2" s="6"/>
      <c r="WTE2" s="6"/>
      <c r="WTF2" s="6"/>
      <c r="WTG2" s="6"/>
      <c r="WTH2" s="6"/>
      <c r="WTI2" s="6"/>
      <c r="WTJ2" s="6"/>
      <c r="WTK2" s="6"/>
      <c r="WTL2" s="6"/>
      <c r="WTM2" s="6"/>
      <c r="WTN2" s="6"/>
      <c r="WTO2" s="6"/>
      <c r="WTP2" s="6"/>
      <c r="WTQ2" s="6"/>
      <c r="WTR2" s="6"/>
      <c r="WTS2" s="6"/>
      <c r="WTT2" s="6"/>
      <c r="WTU2" s="6"/>
      <c r="WTV2" s="6"/>
      <c r="WTW2" s="6"/>
      <c r="WTX2" s="6"/>
      <c r="WTY2" s="6"/>
      <c r="WTZ2" s="6"/>
      <c r="WUA2" s="6"/>
      <c r="WUB2" s="6"/>
      <c r="WUC2" s="6"/>
      <c r="WUD2" s="6"/>
      <c r="WUE2" s="6"/>
      <c r="WUF2" s="6"/>
      <c r="WUG2" s="6"/>
      <c r="WUH2" s="6"/>
      <c r="WUI2" s="6"/>
      <c r="WUJ2" s="6"/>
      <c r="WUK2" s="6"/>
      <c r="WUL2" s="6"/>
      <c r="WUM2" s="6"/>
      <c r="WUN2" s="6"/>
      <c r="WUO2" s="6"/>
      <c r="WUP2" s="6"/>
      <c r="WUQ2" s="6"/>
      <c r="WUR2" s="6"/>
      <c r="WUS2" s="6"/>
      <c r="WUT2" s="6"/>
      <c r="WUU2" s="6"/>
      <c r="WUV2" s="6"/>
      <c r="WUW2" s="6"/>
      <c r="WUX2" s="6"/>
      <c r="WUY2" s="6"/>
      <c r="WUZ2" s="6"/>
      <c r="WVA2" s="6"/>
      <c r="WVB2" s="6"/>
      <c r="WVC2" s="6"/>
      <c r="WVD2" s="6"/>
      <c r="WVE2" s="6"/>
      <c r="WVF2" s="6"/>
      <c r="WVG2" s="6"/>
      <c r="WVH2" s="6"/>
      <c r="WVI2" s="6"/>
      <c r="WVJ2" s="6"/>
      <c r="WVK2" s="6"/>
      <c r="WVL2" s="6"/>
      <c r="WVM2" s="6"/>
      <c r="WVN2" s="6"/>
      <c r="WVO2" s="6"/>
      <c r="WVP2" s="6"/>
      <c r="WVQ2" s="6"/>
      <c r="WVR2" s="6"/>
      <c r="WVS2" s="6"/>
      <c r="WVT2" s="6"/>
      <c r="WVU2" s="6"/>
      <c r="WVV2" s="6"/>
      <c r="WVW2" s="6"/>
      <c r="WVX2" s="6"/>
      <c r="WVY2" s="6"/>
      <c r="WVZ2" s="6"/>
      <c r="WWA2" s="6"/>
      <c r="WWB2" s="6"/>
      <c r="WWC2" s="6"/>
      <c r="WWD2" s="6"/>
      <c r="WWE2" s="6"/>
      <c r="WWF2" s="6"/>
      <c r="WWG2" s="6"/>
      <c r="WWH2" s="6"/>
      <c r="WWI2" s="6"/>
      <c r="WWJ2" s="6"/>
      <c r="WWK2" s="6"/>
      <c r="WWL2" s="6"/>
      <c r="WWM2" s="6"/>
      <c r="WWN2" s="6"/>
      <c r="WWO2" s="6"/>
      <c r="WWP2" s="6"/>
      <c r="WWQ2" s="6"/>
      <c r="WWR2" s="6"/>
      <c r="WWS2" s="6"/>
      <c r="WWT2" s="6"/>
      <c r="WWU2" s="6"/>
      <c r="WWV2" s="6"/>
      <c r="WWW2" s="6"/>
      <c r="WWX2" s="6"/>
      <c r="WWY2" s="6"/>
      <c r="WWZ2" s="6"/>
      <c r="WXA2" s="6"/>
      <c r="WXB2" s="6"/>
      <c r="WXC2" s="6"/>
      <c r="WXD2" s="6"/>
      <c r="WXE2" s="6"/>
      <c r="WXF2" s="6"/>
      <c r="WXG2" s="6"/>
      <c r="WXH2" s="6"/>
      <c r="WXI2" s="6"/>
      <c r="WXJ2" s="6"/>
      <c r="WXK2" s="6"/>
      <c r="WXL2" s="6"/>
      <c r="WXM2" s="6"/>
      <c r="WXN2" s="6"/>
      <c r="WXO2" s="6"/>
      <c r="WXP2" s="6"/>
      <c r="WXQ2" s="6"/>
      <c r="WXR2" s="6"/>
      <c r="WXS2" s="6"/>
      <c r="WXT2" s="6"/>
      <c r="WXU2" s="6"/>
      <c r="WXV2" s="6"/>
      <c r="WXW2" s="6"/>
      <c r="WXX2" s="6"/>
      <c r="WXY2" s="6"/>
      <c r="WXZ2" s="6"/>
      <c r="WYA2" s="6"/>
      <c r="WYB2" s="6"/>
      <c r="WYC2" s="6"/>
      <c r="WYD2" s="6"/>
      <c r="WYE2" s="6"/>
      <c r="WYF2" s="6"/>
      <c r="WYG2" s="6"/>
      <c r="WYH2" s="6"/>
      <c r="WYI2" s="6"/>
      <c r="WYJ2" s="6"/>
      <c r="WYK2" s="6"/>
      <c r="WYL2" s="6"/>
      <c r="WYM2" s="6"/>
      <c r="WYN2" s="6"/>
      <c r="WYO2" s="6"/>
      <c r="WYP2" s="6"/>
      <c r="WYQ2" s="6"/>
      <c r="WYR2" s="6"/>
      <c r="WYS2" s="6"/>
      <c r="WYT2" s="6"/>
      <c r="WYU2" s="6"/>
      <c r="WYV2" s="6"/>
      <c r="WYW2" s="6"/>
      <c r="WYX2" s="6"/>
      <c r="WYY2" s="6"/>
      <c r="WYZ2" s="6"/>
      <c r="WZA2" s="6"/>
      <c r="WZB2" s="6"/>
      <c r="WZC2" s="6"/>
      <c r="WZD2" s="6"/>
      <c r="WZE2" s="6"/>
      <c r="WZF2" s="6"/>
      <c r="WZG2" s="6"/>
      <c r="WZH2" s="6"/>
      <c r="WZI2" s="6"/>
      <c r="WZJ2" s="6"/>
      <c r="WZK2" s="6"/>
      <c r="WZL2" s="6"/>
      <c r="WZM2" s="6"/>
      <c r="WZN2" s="6"/>
      <c r="WZO2" s="6"/>
      <c r="WZP2" s="6"/>
      <c r="WZQ2" s="6"/>
      <c r="WZR2" s="6"/>
      <c r="WZS2" s="6"/>
      <c r="WZT2" s="6"/>
      <c r="WZU2" s="6"/>
      <c r="WZV2" s="6"/>
      <c r="WZW2" s="6"/>
      <c r="WZX2" s="6"/>
      <c r="WZY2" s="6"/>
      <c r="WZZ2" s="6"/>
      <c r="XAA2" s="6"/>
      <c r="XAB2" s="6"/>
      <c r="XAC2" s="6"/>
      <c r="XAD2" s="6"/>
      <c r="XAE2" s="6"/>
      <c r="XAF2" s="6"/>
      <c r="XAG2" s="6"/>
      <c r="XAH2" s="6"/>
      <c r="XAI2" s="6"/>
      <c r="XAJ2" s="6"/>
      <c r="XAK2" s="6"/>
      <c r="XAL2" s="6"/>
      <c r="XAM2" s="6"/>
      <c r="XAN2" s="6"/>
      <c r="XAO2" s="6"/>
      <c r="XAP2" s="6"/>
      <c r="XAQ2" s="6"/>
      <c r="XAR2" s="6"/>
      <c r="XAS2" s="6"/>
      <c r="XAT2" s="6"/>
      <c r="XAU2" s="6"/>
      <c r="XAV2" s="6"/>
      <c r="XAW2" s="6"/>
      <c r="XAX2" s="6"/>
      <c r="XAY2" s="6"/>
      <c r="XAZ2" s="6"/>
      <c r="XBA2" s="6"/>
      <c r="XBB2" s="6"/>
      <c r="XBC2" s="6"/>
      <c r="XBD2" s="6"/>
      <c r="XBE2" s="6"/>
      <c r="XBF2" s="6"/>
      <c r="XBG2" s="6"/>
      <c r="XBH2" s="6"/>
      <c r="XBI2" s="6"/>
      <c r="XBJ2" s="6"/>
      <c r="XBK2" s="6"/>
      <c r="XBL2" s="6"/>
      <c r="XBM2" s="6"/>
      <c r="XBN2" s="6"/>
      <c r="XBO2" s="6"/>
      <c r="XBP2" s="6"/>
      <c r="XBQ2" s="6"/>
      <c r="XBR2" s="6"/>
      <c r="XBS2" s="6"/>
      <c r="XBT2" s="6"/>
      <c r="XBU2" s="6"/>
      <c r="XBV2" s="6"/>
      <c r="XBW2" s="6"/>
      <c r="XBX2" s="6"/>
      <c r="XBY2" s="6"/>
      <c r="XBZ2" s="6"/>
      <c r="XCA2" s="6"/>
      <c r="XCB2" s="6"/>
      <c r="XCC2" s="6"/>
      <c r="XCD2" s="6"/>
      <c r="XCE2" s="6"/>
      <c r="XCF2" s="6"/>
      <c r="XCG2" s="6"/>
      <c r="XCH2" s="6"/>
      <c r="XCI2" s="6"/>
      <c r="XCJ2" s="6"/>
      <c r="XCK2" s="6"/>
      <c r="XCL2" s="6"/>
      <c r="XCM2" s="6"/>
      <c r="XCN2" s="6"/>
      <c r="XCO2" s="6"/>
      <c r="XCP2" s="6"/>
      <c r="XCQ2" s="6"/>
      <c r="XCR2" s="6"/>
      <c r="XCS2" s="6"/>
      <c r="XCT2" s="6"/>
      <c r="XCU2" s="6"/>
      <c r="XCV2" s="6"/>
      <c r="XCW2" s="6"/>
      <c r="XCX2" s="6"/>
      <c r="XCY2" s="6"/>
      <c r="XCZ2" s="6"/>
      <c r="XDA2" s="6"/>
      <c r="XDB2" s="6"/>
      <c r="XDC2" s="6"/>
      <c r="XDD2" s="6"/>
      <c r="XDE2" s="6"/>
      <c r="XDF2" s="6"/>
      <c r="XDG2" s="6"/>
      <c r="XDH2" s="6"/>
      <c r="XDI2" s="6"/>
      <c r="XDJ2" s="6"/>
      <c r="XDK2" s="6"/>
      <c r="XDL2" s="6"/>
      <c r="XDM2" s="6"/>
      <c r="XDN2" s="6"/>
      <c r="XDO2" s="6"/>
      <c r="XDP2" s="6"/>
      <c r="XDQ2" s="6"/>
      <c r="XDR2" s="6"/>
      <c r="XDS2" s="6"/>
      <c r="XDT2" s="6"/>
      <c r="XDU2" s="6"/>
      <c r="XDV2" s="6"/>
      <c r="XDW2" s="6"/>
      <c r="XDX2" s="6"/>
      <c r="XDY2" s="6"/>
      <c r="XDZ2" s="6"/>
      <c r="XEA2" s="6"/>
      <c r="XEB2" s="6"/>
      <c r="XEC2" s="6"/>
      <c r="XED2" s="6"/>
      <c r="XEE2" s="6"/>
      <c r="XEF2" s="6"/>
      <c r="XEG2" s="6"/>
      <c r="XEH2" s="6"/>
      <c r="XEI2" s="6"/>
      <c r="XEJ2" s="6"/>
      <c r="XEK2" s="6"/>
      <c r="XEL2" s="6"/>
      <c r="XEM2" s="6"/>
      <c r="XEN2" s="6"/>
      <c r="XEO2" s="6"/>
      <c r="XEP2" s="6"/>
      <c r="XEQ2" s="6"/>
      <c r="XER2" s="6"/>
      <c r="XES2" s="6"/>
      <c r="XET2" s="6"/>
      <c r="XEU2" s="6"/>
      <c r="XEV2" s="6"/>
      <c r="XEW2" s="6"/>
      <c r="XEX2" s="6"/>
      <c r="XEY2" s="6"/>
      <c r="XEZ2" s="6"/>
    </row>
    <row r="3" spans="1:16380" s="28" customFormat="1">
      <c r="A3" s="1"/>
      <c r="B3" s="663" t="s">
        <v>647</v>
      </c>
      <c r="C3" s="663"/>
      <c r="D3" s="663"/>
      <c r="E3" s="663"/>
      <c r="F3" s="663"/>
      <c r="G3" s="663"/>
      <c r="H3" s="663"/>
      <c r="I3" s="663"/>
      <c r="J3" s="663"/>
      <c r="K3" s="663"/>
      <c r="L3" s="663"/>
      <c r="M3" s="1"/>
      <c r="N3" s="1"/>
      <c r="O3" s="1"/>
      <c r="P3" s="1"/>
      <c r="Q3" s="1"/>
      <c r="T3" s="28">
        <v>2</v>
      </c>
    </row>
    <row r="4" spans="1:16380" s="28" customFormat="1">
      <c r="A4" s="1"/>
      <c r="B4" s="663"/>
      <c r="C4" s="663"/>
      <c r="D4" s="663"/>
      <c r="E4" s="663"/>
      <c r="F4" s="663"/>
      <c r="G4" s="663"/>
      <c r="H4" s="663"/>
      <c r="I4" s="663"/>
      <c r="J4" s="663"/>
      <c r="K4" s="663"/>
      <c r="L4" s="663"/>
      <c r="M4" s="1"/>
      <c r="N4" s="1"/>
      <c r="O4" s="1"/>
      <c r="P4" s="1"/>
      <c r="Q4" s="1"/>
      <c r="T4" s="28">
        <v>3</v>
      </c>
    </row>
    <row r="5" spans="1:16380" s="28" customFormat="1">
      <c r="A5" s="1"/>
      <c r="B5" s="11" t="s">
        <v>649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T5" s="28">
        <v>4</v>
      </c>
    </row>
    <row r="6" spans="1:16380" s="28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6380" s="28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6380" s="28" customFormat="1" ht="18.75">
      <c r="A8" s="1"/>
      <c r="B8" s="19" t="s">
        <v>770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6380" s="28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6380" s="28" customFormat="1" ht="18.75">
      <c r="A10" s="1"/>
      <c r="B10" s="19" t="s">
        <v>650</v>
      </c>
      <c r="C10" s="19"/>
      <c r="D10" s="19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6380" s="28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6380" s="28" customFormat="1">
      <c r="A12" s="1"/>
      <c r="B12" s="1" t="s">
        <v>655</v>
      </c>
      <c r="C12" s="1"/>
      <c r="D12" s="7">
        <v>1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6380" s="28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6380" s="28" customFormat="1">
      <c r="A14" s="1"/>
      <c r="B14" s="27" t="s">
        <v>653</v>
      </c>
      <c r="C14" s="27"/>
      <c r="D14" s="667"/>
      <c r="E14" s="668"/>
      <c r="F14" s="1"/>
      <c r="G14" s="27" t="s">
        <v>654</v>
      </c>
      <c r="H14" s="1"/>
      <c r="I14" s="7"/>
      <c r="J14" s="1"/>
      <c r="K14" s="1"/>
      <c r="L14" s="1"/>
      <c r="M14" s="1"/>
      <c r="N14" s="1"/>
      <c r="O14" s="1"/>
      <c r="P14" s="1"/>
      <c r="Q14" s="1"/>
    </row>
    <row r="15" spans="1:16380" s="28" customFormat="1" hidden="1">
      <c r="A15" s="1"/>
      <c r="B15" s="1"/>
      <c r="C15" s="1"/>
      <c r="D15" s="1"/>
      <c r="E15" s="1"/>
      <c r="F15" s="1"/>
      <c r="G15" s="27"/>
      <c r="H15" s="1"/>
      <c r="I15" s="7"/>
      <c r="J15" s="1"/>
      <c r="K15" s="1"/>
      <c r="L15" s="1"/>
      <c r="M15" s="1"/>
      <c r="N15" s="1"/>
      <c r="O15" s="1"/>
      <c r="P15" s="1"/>
      <c r="Q15" s="1"/>
    </row>
    <row r="16" spans="1:16380" s="28" customFormat="1" hidden="1">
      <c r="A16" s="1"/>
      <c r="B16" s="1"/>
      <c r="C16" s="1"/>
      <c r="D16" s="1"/>
      <c r="E16" s="1"/>
      <c r="F16" s="1"/>
      <c r="G16" s="27"/>
      <c r="H16" s="1"/>
      <c r="I16" s="7"/>
      <c r="J16" s="1"/>
      <c r="K16" s="1"/>
      <c r="L16" s="1"/>
      <c r="M16" s="1"/>
      <c r="N16" s="1"/>
      <c r="O16" s="1"/>
      <c r="P16" s="1"/>
      <c r="Q16" s="1"/>
    </row>
    <row r="17" spans="1:17" s="28" customFormat="1" hidden="1">
      <c r="A17" s="1"/>
      <c r="B17" s="1"/>
      <c r="C17" s="1"/>
      <c r="D17" s="1"/>
      <c r="E17" s="1"/>
      <c r="F17" s="1"/>
      <c r="G17" s="27"/>
      <c r="H17" s="1"/>
      <c r="I17" s="7" t="s">
        <v>769</v>
      </c>
      <c r="J17" s="1"/>
      <c r="K17" s="1"/>
      <c r="L17" s="1"/>
      <c r="M17" s="1"/>
      <c r="N17" s="1"/>
      <c r="O17" s="1"/>
      <c r="P17" s="1"/>
      <c r="Q17" s="1"/>
    </row>
    <row r="18" spans="1:17" s="28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s="28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s="28" customFormat="1" ht="18.75">
      <c r="A20" s="1"/>
      <c r="B20" s="19" t="s">
        <v>651</v>
      </c>
      <c r="C20" s="19"/>
      <c r="D20" s="19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s="28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s="28" customFormat="1">
      <c r="A22" s="1"/>
      <c r="B22" s="1" t="s">
        <v>655</v>
      </c>
      <c r="C22" s="1"/>
      <c r="D22" s="7">
        <v>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s="28" customForma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s="28" customFormat="1">
      <c r="A24" s="1"/>
      <c r="B24" s="27" t="s">
        <v>653</v>
      </c>
      <c r="C24" s="1"/>
      <c r="D24" s="667"/>
      <c r="E24" s="668"/>
      <c r="F24" s="1"/>
      <c r="G24" s="27" t="s">
        <v>654</v>
      </c>
      <c r="H24" s="1"/>
      <c r="I24" s="7"/>
      <c r="J24" s="1"/>
      <c r="K24" s="1"/>
      <c r="L24" s="1"/>
      <c r="M24" s="1"/>
      <c r="N24" s="1"/>
      <c r="O24" s="1"/>
      <c r="P24" s="1"/>
      <c r="Q24" s="1"/>
    </row>
    <row r="25" spans="1:17" s="28" customFormat="1" hidden="1">
      <c r="A25" s="1"/>
      <c r="B25" s="1"/>
      <c r="C25" s="1"/>
      <c r="D25" s="1"/>
      <c r="E25" s="1"/>
      <c r="F25" s="1"/>
      <c r="G25" s="27"/>
      <c r="H25" s="1"/>
      <c r="I25" s="7" t="s">
        <v>950</v>
      </c>
      <c r="J25" s="1"/>
      <c r="K25" s="1"/>
      <c r="L25" s="1"/>
      <c r="M25" s="1"/>
      <c r="N25" s="1"/>
      <c r="O25" s="1"/>
      <c r="P25" s="1"/>
      <c r="Q25" s="1"/>
    </row>
    <row r="26" spans="1:17" s="28" customFormat="1" hidden="1">
      <c r="A26" s="1"/>
      <c r="B26" s="1"/>
      <c r="C26" s="1"/>
      <c r="D26" s="1"/>
      <c r="E26" s="1"/>
      <c r="F26" s="1"/>
      <c r="G26" s="27"/>
      <c r="H26" s="1"/>
      <c r="I26" s="7" t="s">
        <v>952</v>
      </c>
      <c r="J26" s="1"/>
      <c r="K26" s="1"/>
      <c r="L26" s="1"/>
      <c r="M26" s="1"/>
      <c r="N26" s="1"/>
      <c r="O26" s="1"/>
      <c r="P26" s="1"/>
      <c r="Q26" s="1"/>
    </row>
    <row r="27" spans="1:17" s="28" customFormat="1" hidden="1">
      <c r="A27" s="1"/>
      <c r="B27" s="1"/>
      <c r="C27" s="1"/>
      <c r="D27" s="1"/>
      <c r="E27" s="1"/>
      <c r="F27" s="1"/>
      <c r="G27" s="27"/>
      <c r="H27" s="1"/>
      <c r="I27" s="7" t="s">
        <v>951</v>
      </c>
      <c r="J27" s="1"/>
      <c r="K27" s="1"/>
      <c r="L27" s="1"/>
      <c r="M27" s="1"/>
      <c r="N27" s="1"/>
      <c r="O27" s="1"/>
      <c r="P27" s="1"/>
      <c r="Q27" s="1"/>
    </row>
    <row r="28" spans="1:17" s="28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s="28" customForma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s="28" customFormat="1" ht="18.75">
      <c r="A30" s="1"/>
      <c r="B30" s="19" t="s">
        <v>652</v>
      </c>
      <c r="C30" s="19"/>
      <c r="D30" s="19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s="28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s="28" customFormat="1">
      <c r="A32" s="1"/>
      <c r="B32" s="1" t="s">
        <v>655</v>
      </c>
      <c r="C32" s="1"/>
      <c r="D32" s="7">
        <v>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s="28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s="28" customFormat="1">
      <c r="A34" s="1"/>
      <c r="B34" s="27" t="s">
        <v>653</v>
      </c>
      <c r="C34" s="1"/>
      <c r="D34" s="667"/>
      <c r="E34" s="668"/>
      <c r="F34" s="1"/>
      <c r="G34" s="27" t="s">
        <v>654</v>
      </c>
      <c r="H34" s="1"/>
      <c r="I34" s="7"/>
      <c r="J34" s="1"/>
      <c r="K34" s="1"/>
      <c r="L34" s="1"/>
      <c r="M34" s="1"/>
      <c r="N34" s="1"/>
      <c r="O34" s="1"/>
      <c r="P34" s="1"/>
      <c r="Q34" s="1"/>
    </row>
    <row r="35" spans="1:17" s="28" customFormat="1" hidden="1">
      <c r="A35" s="1"/>
      <c r="B35" s="1"/>
      <c r="C35" s="1"/>
      <c r="D35" s="1"/>
      <c r="E35" s="1"/>
      <c r="F35" s="1"/>
      <c r="G35" s="27"/>
      <c r="H35" s="1"/>
      <c r="I35" s="7" t="s">
        <v>646</v>
      </c>
      <c r="J35" s="1"/>
      <c r="K35" s="1"/>
      <c r="L35" s="1"/>
      <c r="M35" s="1"/>
      <c r="N35" s="1"/>
      <c r="O35" s="1"/>
      <c r="P35" s="1"/>
      <c r="Q35" s="1"/>
    </row>
    <row r="36" spans="1:17" s="28" customFormat="1" hidden="1">
      <c r="A36" s="1"/>
      <c r="B36" s="1"/>
      <c r="C36" s="1"/>
      <c r="D36" s="1"/>
      <c r="E36" s="1"/>
      <c r="F36" s="1"/>
      <c r="G36" s="27"/>
      <c r="H36" s="1"/>
      <c r="I36" s="7" t="s">
        <v>644</v>
      </c>
      <c r="J36" s="1"/>
      <c r="K36" s="1"/>
      <c r="L36" s="1"/>
      <c r="M36" s="1"/>
      <c r="N36" s="1"/>
      <c r="O36" s="1"/>
      <c r="P36" s="1"/>
      <c r="Q36" s="1"/>
    </row>
    <row r="37" spans="1:17" s="28" customFormat="1" hidden="1">
      <c r="A37" s="1"/>
      <c r="B37" s="1"/>
      <c r="C37" s="1"/>
      <c r="D37" s="1"/>
      <c r="E37" s="1"/>
      <c r="F37" s="1"/>
      <c r="G37" s="27"/>
      <c r="H37" s="1"/>
      <c r="I37" s="7" t="s">
        <v>645</v>
      </c>
      <c r="J37" s="1"/>
      <c r="K37" s="1"/>
      <c r="L37" s="1"/>
      <c r="M37" s="1"/>
      <c r="N37" s="1"/>
      <c r="O37" s="1"/>
      <c r="P37" s="1"/>
      <c r="Q37" s="1"/>
    </row>
    <row r="38" spans="1:17" s="28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s="28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s="28" customFormat="1">
      <c r="A40" s="15"/>
      <c r="B40" s="15" t="str">
        <f>CONCATENATE("Version ",Version)</f>
        <v>Version 1.5.2</v>
      </c>
      <c r="C40" s="15"/>
      <c r="D40" s="15"/>
      <c r="E40" s="15"/>
      <c r="F40" s="15"/>
      <c r="G40" s="26"/>
      <c r="H40" s="666" t="s">
        <v>0</v>
      </c>
      <c r="I40" s="666"/>
      <c r="J40" s="666"/>
      <c r="K40" s="666"/>
      <c r="L40" s="666"/>
      <c r="M40" s="15"/>
      <c r="N40" s="665" t="s">
        <v>664</v>
      </c>
      <c r="O40" s="665"/>
      <c r="P40" s="665"/>
      <c r="Q40" s="15"/>
    </row>
    <row r="41" spans="1:17" hidden="1"/>
    <row r="42" spans="1:17" hidden="1"/>
  </sheetData>
  <sheetProtection sheet="1" objects="1" scenarios="1"/>
  <mergeCells count="6">
    <mergeCell ref="N40:P40"/>
    <mergeCell ref="B3:L4"/>
    <mergeCell ref="H40:L40"/>
    <mergeCell ref="D14:E14"/>
    <mergeCell ref="D24:E24"/>
    <mergeCell ref="D34:E34"/>
  </mergeCells>
  <dataValidations count="2">
    <dataValidation type="list" allowBlank="1" showInputMessage="1" showErrorMessage="1" sqref="I34:I37 I14:I17 D14:E14 I24:I27 D24:E24 D34:E34">
      <formula1>GraphParam</formula1>
    </dataValidation>
    <dataValidation type="list" allowBlank="1" showInputMessage="1" showErrorMessage="1" sqref="D12 D22 D32">
      <formula1>NumYList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hartConfigSht.DispChart1">
                <anchor moveWithCells="1" sizeWithCells="1">
                  <from>
                    <xdr:col>10</xdr:col>
                    <xdr:colOff>47625</xdr:colOff>
                    <xdr:row>13</xdr:row>
                    <xdr:rowOff>9525</xdr:rowOff>
                  </from>
                  <to>
                    <xdr:col>11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hartConfigSht.DispChart2">
                <anchor moveWithCells="1" sizeWithCells="1">
                  <from>
                    <xdr:col>10</xdr:col>
                    <xdr:colOff>38100</xdr:colOff>
                    <xdr:row>22</xdr:row>
                    <xdr:rowOff>152400</xdr:rowOff>
                  </from>
                  <to>
                    <xdr:col>11</xdr:col>
                    <xdr:colOff>28575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ChartConfigSht.DispChart3">
                <anchor moveWithCells="1" sizeWithCells="1">
                  <from>
                    <xdr:col>10</xdr:col>
                    <xdr:colOff>76200</xdr:colOff>
                    <xdr:row>32</xdr:row>
                    <xdr:rowOff>171450</xdr:rowOff>
                  </from>
                  <to>
                    <xdr:col>11</xdr:col>
                    <xdr:colOff>66675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Sht"/>
  <dimension ref="A1:XFC48"/>
  <sheetViews>
    <sheetView showGridLines="0" showRowColHeaders="0" workbookViewId="0"/>
  </sheetViews>
  <sheetFormatPr defaultColWidth="0" defaultRowHeight="15"/>
  <cols>
    <col min="1" max="1" width="81.140625" style="1" customWidth="1"/>
    <col min="2" max="2" width="80.7109375" style="1" hidden="1" customWidth="1"/>
    <col min="3" max="3" width="80.7109375" style="1" customWidth="1"/>
    <col min="4" max="4" width="9.7109375" style="1" hidden="1" customWidth="1"/>
    <col min="5" max="5" width="1.42578125" style="1" hidden="1" customWidth="1"/>
    <col min="6" max="6" width="3.42578125" style="1" hidden="1" customWidth="1"/>
    <col min="7" max="7" width="12.7109375" style="1" hidden="1" customWidth="1"/>
    <col min="8" max="8" width="15.28515625" style="1" hidden="1" customWidth="1"/>
    <col min="9" max="9" width="23.28515625" style="1" hidden="1" customWidth="1"/>
    <col min="10" max="10" width="18.140625" style="1" hidden="1" customWidth="1"/>
    <col min="11" max="11" width="34.140625" style="1" hidden="1" customWidth="1"/>
    <col min="12" max="12" width="35.5703125" style="1" hidden="1" customWidth="1"/>
    <col min="13" max="13" width="12.42578125" style="1" hidden="1" customWidth="1"/>
    <col min="14" max="14" width="5" style="1" hidden="1" customWidth="1"/>
    <col min="15" max="15" width="2.140625" style="1" hidden="1" customWidth="1"/>
    <col min="16" max="16383" width="9.140625" style="1" hidden="1"/>
    <col min="16384" max="16384" width="0" style="1" hidden="1"/>
  </cols>
  <sheetData>
    <row r="1" spans="1:16383" ht="6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</row>
    <row r="2" spans="1:16383" ht="12.75" customHeigh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1:16383" ht="21" customHeight="1">
      <c r="A3" s="147" t="s">
        <v>647</v>
      </c>
      <c r="B3" s="598"/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120"/>
      <c r="N3" s="120"/>
      <c r="O3" s="46"/>
    </row>
    <row r="4" spans="1:16383" ht="15" customHeight="1">
      <c r="A4" s="47" t="s">
        <v>649</v>
      </c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120"/>
      <c r="N4" s="120"/>
      <c r="O4" s="46"/>
    </row>
    <row r="5" spans="1:16383" ht="6" customHeight="1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</row>
    <row r="6" spans="1:16383" ht="19.5" customHeight="1">
      <c r="A6" s="121" t="s">
        <v>813</v>
      </c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27"/>
      <c r="Q6" s="27"/>
      <c r="R6" s="27"/>
      <c r="S6" s="27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29"/>
      <c r="FL6" s="2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  <c r="IS6" s="29"/>
      <c r="IT6" s="29"/>
      <c r="IU6" s="29"/>
      <c r="IV6" s="29"/>
      <c r="IW6" s="29"/>
      <c r="IX6" s="29"/>
      <c r="IY6" s="29"/>
      <c r="IZ6" s="29"/>
      <c r="JA6" s="29"/>
      <c r="JB6" s="29"/>
      <c r="JC6" s="29"/>
      <c r="JD6" s="29"/>
      <c r="JE6" s="29"/>
      <c r="JF6" s="29"/>
      <c r="JG6" s="29"/>
      <c r="JH6" s="29"/>
      <c r="JI6" s="29"/>
      <c r="JJ6" s="29"/>
      <c r="JK6" s="29"/>
      <c r="JL6" s="29"/>
      <c r="JM6" s="29"/>
      <c r="JN6" s="29"/>
      <c r="JO6" s="29"/>
      <c r="JP6" s="29"/>
      <c r="JQ6" s="29"/>
      <c r="JR6" s="29"/>
      <c r="JS6" s="29"/>
      <c r="JT6" s="29"/>
      <c r="JU6" s="29"/>
      <c r="JV6" s="29"/>
      <c r="JW6" s="29"/>
      <c r="JX6" s="29"/>
      <c r="JY6" s="29"/>
      <c r="JZ6" s="29"/>
      <c r="KA6" s="29"/>
      <c r="KB6" s="29"/>
      <c r="KC6" s="29"/>
      <c r="KD6" s="29"/>
      <c r="KE6" s="29"/>
      <c r="KF6" s="29"/>
      <c r="KG6" s="29"/>
      <c r="KH6" s="29"/>
      <c r="KI6" s="29"/>
      <c r="KJ6" s="29"/>
      <c r="KK6" s="29"/>
      <c r="KL6" s="29"/>
      <c r="KM6" s="29"/>
      <c r="KN6" s="29"/>
      <c r="KO6" s="29"/>
      <c r="KP6" s="29"/>
      <c r="KQ6" s="29"/>
      <c r="KR6" s="29"/>
      <c r="KS6" s="29"/>
      <c r="KT6" s="29"/>
      <c r="KU6" s="29"/>
      <c r="KV6" s="29"/>
      <c r="KW6" s="29"/>
      <c r="KX6" s="29"/>
      <c r="KY6" s="29"/>
      <c r="KZ6" s="29"/>
      <c r="LA6" s="29"/>
      <c r="LB6" s="29"/>
      <c r="LC6" s="29"/>
      <c r="LD6" s="29"/>
      <c r="LE6" s="29"/>
      <c r="LF6" s="29"/>
      <c r="LG6" s="29"/>
      <c r="LH6" s="29"/>
      <c r="LI6" s="29"/>
      <c r="LJ6" s="29"/>
      <c r="LK6" s="29"/>
      <c r="LL6" s="29"/>
      <c r="LM6" s="29"/>
      <c r="LN6" s="29"/>
      <c r="LO6" s="29"/>
      <c r="LP6" s="29"/>
      <c r="LQ6" s="29"/>
      <c r="LR6" s="29"/>
      <c r="LS6" s="29"/>
      <c r="LT6" s="29"/>
      <c r="LU6" s="29"/>
      <c r="LV6" s="29"/>
      <c r="LW6" s="29"/>
      <c r="LX6" s="29"/>
      <c r="LY6" s="29"/>
      <c r="LZ6" s="29"/>
      <c r="MA6" s="29"/>
      <c r="MB6" s="29"/>
      <c r="MC6" s="29"/>
      <c r="MD6" s="29"/>
      <c r="ME6" s="29"/>
      <c r="MF6" s="29"/>
      <c r="MG6" s="29"/>
      <c r="MH6" s="29"/>
      <c r="MI6" s="29"/>
      <c r="MJ6" s="29"/>
      <c r="MK6" s="29"/>
      <c r="ML6" s="29"/>
      <c r="MM6" s="29"/>
      <c r="MN6" s="29"/>
      <c r="MO6" s="29"/>
      <c r="MP6" s="29"/>
      <c r="MQ6" s="29"/>
      <c r="MR6" s="29"/>
      <c r="MS6" s="29"/>
      <c r="MT6" s="29"/>
      <c r="MU6" s="29"/>
      <c r="MV6" s="29"/>
      <c r="MW6" s="29"/>
      <c r="MX6" s="29"/>
      <c r="MY6" s="29"/>
      <c r="MZ6" s="29"/>
      <c r="NA6" s="29"/>
      <c r="NB6" s="29"/>
      <c r="NC6" s="29"/>
      <c r="ND6" s="29"/>
      <c r="NE6" s="29"/>
      <c r="NF6" s="29"/>
      <c r="NG6" s="29"/>
      <c r="NH6" s="29"/>
      <c r="NI6" s="29"/>
      <c r="NJ6" s="29"/>
      <c r="NK6" s="29"/>
      <c r="NL6" s="29"/>
      <c r="NM6" s="29"/>
      <c r="NN6" s="29"/>
      <c r="NO6" s="29"/>
      <c r="NP6" s="29"/>
      <c r="NQ6" s="29"/>
      <c r="NR6" s="29"/>
      <c r="NS6" s="29"/>
      <c r="NT6" s="29"/>
      <c r="NU6" s="29"/>
      <c r="NV6" s="29"/>
      <c r="NW6" s="29"/>
      <c r="NX6" s="29"/>
      <c r="NY6" s="29"/>
      <c r="NZ6" s="29"/>
      <c r="OA6" s="29"/>
      <c r="OB6" s="29"/>
      <c r="OC6" s="29"/>
      <c r="OD6" s="29"/>
      <c r="OE6" s="29"/>
      <c r="OF6" s="29"/>
      <c r="OG6" s="29"/>
      <c r="OH6" s="29"/>
      <c r="OI6" s="29"/>
      <c r="OJ6" s="29"/>
      <c r="OK6" s="29"/>
      <c r="OL6" s="29"/>
      <c r="OM6" s="29"/>
      <c r="ON6" s="29"/>
      <c r="OO6" s="29"/>
      <c r="OP6" s="29"/>
      <c r="OQ6" s="29"/>
      <c r="OR6" s="29"/>
      <c r="OS6" s="29"/>
      <c r="OT6" s="29"/>
      <c r="OU6" s="29"/>
      <c r="OV6" s="29"/>
      <c r="OW6" s="29"/>
      <c r="OX6" s="29"/>
      <c r="OY6" s="29"/>
      <c r="OZ6" s="29"/>
      <c r="PA6" s="29"/>
      <c r="PB6" s="29"/>
      <c r="PC6" s="29"/>
      <c r="PD6" s="29"/>
      <c r="PE6" s="29"/>
      <c r="PF6" s="29"/>
      <c r="PG6" s="29"/>
      <c r="PH6" s="29"/>
      <c r="PI6" s="29"/>
      <c r="PJ6" s="29"/>
      <c r="PK6" s="29"/>
      <c r="PL6" s="29"/>
      <c r="PM6" s="29"/>
      <c r="PN6" s="29"/>
      <c r="PO6" s="29"/>
      <c r="PP6" s="29"/>
      <c r="PQ6" s="29"/>
      <c r="PR6" s="29"/>
      <c r="PS6" s="29"/>
      <c r="PT6" s="29"/>
      <c r="PU6" s="29"/>
      <c r="PV6" s="29"/>
      <c r="PW6" s="29"/>
      <c r="PX6" s="29"/>
      <c r="PY6" s="29"/>
      <c r="PZ6" s="29"/>
      <c r="QA6" s="29"/>
      <c r="QB6" s="29"/>
      <c r="QC6" s="29"/>
      <c r="QD6" s="29"/>
      <c r="QE6" s="29"/>
      <c r="QF6" s="29"/>
      <c r="QG6" s="29"/>
      <c r="QH6" s="29"/>
      <c r="QI6" s="29"/>
      <c r="QJ6" s="29"/>
      <c r="QK6" s="29"/>
      <c r="QL6" s="29"/>
      <c r="QM6" s="29"/>
      <c r="QN6" s="29"/>
      <c r="QO6" s="29"/>
      <c r="QP6" s="29"/>
      <c r="QQ6" s="29"/>
      <c r="QR6" s="29"/>
      <c r="QS6" s="29"/>
      <c r="QT6" s="29"/>
      <c r="QU6" s="29"/>
      <c r="QV6" s="29"/>
      <c r="QW6" s="29"/>
      <c r="QX6" s="29"/>
      <c r="QY6" s="29"/>
      <c r="QZ6" s="29"/>
      <c r="RA6" s="29"/>
      <c r="RB6" s="29"/>
      <c r="RC6" s="29"/>
      <c r="RD6" s="29"/>
      <c r="RE6" s="29"/>
      <c r="RF6" s="29"/>
      <c r="RG6" s="29"/>
      <c r="RH6" s="29"/>
      <c r="RI6" s="29"/>
      <c r="RJ6" s="29"/>
      <c r="RK6" s="29"/>
      <c r="RL6" s="29"/>
      <c r="RM6" s="29"/>
      <c r="RN6" s="29"/>
      <c r="RO6" s="29"/>
      <c r="RP6" s="29"/>
      <c r="RQ6" s="29"/>
      <c r="RR6" s="29"/>
      <c r="RS6" s="29"/>
      <c r="RT6" s="29"/>
      <c r="RU6" s="29"/>
      <c r="RV6" s="29"/>
      <c r="RW6" s="29"/>
      <c r="RX6" s="29"/>
      <c r="RY6" s="29"/>
      <c r="RZ6" s="29"/>
      <c r="SA6" s="29"/>
      <c r="SB6" s="29"/>
      <c r="SC6" s="29"/>
      <c r="SD6" s="29"/>
      <c r="SE6" s="29"/>
      <c r="SF6" s="29"/>
      <c r="SG6" s="29"/>
      <c r="SH6" s="29"/>
      <c r="SI6" s="29"/>
      <c r="SJ6" s="29"/>
      <c r="SK6" s="29"/>
      <c r="SL6" s="29"/>
      <c r="SM6" s="29"/>
      <c r="SN6" s="29"/>
      <c r="SO6" s="29"/>
      <c r="SP6" s="29"/>
      <c r="SQ6" s="29"/>
      <c r="SR6" s="29"/>
      <c r="SS6" s="29"/>
      <c r="ST6" s="29"/>
      <c r="SU6" s="29"/>
      <c r="SV6" s="29"/>
      <c r="SW6" s="29"/>
      <c r="SX6" s="29"/>
      <c r="SY6" s="29"/>
      <c r="SZ6" s="29"/>
      <c r="TA6" s="29"/>
      <c r="TB6" s="29"/>
      <c r="TC6" s="29"/>
      <c r="TD6" s="29"/>
      <c r="TE6" s="29"/>
      <c r="TF6" s="29"/>
      <c r="TG6" s="29"/>
      <c r="TH6" s="29"/>
      <c r="TI6" s="29"/>
      <c r="TJ6" s="29"/>
      <c r="TK6" s="29"/>
      <c r="TL6" s="29"/>
      <c r="TM6" s="29"/>
      <c r="TN6" s="29"/>
      <c r="TO6" s="29"/>
      <c r="TP6" s="29"/>
      <c r="TQ6" s="29"/>
      <c r="TR6" s="29"/>
      <c r="TS6" s="29"/>
      <c r="TT6" s="29"/>
      <c r="TU6" s="29"/>
      <c r="TV6" s="29"/>
      <c r="TW6" s="29"/>
      <c r="TX6" s="29"/>
      <c r="TY6" s="29"/>
      <c r="TZ6" s="29"/>
      <c r="UA6" s="29"/>
      <c r="UB6" s="29"/>
      <c r="UC6" s="29"/>
      <c r="UD6" s="29"/>
      <c r="UE6" s="29"/>
      <c r="UF6" s="29"/>
      <c r="UG6" s="29"/>
      <c r="UH6" s="29"/>
      <c r="UI6" s="29"/>
      <c r="UJ6" s="29"/>
      <c r="UK6" s="29"/>
      <c r="UL6" s="29"/>
      <c r="UM6" s="29"/>
      <c r="UN6" s="29"/>
      <c r="UO6" s="29"/>
      <c r="UP6" s="29"/>
      <c r="UQ6" s="29"/>
      <c r="UR6" s="29"/>
      <c r="US6" s="29"/>
      <c r="UT6" s="29"/>
      <c r="UU6" s="29"/>
      <c r="UV6" s="29"/>
      <c r="UW6" s="29"/>
      <c r="UX6" s="29"/>
      <c r="UY6" s="29"/>
      <c r="UZ6" s="29"/>
      <c r="VA6" s="29"/>
      <c r="VB6" s="29"/>
      <c r="VC6" s="29"/>
      <c r="VD6" s="29"/>
      <c r="VE6" s="29"/>
      <c r="VF6" s="29"/>
      <c r="VG6" s="29"/>
      <c r="VH6" s="29"/>
      <c r="VI6" s="29"/>
      <c r="VJ6" s="29"/>
      <c r="VK6" s="29"/>
      <c r="VL6" s="29"/>
      <c r="VM6" s="29"/>
      <c r="VN6" s="29"/>
      <c r="VO6" s="29"/>
      <c r="VP6" s="29"/>
      <c r="VQ6" s="29"/>
      <c r="VR6" s="29"/>
      <c r="VS6" s="29"/>
      <c r="VT6" s="29"/>
      <c r="VU6" s="29"/>
      <c r="VV6" s="29"/>
      <c r="VW6" s="29"/>
      <c r="VX6" s="29"/>
      <c r="VY6" s="29"/>
      <c r="VZ6" s="29"/>
      <c r="WA6" s="29"/>
      <c r="WB6" s="29"/>
      <c r="WC6" s="29"/>
      <c r="WD6" s="29"/>
      <c r="WE6" s="29"/>
      <c r="WF6" s="29"/>
      <c r="WG6" s="29"/>
      <c r="WH6" s="29"/>
      <c r="WI6" s="29"/>
      <c r="WJ6" s="29"/>
      <c r="WK6" s="29"/>
      <c r="WL6" s="29"/>
      <c r="WM6" s="29"/>
      <c r="WN6" s="29"/>
      <c r="WO6" s="29"/>
      <c r="WP6" s="29"/>
      <c r="WQ6" s="29"/>
      <c r="WR6" s="29"/>
      <c r="WS6" s="29"/>
      <c r="WT6" s="29"/>
      <c r="WU6" s="29"/>
      <c r="WV6" s="29"/>
      <c r="WW6" s="29"/>
      <c r="WX6" s="29"/>
      <c r="WY6" s="29"/>
      <c r="WZ6" s="29"/>
      <c r="XA6" s="29"/>
      <c r="XB6" s="29"/>
      <c r="XC6" s="29"/>
      <c r="XD6" s="29"/>
      <c r="XE6" s="29"/>
      <c r="XF6" s="29"/>
      <c r="XG6" s="29"/>
      <c r="XH6" s="29"/>
      <c r="XI6" s="29"/>
      <c r="XJ6" s="29"/>
      <c r="XK6" s="29"/>
      <c r="XL6" s="29"/>
      <c r="XM6" s="29"/>
      <c r="XN6" s="29"/>
      <c r="XO6" s="29"/>
      <c r="XP6" s="29"/>
      <c r="XQ6" s="29"/>
      <c r="XR6" s="29"/>
      <c r="XS6" s="29"/>
      <c r="XT6" s="29"/>
      <c r="XU6" s="29"/>
      <c r="XV6" s="29"/>
      <c r="XW6" s="29"/>
      <c r="XX6" s="29"/>
      <c r="XY6" s="29"/>
      <c r="XZ6" s="29"/>
      <c r="YA6" s="29"/>
      <c r="YB6" s="29"/>
      <c r="YC6" s="29"/>
      <c r="YD6" s="29"/>
      <c r="YE6" s="29"/>
      <c r="YF6" s="29"/>
      <c r="YG6" s="29"/>
      <c r="YH6" s="29"/>
      <c r="YI6" s="29"/>
      <c r="YJ6" s="29"/>
      <c r="YK6" s="29"/>
      <c r="YL6" s="29"/>
      <c r="YM6" s="29"/>
      <c r="YN6" s="29"/>
      <c r="YO6" s="29"/>
      <c r="YP6" s="29"/>
      <c r="YQ6" s="29"/>
      <c r="YR6" s="29"/>
      <c r="YS6" s="29"/>
      <c r="YT6" s="29"/>
      <c r="YU6" s="29"/>
      <c r="YV6" s="29"/>
      <c r="YW6" s="29"/>
      <c r="YX6" s="29"/>
      <c r="YY6" s="29"/>
      <c r="YZ6" s="29"/>
      <c r="ZA6" s="29"/>
      <c r="ZB6" s="29"/>
      <c r="ZC6" s="29"/>
      <c r="ZD6" s="29"/>
      <c r="ZE6" s="29"/>
      <c r="ZF6" s="29"/>
      <c r="ZG6" s="29"/>
      <c r="ZH6" s="29"/>
      <c r="ZI6" s="29"/>
      <c r="ZJ6" s="29"/>
      <c r="ZK6" s="29"/>
      <c r="ZL6" s="29"/>
      <c r="ZM6" s="29"/>
      <c r="ZN6" s="29"/>
      <c r="ZO6" s="29"/>
      <c r="ZP6" s="29"/>
      <c r="ZQ6" s="29"/>
      <c r="ZR6" s="29"/>
      <c r="ZS6" s="29"/>
      <c r="ZT6" s="29"/>
      <c r="ZU6" s="29"/>
      <c r="ZV6" s="29"/>
      <c r="ZW6" s="29"/>
      <c r="ZX6" s="29"/>
      <c r="ZY6" s="29"/>
      <c r="ZZ6" s="29"/>
      <c r="AAA6" s="29"/>
      <c r="AAB6" s="29"/>
      <c r="AAC6" s="29"/>
      <c r="AAD6" s="29"/>
      <c r="AAE6" s="29"/>
      <c r="AAF6" s="29"/>
      <c r="AAG6" s="29"/>
      <c r="AAH6" s="29"/>
      <c r="AAI6" s="29"/>
      <c r="AAJ6" s="29"/>
      <c r="AAK6" s="29"/>
      <c r="AAL6" s="29"/>
      <c r="AAM6" s="29"/>
      <c r="AAN6" s="29"/>
      <c r="AAO6" s="29"/>
      <c r="AAP6" s="29"/>
      <c r="AAQ6" s="29"/>
      <c r="AAR6" s="29"/>
      <c r="AAS6" s="29"/>
      <c r="AAT6" s="29"/>
      <c r="AAU6" s="29"/>
      <c r="AAV6" s="29"/>
      <c r="AAW6" s="29"/>
      <c r="AAX6" s="29"/>
      <c r="AAY6" s="29"/>
      <c r="AAZ6" s="29"/>
      <c r="ABA6" s="29"/>
      <c r="ABB6" s="29"/>
      <c r="ABC6" s="29"/>
      <c r="ABD6" s="29"/>
      <c r="ABE6" s="29"/>
      <c r="ABF6" s="29"/>
      <c r="ABG6" s="29"/>
      <c r="ABH6" s="29"/>
      <c r="ABI6" s="29"/>
      <c r="ABJ6" s="29"/>
      <c r="ABK6" s="29"/>
      <c r="ABL6" s="29"/>
      <c r="ABM6" s="29"/>
      <c r="ABN6" s="29"/>
      <c r="ABO6" s="29"/>
      <c r="ABP6" s="29"/>
      <c r="ABQ6" s="29"/>
      <c r="ABR6" s="29"/>
      <c r="ABS6" s="29"/>
      <c r="ABT6" s="29"/>
      <c r="ABU6" s="29"/>
      <c r="ABV6" s="29"/>
      <c r="ABW6" s="29"/>
      <c r="ABX6" s="29"/>
      <c r="ABY6" s="29"/>
      <c r="ABZ6" s="29"/>
      <c r="ACA6" s="29"/>
      <c r="ACB6" s="29"/>
      <c r="ACC6" s="29"/>
      <c r="ACD6" s="29"/>
      <c r="ACE6" s="29"/>
      <c r="ACF6" s="29"/>
      <c r="ACG6" s="29"/>
      <c r="ACH6" s="29"/>
      <c r="ACI6" s="29"/>
      <c r="ACJ6" s="29"/>
      <c r="ACK6" s="29"/>
      <c r="ACL6" s="29"/>
      <c r="ACM6" s="29"/>
      <c r="ACN6" s="29"/>
      <c r="ACO6" s="29"/>
      <c r="ACP6" s="29"/>
      <c r="ACQ6" s="29"/>
      <c r="ACR6" s="29"/>
      <c r="ACS6" s="29"/>
      <c r="ACT6" s="29"/>
      <c r="ACU6" s="29"/>
      <c r="ACV6" s="29"/>
      <c r="ACW6" s="29"/>
      <c r="ACX6" s="29"/>
      <c r="ACY6" s="29"/>
      <c r="ACZ6" s="29"/>
      <c r="ADA6" s="29"/>
      <c r="ADB6" s="29"/>
      <c r="ADC6" s="29"/>
      <c r="ADD6" s="29"/>
      <c r="ADE6" s="29"/>
      <c r="ADF6" s="29"/>
      <c r="ADG6" s="29"/>
      <c r="ADH6" s="29"/>
      <c r="ADI6" s="29"/>
      <c r="ADJ6" s="29"/>
      <c r="ADK6" s="29"/>
      <c r="ADL6" s="29"/>
      <c r="ADM6" s="29"/>
      <c r="ADN6" s="29"/>
      <c r="ADO6" s="29"/>
      <c r="ADP6" s="29"/>
      <c r="ADQ6" s="29"/>
      <c r="ADR6" s="29"/>
      <c r="ADS6" s="29"/>
      <c r="ADT6" s="29"/>
      <c r="ADU6" s="29"/>
      <c r="ADV6" s="29"/>
      <c r="ADW6" s="29"/>
      <c r="ADX6" s="29"/>
      <c r="ADY6" s="29"/>
      <c r="ADZ6" s="29"/>
      <c r="AEA6" s="29"/>
      <c r="AEB6" s="29"/>
      <c r="AEC6" s="29"/>
      <c r="AED6" s="29"/>
      <c r="AEE6" s="29"/>
      <c r="AEF6" s="29"/>
      <c r="AEG6" s="29"/>
      <c r="AEH6" s="29"/>
      <c r="AEI6" s="29"/>
      <c r="AEJ6" s="29"/>
      <c r="AEK6" s="29"/>
      <c r="AEL6" s="29"/>
      <c r="AEM6" s="29"/>
      <c r="AEN6" s="29"/>
      <c r="AEO6" s="29"/>
      <c r="AEP6" s="29"/>
      <c r="AEQ6" s="29"/>
      <c r="AER6" s="29"/>
      <c r="AES6" s="29"/>
      <c r="AET6" s="29"/>
      <c r="AEU6" s="29"/>
      <c r="AEV6" s="29"/>
      <c r="AEW6" s="29"/>
      <c r="AEX6" s="29"/>
      <c r="AEY6" s="29"/>
      <c r="AEZ6" s="29"/>
      <c r="AFA6" s="29"/>
      <c r="AFB6" s="29"/>
      <c r="AFC6" s="29"/>
      <c r="AFD6" s="29"/>
      <c r="AFE6" s="29"/>
      <c r="AFF6" s="29"/>
      <c r="AFG6" s="29"/>
      <c r="AFH6" s="29"/>
      <c r="AFI6" s="29"/>
      <c r="AFJ6" s="29"/>
      <c r="AFK6" s="29"/>
      <c r="AFL6" s="29"/>
      <c r="AFM6" s="29"/>
      <c r="AFN6" s="29"/>
      <c r="AFO6" s="29"/>
      <c r="AFP6" s="29"/>
      <c r="AFQ6" s="29"/>
      <c r="AFR6" s="29"/>
      <c r="AFS6" s="29"/>
      <c r="AFT6" s="29"/>
      <c r="AFU6" s="29"/>
      <c r="AFV6" s="29"/>
      <c r="AFW6" s="29"/>
      <c r="AFX6" s="29"/>
      <c r="AFY6" s="29"/>
      <c r="AFZ6" s="29"/>
      <c r="AGA6" s="29"/>
      <c r="AGB6" s="29"/>
      <c r="AGC6" s="29"/>
      <c r="AGD6" s="29"/>
      <c r="AGE6" s="29"/>
      <c r="AGF6" s="29"/>
      <c r="AGG6" s="29"/>
      <c r="AGH6" s="29"/>
      <c r="AGI6" s="29"/>
      <c r="AGJ6" s="29"/>
      <c r="AGK6" s="29"/>
      <c r="AGL6" s="29"/>
      <c r="AGM6" s="29"/>
      <c r="AGN6" s="29"/>
      <c r="AGO6" s="29"/>
      <c r="AGP6" s="29"/>
      <c r="AGQ6" s="29"/>
      <c r="AGR6" s="29"/>
      <c r="AGS6" s="29"/>
      <c r="AGT6" s="29"/>
      <c r="AGU6" s="29"/>
      <c r="AGV6" s="29"/>
      <c r="AGW6" s="29"/>
      <c r="AGX6" s="29"/>
      <c r="AGY6" s="29"/>
      <c r="AGZ6" s="29"/>
      <c r="AHA6" s="29"/>
      <c r="AHB6" s="29"/>
      <c r="AHC6" s="29"/>
      <c r="AHD6" s="29"/>
      <c r="AHE6" s="29"/>
      <c r="AHF6" s="29"/>
      <c r="AHG6" s="29"/>
      <c r="AHH6" s="29"/>
      <c r="AHI6" s="29"/>
      <c r="AHJ6" s="29"/>
      <c r="AHK6" s="29"/>
      <c r="AHL6" s="29"/>
      <c r="AHM6" s="29"/>
      <c r="AHN6" s="29"/>
      <c r="AHO6" s="29"/>
      <c r="AHP6" s="29"/>
      <c r="AHQ6" s="29"/>
      <c r="AHR6" s="29"/>
      <c r="AHS6" s="29"/>
      <c r="AHT6" s="29"/>
      <c r="AHU6" s="29"/>
      <c r="AHV6" s="29"/>
      <c r="AHW6" s="29"/>
      <c r="AHX6" s="29"/>
      <c r="AHY6" s="29"/>
      <c r="AHZ6" s="29"/>
      <c r="AIA6" s="29"/>
      <c r="AIB6" s="29"/>
      <c r="AIC6" s="29"/>
      <c r="AID6" s="29"/>
      <c r="AIE6" s="29"/>
      <c r="AIF6" s="29"/>
      <c r="AIG6" s="29"/>
      <c r="AIH6" s="29"/>
      <c r="AII6" s="29"/>
      <c r="AIJ6" s="29"/>
      <c r="AIK6" s="29"/>
      <c r="AIL6" s="29"/>
      <c r="AIM6" s="29"/>
      <c r="AIN6" s="29"/>
      <c r="AIO6" s="29"/>
      <c r="AIP6" s="29"/>
      <c r="AIQ6" s="29"/>
      <c r="AIR6" s="29"/>
      <c r="AIS6" s="29"/>
      <c r="AIT6" s="29"/>
      <c r="AIU6" s="29"/>
      <c r="AIV6" s="29"/>
      <c r="AIW6" s="29"/>
      <c r="AIX6" s="29"/>
      <c r="AIY6" s="29"/>
      <c r="AIZ6" s="29"/>
      <c r="AJA6" s="29"/>
      <c r="AJB6" s="29"/>
      <c r="AJC6" s="29"/>
      <c r="AJD6" s="29"/>
      <c r="AJE6" s="29"/>
      <c r="AJF6" s="29"/>
      <c r="AJG6" s="29"/>
      <c r="AJH6" s="29"/>
      <c r="AJI6" s="29"/>
      <c r="AJJ6" s="29"/>
      <c r="AJK6" s="29"/>
      <c r="AJL6" s="29"/>
      <c r="AJM6" s="29"/>
      <c r="AJN6" s="29"/>
      <c r="AJO6" s="29"/>
      <c r="AJP6" s="29"/>
      <c r="AJQ6" s="29"/>
      <c r="AJR6" s="29"/>
      <c r="AJS6" s="29"/>
      <c r="AJT6" s="29"/>
      <c r="AJU6" s="29"/>
      <c r="AJV6" s="29"/>
      <c r="AJW6" s="29"/>
      <c r="AJX6" s="29"/>
      <c r="AJY6" s="29"/>
      <c r="AJZ6" s="29"/>
      <c r="AKA6" s="29"/>
      <c r="AKB6" s="29"/>
      <c r="AKC6" s="29"/>
      <c r="AKD6" s="29"/>
      <c r="AKE6" s="29"/>
      <c r="AKF6" s="29"/>
      <c r="AKG6" s="29"/>
      <c r="AKH6" s="29"/>
      <c r="AKI6" s="29"/>
      <c r="AKJ6" s="29"/>
      <c r="AKK6" s="29"/>
      <c r="AKL6" s="29"/>
      <c r="AKM6" s="29"/>
      <c r="AKN6" s="29"/>
      <c r="AKO6" s="29"/>
      <c r="AKP6" s="29"/>
      <c r="AKQ6" s="29"/>
      <c r="AKR6" s="29"/>
      <c r="AKS6" s="29"/>
      <c r="AKT6" s="29"/>
      <c r="AKU6" s="29"/>
      <c r="AKV6" s="29"/>
      <c r="AKW6" s="29"/>
      <c r="AKX6" s="29"/>
      <c r="AKY6" s="29"/>
      <c r="AKZ6" s="29"/>
      <c r="ALA6" s="29"/>
      <c r="ALB6" s="29"/>
      <c r="ALC6" s="29"/>
      <c r="ALD6" s="29"/>
      <c r="ALE6" s="29"/>
      <c r="ALF6" s="29"/>
      <c r="ALG6" s="29"/>
      <c r="ALH6" s="29"/>
      <c r="ALI6" s="29"/>
      <c r="ALJ6" s="29"/>
      <c r="ALK6" s="29"/>
      <c r="ALL6" s="29"/>
      <c r="ALM6" s="29"/>
      <c r="ALN6" s="29"/>
      <c r="ALO6" s="29"/>
      <c r="ALP6" s="29"/>
      <c r="ALQ6" s="29"/>
      <c r="ALR6" s="29"/>
      <c r="ALS6" s="29"/>
      <c r="ALT6" s="29"/>
      <c r="ALU6" s="29"/>
      <c r="ALV6" s="29"/>
      <c r="ALW6" s="29"/>
      <c r="ALX6" s="29"/>
      <c r="ALY6" s="29"/>
      <c r="ALZ6" s="29"/>
      <c r="AMA6" s="29"/>
      <c r="AMB6" s="29"/>
      <c r="AMC6" s="29"/>
      <c r="AMD6" s="29"/>
      <c r="AME6" s="29"/>
      <c r="AMF6" s="29"/>
      <c r="AMG6" s="29"/>
      <c r="AMH6" s="29"/>
      <c r="AMI6" s="29"/>
      <c r="AMJ6" s="29"/>
      <c r="AMK6" s="29"/>
      <c r="AML6" s="29"/>
      <c r="AMM6" s="29"/>
      <c r="AMN6" s="29"/>
      <c r="AMO6" s="29"/>
      <c r="AMP6" s="29"/>
      <c r="AMQ6" s="29"/>
      <c r="AMR6" s="29"/>
      <c r="AMS6" s="29"/>
      <c r="AMT6" s="29"/>
      <c r="AMU6" s="29"/>
      <c r="AMV6" s="29"/>
      <c r="AMW6" s="29"/>
      <c r="AMX6" s="29"/>
      <c r="AMY6" s="29"/>
      <c r="AMZ6" s="29"/>
      <c r="ANA6" s="29"/>
      <c r="ANB6" s="29"/>
      <c r="ANC6" s="29"/>
      <c r="AND6" s="29"/>
      <c r="ANE6" s="29"/>
      <c r="ANF6" s="29"/>
      <c r="ANG6" s="29"/>
      <c r="ANH6" s="29"/>
      <c r="ANI6" s="29"/>
      <c r="ANJ6" s="29"/>
      <c r="ANK6" s="29"/>
      <c r="ANL6" s="29"/>
      <c r="ANM6" s="29"/>
      <c r="ANN6" s="29"/>
      <c r="ANO6" s="29"/>
      <c r="ANP6" s="29"/>
      <c r="ANQ6" s="29"/>
      <c r="ANR6" s="29"/>
      <c r="ANS6" s="29"/>
      <c r="ANT6" s="29"/>
      <c r="ANU6" s="29"/>
      <c r="ANV6" s="29"/>
      <c r="ANW6" s="29"/>
      <c r="ANX6" s="29"/>
      <c r="ANY6" s="29"/>
      <c r="ANZ6" s="29"/>
      <c r="AOA6" s="29"/>
      <c r="AOB6" s="29"/>
      <c r="AOC6" s="29"/>
      <c r="AOD6" s="29"/>
      <c r="AOE6" s="29"/>
      <c r="AOF6" s="29"/>
      <c r="AOG6" s="29"/>
      <c r="AOH6" s="29"/>
      <c r="AOI6" s="29"/>
      <c r="AOJ6" s="29"/>
      <c r="AOK6" s="29"/>
      <c r="AOL6" s="29"/>
      <c r="AOM6" s="29"/>
      <c r="AON6" s="29"/>
      <c r="AOO6" s="29"/>
      <c r="AOP6" s="29"/>
      <c r="AOQ6" s="29"/>
      <c r="AOR6" s="29"/>
      <c r="AOS6" s="29"/>
      <c r="AOT6" s="29"/>
      <c r="AOU6" s="29"/>
      <c r="AOV6" s="29"/>
      <c r="AOW6" s="29"/>
      <c r="AOX6" s="29"/>
      <c r="AOY6" s="29"/>
      <c r="AOZ6" s="29"/>
      <c r="APA6" s="29"/>
      <c r="APB6" s="29"/>
      <c r="APC6" s="29"/>
      <c r="APD6" s="29"/>
      <c r="APE6" s="29"/>
      <c r="APF6" s="29"/>
      <c r="APG6" s="29"/>
      <c r="APH6" s="29"/>
      <c r="API6" s="29"/>
      <c r="APJ6" s="29"/>
      <c r="APK6" s="29"/>
      <c r="APL6" s="29"/>
      <c r="APM6" s="29"/>
      <c r="APN6" s="29"/>
      <c r="APO6" s="29"/>
      <c r="APP6" s="29"/>
      <c r="APQ6" s="29"/>
      <c r="APR6" s="29"/>
      <c r="APS6" s="29"/>
      <c r="APT6" s="29"/>
      <c r="APU6" s="29"/>
      <c r="APV6" s="29"/>
      <c r="APW6" s="29"/>
      <c r="APX6" s="29"/>
      <c r="APY6" s="29"/>
      <c r="APZ6" s="29"/>
      <c r="AQA6" s="29"/>
      <c r="AQB6" s="29"/>
      <c r="AQC6" s="29"/>
      <c r="AQD6" s="29"/>
      <c r="AQE6" s="29"/>
      <c r="AQF6" s="29"/>
      <c r="AQG6" s="29"/>
      <c r="AQH6" s="29"/>
      <c r="AQI6" s="29"/>
      <c r="AQJ6" s="29"/>
      <c r="AQK6" s="29"/>
      <c r="AQL6" s="29"/>
      <c r="AQM6" s="29"/>
      <c r="AQN6" s="29"/>
      <c r="AQO6" s="29"/>
      <c r="AQP6" s="29"/>
      <c r="AQQ6" s="29"/>
      <c r="AQR6" s="29"/>
      <c r="AQS6" s="29"/>
      <c r="AQT6" s="29"/>
      <c r="AQU6" s="29"/>
      <c r="AQV6" s="29"/>
      <c r="AQW6" s="29"/>
      <c r="AQX6" s="29"/>
      <c r="AQY6" s="29"/>
      <c r="AQZ6" s="29"/>
      <c r="ARA6" s="29"/>
      <c r="ARB6" s="29"/>
      <c r="ARC6" s="29"/>
      <c r="ARD6" s="29"/>
      <c r="ARE6" s="29"/>
      <c r="ARF6" s="29"/>
      <c r="ARG6" s="29"/>
      <c r="ARH6" s="29"/>
      <c r="ARI6" s="29"/>
      <c r="ARJ6" s="29"/>
      <c r="ARK6" s="29"/>
      <c r="ARL6" s="29"/>
      <c r="ARM6" s="29"/>
      <c r="ARN6" s="29"/>
      <c r="ARO6" s="29"/>
      <c r="ARP6" s="29"/>
      <c r="ARQ6" s="29"/>
      <c r="ARR6" s="29"/>
      <c r="ARS6" s="29"/>
      <c r="ART6" s="29"/>
      <c r="ARU6" s="29"/>
      <c r="ARV6" s="29"/>
      <c r="ARW6" s="29"/>
      <c r="ARX6" s="29"/>
      <c r="ARY6" s="29"/>
      <c r="ARZ6" s="29"/>
      <c r="ASA6" s="29"/>
      <c r="ASB6" s="29"/>
      <c r="ASC6" s="29"/>
      <c r="ASD6" s="29"/>
      <c r="ASE6" s="29"/>
      <c r="ASF6" s="29"/>
      <c r="ASG6" s="29"/>
      <c r="ASH6" s="29"/>
      <c r="ASI6" s="29"/>
      <c r="ASJ6" s="29"/>
      <c r="ASK6" s="29"/>
      <c r="ASL6" s="29"/>
      <c r="ASM6" s="29"/>
      <c r="ASN6" s="29"/>
      <c r="ASO6" s="29"/>
      <c r="ASP6" s="29"/>
      <c r="ASQ6" s="29"/>
      <c r="ASR6" s="29"/>
      <c r="ASS6" s="29"/>
      <c r="AST6" s="29"/>
      <c r="ASU6" s="29"/>
      <c r="ASV6" s="29"/>
      <c r="ASW6" s="29"/>
      <c r="ASX6" s="29"/>
      <c r="ASY6" s="29"/>
      <c r="ASZ6" s="29"/>
      <c r="ATA6" s="29"/>
      <c r="ATB6" s="29"/>
      <c r="ATC6" s="29"/>
      <c r="ATD6" s="29"/>
      <c r="ATE6" s="29"/>
      <c r="ATF6" s="29"/>
      <c r="ATG6" s="29"/>
      <c r="ATH6" s="29"/>
      <c r="ATI6" s="29"/>
      <c r="ATJ6" s="29"/>
      <c r="ATK6" s="29"/>
      <c r="ATL6" s="29"/>
      <c r="ATM6" s="29"/>
      <c r="ATN6" s="29"/>
      <c r="ATO6" s="29"/>
      <c r="ATP6" s="29"/>
      <c r="ATQ6" s="29"/>
      <c r="ATR6" s="29"/>
      <c r="ATS6" s="29"/>
      <c r="ATT6" s="29"/>
      <c r="ATU6" s="29"/>
      <c r="ATV6" s="29"/>
      <c r="ATW6" s="29"/>
      <c r="ATX6" s="29"/>
      <c r="ATY6" s="29"/>
      <c r="ATZ6" s="29"/>
      <c r="AUA6" s="29"/>
      <c r="AUB6" s="29"/>
      <c r="AUC6" s="29"/>
      <c r="AUD6" s="29"/>
      <c r="AUE6" s="29"/>
      <c r="AUF6" s="29"/>
      <c r="AUG6" s="29"/>
      <c r="AUH6" s="29"/>
      <c r="AUI6" s="29"/>
      <c r="AUJ6" s="29"/>
      <c r="AUK6" s="29"/>
      <c r="AUL6" s="29"/>
      <c r="AUM6" s="29"/>
      <c r="AUN6" s="29"/>
      <c r="AUO6" s="29"/>
      <c r="AUP6" s="29"/>
      <c r="AUQ6" s="29"/>
      <c r="AUR6" s="29"/>
      <c r="AUS6" s="29"/>
      <c r="AUT6" s="29"/>
      <c r="AUU6" s="29"/>
      <c r="AUV6" s="29"/>
      <c r="AUW6" s="29"/>
      <c r="AUX6" s="29"/>
      <c r="AUY6" s="29"/>
      <c r="AUZ6" s="29"/>
      <c r="AVA6" s="29"/>
      <c r="AVB6" s="29"/>
      <c r="AVC6" s="29"/>
      <c r="AVD6" s="29"/>
      <c r="AVE6" s="29"/>
      <c r="AVF6" s="29"/>
      <c r="AVG6" s="29"/>
      <c r="AVH6" s="29"/>
      <c r="AVI6" s="29"/>
      <c r="AVJ6" s="29"/>
      <c r="AVK6" s="29"/>
      <c r="AVL6" s="29"/>
      <c r="AVM6" s="29"/>
      <c r="AVN6" s="29"/>
      <c r="AVO6" s="29"/>
      <c r="AVP6" s="29"/>
      <c r="AVQ6" s="29"/>
      <c r="AVR6" s="29"/>
      <c r="AVS6" s="29"/>
      <c r="AVT6" s="29"/>
      <c r="AVU6" s="29"/>
      <c r="AVV6" s="29"/>
      <c r="AVW6" s="29"/>
      <c r="AVX6" s="29"/>
      <c r="AVY6" s="29"/>
      <c r="AVZ6" s="29"/>
      <c r="AWA6" s="29"/>
      <c r="AWB6" s="29"/>
      <c r="AWC6" s="29"/>
      <c r="AWD6" s="29"/>
      <c r="AWE6" s="29"/>
      <c r="AWF6" s="29"/>
      <c r="AWG6" s="29"/>
      <c r="AWH6" s="29"/>
      <c r="AWI6" s="29"/>
      <c r="AWJ6" s="29"/>
      <c r="AWK6" s="29"/>
      <c r="AWL6" s="29"/>
      <c r="AWM6" s="29"/>
      <c r="AWN6" s="29"/>
      <c r="AWO6" s="29"/>
      <c r="AWP6" s="29"/>
      <c r="AWQ6" s="29"/>
      <c r="AWR6" s="29"/>
      <c r="AWS6" s="29"/>
      <c r="AWT6" s="29"/>
      <c r="AWU6" s="29"/>
      <c r="AWV6" s="29"/>
      <c r="AWW6" s="29"/>
      <c r="AWX6" s="29"/>
      <c r="AWY6" s="29"/>
      <c r="AWZ6" s="29"/>
      <c r="AXA6" s="29"/>
      <c r="AXB6" s="29"/>
      <c r="AXC6" s="29"/>
      <c r="AXD6" s="29"/>
      <c r="AXE6" s="29"/>
      <c r="AXF6" s="29"/>
      <c r="AXG6" s="29"/>
      <c r="AXH6" s="29"/>
      <c r="AXI6" s="29"/>
      <c r="AXJ6" s="29"/>
      <c r="AXK6" s="29"/>
      <c r="AXL6" s="29"/>
      <c r="AXM6" s="29"/>
      <c r="AXN6" s="29"/>
      <c r="AXO6" s="29"/>
      <c r="AXP6" s="29"/>
      <c r="AXQ6" s="29"/>
      <c r="AXR6" s="29"/>
      <c r="AXS6" s="29"/>
      <c r="AXT6" s="29"/>
      <c r="AXU6" s="29"/>
      <c r="AXV6" s="29"/>
      <c r="AXW6" s="29"/>
      <c r="AXX6" s="29"/>
      <c r="AXY6" s="29"/>
      <c r="AXZ6" s="29"/>
      <c r="AYA6" s="29"/>
      <c r="AYB6" s="29"/>
      <c r="AYC6" s="29"/>
      <c r="AYD6" s="29"/>
      <c r="AYE6" s="29"/>
      <c r="AYF6" s="29"/>
      <c r="AYG6" s="29"/>
      <c r="AYH6" s="29"/>
      <c r="AYI6" s="29"/>
      <c r="AYJ6" s="29"/>
      <c r="AYK6" s="29"/>
      <c r="AYL6" s="29"/>
      <c r="AYM6" s="29"/>
      <c r="AYN6" s="29"/>
      <c r="AYO6" s="29"/>
      <c r="AYP6" s="29"/>
      <c r="AYQ6" s="29"/>
      <c r="AYR6" s="29"/>
      <c r="AYS6" s="29"/>
      <c r="AYT6" s="29"/>
      <c r="AYU6" s="29"/>
      <c r="AYV6" s="29"/>
      <c r="AYW6" s="29"/>
      <c r="AYX6" s="29"/>
      <c r="AYY6" s="29"/>
      <c r="AYZ6" s="29"/>
      <c r="AZA6" s="29"/>
      <c r="AZB6" s="29"/>
      <c r="AZC6" s="29"/>
      <c r="AZD6" s="29"/>
      <c r="AZE6" s="29"/>
      <c r="AZF6" s="29"/>
      <c r="AZG6" s="29"/>
      <c r="AZH6" s="29"/>
      <c r="AZI6" s="29"/>
      <c r="AZJ6" s="29"/>
      <c r="AZK6" s="29"/>
      <c r="AZL6" s="29"/>
      <c r="AZM6" s="29"/>
      <c r="AZN6" s="29"/>
      <c r="AZO6" s="29"/>
      <c r="AZP6" s="29"/>
      <c r="AZQ6" s="29"/>
      <c r="AZR6" s="29"/>
      <c r="AZS6" s="29"/>
      <c r="AZT6" s="29"/>
      <c r="AZU6" s="29"/>
      <c r="AZV6" s="29"/>
      <c r="AZW6" s="29"/>
      <c r="AZX6" s="29"/>
      <c r="AZY6" s="29"/>
      <c r="AZZ6" s="29"/>
      <c r="BAA6" s="29"/>
      <c r="BAB6" s="29"/>
      <c r="BAC6" s="29"/>
      <c r="BAD6" s="29"/>
      <c r="BAE6" s="29"/>
      <c r="BAF6" s="29"/>
      <c r="BAG6" s="29"/>
      <c r="BAH6" s="29"/>
      <c r="BAI6" s="29"/>
      <c r="BAJ6" s="29"/>
      <c r="BAK6" s="29"/>
      <c r="BAL6" s="29"/>
      <c r="BAM6" s="29"/>
      <c r="BAN6" s="29"/>
      <c r="BAO6" s="29"/>
      <c r="BAP6" s="29"/>
      <c r="BAQ6" s="29"/>
      <c r="BAR6" s="29"/>
      <c r="BAS6" s="29"/>
      <c r="BAT6" s="29"/>
      <c r="BAU6" s="29"/>
      <c r="BAV6" s="29"/>
      <c r="BAW6" s="29"/>
      <c r="BAX6" s="29"/>
      <c r="BAY6" s="29"/>
      <c r="BAZ6" s="29"/>
      <c r="BBA6" s="29"/>
      <c r="BBB6" s="29"/>
      <c r="BBC6" s="29"/>
      <c r="BBD6" s="29"/>
      <c r="BBE6" s="29"/>
      <c r="BBF6" s="29"/>
      <c r="BBG6" s="29"/>
      <c r="BBH6" s="29"/>
      <c r="BBI6" s="29"/>
      <c r="BBJ6" s="29"/>
      <c r="BBK6" s="29"/>
      <c r="BBL6" s="29"/>
      <c r="BBM6" s="29"/>
      <c r="BBN6" s="29"/>
      <c r="BBO6" s="29"/>
      <c r="BBP6" s="29"/>
      <c r="BBQ6" s="29"/>
      <c r="BBR6" s="29"/>
      <c r="BBS6" s="29"/>
      <c r="BBT6" s="29"/>
      <c r="BBU6" s="29"/>
      <c r="BBV6" s="29"/>
      <c r="BBW6" s="29"/>
      <c r="BBX6" s="29"/>
      <c r="BBY6" s="29"/>
      <c r="BBZ6" s="29"/>
      <c r="BCA6" s="29"/>
      <c r="BCB6" s="29"/>
      <c r="BCC6" s="29"/>
      <c r="BCD6" s="29"/>
      <c r="BCE6" s="29"/>
      <c r="BCF6" s="29"/>
      <c r="BCG6" s="29"/>
      <c r="BCH6" s="29"/>
      <c r="BCI6" s="29"/>
      <c r="BCJ6" s="29"/>
      <c r="BCK6" s="29"/>
      <c r="BCL6" s="29"/>
      <c r="BCM6" s="29"/>
      <c r="BCN6" s="29"/>
      <c r="BCO6" s="29"/>
      <c r="BCP6" s="29"/>
      <c r="BCQ6" s="29"/>
      <c r="BCR6" s="29"/>
      <c r="BCS6" s="29"/>
      <c r="BCT6" s="29"/>
      <c r="BCU6" s="29"/>
      <c r="BCV6" s="29"/>
      <c r="BCW6" s="29"/>
      <c r="BCX6" s="29"/>
      <c r="BCY6" s="29"/>
      <c r="BCZ6" s="29"/>
      <c r="BDA6" s="29"/>
      <c r="BDB6" s="29"/>
      <c r="BDC6" s="29"/>
      <c r="BDD6" s="29"/>
      <c r="BDE6" s="29"/>
      <c r="BDF6" s="29"/>
      <c r="BDG6" s="29"/>
      <c r="BDH6" s="29"/>
      <c r="BDI6" s="29"/>
      <c r="BDJ6" s="29"/>
      <c r="BDK6" s="29"/>
      <c r="BDL6" s="29"/>
      <c r="BDM6" s="29"/>
      <c r="BDN6" s="29"/>
      <c r="BDO6" s="29"/>
      <c r="BDP6" s="29"/>
      <c r="BDQ6" s="29"/>
      <c r="BDR6" s="29"/>
      <c r="BDS6" s="29"/>
      <c r="BDT6" s="29"/>
      <c r="BDU6" s="29"/>
      <c r="BDV6" s="29"/>
      <c r="BDW6" s="29"/>
      <c r="BDX6" s="29"/>
      <c r="BDY6" s="29"/>
      <c r="BDZ6" s="29"/>
      <c r="BEA6" s="29"/>
      <c r="BEB6" s="29"/>
      <c r="BEC6" s="29"/>
      <c r="BED6" s="29"/>
      <c r="BEE6" s="29"/>
      <c r="BEF6" s="29"/>
      <c r="BEG6" s="29"/>
      <c r="BEH6" s="29"/>
      <c r="BEI6" s="29"/>
      <c r="BEJ6" s="29"/>
      <c r="BEK6" s="29"/>
      <c r="BEL6" s="29"/>
      <c r="BEM6" s="29"/>
      <c r="BEN6" s="29"/>
      <c r="BEO6" s="29"/>
      <c r="BEP6" s="29"/>
      <c r="BEQ6" s="29"/>
      <c r="BER6" s="29"/>
      <c r="BES6" s="29"/>
      <c r="BET6" s="29"/>
      <c r="BEU6" s="29"/>
      <c r="BEV6" s="29"/>
      <c r="BEW6" s="29"/>
      <c r="BEX6" s="29"/>
      <c r="BEY6" s="29"/>
      <c r="BEZ6" s="29"/>
      <c r="BFA6" s="29"/>
      <c r="BFB6" s="29"/>
      <c r="BFC6" s="29"/>
      <c r="BFD6" s="29"/>
      <c r="BFE6" s="29"/>
      <c r="BFF6" s="29"/>
      <c r="BFG6" s="29"/>
      <c r="BFH6" s="29"/>
      <c r="BFI6" s="29"/>
      <c r="BFJ6" s="29"/>
      <c r="BFK6" s="29"/>
      <c r="BFL6" s="29"/>
      <c r="BFM6" s="29"/>
      <c r="BFN6" s="29"/>
      <c r="BFO6" s="29"/>
      <c r="BFP6" s="29"/>
      <c r="BFQ6" s="29"/>
      <c r="BFR6" s="29"/>
      <c r="BFS6" s="29"/>
      <c r="BFT6" s="29"/>
      <c r="BFU6" s="29"/>
      <c r="BFV6" s="29"/>
      <c r="BFW6" s="29"/>
      <c r="BFX6" s="29"/>
      <c r="BFY6" s="29"/>
      <c r="BFZ6" s="29"/>
      <c r="BGA6" s="29"/>
      <c r="BGB6" s="29"/>
      <c r="BGC6" s="29"/>
      <c r="BGD6" s="29"/>
      <c r="BGE6" s="29"/>
      <c r="BGF6" s="29"/>
      <c r="BGG6" s="29"/>
      <c r="BGH6" s="29"/>
      <c r="BGI6" s="29"/>
      <c r="BGJ6" s="29"/>
      <c r="BGK6" s="29"/>
      <c r="BGL6" s="29"/>
      <c r="BGM6" s="29"/>
      <c r="BGN6" s="29"/>
      <c r="BGO6" s="29"/>
      <c r="BGP6" s="29"/>
      <c r="BGQ6" s="29"/>
      <c r="BGR6" s="29"/>
      <c r="BGS6" s="29"/>
      <c r="BGT6" s="29"/>
      <c r="BGU6" s="29"/>
      <c r="BGV6" s="29"/>
      <c r="BGW6" s="29"/>
      <c r="BGX6" s="29"/>
      <c r="BGY6" s="29"/>
      <c r="BGZ6" s="29"/>
      <c r="BHA6" s="29"/>
      <c r="BHB6" s="29"/>
      <c r="BHC6" s="29"/>
      <c r="BHD6" s="29"/>
      <c r="BHE6" s="29"/>
      <c r="BHF6" s="29"/>
      <c r="BHG6" s="29"/>
      <c r="BHH6" s="29"/>
      <c r="BHI6" s="29"/>
      <c r="BHJ6" s="29"/>
      <c r="BHK6" s="29"/>
      <c r="BHL6" s="29"/>
      <c r="BHM6" s="29"/>
      <c r="BHN6" s="29"/>
      <c r="BHO6" s="29"/>
      <c r="BHP6" s="29"/>
      <c r="BHQ6" s="29"/>
      <c r="BHR6" s="29"/>
      <c r="BHS6" s="29"/>
      <c r="BHT6" s="29"/>
      <c r="BHU6" s="29"/>
      <c r="BHV6" s="29"/>
      <c r="BHW6" s="29"/>
      <c r="BHX6" s="29"/>
      <c r="BHY6" s="29"/>
      <c r="BHZ6" s="29"/>
      <c r="BIA6" s="29"/>
      <c r="BIB6" s="29"/>
      <c r="BIC6" s="29"/>
      <c r="BID6" s="29"/>
      <c r="BIE6" s="29"/>
      <c r="BIF6" s="29"/>
      <c r="BIG6" s="29"/>
      <c r="BIH6" s="29"/>
      <c r="BII6" s="29"/>
      <c r="BIJ6" s="29"/>
      <c r="BIK6" s="29"/>
      <c r="BIL6" s="29"/>
      <c r="BIM6" s="29"/>
      <c r="BIN6" s="29"/>
      <c r="BIO6" s="29"/>
      <c r="BIP6" s="29"/>
      <c r="BIQ6" s="29"/>
      <c r="BIR6" s="29"/>
      <c r="BIS6" s="29"/>
      <c r="BIT6" s="29"/>
      <c r="BIU6" s="29"/>
      <c r="BIV6" s="29"/>
      <c r="BIW6" s="29"/>
      <c r="BIX6" s="29"/>
      <c r="BIY6" s="29"/>
      <c r="BIZ6" s="29"/>
      <c r="BJA6" s="29"/>
      <c r="BJB6" s="29"/>
      <c r="BJC6" s="29"/>
      <c r="BJD6" s="29"/>
      <c r="BJE6" s="29"/>
      <c r="BJF6" s="29"/>
      <c r="BJG6" s="29"/>
      <c r="BJH6" s="29"/>
      <c r="BJI6" s="29"/>
      <c r="BJJ6" s="29"/>
      <c r="BJK6" s="29"/>
      <c r="BJL6" s="29"/>
      <c r="BJM6" s="29"/>
      <c r="BJN6" s="29"/>
      <c r="BJO6" s="29"/>
      <c r="BJP6" s="29"/>
      <c r="BJQ6" s="29"/>
      <c r="BJR6" s="29"/>
      <c r="BJS6" s="29"/>
      <c r="BJT6" s="29"/>
      <c r="BJU6" s="29"/>
      <c r="BJV6" s="29"/>
      <c r="BJW6" s="29"/>
      <c r="BJX6" s="29"/>
      <c r="BJY6" s="29"/>
      <c r="BJZ6" s="29"/>
      <c r="BKA6" s="29"/>
      <c r="BKB6" s="29"/>
      <c r="BKC6" s="29"/>
      <c r="BKD6" s="29"/>
      <c r="BKE6" s="29"/>
      <c r="BKF6" s="29"/>
      <c r="BKG6" s="29"/>
      <c r="BKH6" s="29"/>
      <c r="BKI6" s="29"/>
      <c r="BKJ6" s="29"/>
      <c r="BKK6" s="29"/>
      <c r="BKL6" s="29"/>
      <c r="BKM6" s="29"/>
      <c r="BKN6" s="29"/>
      <c r="BKO6" s="29"/>
      <c r="BKP6" s="29"/>
      <c r="BKQ6" s="29"/>
      <c r="BKR6" s="29"/>
      <c r="BKS6" s="29"/>
      <c r="BKT6" s="29"/>
      <c r="BKU6" s="29"/>
      <c r="BKV6" s="29"/>
      <c r="BKW6" s="29"/>
      <c r="BKX6" s="29"/>
      <c r="BKY6" s="29"/>
      <c r="BKZ6" s="29"/>
      <c r="BLA6" s="29"/>
      <c r="BLB6" s="29"/>
      <c r="BLC6" s="29"/>
      <c r="BLD6" s="29"/>
      <c r="BLE6" s="29"/>
      <c r="BLF6" s="29"/>
      <c r="BLG6" s="29"/>
      <c r="BLH6" s="29"/>
      <c r="BLI6" s="29"/>
      <c r="BLJ6" s="29"/>
      <c r="BLK6" s="29"/>
      <c r="BLL6" s="29"/>
      <c r="BLM6" s="29"/>
      <c r="BLN6" s="29"/>
      <c r="BLO6" s="29"/>
      <c r="BLP6" s="29"/>
      <c r="BLQ6" s="29"/>
      <c r="BLR6" s="29"/>
      <c r="BLS6" s="29"/>
      <c r="BLT6" s="29"/>
      <c r="BLU6" s="29"/>
      <c r="BLV6" s="29"/>
      <c r="BLW6" s="29"/>
      <c r="BLX6" s="29"/>
      <c r="BLY6" s="29"/>
      <c r="BLZ6" s="29"/>
      <c r="BMA6" s="29"/>
      <c r="BMB6" s="29"/>
      <c r="BMC6" s="29"/>
      <c r="BMD6" s="29"/>
      <c r="BME6" s="29"/>
      <c r="BMF6" s="29"/>
      <c r="BMG6" s="29"/>
      <c r="BMH6" s="29"/>
      <c r="BMI6" s="29"/>
      <c r="BMJ6" s="29"/>
      <c r="BMK6" s="29"/>
      <c r="BML6" s="29"/>
      <c r="BMM6" s="29"/>
      <c r="BMN6" s="29"/>
      <c r="BMO6" s="29"/>
      <c r="BMP6" s="29"/>
      <c r="BMQ6" s="29"/>
      <c r="BMR6" s="29"/>
      <c r="BMS6" s="29"/>
      <c r="BMT6" s="29"/>
      <c r="BMU6" s="29"/>
      <c r="BMV6" s="29"/>
      <c r="BMW6" s="29"/>
      <c r="BMX6" s="29"/>
      <c r="BMY6" s="29"/>
      <c r="BMZ6" s="29"/>
      <c r="BNA6" s="29"/>
      <c r="BNB6" s="29"/>
      <c r="BNC6" s="29"/>
      <c r="BND6" s="29"/>
      <c r="BNE6" s="29"/>
      <c r="BNF6" s="29"/>
      <c r="BNG6" s="29"/>
      <c r="BNH6" s="29"/>
      <c r="BNI6" s="29"/>
      <c r="BNJ6" s="29"/>
      <c r="BNK6" s="29"/>
      <c r="BNL6" s="29"/>
      <c r="BNM6" s="29"/>
      <c r="BNN6" s="29"/>
      <c r="BNO6" s="29"/>
      <c r="BNP6" s="29"/>
      <c r="BNQ6" s="29"/>
      <c r="BNR6" s="29"/>
      <c r="BNS6" s="29"/>
      <c r="BNT6" s="29"/>
      <c r="BNU6" s="29"/>
      <c r="BNV6" s="29"/>
      <c r="BNW6" s="29"/>
      <c r="BNX6" s="29"/>
      <c r="BNY6" s="29"/>
      <c r="BNZ6" s="29"/>
      <c r="BOA6" s="29"/>
      <c r="BOB6" s="29"/>
      <c r="BOC6" s="29"/>
      <c r="BOD6" s="29"/>
      <c r="BOE6" s="29"/>
      <c r="BOF6" s="29"/>
      <c r="BOG6" s="29"/>
      <c r="BOH6" s="29"/>
      <c r="BOI6" s="29"/>
      <c r="BOJ6" s="29"/>
      <c r="BOK6" s="29"/>
      <c r="BOL6" s="29"/>
      <c r="BOM6" s="29"/>
      <c r="BON6" s="29"/>
      <c r="BOO6" s="29"/>
      <c r="BOP6" s="29"/>
      <c r="BOQ6" s="29"/>
      <c r="BOR6" s="29"/>
      <c r="BOS6" s="29"/>
      <c r="BOT6" s="29"/>
      <c r="BOU6" s="29"/>
      <c r="BOV6" s="29"/>
      <c r="BOW6" s="29"/>
      <c r="BOX6" s="29"/>
      <c r="BOY6" s="29"/>
      <c r="BOZ6" s="29"/>
      <c r="BPA6" s="29"/>
      <c r="BPB6" s="29"/>
      <c r="BPC6" s="29"/>
      <c r="BPD6" s="29"/>
      <c r="BPE6" s="29"/>
      <c r="BPF6" s="29"/>
      <c r="BPG6" s="29"/>
      <c r="BPH6" s="29"/>
      <c r="BPI6" s="29"/>
      <c r="BPJ6" s="29"/>
      <c r="BPK6" s="29"/>
      <c r="BPL6" s="29"/>
      <c r="BPM6" s="29"/>
      <c r="BPN6" s="29"/>
      <c r="BPO6" s="29"/>
      <c r="BPP6" s="29"/>
      <c r="BPQ6" s="29"/>
      <c r="BPR6" s="29"/>
      <c r="BPS6" s="29"/>
      <c r="BPT6" s="29"/>
      <c r="BPU6" s="29"/>
      <c r="BPV6" s="29"/>
      <c r="BPW6" s="29"/>
      <c r="BPX6" s="29"/>
      <c r="BPY6" s="29"/>
      <c r="BPZ6" s="29"/>
      <c r="BQA6" s="29"/>
      <c r="BQB6" s="29"/>
      <c r="BQC6" s="29"/>
      <c r="BQD6" s="29"/>
      <c r="BQE6" s="29"/>
      <c r="BQF6" s="29"/>
      <c r="BQG6" s="29"/>
      <c r="BQH6" s="29"/>
      <c r="BQI6" s="29"/>
      <c r="BQJ6" s="29"/>
      <c r="BQK6" s="29"/>
      <c r="BQL6" s="29"/>
      <c r="BQM6" s="29"/>
      <c r="BQN6" s="29"/>
      <c r="BQO6" s="29"/>
      <c r="BQP6" s="29"/>
      <c r="BQQ6" s="29"/>
      <c r="BQR6" s="29"/>
      <c r="BQS6" s="29"/>
      <c r="BQT6" s="29"/>
      <c r="BQU6" s="29"/>
      <c r="BQV6" s="29"/>
      <c r="BQW6" s="29"/>
      <c r="BQX6" s="29"/>
      <c r="BQY6" s="29"/>
      <c r="BQZ6" s="29"/>
      <c r="BRA6" s="29"/>
      <c r="BRB6" s="29"/>
      <c r="BRC6" s="29"/>
      <c r="BRD6" s="29"/>
      <c r="BRE6" s="29"/>
      <c r="BRF6" s="29"/>
      <c r="BRG6" s="29"/>
      <c r="BRH6" s="29"/>
      <c r="BRI6" s="29"/>
      <c r="BRJ6" s="29"/>
      <c r="BRK6" s="29"/>
      <c r="BRL6" s="29"/>
      <c r="BRM6" s="29"/>
      <c r="BRN6" s="29"/>
      <c r="BRO6" s="29"/>
      <c r="BRP6" s="29"/>
      <c r="BRQ6" s="29"/>
      <c r="BRR6" s="29"/>
      <c r="BRS6" s="29"/>
      <c r="BRT6" s="29"/>
      <c r="BRU6" s="29"/>
      <c r="BRV6" s="29"/>
      <c r="BRW6" s="29"/>
      <c r="BRX6" s="29"/>
      <c r="BRY6" s="29"/>
      <c r="BRZ6" s="29"/>
      <c r="BSA6" s="29"/>
      <c r="BSB6" s="29"/>
      <c r="BSC6" s="29"/>
      <c r="BSD6" s="29"/>
      <c r="BSE6" s="29"/>
      <c r="BSF6" s="29"/>
      <c r="BSG6" s="29"/>
      <c r="BSH6" s="29"/>
      <c r="BSI6" s="29"/>
      <c r="BSJ6" s="29"/>
      <c r="BSK6" s="29"/>
      <c r="BSL6" s="29"/>
      <c r="BSM6" s="29"/>
      <c r="BSN6" s="29"/>
      <c r="BSO6" s="29"/>
      <c r="BSP6" s="29"/>
      <c r="BSQ6" s="29"/>
      <c r="BSR6" s="29"/>
      <c r="BSS6" s="29"/>
      <c r="BST6" s="29"/>
      <c r="BSU6" s="29"/>
      <c r="BSV6" s="29"/>
      <c r="BSW6" s="29"/>
      <c r="BSX6" s="29"/>
      <c r="BSY6" s="29"/>
      <c r="BSZ6" s="29"/>
      <c r="BTA6" s="29"/>
      <c r="BTB6" s="29"/>
      <c r="BTC6" s="29"/>
      <c r="BTD6" s="29"/>
      <c r="BTE6" s="29"/>
      <c r="BTF6" s="29"/>
      <c r="BTG6" s="29"/>
      <c r="BTH6" s="29"/>
      <c r="BTI6" s="29"/>
      <c r="BTJ6" s="29"/>
      <c r="BTK6" s="29"/>
      <c r="BTL6" s="29"/>
      <c r="BTM6" s="29"/>
      <c r="BTN6" s="29"/>
      <c r="BTO6" s="29"/>
      <c r="BTP6" s="29"/>
      <c r="BTQ6" s="29"/>
      <c r="BTR6" s="29"/>
      <c r="BTS6" s="29"/>
      <c r="BTT6" s="29"/>
      <c r="BTU6" s="29"/>
      <c r="BTV6" s="29"/>
      <c r="BTW6" s="29"/>
      <c r="BTX6" s="29"/>
      <c r="BTY6" s="29"/>
      <c r="BTZ6" s="29"/>
      <c r="BUA6" s="29"/>
      <c r="BUB6" s="29"/>
      <c r="BUC6" s="29"/>
      <c r="BUD6" s="29"/>
      <c r="BUE6" s="29"/>
      <c r="BUF6" s="29"/>
      <c r="BUG6" s="29"/>
      <c r="BUH6" s="29"/>
      <c r="BUI6" s="29"/>
      <c r="BUJ6" s="29"/>
      <c r="BUK6" s="29"/>
      <c r="BUL6" s="29"/>
      <c r="BUM6" s="29"/>
      <c r="BUN6" s="29"/>
      <c r="BUO6" s="29"/>
      <c r="BUP6" s="29"/>
      <c r="BUQ6" s="29"/>
      <c r="BUR6" s="29"/>
      <c r="BUS6" s="29"/>
      <c r="BUT6" s="29"/>
      <c r="BUU6" s="29"/>
      <c r="BUV6" s="29"/>
      <c r="BUW6" s="29"/>
      <c r="BUX6" s="29"/>
      <c r="BUY6" s="29"/>
      <c r="BUZ6" s="29"/>
      <c r="BVA6" s="29"/>
      <c r="BVB6" s="29"/>
      <c r="BVC6" s="29"/>
      <c r="BVD6" s="29"/>
      <c r="BVE6" s="29"/>
      <c r="BVF6" s="29"/>
      <c r="BVG6" s="29"/>
      <c r="BVH6" s="29"/>
      <c r="BVI6" s="29"/>
      <c r="BVJ6" s="29"/>
      <c r="BVK6" s="29"/>
      <c r="BVL6" s="29"/>
      <c r="BVM6" s="29"/>
      <c r="BVN6" s="29"/>
      <c r="BVO6" s="29"/>
      <c r="BVP6" s="29"/>
      <c r="BVQ6" s="29"/>
      <c r="BVR6" s="29"/>
      <c r="BVS6" s="29"/>
      <c r="BVT6" s="29"/>
      <c r="BVU6" s="29"/>
      <c r="BVV6" s="29"/>
      <c r="BVW6" s="29"/>
      <c r="BVX6" s="29"/>
      <c r="BVY6" s="29"/>
      <c r="BVZ6" s="29"/>
      <c r="BWA6" s="29"/>
      <c r="BWB6" s="29"/>
      <c r="BWC6" s="29"/>
      <c r="BWD6" s="29"/>
      <c r="BWE6" s="29"/>
      <c r="BWF6" s="29"/>
      <c r="BWG6" s="29"/>
      <c r="BWH6" s="29"/>
      <c r="BWI6" s="29"/>
      <c r="BWJ6" s="29"/>
      <c r="BWK6" s="29"/>
      <c r="BWL6" s="29"/>
      <c r="BWM6" s="29"/>
      <c r="BWN6" s="29"/>
      <c r="BWO6" s="29"/>
      <c r="BWP6" s="29"/>
      <c r="BWQ6" s="29"/>
      <c r="BWR6" s="29"/>
      <c r="BWS6" s="29"/>
      <c r="BWT6" s="29"/>
      <c r="BWU6" s="29"/>
      <c r="BWV6" s="29"/>
      <c r="BWW6" s="29"/>
      <c r="BWX6" s="29"/>
      <c r="BWY6" s="29"/>
      <c r="BWZ6" s="29"/>
      <c r="BXA6" s="29"/>
      <c r="BXB6" s="29"/>
      <c r="BXC6" s="29"/>
      <c r="BXD6" s="29"/>
      <c r="BXE6" s="29"/>
      <c r="BXF6" s="29"/>
      <c r="BXG6" s="29"/>
      <c r="BXH6" s="29"/>
      <c r="BXI6" s="29"/>
      <c r="BXJ6" s="29"/>
      <c r="BXK6" s="29"/>
      <c r="BXL6" s="29"/>
      <c r="BXM6" s="29"/>
      <c r="BXN6" s="29"/>
      <c r="BXO6" s="29"/>
      <c r="BXP6" s="29"/>
      <c r="BXQ6" s="29"/>
      <c r="BXR6" s="29"/>
      <c r="BXS6" s="29"/>
      <c r="BXT6" s="29"/>
      <c r="BXU6" s="29"/>
      <c r="BXV6" s="29"/>
      <c r="BXW6" s="29"/>
      <c r="BXX6" s="29"/>
      <c r="BXY6" s="29"/>
      <c r="BXZ6" s="29"/>
      <c r="BYA6" s="29"/>
      <c r="BYB6" s="29"/>
      <c r="BYC6" s="29"/>
      <c r="BYD6" s="29"/>
      <c r="BYE6" s="29"/>
      <c r="BYF6" s="29"/>
      <c r="BYG6" s="29"/>
      <c r="BYH6" s="29"/>
      <c r="BYI6" s="29"/>
      <c r="BYJ6" s="29"/>
      <c r="BYK6" s="29"/>
      <c r="BYL6" s="29"/>
      <c r="BYM6" s="29"/>
      <c r="BYN6" s="29"/>
      <c r="BYO6" s="29"/>
      <c r="BYP6" s="29"/>
      <c r="BYQ6" s="29"/>
      <c r="BYR6" s="29"/>
      <c r="BYS6" s="29"/>
      <c r="BYT6" s="29"/>
      <c r="BYU6" s="29"/>
      <c r="BYV6" s="29"/>
      <c r="BYW6" s="29"/>
      <c r="BYX6" s="29"/>
      <c r="BYY6" s="29"/>
      <c r="BYZ6" s="29"/>
      <c r="BZA6" s="29"/>
      <c r="BZB6" s="29"/>
      <c r="BZC6" s="29"/>
      <c r="BZD6" s="29"/>
      <c r="BZE6" s="29"/>
      <c r="BZF6" s="29"/>
      <c r="BZG6" s="29"/>
      <c r="BZH6" s="29"/>
      <c r="BZI6" s="29"/>
      <c r="BZJ6" s="29"/>
      <c r="BZK6" s="29"/>
      <c r="BZL6" s="29"/>
      <c r="BZM6" s="29"/>
      <c r="BZN6" s="29"/>
      <c r="BZO6" s="29"/>
      <c r="BZP6" s="29"/>
      <c r="BZQ6" s="29"/>
      <c r="BZR6" s="29"/>
      <c r="BZS6" s="29"/>
      <c r="BZT6" s="29"/>
      <c r="BZU6" s="29"/>
      <c r="BZV6" s="29"/>
      <c r="BZW6" s="29"/>
      <c r="BZX6" s="29"/>
      <c r="BZY6" s="29"/>
      <c r="BZZ6" s="29"/>
      <c r="CAA6" s="29"/>
      <c r="CAB6" s="29"/>
      <c r="CAC6" s="29"/>
      <c r="CAD6" s="29"/>
      <c r="CAE6" s="29"/>
      <c r="CAF6" s="29"/>
      <c r="CAG6" s="29"/>
      <c r="CAH6" s="29"/>
      <c r="CAI6" s="29"/>
      <c r="CAJ6" s="29"/>
      <c r="CAK6" s="29"/>
      <c r="CAL6" s="29"/>
      <c r="CAM6" s="29"/>
      <c r="CAN6" s="29"/>
      <c r="CAO6" s="29"/>
      <c r="CAP6" s="29"/>
      <c r="CAQ6" s="29"/>
      <c r="CAR6" s="29"/>
      <c r="CAS6" s="29"/>
      <c r="CAT6" s="29"/>
      <c r="CAU6" s="29"/>
      <c r="CAV6" s="29"/>
      <c r="CAW6" s="29"/>
      <c r="CAX6" s="29"/>
      <c r="CAY6" s="29"/>
      <c r="CAZ6" s="29"/>
      <c r="CBA6" s="29"/>
      <c r="CBB6" s="29"/>
      <c r="CBC6" s="29"/>
      <c r="CBD6" s="29"/>
      <c r="CBE6" s="29"/>
      <c r="CBF6" s="29"/>
      <c r="CBG6" s="29"/>
      <c r="CBH6" s="29"/>
      <c r="CBI6" s="29"/>
      <c r="CBJ6" s="29"/>
      <c r="CBK6" s="29"/>
      <c r="CBL6" s="29"/>
      <c r="CBM6" s="29"/>
      <c r="CBN6" s="29"/>
      <c r="CBO6" s="29"/>
      <c r="CBP6" s="29"/>
      <c r="CBQ6" s="29"/>
      <c r="CBR6" s="29"/>
      <c r="CBS6" s="29"/>
      <c r="CBT6" s="29"/>
      <c r="CBU6" s="29"/>
      <c r="CBV6" s="29"/>
      <c r="CBW6" s="29"/>
      <c r="CBX6" s="29"/>
      <c r="CBY6" s="29"/>
      <c r="CBZ6" s="29"/>
      <c r="CCA6" s="29"/>
      <c r="CCB6" s="29"/>
      <c r="CCC6" s="29"/>
      <c r="CCD6" s="29"/>
      <c r="CCE6" s="29"/>
      <c r="CCF6" s="29"/>
      <c r="CCG6" s="29"/>
      <c r="CCH6" s="29"/>
      <c r="CCI6" s="29"/>
      <c r="CCJ6" s="29"/>
      <c r="CCK6" s="29"/>
      <c r="CCL6" s="29"/>
      <c r="CCM6" s="29"/>
      <c r="CCN6" s="29"/>
      <c r="CCO6" s="29"/>
      <c r="CCP6" s="29"/>
      <c r="CCQ6" s="29"/>
      <c r="CCR6" s="29"/>
      <c r="CCS6" s="29"/>
      <c r="CCT6" s="29"/>
      <c r="CCU6" s="29"/>
      <c r="CCV6" s="29"/>
      <c r="CCW6" s="29"/>
      <c r="CCX6" s="29"/>
      <c r="CCY6" s="29"/>
      <c r="CCZ6" s="29"/>
      <c r="CDA6" s="29"/>
      <c r="CDB6" s="29"/>
      <c r="CDC6" s="29"/>
      <c r="CDD6" s="29"/>
      <c r="CDE6" s="29"/>
      <c r="CDF6" s="29"/>
      <c r="CDG6" s="29"/>
      <c r="CDH6" s="29"/>
      <c r="CDI6" s="29"/>
      <c r="CDJ6" s="29"/>
      <c r="CDK6" s="29"/>
      <c r="CDL6" s="29"/>
      <c r="CDM6" s="29"/>
      <c r="CDN6" s="29"/>
      <c r="CDO6" s="29"/>
      <c r="CDP6" s="29"/>
      <c r="CDQ6" s="29"/>
      <c r="CDR6" s="29"/>
      <c r="CDS6" s="29"/>
      <c r="CDT6" s="29"/>
      <c r="CDU6" s="29"/>
      <c r="CDV6" s="29"/>
      <c r="CDW6" s="29"/>
      <c r="CDX6" s="29"/>
      <c r="CDY6" s="29"/>
      <c r="CDZ6" s="29"/>
      <c r="CEA6" s="29"/>
      <c r="CEB6" s="29"/>
      <c r="CEC6" s="29"/>
      <c r="CED6" s="29"/>
      <c r="CEE6" s="29"/>
      <c r="CEF6" s="29"/>
      <c r="CEG6" s="29"/>
      <c r="CEH6" s="29"/>
      <c r="CEI6" s="29"/>
      <c r="CEJ6" s="29"/>
      <c r="CEK6" s="29"/>
      <c r="CEL6" s="29"/>
      <c r="CEM6" s="29"/>
      <c r="CEN6" s="29"/>
      <c r="CEO6" s="29"/>
      <c r="CEP6" s="29"/>
      <c r="CEQ6" s="29"/>
      <c r="CER6" s="29"/>
      <c r="CES6" s="29"/>
      <c r="CET6" s="29"/>
      <c r="CEU6" s="29"/>
      <c r="CEV6" s="29"/>
      <c r="CEW6" s="29"/>
      <c r="CEX6" s="29"/>
      <c r="CEY6" s="29"/>
      <c r="CEZ6" s="29"/>
      <c r="CFA6" s="29"/>
      <c r="CFB6" s="29"/>
      <c r="CFC6" s="29"/>
      <c r="CFD6" s="29"/>
      <c r="CFE6" s="29"/>
      <c r="CFF6" s="29"/>
      <c r="CFG6" s="29"/>
      <c r="CFH6" s="29"/>
      <c r="CFI6" s="29"/>
      <c r="CFJ6" s="29"/>
      <c r="CFK6" s="29"/>
      <c r="CFL6" s="29"/>
      <c r="CFM6" s="29"/>
      <c r="CFN6" s="29"/>
      <c r="CFO6" s="29"/>
      <c r="CFP6" s="29"/>
      <c r="CFQ6" s="29"/>
      <c r="CFR6" s="29"/>
      <c r="CFS6" s="29"/>
      <c r="CFT6" s="29"/>
      <c r="CFU6" s="29"/>
      <c r="CFV6" s="29"/>
      <c r="CFW6" s="29"/>
      <c r="CFX6" s="29"/>
      <c r="CFY6" s="29"/>
      <c r="CFZ6" s="29"/>
      <c r="CGA6" s="29"/>
      <c r="CGB6" s="29"/>
      <c r="CGC6" s="29"/>
      <c r="CGD6" s="29"/>
      <c r="CGE6" s="29"/>
      <c r="CGF6" s="29"/>
      <c r="CGG6" s="29"/>
      <c r="CGH6" s="29"/>
      <c r="CGI6" s="29"/>
      <c r="CGJ6" s="29"/>
      <c r="CGK6" s="29"/>
      <c r="CGL6" s="29"/>
      <c r="CGM6" s="29"/>
      <c r="CGN6" s="29"/>
      <c r="CGO6" s="29"/>
      <c r="CGP6" s="29"/>
      <c r="CGQ6" s="29"/>
      <c r="CGR6" s="29"/>
      <c r="CGS6" s="29"/>
      <c r="CGT6" s="29"/>
      <c r="CGU6" s="29"/>
      <c r="CGV6" s="29"/>
      <c r="CGW6" s="29"/>
      <c r="CGX6" s="29"/>
      <c r="CGY6" s="29"/>
      <c r="CGZ6" s="29"/>
      <c r="CHA6" s="29"/>
      <c r="CHB6" s="29"/>
      <c r="CHC6" s="29"/>
      <c r="CHD6" s="29"/>
      <c r="CHE6" s="29"/>
      <c r="CHF6" s="29"/>
      <c r="CHG6" s="29"/>
      <c r="CHH6" s="29"/>
      <c r="CHI6" s="29"/>
      <c r="CHJ6" s="29"/>
      <c r="CHK6" s="29"/>
      <c r="CHL6" s="29"/>
      <c r="CHM6" s="29"/>
      <c r="CHN6" s="29"/>
      <c r="CHO6" s="29"/>
      <c r="CHP6" s="29"/>
      <c r="CHQ6" s="29"/>
      <c r="CHR6" s="29"/>
      <c r="CHS6" s="29"/>
      <c r="CHT6" s="29"/>
      <c r="CHU6" s="29"/>
      <c r="CHV6" s="29"/>
      <c r="CHW6" s="29"/>
      <c r="CHX6" s="29"/>
      <c r="CHY6" s="29"/>
      <c r="CHZ6" s="29"/>
      <c r="CIA6" s="29"/>
      <c r="CIB6" s="29"/>
      <c r="CIC6" s="29"/>
      <c r="CID6" s="29"/>
      <c r="CIE6" s="29"/>
      <c r="CIF6" s="29"/>
      <c r="CIG6" s="29"/>
      <c r="CIH6" s="29"/>
      <c r="CII6" s="29"/>
      <c r="CIJ6" s="29"/>
      <c r="CIK6" s="29"/>
      <c r="CIL6" s="29"/>
      <c r="CIM6" s="29"/>
      <c r="CIN6" s="29"/>
      <c r="CIO6" s="29"/>
      <c r="CIP6" s="29"/>
      <c r="CIQ6" s="29"/>
      <c r="CIR6" s="29"/>
      <c r="CIS6" s="29"/>
      <c r="CIT6" s="29"/>
      <c r="CIU6" s="29"/>
      <c r="CIV6" s="29"/>
      <c r="CIW6" s="29"/>
      <c r="CIX6" s="29"/>
      <c r="CIY6" s="29"/>
      <c r="CIZ6" s="29"/>
      <c r="CJA6" s="29"/>
      <c r="CJB6" s="29"/>
      <c r="CJC6" s="29"/>
      <c r="CJD6" s="29"/>
      <c r="CJE6" s="29"/>
      <c r="CJF6" s="29"/>
      <c r="CJG6" s="29"/>
      <c r="CJH6" s="29"/>
      <c r="CJI6" s="29"/>
      <c r="CJJ6" s="29"/>
      <c r="CJK6" s="29"/>
      <c r="CJL6" s="29"/>
      <c r="CJM6" s="29"/>
      <c r="CJN6" s="29"/>
      <c r="CJO6" s="29"/>
      <c r="CJP6" s="29"/>
      <c r="CJQ6" s="29"/>
      <c r="CJR6" s="29"/>
      <c r="CJS6" s="29"/>
      <c r="CJT6" s="29"/>
      <c r="CJU6" s="29"/>
      <c r="CJV6" s="29"/>
      <c r="CJW6" s="29"/>
      <c r="CJX6" s="29"/>
      <c r="CJY6" s="29"/>
      <c r="CJZ6" s="29"/>
      <c r="CKA6" s="29"/>
      <c r="CKB6" s="29"/>
      <c r="CKC6" s="29"/>
      <c r="CKD6" s="29"/>
      <c r="CKE6" s="29"/>
      <c r="CKF6" s="29"/>
      <c r="CKG6" s="29"/>
      <c r="CKH6" s="29"/>
      <c r="CKI6" s="29"/>
      <c r="CKJ6" s="29"/>
      <c r="CKK6" s="29"/>
      <c r="CKL6" s="29"/>
      <c r="CKM6" s="29"/>
      <c r="CKN6" s="29"/>
      <c r="CKO6" s="29"/>
      <c r="CKP6" s="29"/>
      <c r="CKQ6" s="29"/>
      <c r="CKR6" s="29"/>
      <c r="CKS6" s="29"/>
      <c r="CKT6" s="29"/>
      <c r="CKU6" s="29"/>
      <c r="CKV6" s="29"/>
      <c r="CKW6" s="29"/>
      <c r="CKX6" s="29"/>
      <c r="CKY6" s="29"/>
      <c r="CKZ6" s="29"/>
      <c r="CLA6" s="29"/>
      <c r="CLB6" s="29"/>
      <c r="CLC6" s="29"/>
      <c r="CLD6" s="29"/>
      <c r="CLE6" s="29"/>
      <c r="CLF6" s="29"/>
      <c r="CLG6" s="29"/>
      <c r="CLH6" s="29"/>
      <c r="CLI6" s="29"/>
      <c r="CLJ6" s="29"/>
      <c r="CLK6" s="29"/>
      <c r="CLL6" s="29"/>
      <c r="CLM6" s="29"/>
      <c r="CLN6" s="29"/>
      <c r="CLO6" s="29"/>
      <c r="CLP6" s="29"/>
      <c r="CLQ6" s="29"/>
      <c r="CLR6" s="29"/>
      <c r="CLS6" s="29"/>
      <c r="CLT6" s="29"/>
      <c r="CLU6" s="29"/>
      <c r="CLV6" s="29"/>
      <c r="CLW6" s="29"/>
      <c r="CLX6" s="29"/>
      <c r="CLY6" s="29"/>
      <c r="CLZ6" s="29"/>
      <c r="CMA6" s="29"/>
      <c r="CMB6" s="29"/>
      <c r="CMC6" s="29"/>
      <c r="CMD6" s="29"/>
      <c r="CME6" s="29"/>
      <c r="CMF6" s="29"/>
      <c r="CMG6" s="29"/>
      <c r="CMH6" s="29"/>
      <c r="CMI6" s="29"/>
      <c r="CMJ6" s="29"/>
      <c r="CMK6" s="29"/>
      <c r="CML6" s="29"/>
      <c r="CMM6" s="29"/>
      <c r="CMN6" s="29"/>
      <c r="CMO6" s="29"/>
      <c r="CMP6" s="29"/>
      <c r="CMQ6" s="29"/>
      <c r="CMR6" s="29"/>
      <c r="CMS6" s="29"/>
      <c r="CMT6" s="29"/>
      <c r="CMU6" s="29"/>
      <c r="CMV6" s="29"/>
      <c r="CMW6" s="29"/>
      <c r="CMX6" s="29"/>
      <c r="CMY6" s="29"/>
      <c r="CMZ6" s="29"/>
      <c r="CNA6" s="29"/>
      <c r="CNB6" s="29"/>
      <c r="CNC6" s="29"/>
      <c r="CND6" s="29"/>
      <c r="CNE6" s="29"/>
      <c r="CNF6" s="29"/>
      <c r="CNG6" s="29"/>
      <c r="CNH6" s="29"/>
      <c r="CNI6" s="29"/>
      <c r="CNJ6" s="29"/>
      <c r="CNK6" s="29"/>
      <c r="CNL6" s="29"/>
      <c r="CNM6" s="29"/>
      <c r="CNN6" s="29"/>
      <c r="CNO6" s="29"/>
      <c r="CNP6" s="29"/>
      <c r="CNQ6" s="29"/>
      <c r="CNR6" s="29"/>
      <c r="CNS6" s="29"/>
      <c r="CNT6" s="29"/>
      <c r="CNU6" s="29"/>
      <c r="CNV6" s="29"/>
      <c r="CNW6" s="29"/>
      <c r="CNX6" s="29"/>
      <c r="CNY6" s="29"/>
      <c r="CNZ6" s="29"/>
      <c r="COA6" s="29"/>
      <c r="COB6" s="29"/>
      <c r="COC6" s="29"/>
      <c r="COD6" s="29"/>
      <c r="COE6" s="29"/>
      <c r="COF6" s="29"/>
      <c r="COG6" s="29"/>
      <c r="COH6" s="29"/>
      <c r="COI6" s="29"/>
      <c r="COJ6" s="29"/>
      <c r="COK6" s="29"/>
      <c r="COL6" s="29"/>
      <c r="COM6" s="29"/>
      <c r="CON6" s="29"/>
      <c r="COO6" s="29"/>
      <c r="COP6" s="29"/>
      <c r="COQ6" s="29"/>
      <c r="COR6" s="29"/>
      <c r="COS6" s="29"/>
      <c r="COT6" s="29"/>
      <c r="COU6" s="29"/>
      <c r="COV6" s="29"/>
      <c r="COW6" s="29"/>
      <c r="COX6" s="29"/>
      <c r="COY6" s="29"/>
      <c r="COZ6" s="29"/>
      <c r="CPA6" s="29"/>
      <c r="CPB6" s="29"/>
      <c r="CPC6" s="29"/>
      <c r="CPD6" s="29"/>
      <c r="CPE6" s="29"/>
      <c r="CPF6" s="29"/>
      <c r="CPG6" s="29"/>
      <c r="CPH6" s="29"/>
      <c r="CPI6" s="29"/>
      <c r="CPJ6" s="29"/>
      <c r="CPK6" s="29"/>
      <c r="CPL6" s="29"/>
      <c r="CPM6" s="29"/>
      <c r="CPN6" s="29"/>
      <c r="CPO6" s="29"/>
      <c r="CPP6" s="29"/>
      <c r="CPQ6" s="29"/>
      <c r="CPR6" s="29"/>
      <c r="CPS6" s="29"/>
      <c r="CPT6" s="29"/>
      <c r="CPU6" s="29"/>
      <c r="CPV6" s="29"/>
      <c r="CPW6" s="29"/>
      <c r="CPX6" s="29"/>
      <c r="CPY6" s="29"/>
      <c r="CPZ6" s="29"/>
      <c r="CQA6" s="29"/>
      <c r="CQB6" s="29"/>
      <c r="CQC6" s="29"/>
      <c r="CQD6" s="29"/>
      <c r="CQE6" s="29"/>
      <c r="CQF6" s="29"/>
      <c r="CQG6" s="29"/>
      <c r="CQH6" s="29"/>
      <c r="CQI6" s="29"/>
      <c r="CQJ6" s="29"/>
      <c r="CQK6" s="29"/>
      <c r="CQL6" s="29"/>
      <c r="CQM6" s="29"/>
      <c r="CQN6" s="29"/>
      <c r="CQO6" s="29"/>
      <c r="CQP6" s="29"/>
      <c r="CQQ6" s="29"/>
      <c r="CQR6" s="29"/>
      <c r="CQS6" s="29"/>
      <c r="CQT6" s="29"/>
      <c r="CQU6" s="29"/>
      <c r="CQV6" s="29"/>
      <c r="CQW6" s="29"/>
      <c r="CQX6" s="29"/>
      <c r="CQY6" s="29"/>
      <c r="CQZ6" s="29"/>
      <c r="CRA6" s="29"/>
      <c r="CRB6" s="29"/>
      <c r="CRC6" s="29"/>
      <c r="CRD6" s="29"/>
      <c r="CRE6" s="29"/>
      <c r="CRF6" s="29"/>
      <c r="CRG6" s="29"/>
      <c r="CRH6" s="29"/>
      <c r="CRI6" s="29"/>
      <c r="CRJ6" s="29"/>
      <c r="CRK6" s="29"/>
      <c r="CRL6" s="29"/>
      <c r="CRM6" s="29"/>
      <c r="CRN6" s="29"/>
      <c r="CRO6" s="29"/>
      <c r="CRP6" s="29"/>
      <c r="CRQ6" s="29"/>
      <c r="CRR6" s="29"/>
      <c r="CRS6" s="29"/>
      <c r="CRT6" s="29"/>
      <c r="CRU6" s="29"/>
      <c r="CRV6" s="29"/>
      <c r="CRW6" s="29"/>
      <c r="CRX6" s="29"/>
      <c r="CRY6" s="29"/>
      <c r="CRZ6" s="29"/>
      <c r="CSA6" s="29"/>
      <c r="CSB6" s="29"/>
      <c r="CSC6" s="29"/>
      <c r="CSD6" s="29"/>
      <c r="CSE6" s="29"/>
      <c r="CSF6" s="29"/>
      <c r="CSG6" s="29"/>
      <c r="CSH6" s="29"/>
      <c r="CSI6" s="29"/>
      <c r="CSJ6" s="29"/>
      <c r="CSK6" s="29"/>
      <c r="CSL6" s="29"/>
      <c r="CSM6" s="29"/>
      <c r="CSN6" s="29"/>
      <c r="CSO6" s="29"/>
      <c r="CSP6" s="29"/>
      <c r="CSQ6" s="29"/>
      <c r="CSR6" s="29"/>
      <c r="CSS6" s="29"/>
      <c r="CST6" s="29"/>
      <c r="CSU6" s="29"/>
      <c r="CSV6" s="29"/>
      <c r="CSW6" s="29"/>
      <c r="CSX6" s="29"/>
      <c r="CSY6" s="29"/>
      <c r="CSZ6" s="29"/>
      <c r="CTA6" s="29"/>
      <c r="CTB6" s="29"/>
      <c r="CTC6" s="29"/>
      <c r="CTD6" s="29"/>
      <c r="CTE6" s="29"/>
      <c r="CTF6" s="29"/>
      <c r="CTG6" s="29"/>
      <c r="CTH6" s="29"/>
      <c r="CTI6" s="29"/>
      <c r="CTJ6" s="29"/>
      <c r="CTK6" s="29"/>
      <c r="CTL6" s="29"/>
      <c r="CTM6" s="29"/>
      <c r="CTN6" s="29"/>
      <c r="CTO6" s="29"/>
      <c r="CTP6" s="29"/>
      <c r="CTQ6" s="29"/>
      <c r="CTR6" s="29"/>
      <c r="CTS6" s="29"/>
      <c r="CTT6" s="29"/>
      <c r="CTU6" s="29"/>
      <c r="CTV6" s="29"/>
      <c r="CTW6" s="29"/>
      <c r="CTX6" s="29"/>
      <c r="CTY6" s="29"/>
      <c r="CTZ6" s="29"/>
      <c r="CUA6" s="29"/>
      <c r="CUB6" s="29"/>
      <c r="CUC6" s="29"/>
      <c r="CUD6" s="29"/>
      <c r="CUE6" s="29"/>
      <c r="CUF6" s="29"/>
      <c r="CUG6" s="29"/>
      <c r="CUH6" s="29"/>
      <c r="CUI6" s="29"/>
      <c r="CUJ6" s="29"/>
      <c r="CUK6" s="29"/>
      <c r="CUL6" s="29"/>
      <c r="CUM6" s="29"/>
      <c r="CUN6" s="29"/>
      <c r="CUO6" s="29"/>
      <c r="CUP6" s="29"/>
      <c r="CUQ6" s="29"/>
      <c r="CUR6" s="29"/>
      <c r="CUS6" s="29"/>
      <c r="CUT6" s="29"/>
      <c r="CUU6" s="29"/>
      <c r="CUV6" s="29"/>
      <c r="CUW6" s="29"/>
      <c r="CUX6" s="29"/>
      <c r="CUY6" s="29"/>
      <c r="CUZ6" s="29"/>
      <c r="CVA6" s="29"/>
      <c r="CVB6" s="29"/>
      <c r="CVC6" s="29"/>
      <c r="CVD6" s="29"/>
      <c r="CVE6" s="29"/>
      <c r="CVF6" s="29"/>
      <c r="CVG6" s="29"/>
      <c r="CVH6" s="29"/>
      <c r="CVI6" s="29"/>
      <c r="CVJ6" s="29"/>
      <c r="CVK6" s="29"/>
      <c r="CVL6" s="29"/>
      <c r="CVM6" s="29"/>
      <c r="CVN6" s="29"/>
      <c r="CVO6" s="29"/>
      <c r="CVP6" s="29"/>
      <c r="CVQ6" s="29"/>
      <c r="CVR6" s="29"/>
      <c r="CVS6" s="29"/>
      <c r="CVT6" s="29"/>
      <c r="CVU6" s="29"/>
      <c r="CVV6" s="29"/>
      <c r="CVW6" s="29"/>
      <c r="CVX6" s="29"/>
      <c r="CVY6" s="29"/>
      <c r="CVZ6" s="29"/>
      <c r="CWA6" s="29"/>
      <c r="CWB6" s="29"/>
      <c r="CWC6" s="29"/>
      <c r="CWD6" s="29"/>
      <c r="CWE6" s="29"/>
      <c r="CWF6" s="29"/>
      <c r="CWG6" s="29"/>
      <c r="CWH6" s="29"/>
      <c r="CWI6" s="29"/>
      <c r="CWJ6" s="29"/>
      <c r="CWK6" s="29"/>
      <c r="CWL6" s="29"/>
      <c r="CWM6" s="29"/>
      <c r="CWN6" s="29"/>
      <c r="CWO6" s="29"/>
      <c r="CWP6" s="29"/>
      <c r="CWQ6" s="29"/>
      <c r="CWR6" s="29"/>
      <c r="CWS6" s="29"/>
      <c r="CWT6" s="29"/>
      <c r="CWU6" s="29"/>
      <c r="CWV6" s="29"/>
      <c r="CWW6" s="29"/>
      <c r="CWX6" s="29"/>
      <c r="CWY6" s="29"/>
      <c r="CWZ6" s="29"/>
      <c r="CXA6" s="29"/>
      <c r="CXB6" s="29"/>
      <c r="CXC6" s="29"/>
      <c r="CXD6" s="29"/>
      <c r="CXE6" s="29"/>
      <c r="CXF6" s="29"/>
      <c r="CXG6" s="29"/>
      <c r="CXH6" s="29"/>
      <c r="CXI6" s="29"/>
      <c r="CXJ6" s="29"/>
      <c r="CXK6" s="29"/>
      <c r="CXL6" s="29"/>
      <c r="CXM6" s="29"/>
      <c r="CXN6" s="29"/>
      <c r="CXO6" s="29"/>
      <c r="CXP6" s="29"/>
      <c r="CXQ6" s="29"/>
      <c r="CXR6" s="29"/>
      <c r="CXS6" s="29"/>
      <c r="CXT6" s="29"/>
      <c r="CXU6" s="29"/>
      <c r="CXV6" s="29"/>
      <c r="CXW6" s="29"/>
      <c r="CXX6" s="29"/>
      <c r="CXY6" s="29"/>
      <c r="CXZ6" s="29"/>
      <c r="CYA6" s="29"/>
      <c r="CYB6" s="29"/>
      <c r="CYC6" s="29"/>
      <c r="CYD6" s="29"/>
      <c r="CYE6" s="29"/>
      <c r="CYF6" s="29"/>
      <c r="CYG6" s="29"/>
      <c r="CYH6" s="29"/>
      <c r="CYI6" s="29"/>
      <c r="CYJ6" s="29"/>
      <c r="CYK6" s="29"/>
      <c r="CYL6" s="29"/>
      <c r="CYM6" s="29"/>
      <c r="CYN6" s="29"/>
      <c r="CYO6" s="29"/>
      <c r="CYP6" s="29"/>
      <c r="CYQ6" s="29"/>
      <c r="CYR6" s="29"/>
      <c r="CYS6" s="29"/>
      <c r="CYT6" s="29"/>
      <c r="CYU6" s="29"/>
      <c r="CYV6" s="29"/>
      <c r="CYW6" s="29"/>
      <c r="CYX6" s="29"/>
      <c r="CYY6" s="29"/>
      <c r="CYZ6" s="29"/>
      <c r="CZA6" s="29"/>
      <c r="CZB6" s="29"/>
      <c r="CZC6" s="29"/>
      <c r="CZD6" s="29"/>
      <c r="CZE6" s="29"/>
      <c r="CZF6" s="29"/>
      <c r="CZG6" s="29"/>
      <c r="CZH6" s="29"/>
      <c r="CZI6" s="29"/>
      <c r="CZJ6" s="29"/>
      <c r="CZK6" s="29"/>
      <c r="CZL6" s="29"/>
      <c r="CZM6" s="29"/>
      <c r="CZN6" s="29"/>
      <c r="CZO6" s="29"/>
      <c r="CZP6" s="29"/>
      <c r="CZQ6" s="29"/>
      <c r="CZR6" s="29"/>
      <c r="CZS6" s="29"/>
      <c r="CZT6" s="29"/>
      <c r="CZU6" s="29"/>
      <c r="CZV6" s="29"/>
      <c r="CZW6" s="29"/>
      <c r="CZX6" s="29"/>
      <c r="CZY6" s="29"/>
      <c r="CZZ6" s="29"/>
      <c r="DAA6" s="29"/>
      <c r="DAB6" s="29"/>
      <c r="DAC6" s="29"/>
      <c r="DAD6" s="29"/>
      <c r="DAE6" s="29"/>
      <c r="DAF6" s="29"/>
      <c r="DAG6" s="29"/>
      <c r="DAH6" s="29"/>
      <c r="DAI6" s="29"/>
      <c r="DAJ6" s="29"/>
      <c r="DAK6" s="29"/>
      <c r="DAL6" s="29"/>
      <c r="DAM6" s="29"/>
      <c r="DAN6" s="29"/>
      <c r="DAO6" s="29"/>
      <c r="DAP6" s="29"/>
      <c r="DAQ6" s="29"/>
      <c r="DAR6" s="29"/>
      <c r="DAS6" s="29"/>
      <c r="DAT6" s="29"/>
      <c r="DAU6" s="29"/>
      <c r="DAV6" s="29"/>
      <c r="DAW6" s="29"/>
      <c r="DAX6" s="29"/>
      <c r="DAY6" s="29"/>
      <c r="DAZ6" s="29"/>
      <c r="DBA6" s="29"/>
      <c r="DBB6" s="29"/>
      <c r="DBC6" s="29"/>
      <c r="DBD6" s="29"/>
      <c r="DBE6" s="29"/>
      <c r="DBF6" s="29"/>
      <c r="DBG6" s="29"/>
      <c r="DBH6" s="29"/>
      <c r="DBI6" s="29"/>
      <c r="DBJ6" s="29"/>
      <c r="DBK6" s="29"/>
      <c r="DBL6" s="29"/>
      <c r="DBM6" s="29"/>
      <c r="DBN6" s="29"/>
      <c r="DBO6" s="29"/>
      <c r="DBP6" s="29"/>
      <c r="DBQ6" s="29"/>
      <c r="DBR6" s="29"/>
      <c r="DBS6" s="29"/>
      <c r="DBT6" s="29"/>
      <c r="DBU6" s="29"/>
      <c r="DBV6" s="29"/>
      <c r="DBW6" s="29"/>
      <c r="DBX6" s="29"/>
      <c r="DBY6" s="29"/>
      <c r="DBZ6" s="29"/>
      <c r="DCA6" s="29"/>
      <c r="DCB6" s="29"/>
      <c r="DCC6" s="29"/>
      <c r="DCD6" s="29"/>
      <c r="DCE6" s="29"/>
      <c r="DCF6" s="29"/>
      <c r="DCG6" s="29"/>
      <c r="DCH6" s="29"/>
      <c r="DCI6" s="29"/>
      <c r="DCJ6" s="29"/>
      <c r="DCK6" s="29"/>
      <c r="DCL6" s="29"/>
      <c r="DCM6" s="29"/>
      <c r="DCN6" s="29"/>
      <c r="DCO6" s="29"/>
      <c r="DCP6" s="29"/>
      <c r="DCQ6" s="29"/>
      <c r="DCR6" s="29"/>
      <c r="DCS6" s="29"/>
      <c r="DCT6" s="29"/>
      <c r="DCU6" s="29"/>
      <c r="DCV6" s="29"/>
      <c r="DCW6" s="29"/>
      <c r="DCX6" s="29"/>
      <c r="DCY6" s="29"/>
      <c r="DCZ6" s="29"/>
      <c r="DDA6" s="29"/>
      <c r="DDB6" s="29"/>
      <c r="DDC6" s="29"/>
      <c r="DDD6" s="29"/>
      <c r="DDE6" s="29"/>
      <c r="DDF6" s="29"/>
      <c r="DDG6" s="29"/>
      <c r="DDH6" s="29"/>
      <c r="DDI6" s="29"/>
      <c r="DDJ6" s="29"/>
      <c r="DDK6" s="29"/>
      <c r="DDL6" s="29"/>
      <c r="DDM6" s="29"/>
      <c r="DDN6" s="29"/>
      <c r="DDO6" s="29"/>
      <c r="DDP6" s="29"/>
      <c r="DDQ6" s="29"/>
      <c r="DDR6" s="29"/>
      <c r="DDS6" s="29"/>
      <c r="DDT6" s="29"/>
      <c r="DDU6" s="29"/>
      <c r="DDV6" s="29"/>
      <c r="DDW6" s="29"/>
      <c r="DDX6" s="29"/>
      <c r="DDY6" s="29"/>
      <c r="DDZ6" s="29"/>
      <c r="DEA6" s="29"/>
      <c r="DEB6" s="29"/>
      <c r="DEC6" s="29"/>
      <c r="DED6" s="29"/>
      <c r="DEE6" s="29"/>
      <c r="DEF6" s="29"/>
      <c r="DEG6" s="29"/>
      <c r="DEH6" s="29"/>
      <c r="DEI6" s="29"/>
      <c r="DEJ6" s="29"/>
      <c r="DEK6" s="29"/>
      <c r="DEL6" s="29"/>
      <c r="DEM6" s="29"/>
      <c r="DEN6" s="29"/>
      <c r="DEO6" s="29"/>
      <c r="DEP6" s="29"/>
      <c r="DEQ6" s="29"/>
      <c r="DER6" s="29"/>
      <c r="DES6" s="29"/>
      <c r="DET6" s="29"/>
      <c r="DEU6" s="29"/>
      <c r="DEV6" s="29"/>
      <c r="DEW6" s="29"/>
      <c r="DEX6" s="29"/>
      <c r="DEY6" s="29"/>
      <c r="DEZ6" s="29"/>
      <c r="DFA6" s="29"/>
      <c r="DFB6" s="29"/>
      <c r="DFC6" s="29"/>
      <c r="DFD6" s="29"/>
      <c r="DFE6" s="29"/>
      <c r="DFF6" s="29"/>
      <c r="DFG6" s="29"/>
      <c r="DFH6" s="29"/>
      <c r="DFI6" s="29"/>
      <c r="DFJ6" s="29"/>
      <c r="DFK6" s="29"/>
      <c r="DFL6" s="29"/>
      <c r="DFM6" s="29"/>
      <c r="DFN6" s="29"/>
      <c r="DFO6" s="29"/>
      <c r="DFP6" s="29"/>
      <c r="DFQ6" s="29"/>
      <c r="DFR6" s="29"/>
      <c r="DFS6" s="29"/>
      <c r="DFT6" s="29"/>
      <c r="DFU6" s="29"/>
      <c r="DFV6" s="29"/>
      <c r="DFW6" s="29"/>
      <c r="DFX6" s="29"/>
      <c r="DFY6" s="29"/>
      <c r="DFZ6" s="29"/>
      <c r="DGA6" s="29"/>
      <c r="DGB6" s="29"/>
      <c r="DGC6" s="29"/>
      <c r="DGD6" s="29"/>
      <c r="DGE6" s="29"/>
      <c r="DGF6" s="29"/>
      <c r="DGG6" s="29"/>
      <c r="DGH6" s="29"/>
      <c r="DGI6" s="29"/>
      <c r="DGJ6" s="29"/>
      <c r="DGK6" s="29"/>
      <c r="DGL6" s="29"/>
      <c r="DGM6" s="29"/>
      <c r="DGN6" s="29"/>
      <c r="DGO6" s="29"/>
      <c r="DGP6" s="29"/>
      <c r="DGQ6" s="29"/>
      <c r="DGR6" s="29"/>
      <c r="DGS6" s="29"/>
      <c r="DGT6" s="29"/>
      <c r="DGU6" s="29"/>
      <c r="DGV6" s="29"/>
      <c r="DGW6" s="29"/>
      <c r="DGX6" s="29"/>
      <c r="DGY6" s="29"/>
      <c r="DGZ6" s="29"/>
      <c r="DHA6" s="29"/>
      <c r="DHB6" s="29"/>
      <c r="DHC6" s="29"/>
      <c r="DHD6" s="29"/>
      <c r="DHE6" s="29"/>
      <c r="DHF6" s="29"/>
      <c r="DHG6" s="29"/>
      <c r="DHH6" s="29"/>
      <c r="DHI6" s="29"/>
      <c r="DHJ6" s="29"/>
      <c r="DHK6" s="29"/>
      <c r="DHL6" s="29"/>
      <c r="DHM6" s="29"/>
      <c r="DHN6" s="29"/>
      <c r="DHO6" s="29"/>
      <c r="DHP6" s="29"/>
      <c r="DHQ6" s="29"/>
      <c r="DHR6" s="29"/>
      <c r="DHS6" s="29"/>
      <c r="DHT6" s="29"/>
      <c r="DHU6" s="29"/>
      <c r="DHV6" s="29"/>
      <c r="DHW6" s="29"/>
      <c r="DHX6" s="29"/>
      <c r="DHY6" s="29"/>
      <c r="DHZ6" s="29"/>
      <c r="DIA6" s="29"/>
      <c r="DIB6" s="29"/>
      <c r="DIC6" s="29"/>
      <c r="DID6" s="29"/>
      <c r="DIE6" s="29"/>
      <c r="DIF6" s="29"/>
      <c r="DIG6" s="29"/>
      <c r="DIH6" s="29"/>
      <c r="DII6" s="29"/>
      <c r="DIJ6" s="29"/>
      <c r="DIK6" s="29"/>
      <c r="DIL6" s="29"/>
      <c r="DIM6" s="29"/>
      <c r="DIN6" s="29"/>
      <c r="DIO6" s="29"/>
      <c r="DIP6" s="29"/>
      <c r="DIQ6" s="29"/>
      <c r="DIR6" s="29"/>
      <c r="DIS6" s="29"/>
      <c r="DIT6" s="29"/>
      <c r="DIU6" s="29"/>
      <c r="DIV6" s="29"/>
      <c r="DIW6" s="29"/>
      <c r="DIX6" s="29"/>
      <c r="DIY6" s="29"/>
      <c r="DIZ6" s="29"/>
      <c r="DJA6" s="29"/>
      <c r="DJB6" s="29"/>
      <c r="DJC6" s="29"/>
      <c r="DJD6" s="29"/>
      <c r="DJE6" s="29"/>
      <c r="DJF6" s="29"/>
      <c r="DJG6" s="29"/>
      <c r="DJH6" s="29"/>
      <c r="DJI6" s="29"/>
      <c r="DJJ6" s="29"/>
      <c r="DJK6" s="29"/>
      <c r="DJL6" s="29"/>
      <c r="DJM6" s="29"/>
      <c r="DJN6" s="29"/>
      <c r="DJO6" s="29"/>
      <c r="DJP6" s="29"/>
      <c r="DJQ6" s="29"/>
      <c r="DJR6" s="29"/>
      <c r="DJS6" s="29"/>
      <c r="DJT6" s="29"/>
      <c r="DJU6" s="29"/>
      <c r="DJV6" s="29"/>
      <c r="DJW6" s="29"/>
      <c r="DJX6" s="29"/>
      <c r="DJY6" s="29"/>
      <c r="DJZ6" s="29"/>
      <c r="DKA6" s="29"/>
      <c r="DKB6" s="29"/>
      <c r="DKC6" s="29"/>
      <c r="DKD6" s="29"/>
      <c r="DKE6" s="29"/>
      <c r="DKF6" s="29"/>
      <c r="DKG6" s="29"/>
      <c r="DKH6" s="29"/>
      <c r="DKI6" s="29"/>
      <c r="DKJ6" s="29"/>
      <c r="DKK6" s="29"/>
      <c r="DKL6" s="29"/>
      <c r="DKM6" s="29"/>
      <c r="DKN6" s="29"/>
      <c r="DKO6" s="29"/>
      <c r="DKP6" s="29"/>
      <c r="DKQ6" s="29"/>
      <c r="DKR6" s="29"/>
      <c r="DKS6" s="29"/>
      <c r="DKT6" s="29"/>
      <c r="DKU6" s="29"/>
      <c r="DKV6" s="29"/>
      <c r="DKW6" s="29"/>
      <c r="DKX6" s="29"/>
      <c r="DKY6" s="29"/>
      <c r="DKZ6" s="29"/>
      <c r="DLA6" s="29"/>
      <c r="DLB6" s="29"/>
      <c r="DLC6" s="29"/>
      <c r="DLD6" s="29"/>
      <c r="DLE6" s="29"/>
      <c r="DLF6" s="29"/>
      <c r="DLG6" s="29"/>
      <c r="DLH6" s="29"/>
      <c r="DLI6" s="29"/>
      <c r="DLJ6" s="29"/>
      <c r="DLK6" s="29"/>
      <c r="DLL6" s="29"/>
      <c r="DLM6" s="29"/>
      <c r="DLN6" s="29"/>
      <c r="DLO6" s="29"/>
      <c r="DLP6" s="29"/>
      <c r="DLQ6" s="29"/>
      <c r="DLR6" s="29"/>
      <c r="DLS6" s="29"/>
      <c r="DLT6" s="29"/>
      <c r="DLU6" s="29"/>
      <c r="DLV6" s="29"/>
      <c r="DLW6" s="29"/>
      <c r="DLX6" s="29"/>
      <c r="DLY6" s="29"/>
      <c r="DLZ6" s="29"/>
      <c r="DMA6" s="29"/>
      <c r="DMB6" s="29"/>
      <c r="DMC6" s="29"/>
      <c r="DMD6" s="29"/>
      <c r="DME6" s="29"/>
      <c r="DMF6" s="29"/>
      <c r="DMG6" s="29"/>
      <c r="DMH6" s="29"/>
      <c r="DMI6" s="29"/>
      <c r="DMJ6" s="29"/>
      <c r="DMK6" s="29"/>
      <c r="DML6" s="29"/>
      <c r="DMM6" s="29"/>
      <c r="DMN6" s="29"/>
      <c r="DMO6" s="29"/>
      <c r="DMP6" s="29"/>
      <c r="DMQ6" s="29"/>
      <c r="DMR6" s="29"/>
      <c r="DMS6" s="29"/>
      <c r="DMT6" s="29"/>
      <c r="DMU6" s="29"/>
      <c r="DMV6" s="29"/>
      <c r="DMW6" s="29"/>
      <c r="DMX6" s="29"/>
      <c r="DMY6" s="29"/>
      <c r="DMZ6" s="29"/>
      <c r="DNA6" s="29"/>
      <c r="DNB6" s="29"/>
      <c r="DNC6" s="29"/>
      <c r="DND6" s="29"/>
      <c r="DNE6" s="29"/>
      <c r="DNF6" s="29"/>
      <c r="DNG6" s="29"/>
      <c r="DNH6" s="29"/>
      <c r="DNI6" s="29"/>
      <c r="DNJ6" s="29"/>
      <c r="DNK6" s="29"/>
      <c r="DNL6" s="29"/>
      <c r="DNM6" s="29"/>
      <c r="DNN6" s="29"/>
      <c r="DNO6" s="29"/>
      <c r="DNP6" s="29"/>
      <c r="DNQ6" s="29"/>
      <c r="DNR6" s="29"/>
      <c r="DNS6" s="29"/>
      <c r="DNT6" s="29"/>
      <c r="DNU6" s="29"/>
      <c r="DNV6" s="29"/>
      <c r="DNW6" s="29"/>
      <c r="DNX6" s="29"/>
      <c r="DNY6" s="29"/>
      <c r="DNZ6" s="29"/>
      <c r="DOA6" s="29"/>
      <c r="DOB6" s="29"/>
      <c r="DOC6" s="29"/>
      <c r="DOD6" s="29"/>
      <c r="DOE6" s="29"/>
      <c r="DOF6" s="29"/>
      <c r="DOG6" s="29"/>
      <c r="DOH6" s="29"/>
      <c r="DOI6" s="29"/>
      <c r="DOJ6" s="29"/>
      <c r="DOK6" s="29"/>
      <c r="DOL6" s="29"/>
      <c r="DOM6" s="29"/>
      <c r="DON6" s="29"/>
      <c r="DOO6" s="29"/>
      <c r="DOP6" s="29"/>
      <c r="DOQ6" s="29"/>
      <c r="DOR6" s="29"/>
      <c r="DOS6" s="29"/>
      <c r="DOT6" s="29"/>
      <c r="DOU6" s="29"/>
      <c r="DOV6" s="29"/>
      <c r="DOW6" s="29"/>
      <c r="DOX6" s="29"/>
      <c r="DOY6" s="29"/>
      <c r="DOZ6" s="29"/>
      <c r="DPA6" s="29"/>
      <c r="DPB6" s="29"/>
      <c r="DPC6" s="29"/>
      <c r="DPD6" s="29"/>
      <c r="DPE6" s="29"/>
      <c r="DPF6" s="29"/>
      <c r="DPG6" s="29"/>
      <c r="DPH6" s="29"/>
      <c r="DPI6" s="29"/>
      <c r="DPJ6" s="29"/>
      <c r="DPK6" s="29"/>
      <c r="DPL6" s="29"/>
      <c r="DPM6" s="29"/>
      <c r="DPN6" s="29"/>
      <c r="DPO6" s="29"/>
      <c r="DPP6" s="29"/>
      <c r="DPQ6" s="29"/>
      <c r="DPR6" s="29"/>
      <c r="DPS6" s="29"/>
      <c r="DPT6" s="29"/>
      <c r="DPU6" s="29"/>
      <c r="DPV6" s="29"/>
      <c r="DPW6" s="29"/>
      <c r="DPX6" s="29"/>
      <c r="DPY6" s="29"/>
      <c r="DPZ6" s="29"/>
      <c r="DQA6" s="29"/>
      <c r="DQB6" s="29"/>
      <c r="DQC6" s="29"/>
      <c r="DQD6" s="29"/>
      <c r="DQE6" s="29"/>
      <c r="DQF6" s="29"/>
      <c r="DQG6" s="29"/>
      <c r="DQH6" s="29"/>
      <c r="DQI6" s="29"/>
      <c r="DQJ6" s="29"/>
      <c r="DQK6" s="29"/>
      <c r="DQL6" s="29"/>
      <c r="DQM6" s="29"/>
      <c r="DQN6" s="29"/>
      <c r="DQO6" s="29"/>
      <c r="DQP6" s="29"/>
      <c r="DQQ6" s="29"/>
      <c r="DQR6" s="29"/>
      <c r="DQS6" s="29"/>
      <c r="DQT6" s="29"/>
      <c r="DQU6" s="29"/>
      <c r="DQV6" s="29"/>
      <c r="DQW6" s="29"/>
      <c r="DQX6" s="29"/>
      <c r="DQY6" s="29"/>
      <c r="DQZ6" s="29"/>
      <c r="DRA6" s="29"/>
      <c r="DRB6" s="29"/>
      <c r="DRC6" s="29"/>
      <c r="DRD6" s="29"/>
      <c r="DRE6" s="29"/>
      <c r="DRF6" s="29"/>
      <c r="DRG6" s="29"/>
      <c r="DRH6" s="29"/>
      <c r="DRI6" s="29"/>
      <c r="DRJ6" s="29"/>
      <c r="DRK6" s="29"/>
      <c r="DRL6" s="29"/>
      <c r="DRM6" s="29"/>
      <c r="DRN6" s="29"/>
      <c r="DRO6" s="29"/>
      <c r="DRP6" s="29"/>
      <c r="DRQ6" s="29"/>
      <c r="DRR6" s="29"/>
      <c r="DRS6" s="29"/>
      <c r="DRT6" s="29"/>
      <c r="DRU6" s="29"/>
      <c r="DRV6" s="29"/>
      <c r="DRW6" s="29"/>
      <c r="DRX6" s="29"/>
      <c r="DRY6" s="29"/>
      <c r="DRZ6" s="29"/>
      <c r="DSA6" s="29"/>
      <c r="DSB6" s="29"/>
      <c r="DSC6" s="29"/>
      <c r="DSD6" s="29"/>
      <c r="DSE6" s="29"/>
      <c r="DSF6" s="29"/>
      <c r="DSG6" s="29"/>
      <c r="DSH6" s="29"/>
      <c r="DSI6" s="29"/>
      <c r="DSJ6" s="29"/>
      <c r="DSK6" s="29"/>
      <c r="DSL6" s="29"/>
      <c r="DSM6" s="29"/>
      <c r="DSN6" s="29"/>
      <c r="DSO6" s="29"/>
      <c r="DSP6" s="29"/>
      <c r="DSQ6" s="29"/>
      <c r="DSR6" s="29"/>
      <c r="DSS6" s="29"/>
      <c r="DST6" s="29"/>
      <c r="DSU6" s="29"/>
      <c r="DSV6" s="29"/>
      <c r="DSW6" s="29"/>
      <c r="DSX6" s="29"/>
      <c r="DSY6" s="29"/>
      <c r="DSZ6" s="29"/>
      <c r="DTA6" s="29"/>
      <c r="DTB6" s="29"/>
      <c r="DTC6" s="29"/>
      <c r="DTD6" s="29"/>
      <c r="DTE6" s="29"/>
      <c r="DTF6" s="29"/>
      <c r="DTG6" s="29"/>
      <c r="DTH6" s="29"/>
      <c r="DTI6" s="29"/>
      <c r="DTJ6" s="29"/>
      <c r="DTK6" s="29"/>
      <c r="DTL6" s="29"/>
      <c r="DTM6" s="29"/>
      <c r="DTN6" s="29"/>
      <c r="DTO6" s="29"/>
      <c r="DTP6" s="29"/>
      <c r="DTQ6" s="29"/>
      <c r="DTR6" s="29"/>
      <c r="DTS6" s="29"/>
      <c r="DTT6" s="29"/>
      <c r="DTU6" s="29"/>
      <c r="DTV6" s="29"/>
      <c r="DTW6" s="29"/>
      <c r="DTX6" s="29"/>
      <c r="DTY6" s="29"/>
      <c r="DTZ6" s="29"/>
      <c r="DUA6" s="29"/>
      <c r="DUB6" s="29"/>
      <c r="DUC6" s="29"/>
      <c r="DUD6" s="29"/>
      <c r="DUE6" s="29"/>
      <c r="DUF6" s="29"/>
      <c r="DUG6" s="29"/>
      <c r="DUH6" s="29"/>
      <c r="DUI6" s="29"/>
      <c r="DUJ6" s="29"/>
      <c r="DUK6" s="29"/>
      <c r="DUL6" s="29"/>
      <c r="DUM6" s="29"/>
      <c r="DUN6" s="29"/>
      <c r="DUO6" s="29"/>
      <c r="DUP6" s="29"/>
      <c r="DUQ6" s="29"/>
      <c r="DUR6" s="29"/>
      <c r="DUS6" s="29"/>
      <c r="DUT6" s="29"/>
      <c r="DUU6" s="29"/>
      <c r="DUV6" s="29"/>
      <c r="DUW6" s="29"/>
      <c r="DUX6" s="29"/>
      <c r="DUY6" s="29"/>
      <c r="DUZ6" s="29"/>
      <c r="DVA6" s="29"/>
      <c r="DVB6" s="29"/>
      <c r="DVC6" s="29"/>
      <c r="DVD6" s="29"/>
      <c r="DVE6" s="29"/>
      <c r="DVF6" s="29"/>
      <c r="DVG6" s="29"/>
      <c r="DVH6" s="29"/>
      <c r="DVI6" s="29"/>
      <c r="DVJ6" s="29"/>
      <c r="DVK6" s="29"/>
      <c r="DVL6" s="29"/>
      <c r="DVM6" s="29"/>
      <c r="DVN6" s="29"/>
      <c r="DVO6" s="29"/>
      <c r="DVP6" s="29"/>
      <c r="DVQ6" s="29"/>
      <c r="DVR6" s="29"/>
      <c r="DVS6" s="29"/>
      <c r="DVT6" s="29"/>
      <c r="DVU6" s="29"/>
      <c r="DVV6" s="29"/>
      <c r="DVW6" s="29"/>
      <c r="DVX6" s="29"/>
      <c r="DVY6" s="29"/>
      <c r="DVZ6" s="29"/>
      <c r="DWA6" s="29"/>
      <c r="DWB6" s="29"/>
      <c r="DWC6" s="29"/>
      <c r="DWD6" s="29"/>
      <c r="DWE6" s="29"/>
      <c r="DWF6" s="29"/>
      <c r="DWG6" s="29"/>
      <c r="DWH6" s="29"/>
      <c r="DWI6" s="29"/>
      <c r="DWJ6" s="29"/>
      <c r="DWK6" s="29"/>
      <c r="DWL6" s="29"/>
      <c r="DWM6" s="29"/>
      <c r="DWN6" s="29"/>
      <c r="DWO6" s="29"/>
      <c r="DWP6" s="29"/>
      <c r="DWQ6" s="29"/>
      <c r="DWR6" s="29"/>
      <c r="DWS6" s="29"/>
      <c r="DWT6" s="29"/>
      <c r="DWU6" s="29"/>
      <c r="DWV6" s="29"/>
      <c r="DWW6" s="29"/>
      <c r="DWX6" s="29"/>
      <c r="DWY6" s="29"/>
      <c r="DWZ6" s="29"/>
      <c r="DXA6" s="29"/>
      <c r="DXB6" s="29"/>
      <c r="DXC6" s="29"/>
      <c r="DXD6" s="29"/>
      <c r="DXE6" s="29"/>
      <c r="DXF6" s="29"/>
      <c r="DXG6" s="29"/>
      <c r="DXH6" s="29"/>
      <c r="DXI6" s="29"/>
      <c r="DXJ6" s="29"/>
      <c r="DXK6" s="29"/>
      <c r="DXL6" s="29"/>
      <c r="DXM6" s="29"/>
      <c r="DXN6" s="29"/>
      <c r="DXO6" s="29"/>
      <c r="DXP6" s="29"/>
      <c r="DXQ6" s="29"/>
      <c r="DXR6" s="29"/>
      <c r="DXS6" s="29"/>
      <c r="DXT6" s="29"/>
      <c r="DXU6" s="29"/>
      <c r="DXV6" s="29"/>
      <c r="DXW6" s="29"/>
      <c r="DXX6" s="29"/>
      <c r="DXY6" s="29"/>
      <c r="DXZ6" s="29"/>
      <c r="DYA6" s="29"/>
      <c r="DYB6" s="29"/>
      <c r="DYC6" s="29"/>
      <c r="DYD6" s="29"/>
      <c r="DYE6" s="29"/>
      <c r="DYF6" s="29"/>
      <c r="DYG6" s="29"/>
      <c r="DYH6" s="29"/>
      <c r="DYI6" s="29"/>
      <c r="DYJ6" s="29"/>
      <c r="DYK6" s="29"/>
      <c r="DYL6" s="29"/>
      <c r="DYM6" s="29"/>
      <c r="DYN6" s="29"/>
      <c r="DYO6" s="29"/>
      <c r="DYP6" s="29"/>
      <c r="DYQ6" s="29"/>
      <c r="DYR6" s="29"/>
      <c r="DYS6" s="29"/>
      <c r="DYT6" s="29"/>
      <c r="DYU6" s="29"/>
      <c r="DYV6" s="29"/>
      <c r="DYW6" s="29"/>
      <c r="DYX6" s="29"/>
      <c r="DYY6" s="29"/>
      <c r="DYZ6" s="29"/>
      <c r="DZA6" s="29"/>
      <c r="DZB6" s="29"/>
      <c r="DZC6" s="29"/>
      <c r="DZD6" s="29"/>
      <c r="DZE6" s="29"/>
      <c r="DZF6" s="29"/>
      <c r="DZG6" s="29"/>
      <c r="DZH6" s="29"/>
      <c r="DZI6" s="29"/>
      <c r="DZJ6" s="29"/>
      <c r="DZK6" s="29"/>
      <c r="DZL6" s="29"/>
      <c r="DZM6" s="29"/>
      <c r="DZN6" s="29"/>
      <c r="DZO6" s="29"/>
      <c r="DZP6" s="29"/>
      <c r="DZQ6" s="29"/>
      <c r="DZR6" s="29"/>
      <c r="DZS6" s="29"/>
      <c r="DZT6" s="29"/>
      <c r="DZU6" s="29"/>
      <c r="DZV6" s="29"/>
      <c r="DZW6" s="29"/>
      <c r="DZX6" s="29"/>
      <c r="DZY6" s="29"/>
      <c r="DZZ6" s="29"/>
      <c r="EAA6" s="29"/>
      <c r="EAB6" s="29"/>
      <c r="EAC6" s="29"/>
      <c r="EAD6" s="29"/>
      <c r="EAE6" s="29"/>
      <c r="EAF6" s="29"/>
      <c r="EAG6" s="29"/>
      <c r="EAH6" s="29"/>
      <c r="EAI6" s="29"/>
      <c r="EAJ6" s="29"/>
      <c r="EAK6" s="29"/>
      <c r="EAL6" s="29"/>
      <c r="EAM6" s="29"/>
      <c r="EAN6" s="29"/>
      <c r="EAO6" s="29"/>
      <c r="EAP6" s="29"/>
      <c r="EAQ6" s="29"/>
      <c r="EAR6" s="29"/>
      <c r="EAS6" s="29"/>
      <c r="EAT6" s="29"/>
      <c r="EAU6" s="29"/>
      <c r="EAV6" s="29"/>
      <c r="EAW6" s="29"/>
      <c r="EAX6" s="29"/>
      <c r="EAY6" s="29"/>
      <c r="EAZ6" s="29"/>
      <c r="EBA6" s="29"/>
      <c r="EBB6" s="29"/>
      <c r="EBC6" s="29"/>
      <c r="EBD6" s="29"/>
      <c r="EBE6" s="29"/>
      <c r="EBF6" s="29"/>
      <c r="EBG6" s="29"/>
      <c r="EBH6" s="29"/>
      <c r="EBI6" s="29"/>
      <c r="EBJ6" s="29"/>
      <c r="EBK6" s="29"/>
      <c r="EBL6" s="29"/>
      <c r="EBM6" s="29"/>
      <c r="EBN6" s="29"/>
      <c r="EBO6" s="29"/>
      <c r="EBP6" s="29"/>
      <c r="EBQ6" s="29"/>
      <c r="EBR6" s="29"/>
      <c r="EBS6" s="29"/>
      <c r="EBT6" s="29"/>
      <c r="EBU6" s="29"/>
      <c r="EBV6" s="29"/>
      <c r="EBW6" s="29"/>
      <c r="EBX6" s="29"/>
      <c r="EBY6" s="29"/>
      <c r="EBZ6" s="29"/>
      <c r="ECA6" s="29"/>
      <c r="ECB6" s="29"/>
      <c r="ECC6" s="29"/>
      <c r="ECD6" s="29"/>
      <c r="ECE6" s="29"/>
      <c r="ECF6" s="29"/>
      <c r="ECG6" s="29"/>
      <c r="ECH6" s="29"/>
      <c r="ECI6" s="29"/>
      <c r="ECJ6" s="29"/>
      <c r="ECK6" s="29"/>
      <c r="ECL6" s="29"/>
      <c r="ECM6" s="29"/>
      <c r="ECN6" s="29"/>
      <c r="ECO6" s="29"/>
      <c r="ECP6" s="29"/>
      <c r="ECQ6" s="29"/>
      <c r="ECR6" s="29"/>
      <c r="ECS6" s="29"/>
      <c r="ECT6" s="29"/>
      <c r="ECU6" s="29"/>
      <c r="ECV6" s="29"/>
      <c r="ECW6" s="29"/>
      <c r="ECX6" s="29"/>
      <c r="ECY6" s="29"/>
      <c r="ECZ6" s="29"/>
      <c r="EDA6" s="29"/>
      <c r="EDB6" s="29"/>
      <c r="EDC6" s="29"/>
      <c r="EDD6" s="29"/>
      <c r="EDE6" s="29"/>
      <c r="EDF6" s="29"/>
      <c r="EDG6" s="29"/>
      <c r="EDH6" s="29"/>
      <c r="EDI6" s="29"/>
      <c r="EDJ6" s="29"/>
      <c r="EDK6" s="29"/>
      <c r="EDL6" s="29"/>
      <c r="EDM6" s="29"/>
      <c r="EDN6" s="29"/>
      <c r="EDO6" s="29"/>
      <c r="EDP6" s="29"/>
      <c r="EDQ6" s="29"/>
      <c r="EDR6" s="29"/>
      <c r="EDS6" s="29"/>
      <c r="EDT6" s="29"/>
      <c r="EDU6" s="29"/>
      <c r="EDV6" s="29"/>
      <c r="EDW6" s="29"/>
      <c r="EDX6" s="29"/>
      <c r="EDY6" s="29"/>
      <c r="EDZ6" s="29"/>
      <c r="EEA6" s="29"/>
      <c r="EEB6" s="29"/>
      <c r="EEC6" s="29"/>
      <c r="EED6" s="29"/>
      <c r="EEE6" s="29"/>
      <c r="EEF6" s="29"/>
      <c r="EEG6" s="29"/>
      <c r="EEH6" s="29"/>
      <c r="EEI6" s="29"/>
      <c r="EEJ6" s="29"/>
      <c r="EEK6" s="29"/>
      <c r="EEL6" s="29"/>
      <c r="EEM6" s="29"/>
      <c r="EEN6" s="29"/>
      <c r="EEO6" s="29"/>
      <c r="EEP6" s="29"/>
      <c r="EEQ6" s="29"/>
      <c r="EER6" s="29"/>
      <c r="EES6" s="29"/>
      <c r="EET6" s="29"/>
      <c r="EEU6" s="29"/>
      <c r="EEV6" s="29"/>
      <c r="EEW6" s="29"/>
      <c r="EEX6" s="29"/>
      <c r="EEY6" s="29"/>
      <c r="EEZ6" s="29"/>
      <c r="EFA6" s="29"/>
      <c r="EFB6" s="29"/>
      <c r="EFC6" s="29"/>
      <c r="EFD6" s="29"/>
      <c r="EFE6" s="29"/>
      <c r="EFF6" s="29"/>
      <c r="EFG6" s="29"/>
      <c r="EFH6" s="29"/>
      <c r="EFI6" s="29"/>
      <c r="EFJ6" s="29"/>
      <c r="EFK6" s="29"/>
      <c r="EFL6" s="29"/>
      <c r="EFM6" s="29"/>
      <c r="EFN6" s="29"/>
      <c r="EFO6" s="29"/>
      <c r="EFP6" s="29"/>
      <c r="EFQ6" s="29"/>
      <c r="EFR6" s="29"/>
      <c r="EFS6" s="29"/>
      <c r="EFT6" s="29"/>
      <c r="EFU6" s="29"/>
      <c r="EFV6" s="29"/>
      <c r="EFW6" s="29"/>
      <c r="EFX6" s="29"/>
      <c r="EFY6" s="29"/>
      <c r="EFZ6" s="29"/>
      <c r="EGA6" s="29"/>
      <c r="EGB6" s="29"/>
      <c r="EGC6" s="29"/>
      <c r="EGD6" s="29"/>
      <c r="EGE6" s="29"/>
      <c r="EGF6" s="29"/>
      <c r="EGG6" s="29"/>
      <c r="EGH6" s="29"/>
      <c r="EGI6" s="29"/>
      <c r="EGJ6" s="29"/>
      <c r="EGK6" s="29"/>
      <c r="EGL6" s="29"/>
      <c r="EGM6" s="29"/>
      <c r="EGN6" s="29"/>
      <c r="EGO6" s="29"/>
      <c r="EGP6" s="29"/>
      <c r="EGQ6" s="29"/>
      <c r="EGR6" s="29"/>
      <c r="EGS6" s="29"/>
      <c r="EGT6" s="29"/>
      <c r="EGU6" s="29"/>
      <c r="EGV6" s="29"/>
      <c r="EGW6" s="29"/>
      <c r="EGX6" s="29"/>
      <c r="EGY6" s="29"/>
      <c r="EGZ6" s="29"/>
      <c r="EHA6" s="29"/>
      <c r="EHB6" s="29"/>
      <c r="EHC6" s="29"/>
      <c r="EHD6" s="29"/>
      <c r="EHE6" s="29"/>
      <c r="EHF6" s="29"/>
      <c r="EHG6" s="29"/>
      <c r="EHH6" s="29"/>
      <c r="EHI6" s="29"/>
      <c r="EHJ6" s="29"/>
      <c r="EHK6" s="29"/>
      <c r="EHL6" s="29"/>
      <c r="EHM6" s="29"/>
      <c r="EHN6" s="29"/>
      <c r="EHO6" s="29"/>
      <c r="EHP6" s="29"/>
      <c r="EHQ6" s="29"/>
      <c r="EHR6" s="29"/>
      <c r="EHS6" s="29"/>
      <c r="EHT6" s="29"/>
      <c r="EHU6" s="29"/>
      <c r="EHV6" s="29"/>
      <c r="EHW6" s="29"/>
      <c r="EHX6" s="29"/>
      <c r="EHY6" s="29"/>
      <c r="EHZ6" s="29"/>
      <c r="EIA6" s="29"/>
      <c r="EIB6" s="29"/>
      <c r="EIC6" s="29"/>
      <c r="EID6" s="29"/>
      <c r="EIE6" s="29"/>
      <c r="EIF6" s="29"/>
      <c r="EIG6" s="29"/>
      <c r="EIH6" s="29"/>
      <c r="EII6" s="29"/>
      <c r="EIJ6" s="29"/>
      <c r="EIK6" s="29"/>
      <c r="EIL6" s="29"/>
      <c r="EIM6" s="29"/>
      <c r="EIN6" s="29"/>
      <c r="EIO6" s="29"/>
      <c r="EIP6" s="29"/>
      <c r="EIQ6" s="29"/>
      <c r="EIR6" s="29"/>
      <c r="EIS6" s="29"/>
      <c r="EIT6" s="29"/>
      <c r="EIU6" s="29"/>
      <c r="EIV6" s="29"/>
      <c r="EIW6" s="29"/>
      <c r="EIX6" s="29"/>
      <c r="EIY6" s="29"/>
      <c r="EIZ6" s="29"/>
      <c r="EJA6" s="29"/>
      <c r="EJB6" s="29"/>
      <c r="EJC6" s="29"/>
      <c r="EJD6" s="29"/>
      <c r="EJE6" s="29"/>
      <c r="EJF6" s="29"/>
      <c r="EJG6" s="29"/>
      <c r="EJH6" s="29"/>
      <c r="EJI6" s="29"/>
      <c r="EJJ6" s="29"/>
      <c r="EJK6" s="29"/>
      <c r="EJL6" s="29"/>
      <c r="EJM6" s="29"/>
      <c r="EJN6" s="29"/>
      <c r="EJO6" s="29"/>
      <c r="EJP6" s="29"/>
      <c r="EJQ6" s="29"/>
      <c r="EJR6" s="29"/>
      <c r="EJS6" s="29"/>
      <c r="EJT6" s="29"/>
      <c r="EJU6" s="29"/>
      <c r="EJV6" s="29"/>
      <c r="EJW6" s="29"/>
      <c r="EJX6" s="29"/>
      <c r="EJY6" s="29"/>
      <c r="EJZ6" s="29"/>
      <c r="EKA6" s="29"/>
      <c r="EKB6" s="29"/>
      <c r="EKC6" s="29"/>
      <c r="EKD6" s="29"/>
      <c r="EKE6" s="29"/>
      <c r="EKF6" s="29"/>
      <c r="EKG6" s="29"/>
      <c r="EKH6" s="29"/>
      <c r="EKI6" s="29"/>
      <c r="EKJ6" s="29"/>
      <c r="EKK6" s="29"/>
      <c r="EKL6" s="29"/>
      <c r="EKM6" s="29"/>
      <c r="EKN6" s="29"/>
      <c r="EKO6" s="29"/>
      <c r="EKP6" s="29"/>
      <c r="EKQ6" s="29"/>
      <c r="EKR6" s="29"/>
      <c r="EKS6" s="29"/>
      <c r="EKT6" s="29"/>
      <c r="EKU6" s="29"/>
      <c r="EKV6" s="29"/>
      <c r="EKW6" s="29"/>
      <c r="EKX6" s="29"/>
      <c r="EKY6" s="29"/>
      <c r="EKZ6" s="29"/>
      <c r="ELA6" s="29"/>
      <c r="ELB6" s="29"/>
      <c r="ELC6" s="29"/>
      <c r="ELD6" s="29"/>
      <c r="ELE6" s="29"/>
      <c r="ELF6" s="29"/>
      <c r="ELG6" s="29"/>
      <c r="ELH6" s="29"/>
      <c r="ELI6" s="29"/>
      <c r="ELJ6" s="29"/>
      <c r="ELK6" s="29"/>
      <c r="ELL6" s="29"/>
      <c r="ELM6" s="29"/>
      <c r="ELN6" s="29"/>
      <c r="ELO6" s="29"/>
      <c r="ELP6" s="29"/>
      <c r="ELQ6" s="29"/>
      <c r="ELR6" s="29"/>
      <c r="ELS6" s="29"/>
      <c r="ELT6" s="29"/>
      <c r="ELU6" s="29"/>
      <c r="ELV6" s="29"/>
      <c r="ELW6" s="29"/>
      <c r="ELX6" s="29"/>
      <c r="ELY6" s="29"/>
      <c r="ELZ6" s="29"/>
      <c r="EMA6" s="29"/>
      <c r="EMB6" s="29"/>
      <c r="EMC6" s="29"/>
      <c r="EMD6" s="29"/>
      <c r="EME6" s="29"/>
      <c r="EMF6" s="29"/>
      <c r="EMG6" s="29"/>
      <c r="EMH6" s="29"/>
      <c r="EMI6" s="29"/>
      <c r="EMJ6" s="29"/>
      <c r="EMK6" s="29"/>
      <c r="EML6" s="29"/>
      <c r="EMM6" s="29"/>
      <c r="EMN6" s="29"/>
      <c r="EMO6" s="29"/>
      <c r="EMP6" s="29"/>
      <c r="EMQ6" s="29"/>
      <c r="EMR6" s="29"/>
      <c r="EMS6" s="29"/>
      <c r="EMT6" s="29"/>
      <c r="EMU6" s="29"/>
      <c r="EMV6" s="29"/>
      <c r="EMW6" s="29"/>
      <c r="EMX6" s="29"/>
      <c r="EMY6" s="29"/>
      <c r="EMZ6" s="29"/>
      <c r="ENA6" s="29"/>
      <c r="ENB6" s="29"/>
      <c r="ENC6" s="29"/>
      <c r="END6" s="29"/>
      <c r="ENE6" s="29"/>
      <c r="ENF6" s="29"/>
      <c r="ENG6" s="29"/>
      <c r="ENH6" s="29"/>
      <c r="ENI6" s="29"/>
      <c r="ENJ6" s="29"/>
      <c r="ENK6" s="29"/>
      <c r="ENL6" s="29"/>
      <c r="ENM6" s="29"/>
      <c r="ENN6" s="29"/>
      <c r="ENO6" s="29"/>
      <c r="ENP6" s="29"/>
      <c r="ENQ6" s="29"/>
      <c r="ENR6" s="29"/>
      <c r="ENS6" s="29"/>
      <c r="ENT6" s="29"/>
      <c r="ENU6" s="29"/>
      <c r="ENV6" s="29"/>
      <c r="ENW6" s="29"/>
      <c r="ENX6" s="29"/>
      <c r="ENY6" s="29"/>
      <c r="ENZ6" s="29"/>
      <c r="EOA6" s="29"/>
      <c r="EOB6" s="29"/>
      <c r="EOC6" s="29"/>
      <c r="EOD6" s="29"/>
      <c r="EOE6" s="29"/>
      <c r="EOF6" s="29"/>
      <c r="EOG6" s="29"/>
      <c r="EOH6" s="29"/>
      <c r="EOI6" s="29"/>
      <c r="EOJ6" s="29"/>
      <c r="EOK6" s="29"/>
      <c r="EOL6" s="29"/>
      <c r="EOM6" s="29"/>
      <c r="EON6" s="29"/>
      <c r="EOO6" s="29"/>
      <c r="EOP6" s="29"/>
      <c r="EOQ6" s="29"/>
      <c r="EOR6" s="29"/>
      <c r="EOS6" s="29"/>
      <c r="EOT6" s="29"/>
      <c r="EOU6" s="29"/>
      <c r="EOV6" s="29"/>
      <c r="EOW6" s="29"/>
      <c r="EOX6" s="29"/>
      <c r="EOY6" s="29"/>
      <c r="EOZ6" s="29"/>
      <c r="EPA6" s="29"/>
      <c r="EPB6" s="29"/>
      <c r="EPC6" s="29"/>
      <c r="EPD6" s="29"/>
      <c r="EPE6" s="29"/>
      <c r="EPF6" s="29"/>
      <c r="EPG6" s="29"/>
      <c r="EPH6" s="29"/>
      <c r="EPI6" s="29"/>
      <c r="EPJ6" s="29"/>
      <c r="EPK6" s="29"/>
      <c r="EPL6" s="29"/>
      <c r="EPM6" s="29"/>
      <c r="EPN6" s="29"/>
      <c r="EPO6" s="29"/>
      <c r="EPP6" s="29"/>
      <c r="EPQ6" s="29"/>
      <c r="EPR6" s="29"/>
      <c r="EPS6" s="29"/>
      <c r="EPT6" s="29"/>
      <c r="EPU6" s="29"/>
      <c r="EPV6" s="29"/>
      <c r="EPW6" s="29"/>
      <c r="EPX6" s="29"/>
      <c r="EPY6" s="29"/>
      <c r="EPZ6" s="29"/>
      <c r="EQA6" s="29"/>
      <c r="EQB6" s="29"/>
      <c r="EQC6" s="29"/>
      <c r="EQD6" s="29"/>
      <c r="EQE6" s="29"/>
      <c r="EQF6" s="29"/>
      <c r="EQG6" s="29"/>
      <c r="EQH6" s="29"/>
      <c r="EQI6" s="29"/>
      <c r="EQJ6" s="29"/>
      <c r="EQK6" s="29"/>
      <c r="EQL6" s="29"/>
      <c r="EQM6" s="29"/>
      <c r="EQN6" s="29"/>
      <c r="EQO6" s="29"/>
      <c r="EQP6" s="29"/>
      <c r="EQQ6" s="29"/>
      <c r="EQR6" s="29"/>
      <c r="EQS6" s="29"/>
      <c r="EQT6" s="29"/>
      <c r="EQU6" s="29"/>
      <c r="EQV6" s="29"/>
      <c r="EQW6" s="29"/>
      <c r="EQX6" s="29"/>
      <c r="EQY6" s="29"/>
      <c r="EQZ6" s="29"/>
      <c r="ERA6" s="29"/>
      <c r="ERB6" s="29"/>
      <c r="ERC6" s="29"/>
      <c r="ERD6" s="29"/>
      <c r="ERE6" s="29"/>
      <c r="ERF6" s="29"/>
      <c r="ERG6" s="29"/>
      <c r="ERH6" s="29"/>
      <c r="ERI6" s="29"/>
      <c r="ERJ6" s="29"/>
      <c r="ERK6" s="29"/>
      <c r="ERL6" s="29"/>
      <c r="ERM6" s="29"/>
      <c r="ERN6" s="29"/>
      <c r="ERO6" s="29"/>
      <c r="ERP6" s="29"/>
      <c r="ERQ6" s="29"/>
      <c r="ERR6" s="29"/>
      <c r="ERS6" s="29"/>
      <c r="ERT6" s="29"/>
      <c r="ERU6" s="29"/>
      <c r="ERV6" s="29"/>
      <c r="ERW6" s="29"/>
      <c r="ERX6" s="29"/>
      <c r="ERY6" s="29"/>
      <c r="ERZ6" s="29"/>
      <c r="ESA6" s="29"/>
      <c r="ESB6" s="29"/>
      <c r="ESC6" s="29"/>
      <c r="ESD6" s="29"/>
      <c r="ESE6" s="29"/>
      <c r="ESF6" s="29"/>
      <c r="ESG6" s="29"/>
      <c r="ESH6" s="29"/>
      <c r="ESI6" s="29"/>
      <c r="ESJ6" s="29"/>
      <c r="ESK6" s="29"/>
      <c r="ESL6" s="29"/>
      <c r="ESM6" s="29"/>
      <c r="ESN6" s="29"/>
      <c r="ESO6" s="29"/>
      <c r="ESP6" s="29"/>
      <c r="ESQ6" s="29"/>
      <c r="ESR6" s="29"/>
      <c r="ESS6" s="29"/>
      <c r="EST6" s="29"/>
      <c r="ESU6" s="29"/>
      <c r="ESV6" s="29"/>
      <c r="ESW6" s="29"/>
      <c r="ESX6" s="29"/>
      <c r="ESY6" s="29"/>
      <c r="ESZ6" s="29"/>
      <c r="ETA6" s="29"/>
      <c r="ETB6" s="29"/>
      <c r="ETC6" s="29"/>
      <c r="ETD6" s="29"/>
      <c r="ETE6" s="29"/>
      <c r="ETF6" s="29"/>
      <c r="ETG6" s="29"/>
      <c r="ETH6" s="29"/>
      <c r="ETI6" s="29"/>
      <c r="ETJ6" s="29"/>
      <c r="ETK6" s="29"/>
      <c r="ETL6" s="29"/>
      <c r="ETM6" s="29"/>
      <c r="ETN6" s="29"/>
      <c r="ETO6" s="29"/>
      <c r="ETP6" s="29"/>
      <c r="ETQ6" s="29"/>
      <c r="ETR6" s="29"/>
      <c r="ETS6" s="29"/>
      <c r="ETT6" s="29"/>
      <c r="ETU6" s="29"/>
      <c r="ETV6" s="29"/>
      <c r="ETW6" s="29"/>
      <c r="ETX6" s="29"/>
      <c r="ETY6" s="29"/>
      <c r="ETZ6" s="29"/>
      <c r="EUA6" s="29"/>
      <c r="EUB6" s="29"/>
      <c r="EUC6" s="29"/>
      <c r="EUD6" s="29"/>
      <c r="EUE6" s="29"/>
      <c r="EUF6" s="29"/>
      <c r="EUG6" s="29"/>
      <c r="EUH6" s="29"/>
      <c r="EUI6" s="29"/>
      <c r="EUJ6" s="29"/>
      <c r="EUK6" s="29"/>
      <c r="EUL6" s="29"/>
      <c r="EUM6" s="29"/>
      <c r="EUN6" s="29"/>
      <c r="EUO6" s="29"/>
      <c r="EUP6" s="29"/>
      <c r="EUQ6" s="29"/>
      <c r="EUR6" s="29"/>
      <c r="EUS6" s="29"/>
      <c r="EUT6" s="29"/>
      <c r="EUU6" s="29"/>
      <c r="EUV6" s="29"/>
      <c r="EUW6" s="29"/>
      <c r="EUX6" s="29"/>
      <c r="EUY6" s="29"/>
      <c r="EUZ6" s="29"/>
      <c r="EVA6" s="29"/>
      <c r="EVB6" s="29"/>
      <c r="EVC6" s="29"/>
      <c r="EVD6" s="29"/>
      <c r="EVE6" s="29"/>
      <c r="EVF6" s="29"/>
      <c r="EVG6" s="29"/>
      <c r="EVH6" s="29"/>
      <c r="EVI6" s="29"/>
      <c r="EVJ6" s="29"/>
      <c r="EVK6" s="29"/>
      <c r="EVL6" s="29"/>
      <c r="EVM6" s="29"/>
      <c r="EVN6" s="29"/>
      <c r="EVO6" s="29"/>
      <c r="EVP6" s="29"/>
      <c r="EVQ6" s="29"/>
      <c r="EVR6" s="29"/>
      <c r="EVS6" s="29"/>
      <c r="EVT6" s="29"/>
      <c r="EVU6" s="29"/>
      <c r="EVV6" s="29"/>
      <c r="EVW6" s="29"/>
      <c r="EVX6" s="29"/>
      <c r="EVY6" s="29"/>
      <c r="EVZ6" s="29"/>
      <c r="EWA6" s="29"/>
      <c r="EWB6" s="29"/>
      <c r="EWC6" s="29"/>
      <c r="EWD6" s="29"/>
      <c r="EWE6" s="29"/>
      <c r="EWF6" s="29"/>
      <c r="EWG6" s="29"/>
      <c r="EWH6" s="29"/>
      <c r="EWI6" s="29"/>
      <c r="EWJ6" s="29"/>
      <c r="EWK6" s="29"/>
      <c r="EWL6" s="29"/>
      <c r="EWM6" s="29"/>
      <c r="EWN6" s="29"/>
      <c r="EWO6" s="29"/>
      <c r="EWP6" s="29"/>
      <c r="EWQ6" s="29"/>
      <c r="EWR6" s="29"/>
      <c r="EWS6" s="29"/>
      <c r="EWT6" s="29"/>
      <c r="EWU6" s="29"/>
      <c r="EWV6" s="29"/>
      <c r="EWW6" s="29"/>
      <c r="EWX6" s="29"/>
      <c r="EWY6" s="29"/>
      <c r="EWZ6" s="29"/>
      <c r="EXA6" s="29"/>
      <c r="EXB6" s="29"/>
      <c r="EXC6" s="29"/>
      <c r="EXD6" s="29"/>
      <c r="EXE6" s="29"/>
      <c r="EXF6" s="29"/>
      <c r="EXG6" s="29"/>
      <c r="EXH6" s="29"/>
      <c r="EXI6" s="29"/>
      <c r="EXJ6" s="29"/>
      <c r="EXK6" s="29"/>
      <c r="EXL6" s="29"/>
      <c r="EXM6" s="29"/>
      <c r="EXN6" s="29"/>
      <c r="EXO6" s="29"/>
      <c r="EXP6" s="29"/>
      <c r="EXQ6" s="29"/>
      <c r="EXR6" s="29"/>
      <c r="EXS6" s="29"/>
      <c r="EXT6" s="29"/>
      <c r="EXU6" s="29"/>
      <c r="EXV6" s="29"/>
      <c r="EXW6" s="29"/>
      <c r="EXX6" s="29"/>
      <c r="EXY6" s="29"/>
      <c r="EXZ6" s="29"/>
      <c r="EYA6" s="29"/>
      <c r="EYB6" s="29"/>
      <c r="EYC6" s="29"/>
      <c r="EYD6" s="29"/>
      <c r="EYE6" s="29"/>
      <c r="EYF6" s="29"/>
      <c r="EYG6" s="29"/>
      <c r="EYH6" s="29"/>
      <c r="EYI6" s="29"/>
      <c r="EYJ6" s="29"/>
      <c r="EYK6" s="29"/>
      <c r="EYL6" s="29"/>
      <c r="EYM6" s="29"/>
      <c r="EYN6" s="29"/>
      <c r="EYO6" s="29"/>
      <c r="EYP6" s="29"/>
      <c r="EYQ6" s="29"/>
      <c r="EYR6" s="29"/>
      <c r="EYS6" s="29"/>
      <c r="EYT6" s="29"/>
      <c r="EYU6" s="29"/>
      <c r="EYV6" s="29"/>
      <c r="EYW6" s="29"/>
      <c r="EYX6" s="29"/>
      <c r="EYY6" s="29"/>
      <c r="EYZ6" s="29"/>
      <c r="EZA6" s="29"/>
      <c r="EZB6" s="29"/>
      <c r="EZC6" s="29"/>
      <c r="EZD6" s="29"/>
      <c r="EZE6" s="29"/>
      <c r="EZF6" s="29"/>
      <c r="EZG6" s="29"/>
      <c r="EZH6" s="29"/>
      <c r="EZI6" s="29"/>
      <c r="EZJ6" s="29"/>
      <c r="EZK6" s="29"/>
      <c r="EZL6" s="29"/>
      <c r="EZM6" s="29"/>
      <c r="EZN6" s="29"/>
      <c r="EZO6" s="29"/>
      <c r="EZP6" s="29"/>
      <c r="EZQ6" s="29"/>
      <c r="EZR6" s="29"/>
      <c r="EZS6" s="29"/>
      <c r="EZT6" s="29"/>
      <c r="EZU6" s="29"/>
      <c r="EZV6" s="29"/>
      <c r="EZW6" s="29"/>
      <c r="EZX6" s="29"/>
      <c r="EZY6" s="29"/>
      <c r="EZZ6" s="29"/>
      <c r="FAA6" s="29"/>
      <c r="FAB6" s="29"/>
      <c r="FAC6" s="29"/>
      <c r="FAD6" s="29"/>
      <c r="FAE6" s="29"/>
      <c r="FAF6" s="29"/>
      <c r="FAG6" s="29"/>
      <c r="FAH6" s="29"/>
      <c r="FAI6" s="29"/>
      <c r="FAJ6" s="29"/>
      <c r="FAK6" s="29"/>
      <c r="FAL6" s="29"/>
      <c r="FAM6" s="29"/>
      <c r="FAN6" s="29"/>
      <c r="FAO6" s="29"/>
      <c r="FAP6" s="29"/>
      <c r="FAQ6" s="29"/>
      <c r="FAR6" s="29"/>
      <c r="FAS6" s="29"/>
      <c r="FAT6" s="29"/>
      <c r="FAU6" s="29"/>
      <c r="FAV6" s="29"/>
      <c r="FAW6" s="29"/>
      <c r="FAX6" s="29"/>
      <c r="FAY6" s="29"/>
      <c r="FAZ6" s="29"/>
      <c r="FBA6" s="29"/>
      <c r="FBB6" s="29"/>
      <c r="FBC6" s="29"/>
      <c r="FBD6" s="29"/>
      <c r="FBE6" s="29"/>
      <c r="FBF6" s="29"/>
      <c r="FBG6" s="29"/>
      <c r="FBH6" s="29"/>
      <c r="FBI6" s="29"/>
      <c r="FBJ6" s="29"/>
      <c r="FBK6" s="29"/>
      <c r="FBL6" s="29"/>
      <c r="FBM6" s="29"/>
      <c r="FBN6" s="29"/>
      <c r="FBO6" s="29"/>
      <c r="FBP6" s="29"/>
      <c r="FBQ6" s="29"/>
      <c r="FBR6" s="29"/>
      <c r="FBS6" s="29"/>
      <c r="FBT6" s="29"/>
      <c r="FBU6" s="29"/>
      <c r="FBV6" s="29"/>
      <c r="FBW6" s="29"/>
      <c r="FBX6" s="29"/>
      <c r="FBY6" s="29"/>
      <c r="FBZ6" s="29"/>
      <c r="FCA6" s="29"/>
      <c r="FCB6" s="29"/>
      <c r="FCC6" s="29"/>
      <c r="FCD6" s="29"/>
      <c r="FCE6" s="29"/>
      <c r="FCF6" s="29"/>
      <c r="FCG6" s="29"/>
      <c r="FCH6" s="29"/>
      <c r="FCI6" s="29"/>
      <c r="FCJ6" s="29"/>
      <c r="FCK6" s="29"/>
      <c r="FCL6" s="29"/>
      <c r="FCM6" s="29"/>
      <c r="FCN6" s="29"/>
      <c r="FCO6" s="29"/>
      <c r="FCP6" s="29"/>
      <c r="FCQ6" s="29"/>
      <c r="FCR6" s="29"/>
      <c r="FCS6" s="29"/>
      <c r="FCT6" s="29"/>
      <c r="FCU6" s="29"/>
      <c r="FCV6" s="29"/>
      <c r="FCW6" s="29"/>
      <c r="FCX6" s="29"/>
      <c r="FCY6" s="29"/>
      <c r="FCZ6" s="29"/>
      <c r="FDA6" s="29"/>
      <c r="FDB6" s="29"/>
      <c r="FDC6" s="29"/>
      <c r="FDD6" s="29"/>
      <c r="FDE6" s="29"/>
      <c r="FDF6" s="29"/>
      <c r="FDG6" s="29"/>
      <c r="FDH6" s="29"/>
      <c r="FDI6" s="29"/>
      <c r="FDJ6" s="29"/>
      <c r="FDK6" s="29"/>
      <c r="FDL6" s="29"/>
      <c r="FDM6" s="29"/>
      <c r="FDN6" s="29"/>
      <c r="FDO6" s="29"/>
      <c r="FDP6" s="29"/>
      <c r="FDQ6" s="29"/>
      <c r="FDR6" s="29"/>
      <c r="FDS6" s="29"/>
      <c r="FDT6" s="29"/>
      <c r="FDU6" s="29"/>
      <c r="FDV6" s="29"/>
      <c r="FDW6" s="29"/>
      <c r="FDX6" s="29"/>
      <c r="FDY6" s="29"/>
      <c r="FDZ6" s="29"/>
      <c r="FEA6" s="29"/>
      <c r="FEB6" s="29"/>
      <c r="FEC6" s="29"/>
      <c r="FED6" s="29"/>
      <c r="FEE6" s="29"/>
      <c r="FEF6" s="29"/>
      <c r="FEG6" s="29"/>
      <c r="FEH6" s="29"/>
      <c r="FEI6" s="29"/>
      <c r="FEJ6" s="29"/>
      <c r="FEK6" s="29"/>
      <c r="FEL6" s="29"/>
      <c r="FEM6" s="29"/>
      <c r="FEN6" s="29"/>
      <c r="FEO6" s="29"/>
      <c r="FEP6" s="29"/>
      <c r="FEQ6" s="29"/>
      <c r="FER6" s="29"/>
      <c r="FES6" s="29"/>
      <c r="FET6" s="29"/>
      <c r="FEU6" s="29"/>
      <c r="FEV6" s="29"/>
      <c r="FEW6" s="29"/>
      <c r="FEX6" s="29"/>
      <c r="FEY6" s="29"/>
      <c r="FEZ6" s="29"/>
      <c r="FFA6" s="29"/>
      <c r="FFB6" s="29"/>
      <c r="FFC6" s="29"/>
      <c r="FFD6" s="29"/>
      <c r="FFE6" s="29"/>
      <c r="FFF6" s="29"/>
      <c r="FFG6" s="29"/>
      <c r="FFH6" s="29"/>
      <c r="FFI6" s="29"/>
      <c r="FFJ6" s="29"/>
      <c r="FFK6" s="29"/>
      <c r="FFL6" s="29"/>
      <c r="FFM6" s="29"/>
      <c r="FFN6" s="29"/>
      <c r="FFO6" s="29"/>
      <c r="FFP6" s="29"/>
      <c r="FFQ6" s="29"/>
      <c r="FFR6" s="29"/>
      <c r="FFS6" s="29"/>
      <c r="FFT6" s="29"/>
      <c r="FFU6" s="29"/>
      <c r="FFV6" s="29"/>
      <c r="FFW6" s="29"/>
      <c r="FFX6" s="29"/>
      <c r="FFY6" s="29"/>
      <c r="FFZ6" s="29"/>
      <c r="FGA6" s="29"/>
      <c r="FGB6" s="29"/>
      <c r="FGC6" s="29"/>
      <c r="FGD6" s="29"/>
      <c r="FGE6" s="29"/>
      <c r="FGF6" s="29"/>
      <c r="FGG6" s="29"/>
      <c r="FGH6" s="29"/>
      <c r="FGI6" s="29"/>
      <c r="FGJ6" s="29"/>
      <c r="FGK6" s="29"/>
      <c r="FGL6" s="29"/>
      <c r="FGM6" s="29"/>
      <c r="FGN6" s="29"/>
      <c r="FGO6" s="29"/>
      <c r="FGP6" s="29"/>
      <c r="FGQ6" s="29"/>
      <c r="FGR6" s="29"/>
      <c r="FGS6" s="29"/>
      <c r="FGT6" s="29"/>
      <c r="FGU6" s="29"/>
      <c r="FGV6" s="29"/>
      <c r="FGW6" s="29"/>
      <c r="FGX6" s="29"/>
      <c r="FGY6" s="29"/>
      <c r="FGZ6" s="29"/>
      <c r="FHA6" s="29"/>
      <c r="FHB6" s="29"/>
      <c r="FHC6" s="29"/>
      <c r="FHD6" s="29"/>
      <c r="FHE6" s="29"/>
      <c r="FHF6" s="29"/>
      <c r="FHG6" s="29"/>
      <c r="FHH6" s="29"/>
      <c r="FHI6" s="29"/>
      <c r="FHJ6" s="29"/>
      <c r="FHK6" s="29"/>
      <c r="FHL6" s="29"/>
      <c r="FHM6" s="29"/>
      <c r="FHN6" s="29"/>
      <c r="FHO6" s="29"/>
      <c r="FHP6" s="29"/>
      <c r="FHQ6" s="29"/>
      <c r="FHR6" s="29"/>
      <c r="FHS6" s="29"/>
      <c r="FHT6" s="29"/>
      <c r="FHU6" s="29"/>
      <c r="FHV6" s="29"/>
      <c r="FHW6" s="29"/>
      <c r="FHX6" s="29"/>
      <c r="FHY6" s="29"/>
      <c r="FHZ6" s="29"/>
      <c r="FIA6" s="29"/>
      <c r="FIB6" s="29"/>
      <c r="FIC6" s="29"/>
      <c r="FID6" s="29"/>
      <c r="FIE6" s="29"/>
      <c r="FIF6" s="29"/>
      <c r="FIG6" s="29"/>
      <c r="FIH6" s="29"/>
      <c r="FII6" s="29"/>
      <c r="FIJ6" s="29"/>
      <c r="FIK6" s="29"/>
      <c r="FIL6" s="29"/>
      <c r="FIM6" s="29"/>
      <c r="FIN6" s="29"/>
      <c r="FIO6" s="29"/>
      <c r="FIP6" s="29"/>
      <c r="FIQ6" s="29"/>
      <c r="FIR6" s="29"/>
      <c r="FIS6" s="29"/>
      <c r="FIT6" s="29"/>
      <c r="FIU6" s="29"/>
      <c r="FIV6" s="29"/>
      <c r="FIW6" s="29"/>
      <c r="FIX6" s="29"/>
      <c r="FIY6" s="29"/>
      <c r="FIZ6" s="29"/>
      <c r="FJA6" s="29"/>
      <c r="FJB6" s="29"/>
      <c r="FJC6" s="29"/>
      <c r="FJD6" s="29"/>
      <c r="FJE6" s="29"/>
      <c r="FJF6" s="29"/>
      <c r="FJG6" s="29"/>
      <c r="FJH6" s="29"/>
      <c r="FJI6" s="29"/>
      <c r="FJJ6" s="29"/>
      <c r="FJK6" s="29"/>
      <c r="FJL6" s="29"/>
      <c r="FJM6" s="29"/>
      <c r="FJN6" s="29"/>
      <c r="FJO6" s="29"/>
      <c r="FJP6" s="29"/>
      <c r="FJQ6" s="29"/>
      <c r="FJR6" s="29"/>
      <c r="FJS6" s="29"/>
      <c r="FJT6" s="29"/>
      <c r="FJU6" s="29"/>
      <c r="FJV6" s="29"/>
      <c r="FJW6" s="29"/>
      <c r="FJX6" s="29"/>
      <c r="FJY6" s="29"/>
      <c r="FJZ6" s="29"/>
      <c r="FKA6" s="29"/>
      <c r="FKB6" s="29"/>
      <c r="FKC6" s="29"/>
      <c r="FKD6" s="29"/>
      <c r="FKE6" s="29"/>
      <c r="FKF6" s="29"/>
      <c r="FKG6" s="29"/>
      <c r="FKH6" s="29"/>
      <c r="FKI6" s="29"/>
      <c r="FKJ6" s="29"/>
      <c r="FKK6" s="29"/>
      <c r="FKL6" s="29"/>
      <c r="FKM6" s="29"/>
      <c r="FKN6" s="29"/>
      <c r="FKO6" s="29"/>
      <c r="FKP6" s="29"/>
      <c r="FKQ6" s="29"/>
      <c r="FKR6" s="29"/>
      <c r="FKS6" s="29"/>
      <c r="FKT6" s="29"/>
      <c r="FKU6" s="29"/>
      <c r="FKV6" s="29"/>
      <c r="FKW6" s="29"/>
      <c r="FKX6" s="29"/>
      <c r="FKY6" s="29"/>
      <c r="FKZ6" s="29"/>
      <c r="FLA6" s="29"/>
      <c r="FLB6" s="29"/>
      <c r="FLC6" s="29"/>
      <c r="FLD6" s="29"/>
      <c r="FLE6" s="29"/>
      <c r="FLF6" s="29"/>
      <c r="FLG6" s="29"/>
      <c r="FLH6" s="29"/>
      <c r="FLI6" s="29"/>
      <c r="FLJ6" s="29"/>
      <c r="FLK6" s="29"/>
      <c r="FLL6" s="29"/>
      <c r="FLM6" s="29"/>
      <c r="FLN6" s="29"/>
      <c r="FLO6" s="29"/>
      <c r="FLP6" s="29"/>
      <c r="FLQ6" s="29"/>
      <c r="FLR6" s="29"/>
      <c r="FLS6" s="29"/>
      <c r="FLT6" s="29"/>
      <c r="FLU6" s="29"/>
      <c r="FLV6" s="29"/>
      <c r="FLW6" s="29"/>
      <c r="FLX6" s="29"/>
      <c r="FLY6" s="29"/>
      <c r="FLZ6" s="29"/>
      <c r="FMA6" s="29"/>
      <c r="FMB6" s="29"/>
      <c r="FMC6" s="29"/>
      <c r="FMD6" s="29"/>
      <c r="FME6" s="29"/>
      <c r="FMF6" s="29"/>
      <c r="FMG6" s="29"/>
      <c r="FMH6" s="29"/>
      <c r="FMI6" s="29"/>
      <c r="FMJ6" s="29"/>
      <c r="FMK6" s="29"/>
      <c r="FML6" s="29"/>
      <c r="FMM6" s="29"/>
      <c r="FMN6" s="29"/>
      <c r="FMO6" s="29"/>
      <c r="FMP6" s="29"/>
      <c r="FMQ6" s="29"/>
      <c r="FMR6" s="29"/>
      <c r="FMS6" s="29"/>
      <c r="FMT6" s="29"/>
      <c r="FMU6" s="29"/>
      <c r="FMV6" s="29"/>
      <c r="FMW6" s="29"/>
      <c r="FMX6" s="29"/>
      <c r="FMY6" s="29"/>
      <c r="FMZ6" s="29"/>
      <c r="FNA6" s="29"/>
      <c r="FNB6" s="29"/>
      <c r="FNC6" s="29"/>
      <c r="FND6" s="29"/>
      <c r="FNE6" s="29"/>
      <c r="FNF6" s="29"/>
      <c r="FNG6" s="29"/>
      <c r="FNH6" s="29"/>
      <c r="FNI6" s="29"/>
      <c r="FNJ6" s="29"/>
      <c r="FNK6" s="29"/>
      <c r="FNL6" s="29"/>
      <c r="FNM6" s="29"/>
      <c r="FNN6" s="29"/>
      <c r="FNO6" s="29"/>
      <c r="FNP6" s="29"/>
      <c r="FNQ6" s="29"/>
      <c r="FNR6" s="29"/>
      <c r="FNS6" s="29"/>
      <c r="FNT6" s="29"/>
      <c r="FNU6" s="29"/>
      <c r="FNV6" s="29"/>
      <c r="FNW6" s="29"/>
      <c r="FNX6" s="29"/>
      <c r="FNY6" s="29"/>
      <c r="FNZ6" s="29"/>
      <c r="FOA6" s="29"/>
      <c r="FOB6" s="29"/>
      <c r="FOC6" s="29"/>
      <c r="FOD6" s="29"/>
      <c r="FOE6" s="29"/>
      <c r="FOF6" s="29"/>
      <c r="FOG6" s="29"/>
      <c r="FOH6" s="29"/>
      <c r="FOI6" s="29"/>
      <c r="FOJ6" s="29"/>
      <c r="FOK6" s="29"/>
      <c r="FOL6" s="29"/>
      <c r="FOM6" s="29"/>
      <c r="FON6" s="29"/>
      <c r="FOO6" s="29"/>
      <c r="FOP6" s="29"/>
      <c r="FOQ6" s="29"/>
      <c r="FOR6" s="29"/>
      <c r="FOS6" s="29"/>
      <c r="FOT6" s="29"/>
      <c r="FOU6" s="29"/>
      <c r="FOV6" s="29"/>
      <c r="FOW6" s="29"/>
      <c r="FOX6" s="29"/>
      <c r="FOY6" s="29"/>
      <c r="FOZ6" s="29"/>
      <c r="FPA6" s="29"/>
      <c r="FPB6" s="29"/>
      <c r="FPC6" s="29"/>
      <c r="FPD6" s="29"/>
      <c r="FPE6" s="29"/>
      <c r="FPF6" s="29"/>
      <c r="FPG6" s="29"/>
      <c r="FPH6" s="29"/>
      <c r="FPI6" s="29"/>
      <c r="FPJ6" s="29"/>
      <c r="FPK6" s="29"/>
      <c r="FPL6" s="29"/>
      <c r="FPM6" s="29"/>
      <c r="FPN6" s="29"/>
      <c r="FPO6" s="29"/>
      <c r="FPP6" s="29"/>
      <c r="FPQ6" s="29"/>
      <c r="FPR6" s="29"/>
      <c r="FPS6" s="29"/>
      <c r="FPT6" s="29"/>
      <c r="FPU6" s="29"/>
      <c r="FPV6" s="29"/>
      <c r="FPW6" s="29"/>
      <c r="FPX6" s="29"/>
      <c r="FPY6" s="29"/>
      <c r="FPZ6" s="29"/>
      <c r="FQA6" s="29"/>
      <c r="FQB6" s="29"/>
      <c r="FQC6" s="29"/>
      <c r="FQD6" s="29"/>
      <c r="FQE6" s="29"/>
      <c r="FQF6" s="29"/>
      <c r="FQG6" s="29"/>
      <c r="FQH6" s="29"/>
      <c r="FQI6" s="29"/>
      <c r="FQJ6" s="29"/>
      <c r="FQK6" s="29"/>
      <c r="FQL6" s="29"/>
      <c r="FQM6" s="29"/>
      <c r="FQN6" s="29"/>
      <c r="FQO6" s="29"/>
      <c r="FQP6" s="29"/>
      <c r="FQQ6" s="29"/>
      <c r="FQR6" s="29"/>
      <c r="FQS6" s="29"/>
      <c r="FQT6" s="29"/>
      <c r="FQU6" s="29"/>
      <c r="FQV6" s="29"/>
      <c r="FQW6" s="29"/>
      <c r="FQX6" s="29"/>
      <c r="FQY6" s="29"/>
      <c r="FQZ6" s="29"/>
      <c r="FRA6" s="29"/>
      <c r="FRB6" s="29"/>
      <c r="FRC6" s="29"/>
      <c r="FRD6" s="29"/>
      <c r="FRE6" s="29"/>
      <c r="FRF6" s="29"/>
      <c r="FRG6" s="29"/>
      <c r="FRH6" s="29"/>
      <c r="FRI6" s="29"/>
      <c r="FRJ6" s="29"/>
      <c r="FRK6" s="29"/>
      <c r="FRL6" s="29"/>
      <c r="FRM6" s="29"/>
      <c r="FRN6" s="29"/>
      <c r="FRO6" s="29"/>
      <c r="FRP6" s="29"/>
      <c r="FRQ6" s="29"/>
      <c r="FRR6" s="29"/>
      <c r="FRS6" s="29"/>
      <c r="FRT6" s="29"/>
      <c r="FRU6" s="29"/>
      <c r="FRV6" s="29"/>
      <c r="FRW6" s="29"/>
      <c r="FRX6" s="29"/>
      <c r="FRY6" s="29"/>
      <c r="FRZ6" s="29"/>
      <c r="FSA6" s="29"/>
      <c r="FSB6" s="29"/>
      <c r="FSC6" s="29"/>
      <c r="FSD6" s="29"/>
      <c r="FSE6" s="29"/>
      <c r="FSF6" s="29"/>
      <c r="FSG6" s="29"/>
      <c r="FSH6" s="29"/>
      <c r="FSI6" s="29"/>
      <c r="FSJ6" s="29"/>
      <c r="FSK6" s="29"/>
      <c r="FSL6" s="29"/>
      <c r="FSM6" s="29"/>
      <c r="FSN6" s="29"/>
      <c r="FSO6" s="29"/>
      <c r="FSP6" s="29"/>
      <c r="FSQ6" s="29"/>
      <c r="FSR6" s="29"/>
      <c r="FSS6" s="29"/>
      <c r="FST6" s="29"/>
      <c r="FSU6" s="29"/>
      <c r="FSV6" s="29"/>
      <c r="FSW6" s="29"/>
      <c r="FSX6" s="29"/>
      <c r="FSY6" s="29"/>
      <c r="FSZ6" s="29"/>
      <c r="FTA6" s="29"/>
      <c r="FTB6" s="29"/>
      <c r="FTC6" s="29"/>
      <c r="FTD6" s="29"/>
      <c r="FTE6" s="29"/>
      <c r="FTF6" s="29"/>
      <c r="FTG6" s="29"/>
      <c r="FTH6" s="29"/>
      <c r="FTI6" s="29"/>
      <c r="FTJ6" s="29"/>
      <c r="FTK6" s="29"/>
      <c r="FTL6" s="29"/>
      <c r="FTM6" s="29"/>
      <c r="FTN6" s="29"/>
      <c r="FTO6" s="29"/>
      <c r="FTP6" s="29"/>
      <c r="FTQ6" s="29"/>
      <c r="FTR6" s="29"/>
      <c r="FTS6" s="29"/>
      <c r="FTT6" s="29"/>
      <c r="FTU6" s="29"/>
      <c r="FTV6" s="29"/>
      <c r="FTW6" s="29"/>
      <c r="FTX6" s="29"/>
      <c r="FTY6" s="29"/>
      <c r="FTZ6" s="29"/>
      <c r="FUA6" s="29"/>
      <c r="FUB6" s="29"/>
      <c r="FUC6" s="29"/>
      <c r="FUD6" s="29"/>
      <c r="FUE6" s="29"/>
      <c r="FUF6" s="29"/>
      <c r="FUG6" s="29"/>
      <c r="FUH6" s="29"/>
      <c r="FUI6" s="29"/>
      <c r="FUJ6" s="29"/>
      <c r="FUK6" s="29"/>
      <c r="FUL6" s="29"/>
      <c r="FUM6" s="29"/>
      <c r="FUN6" s="29"/>
      <c r="FUO6" s="29"/>
      <c r="FUP6" s="29"/>
      <c r="FUQ6" s="29"/>
      <c r="FUR6" s="29"/>
      <c r="FUS6" s="29"/>
      <c r="FUT6" s="29"/>
      <c r="FUU6" s="29"/>
      <c r="FUV6" s="29"/>
      <c r="FUW6" s="29"/>
      <c r="FUX6" s="29"/>
      <c r="FUY6" s="29"/>
      <c r="FUZ6" s="29"/>
      <c r="FVA6" s="29"/>
      <c r="FVB6" s="29"/>
      <c r="FVC6" s="29"/>
      <c r="FVD6" s="29"/>
      <c r="FVE6" s="29"/>
      <c r="FVF6" s="29"/>
      <c r="FVG6" s="29"/>
      <c r="FVH6" s="29"/>
      <c r="FVI6" s="29"/>
      <c r="FVJ6" s="29"/>
      <c r="FVK6" s="29"/>
      <c r="FVL6" s="29"/>
      <c r="FVM6" s="29"/>
      <c r="FVN6" s="29"/>
      <c r="FVO6" s="29"/>
      <c r="FVP6" s="29"/>
      <c r="FVQ6" s="29"/>
      <c r="FVR6" s="29"/>
      <c r="FVS6" s="29"/>
      <c r="FVT6" s="29"/>
      <c r="FVU6" s="29"/>
      <c r="FVV6" s="29"/>
      <c r="FVW6" s="29"/>
      <c r="FVX6" s="29"/>
      <c r="FVY6" s="29"/>
      <c r="FVZ6" s="29"/>
      <c r="FWA6" s="29"/>
      <c r="FWB6" s="29"/>
      <c r="FWC6" s="29"/>
      <c r="FWD6" s="29"/>
      <c r="FWE6" s="29"/>
      <c r="FWF6" s="29"/>
      <c r="FWG6" s="29"/>
      <c r="FWH6" s="29"/>
      <c r="FWI6" s="29"/>
      <c r="FWJ6" s="29"/>
      <c r="FWK6" s="29"/>
      <c r="FWL6" s="29"/>
      <c r="FWM6" s="29"/>
      <c r="FWN6" s="29"/>
      <c r="FWO6" s="29"/>
      <c r="FWP6" s="29"/>
      <c r="FWQ6" s="29"/>
      <c r="FWR6" s="29"/>
      <c r="FWS6" s="29"/>
      <c r="FWT6" s="29"/>
      <c r="FWU6" s="29"/>
      <c r="FWV6" s="29"/>
      <c r="FWW6" s="29"/>
      <c r="FWX6" s="29"/>
      <c r="FWY6" s="29"/>
      <c r="FWZ6" s="29"/>
      <c r="FXA6" s="29"/>
      <c r="FXB6" s="29"/>
      <c r="FXC6" s="29"/>
      <c r="FXD6" s="29"/>
      <c r="FXE6" s="29"/>
      <c r="FXF6" s="29"/>
      <c r="FXG6" s="29"/>
      <c r="FXH6" s="29"/>
      <c r="FXI6" s="29"/>
      <c r="FXJ6" s="29"/>
      <c r="FXK6" s="29"/>
      <c r="FXL6" s="29"/>
      <c r="FXM6" s="29"/>
      <c r="FXN6" s="29"/>
      <c r="FXO6" s="29"/>
      <c r="FXP6" s="29"/>
      <c r="FXQ6" s="29"/>
      <c r="FXR6" s="29"/>
      <c r="FXS6" s="29"/>
      <c r="FXT6" s="29"/>
      <c r="FXU6" s="29"/>
      <c r="FXV6" s="29"/>
      <c r="FXW6" s="29"/>
      <c r="FXX6" s="29"/>
      <c r="FXY6" s="29"/>
      <c r="FXZ6" s="29"/>
      <c r="FYA6" s="29"/>
      <c r="FYB6" s="29"/>
      <c r="FYC6" s="29"/>
      <c r="FYD6" s="29"/>
      <c r="FYE6" s="29"/>
      <c r="FYF6" s="29"/>
      <c r="FYG6" s="29"/>
      <c r="FYH6" s="29"/>
      <c r="FYI6" s="29"/>
      <c r="FYJ6" s="29"/>
      <c r="FYK6" s="29"/>
      <c r="FYL6" s="29"/>
      <c r="FYM6" s="29"/>
      <c r="FYN6" s="29"/>
      <c r="FYO6" s="29"/>
      <c r="FYP6" s="29"/>
      <c r="FYQ6" s="29"/>
      <c r="FYR6" s="29"/>
      <c r="FYS6" s="29"/>
      <c r="FYT6" s="29"/>
      <c r="FYU6" s="29"/>
      <c r="FYV6" s="29"/>
      <c r="FYW6" s="29"/>
      <c r="FYX6" s="29"/>
      <c r="FYY6" s="29"/>
      <c r="FYZ6" s="29"/>
      <c r="FZA6" s="29"/>
      <c r="FZB6" s="29"/>
      <c r="FZC6" s="29"/>
      <c r="FZD6" s="29"/>
      <c r="FZE6" s="29"/>
      <c r="FZF6" s="29"/>
      <c r="FZG6" s="29"/>
      <c r="FZH6" s="29"/>
      <c r="FZI6" s="29"/>
      <c r="FZJ6" s="29"/>
      <c r="FZK6" s="29"/>
      <c r="FZL6" s="29"/>
      <c r="FZM6" s="29"/>
      <c r="FZN6" s="29"/>
      <c r="FZO6" s="29"/>
      <c r="FZP6" s="29"/>
      <c r="FZQ6" s="29"/>
      <c r="FZR6" s="29"/>
      <c r="FZS6" s="29"/>
      <c r="FZT6" s="29"/>
      <c r="FZU6" s="29"/>
      <c r="FZV6" s="29"/>
      <c r="FZW6" s="29"/>
      <c r="FZX6" s="29"/>
      <c r="FZY6" s="29"/>
      <c r="FZZ6" s="29"/>
      <c r="GAA6" s="29"/>
      <c r="GAB6" s="29"/>
      <c r="GAC6" s="29"/>
      <c r="GAD6" s="29"/>
      <c r="GAE6" s="29"/>
      <c r="GAF6" s="29"/>
      <c r="GAG6" s="29"/>
      <c r="GAH6" s="29"/>
      <c r="GAI6" s="29"/>
      <c r="GAJ6" s="29"/>
      <c r="GAK6" s="29"/>
      <c r="GAL6" s="29"/>
      <c r="GAM6" s="29"/>
      <c r="GAN6" s="29"/>
      <c r="GAO6" s="29"/>
      <c r="GAP6" s="29"/>
      <c r="GAQ6" s="29"/>
      <c r="GAR6" s="29"/>
      <c r="GAS6" s="29"/>
      <c r="GAT6" s="29"/>
      <c r="GAU6" s="29"/>
      <c r="GAV6" s="29"/>
      <c r="GAW6" s="29"/>
      <c r="GAX6" s="29"/>
      <c r="GAY6" s="29"/>
      <c r="GAZ6" s="29"/>
      <c r="GBA6" s="29"/>
      <c r="GBB6" s="29"/>
      <c r="GBC6" s="29"/>
      <c r="GBD6" s="29"/>
      <c r="GBE6" s="29"/>
      <c r="GBF6" s="29"/>
      <c r="GBG6" s="29"/>
      <c r="GBH6" s="29"/>
      <c r="GBI6" s="29"/>
      <c r="GBJ6" s="29"/>
      <c r="GBK6" s="29"/>
      <c r="GBL6" s="29"/>
      <c r="GBM6" s="29"/>
      <c r="GBN6" s="29"/>
      <c r="GBO6" s="29"/>
      <c r="GBP6" s="29"/>
      <c r="GBQ6" s="29"/>
      <c r="GBR6" s="29"/>
      <c r="GBS6" s="29"/>
      <c r="GBT6" s="29"/>
      <c r="GBU6" s="29"/>
      <c r="GBV6" s="29"/>
      <c r="GBW6" s="29"/>
      <c r="GBX6" s="29"/>
      <c r="GBY6" s="29"/>
      <c r="GBZ6" s="29"/>
      <c r="GCA6" s="29"/>
      <c r="GCB6" s="29"/>
      <c r="GCC6" s="29"/>
      <c r="GCD6" s="29"/>
      <c r="GCE6" s="29"/>
      <c r="GCF6" s="29"/>
      <c r="GCG6" s="29"/>
      <c r="GCH6" s="29"/>
      <c r="GCI6" s="29"/>
      <c r="GCJ6" s="29"/>
      <c r="GCK6" s="29"/>
      <c r="GCL6" s="29"/>
      <c r="GCM6" s="29"/>
      <c r="GCN6" s="29"/>
      <c r="GCO6" s="29"/>
      <c r="GCP6" s="29"/>
      <c r="GCQ6" s="29"/>
      <c r="GCR6" s="29"/>
      <c r="GCS6" s="29"/>
      <c r="GCT6" s="29"/>
      <c r="GCU6" s="29"/>
      <c r="GCV6" s="29"/>
      <c r="GCW6" s="29"/>
      <c r="GCX6" s="29"/>
      <c r="GCY6" s="29"/>
      <c r="GCZ6" s="29"/>
      <c r="GDA6" s="29"/>
      <c r="GDB6" s="29"/>
      <c r="GDC6" s="29"/>
      <c r="GDD6" s="29"/>
      <c r="GDE6" s="29"/>
      <c r="GDF6" s="29"/>
      <c r="GDG6" s="29"/>
      <c r="GDH6" s="29"/>
      <c r="GDI6" s="29"/>
      <c r="GDJ6" s="29"/>
      <c r="GDK6" s="29"/>
      <c r="GDL6" s="29"/>
      <c r="GDM6" s="29"/>
      <c r="GDN6" s="29"/>
      <c r="GDO6" s="29"/>
      <c r="GDP6" s="29"/>
      <c r="GDQ6" s="29"/>
      <c r="GDR6" s="29"/>
      <c r="GDS6" s="29"/>
      <c r="GDT6" s="29"/>
      <c r="GDU6" s="29"/>
      <c r="GDV6" s="29"/>
      <c r="GDW6" s="29"/>
      <c r="GDX6" s="29"/>
      <c r="GDY6" s="29"/>
      <c r="GDZ6" s="29"/>
      <c r="GEA6" s="29"/>
      <c r="GEB6" s="29"/>
      <c r="GEC6" s="29"/>
      <c r="GED6" s="29"/>
      <c r="GEE6" s="29"/>
      <c r="GEF6" s="29"/>
      <c r="GEG6" s="29"/>
      <c r="GEH6" s="29"/>
      <c r="GEI6" s="29"/>
      <c r="GEJ6" s="29"/>
      <c r="GEK6" s="29"/>
      <c r="GEL6" s="29"/>
      <c r="GEM6" s="29"/>
      <c r="GEN6" s="29"/>
      <c r="GEO6" s="29"/>
      <c r="GEP6" s="29"/>
      <c r="GEQ6" s="29"/>
      <c r="GER6" s="29"/>
      <c r="GES6" s="29"/>
      <c r="GET6" s="29"/>
      <c r="GEU6" s="29"/>
      <c r="GEV6" s="29"/>
      <c r="GEW6" s="29"/>
      <c r="GEX6" s="29"/>
      <c r="GEY6" s="29"/>
      <c r="GEZ6" s="29"/>
      <c r="GFA6" s="29"/>
      <c r="GFB6" s="29"/>
      <c r="GFC6" s="29"/>
      <c r="GFD6" s="29"/>
      <c r="GFE6" s="29"/>
      <c r="GFF6" s="29"/>
      <c r="GFG6" s="29"/>
      <c r="GFH6" s="29"/>
      <c r="GFI6" s="29"/>
      <c r="GFJ6" s="29"/>
      <c r="GFK6" s="29"/>
      <c r="GFL6" s="29"/>
      <c r="GFM6" s="29"/>
      <c r="GFN6" s="29"/>
      <c r="GFO6" s="29"/>
      <c r="GFP6" s="29"/>
      <c r="GFQ6" s="29"/>
      <c r="GFR6" s="29"/>
      <c r="GFS6" s="29"/>
      <c r="GFT6" s="29"/>
      <c r="GFU6" s="29"/>
      <c r="GFV6" s="29"/>
      <c r="GFW6" s="29"/>
      <c r="GFX6" s="29"/>
      <c r="GFY6" s="29"/>
      <c r="GFZ6" s="29"/>
      <c r="GGA6" s="29"/>
      <c r="GGB6" s="29"/>
      <c r="GGC6" s="29"/>
      <c r="GGD6" s="29"/>
      <c r="GGE6" s="29"/>
      <c r="GGF6" s="29"/>
      <c r="GGG6" s="29"/>
      <c r="GGH6" s="29"/>
      <c r="GGI6" s="29"/>
      <c r="GGJ6" s="29"/>
      <c r="GGK6" s="29"/>
      <c r="GGL6" s="29"/>
      <c r="GGM6" s="29"/>
      <c r="GGN6" s="29"/>
      <c r="GGO6" s="29"/>
      <c r="GGP6" s="29"/>
      <c r="GGQ6" s="29"/>
      <c r="GGR6" s="29"/>
      <c r="GGS6" s="29"/>
      <c r="GGT6" s="29"/>
      <c r="GGU6" s="29"/>
      <c r="GGV6" s="29"/>
      <c r="GGW6" s="29"/>
      <c r="GGX6" s="29"/>
      <c r="GGY6" s="29"/>
      <c r="GGZ6" s="29"/>
      <c r="GHA6" s="29"/>
      <c r="GHB6" s="29"/>
      <c r="GHC6" s="29"/>
      <c r="GHD6" s="29"/>
      <c r="GHE6" s="29"/>
      <c r="GHF6" s="29"/>
      <c r="GHG6" s="29"/>
      <c r="GHH6" s="29"/>
      <c r="GHI6" s="29"/>
      <c r="GHJ6" s="29"/>
      <c r="GHK6" s="29"/>
      <c r="GHL6" s="29"/>
      <c r="GHM6" s="29"/>
      <c r="GHN6" s="29"/>
      <c r="GHO6" s="29"/>
      <c r="GHP6" s="29"/>
      <c r="GHQ6" s="29"/>
      <c r="GHR6" s="29"/>
      <c r="GHS6" s="29"/>
      <c r="GHT6" s="29"/>
      <c r="GHU6" s="29"/>
      <c r="GHV6" s="29"/>
      <c r="GHW6" s="29"/>
      <c r="GHX6" s="29"/>
      <c r="GHY6" s="29"/>
      <c r="GHZ6" s="29"/>
      <c r="GIA6" s="29"/>
      <c r="GIB6" s="29"/>
      <c r="GIC6" s="29"/>
      <c r="GID6" s="29"/>
      <c r="GIE6" s="29"/>
      <c r="GIF6" s="29"/>
      <c r="GIG6" s="29"/>
      <c r="GIH6" s="29"/>
      <c r="GII6" s="29"/>
      <c r="GIJ6" s="29"/>
      <c r="GIK6" s="29"/>
      <c r="GIL6" s="29"/>
      <c r="GIM6" s="29"/>
      <c r="GIN6" s="29"/>
      <c r="GIO6" s="29"/>
      <c r="GIP6" s="29"/>
      <c r="GIQ6" s="29"/>
      <c r="GIR6" s="29"/>
      <c r="GIS6" s="29"/>
      <c r="GIT6" s="29"/>
      <c r="GIU6" s="29"/>
      <c r="GIV6" s="29"/>
      <c r="GIW6" s="29"/>
      <c r="GIX6" s="29"/>
      <c r="GIY6" s="29"/>
      <c r="GIZ6" s="29"/>
      <c r="GJA6" s="29"/>
      <c r="GJB6" s="29"/>
      <c r="GJC6" s="29"/>
      <c r="GJD6" s="29"/>
      <c r="GJE6" s="29"/>
      <c r="GJF6" s="29"/>
      <c r="GJG6" s="29"/>
      <c r="GJH6" s="29"/>
      <c r="GJI6" s="29"/>
      <c r="GJJ6" s="29"/>
      <c r="GJK6" s="29"/>
      <c r="GJL6" s="29"/>
      <c r="GJM6" s="29"/>
      <c r="GJN6" s="29"/>
      <c r="GJO6" s="29"/>
      <c r="GJP6" s="29"/>
      <c r="GJQ6" s="29"/>
      <c r="GJR6" s="29"/>
      <c r="GJS6" s="29"/>
      <c r="GJT6" s="29"/>
      <c r="GJU6" s="29"/>
      <c r="GJV6" s="29"/>
      <c r="GJW6" s="29"/>
      <c r="GJX6" s="29"/>
      <c r="GJY6" s="29"/>
      <c r="GJZ6" s="29"/>
      <c r="GKA6" s="29"/>
      <c r="GKB6" s="29"/>
      <c r="GKC6" s="29"/>
      <c r="GKD6" s="29"/>
      <c r="GKE6" s="29"/>
      <c r="GKF6" s="29"/>
      <c r="GKG6" s="29"/>
      <c r="GKH6" s="29"/>
      <c r="GKI6" s="29"/>
      <c r="GKJ6" s="29"/>
      <c r="GKK6" s="29"/>
      <c r="GKL6" s="29"/>
      <c r="GKM6" s="29"/>
      <c r="GKN6" s="29"/>
      <c r="GKO6" s="29"/>
      <c r="GKP6" s="29"/>
      <c r="GKQ6" s="29"/>
      <c r="GKR6" s="29"/>
      <c r="GKS6" s="29"/>
      <c r="GKT6" s="29"/>
      <c r="GKU6" s="29"/>
      <c r="GKV6" s="29"/>
      <c r="GKW6" s="29"/>
      <c r="GKX6" s="29"/>
      <c r="GKY6" s="29"/>
      <c r="GKZ6" s="29"/>
      <c r="GLA6" s="29"/>
      <c r="GLB6" s="29"/>
      <c r="GLC6" s="29"/>
      <c r="GLD6" s="29"/>
      <c r="GLE6" s="29"/>
      <c r="GLF6" s="29"/>
      <c r="GLG6" s="29"/>
      <c r="GLH6" s="29"/>
      <c r="GLI6" s="29"/>
      <c r="GLJ6" s="29"/>
      <c r="GLK6" s="29"/>
      <c r="GLL6" s="29"/>
      <c r="GLM6" s="29"/>
      <c r="GLN6" s="29"/>
      <c r="GLO6" s="29"/>
      <c r="GLP6" s="29"/>
      <c r="GLQ6" s="29"/>
      <c r="GLR6" s="29"/>
      <c r="GLS6" s="29"/>
      <c r="GLT6" s="29"/>
      <c r="GLU6" s="29"/>
      <c r="GLV6" s="29"/>
      <c r="GLW6" s="29"/>
      <c r="GLX6" s="29"/>
      <c r="GLY6" s="29"/>
      <c r="GLZ6" s="29"/>
      <c r="GMA6" s="29"/>
      <c r="GMB6" s="29"/>
      <c r="GMC6" s="29"/>
      <c r="GMD6" s="29"/>
      <c r="GME6" s="29"/>
      <c r="GMF6" s="29"/>
      <c r="GMG6" s="29"/>
      <c r="GMH6" s="29"/>
      <c r="GMI6" s="29"/>
      <c r="GMJ6" s="29"/>
      <c r="GMK6" s="29"/>
      <c r="GML6" s="29"/>
      <c r="GMM6" s="29"/>
      <c r="GMN6" s="29"/>
      <c r="GMO6" s="29"/>
      <c r="GMP6" s="29"/>
      <c r="GMQ6" s="29"/>
      <c r="GMR6" s="29"/>
      <c r="GMS6" s="29"/>
      <c r="GMT6" s="29"/>
      <c r="GMU6" s="29"/>
      <c r="GMV6" s="29"/>
      <c r="GMW6" s="29"/>
      <c r="GMX6" s="29"/>
      <c r="GMY6" s="29"/>
      <c r="GMZ6" s="29"/>
      <c r="GNA6" s="29"/>
      <c r="GNB6" s="29"/>
      <c r="GNC6" s="29"/>
      <c r="GND6" s="29"/>
      <c r="GNE6" s="29"/>
      <c r="GNF6" s="29"/>
      <c r="GNG6" s="29"/>
      <c r="GNH6" s="29"/>
      <c r="GNI6" s="29"/>
      <c r="GNJ6" s="29"/>
      <c r="GNK6" s="29"/>
      <c r="GNL6" s="29"/>
      <c r="GNM6" s="29"/>
      <c r="GNN6" s="29"/>
      <c r="GNO6" s="29"/>
      <c r="GNP6" s="29"/>
      <c r="GNQ6" s="29"/>
      <c r="GNR6" s="29"/>
      <c r="GNS6" s="29"/>
      <c r="GNT6" s="29"/>
      <c r="GNU6" s="29"/>
      <c r="GNV6" s="29"/>
      <c r="GNW6" s="29"/>
      <c r="GNX6" s="29"/>
      <c r="GNY6" s="29"/>
      <c r="GNZ6" s="29"/>
      <c r="GOA6" s="29"/>
      <c r="GOB6" s="29"/>
      <c r="GOC6" s="29"/>
      <c r="GOD6" s="29"/>
      <c r="GOE6" s="29"/>
      <c r="GOF6" s="29"/>
      <c r="GOG6" s="29"/>
      <c r="GOH6" s="29"/>
      <c r="GOI6" s="29"/>
      <c r="GOJ6" s="29"/>
      <c r="GOK6" s="29"/>
      <c r="GOL6" s="29"/>
      <c r="GOM6" s="29"/>
      <c r="GON6" s="29"/>
      <c r="GOO6" s="29"/>
      <c r="GOP6" s="29"/>
      <c r="GOQ6" s="29"/>
      <c r="GOR6" s="29"/>
      <c r="GOS6" s="29"/>
      <c r="GOT6" s="29"/>
      <c r="GOU6" s="29"/>
      <c r="GOV6" s="29"/>
      <c r="GOW6" s="29"/>
      <c r="GOX6" s="29"/>
      <c r="GOY6" s="29"/>
      <c r="GOZ6" s="29"/>
      <c r="GPA6" s="29"/>
      <c r="GPB6" s="29"/>
      <c r="GPC6" s="29"/>
      <c r="GPD6" s="29"/>
      <c r="GPE6" s="29"/>
      <c r="GPF6" s="29"/>
      <c r="GPG6" s="29"/>
      <c r="GPH6" s="29"/>
      <c r="GPI6" s="29"/>
      <c r="GPJ6" s="29"/>
      <c r="GPK6" s="29"/>
      <c r="GPL6" s="29"/>
      <c r="GPM6" s="29"/>
      <c r="GPN6" s="29"/>
      <c r="GPO6" s="29"/>
      <c r="GPP6" s="29"/>
      <c r="GPQ6" s="29"/>
      <c r="GPR6" s="29"/>
      <c r="GPS6" s="29"/>
      <c r="GPT6" s="29"/>
      <c r="GPU6" s="29"/>
      <c r="GPV6" s="29"/>
      <c r="GPW6" s="29"/>
      <c r="GPX6" s="29"/>
      <c r="GPY6" s="29"/>
      <c r="GPZ6" s="29"/>
      <c r="GQA6" s="29"/>
      <c r="GQB6" s="29"/>
      <c r="GQC6" s="29"/>
      <c r="GQD6" s="29"/>
      <c r="GQE6" s="29"/>
      <c r="GQF6" s="29"/>
      <c r="GQG6" s="29"/>
      <c r="GQH6" s="29"/>
      <c r="GQI6" s="29"/>
      <c r="GQJ6" s="29"/>
      <c r="GQK6" s="29"/>
      <c r="GQL6" s="29"/>
      <c r="GQM6" s="29"/>
      <c r="GQN6" s="29"/>
      <c r="GQO6" s="29"/>
      <c r="GQP6" s="29"/>
      <c r="GQQ6" s="29"/>
      <c r="GQR6" s="29"/>
      <c r="GQS6" s="29"/>
      <c r="GQT6" s="29"/>
      <c r="GQU6" s="29"/>
      <c r="GQV6" s="29"/>
      <c r="GQW6" s="29"/>
      <c r="GQX6" s="29"/>
      <c r="GQY6" s="29"/>
      <c r="GQZ6" s="29"/>
      <c r="GRA6" s="29"/>
      <c r="GRB6" s="29"/>
      <c r="GRC6" s="29"/>
      <c r="GRD6" s="29"/>
      <c r="GRE6" s="29"/>
      <c r="GRF6" s="29"/>
      <c r="GRG6" s="29"/>
      <c r="GRH6" s="29"/>
      <c r="GRI6" s="29"/>
      <c r="GRJ6" s="29"/>
      <c r="GRK6" s="29"/>
      <c r="GRL6" s="29"/>
      <c r="GRM6" s="29"/>
      <c r="GRN6" s="29"/>
      <c r="GRO6" s="29"/>
      <c r="GRP6" s="29"/>
      <c r="GRQ6" s="29"/>
      <c r="GRR6" s="29"/>
      <c r="GRS6" s="29"/>
      <c r="GRT6" s="29"/>
      <c r="GRU6" s="29"/>
      <c r="GRV6" s="29"/>
      <c r="GRW6" s="29"/>
      <c r="GRX6" s="29"/>
      <c r="GRY6" s="29"/>
      <c r="GRZ6" s="29"/>
      <c r="GSA6" s="29"/>
      <c r="GSB6" s="29"/>
      <c r="GSC6" s="29"/>
      <c r="GSD6" s="29"/>
      <c r="GSE6" s="29"/>
      <c r="GSF6" s="29"/>
      <c r="GSG6" s="29"/>
      <c r="GSH6" s="29"/>
      <c r="GSI6" s="29"/>
      <c r="GSJ6" s="29"/>
      <c r="GSK6" s="29"/>
      <c r="GSL6" s="29"/>
      <c r="GSM6" s="29"/>
      <c r="GSN6" s="29"/>
      <c r="GSO6" s="29"/>
      <c r="GSP6" s="29"/>
      <c r="GSQ6" s="29"/>
      <c r="GSR6" s="29"/>
      <c r="GSS6" s="29"/>
      <c r="GST6" s="29"/>
      <c r="GSU6" s="29"/>
      <c r="GSV6" s="29"/>
      <c r="GSW6" s="29"/>
      <c r="GSX6" s="29"/>
      <c r="GSY6" s="29"/>
      <c r="GSZ6" s="29"/>
      <c r="GTA6" s="29"/>
      <c r="GTB6" s="29"/>
      <c r="GTC6" s="29"/>
      <c r="GTD6" s="29"/>
      <c r="GTE6" s="29"/>
      <c r="GTF6" s="29"/>
      <c r="GTG6" s="29"/>
      <c r="GTH6" s="29"/>
      <c r="GTI6" s="29"/>
      <c r="GTJ6" s="29"/>
      <c r="GTK6" s="29"/>
      <c r="GTL6" s="29"/>
      <c r="GTM6" s="29"/>
      <c r="GTN6" s="29"/>
      <c r="GTO6" s="29"/>
      <c r="GTP6" s="29"/>
      <c r="GTQ6" s="29"/>
      <c r="GTR6" s="29"/>
      <c r="GTS6" s="29"/>
      <c r="GTT6" s="29"/>
      <c r="GTU6" s="29"/>
      <c r="GTV6" s="29"/>
      <c r="GTW6" s="29"/>
      <c r="GTX6" s="29"/>
      <c r="GTY6" s="29"/>
      <c r="GTZ6" s="29"/>
      <c r="GUA6" s="29"/>
      <c r="GUB6" s="29"/>
      <c r="GUC6" s="29"/>
      <c r="GUD6" s="29"/>
      <c r="GUE6" s="29"/>
      <c r="GUF6" s="29"/>
      <c r="GUG6" s="29"/>
      <c r="GUH6" s="29"/>
      <c r="GUI6" s="29"/>
      <c r="GUJ6" s="29"/>
      <c r="GUK6" s="29"/>
      <c r="GUL6" s="29"/>
      <c r="GUM6" s="29"/>
      <c r="GUN6" s="29"/>
      <c r="GUO6" s="29"/>
      <c r="GUP6" s="29"/>
      <c r="GUQ6" s="29"/>
      <c r="GUR6" s="29"/>
      <c r="GUS6" s="29"/>
      <c r="GUT6" s="29"/>
      <c r="GUU6" s="29"/>
      <c r="GUV6" s="29"/>
      <c r="GUW6" s="29"/>
      <c r="GUX6" s="29"/>
      <c r="GUY6" s="29"/>
      <c r="GUZ6" s="29"/>
      <c r="GVA6" s="29"/>
      <c r="GVB6" s="29"/>
      <c r="GVC6" s="29"/>
      <c r="GVD6" s="29"/>
      <c r="GVE6" s="29"/>
      <c r="GVF6" s="29"/>
      <c r="GVG6" s="29"/>
      <c r="GVH6" s="29"/>
      <c r="GVI6" s="29"/>
      <c r="GVJ6" s="29"/>
      <c r="GVK6" s="29"/>
      <c r="GVL6" s="29"/>
      <c r="GVM6" s="29"/>
      <c r="GVN6" s="29"/>
      <c r="GVO6" s="29"/>
      <c r="GVP6" s="29"/>
      <c r="GVQ6" s="29"/>
      <c r="GVR6" s="29"/>
      <c r="GVS6" s="29"/>
      <c r="GVT6" s="29"/>
      <c r="GVU6" s="29"/>
      <c r="GVV6" s="29"/>
      <c r="GVW6" s="29"/>
      <c r="GVX6" s="29"/>
      <c r="GVY6" s="29"/>
      <c r="GVZ6" s="29"/>
      <c r="GWA6" s="29"/>
      <c r="GWB6" s="29"/>
      <c r="GWC6" s="29"/>
      <c r="GWD6" s="29"/>
      <c r="GWE6" s="29"/>
      <c r="GWF6" s="29"/>
      <c r="GWG6" s="29"/>
      <c r="GWH6" s="29"/>
      <c r="GWI6" s="29"/>
      <c r="GWJ6" s="29"/>
      <c r="GWK6" s="29"/>
      <c r="GWL6" s="29"/>
      <c r="GWM6" s="29"/>
      <c r="GWN6" s="29"/>
      <c r="GWO6" s="29"/>
      <c r="GWP6" s="29"/>
      <c r="GWQ6" s="29"/>
      <c r="GWR6" s="29"/>
      <c r="GWS6" s="29"/>
      <c r="GWT6" s="29"/>
      <c r="GWU6" s="29"/>
      <c r="GWV6" s="29"/>
      <c r="GWW6" s="29"/>
      <c r="GWX6" s="29"/>
      <c r="GWY6" s="29"/>
      <c r="GWZ6" s="29"/>
      <c r="GXA6" s="29"/>
      <c r="GXB6" s="29"/>
      <c r="GXC6" s="29"/>
      <c r="GXD6" s="29"/>
      <c r="GXE6" s="29"/>
      <c r="GXF6" s="29"/>
      <c r="GXG6" s="29"/>
      <c r="GXH6" s="29"/>
      <c r="GXI6" s="29"/>
      <c r="GXJ6" s="29"/>
      <c r="GXK6" s="29"/>
      <c r="GXL6" s="29"/>
      <c r="GXM6" s="29"/>
      <c r="GXN6" s="29"/>
      <c r="GXO6" s="29"/>
      <c r="GXP6" s="29"/>
      <c r="GXQ6" s="29"/>
      <c r="GXR6" s="29"/>
      <c r="GXS6" s="29"/>
      <c r="GXT6" s="29"/>
      <c r="GXU6" s="29"/>
      <c r="GXV6" s="29"/>
      <c r="GXW6" s="29"/>
      <c r="GXX6" s="29"/>
      <c r="GXY6" s="29"/>
      <c r="GXZ6" s="29"/>
      <c r="GYA6" s="29"/>
      <c r="GYB6" s="29"/>
      <c r="GYC6" s="29"/>
      <c r="GYD6" s="29"/>
      <c r="GYE6" s="29"/>
      <c r="GYF6" s="29"/>
      <c r="GYG6" s="29"/>
      <c r="GYH6" s="29"/>
      <c r="GYI6" s="29"/>
      <c r="GYJ6" s="29"/>
      <c r="GYK6" s="29"/>
      <c r="GYL6" s="29"/>
      <c r="GYM6" s="29"/>
      <c r="GYN6" s="29"/>
      <c r="GYO6" s="29"/>
      <c r="GYP6" s="29"/>
      <c r="GYQ6" s="29"/>
      <c r="GYR6" s="29"/>
      <c r="GYS6" s="29"/>
      <c r="GYT6" s="29"/>
      <c r="GYU6" s="29"/>
      <c r="GYV6" s="29"/>
      <c r="GYW6" s="29"/>
      <c r="GYX6" s="29"/>
      <c r="GYY6" s="29"/>
      <c r="GYZ6" s="29"/>
      <c r="GZA6" s="29"/>
      <c r="GZB6" s="29"/>
      <c r="GZC6" s="29"/>
      <c r="GZD6" s="29"/>
      <c r="GZE6" s="29"/>
      <c r="GZF6" s="29"/>
      <c r="GZG6" s="29"/>
      <c r="GZH6" s="29"/>
      <c r="GZI6" s="29"/>
      <c r="GZJ6" s="29"/>
      <c r="GZK6" s="29"/>
      <c r="GZL6" s="29"/>
      <c r="GZM6" s="29"/>
      <c r="GZN6" s="29"/>
      <c r="GZO6" s="29"/>
      <c r="GZP6" s="29"/>
      <c r="GZQ6" s="29"/>
      <c r="GZR6" s="29"/>
      <c r="GZS6" s="29"/>
      <c r="GZT6" s="29"/>
      <c r="GZU6" s="29"/>
      <c r="GZV6" s="29"/>
      <c r="GZW6" s="29"/>
      <c r="GZX6" s="29"/>
      <c r="GZY6" s="29"/>
      <c r="GZZ6" s="29"/>
      <c r="HAA6" s="29"/>
      <c r="HAB6" s="29"/>
      <c r="HAC6" s="29"/>
      <c r="HAD6" s="29"/>
      <c r="HAE6" s="29"/>
      <c r="HAF6" s="29"/>
      <c r="HAG6" s="29"/>
      <c r="HAH6" s="29"/>
      <c r="HAI6" s="29"/>
      <c r="HAJ6" s="29"/>
      <c r="HAK6" s="29"/>
      <c r="HAL6" s="29"/>
      <c r="HAM6" s="29"/>
      <c r="HAN6" s="29"/>
      <c r="HAO6" s="29"/>
      <c r="HAP6" s="29"/>
      <c r="HAQ6" s="29"/>
      <c r="HAR6" s="29"/>
      <c r="HAS6" s="29"/>
      <c r="HAT6" s="29"/>
      <c r="HAU6" s="29"/>
      <c r="HAV6" s="29"/>
      <c r="HAW6" s="29"/>
      <c r="HAX6" s="29"/>
      <c r="HAY6" s="29"/>
      <c r="HAZ6" s="29"/>
      <c r="HBA6" s="29"/>
      <c r="HBB6" s="29"/>
      <c r="HBC6" s="29"/>
      <c r="HBD6" s="29"/>
      <c r="HBE6" s="29"/>
      <c r="HBF6" s="29"/>
      <c r="HBG6" s="29"/>
      <c r="HBH6" s="29"/>
      <c r="HBI6" s="29"/>
      <c r="HBJ6" s="29"/>
      <c r="HBK6" s="29"/>
      <c r="HBL6" s="29"/>
      <c r="HBM6" s="29"/>
      <c r="HBN6" s="29"/>
      <c r="HBO6" s="29"/>
      <c r="HBP6" s="29"/>
      <c r="HBQ6" s="29"/>
      <c r="HBR6" s="29"/>
      <c r="HBS6" s="29"/>
      <c r="HBT6" s="29"/>
      <c r="HBU6" s="29"/>
      <c r="HBV6" s="29"/>
      <c r="HBW6" s="29"/>
      <c r="HBX6" s="29"/>
      <c r="HBY6" s="29"/>
      <c r="HBZ6" s="29"/>
      <c r="HCA6" s="29"/>
      <c r="HCB6" s="29"/>
      <c r="HCC6" s="29"/>
      <c r="HCD6" s="29"/>
      <c r="HCE6" s="29"/>
      <c r="HCF6" s="29"/>
      <c r="HCG6" s="29"/>
      <c r="HCH6" s="29"/>
      <c r="HCI6" s="29"/>
      <c r="HCJ6" s="29"/>
      <c r="HCK6" s="29"/>
      <c r="HCL6" s="29"/>
      <c r="HCM6" s="29"/>
      <c r="HCN6" s="29"/>
      <c r="HCO6" s="29"/>
      <c r="HCP6" s="29"/>
      <c r="HCQ6" s="29"/>
      <c r="HCR6" s="29"/>
      <c r="HCS6" s="29"/>
      <c r="HCT6" s="29"/>
      <c r="HCU6" s="29"/>
      <c r="HCV6" s="29"/>
      <c r="HCW6" s="29"/>
      <c r="HCX6" s="29"/>
      <c r="HCY6" s="29"/>
      <c r="HCZ6" s="29"/>
      <c r="HDA6" s="29"/>
      <c r="HDB6" s="29"/>
      <c r="HDC6" s="29"/>
      <c r="HDD6" s="29"/>
      <c r="HDE6" s="29"/>
      <c r="HDF6" s="29"/>
      <c r="HDG6" s="29"/>
      <c r="HDH6" s="29"/>
      <c r="HDI6" s="29"/>
      <c r="HDJ6" s="29"/>
      <c r="HDK6" s="29"/>
      <c r="HDL6" s="29"/>
      <c r="HDM6" s="29"/>
      <c r="HDN6" s="29"/>
      <c r="HDO6" s="29"/>
      <c r="HDP6" s="29"/>
      <c r="HDQ6" s="29"/>
      <c r="HDR6" s="29"/>
      <c r="HDS6" s="29"/>
      <c r="HDT6" s="29"/>
      <c r="HDU6" s="29"/>
      <c r="HDV6" s="29"/>
      <c r="HDW6" s="29"/>
      <c r="HDX6" s="29"/>
      <c r="HDY6" s="29"/>
      <c r="HDZ6" s="29"/>
      <c r="HEA6" s="29"/>
      <c r="HEB6" s="29"/>
      <c r="HEC6" s="29"/>
      <c r="HED6" s="29"/>
      <c r="HEE6" s="29"/>
      <c r="HEF6" s="29"/>
      <c r="HEG6" s="29"/>
      <c r="HEH6" s="29"/>
      <c r="HEI6" s="29"/>
      <c r="HEJ6" s="29"/>
      <c r="HEK6" s="29"/>
      <c r="HEL6" s="29"/>
      <c r="HEM6" s="29"/>
      <c r="HEN6" s="29"/>
      <c r="HEO6" s="29"/>
      <c r="HEP6" s="29"/>
      <c r="HEQ6" s="29"/>
      <c r="HER6" s="29"/>
      <c r="HES6" s="29"/>
      <c r="HET6" s="29"/>
      <c r="HEU6" s="29"/>
      <c r="HEV6" s="29"/>
      <c r="HEW6" s="29"/>
      <c r="HEX6" s="29"/>
      <c r="HEY6" s="29"/>
      <c r="HEZ6" s="29"/>
      <c r="HFA6" s="29"/>
      <c r="HFB6" s="29"/>
      <c r="HFC6" s="29"/>
      <c r="HFD6" s="29"/>
      <c r="HFE6" s="29"/>
      <c r="HFF6" s="29"/>
      <c r="HFG6" s="29"/>
      <c r="HFH6" s="29"/>
      <c r="HFI6" s="29"/>
      <c r="HFJ6" s="29"/>
      <c r="HFK6" s="29"/>
      <c r="HFL6" s="29"/>
      <c r="HFM6" s="29"/>
      <c r="HFN6" s="29"/>
      <c r="HFO6" s="29"/>
      <c r="HFP6" s="29"/>
      <c r="HFQ6" s="29"/>
      <c r="HFR6" s="29"/>
      <c r="HFS6" s="29"/>
      <c r="HFT6" s="29"/>
      <c r="HFU6" s="29"/>
      <c r="HFV6" s="29"/>
      <c r="HFW6" s="29"/>
      <c r="HFX6" s="29"/>
      <c r="HFY6" s="29"/>
      <c r="HFZ6" s="29"/>
      <c r="HGA6" s="29"/>
      <c r="HGB6" s="29"/>
      <c r="HGC6" s="29"/>
      <c r="HGD6" s="29"/>
      <c r="HGE6" s="29"/>
      <c r="HGF6" s="29"/>
      <c r="HGG6" s="29"/>
      <c r="HGH6" s="29"/>
      <c r="HGI6" s="29"/>
      <c r="HGJ6" s="29"/>
      <c r="HGK6" s="29"/>
      <c r="HGL6" s="29"/>
      <c r="HGM6" s="29"/>
      <c r="HGN6" s="29"/>
      <c r="HGO6" s="29"/>
      <c r="HGP6" s="29"/>
      <c r="HGQ6" s="29"/>
      <c r="HGR6" s="29"/>
      <c r="HGS6" s="29"/>
      <c r="HGT6" s="29"/>
      <c r="HGU6" s="29"/>
      <c r="HGV6" s="29"/>
      <c r="HGW6" s="29"/>
      <c r="HGX6" s="29"/>
      <c r="HGY6" s="29"/>
      <c r="HGZ6" s="29"/>
      <c r="HHA6" s="29"/>
      <c r="HHB6" s="29"/>
      <c r="HHC6" s="29"/>
      <c r="HHD6" s="29"/>
      <c r="HHE6" s="29"/>
      <c r="HHF6" s="29"/>
      <c r="HHG6" s="29"/>
      <c r="HHH6" s="29"/>
      <c r="HHI6" s="29"/>
      <c r="HHJ6" s="29"/>
      <c r="HHK6" s="29"/>
      <c r="HHL6" s="29"/>
      <c r="HHM6" s="29"/>
      <c r="HHN6" s="29"/>
      <c r="HHO6" s="29"/>
      <c r="HHP6" s="29"/>
      <c r="HHQ6" s="29"/>
      <c r="HHR6" s="29"/>
      <c r="HHS6" s="29"/>
      <c r="HHT6" s="29"/>
      <c r="HHU6" s="29"/>
      <c r="HHV6" s="29"/>
      <c r="HHW6" s="29"/>
      <c r="HHX6" s="29"/>
      <c r="HHY6" s="29"/>
      <c r="HHZ6" s="29"/>
      <c r="HIA6" s="29"/>
      <c r="HIB6" s="29"/>
      <c r="HIC6" s="29"/>
      <c r="HID6" s="29"/>
      <c r="HIE6" s="29"/>
      <c r="HIF6" s="29"/>
      <c r="HIG6" s="29"/>
      <c r="HIH6" s="29"/>
      <c r="HII6" s="29"/>
      <c r="HIJ6" s="29"/>
      <c r="HIK6" s="29"/>
      <c r="HIL6" s="29"/>
      <c r="HIM6" s="29"/>
      <c r="HIN6" s="29"/>
      <c r="HIO6" s="29"/>
      <c r="HIP6" s="29"/>
      <c r="HIQ6" s="29"/>
      <c r="HIR6" s="29"/>
      <c r="HIS6" s="29"/>
      <c r="HIT6" s="29"/>
      <c r="HIU6" s="29"/>
      <c r="HIV6" s="29"/>
      <c r="HIW6" s="29"/>
      <c r="HIX6" s="29"/>
      <c r="HIY6" s="29"/>
      <c r="HIZ6" s="29"/>
      <c r="HJA6" s="29"/>
      <c r="HJB6" s="29"/>
      <c r="HJC6" s="29"/>
      <c r="HJD6" s="29"/>
      <c r="HJE6" s="29"/>
      <c r="HJF6" s="29"/>
      <c r="HJG6" s="29"/>
      <c r="HJH6" s="29"/>
      <c r="HJI6" s="29"/>
      <c r="HJJ6" s="29"/>
      <c r="HJK6" s="29"/>
      <c r="HJL6" s="29"/>
      <c r="HJM6" s="29"/>
      <c r="HJN6" s="29"/>
      <c r="HJO6" s="29"/>
      <c r="HJP6" s="29"/>
      <c r="HJQ6" s="29"/>
      <c r="HJR6" s="29"/>
      <c r="HJS6" s="29"/>
      <c r="HJT6" s="29"/>
      <c r="HJU6" s="29"/>
      <c r="HJV6" s="29"/>
      <c r="HJW6" s="29"/>
      <c r="HJX6" s="29"/>
      <c r="HJY6" s="29"/>
      <c r="HJZ6" s="29"/>
      <c r="HKA6" s="29"/>
      <c r="HKB6" s="29"/>
      <c r="HKC6" s="29"/>
      <c r="HKD6" s="29"/>
      <c r="HKE6" s="29"/>
      <c r="HKF6" s="29"/>
      <c r="HKG6" s="29"/>
      <c r="HKH6" s="29"/>
      <c r="HKI6" s="29"/>
      <c r="HKJ6" s="29"/>
      <c r="HKK6" s="29"/>
      <c r="HKL6" s="29"/>
      <c r="HKM6" s="29"/>
      <c r="HKN6" s="29"/>
      <c r="HKO6" s="29"/>
      <c r="HKP6" s="29"/>
      <c r="HKQ6" s="29"/>
      <c r="HKR6" s="29"/>
      <c r="HKS6" s="29"/>
      <c r="HKT6" s="29"/>
      <c r="HKU6" s="29"/>
      <c r="HKV6" s="29"/>
      <c r="HKW6" s="29"/>
      <c r="HKX6" s="29"/>
      <c r="HKY6" s="29"/>
      <c r="HKZ6" s="29"/>
      <c r="HLA6" s="29"/>
      <c r="HLB6" s="29"/>
      <c r="HLC6" s="29"/>
      <c r="HLD6" s="29"/>
      <c r="HLE6" s="29"/>
      <c r="HLF6" s="29"/>
      <c r="HLG6" s="29"/>
      <c r="HLH6" s="29"/>
      <c r="HLI6" s="29"/>
      <c r="HLJ6" s="29"/>
      <c r="HLK6" s="29"/>
      <c r="HLL6" s="29"/>
      <c r="HLM6" s="29"/>
      <c r="HLN6" s="29"/>
      <c r="HLO6" s="29"/>
      <c r="HLP6" s="29"/>
      <c r="HLQ6" s="29"/>
      <c r="HLR6" s="29"/>
      <c r="HLS6" s="29"/>
      <c r="HLT6" s="29"/>
      <c r="HLU6" s="29"/>
      <c r="HLV6" s="29"/>
      <c r="HLW6" s="29"/>
      <c r="HLX6" s="29"/>
      <c r="HLY6" s="29"/>
      <c r="HLZ6" s="29"/>
      <c r="HMA6" s="29"/>
      <c r="HMB6" s="29"/>
      <c r="HMC6" s="29"/>
      <c r="HMD6" s="29"/>
      <c r="HME6" s="29"/>
      <c r="HMF6" s="29"/>
      <c r="HMG6" s="29"/>
      <c r="HMH6" s="29"/>
      <c r="HMI6" s="29"/>
      <c r="HMJ6" s="29"/>
      <c r="HMK6" s="29"/>
      <c r="HML6" s="29"/>
      <c r="HMM6" s="29"/>
      <c r="HMN6" s="29"/>
      <c r="HMO6" s="29"/>
      <c r="HMP6" s="29"/>
      <c r="HMQ6" s="29"/>
      <c r="HMR6" s="29"/>
      <c r="HMS6" s="29"/>
      <c r="HMT6" s="29"/>
      <c r="HMU6" s="29"/>
      <c r="HMV6" s="29"/>
      <c r="HMW6" s="29"/>
      <c r="HMX6" s="29"/>
      <c r="HMY6" s="29"/>
      <c r="HMZ6" s="29"/>
      <c r="HNA6" s="29"/>
      <c r="HNB6" s="29"/>
      <c r="HNC6" s="29"/>
      <c r="HND6" s="29"/>
      <c r="HNE6" s="29"/>
      <c r="HNF6" s="29"/>
      <c r="HNG6" s="29"/>
      <c r="HNH6" s="29"/>
      <c r="HNI6" s="29"/>
      <c r="HNJ6" s="29"/>
      <c r="HNK6" s="29"/>
      <c r="HNL6" s="29"/>
      <c r="HNM6" s="29"/>
      <c r="HNN6" s="29"/>
      <c r="HNO6" s="29"/>
      <c r="HNP6" s="29"/>
      <c r="HNQ6" s="29"/>
      <c r="HNR6" s="29"/>
      <c r="HNS6" s="29"/>
      <c r="HNT6" s="29"/>
      <c r="HNU6" s="29"/>
      <c r="HNV6" s="29"/>
      <c r="HNW6" s="29"/>
      <c r="HNX6" s="29"/>
      <c r="HNY6" s="29"/>
      <c r="HNZ6" s="29"/>
      <c r="HOA6" s="29"/>
      <c r="HOB6" s="29"/>
      <c r="HOC6" s="29"/>
      <c r="HOD6" s="29"/>
      <c r="HOE6" s="29"/>
      <c r="HOF6" s="29"/>
      <c r="HOG6" s="29"/>
      <c r="HOH6" s="29"/>
      <c r="HOI6" s="29"/>
      <c r="HOJ6" s="29"/>
      <c r="HOK6" s="29"/>
      <c r="HOL6" s="29"/>
      <c r="HOM6" s="29"/>
      <c r="HON6" s="29"/>
      <c r="HOO6" s="29"/>
      <c r="HOP6" s="29"/>
      <c r="HOQ6" s="29"/>
      <c r="HOR6" s="29"/>
      <c r="HOS6" s="29"/>
      <c r="HOT6" s="29"/>
      <c r="HOU6" s="29"/>
      <c r="HOV6" s="29"/>
      <c r="HOW6" s="29"/>
      <c r="HOX6" s="29"/>
      <c r="HOY6" s="29"/>
      <c r="HOZ6" s="29"/>
      <c r="HPA6" s="29"/>
      <c r="HPB6" s="29"/>
      <c r="HPC6" s="29"/>
      <c r="HPD6" s="29"/>
      <c r="HPE6" s="29"/>
      <c r="HPF6" s="29"/>
      <c r="HPG6" s="29"/>
      <c r="HPH6" s="29"/>
      <c r="HPI6" s="29"/>
      <c r="HPJ6" s="29"/>
      <c r="HPK6" s="29"/>
      <c r="HPL6" s="29"/>
      <c r="HPM6" s="29"/>
      <c r="HPN6" s="29"/>
      <c r="HPO6" s="29"/>
      <c r="HPP6" s="29"/>
      <c r="HPQ6" s="29"/>
      <c r="HPR6" s="29"/>
      <c r="HPS6" s="29"/>
      <c r="HPT6" s="29"/>
      <c r="HPU6" s="29"/>
      <c r="HPV6" s="29"/>
      <c r="HPW6" s="29"/>
      <c r="HPX6" s="29"/>
      <c r="HPY6" s="29"/>
      <c r="HPZ6" s="29"/>
      <c r="HQA6" s="29"/>
      <c r="HQB6" s="29"/>
      <c r="HQC6" s="29"/>
      <c r="HQD6" s="29"/>
      <c r="HQE6" s="29"/>
      <c r="HQF6" s="29"/>
      <c r="HQG6" s="29"/>
      <c r="HQH6" s="29"/>
      <c r="HQI6" s="29"/>
      <c r="HQJ6" s="29"/>
      <c r="HQK6" s="29"/>
      <c r="HQL6" s="29"/>
      <c r="HQM6" s="29"/>
      <c r="HQN6" s="29"/>
      <c r="HQO6" s="29"/>
      <c r="HQP6" s="29"/>
      <c r="HQQ6" s="29"/>
      <c r="HQR6" s="29"/>
      <c r="HQS6" s="29"/>
      <c r="HQT6" s="29"/>
      <c r="HQU6" s="29"/>
      <c r="HQV6" s="29"/>
      <c r="HQW6" s="29"/>
      <c r="HQX6" s="29"/>
      <c r="HQY6" s="29"/>
      <c r="HQZ6" s="29"/>
      <c r="HRA6" s="29"/>
      <c r="HRB6" s="29"/>
      <c r="HRC6" s="29"/>
      <c r="HRD6" s="29"/>
      <c r="HRE6" s="29"/>
      <c r="HRF6" s="29"/>
      <c r="HRG6" s="29"/>
      <c r="HRH6" s="29"/>
      <c r="HRI6" s="29"/>
      <c r="HRJ6" s="29"/>
      <c r="HRK6" s="29"/>
      <c r="HRL6" s="29"/>
      <c r="HRM6" s="29"/>
      <c r="HRN6" s="29"/>
      <c r="HRO6" s="29"/>
      <c r="HRP6" s="29"/>
      <c r="HRQ6" s="29"/>
      <c r="HRR6" s="29"/>
      <c r="HRS6" s="29"/>
      <c r="HRT6" s="29"/>
      <c r="HRU6" s="29"/>
      <c r="HRV6" s="29"/>
      <c r="HRW6" s="29"/>
      <c r="HRX6" s="29"/>
      <c r="HRY6" s="29"/>
      <c r="HRZ6" s="29"/>
      <c r="HSA6" s="29"/>
      <c r="HSB6" s="29"/>
      <c r="HSC6" s="29"/>
      <c r="HSD6" s="29"/>
      <c r="HSE6" s="29"/>
      <c r="HSF6" s="29"/>
      <c r="HSG6" s="29"/>
      <c r="HSH6" s="29"/>
      <c r="HSI6" s="29"/>
      <c r="HSJ6" s="29"/>
      <c r="HSK6" s="29"/>
      <c r="HSL6" s="29"/>
      <c r="HSM6" s="29"/>
      <c r="HSN6" s="29"/>
      <c r="HSO6" s="29"/>
      <c r="HSP6" s="29"/>
      <c r="HSQ6" s="29"/>
      <c r="HSR6" s="29"/>
      <c r="HSS6" s="29"/>
      <c r="HST6" s="29"/>
      <c r="HSU6" s="29"/>
      <c r="HSV6" s="29"/>
      <c r="HSW6" s="29"/>
      <c r="HSX6" s="29"/>
      <c r="HSY6" s="29"/>
      <c r="HSZ6" s="29"/>
      <c r="HTA6" s="29"/>
      <c r="HTB6" s="29"/>
      <c r="HTC6" s="29"/>
      <c r="HTD6" s="29"/>
      <c r="HTE6" s="29"/>
      <c r="HTF6" s="29"/>
      <c r="HTG6" s="29"/>
      <c r="HTH6" s="29"/>
      <c r="HTI6" s="29"/>
      <c r="HTJ6" s="29"/>
      <c r="HTK6" s="29"/>
      <c r="HTL6" s="29"/>
      <c r="HTM6" s="29"/>
      <c r="HTN6" s="29"/>
      <c r="HTO6" s="29"/>
      <c r="HTP6" s="29"/>
      <c r="HTQ6" s="29"/>
      <c r="HTR6" s="29"/>
      <c r="HTS6" s="29"/>
      <c r="HTT6" s="29"/>
      <c r="HTU6" s="29"/>
      <c r="HTV6" s="29"/>
      <c r="HTW6" s="29"/>
      <c r="HTX6" s="29"/>
      <c r="HTY6" s="29"/>
      <c r="HTZ6" s="29"/>
      <c r="HUA6" s="29"/>
      <c r="HUB6" s="29"/>
      <c r="HUC6" s="29"/>
      <c r="HUD6" s="29"/>
      <c r="HUE6" s="29"/>
      <c r="HUF6" s="29"/>
      <c r="HUG6" s="29"/>
      <c r="HUH6" s="29"/>
      <c r="HUI6" s="29"/>
      <c r="HUJ6" s="29"/>
      <c r="HUK6" s="29"/>
      <c r="HUL6" s="29"/>
      <c r="HUM6" s="29"/>
      <c r="HUN6" s="29"/>
      <c r="HUO6" s="29"/>
      <c r="HUP6" s="29"/>
      <c r="HUQ6" s="29"/>
      <c r="HUR6" s="29"/>
      <c r="HUS6" s="29"/>
      <c r="HUT6" s="29"/>
      <c r="HUU6" s="29"/>
      <c r="HUV6" s="29"/>
      <c r="HUW6" s="29"/>
      <c r="HUX6" s="29"/>
      <c r="HUY6" s="29"/>
      <c r="HUZ6" s="29"/>
      <c r="HVA6" s="29"/>
      <c r="HVB6" s="29"/>
      <c r="HVC6" s="29"/>
      <c r="HVD6" s="29"/>
      <c r="HVE6" s="29"/>
      <c r="HVF6" s="29"/>
      <c r="HVG6" s="29"/>
      <c r="HVH6" s="29"/>
      <c r="HVI6" s="29"/>
      <c r="HVJ6" s="29"/>
      <c r="HVK6" s="29"/>
      <c r="HVL6" s="29"/>
      <c r="HVM6" s="29"/>
      <c r="HVN6" s="29"/>
      <c r="HVO6" s="29"/>
      <c r="HVP6" s="29"/>
      <c r="HVQ6" s="29"/>
      <c r="HVR6" s="29"/>
      <c r="HVS6" s="29"/>
      <c r="HVT6" s="29"/>
      <c r="HVU6" s="29"/>
      <c r="HVV6" s="29"/>
      <c r="HVW6" s="29"/>
      <c r="HVX6" s="29"/>
      <c r="HVY6" s="29"/>
      <c r="HVZ6" s="29"/>
      <c r="HWA6" s="29"/>
      <c r="HWB6" s="29"/>
      <c r="HWC6" s="29"/>
      <c r="HWD6" s="29"/>
      <c r="HWE6" s="29"/>
      <c r="HWF6" s="29"/>
      <c r="HWG6" s="29"/>
      <c r="HWH6" s="29"/>
      <c r="HWI6" s="29"/>
      <c r="HWJ6" s="29"/>
      <c r="HWK6" s="29"/>
      <c r="HWL6" s="29"/>
      <c r="HWM6" s="29"/>
      <c r="HWN6" s="29"/>
      <c r="HWO6" s="29"/>
      <c r="HWP6" s="29"/>
      <c r="HWQ6" s="29"/>
      <c r="HWR6" s="29"/>
      <c r="HWS6" s="29"/>
      <c r="HWT6" s="29"/>
      <c r="HWU6" s="29"/>
      <c r="HWV6" s="29"/>
      <c r="HWW6" s="29"/>
      <c r="HWX6" s="29"/>
      <c r="HWY6" s="29"/>
      <c r="HWZ6" s="29"/>
      <c r="HXA6" s="29"/>
      <c r="HXB6" s="29"/>
      <c r="HXC6" s="29"/>
      <c r="HXD6" s="29"/>
      <c r="HXE6" s="29"/>
      <c r="HXF6" s="29"/>
      <c r="HXG6" s="29"/>
      <c r="HXH6" s="29"/>
      <c r="HXI6" s="29"/>
      <c r="HXJ6" s="29"/>
      <c r="HXK6" s="29"/>
      <c r="HXL6" s="29"/>
      <c r="HXM6" s="29"/>
      <c r="HXN6" s="29"/>
      <c r="HXO6" s="29"/>
      <c r="HXP6" s="29"/>
      <c r="HXQ6" s="29"/>
      <c r="HXR6" s="29"/>
      <c r="HXS6" s="29"/>
      <c r="HXT6" s="29"/>
      <c r="HXU6" s="29"/>
      <c r="HXV6" s="29"/>
      <c r="HXW6" s="29"/>
      <c r="HXX6" s="29"/>
      <c r="HXY6" s="29"/>
      <c r="HXZ6" s="29"/>
      <c r="HYA6" s="29"/>
      <c r="HYB6" s="29"/>
      <c r="HYC6" s="29"/>
      <c r="HYD6" s="29"/>
      <c r="HYE6" s="29"/>
      <c r="HYF6" s="29"/>
      <c r="HYG6" s="29"/>
      <c r="HYH6" s="29"/>
      <c r="HYI6" s="29"/>
      <c r="HYJ6" s="29"/>
      <c r="HYK6" s="29"/>
      <c r="HYL6" s="29"/>
      <c r="HYM6" s="29"/>
      <c r="HYN6" s="29"/>
      <c r="HYO6" s="29"/>
      <c r="HYP6" s="29"/>
      <c r="HYQ6" s="29"/>
      <c r="HYR6" s="29"/>
      <c r="HYS6" s="29"/>
      <c r="HYT6" s="29"/>
      <c r="HYU6" s="29"/>
      <c r="HYV6" s="29"/>
      <c r="HYW6" s="29"/>
      <c r="HYX6" s="29"/>
      <c r="HYY6" s="29"/>
      <c r="HYZ6" s="29"/>
      <c r="HZA6" s="29"/>
      <c r="HZB6" s="29"/>
      <c r="HZC6" s="29"/>
      <c r="HZD6" s="29"/>
      <c r="HZE6" s="29"/>
      <c r="HZF6" s="29"/>
      <c r="HZG6" s="29"/>
      <c r="HZH6" s="29"/>
      <c r="HZI6" s="29"/>
      <c r="HZJ6" s="29"/>
      <c r="HZK6" s="29"/>
      <c r="HZL6" s="29"/>
      <c r="HZM6" s="29"/>
      <c r="HZN6" s="29"/>
      <c r="HZO6" s="29"/>
      <c r="HZP6" s="29"/>
      <c r="HZQ6" s="29"/>
      <c r="HZR6" s="29"/>
      <c r="HZS6" s="29"/>
      <c r="HZT6" s="29"/>
      <c r="HZU6" s="29"/>
      <c r="HZV6" s="29"/>
      <c r="HZW6" s="29"/>
      <c r="HZX6" s="29"/>
      <c r="HZY6" s="29"/>
      <c r="HZZ6" s="29"/>
      <c r="IAA6" s="29"/>
      <c r="IAB6" s="29"/>
      <c r="IAC6" s="29"/>
      <c r="IAD6" s="29"/>
      <c r="IAE6" s="29"/>
      <c r="IAF6" s="29"/>
      <c r="IAG6" s="29"/>
      <c r="IAH6" s="29"/>
      <c r="IAI6" s="29"/>
      <c r="IAJ6" s="29"/>
      <c r="IAK6" s="29"/>
      <c r="IAL6" s="29"/>
      <c r="IAM6" s="29"/>
      <c r="IAN6" s="29"/>
      <c r="IAO6" s="29"/>
      <c r="IAP6" s="29"/>
      <c r="IAQ6" s="29"/>
      <c r="IAR6" s="29"/>
      <c r="IAS6" s="29"/>
      <c r="IAT6" s="29"/>
      <c r="IAU6" s="29"/>
      <c r="IAV6" s="29"/>
      <c r="IAW6" s="29"/>
      <c r="IAX6" s="29"/>
      <c r="IAY6" s="29"/>
      <c r="IAZ6" s="29"/>
      <c r="IBA6" s="29"/>
      <c r="IBB6" s="29"/>
      <c r="IBC6" s="29"/>
      <c r="IBD6" s="29"/>
      <c r="IBE6" s="29"/>
      <c r="IBF6" s="29"/>
      <c r="IBG6" s="29"/>
      <c r="IBH6" s="29"/>
      <c r="IBI6" s="29"/>
      <c r="IBJ6" s="29"/>
      <c r="IBK6" s="29"/>
      <c r="IBL6" s="29"/>
      <c r="IBM6" s="29"/>
      <c r="IBN6" s="29"/>
      <c r="IBO6" s="29"/>
      <c r="IBP6" s="29"/>
      <c r="IBQ6" s="29"/>
      <c r="IBR6" s="29"/>
      <c r="IBS6" s="29"/>
      <c r="IBT6" s="29"/>
      <c r="IBU6" s="29"/>
      <c r="IBV6" s="29"/>
      <c r="IBW6" s="29"/>
      <c r="IBX6" s="29"/>
      <c r="IBY6" s="29"/>
      <c r="IBZ6" s="29"/>
      <c r="ICA6" s="29"/>
      <c r="ICB6" s="29"/>
      <c r="ICC6" s="29"/>
      <c r="ICD6" s="29"/>
      <c r="ICE6" s="29"/>
      <c r="ICF6" s="29"/>
      <c r="ICG6" s="29"/>
      <c r="ICH6" s="29"/>
      <c r="ICI6" s="29"/>
      <c r="ICJ6" s="29"/>
      <c r="ICK6" s="29"/>
      <c r="ICL6" s="29"/>
      <c r="ICM6" s="29"/>
      <c r="ICN6" s="29"/>
      <c r="ICO6" s="29"/>
      <c r="ICP6" s="29"/>
      <c r="ICQ6" s="29"/>
      <c r="ICR6" s="29"/>
      <c r="ICS6" s="29"/>
      <c r="ICT6" s="29"/>
      <c r="ICU6" s="29"/>
      <c r="ICV6" s="29"/>
      <c r="ICW6" s="29"/>
      <c r="ICX6" s="29"/>
      <c r="ICY6" s="29"/>
      <c r="ICZ6" s="29"/>
      <c r="IDA6" s="29"/>
      <c r="IDB6" s="29"/>
      <c r="IDC6" s="29"/>
      <c r="IDD6" s="29"/>
      <c r="IDE6" s="29"/>
      <c r="IDF6" s="29"/>
      <c r="IDG6" s="29"/>
      <c r="IDH6" s="29"/>
      <c r="IDI6" s="29"/>
      <c r="IDJ6" s="29"/>
      <c r="IDK6" s="29"/>
      <c r="IDL6" s="29"/>
      <c r="IDM6" s="29"/>
      <c r="IDN6" s="29"/>
      <c r="IDO6" s="29"/>
      <c r="IDP6" s="29"/>
      <c r="IDQ6" s="29"/>
      <c r="IDR6" s="29"/>
      <c r="IDS6" s="29"/>
      <c r="IDT6" s="29"/>
      <c r="IDU6" s="29"/>
      <c r="IDV6" s="29"/>
      <c r="IDW6" s="29"/>
      <c r="IDX6" s="29"/>
      <c r="IDY6" s="29"/>
      <c r="IDZ6" s="29"/>
      <c r="IEA6" s="29"/>
      <c r="IEB6" s="29"/>
      <c r="IEC6" s="29"/>
      <c r="IED6" s="29"/>
      <c r="IEE6" s="29"/>
      <c r="IEF6" s="29"/>
      <c r="IEG6" s="29"/>
      <c r="IEH6" s="29"/>
      <c r="IEI6" s="29"/>
      <c r="IEJ6" s="29"/>
      <c r="IEK6" s="29"/>
      <c r="IEL6" s="29"/>
      <c r="IEM6" s="29"/>
      <c r="IEN6" s="29"/>
      <c r="IEO6" s="29"/>
      <c r="IEP6" s="29"/>
      <c r="IEQ6" s="29"/>
      <c r="IER6" s="29"/>
      <c r="IES6" s="29"/>
      <c r="IET6" s="29"/>
      <c r="IEU6" s="29"/>
      <c r="IEV6" s="29"/>
      <c r="IEW6" s="29"/>
      <c r="IEX6" s="29"/>
      <c r="IEY6" s="29"/>
      <c r="IEZ6" s="29"/>
      <c r="IFA6" s="29"/>
      <c r="IFB6" s="29"/>
      <c r="IFC6" s="29"/>
      <c r="IFD6" s="29"/>
      <c r="IFE6" s="29"/>
      <c r="IFF6" s="29"/>
      <c r="IFG6" s="29"/>
      <c r="IFH6" s="29"/>
      <c r="IFI6" s="29"/>
      <c r="IFJ6" s="29"/>
      <c r="IFK6" s="29"/>
      <c r="IFL6" s="29"/>
      <c r="IFM6" s="29"/>
      <c r="IFN6" s="29"/>
      <c r="IFO6" s="29"/>
      <c r="IFP6" s="29"/>
      <c r="IFQ6" s="29"/>
      <c r="IFR6" s="29"/>
      <c r="IFS6" s="29"/>
      <c r="IFT6" s="29"/>
      <c r="IFU6" s="29"/>
      <c r="IFV6" s="29"/>
      <c r="IFW6" s="29"/>
      <c r="IFX6" s="29"/>
      <c r="IFY6" s="29"/>
      <c r="IFZ6" s="29"/>
      <c r="IGA6" s="29"/>
      <c r="IGB6" s="29"/>
      <c r="IGC6" s="29"/>
      <c r="IGD6" s="29"/>
      <c r="IGE6" s="29"/>
      <c r="IGF6" s="29"/>
      <c r="IGG6" s="29"/>
      <c r="IGH6" s="29"/>
      <c r="IGI6" s="29"/>
      <c r="IGJ6" s="29"/>
      <c r="IGK6" s="29"/>
      <c r="IGL6" s="29"/>
      <c r="IGM6" s="29"/>
      <c r="IGN6" s="29"/>
      <c r="IGO6" s="29"/>
      <c r="IGP6" s="29"/>
      <c r="IGQ6" s="29"/>
      <c r="IGR6" s="29"/>
      <c r="IGS6" s="29"/>
      <c r="IGT6" s="29"/>
      <c r="IGU6" s="29"/>
      <c r="IGV6" s="29"/>
      <c r="IGW6" s="29"/>
      <c r="IGX6" s="29"/>
      <c r="IGY6" s="29"/>
      <c r="IGZ6" s="29"/>
      <c r="IHA6" s="29"/>
      <c r="IHB6" s="29"/>
      <c r="IHC6" s="29"/>
      <c r="IHD6" s="29"/>
      <c r="IHE6" s="29"/>
      <c r="IHF6" s="29"/>
      <c r="IHG6" s="29"/>
      <c r="IHH6" s="29"/>
      <c r="IHI6" s="29"/>
      <c r="IHJ6" s="29"/>
      <c r="IHK6" s="29"/>
      <c r="IHL6" s="29"/>
      <c r="IHM6" s="29"/>
      <c r="IHN6" s="29"/>
      <c r="IHO6" s="29"/>
      <c r="IHP6" s="29"/>
      <c r="IHQ6" s="29"/>
      <c r="IHR6" s="29"/>
      <c r="IHS6" s="29"/>
      <c r="IHT6" s="29"/>
      <c r="IHU6" s="29"/>
      <c r="IHV6" s="29"/>
      <c r="IHW6" s="29"/>
      <c r="IHX6" s="29"/>
      <c r="IHY6" s="29"/>
      <c r="IHZ6" s="29"/>
      <c r="IIA6" s="29"/>
      <c r="IIB6" s="29"/>
      <c r="IIC6" s="29"/>
      <c r="IID6" s="29"/>
      <c r="IIE6" s="29"/>
      <c r="IIF6" s="29"/>
      <c r="IIG6" s="29"/>
      <c r="IIH6" s="29"/>
      <c r="III6" s="29"/>
      <c r="IIJ6" s="29"/>
      <c r="IIK6" s="29"/>
      <c r="IIL6" s="29"/>
      <c r="IIM6" s="29"/>
      <c r="IIN6" s="29"/>
      <c r="IIO6" s="29"/>
      <c r="IIP6" s="29"/>
      <c r="IIQ6" s="29"/>
      <c r="IIR6" s="29"/>
      <c r="IIS6" s="29"/>
      <c r="IIT6" s="29"/>
      <c r="IIU6" s="29"/>
      <c r="IIV6" s="29"/>
      <c r="IIW6" s="29"/>
      <c r="IIX6" s="29"/>
      <c r="IIY6" s="29"/>
      <c r="IIZ6" s="29"/>
      <c r="IJA6" s="29"/>
      <c r="IJB6" s="29"/>
      <c r="IJC6" s="29"/>
      <c r="IJD6" s="29"/>
      <c r="IJE6" s="29"/>
      <c r="IJF6" s="29"/>
      <c r="IJG6" s="29"/>
      <c r="IJH6" s="29"/>
      <c r="IJI6" s="29"/>
      <c r="IJJ6" s="29"/>
      <c r="IJK6" s="29"/>
      <c r="IJL6" s="29"/>
      <c r="IJM6" s="29"/>
      <c r="IJN6" s="29"/>
      <c r="IJO6" s="29"/>
      <c r="IJP6" s="29"/>
      <c r="IJQ6" s="29"/>
      <c r="IJR6" s="29"/>
      <c r="IJS6" s="29"/>
      <c r="IJT6" s="29"/>
      <c r="IJU6" s="29"/>
      <c r="IJV6" s="29"/>
      <c r="IJW6" s="29"/>
      <c r="IJX6" s="29"/>
      <c r="IJY6" s="29"/>
      <c r="IJZ6" s="29"/>
      <c r="IKA6" s="29"/>
      <c r="IKB6" s="29"/>
      <c r="IKC6" s="29"/>
      <c r="IKD6" s="29"/>
      <c r="IKE6" s="29"/>
      <c r="IKF6" s="29"/>
      <c r="IKG6" s="29"/>
      <c r="IKH6" s="29"/>
      <c r="IKI6" s="29"/>
      <c r="IKJ6" s="29"/>
      <c r="IKK6" s="29"/>
      <c r="IKL6" s="29"/>
      <c r="IKM6" s="29"/>
      <c r="IKN6" s="29"/>
      <c r="IKO6" s="29"/>
      <c r="IKP6" s="29"/>
      <c r="IKQ6" s="29"/>
      <c r="IKR6" s="29"/>
      <c r="IKS6" s="29"/>
      <c r="IKT6" s="29"/>
      <c r="IKU6" s="29"/>
      <c r="IKV6" s="29"/>
      <c r="IKW6" s="29"/>
      <c r="IKX6" s="29"/>
      <c r="IKY6" s="29"/>
      <c r="IKZ6" s="29"/>
      <c r="ILA6" s="29"/>
      <c r="ILB6" s="29"/>
      <c r="ILC6" s="29"/>
      <c r="ILD6" s="29"/>
      <c r="ILE6" s="29"/>
      <c r="ILF6" s="29"/>
      <c r="ILG6" s="29"/>
      <c r="ILH6" s="29"/>
      <c r="ILI6" s="29"/>
      <c r="ILJ6" s="29"/>
      <c r="ILK6" s="29"/>
      <c r="ILL6" s="29"/>
      <c r="ILM6" s="29"/>
      <c r="ILN6" s="29"/>
      <c r="ILO6" s="29"/>
      <c r="ILP6" s="29"/>
      <c r="ILQ6" s="29"/>
      <c r="ILR6" s="29"/>
      <c r="ILS6" s="29"/>
      <c r="ILT6" s="29"/>
      <c r="ILU6" s="29"/>
      <c r="ILV6" s="29"/>
      <c r="ILW6" s="29"/>
      <c r="ILX6" s="29"/>
      <c r="ILY6" s="29"/>
      <c r="ILZ6" s="29"/>
      <c r="IMA6" s="29"/>
      <c r="IMB6" s="29"/>
      <c r="IMC6" s="29"/>
      <c r="IMD6" s="29"/>
      <c r="IME6" s="29"/>
      <c r="IMF6" s="29"/>
      <c r="IMG6" s="29"/>
      <c r="IMH6" s="29"/>
      <c r="IMI6" s="29"/>
      <c r="IMJ6" s="29"/>
      <c r="IMK6" s="29"/>
      <c r="IML6" s="29"/>
      <c r="IMM6" s="29"/>
      <c r="IMN6" s="29"/>
      <c r="IMO6" s="29"/>
      <c r="IMP6" s="29"/>
      <c r="IMQ6" s="29"/>
      <c r="IMR6" s="29"/>
      <c r="IMS6" s="29"/>
      <c r="IMT6" s="29"/>
      <c r="IMU6" s="29"/>
      <c r="IMV6" s="29"/>
      <c r="IMW6" s="29"/>
      <c r="IMX6" s="29"/>
      <c r="IMY6" s="29"/>
      <c r="IMZ6" s="29"/>
      <c r="INA6" s="29"/>
      <c r="INB6" s="29"/>
      <c r="INC6" s="29"/>
      <c r="IND6" s="29"/>
      <c r="INE6" s="29"/>
      <c r="INF6" s="29"/>
      <c r="ING6" s="29"/>
      <c r="INH6" s="29"/>
      <c r="INI6" s="29"/>
      <c r="INJ6" s="29"/>
      <c r="INK6" s="29"/>
      <c r="INL6" s="29"/>
      <c r="INM6" s="29"/>
      <c r="INN6" s="29"/>
      <c r="INO6" s="29"/>
      <c r="INP6" s="29"/>
      <c r="INQ6" s="29"/>
      <c r="INR6" s="29"/>
      <c r="INS6" s="29"/>
      <c r="INT6" s="29"/>
      <c r="INU6" s="29"/>
      <c r="INV6" s="29"/>
      <c r="INW6" s="29"/>
      <c r="INX6" s="29"/>
      <c r="INY6" s="29"/>
      <c r="INZ6" s="29"/>
      <c r="IOA6" s="29"/>
      <c r="IOB6" s="29"/>
      <c r="IOC6" s="29"/>
      <c r="IOD6" s="29"/>
      <c r="IOE6" s="29"/>
      <c r="IOF6" s="29"/>
      <c r="IOG6" s="29"/>
      <c r="IOH6" s="29"/>
      <c r="IOI6" s="29"/>
      <c r="IOJ6" s="29"/>
      <c r="IOK6" s="29"/>
      <c r="IOL6" s="29"/>
      <c r="IOM6" s="29"/>
      <c r="ION6" s="29"/>
      <c r="IOO6" s="29"/>
      <c r="IOP6" s="29"/>
      <c r="IOQ6" s="29"/>
      <c r="IOR6" s="29"/>
      <c r="IOS6" s="29"/>
      <c r="IOT6" s="29"/>
      <c r="IOU6" s="29"/>
      <c r="IOV6" s="29"/>
      <c r="IOW6" s="29"/>
      <c r="IOX6" s="29"/>
      <c r="IOY6" s="29"/>
      <c r="IOZ6" s="29"/>
      <c r="IPA6" s="29"/>
      <c r="IPB6" s="29"/>
      <c r="IPC6" s="29"/>
      <c r="IPD6" s="29"/>
      <c r="IPE6" s="29"/>
      <c r="IPF6" s="29"/>
      <c r="IPG6" s="29"/>
      <c r="IPH6" s="29"/>
      <c r="IPI6" s="29"/>
      <c r="IPJ6" s="29"/>
      <c r="IPK6" s="29"/>
      <c r="IPL6" s="29"/>
      <c r="IPM6" s="29"/>
      <c r="IPN6" s="29"/>
      <c r="IPO6" s="29"/>
      <c r="IPP6" s="29"/>
      <c r="IPQ6" s="29"/>
      <c r="IPR6" s="29"/>
      <c r="IPS6" s="29"/>
      <c r="IPT6" s="29"/>
      <c r="IPU6" s="29"/>
      <c r="IPV6" s="29"/>
      <c r="IPW6" s="29"/>
      <c r="IPX6" s="29"/>
      <c r="IPY6" s="29"/>
      <c r="IPZ6" s="29"/>
      <c r="IQA6" s="29"/>
      <c r="IQB6" s="29"/>
      <c r="IQC6" s="29"/>
      <c r="IQD6" s="29"/>
      <c r="IQE6" s="29"/>
      <c r="IQF6" s="29"/>
      <c r="IQG6" s="29"/>
      <c r="IQH6" s="29"/>
      <c r="IQI6" s="29"/>
      <c r="IQJ6" s="29"/>
      <c r="IQK6" s="29"/>
      <c r="IQL6" s="29"/>
      <c r="IQM6" s="29"/>
      <c r="IQN6" s="29"/>
      <c r="IQO6" s="29"/>
      <c r="IQP6" s="29"/>
      <c r="IQQ6" s="29"/>
      <c r="IQR6" s="29"/>
      <c r="IQS6" s="29"/>
      <c r="IQT6" s="29"/>
      <c r="IQU6" s="29"/>
      <c r="IQV6" s="29"/>
      <c r="IQW6" s="29"/>
      <c r="IQX6" s="29"/>
      <c r="IQY6" s="29"/>
      <c r="IQZ6" s="29"/>
      <c r="IRA6" s="29"/>
      <c r="IRB6" s="29"/>
      <c r="IRC6" s="29"/>
      <c r="IRD6" s="29"/>
      <c r="IRE6" s="29"/>
      <c r="IRF6" s="29"/>
      <c r="IRG6" s="29"/>
      <c r="IRH6" s="29"/>
      <c r="IRI6" s="29"/>
      <c r="IRJ6" s="29"/>
      <c r="IRK6" s="29"/>
      <c r="IRL6" s="29"/>
      <c r="IRM6" s="29"/>
      <c r="IRN6" s="29"/>
      <c r="IRO6" s="29"/>
      <c r="IRP6" s="29"/>
      <c r="IRQ6" s="29"/>
      <c r="IRR6" s="29"/>
      <c r="IRS6" s="29"/>
      <c r="IRT6" s="29"/>
      <c r="IRU6" s="29"/>
      <c r="IRV6" s="29"/>
      <c r="IRW6" s="29"/>
      <c r="IRX6" s="29"/>
      <c r="IRY6" s="29"/>
      <c r="IRZ6" s="29"/>
      <c r="ISA6" s="29"/>
      <c r="ISB6" s="29"/>
      <c r="ISC6" s="29"/>
      <c r="ISD6" s="29"/>
      <c r="ISE6" s="29"/>
      <c r="ISF6" s="29"/>
      <c r="ISG6" s="29"/>
      <c r="ISH6" s="29"/>
      <c r="ISI6" s="29"/>
      <c r="ISJ6" s="29"/>
      <c r="ISK6" s="29"/>
      <c r="ISL6" s="29"/>
      <c r="ISM6" s="29"/>
      <c r="ISN6" s="29"/>
      <c r="ISO6" s="29"/>
      <c r="ISP6" s="29"/>
      <c r="ISQ6" s="29"/>
      <c r="ISR6" s="29"/>
      <c r="ISS6" s="29"/>
      <c r="IST6" s="29"/>
      <c r="ISU6" s="29"/>
      <c r="ISV6" s="29"/>
      <c r="ISW6" s="29"/>
      <c r="ISX6" s="29"/>
      <c r="ISY6" s="29"/>
      <c r="ISZ6" s="29"/>
      <c r="ITA6" s="29"/>
      <c r="ITB6" s="29"/>
      <c r="ITC6" s="29"/>
      <c r="ITD6" s="29"/>
      <c r="ITE6" s="29"/>
      <c r="ITF6" s="29"/>
      <c r="ITG6" s="29"/>
      <c r="ITH6" s="29"/>
      <c r="ITI6" s="29"/>
      <c r="ITJ6" s="29"/>
      <c r="ITK6" s="29"/>
      <c r="ITL6" s="29"/>
      <c r="ITM6" s="29"/>
      <c r="ITN6" s="29"/>
      <c r="ITO6" s="29"/>
      <c r="ITP6" s="29"/>
      <c r="ITQ6" s="29"/>
      <c r="ITR6" s="29"/>
      <c r="ITS6" s="29"/>
      <c r="ITT6" s="29"/>
      <c r="ITU6" s="29"/>
      <c r="ITV6" s="29"/>
      <c r="ITW6" s="29"/>
      <c r="ITX6" s="29"/>
      <c r="ITY6" s="29"/>
      <c r="ITZ6" s="29"/>
      <c r="IUA6" s="29"/>
      <c r="IUB6" s="29"/>
      <c r="IUC6" s="29"/>
      <c r="IUD6" s="29"/>
      <c r="IUE6" s="29"/>
      <c r="IUF6" s="29"/>
      <c r="IUG6" s="29"/>
      <c r="IUH6" s="29"/>
      <c r="IUI6" s="29"/>
      <c r="IUJ6" s="29"/>
      <c r="IUK6" s="29"/>
      <c r="IUL6" s="29"/>
      <c r="IUM6" s="29"/>
      <c r="IUN6" s="29"/>
      <c r="IUO6" s="29"/>
      <c r="IUP6" s="29"/>
      <c r="IUQ6" s="29"/>
      <c r="IUR6" s="29"/>
      <c r="IUS6" s="29"/>
      <c r="IUT6" s="29"/>
      <c r="IUU6" s="29"/>
      <c r="IUV6" s="29"/>
      <c r="IUW6" s="29"/>
      <c r="IUX6" s="29"/>
      <c r="IUY6" s="29"/>
      <c r="IUZ6" s="29"/>
      <c r="IVA6" s="29"/>
      <c r="IVB6" s="29"/>
      <c r="IVC6" s="29"/>
      <c r="IVD6" s="29"/>
      <c r="IVE6" s="29"/>
      <c r="IVF6" s="29"/>
      <c r="IVG6" s="29"/>
      <c r="IVH6" s="29"/>
      <c r="IVI6" s="29"/>
      <c r="IVJ6" s="29"/>
      <c r="IVK6" s="29"/>
      <c r="IVL6" s="29"/>
      <c r="IVM6" s="29"/>
      <c r="IVN6" s="29"/>
      <c r="IVO6" s="29"/>
      <c r="IVP6" s="29"/>
      <c r="IVQ6" s="29"/>
      <c r="IVR6" s="29"/>
      <c r="IVS6" s="29"/>
      <c r="IVT6" s="29"/>
      <c r="IVU6" s="29"/>
      <c r="IVV6" s="29"/>
      <c r="IVW6" s="29"/>
      <c r="IVX6" s="29"/>
      <c r="IVY6" s="29"/>
      <c r="IVZ6" s="29"/>
      <c r="IWA6" s="29"/>
      <c r="IWB6" s="29"/>
      <c r="IWC6" s="29"/>
      <c r="IWD6" s="29"/>
      <c r="IWE6" s="29"/>
      <c r="IWF6" s="29"/>
      <c r="IWG6" s="29"/>
      <c r="IWH6" s="29"/>
      <c r="IWI6" s="29"/>
      <c r="IWJ6" s="29"/>
      <c r="IWK6" s="29"/>
      <c r="IWL6" s="29"/>
      <c r="IWM6" s="29"/>
      <c r="IWN6" s="29"/>
      <c r="IWO6" s="29"/>
      <c r="IWP6" s="29"/>
      <c r="IWQ6" s="29"/>
      <c r="IWR6" s="29"/>
      <c r="IWS6" s="29"/>
      <c r="IWT6" s="29"/>
      <c r="IWU6" s="29"/>
      <c r="IWV6" s="29"/>
      <c r="IWW6" s="29"/>
      <c r="IWX6" s="29"/>
      <c r="IWY6" s="29"/>
      <c r="IWZ6" s="29"/>
      <c r="IXA6" s="29"/>
      <c r="IXB6" s="29"/>
      <c r="IXC6" s="29"/>
      <c r="IXD6" s="29"/>
      <c r="IXE6" s="29"/>
      <c r="IXF6" s="29"/>
      <c r="IXG6" s="29"/>
      <c r="IXH6" s="29"/>
      <c r="IXI6" s="29"/>
      <c r="IXJ6" s="29"/>
      <c r="IXK6" s="29"/>
      <c r="IXL6" s="29"/>
      <c r="IXM6" s="29"/>
      <c r="IXN6" s="29"/>
      <c r="IXO6" s="29"/>
      <c r="IXP6" s="29"/>
      <c r="IXQ6" s="29"/>
      <c r="IXR6" s="29"/>
      <c r="IXS6" s="29"/>
      <c r="IXT6" s="29"/>
      <c r="IXU6" s="29"/>
      <c r="IXV6" s="29"/>
      <c r="IXW6" s="29"/>
      <c r="IXX6" s="29"/>
      <c r="IXY6" s="29"/>
      <c r="IXZ6" s="29"/>
      <c r="IYA6" s="29"/>
      <c r="IYB6" s="29"/>
      <c r="IYC6" s="29"/>
      <c r="IYD6" s="29"/>
      <c r="IYE6" s="29"/>
      <c r="IYF6" s="29"/>
      <c r="IYG6" s="29"/>
      <c r="IYH6" s="29"/>
      <c r="IYI6" s="29"/>
      <c r="IYJ6" s="29"/>
      <c r="IYK6" s="29"/>
      <c r="IYL6" s="29"/>
      <c r="IYM6" s="29"/>
      <c r="IYN6" s="29"/>
      <c r="IYO6" s="29"/>
      <c r="IYP6" s="29"/>
      <c r="IYQ6" s="29"/>
      <c r="IYR6" s="29"/>
      <c r="IYS6" s="29"/>
      <c r="IYT6" s="29"/>
      <c r="IYU6" s="29"/>
      <c r="IYV6" s="29"/>
      <c r="IYW6" s="29"/>
      <c r="IYX6" s="29"/>
      <c r="IYY6" s="29"/>
      <c r="IYZ6" s="29"/>
      <c r="IZA6" s="29"/>
      <c r="IZB6" s="29"/>
      <c r="IZC6" s="29"/>
      <c r="IZD6" s="29"/>
      <c r="IZE6" s="29"/>
      <c r="IZF6" s="29"/>
      <c r="IZG6" s="29"/>
      <c r="IZH6" s="29"/>
      <c r="IZI6" s="29"/>
      <c r="IZJ6" s="29"/>
      <c r="IZK6" s="29"/>
      <c r="IZL6" s="29"/>
      <c r="IZM6" s="29"/>
      <c r="IZN6" s="29"/>
      <c r="IZO6" s="29"/>
      <c r="IZP6" s="29"/>
      <c r="IZQ6" s="29"/>
      <c r="IZR6" s="29"/>
      <c r="IZS6" s="29"/>
      <c r="IZT6" s="29"/>
      <c r="IZU6" s="29"/>
      <c r="IZV6" s="29"/>
      <c r="IZW6" s="29"/>
      <c r="IZX6" s="29"/>
      <c r="IZY6" s="29"/>
      <c r="IZZ6" s="29"/>
      <c r="JAA6" s="29"/>
      <c r="JAB6" s="29"/>
      <c r="JAC6" s="29"/>
      <c r="JAD6" s="29"/>
      <c r="JAE6" s="29"/>
      <c r="JAF6" s="29"/>
      <c r="JAG6" s="29"/>
      <c r="JAH6" s="29"/>
      <c r="JAI6" s="29"/>
      <c r="JAJ6" s="29"/>
      <c r="JAK6" s="29"/>
      <c r="JAL6" s="29"/>
      <c r="JAM6" s="29"/>
      <c r="JAN6" s="29"/>
      <c r="JAO6" s="29"/>
      <c r="JAP6" s="29"/>
      <c r="JAQ6" s="29"/>
      <c r="JAR6" s="29"/>
      <c r="JAS6" s="29"/>
      <c r="JAT6" s="29"/>
      <c r="JAU6" s="29"/>
      <c r="JAV6" s="29"/>
      <c r="JAW6" s="29"/>
      <c r="JAX6" s="29"/>
      <c r="JAY6" s="29"/>
      <c r="JAZ6" s="29"/>
      <c r="JBA6" s="29"/>
      <c r="JBB6" s="29"/>
      <c r="JBC6" s="29"/>
      <c r="JBD6" s="29"/>
      <c r="JBE6" s="29"/>
      <c r="JBF6" s="29"/>
      <c r="JBG6" s="29"/>
      <c r="JBH6" s="29"/>
      <c r="JBI6" s="29"/>
      <c r="JBJ6" s="29"/>
      <c r="JBK6" s="29"/>
      <c r="JBL6" s="29"/>
      <c r="JBM6" s="29"/>
      <c r="JBN6" s="29"/>
      <c r="JBO6" s="29"/>
      <c r="JBP6" s="29"/>
      <c r="JBQ6" s="29"/>
      <c r="JBR6" s="29"/>
      <c r="JBS6" s="29"/>
      <c r="JBT6" s="29"/>
      <c r="JBU6" s="29"/>
      <c r="JBV6" s="29"/>
      <c r="JBW6" s="29"/>
      <c r="JBX6" s="29"/>
      <c r="JBY6" s="29"/>
      <c r="JBZ6" s="29"/>
      <c r="JCA6" s="29"/>
      <c r="JCB6" s="29"/>
      <c r="JCC6" s="29"/>
      <c r="JCD6" s="29"/>
      <c r="JCE6" s="29"/>
      <c r="JCF6" s="29"/>
      <c r="JCG6" s="29"/>
      <c r="JCH6" s="29"/>
      <c r="JCI6" s="29"/>
      <c r="JCJ6" s="29"/>
      <c r="JCK6" s="29"/>
      <c r="JCL6" s="29"/>
      <c r="JCM6" s="29"/>
      <c r="JCN6" s="29"/>
      <c r="JCO6" s="29"/>
      <c r="JCP6" s="29"/>
      <c r="JCQ6" s="29"/>
      <c r="JCR6" s="29"/>
      <c r="JCS6" s="29"/>
      <c r="JCT6" s="29"/>
      <c r="JCU6" s="29"/>
      <c r="JCV6" s="29"/>
      <c r="JCW6" s="29"/>
      <c r="JCX6" s="29"/>
      <c r="JCY6" s="29"/>
      <c r="JCZ6" s="29"/>
      <c r="JDA6" s="29"/>
      <c r="JDB6" s="29"/>
      <c r="JDC6" s="29"/>
      <c r="JDD6" s="29"/>
      <c r="JDE6" s="29"/>
      <c r="JDF6" s="29"/>
      <c r="JDG6" s="29"/>
      <c r="JDH6" s="29"/>
      <c r="JDI6" s="29"/>
      <c r="JDJ6" s="29"/>
      <c r="JDK6" s="29"/>
      <c r="JDL6" s="29"/>
      <c r="JDM6" s="29"/>
      <c r="JDN6" s="29"/>
      <c r="JDO6" s="29"/>
      <c r="JDP6" s="29"/>
      <c r="JDQ6" s="29"/>
      <c r="JDR6" s="29"/>
      <c r="JDS6" s="29"/>
      <c r="JDT6" s="29"/>
      <c r="JDU6" s="29"/>
      <c r="JDV6" s="29"/>
      <c r="JDW6" s="29"/>
      <c r="JDX6" s="29"/>
      <c r="JDY6" s="29"/>
      <c r="JDZ6" s="29"/>
      <c r="JEA6" s="29"/>
      <c r="JEB6" s="29"/>
      <c r="JEC6" s="29"/>
      <c r="JED6" s="29"/>
      <c r="JEE6" s="29"/>
      <c r="JEF6" s="29"/>
      <c r="JEG6" s="29"/>
      <c r="JEH6" s="29"/>
      <c r="JEI6" s="29"/>
      <c r="JEJ6" s="29"/>
      <c r="JEK6" s="29"/>
      <c r="JEL6" s="29"/>
      <c r="JEM6" s="29"/>
      <c r="JEN6" s="29"/>
      <c r="JEO6" s="29"/>
      <c r="JEP6" s="29"/>
      <c r="JEQ6" s="29"/>
      <c r="JER6" s="29"/>
      <c r="JES6" s="29"/>
      <c r="JET6" s="29"/>
      <c r="JEU6" s="29"/>
      <c r="JEV6" s="29"/>
      <c r="JEW6" s="29"/>
      <c r="JEX6" s="29"/>
      <c r="JEY6" s="29"/>
      <c r="JEZ6" s="29"/>
      <c r="JFA6" s="29"/>
      <c r="JFB6" s="29"/>
      <c r="JFC6" s="29"/>
      <c r="JFD6" s="29"/>
      <c r="JFE6" s="29"/>
      <c r="JFF6" s="29"/>
      <c r="JFG6" s="29"/>
      <c r="JFH6" s="29"/>
      <c r="JFI6" s="29"/>
      <c r="JFJ6" s="29"/>
      <c r="JFK6" s="29"/>
      <c r="JFL6" s="29"/>
      <c r="JFM6" s="29"/>
      <c r="JFN6" s="29"/>
      <c r="JFO6" s="29"/>
      <c r="JFP6" s="29"/>
      <c r="JFQ6" s="29"/>
      <c r="JFR6" s="29"/>
      <c r="JFS6" s="29"/>
      <c r="JFT6" s="29"/>
      <c r="JFU6" s="29"/>
      <c r="JFV6" s="29"/>
      <c r="JFW6" s="29"/>
      <c r="JFX6" s="29"/>
      <c r="JFY6" s="29"/>
      <c r="JFZ6" s="29"/>
      <c r="JGA6" s="29"/>
      <c r="JGB6" s="29"/>
      <c r="JGC6" s="29"/>
      <c r="JGD6" s="29"/>
      <c r="JGE6" s="29"/>
      <c r="JGF6" s="29"/>
      <c r="JGG6" s="29"/>
      <c r="JGH6" s="29"/>
      <c r="JGI6" s="29"/>
      <c r="JGJ6" s="29"/>
      <c r="JGK6" s="29"/>
      <c r="JGL6" s="29"/>
      <c r="JGM6" s="29"/>
      <c r="JGN6" s="29"/>
      <c r="JGO6" s="29"/>
      <c r="JGP6" s="29"/>
      <c r="JGQ6" s="29"/>
      <c r="JGR6" s="29"/>
      <c r="JGS6" s="29"/>
      <c r="JGT6" s="29"/>
      <c r="JGU6" s="29"/>
      <c r="JGV6" s="29"/>
      <c r="JGW6" s="29"/>
      <c r="JGX6" s="29"/>
      <c r="JGY6" s="29"/>
      <c r="JGZ6" s="29"/>
      <c r="JHA6" s="29"/>
      <c r="JHB6" s="29"/>
      <c r="JHC6" s="29"/>
      <c r="JHD6" s="29"/>
      <c r="JHE6" s="29"/>
      <c r="JHF6" s="29"/>
      <c r="JHG6" s="29"/>
      <c r="JHH6" s="29"/>
      <c r="JHI6" s="29"/>
      <c r="JHJ6" s="29"/>
      <c r="JHK6" s="29"/>
      <c r="JHL6" s="29"/>
      <c r="JHM6" s="29"/>
      <c r="JHN6" s="29"/>
      <c r="JHO6" s="29"/>
      <c r="JHP6" s="29"/>
      <c r="JHQ6" s="29"/>
      <c r="JHR6" s="29"/>
      <c r="JHS6" s="29"/>
      <c r="JHT6" s="29"/>
      <c r="JHU6" s="29"/>
      <c r="JHV6" s="29"/>
      <c r="JHW6" s="29"/>
      <c r="JHX6" s="29"/>
      <c r="JHY6" s="29"/>
      <c r="JHZ6" s="29"/>
      <c r="JIA6" s="29"/>
      <c r="JIB6" s="29"/>
      <c r="JIC6" s="29"/>
      <c r="JID6" s="29"/>
      <c r="JIE6" s="29"/>
      <c r="JIF6" s="29"/>
      <c r="JIG6" s="29"/>
      <c r="JIH6" s="29"/>
      <c r="JII6" s="29"/>
      <c r="JIJ6" s="29"/>
      <c r="JIK6" s="29"/>
      <c r="JIL6" s="29"/>
      <c r="JIM6" s="29"/>
      <c r="JIN6" s="29"/>
      <c r="JIO6" s="29"/>
      <c r="JIP6" s="29"/>
      <c r="JIQ6" s="29"/>
      <c r="JIR6" s="29"/>
      <c r="JIS6" s="29"/>
      <c r="JIT6" s="29"/>
      <c r="JIU6" s="29"/>
      <c r="JIV6" s="29"/>
      <c r="JIW6" s="29"/>
      <c r="JIX6" s="29"/>
      <c r="JIY6" s="29"/>
      <c r="JIZ6" s="29"/>
      <c r="JJA6" s="29"/>
      <c r="JJB6" s="29"/>
      <c r="JJC6" s="29"/>
      <c r="JJD6" s="29"/>
      <c r="JJE6" s="29"/>
      <c r="JJF6" s="29"/>
      <c r="JJG6" s="29"/>
      <c r="JJH6" s="29"/>
      <c r="JJI6" s="29"/>
      <c r="JJJ6" s="29"/>
      <c r="JJK6" s="29"/>
      <c r="JJL6" s="29"/>
      <c r="JJM6" s="29"/>
      <c r="JJN6" s="29"/>
      <c r="JJO6" s="29"/>
      <c r="JJP6" s="29"/>
      <c r="JJQ6" s="29"/>
      <c r="JJR6" s="29"/>
      <c r="JJS6" s="29"/>
      <c r="JJT6" s="29"/>
      <c r="JJU6" s="29"/>
      <c r="JJV6" s="29"/>
      <c r="JJW6" s="29"/>
      <c r="JJX6" s="29"/>
      <c r="JJY6" s="29"/>
      <c r="JJZ6" s="29"/>
      <c r="JKA6" s="29"/>
      <c r="JKB6" s="29"/>
      <c r="JKC6" s="29"/>
      <c r="JKD6" s="29"/>
      <c r="JKE6" s="29"/>
      <c r="JKF6" s="29"/>
      <c r="JKG6" s="29"/>
      <c r="JKH6" s="29"/>
      <c r="JKI6" s="29"/>
      <c r="JKJ6" s="29"/>
      <c r="JKK6" s="29"/>
      <c r="JKL6" s="29"/>
      <c r="JKM6" s="29"/>
      <c r="JKN6" s="29"/>
      <c r="JKO6" s="29"/>
      <c r="JKP6" s="29"/>
      <c r="JKQ6" s="29"/>
      <c r="JKR6" s="29"/>
      <c r="JKS6" s="29"/>
      <c r="JKT6" s="29"/>
      <c r="JKU6" s="29"/>
      <c r="JKV6" s="29"/>
      <c r="JKW6" s="29"/>
      <c r="JKX6" s="29"/>
      <c r="JKY6" s="29"/>
      <c r="JKZ6" s="29"/>
      <c r="JLA6" s="29"/>
      <c r="JLB6" s="29"/>
      <c r="JLC6" s="29"/>
      <c r="JLD6" s="29"/>
      <c r="JLE6" s="29"/>
      <c r="JLF6" s="29"/>
      <c r="JLG6" s="29"/>
      <c r="JLH6" s="29"/>
      <c r="JLI6" s="29"/>
      <c r="JLJ6" s="29"/>
      <c r="JLK6" s="29"/>
      <c r="JLL6" s="29"/>
      <c r="JLM6" s="29"/>
      <c r="JLN6" s="29"/>
      <c r="JLO6" s="29"/>
      <c r="JLP6" s="29"/>
      <c r="JLQ6" s="29"/>
      <c r="JLR6" s="29"/>
      <c r="JLS6" s="29"/>
      <c r="JLT6" s="29"/>
      <c r="JLU6" s="29"/>
      <c r="JLV6" s="29"/>
      <c r="JLW6" s="29"/>
      <c r="JLX6" s="29"/>
      <c r="JLY6" s="29"/>
      <c r="JLZ6" s="29"/>
      <c r="JMA6" s="29"/>
      <c r="JMB6" s="29"/>
      <c r="JMC6" s="29"/>
      <c r="JMD6" s="29"/>
      <c r="JME6" s="29"/>
      <c r="JMF6" s="29"/>
      <c r="JMG6" s="29"/>
      <c r="JMH6" s="29"/>
      <c r="JMI6" s="29"/>
      <c r="JMJ6" s="29"/>
      <c r="JMK6" s="29"/>
      <c r="JML6" s="29"/>
      <c r="JMM6" s="29"/>
      <c r="JMN6" s="29"/>
      <c r="JMO6" s="29"/>
      <c r="JMP6" s="29"/>
      <c r="JMQ6" s="29"/>
      <c r="JMR6" s="29"/>
      <c r="JMS6" s="29"/>
      <c r="JMT6" s="29"/>
      <c r="JMU6" s="29"/>
      <c r="JMV6" s="29"/>
      <c r="JMW6" s="29"/>
      <c r="JMX6" s="29"/>
      <c r="JMY6" s="29"/>
      <c r="JMZ6" s="29"/>
      <c r="JNA6" s="29"/>
      <c r="JNB6" s="29"/>
      <c r="JNC6" s="29"/>
      <c r="JND6" s="29"/>
      <c r="JNE6" s="29"/>
      <c r="JNF6" s="29"/>
      <c r="JNG6" s="29"/>
      <c r="JNH6" s="29"/>
      <c r="JNI6" s="29"/>
      <c r="JNJ6" s="29"/>
      <c r="JNK6" s="29"/>
      <c r="JNL6" s="29"/>
      <c r="JNM6" s="29"/>
      <c r="JNN6" s="29"/>
      <c r="JNO6" s="29"/>
      <c r="JNP6" s="29"/>
      <c r="JNQ6" s="29"/>
      <c r="JNR6" s="29"/>
      <c r="JNS6" s="29"/>
      <c r="JNT6" s="29"/>
      <c r="JNU6" s="29"/>
      <c r="JNV6" s="29"/>
      <c r="JNW6" s="29"/>
      <c r="JNX6" s="29"/>
      <c r="JNY6" s="29"/>
      <c r="JNZ6" s="29"/>
      <c r="JOA6" s="29"/>
      <c r="JOB6" s="29"/>
      <c r="JOC6" s="29"/>
      <c r="JOD6" s="29"/>
      <c r="JOE6" s="29"/>
      <c r="JOF6" s="29"/>
      <c r="JOG6" s="29"/>
      <c r="JOH6" s="29"/>
      <c r="JOI6" s="29"/>
      <c r="JOJ6" s="29"/>
      <c r="JOK6" s="29"/>
      <c r="JOL6" s="29"/>
      <c r="JOM6" s="29"/>
      <c r="JON6" s="29"/>
      <c r="JOO6" s="29"/>
      <c r="JOP6" s="29"/>
      <c r="JOQ6" s="29"/>
      <c r="JOR6" s="29"/>
      <c r="JOS6" s="29"/>
      <c r="JOT6" s="29"/>
      <c r="JOU6" s="29"/>
      <c r="JOV6" s="29"/>
      <c r="JOW6" s="29"/>
      <c r="JOX6" s="29"/>
      <c r="JOY6" s="29"/>
      <c r="JOZ6" s="29"/>
      <c r="JPA6" s="29"/>
      <c r="JPB6" s="29"/>
      <c r="JPC6" s="29"/>
      <c r="JPD6" s="29"/>
      <c r="JPE6" s="29"/>
      <c r="JPF6" s="29"/>
      <c r="JPG6" s="29"/>
      <c r="JPH6" s="29"/>
      <c r="JPI6" s="29"/>
      <c r="JPJ6" s="29"/>
      <c r="JPK6" s="29"/>
      <c r="JPL6" s="29"/>
      <c r="JPM6" s="29"/>
      <c r="JPN6" s="29"/>
      <c r="JPO6" s="29"/>
      <c r="JPP6" s="29"/>
      <c r="JPQ6" s="29"/>
      <c r="JPR6" s="29"/>
      <c r="JPS6" s="29"/>
      <c r="JPT6" s="29"/>
      <c r="JPU6" s="29"/>
      <c r="JPV6" s="29"/>
      <c r="JPW6" s="29"/>
      <c r="JPX6" s="29"/>
      <c r="JPY6" s="29"/>
      <c r="JPZ6" s="29"/>
      <c r="JQA6" s="29"/>
      <c r="JQB6" s="29"/>
      <c r="JQC6" s="29"/>
      <c r="JQD6" s="29"/>
      <c r="JQE6" s="29"/>
      <c r="JQF6" s="29"/>
      <c r="JQG6" s="29"/>
      <c r="JQH6" s="29"/>
      <c r="JQI6" s="29"/>
      <c r="JQJ6" s="29"/>
      <c r="JQK6" s="29"/>
      <c r="JQL6" s="29"/>
      <c r="JQM6" s="29"/>
      <c r="JQN6" s="29"/>
      <c r="JQO6" s="29"/>
      <c r="JQP6" s="29"/>
      <c r="JQQ6" s="29"/>
      <c r="JQR6" s="29"/>
      <c r="JQS6" s="29"/>
      <c r="JQT6" s="29"/>
      <c r="JQU6" s="29"/>
      <c r="JQV6" s="29"/>
      <c r="JQW6" s="29"/>
      <c r="JQX6" s="29"/>
      <c r="JQY6" s="29"/>
      <c r="JQZ6" s="29"/>
      <c r="JRA6" s="29"/>
      <c r="JRB6" s="29"/>
      <c r="JRC6" s="29"/>
      <c r="JRD6" s="29"/>
      <c r="JRE6" s="29"/>
      <c r="JRF6" s="29"/>
      <c r="JRG6" s="29"/>
      <c r="JRH6" s="29"/>
      <c r="JRI6" s="29"/>
      <c r="JRJ6" s="29"/>
      <c r="JRK6" s="29"/>
      <c r="JRL6" s="29"/>
      <c r="JRM6" s="29"/>
      <c r="JRN6" s="29"/>
      <c r="JRO6" s="29"/>
      <c r="JRP6" s="29"/>
      <c r="JRQ6" s="29"/>
      <c r="JRR6" s="29"/>
      <c r="JRS6" s="29"/>
      <c r="JRT6" s="29"/>
      <c r="JRU6" s="29"/>
      <c r="JRV6" s="29"/>
      <c r="JRW6" s="29"/>
      <c r="JRX6" s="29"/>
      <c r="JRY6" s="29"/>
      <c r="JRZ6" s="29"/>
      <c r="JSA6" s="29"/>
      <c r="JSB6" s="29"/>
      <c r="JSC6" s="29"/>
      <c r="JSD6" s="29"/>
      <c r="JSE6" s="29"/>
      <c r="JSF6" s="29"/>
      <c r="JSG6" s="29"/>
      <c r="JSH6" s="29"/>
      <c r="JSI6" s="29"/>
      <c r="JSJ6" s="29"/>
      <c r="JSK6" s="29"/>
      <c r="JSL6" s="29"/>
      <c r="JSM6" s="29"/>
      <c r="JSN6" s="29"/>
      <c r="JSO6" s="29"/>
      <c r="JSP6" s="29"/>
      <c r="JSQ6" s="29"/>
      <c r="JSR6" s="29"/>
      <c r="JSS6" s="29"/>
      <c r="JST6" s="29"/>
      <c r="JSU6" s="29"/>
      <c r="JSV6" s="29"/>
      <c r="JSW6" s="29"/>
      <c r="JSX6" s="29"/>
      <c r="JSY6" s="29"/>
      <c r="JSZ6" s="29"/>
      <c r="JTA6" s="29"/>
      <c r="JTB6" s="29"/>
      <c r="JTC6" s="29"/>
      <c r="JTD6" s="29"/>
      <c r="JTE6" s="29"/>
      <c r="JTF6" s="29"/>
      <c r="JTG6" s="29"/>
      <c r="JTH6" s="29"/>
      <c r="JTI6" s="29"/>
      <c r="JTJ6" s="29"/>
      <c r="JTK6" s="29"/>
      <c r="JTL6" s="29"/>
      <c r="JTM6" s="29"/>
      <c r="JTN6" s="29"/>
      <c r="JTO6" s="29"/>
      <c r="JTP6" s="29"/>
      <c r="JTQ6" s="29"/>
      <c r="JTR6" s="29"/>
      <c r="JTS6" s="29"/>
      <c r="JTT6" s="29"/>
      <c r="JTU6" s="29"/>
      <c r="JTV6" s="29"/>
      <c r="JTW6" s="29"/>
      <c r="JTX6" s="29"/>
      <c r="JTY6" s="29"/>
      <c r="JTZ6" s="29"/>
      <c r="JUA6" s="29"/>
      <c r="JUB6" s="29"/>
      <c r="JUC6" s="29"/>
      <c r="JUD6" s="29"/>
      <c r="JUE6" s="29"/>
      <c r="JUF6" s="29"/>
      <c r="JUG6" s="29"/>
      <c r="JUH6" s="29"/>
      <c r="JUI6" s="29"/>
      <c r="JUJ6" s="29"/>
      <c r="JUK6" s="29"/>
      <c r="JUL6" s="29"/>
      <c r="JUM6" s="29"/>
      <c r="JUN6" s="29"/>
      <c r="JUO6" s="29"/>
      <c r="JUP6" s="29"/>
      <c r="JUQ6" s="29"/>
      <c r="JUR6" s="29"/>
      <c r="JUS6" s="29"/>
      <c r="JUT6" s="29"/>
      <c r="JUU6" s="29"/>
      <c r="JUV6" s="29"/>
      <c r="JUW6" s="29"/>
      <c r="JUX6" s="29"/>
      <c r="JUY6" s="29"/>
      <c r="JUZ6" s="29"/>
      <c r="JVA6" s="29"/>
      <c r="JVB6" s="29"/>
      <c r="JVC6" s="29"/>
      <c r="JVD6" s="29"/>
      <c r="JVE6" s="29"/>
      <c r="JVF6" s="29"/>
      <c r="JVG6" s="29"/>
      <c r="JVH6" s="29"/>
      <c r="JVI6" s="29"/>
      <c r="JVJ6" s="29"/>
      <c r="JVK6" s="29"/>
      <c r="JVL6" s="29"/>
      <c r="JVM6" s="29"/>
      <c r="JVN6" s="29"/>
      <c r="JVO6" s="29"/>
      <c r="JVP6" s="29"/>
      <c r="JVQ6" s="29"/>
      <c r="JVR6" s="29"/>
      <c r="JVS6" s="29"/>
      <c r="JVT6" s="29"/>
      <c r="JVU6" s="29"/>
      <c r="JVV6" s="29"/>
      <c r="JVW6" s="29"/>
      <c r="JVX6" s="29"/>
      <c r="JVY6" s="29"/>
      <c r="JVZ6" s="29"/>
      <c r="JWA6" s="29"/>
      <c r="JWB6" s="29"/>
      <c r="JWC6" s="29"/>
      <c r="JWD6" s="29"/>
      <c r="JWE6" s="29"/>
      <c r="JWF6" s="29"/>
      <c r="JWG6" s="29"/>
      <c r="JWH6" s="29"/>
      <c r="JWI6" s="29"/>
      <c r="JWJ6" s="29"/>
      <c r="JWK6" s="29"/>
      <c r="JWL6" s="29"/>
      <c r="JWM6" s="29"/>
      <c r="JWN6" s="29"/>
      <c r="JWO6" s="29"/>
      <c r="JWP6" s="29"/>
      <c r="JWQ6" s="29"/>
      <c r="JWR6" s="29"/>
      <c r="JWS6" s="29"/>
      <c r="JWT6" s="29"/>
      <c r="JWU6" s="29"/>
      <c r="JWV6" s="29"/>
      <c r="JWW6" s="29"/>
      <c r="JWX6" s="29"/>
      <c r="JWY6" s="29"/>
      <c r="JWZ6" s="29"/>
      <c r="JXA6" s="29"/>
      <c r="JXB6" s="29"/>
      <c r="JXC6" s="29"/>
      <c r="JXD6" s="29"/>
      <c r="JXE6" s="29"/>
      <c r="JXF6" s="29"/>
      <c r="JXG6" s="29"/>
      <c r="JXH6" s="29"/>
      <c r="JXI6" s="29"/>
      <c r="JXJ6" s="29"/>
      <c r="JXK6" s="29"/>
      <c r="JXL6" s="29"/>
      <c r="JXM6" s="29"/>
      <c r="JXN6" s="29"/>
      <c r="JXO6" s="29"/>
      <c r="JXP6" s="29"/>
      <c r="JXQ6" s="29"/>
      <c r="JXR6" s="29"/>
      <c r="JXS6" s="29"/>
      <c r="JXT6" s="29"/>
      <c r="JXU6" s="29"/>
      <c r="JXV6" s="29"/>
      <c r="JXW6" s="29"/>
      <c r="JXX6" s="29"/>
      <c r="JXY6" s="29"/>
      <c r="JXZ6" s="29"/>
      <c r="JYA6" s="29"/>
      <c r="JYB6" s="29"/>
      <c r="JYC6" s="29"/>
      <c r="JYD6" s="29"/>
      <c r="JYE6" s="29"/>
      <c r="JYF6" s="29"/>
      <c r="JYG6" s="29"/>
      <c r="JYH6" s="29"/>
      <c r="JYI6" s="29"/>
      <c r="JYJ6" s="29"/>
      <c r="JYK6" s="29"/>
      <c r="JYL6" s="29"/>
      <c r="JYM6" s="29"/>
      <c r="JYN6" s="29"/>
      <c r="JYO6" s="29"/>
      <c r="JYP6" s="29"/>
      <c r="JYQ6" s="29"/>
      <c r="JYR6" s="29"/>
      <c r="JYS6" s="29"/>
      <c r="JYT6" s="29"/>
      <c r="JYU6" s="29"/>
      <c r="JYV6" s="29"/>
      <c r="JYW6" s="29"/>
      <c r="JYX6" s="29"/>
      <c r="JYY6" s="29"/>
      <c r="JYZ6" s="29"/>
      <c r="JZA6" s="29"/>
      <c r="JZB6" s="29"/>
      <c r="JZC6" s="29"/>
      <c r="JZD6" s="29"/>
      <c r="JZE6" s="29"/>
      <c r="JZF6" s="29"/>
      <c r="JZG6" s="29"/>
      <c r="JZH6" s="29"/>
      <c r="JZI6" s="29"/>
      <c r="JZJ6" s="29"/>
      <c r="JZK6" s="29"/>
      <c r="JZL6" s="29"/>
      <c r="JZM6" s="29"/>
      <c r="JZN6" s="29"/>
      <c r="JZO6" s="29"/>
      <c r="JZP6" s="29"/>
      <c r="JZQ6" s="29"/>
      <c r="JZR6" s="29"/>
      <c r="JZS6" s="29"/>
      <c r="JZT6" s="29"/>
      <c r="JZU6" s="29"/>
      <c r="JZV6" s="29"/>
      <c r="JZW6" s="29"/>
      <c r="JZX6" s="29"/>
      <c r="JZY6" s="29"/>
      <c r="JZZ6" s="29"/>
      <c r="KAA6" s="29"/>
      <c r="KAB6" s="29"/>
      <c r="KAC6" s="29"/>
      <c r="KAD6" s="29"/>
      <c r="KAE6" s="29"/>
      <c r="KAF6" s="29"/>
      <c r="KAG6" s="29"/>
      <c r="KAH6" s="29"/>
      <c r="KAI6" s="29"/>
      <c r="KAJ6" s="29"/>
      <c r="KAK6" s="29"/>
      <c r="KAL6" s="29"/>
      <c r="KAM6" s="29"/>
      <c r="KAN6" s="29"/>
      <c r="KAO6" s="29"/>
      <c r="KAP6" s="29"/>
      <c r="KAQ6" s="29"/>
      <c r="KAR6" s="29"/>
      <c r="KAS6" s="29"/>
      <c r="KAT6" s="29"/>
      <c r="KAU6" s="29"/>
      <c r="KAV6" s="29"/>
      <c r="KAW6" s="29"/>
      <c r="KAX6" s="29"/>
      <c r="KAY6" s="29"/>
      <c r="KAZ6" s="29"/>
      <c r="KBA6" s="29"/>
      <c r="KBB6" s="29"/>
      <c r="KBC6" s="29"/>
      <c r="KBD6" s="29"/>
      <c r="KBE6" s="29"/>
      <c r="KBF6" s="29"/>
      <c r="KBG6" s="29"/>
      <c r="KBH6" s="29"/>
      <c r="KBI6" s="29"/>
      <c r="KBJ6" s="29"/>
      <c r="KBK6" s="29"/>
      <c r="KBL6" s="29"/>
      <c r="KBM6" s="29"/>
      <c r="KBN6" s="29"/>
      <c r="KBO6" s="29"/>
      <c r="KBP6" s="29"/>
      <c r="KBQ6" s="29"/>
      <c r="KBR6" s="29"/>
      <c r="KBS6" s="29"/>
      <c r="KBT6" s="29"/>
      <c r="KBU6" s="29"/>
      <c r="KBV6" s="29"/>
      <c r="KBW6" s="29"/>
      <c r="KBX6" s="29"/>
      <c r="KBY6" s="29"/>
      <c r="KBZ6" s="29"/>
      <c r="KCA6" s="29"/>
      <c r="KCB6" s="29"/>
      <c r="KCC6" s="29"/>
      <c r="KCD6" s="29"/>
      <c r="KCE6" s="29"/>
      <c r="KCF6" s="29"/>
      <c r="KCG6" s="29"/>
      <c r="KCH6" s="29"/>
      <c r="KCI6" s="29"/>
      <c r="KCJ6" s="29"/>
      <c r="KCK6" s="29"/>
      <c r="KCL6" s="29"/>
      <c r="KCM6" s="29"/>
      <c r="KCN6" s="29"/>
      <c r="KCO6" s="29"/>
      <c r="KCP6" s="29"/>
      <c r="KCQ6" s="29"/>
      <c r="KCR6" s="29"/>
      <c r="KCS6" s="29"/>
      <c r="KCT6" s="29"/>
      <c r="KCU6" s="29"/>
      <c r="KCV6" s="29"/>
      <c r="KCW6" s="29"/>
      <c r="KCX6" s="29"/>
      <c r="KCY6" s="29"/>
      <c r="KCZ6" s="29"/>
      <c r="KDA6" s="29"/>
      <c r="KDB6" s="29"/>
      <c r="KDC6" s="29"/>
      <c r="KDD6" s="29"/>
      <c r="KDE6" s="29"/>
      <c r="KDF6" s="29"/>
      <c r="KDG6" s="29"/>
      <c r="KDH6" s="29"/>
      <c r="KDI6" s="29"/>
      <c r="KDJ6" s="29"/>
      <c r="KDK6" s="29"/>
      <c r="KDL6" s="29"/>
      <c r="KDM6" s="29"/>
      <c r="KDN6" s="29"/>
      <c r="KDO6" s="29"/>
      <c r="KDP6" s="29"/>
      <c r="KDQ6" s="29"/>
      <c r="KDR6" s="29"/>
      <c r="KDS6" s="29"/>
      <c r="KDT6" s="29"/>
      <c r="KDU6" s="29"/>
      <c r="KDV6" s="29"/>
      <c r="KDW6" s="29"/>
      <c r="KDX6" s="29"/>
      <c r="KDY6" s="29"/>
      <c r="KDZ6" s="29"/>
      <c r="KEA6" s="29"/>
      <c r="KEB6" s="29"/>
      <c r="KEC6" s="29"/>
      <c r="KED6" s="29"/>
      <c r="KEE6" s="29"/>
      <c r="KEF6" s="29"/>
      <c r="KEG6" s="29"/>
      <c r="KEH6" s="29"/>
      <c r="KEI6" s="29"/>
      <c r="KEJ6" s="29"/>
      <c r="KEK6" s="29"/>
      <c r="KEL6" s="29"/>
      <c r="KEM6" s="29"/>
      <c r="KEN6" s="29"/>
      <c r="KEO6" s="29"/>
      <c r="KEP6" s="29"/>
      <c r="KEQ6" s="29"/>
      <c r="KER6" s="29"/>
      <c r="KES6" s="29"/>
      <c r="KET6" s="29"/>
      <c r="KEU6" s="29"/>
      <c r="KEV6" s="29"/>
      <c r="KEW6" s="29"/>
      <c r="KEX6" s="29"/>
      <c r="KEY6" s="29"/>
      <c r="KEZ6" s="29"/>
      <c r="KFA6" s="29"/>
      <c r="KFB6" s="29"/>
      <c r="KFC6" s="29"/>
      <c r="KFD6" s="29"/>
      <c r="KFE6" s="29"/>
      <c r="KFF6" s="29"/>
      <c r="KFG6" s="29"/>
      <c r="KFH6" s="29"/>
      <c r="KFI6" s="29"/>
      <c r="KFJ6" s="29"/>
      <c r="KFK6" s="29"/>
      <c r="KFL6" s="29"/>
      <c r="KFM6" s="29"/>
      <c r="KFN6" s="29"/>
      <c r="KFO6" s="29"/>
      <c r="KFP6" s="29"/>
      <c r="KFQ6" s="29"/>
      <c r="KFR6" s="29"/>
      <c r="KFS6" s="29"/>
      <c r="KFT6" s="29"/>
      <c r="KFU6" s="29"/>
      <c r="KFV6" s="29"/>
      <c r="KFW6" s="29"/>
      <c r="KFX6" s="29"/>
      <c r="KFY6" s="29"/>
      <c r="KFZ6" s="29"/>
      <c r="KGA6" s="29"/>
      <c r="KGB6" s="29"/>
      <c r="KGC6" s="29"/>
      <c r="KGD6" s="29"/>
      <c r="KGE6" s="29"/>
      <c r="KGF6" s="29"/>
      <c r="KGG6" s="29"/>
      <c r="KGH6" s="29"/>
      <c r="KGI6" s="29"/>
      <c r="KGJ6" s="29"/>
      <c r="KGK6" s="29"/>
      <c r="KGL6" s="29"/>
      <c r="KGM6" s="29"/>
      <c r="KGN6" s="29"/>
      <c r="KGO6" s="29"/>
      <c r="KGP6" s="29"/>
      <c r="KGQ6" s="29"/>
      <c r="KGR6" s="29"/>
      <c r="KGS6" s="29"/>
      <c r="KGT6" s="29"/>
      <c r="KGU6" s="29"/>
      <c r="KGV6" s="29"/>
      <c r="KGW6" s="29"/>
      <c r="KGX6" s="29"/>
      <c r="KGY6" s="29"/>
      <c r="KGZ6" s="29"/>
      <c r="KHA6" s="29"/>
      <c r="KHB6" s="29"/>
      <c r="KHC6" s="29"/>
      <c r="KHD6" s="29"/>
      <c r="KHE6" s="29"/>
      <c r="KHF6" s="29"/>
      <c r="KHG6" s="29"/>
      <c r="KHH6" s="29"/>
      <c r="KHI6" s="29"/>
      <c r="KHJ6" s="29"/>
      <c r="KHK6" s="29"/>
      <c r="KHL6" s="29"/>
      <c r="KHM6" s="29"/>
      <c r="KHN6" s="29"/>
      <c r="KHO6" s="29"/>
      <c r="KHP6" s="29"/>
      <c r="KHQ6" s="29"/>
      <c r="KHR6" s="29"/>
      <c r="KHS6" s="29"/>
      <c r="KHT6" s="29"/>
      <c r="KHU6" s="29"/>
      <c r="KHV6" s="29"/>
      <c r="KHW6" s="29"/>
      <c r="KHX6" s="29"/>
      <c r="KHY6" s="29"/>
      <c r="KHZ6" s="29"/>
      <c r="KIA6" s="29"/>
      <c r="KIB6" s="29"/>
      <c r="KIC6" s="29"/>
      <c r="KID6" s="29"/>
      <c r="KIE6" s="29"/>
      <c r="KIF6" s="29"/>
      <c r="KIG6" s="29"/>
      <c r="KIH6" s="29"/>
      <c r="KII6" s="29"/>
      <c r="KIJ6" s="29"/>
      <c r="KIK6" s="29"/>
      <c r="KIL6" s="29"/>
      <c r="KIM6" s="29"/>
      <c r="KIN6" s="29"/>
      <c r="KIO6" s="29"/>
      <c r="KIP6" s="29"/>
      <c r="KIQ6" s="29"/>
      <c r="KIR6" s="29"/>
      <c r="KIS6" s="29"/>
      <c r="KIT6" s="29"/>
      <c r="KIU6" s="29"/>
      <c r="KIV6" s="29"/>
      <c r="KIW6" s="29"/>
      <c r="KIX6" s="29"/>
      <c r="KIY6" s="29"/>
      <c r="KIZ6" s="29"/>
      <c r="KJA6" s="29"/>
      <c r="KJB6" s="29"/>
      <c r="KJC6" s="29"/>
      <c r="KJD6" s="29"/>
      <c r="KJE6" s="29"/>
      <c r="KJF6" s="29"/>
      <c r="KJG6" s="29"/>
      <c r="KJH6" s="29"/>
      <c r="KJI6" s="29"/>
      <c r="KJJ6" s="29"/>
      <c r="KJK6" s="29"/>
      <c r="KJL6" s="29"/>
      <c r="KJM6" s="29"/>
      <c r="KJN6" s="29"/>
      <c r="KJO6" s="29"/>
      <c r="KJP6" s="29"/>
      <c r="KJQ6" s="29"/>
      <c r="KJR6" s="29"/>
      <c r="KJS6" s="29"/>
      <c r="KJT6" s="29"/>
      <c r="KJU6" s="29"/>
      <c r="KJV6" s="29"/>
      <c r="KJW6" s="29"/>
      <c r="KJX6" s="29"/>
      <c r="KJY6" s="29"/>
      <c r="KJZ6" s="29"/>
      <c r="KKA6" s="29"/>
      <c r="KKB6" s="29"/>
      <c r="KKC6" s="29"/>
      <c r="KKD6" s="29"/>
      <c r="KKE6" s="29"/>
      <c r="KKF6" s="29"/>
      <c r="KKG6" s="29"/>
      <c r="KKH6" s="29"/>
      <c r="KKI6" s="29"/>
      <c r="KKJ6" s="29"/>
      <c r="KKK6" s="29"/>
      <c r="KKL6" s="29"/>
      <c r="KKM6" s="29"/>
      <c r="KKN6" s="29"/>
      <c r="KKO6" s="29"/>
      <c r="KKP6" s="29"/>
      <c r="KKQ6" s="29"/>
      <c r="KKR6" s="29"/>
      <c r="KKS6" s="29"/>
      <c r="KKT6" s="29"/>
      <c r="KKU6" s="29"/>
      <c r="KKV6" s="29"/>
      <c r="KKW6" s="29"/>
      <c r="KKX6" s="29"/>
      <c r="KKY6" s="29"/>
      <c r="KKZ6" s="29"/>
      <c r="KLA6" s="29"/>
      <c r="KLB6" s="29"/>
      <c r="KLC6" s="29"/>
      <c r="KLD6" s="29"/>
      <c r="KLE6" s="29"/>
      <c r="KLF6" s="29"/>
      <c r="KLG6" s="29"/>
      <c r="KLH6" s="29"/>
      <c r="KLI6" s="29"/>
      <c r="KLJ6" s="29"/>
      <c r="KLK6" s="29"/>
      <c r="KLL6" s="29"/>
      <c r="KLM6" s="29"/>
      <c r="KLN6" s="29"/>
      <c r="KLO6" s="29"/>
      <c r="KLP6" s="29"/>
      <c r="KLQ6" s="29"/>
      <c r="KLR6" s="29"/>
      <c r="KLS6" s="29"/>
      <c r="KLT6" s="29"/>
      <c r="KLU6" s="29"/>
      <c r="KLV6" s="29"/>
      <c r="KLW6" s="29"/>
      <c r="KLX6" s="29"/>
      <c r="KLY6" s="29"/>
      <c r="KLZ6" s="29"/>
      <c r="KMA6" s="29"/>
      <c r="KMB6" s="29"/>
      <c r="KMC6" s="29"/>
      <c r="KMD6" s="29"/>
      <c r="KME6" s="29"/>
      <c r="KMF6" s="29"/>
      <c r="KMG6" s="29"/>
      <c r="KMH6" s="29"/>
      <c r="KMI6" s="29"/>
      <c r="KMJ6" s="29"/>
      <c r="KMK6" s="29"/>
      <c r="KML6" s="29"/>
      <c r="KMM6" s="29"/>
      <c r="KMN6" s="29"/>
      <c r="KMO6" s="29"/>
      <c r="KMP6" s="29"/>
      <c r="KMQ6" s="29"/>
      <c r="KMR6" s="29"/>
      <c r="KMS6" s="29"/>
      <c r="KMT6" s="29"/>
      <c r="KMU6" s="29"/>
      <c r="KMV6" s="29"/>
      <c r="KMW6" s="29"/>
      <c r="KMX6" s="29"/>
      <c r="KMY6" s="29"/>
      <c r="KMZ6" s="29"/>
      <c r="KNA6" s="29"/>
      <c r="KNB6" s="29"/>
      <c r="KNC6" s="29"/>
      <c r="KND6" s="29"/>
      <c r="KNE6" s="29"/>
      <c r="KNF6" s="29"/>
      <c r="KNG6" s="29"/>
      <c r="KNH6" s="29"/>
      <c r="KNI6" s="29"/>
      <c r="KNJ6" s="29"/>
      <c r="KNK6" s="29"/>
      <c r="KNL6" s="29"/>
      <c r="KNM6" s="29"/>
      <c r="KNN6" s="29"/>
      <c r="KNO6" s="29"/>
      <c r="KNP6" s="29"/>
      <c r="KNQ6" s="29"/>
      <c r="KNR6" s="29"/>
      <c r="KNS6" s="29"/>
      <c r="KNT6" s="29"/>
      <c r="KNU6" s="29"/>
      <c r="KNV6" s="29"/>
      <c r="KNW6" s="29"/>
      <c r="KNX6" s="29"/>
      <c r="KNY6" s="29"/>
      <c r="KNZ6" s="29"/>
      <c r="KOA6" s="29"/>
      <c r="KOB6" s="29"/>
      <c r="KOC6" s="29"/>
      <c r="KOD6" s="29"/>
      <c r="KOE6" s="29"/>
      <c r="KOF6" s="29"/>
      <c r="KOG6" s="29"/>
      <c r="KOH6" s="29"/>
      <c r="KOI6" s="29"/>
      <c r="KOJ6" s="29"/>
      <c r="KOK6" s="29"/>
      <c r="KOL6" s="29"/>
      <c r="KOM6" s="29"/>
      <c r="KON6" s="29"/>
      <c r="KOO6" s="29"/>
      <c r="KOP6" s="29"/>
      <c r="KOQ6" s="29"/>
      <c r="KOR6" s="29"/>
      <c r="KOS6" s="29"/>
      <c r="KOT6" s="29"/>
      <c r="KOU6" s="29"/>
      <c r="KOV6" s="29"/>
      <c r="KOW6" s="29"/>
      <c r="KOX6" s="29"/>
      <c r="KOY6" s="29"/>
      <c r="KOZ6" s="29"/>
      <c r="KPA6" s="29"/>
      <c r="KPB6" s="29"/>
      <c r="KPC6" s="29"/>
      <c r="KPD6" s="29"/>
      <c r="KPE6" s="29"/>
      <c r="KPF6" s="29"/>
      <c r="KPG6" s="29"/>
      <c r="KPH6" s="29"/>
      <c r="KPI6" s="29"/>
      <c r="KPJ6" s="29"/>
      <c r="KPK6" s="29"/>
      <c r="KPL6" s="29"/>
      <c r="KPM6" s="29"/>
      <c r="KPN6" s="29"/>
      <c r="KPO6" s="29"/>
      <c r="KPP6" s="29"/>
      <c r="KPQ6" s="29"/>
      <c r="KPR6" s="29"/>
      <c r="KPS6" s="29"/>
      <c r="KPT6" s="29"/>
      <c r="KPU6" s="29"/>
      <c r="KPV6" s="29"/>
      <c r="KPW6" s="29"/>
      <c r="KPX6" s="29"/>
      <c r="KPY6" s="29"/>
      <c r="KPZ6" s="29"/>
      <c r="KQA6" s="29"/>
      <c r="KQB6" s="29"/>
      <c r="KQC6" s="29"/>
      <c r="KQD6" s="29"/>
      <c r="KQE6" s="29"/>
      <c r="KQF6" s="29"/>
      <c r="KQG6" s="29"/>
      <c r="KQH6" s="29"/>
      <c r="KQI6" s="29"/>
      <c r="KQJ6" s="29"/>
      <c r="KQK6" s="29"/>
      <c r="KQL6" s="29"/>
      <c r="KQM6" s="29"/>
      <c r="KQN6" s="29"/>
      <c r="KQO6" s="29"/>
      <c r="KQP6" s="29"/>
      <c r="KQQ6" s="29"/>
      <c r="KQR6" s="29"/>
      <c r="KQS6" s="29"/>
      <c r="KQT6" s="29"/>
      <c r="KQU6" s="29"/>
      <c r="KQV6" s="29"/>
      <c r="KQW6" s="29"/>
      <c r="KQX6" s="29"/>
      <c r="KQY6" s="29"/>
      <c r="KQZ6" s="29"/>
      <c r="KRA6" s="29"/>
      <c r="KRB6" s="29"/>
      <c r="KRC6" s="29"/>
      <c r="KRD6" s="29"/>
      <c r="KRE6" s="29"/>
      <c r="KRF6" s="29"/>
      <c r="KRG6" s="29"/>
      <c r="KRH6" s="29"/>
      <c r="KRI6" s="29"/>
      <c r="KRJ6" s="29"/>
      <c r="KRK6" s="29"/>
      <c r="KRL6" s="29"/>
      <c r="KRM6" s="29"/>
      <c r="KRN6" s="29"/>
      <c r="KRO6" s="29"/>
      <c r="KRP6" s="29"/>
      <c r="KRQ6" s="29"/>
      <c r="KRR6" s="29"/>
      <c r="KRS6" s="29"/>
      <c r="KRT6" s="29"/>
      <c r="KRU6" s="29"/>
      <c r="KRV6" s="29"/>
      <c r="KRW6" s="29"/>
      <c r="KRX6" s="29"/>
      <c r="KRY6" s="29"/>
      <c r="KRZ6" s="29"/>
      <c r="KSA6" s="29"/>
      <c r="KSB6" s="29"/>
      <c r="KSC6" s="29"/>
      <c r="KSD6" s="29"/>
      <c r="KSE6" s="29"/>
      <c r="KSF6" s="29"/>
      <c r="KSG6" s="29"/>
      <c r="KSH6" s="29"/>
      <c r="KSI6" s="29"/>
      <c r="KSJ6" s="29"/>
      <c r="KSK6" s="29"/>
      <c r="KSL6" s="29"/>
      <c r="KSM6" s="29"/>
      <c r="KSN6" s="29"/>
      <c r="KSO6" s="29"/>
      <c r="KSP6" s="29"/>
      <c r="KSQ6" s="29"/>
      <c r="KSR6" s="29"/>
      <c r="KSS6" s="29"/>
      <c r="KST6" s="29"/>
      <c r="KSU6" s="29"/>
      <c r="KSV6" s="29"/>
      <c r="KSW6" s="29"/>
      <c r="KSX6" s="29"/>
      <c r="KSY6" s="29"/>
      <c r="KSZ6" s="29"/>
      <c r="KTA6" s="29"/>
      <c r="KTB6" s="29"/>
      <c r="KTC6" s="29"/>
      <c r="KTD6" s="29"/>
      <c r="KTE6" s="29"/>
      <c r="KTF6" s="29"/>
      <c r="KTG6" s="29"/>
      <c r="KTH6" s="29"/>
      <c r="KTI6" s="29"/>
      <c r="KTJ6" s="29"/>
      <c r="KTK6" s="29"/>
      <c r="KTL6" s="29"/>
      <c r="KTM6" s="29"/>
      <c r="KTN6" s="29"/>
      <c r="KTO6" s="29"/>
      <c r="KTP6" s="29"/>
      <c r="KTQ6" s="29"/>
      <c r="KTR6" s="29"/>
      <c r="KTS6" s="29"/>
      <c r="KTT6" s="29"/>
      <c r="KTU6" s="29"/>
      <c r="KTV6" s="29"/>
      <c r="KTW6" s="29"/>
      <c r="KTX6" s="29"/>
      <c r="KTY6" s="29"/>
      <c r="KTZ6" s="29"/>
      <c r="KUA6" s="29"/>
      <c r="KUB6" s="29"/>
      <c r="KUC6" s="29"/>
      <c r="KUD6" s="29"/>
      <c r="KUE6" s="29"/>
      <c r="KUF6" s="29"/>
      <c r="KUG6" s="29"/>
      <c r="KUH6" s="29"/>
      <c r="KUI6" s="29"/>
      <c r="KUJ6" s="29"/>
      <c r="KUK6" s="29"/>
      <c r="KUL6" s="29"/>
      <c r="KUM6" s="29"/>
      <c r="KUN6" s="29"/>
      <c r="KUO6" s="29"/>
      <c r="KUP6" s="29"/>
      <c r="KUQ6" s="29"/>
      <c r="KUR6" s="29"/>
      <c r="KUS6" s="29"/>
      <c r="KUT6" s="29"/>
      <c r="KUU6" s="29"/>
      <c r="KUV6" s="29"/>
      <c r="KUW6" s="29"/>
      <c r="KUX6" s="29"/>
      <c r="KUY6" s="29"/>
      <c r="KUZ6" s="29"/>
      <c r="KVA6" s="29"/>
      <c r="KVB6" s="29"/>
      <c r="KVC6" s="29"/>
      <c r="KVD6" s="29"/>
      <c r="KVE6" s="29"/>
      <c r="KVF6" s="29"/>
      <c r="KVG6" s="29"/>
      <c r="KVH6" s="29"/>
      <c r="KVI6" s="29"/>
      <c r="KVJ6" s="29"/>
      <c r="KVK6" s="29"/>
      <c r="KVL6" s="29"/>
      <c r="KVM6" s="29"/>
      <c r="KVN6" s="29"/>
      <c r="KVO6" s="29"/>
      <c r="KVP6" s="29"/>
      <c r="KVQ6" s="29"/>
      <c r="KVR6" s="29"/>
      <c r="KVS6" s="29"/>
      <c r="KVT6" s="29"/>
      <c r="KVU6" s="29"/>
      <c r="KVV6" s="29"/>
      <c r="KVW6" s="29"/>
      <c r="KVX6" s="29"/>
      <c r="KVY6" s="29"/>
      <c r="KVZ6" s="29"/>
      <c r="KWA6" s="29"/>
      <c r="KWB6" s="29"/>
      <c r="KWC6" s="29"/>
      <c r="KWD6" s="29"/>
      <c r="KWE6" s="29"/>
      <c r="KWF6" s="29"/>
      <c r="KWG6" s="29"/>
      <c r="KWH6" s="29"/>
      <c r="KWI6" s="29"/>
      <c r="KWJ6" s="29"/>
      <c r="KWK6" s="29"/>
      <c r="KWL6" s="29"/>
      <c r="KWM6" s="29"/>
      <c r="KWN6" s="29"/>
      <c r="KWO6" s="29"/>
      <c r="KWP6" s="29"/>
      <c r="KWQ6" s="29"/>
      <c r="KWR6" s="29"/>
      <c r="KWS6" s="29"/>
      <c r="KWT6" s="29"/>
      <c r="KWU6" s="29"/>
      <c r="KWV6" s="29"/>
      <c r="KWW6" s="29"/>
      <c r="KWX6" s="29"/>
      <c r="KWY6" s="29"/>
      <c r="KWZ6" s="29"/>
      <c r="KXA6" s="29"/>
      <c r="KXB6" s="29"/>
      <c r="KXC6" s="29"/>
      <c r="KXD6" s="29"/>
      <c r="KXE6" s="29"/>
      <c r="KXF6" s="29"/>
      <c r="KXG6" s="29"/>
      <c r="KXH6" s="29"/>
      <c r="KXI6" s="29"/>
      <c r="KXJ6" s="29"/>
      <c r="KXK6" s="29"/>
      <c r="KXL6" s="29"/>
      <c r="KXM6" s="29"/>
      <c r="KXN6" s="29"/>
      <c r="KXO6" s="29"/>
      <c r="KXP6" s="29"/>
      <c r="KXQ6" s="29"/>
      <c r="KXR6" s="29"/>
      <c r="KXS6" s="29"/>
      <c r="KXT6" s="29"/>
      <c r="KXU6" s="29"/>
      <c r="KXV6" s="29"/>
      <c r="KXW6" s="29"/>
      <c r="KXX6" s="29"/>
      <c r="KXY6" s="29"/>
      <c r="KXZ6" s="29"/>
      <c r="KYA6" s="29"/>
      <c r="KYB6" s="29"/>
      <c r="KYC6" s="29"/>
      <c r="KYD6" s="29"/>
      <c r="KYE6" s="29"/>
      <c r="KYF6" s="29"/>
      <c r="KYG6" s="29"/>
      <c r="KYH6" s="29"/>
      <c r="KYI6" s="29"/>
      <c r="KYJ6" s="29"/>
      <c r="KYK6" s="29"/>
      <c r="KYL6" s="29"/>
      <c r="KYM6" s="29"/>
      <c r="KYN6" s="29"/>
      <c r="KYO6" s="29"/>
      <c r="KYP6" s="29"/>
      <c r="KYQ6" s="29"/>
      <c r="KYR6" s="29"/>
      <c r="KYS6" s="29"/>
      <c r="KYT6" s="29"/>
      <c r="KYU6" s="29"/>
      <c r="KYV6" s="29"/>
      <c r="KYW6" s="29"/>
      <c r="KYX6" s="29"/>
      <c r="KYY6" s="29"/>
      <c r="KYZ6" s="29"/>
      <c r="KZA6" s="29"/>
      <c r="KZB6" s="29"/>
      <c r="KZC6" s="29"/>
      <c r="KZD6" s="29"/>
      <c r="KZE6" s="29"/>
      <c r="KZF6" s="29"/>
      <c r="KZG6" s="29"/>
      <c r="KZH6" s="29"/>
      <c r="KZI6" s="29"/>
      <c r="KZJ6" s="29"/>
      <c r="KZK6" s="29"/>
      <c r="KZL6" s="29"/>
      <c r="KZM6" s="29"/>
      <c r="KZN6" s="29"/>
      <c r="KZO6" s="29"/>
      <c r="KZP6" s="29"/>
      <c r="KZQ6" s="29"/>
      <c r="KZR6" s="29"/>
      <c r="KZS6" s="29"/>
      <c r="KZT6" s="29"/>
      <c r="KZU6" s="29"/>
      <c r="KZV6" s="29"/>
      <c r="KZW6" s="29"/>
      <c r="KZX6" s="29"/>
      <c r="KZY6" s="29"/>
      <c r="KZZ6" s="29"/>
      <c r="LAA6" s="29"/>
      <c r="LAB6" s="29"/>
      <c r="LAC6" s="29"/>
      <c r="LAD6" s="29"/>
      <c r="LAE6" s="29"/>
      <c r="LAF6" s="29"/>
      <c r="LAG6" s="29"/>
      <c r="LAH6" s="29"/>
      <c r="LAI6" s="29"/>
      <c r="LAJ6" s="29"/>
      <c r="LAK6" s="29"/>
      <c r="LAL6" s="29"/>
      <c r="LAM6" s="29"/>
      <c r="LAN6" s="29"/>
      <c r="LAO6" s="29"/>
      <c r="LAP6" s="29"/>
      <c r="LAQ6" s="29"/>
      <c r="LAR6" s="29"/>
      <c r="LAS6" s="29"/>
      <c r="LAT6" s="29"/>
      <c r="LAU6" s="29"/>
      <c r="LAV6" s="29"/>
      <c r="LAW6" s="29"/>
      <c r="LAX6" s="29"/>
      <c r="LAY6" s="29"/>
      <c r="LAZ6" s="29"/>
      <c r="LBA6" s="29"/>
      <c r="LBB6" s="29"/>
      <c r="LBC6" s="29"/>
      <c r="LBD6" s="29"/>
      <c r="LBE6" s="29"/>
      <c r="LBF6" s="29"/>
      <c r="LBG6" s="29"/>
      <c r="LBH6" s="29"/>
      <c r="LBI6" s="29"/>
      <c r="LBJ6" s="29"/>
      <c r="LBK6" s="29"/>
      <c r="LBL6" s="29"/>
      <c r="LBM6" s="29"/>
      <c r="LBN6" s="29"/>
      <c r="LBO6" s="29"/>
      <c r="LBP6" s="29"/>
      <c r="LBQ6" s="29"/>
      <c r="LBR6" s="29"/>
      <c r="LBS6" s="29"/>
      <c r="LBT6" s="29"/>
      <c r="LBU6" s="29"/>
      <c r="LBV6" s="29"/>
      <c r="LBW6" s="29"/>
      <c r="LBX6" s="29"/>
      <c r="LBY6" s="29"/>
      <c r="LBZ6" s="29"/>
      <c r="LCA6" s="29"/>
      <c r="LCB6" s="29"/>
      <c r="LCC6" s="29"/>
      <c r="LCD6" s="29"/>
      <c r="LCE6" s="29"/>
      <c r="LCF6" s="29"/>
      <c r="LCG6" s="29"/>
      <c r="LCH6" s="29"/>
      <c r="LCI6" s="29"/>
      <c r="LCJ6" s="29"/>
      <c r="LCK6" s="29"/>
      <c r="LCL6" s="29"/>
      <c r="LCM6" s="29"/>
      <c r="LCN6" s="29"/>
      <c r="LCO6" s="29"/>
      <c r="LCP6" s="29"/>
      <c r="LCQ6" s="29"/>
      <c r="LCR6" s="29"/>
      <c r="LCS6" s="29"/>
      <c r="LCT6" s="29"/>
      <c r="LCU6" s="29"/>
      <c r="LCV6" s="29"/>
      <c r="LCW6" s="29"/>
      <c r="LCX6" s="29"/>
      <c r="LCY6" s="29"/>
      <c r="LCZ6" s="29"/>
      <c r="LDA6" s="29"/>
      <c r="LDB6" s="29"/>
      <c r="LDC6" s="29"/>
      <c r="LDD6" s="29"/>
      <c r="LDE6" s="29"/>
      <c r="LDF6" s="29"/>
      <c r="LDG6" s="29"/>
      <c r="LDH6" s="29"/>
      <c r="LDI6" s="29"/>
      <c r="LDJ6" s="29"/>
      <c r="LDK6" s="29"/>
      <c r="LDL6" s="29"/>
      <c r="LDM6" s="29"/>
      <c r="LDN6" s="29"/>
      <c r="LDO6" s="29"/>
      <c r="LDP6" s="29"/>
      <c r="LDQ6" s="29"/>
      <c r="LDR6" s="29"/>
      <c r="LDS6" s="29"/>
      <c r="LDT6" s="29"/>
      <c r="LDU6" s="29"/>
      <c r="LDV6" s="29"/>
      <c r="LDW6" s="29"/>
      <c r="LDX6" s="29"/>
      <c r="LDY6" s="29"/>
      <c r="LDZ6" s="29"/>
      <c r="LEA6" s="29"/>
      <c r="LEB6" s="29"/>
      <c r="LEC6" s="29"/>
      <c r="LED6" s="29"/>
      <c r="LEE6" s="29"/>
      <c r="LEF6" s="29"/>
      <c r="LEG6" s="29"/>
      <c r="LEH6" s="29"/>
      <c r="LEI6" s="29"/>
      <c r="LEJ6" s="29"/>
      <c r="LEK6" s="29"/>
      <c r="LEL6" s="29"/>
      <c r="LEM6" s="29"/>
      <c r="LEN6" s="29"/>
      <c r="LEO6" s="29"/>
      <c r="LEP6" s="29"/>
      <c r="LEQ6" s="29"/>
      <c r="LER6" s="29"/>
      <c r="LES6" s="29"/>
      <c r="LET6" s="29"/>
      <c r="LEU6" s="29"/>
      <c r="LEV6" s="29"/>
      <c r="LEW6" s="29"/>
      <c r="LEX6" s="29"/>
      <c r="LEY6" s="29"/>
      <c r="LEZ6" s="29"/>
      <c r="LFA6" s="29"/>
      <c r="LFB6" s="29"/>
      <c r="LFC6" s="29"/>
      <c r="LFD6" s="29"/>
      <c r="LFE6" s="29"/>
      <c r="LFF6" s="29"/>
      <c r="LFG6" s="29"/>
      <c r="LFH6" s="29"/>
      <c r="LFI6" s="29"/>
      <c r="LFJ6" s="29"/>
      <c r="LFK6" s="29"/>
      <c r="LFL6" s="29"/>
      <c r="LFM6" s="29"/>
      <c r="LFN6" s="29"/>
      <c r="LFO6" s="29"/>
      <c r="LFP6" s="29"/>
      <c r="LFQ6" s="29"/>
      <c r="LFR6" s="29"/>
      <c r="LFS6" s="29"/>
      <c r="LFT6" s="29"/>
      <c r="LFU6" s="29"/>
      <c r="LFV6" s="29"/>
      <c r="LFW6" s="29"/>
      <c r="LFX6" s="29"/>
      <c r="LFY6" s="29"/>
      <c r="LFZ6" s="29"/>
      <c r="LGA6" s="29"/>
      <c r="LGB6" s="29"/>
      <c r="LGC6" s="29"/>
      <c r="LGD6" s="29"/>
      <c r="LGE6" s="29"/>
      <c r="LGF6" s="29"/>
      <c r="LGG6" s="29"/>
      <c r="LGH6" s="29"/>
      <c r="LGI6" s="29"/>
      <c r="LGJ6" s="29"/>
      <c r="LGK6" s="29"/>
      <c r="LGL6" s="29"/>
      <c r="LGM6" s="29"/>
      <c r="LGN6" s="29"/>
      <c r="LGO6" s="29"/>
      <c r="LGP6" s="29"/>
      <c r="LGQ6" s="29"/>
      <c r="LGR6" s="29"/>
      <c r="LGS6" s="29"/>
      <c r="LGT6" s="29"/>
      <c r="LGU6" s="29"/>
      <c r="LGV6" s="29"/>
      <c r="LGW6" s="29"/>
      <c r="LGX6" s="29"/>
      <c r="LGY6" s="29"/>
      <c r="LGZ6" s="29"/>
      <c r="LHA6" s="29"/>
      <c r="LHB6" s="29"/>
      <c r="LHC6" s="29"/>
      <c r="LHD6" s="29"/>
      <c r="LHE6" s="29"/>
      <c r="LHF6" s="29"/>
      <c r="LHG6" s="29"/>
      <c r="LHH6" s="29"/>
      <c r="LHI6" s="29"/>
      <c r="LHJ6" s="29"/>
      <c r="LHK6" s="29"/>
      <c r="LHL6" s="29"/>
      <c r="LHM6" s="29"/>
      <c r="LHN6" s="29"/>
      <c r="LHO6" s="29"/>
      <c r="LHP6" s="29"/>
      <c r="LHQ6" s="29"/>
      <c r="LHR6" s="29"/>
      <c r="LHS6" s="29"/>
      <c r="LHT6" s="29"/>
      <c r="LHU6" s="29"/>
      <c r="LHV6" s="29"/>
      <c r="LHW6" s="29"/>
      <c r="LHX6" s="29"/>
      <c r="LHY6" s="29"/>
      <c r="LHZ6" s="29"/>
      <c r="LIA6" s="29"/>
      <c r="LIB6" s="29"/>
      <c r="LIC6" s="29"/>
      <c r="LID6" s="29"/>
      <c r="LIE6" s="29"/>
      <c r="LIF6" s="29"/>
      <c r="LIG6" s="29"/>
      <c r="LIH6" s="29"/>
      <c r="LII6" s="29"/>
      <c r="LIJ6" s="29"/>
      <c r="LIK6" s="29"/>
      <c r="LIL6" s="29"/>
      <c r="LIM6" s="29"/>
      <c r="LIN6" s="29"/>
      <c r="LIO6" s="29"/>
      <c r="LIP6" s="29"/>
      <c r="LIQ6" s="29"/>
      <c r="LIR6" s="29"/>
      <c r="LIS6" s="29"/>
      <c r="LIT6" s="29"/>
      <c r="LIU6" s="29"/>
      <c r="LIV6" s="29"/>
      <c r="LIW6" s="29"/>
      <c r="LIX6" s="29"/>
      <c r="LIY6" s="29"/>
      <c r="LIZ6" s="29"/>
      <c r="LJA6" s="29"/>
      <c r="LJB6" s="29"/>
      <c r="LJC6" s="29"/>
      <c r="LJD6" s="29"/>
      <c r="LJE6" s="29"/>
      <c r="LJF6" s="29"/>
      <c r="LJG6" s="29"/>
      <c r="LJH6" s="29"/>
      <c r="LJI6" s="29"/>
      <c r="LJJ6" s="29"/>
      <c r="LJK6" s="29"/>
      <c r="LJL6" s="29"/>
      <c r="LJM6" s="29"/>
      <c r="LJN6" s="29"/>
      <c r="LJO6" s="29"/>
      <c r="LJP6" s="29"/>
      <c r="LJQ6" s="29"/>
      <c r="LJR6" s="29"/>
      <c r="LJS6" s="29"/>
      <c r="LJT6" s="29"/>
      <c r="LJU6" s="29"/>
      <c r="LJV6" s="29"/>
      <c r="LJW6" s="29"/>
      <c r="LJX6" s="29"/>
      <c r="LJY6" s="29"/>
      <c r="LJZ6" s="29"/>
      <c r="LKA6" s="29"/>
      <c r="LKB6" s="29"/>
      <c r="LKC6" s="29"/>
      <c r="LKD6" s="29"/>
      <c r="LKE6" s="29"/>
      <c r="LKF6" s="29"/>
      <c r="LKG6" s="29"/>
      <c r="LKH6" s="29"/>
      <c r="LKI6" s="29"/>
      <c r="LKJ6" s="29"/>
      <c r="LKK6" s="29"/>
      <c r="LKL6" s="29"/>
      <c r="LKM6" s="29"/>
      <c r="LKN6" s="29"/>
      <c r="LKO6" s="29"/>
      <c r="LKP6" s="29"/>
      <c r="LKQ6" s="29"/>
      <c r="LKR6" s="29"/>
      <c r="LKS6" s="29"/>
      <c r="LKT6" s="29"/>
      <c r="LKU6" s="29"/>
      <c r="LKV6" s="29"/>
      <c r="LKW6" s="29"/>
      <c r="LKX6" s="29"/>
      <c r="LKY6" s="29"/>
      <c r="LKZ6" s="29"/>
      <c r="LLA6" s="29"/>
      <c r="LLB6" s="29"/>
      <c r="LLC6" s="29"/>
      <c r="LLD6" s="29"/>
      <c r="LLE6" s="29"/>
      <c r="LLF6" s="29"/>
      <c r="LLG6" s="29"/>
      <c r="LLH6" s="29"/>
      <c r="LLI6" s="29"/>
      <c r="LLJ6" s="29"/>
      <c r="LLK6" s="29"/>
      <c r="LLL6" s="29"/>
      <c r="LLM6" s="29"/>
      <c r="LLN6" s="29"/>
      <c r="LLO6" s="29"/>
      <c r="LLP6" s="29"/>
      <c r="LLQ6" s="29"/>
      <c r="LLR6" s="29"/>
      <c r="LLS6" s="29"/>
      <c r="LLT6" s="29"/>
      <c r="LLU6" s="29"/>
      <c r="LLV6" s="29"/>
      <c r="LLW6" s="29"/>
      <c r="LLX6" s="29"/>
      <c r="LLY6" s="29"/>
      <c r="LLZ6" s="29"/>
      <c r="LMA6" s="29"/>
      <c r="LMB6" s="29"/>
      <c r="LMC6" s="29"/>
      <c r="LMD6" s="29"/>
      <c r="LME6" s="29"/>
      <c r="LMF6" s="29"/>
      <c r="LMG6" s="29"/>
      <c r="LMH6" s="29"/>
      <c r="LMI6" s="29"/>
      <c r="LMJ6" s="29"/>
      <c r="LMK6" s="29"/>
      <c r="LML6" s="29"/>
      <c r="LMM6" s="29"/>
      <c r="LMN6" s="29"/>
      <c r="LMO6" s="29"/>
      <c r="LMP6" s="29"/>
      <c r="LMQ6" s="29"/>
      <c r="LMR6" s="29"/>
      <c r="LMS6" s="29"/>
      <c r="LMT6" s="29"/>
      <c r="LMU6" s="29"/>
      <c r="LMV6" s="29"/>
      <c r="LMW6" s="29"/>
      <c r="LMX6" s="29"/>
      <c r="LMY6" s="29"/>
      <c r="LMZ6" s="29"/>
      <c r="LNA6" s="29"/>
      <c r="LNB6" s="29"/>
      <c r="LNC6" s="29"/>
      <c r="LND6" s="29"/>
      <c r="LNE6" s="29"/>
      <c r="LNF6" s="29"/>
      <c r="LNG6" s="29"/>
      <c r="LNH6" s="29"/>
      <c r="LNI6" s="29"/>
      <c r="LNJ6" s="29"/>
      <c r="LNK6" s="29"/>
      <c r="LNL6" s="29"/>
      <c r="LNM6" s="29"/>
      <c r="LNN6" s="29"/>
      <c r="LNO6" s="29"/>
      <c r="LNP6" s="29"/>
      <c r="LNQ6" s="29"/>
      <c r="LNR6" s="29"/>
      <c r="LNS6" s="29"/>
      <c r="LNT6" s="29"/>
      <c r="LNU6" s="29"/>
      <c r="LNV6" s="29"/>
      <c r="LNW6" s="29"/>
      <c r="LNX6" s="29"/>
      <c r="LNY6" s="29"/>
      <c r="LNZ6" s="29"/>
      <c r="LOA6" s="29"/>
      <c r="LOB6" s="29"/>
      <c r="LOC6" s="29"/>
      <c r="LOD6" s="29"/>
      <c r="LOE6" s="29"/>
      <c r="LOF6" s="29"/>
      <c r="LOG6" s="29"/>
      <c r="LOH6" s="29"/>
      <c r="LOI6" s="29"/>
      <c r="LOJ6" s="29"/>
      <c r="LOK6" s="29"/>
      <c r="LOL6" s="29"/>
      <c r="LOM6" s="29"/>
      <c r="LON6" s="29"/>
      <c r="LOO6" s="29"/>
      <c r="LOP6" s="29"/>
      <c r="LOQ6" s="29"/>
      <c r="LOR6" s="29"/>
      <c r="LOS6" s="29"/>
      <c r="LOT6" s="29"/>
      <c r="LOU6" s="29"/>
      <c r="LOV6" s="29"/>
      <c r="LOW6" s="29"/>
      <c r="LOX6" s="29"/>
      <c r="LOY6" s="29"/>
      <c r="LOZ6" s="29"/>
      <c r="LPA6" s="29"/>
      <c r="LPB6" s="29"/>
      <c r="LPC6" s="29"/>
      <c r="LPD6" s="29"/>
      <c r="LPE6" s="29"/>
      <c r="LPF6" s="29"/>
      <c r="LPG6" s="29"/>
      <c r="LPH6" s="29"/>
      <c r="LPI6" s="29"/>
      <c r="LPJ6" s="29"/>
      <c r="LPK6" s="29"/>
      <c r="LPL6" s="29"/>
      <c r="LPM6" s="29"/>
      <c r="LPN6" s="29"/>
      <c r="LPO6" s="29"/>
      <c r="LPP6" s="29"/>
      <c r="LPQ6" s="29"/>
      <c r="LPR6" s="29"/>
      <c r="LPS6" s="29"/>
      <c r="LPT6" s="29"/>
      <c r="LPU6" s="29"/>
      <c r="LPV6" s="29"/>
      <c r="LPW6" s="29"/>
      <c r="LPX6" s="29"/>
      <c r="LPY6" s="29"/>
      <c r="LPZ6" s="29"/>
      <c r="LQA6" s="29"/>
      <c r="LQB6" s="29"/>
      <c r="LQC6" s="29"/>
      <c r="LQD6" s="29"/>
      <c r="LQE6" s="29"/>
      <c r="LQF6" s="29"/>
      <c r="LQG6" s="29"/>
      <c r="LQH6" s="29"/>
      <c r="LQI6" s="29"/>
      <c r="LQJ6" s="29"/>
      <c r="LQK6" s="29"/>
      <c r="LQL6" s="29"/>
      <c r="LQM6" s="29"/>
      <c r="LQN6" s="29"/>
      <c r="LQO6" s="29"/>
      <c r="LQP6" s="29"/>
      <c r="LQQ6" s="29"/>
      <c r="LQR6" s="29"/>
      <c r="LQS6" s="29"/>
      <c r="LQT6" s="29"/>
      <c r="LQU6" s="29"/>
      <c r="LQV6" s="29"/>
      <c r="LQW6" s="29"/>
      <c r="LQX6" s="29"/>
      <c r="LQY6" s="29"/>
      <c r="LQZ6" s="29"/>
      <c r="LRA6" s="29"/>
      <c r="LRB6" s="29"/>
      <c r="LRC6" s="29"/>
      <c r="LRD6" s="29"/>
      <c r="LRE6" s="29"/>
      <c r="LRF6" s="29"/>
      <c r="LRG6" s="29"/>
      <c r="LRH6" s="29"/>
      <c r="LRI6" s="29"/>
      <c r="LRJ6" s="29"/>
      <c r="LRK6" s="29"/>
      <c r="LRL6" s="29"/>
      <c r="LRM6" s="29"/>
      <c r="LRN6" s="29"/>
      <c r="LRO6" s="29"/>
      <c r="LRP6" s="29"/>
      <c r="LRQ6" s="29"/>
      <c r="LRR6" s="29"/>
      <c r="LRS6" s="29"/>
      <c r="LRT6" s="29"/>
      <c r="LRU6" s="29"/>
      <c r="LRV6" s="29"/>
      <c r="LRW6" s="29"/>
      <c r="LRX6" s="29"/>
      <c r="LRY6" s="29"/>
      <c r="LRZ6" s="29"/>
      <c r="LSA6" s="29"/>
      <c r="LSB6" s="29"/>
      <c r="LSC6" s="29"/>
      <c r="LSD6" s="29"/>
      <c r="LSE6" s="29"/>
      <c r="LSF6" s="29"/>
      <c r="LSG6" s="29"/>
      <c r="LSH6" s="29"/>
      <c r="LSI6" s="29"/>
      <c r="LSJ6" s="29"/>
      <c r="LSK6" s="29"/>
      <c r="LSL6" s="29"/>
      <c r="LSM6" s="29"/>
      <c r="LSN6" s="29"/>
      <c r="LSO6" s="29"/>
      <c r="LSP6" s="29"/>
      <c r="LSQ6" s="29"/>
      <c r="LSR6" s="29"/>
      <c r="LSS6" s="29"/>
      <c r="LST6" s="29"/>
      <c r="LSU6" s="29"/>
      <c r="LSV6" s="29"/>
      <c r="LSW6" s="29"/>
      <c r="LSX6" s="29"/>
      <c r="LSY6" s="29"/>
      <c r="LSZ6" s="29"/>
      <c r="LTA6" s="29"/>
      <c r="LTB6" s="29"/>
      <c r="LTC6" s="29"/>
      <c r="LTD6" s="29"/>
      <c r="LTE6" s="29"/>
      <c r="LTF6" s="29"/>
      <c r="LTG6" s="29"/>
      <c r="LTH6" s="29"/>
      <c r="LTI6" s="29"/>
      <c r="LTJ6" s="29"/>
      <c r="LTK6" s="29"/>
      <c r="LTL6" s="29"/>
      <c r="LTM6" s="29"/>
      <c r="LTN6" s="29"/>
      <c r="LTO6" s="29"/>
      <c r="LTP6" s="29"/>
      <c r="LTQ6" s="29"/>
      <c r="LTR6" s="29"/>
      <c r="LTS6" s="29"/>
      <c r="LTT6" s="29"/>
      <c r="LTU6" s="29"/>
      <c r="LTV6" s="29"/>
      <c r="LTW6" s="29"/>
      <c r="LTX6" s="29"/>
      <c r="LTY6" s="29"/>
      <c r="LTZ6" s="29"/>
      <c r="LUA6" s="29"/>
      <c r="LUB6" s="29"/>
      <c r="LUC6" s="29"/>
      <c r="LUD6" s="29"/>
      <c r="LUE6" s="29"/>
      <c r="LUF6" s="29"/>
      <c r="LUG6" s="29"/>
      <c r="LUH6" s="29"/>
      <c r="LUI6" s="29"/>
      <c r="LUJ6" s="29"/>
      <c r="LUK6" s="29"/>
      <c r="LUL6" s="29"/>
      <c r="LUM6" s="29"/>
      <c r="LUN6" s="29"/>
      <c r="LUO6" s="29"/>
      <c r="LUP6" s="29"/>
      <c r="LUQ6" s="29"/>
      <c r="LUR6" s="29"/>
      <c r="LUS6" s="29"/>
      <c r="LUT6" s="29"/>
      <c r="LUU6" s="29"/>
      <c r="LUV6" s="29"/>
      <c r="LUW6" s="29"/>
      <c r="LUX6" s="29"/>
      <c r="LUY6" s="29"/>
      <c r="LUZ6" s="29"/>
      <c r="LVA6" s="29"/>
      <c r="LVB6" s="29"/>
      <c r="LVC6" s="29"/>
      <c r="LVD6" s="29"/>
      <c r="LVE6" s="29"/>
      <c r="LVF6" s="29"/>
      <c r="LVG6" s="29"/>
      <c r="LVH6" s="29"/>
      <c r="LVI6" s="29"/>
      <c r="LVJ6" s="29"/>
      <c r="LVK6" s="29"/>
      <c r="LVL6" s="29"/>
      <c r="LVM6" s="29"/>
      <c r="LVN6" s="29"/>
      <c r="LVO6" s="29"/>
      <c r="LVP6" s="29"/>
      <c r="LVQ6" s="29"/>
      <c r="LVR6" s="29"/>
      <c r="LVS6" s="29"/>
      <c r="LVT6" s="29"/>
      <c r="LVU6" s="29"/>
      <c r="LVV6" s="29"/>
      <c r="LVW6" s="29"/>
      <c r="LVX6" s="29"/>
      <c r="LVY6" s="29"/>
      <c r="LVZ6" s="29"/>
      <c r="LWA6" s="29"/>
      <c r="LWB6" s="29"/>
      <c r="LWC6" s="29"/>
      <c r="LWD6" s="29"/>
      <c r="LWE6" s="29"/>
      <c r="LWF6" s="29"/>
      <c r="LWG6" s="29"/>
      <c r="LWH6" s="29"/>
      <c r="LWI6" s="29"/>
      <c r="LWJ6" s="29"/>
      <c r="LWK6" s="29"/>
      <c r="LWL6" s="29"/>
      <c r="LWM6" s="29"/>
      <c r="LWN6" s="29"/>
      <c r="LWO6" s="29"/>
      <c r="LWP6" s="29"/>
      <c r="LWQ6" s="29"/>
      <c r="LWR6" s="29"/>
      <c r="LWS6" s="29"/>
      <c r="LWT6" s="29"/>
      <c r="LWU6" s="29"/>
      <c r="LWV6" s="29"/>
      <c r="LWW6" s="29"/>
      <c r="LWX6" s="29"/>
      <c r="LWY6" s="29"/>
      <c r="LWZ6" s="29"/>
      <c r="LXA6" s="29"/>
      <c r="LXB6" s="29"/>
      <c r="LXC6" s="29"/>
      <c r="LXD6" s="29"/>
      <c r="LXE6" s="29"/>
      <c r="LXF6" s="29"/>
      <c r="LXG6" s="29"/>
      <c r="LXH6" s="29"/>
      <c r="LXI6" s="29"/>
      <c r="LXJ6" s="29"/>
      <c r="LXK6" s="29"/>
      <c r="LXL6" s="29"/>
      <c r="LXM6" s="29"/>
      <c r="LXN6" s="29"/>
      <c r="LXO6" s="29"/>
      <c r="LXP6" s="29"/>
      <c r="LXQ6" s="29"/>
      <c r="LXR6" s="29"/>
      <c r="LXS6" s="29"/>
      <c r="LXT6" s="29"/>
      <c r="LXU6" s="29"/>
      <c r="LXV6" s="29"/>
      <c r="LXW6" s="29"/>
      <c r="LXX6" s="29"/>
      <c r="LXY6" s="29"/>
      <c r="LXZ6" s="29"/>
      <c r="LYA6" s="29"/>
      <c r="LYB6" s="29"/>
      <c r="LYC6" s="29"/>
      <c r="LYD6" s="29"/>
      <c r="LYE6" s="29"/>
      <c r="LYF6" s="29"/>
      <c r="LYG6" s="29"/>
      <c r="LYH6" s="29"/>
      <c r="LYI6" s="29"/>
      <c r="LYJ6" s="29"/>
      <c r="LYK6" s="29"/>
      <c r="LYL6" s="29"/>
      <c r="LYM6" s="29"/>
      <c r="LYN6" s="29"/>
      <c r="LYO6" s="29"/>
      <c r="LYP6" s="29"/>
      <c r="LYQ6" s="29"/>
      <c r="LYR6" s="29"/>
      <c r="LYS6" s="29"/>
      <c r="LYT6" s="29"/>
      <c r="LYU6" s="29"/>
      <c r="LYV6" s="29"/>
      <c r="LYW6" s="29"/>
      <c r="LYX6" s="29"/>
      <c r="LYY6" s="29"/>
      <c r="LYZ6" s="29"/>
      <c r="LZA6" s="29"/>
      <c r="LZB6" s="29"/>
      <c r="LZC6" s="29"/>
      <c r="LZD6" s="29"/>
      <c r="LZE6" s="29"/>
      <c r="LZF6" s="29"/>
      <c r="LZG6" s="29"/>
      <c r="LZH6" s="29"/>
      <c r="LZI6" s="29"/>
      <c r="LZJ6" s="29"/>
      <c r="LZK6" s="29"/>
      <c r="LZL6" s="29"/>
      <c r="LZM6" s="29"/>
      <c r="LZN6" s="29"/>
      <c r="LZO6" s="29"/>
      <c r="LZP6" s="29"/>
      <c r="LZQ6" s="29"/>
      <c r="LZR6" s="29"/>
      <c r="LZS6" s="29"/>
      <c r="LZT6" s="29"/>
      <c r="LZU6" s="29"/>
      <c r="LZV6" s="29"/>
      <c r="LZW6" s="29"/>
      <c r="LZX6" s="29"/>
      <c r="LZY6" s="29"/>
      <c r="LZZ6" s="29"/>
      <c r="MAA6" s="29"/>
      <c r="MAB6" s="29"/>
      <c r="MAC6" s="29"/>
      <c r="MAD6" s="29"/>
      <c r="MAE6" s="29"/>
      <c r="MAF6" s="29"/>
      <c r="MAG6" s="29"/>
      <c r="MAH6" s="29"/>
      <c r="MAI6" s="29"/>
      <c r="MAJ6" s="29"/>
      <c r="MAK6" s="29"/>
      <c r="MAL6" s="29"/>
      <c r="MAM6" s="29"/>
      <c r="MAN6" s="29"/>
      <c r="MAO6" s="29"/>
      <c r="MAP6" s="29"/>
      <c r="MAQ6" s="29"/>
      <c r="MAR6" s="29"/>
      <c r="MAS6" s="29"/>
      <c r="MAT6" s="29"/>
      <c r="MAU6" s="29"/>
      <c r="MAV6" s="29"/>
      <c r="MAW6" s="29"/>
      <c r="MAX6" s="29"/>
      <c r="MAY6" s="29"/>
      <c r="MAZ6" s="29"/>
      <c r="MBA6" s="29"/>
      <c r="MBB6" s="29"/>
      <c r="MBC6" s="29"/>
      <c r="MBD6" s="29"/>
      <c r="MBE6" s="29"/>
      <c r="MBF6" s="29"/>
      <c r="MBG6" s="29"/>
      <c r="MBH6" s="29"/>
      <c r="MBI6" s="29"/>
      <c r="MBJ6" s="29"/>
      <c r="MBK6" s="29"/>
      <c r="MBL6" s="29"/>
      <c r="MBM6" s="29"/>
      <c r="MBN6" s="29"/>
      <c r="MBO6" s="29"/>
      <c r="MBP6" s="29"/>
      <c r="MBQ6" s="29"/>
      <c r="MBR6" s="29"/>
      <c r="MBS6" s="29"/>
      <c r="MBT6" s="29"/>
      <c r="MBU6" s="29"/>
      <c r="MBV6" s="29"/>
      <c r="MBW6" s="29"/>
      <c r="MBX6" s="29"/>
      <c r="MBY6" s="29"/>
      <c r="MBZ6" s="29"/>
      <c r="MCA6" s="29"/>
      <c r="MCB6" s="29"/>
      <c r="MCC6" s="29"/>
      <c r="MCD6" s="29"/>
      <c r="MCE6" s="29"/>
      <c r="MCF6" s="29"/>
      <c r="MCG6" s="29"/>
      <c r="MCH6" s="29"/>
      <c r="MCI6" s="29"/>
      <c r="MCJ6" s="29"/>
      <c r="MCK6" s="29"/>
      <c r="MCL6" s="29"/>
      <c r="MCM6" s="29"/>
      <c r="MCN6" s="29"/>
      <c r="MCO6" s="29"/>
      <c r="MCP6" s="29"/>
      <c r="MCQ6" s="29"/>
      <c r="MCR6" s="29"/>
      <c r="MCS6" s="29"/>
      <c r="MCT6" s="29"/>
      <c r="MCU6" s="29"/>
      <c r="MCV6" s="29"/>
      <c r="MCW6" s="29"/>
      <c r="MCX6" s="29"/>
      <c r="MCY6" s="29"/>
      <c r="MCZ6" s="29"/>
      <c r="MDA6" s="29"/>
      <c r="MDB6" s="29"/>
      <c r="MDC6" s="29"/>
      <c r="MDD6" s="29"/>
      <c r="MDE6" s="29"/>
      <c r="MDF6" s="29"/>
      <c r="MDG6" s="29"/>
      <c r="MDH6" s="29"/>
      <c r="MDI6" s="29"/>
      <c r="MDJ6" s="29"/>
      <c r="MDK6" s="29"/>
      <c r="MDL6" s="29"/>
      <c r="MDM6" s="29"/>
      <c r="MDN6" s="29"/>
      <c r="MDO6" s="29"/>
      <c r="MDP6" s="29"/>
      <c r="MDQ6" s="29"/>
      <c r="MDR6" s="29"/>
      <c r="MDS6" s="29"/>
      <c r="MDT6" s="29"/>
      <c r="MDU6" s="29"/>
      <c r="MDV6" s="29"/>
      <c r="MDW6" s="29"/>
      <c r="MDX6" s="29"/>
      <c r="MDY6" s="29"/>
      <c r="MDZ6" s="29"/>
      <c r="MEA6" s="29"/>
      <c r="MEB6" s="29"/>
      <c r="MEC6" s="29"/>
      <c r="MED6" s="29"/>
      <c r="MEE6" s="29"/>
      <c r="MEF6" s="29"/>
      <c r="MEG6" s="29"/>
      <c r="MEH6" s="29"/>
      <c r="MEI6" s="29"/>
      <c r="MEJ6" s="29"/>
      <c r="MEK6" s="29"/>
      <c r="MEL6" s="29"/>
      <c r="MEM6" s="29"/>
      <c r="MEN6" s="29"/>
      <c r="MEO6" s="29"/>
      <c r="MEP6" s="29"/>
      <c r="MEQ6" s="29"/>
      <c r="MER6" s="29"/>
      <c r="MES6" s="29"/>
      <c r="MET6" s="29"/>
      <c r="MEU6" s="29"/>
      <c r="MEV6" s="29"/>
      <c r="MEW6" s="29"/>
      <c r="MEX6" s="29"/>
      <c r="MEY6" s="29"/>
      <c r="MEZ6" s="29"/>
      <c r="MFA6" s="29"/>
      <c r="MFB6" s="29"/>
      <c r="MFC6" s="29"/>
      <c r="MFD6" s="29"/>
      <c r="MFE6" s="29"/>
      <c r="MFF6" s="29"/>
      <c r="MFG6" s="29"/>
      <c r="MFH6" s="29"/>
      <c r="MFI6" s="29"/>
      <c r="MFJ6" s="29"/>
      <c r="MFK6" s="29"/>
      <c r="MFL6" s="29"/>
      <c r="MFM6" s="29"/>
      <c r="MFN6" s="29"/>
      <c r="MFO6" s="29"/>
      <c r="MFP6" s="29"/>
      <c r="MFQ6" s="29"/>
      <c r="MFR6" s="29"/>
      <c r="MFS6" s="29"/>
      <c r="MFT6" s="29"/>
      <c r="MFU6" s="29"/>
      <c r="MFV6" s="29"/>
      <c r="MFW6" s="29"/>
      <c r="MFX6" s="29"/>
      <c r="MFY6" s="29"/>
      <c r="MFZ6" s="29"/>
      <c r="MGA6" s="29"/>
      <c r="MGB6" s="29"/>
      <c r="MGC6" s="29"/>
      <c r="MGD6" s="29"/>
      <c r="MGE6" s="29"/>
      <c r="MGF6" s="29"/>
      <c r="MGG6" s="29"/>
      <c r="MGH6" s="29"/>
      <c r="MGI6" s="29"/>
      <c r="MGJ6" s="29"/>
      <c r="MGK6" s="29"/>
      <c r="MGL6" s="29"/>
      <c r="MGM6" s="29"/>
      <c r="MGN6" s="29"/>
      <c r="MGO6" s="29"/>
      <c r="MGP6" s="29"/>
      <c r="MGQ6" s="29"/>
      <c r="MGR6" s="29"/>
      <c r="MGS6" s="29"/>
      <c r="MGT6" s="29"/>
      <c r="MGU6" s="29"/>
      <c r="MGV6" s="29"/>
      <c r="MGW6" s="29"/>
      <c r="MGX6" s="29"/>
      <c r="MGY6" s="29"/>
      <c r="MGZ6" s="29"/>
      <c r="MHA6" s="29"/>
      <c r="MHB6" s="29"/>
      <c r="MHC6" s="29"/>
      <c r="MHD6" s="29"/>
      <c r="MHE6" s="29"/>
      <c r="MHF6" s="29"/>
      <c r="MHG6" s="29"/>
      <c r="MHH6" s="29"/>
      <c r="MHI6" s="29"/>
      <c r="MHJ6" s="29"/>
      <c r="MHK6" s="29"/>
      <c r="MHL6" s="29"/>
      <c r="MHM6" s="29"/>
      <c r="MHN6" s="29"/>
      <c r="MHO6" s="29"/>
      <c r="MHP6" s="29"/>
      <c r="MHQ6" s="29"/>
      <c r="MHR6" s="29"/>
      <c r="MHS6" s="29"/>
      <c r="MHT6" s="29"/>
      <c r="MHU6" s="29"/>
      <c r="MHV6" s="29"/>
      <c r="MHW6" s="29"/>
      <c r="MHX6" s="29"/>
      <c r="MHY6" s="29"/>
      <c r="MHZ6" s="29"/>
      <c r="MIA6" s="29"/>
      <c r="MIB6" s="29"/>
      <c r="MIC6" s="29"/>
      <c r="MID6" s="29"/>
      <c r="MIE6" s="29"/>
      <c r="MIF6" s="29"/>
      <c r="MIG6" s="29"/>
      <c r="MIH6" s="29"/>
      <c r="MII6" s="29"/>
      <c r="MIJ6" s="29"/>
      <c r="MIK6" s="29"/>
      <c r="MIL6" s="29"/>
      <c r="MIM6" s="29"/>
      <c r="MIN6" s="29"/>
      <c r="MIO6" s="29"/>
      <c r="MIP6" s="29"/>
      <c r="MIQ6" s="29"/>
      <c r="MIR6" s="29"/>
      <c r="MIS6" s="29"/>
      <c r="MIT6" s="29"/>
      <c r="MIU6" s="29"/>
      <c r="MIV6" s="29"/>
      <c r="MIW6" s="29"/>
      <c r="MIX6" s="29"/>
      <c r="MIY6" s="29"/>
      <c r="MIZ6" s="29"/>
      <c r="MJA6" s="29"/>
      <c r="MJB6" s="29"/>
      <c r="MJC6" s="29"/>
      <c r="MJD6" s="29"/>
      <c r="MJE6" s="29"/>
      <c r="MJF6" s="29"/>
      <c r="MJG6" s="29"/>
      <c r="MJH6" s="29"/>
      <c r="MJI6" s="29"/>
      <c r="MJJ6" s="29"/>
      <c r="MJK6" s="29"/>
      <c r="MJL6" s="29"/>
      <c r="MJM6" s="29"/>
      <c r="MJN6" s="29"/>
      <c r="MJO6" s="29"/>
      <c r="MJP6" s="29"/>
      <c r="MJQ6" s="29"/>
      <c r="MJR6" s="29"/>
      <c r="MJS6" s="29"/>
      <c r="MJT6" s="29"/>
      <c r="MJU6" s="29"/>
      <c r="MJV6" s="29"/>
      <c r="MJW6" s="29"/>
      <c r="MJX6" s="29"/>
      <c r="MJY6" s="29"/>
      <c r="MJZ6" s="29"/>
      <c r="MKA6" s="29"/>
      <c r="MKB6" s="29"/>
      <c r="MKC6" s="29"/>
      <c r="MKD6" s="29"/>
      <c r="MKE6" s="29"/>
      <c r="MKF6" s="29"/>
      <c r="MKG6" s="29"/>
      <c r="MKH6" s="29"/>
      <c r="MKI6" s="29"/>
      <c r="MKJ6" s="29"/>
      <c r="MKK6" s="29"/>
      <c r="MKL6" s="29"/>
      <c r="MKM6" s="29"/>
      <c r="MKN6" s="29"/>
      <c r="MKO6" s="29"/>
      <c r="MKP6" s="29"/>
      <c r="MKQ6" s="29"/>
      <c r="MKR6" s="29"/>
      <c r="MKS6" s="29"/>
      <c r="MKT6" s="29"/>
      <c r="MKU6" s="29"/>
      <c r="MKV6" s="29"/>
      <c r="MKW6" s="29"/>
      <c r="MKX6" s="29"/>
      <c r="MKY6" s="29"/>
      <c r="MKZ6" s="29"/>
      <c r="MLA6" s="29"/>
      <c r="MLB6" s="29"/>
      <c r="MLC6" s="29"/>
      <c r="MLD6" s="29"/>
      <c r="MLE6" s="29"/>
      <c r="MLF6" s="29"/>
      <c r="MLG6" s="29"/>
      <c r="MLH6" s="29"/>
      <c r="MLI6" s="29"/>
      <c r="MLJ6" s="29"/>
      <c r="MLK6" s="29"/>
      <c r="MLL6" s="29"/>
      <c r="MLM6" s="29"/>
      <c r="MLN6" s="29"/>
      <c r="MLO6" s="29"/>
      <c r="MLP6" s="29"/>
      <c r="MLQ6" s="29"/>
      <c r="MLR6" s="29"/>
      <c r="MLS6" s="29"/>
      <c r="MLT6" s="29"/>
      <c r="MLU6" s="29"/>
      <c r="MLV6" s="29"/>
      <c r="MLW6" s="29"/>
      <c r="MLX6" s="29"/>
      <c r="MLY6" s="29"/>
      <c r="MLZ6" s="29"/>
      <c r="MMA6" s="29"/>
      <c r="MMB6" s="29"/>
      <c r="MMC6" s="29"/>
      <c r="MMD6" s="29"/>
      <c r="MME6" s="29"/>
      <c r="MMF6" s="29"/>
      <c r="MMG6" s="29"/>
      <c r="MMH6" s="29"/>
      <c r="MMI6" s="29"/>
      <c r="MMJ6" s="29"/>
      <c r="MMK6" s="29"/>
      <c r="MML6" s="29"/>
      <c r="MMM6" s="29"/>
      <c r="MMN6" s="29"/>
      <c r="MMO6" s="29"/>
      <c r="MMP6" s="29"/>
      <c r="MMQ6" s="29"/>
      <c r="MMR6" s="29"/>
      <c r="MMS6" s="29"/>
      <c r="MMT6" s="29"/>
      <c r="MMU6" s="29"/>
      <c r="MMV6" s="29"/>
      <c r="MMW6" s="29"/>
      <c r="MMX6" s="29"/>
      <c r="MMY6" s="29"/>
      <c r="MMZ6" s="29"/>
      <c r="MNA6" s="29"/>
      <c r="MNB6" s="29"/>
      <c r="MNC6" s="29"/>
      <c r="MND6" s="29"/>
      <c r="MNE6" s="29"/>
      <c r="MNF6" s="29"/>
      <c r="MNG6" s="29"/>
      <c r="MNH6" s="29"/>
      <c r="MNI6" s="29"/>
      <c r="MNJ6" s="29"/>
      <c r="MNK6" s="29"/>
      <c r="MNL6" s="29"/>
      <c r="MNM6" s="29"/>
      <c r="MNN6" s="29"/>
      <c r="MNO6" s="29"/>
      <c r="MNP6" s="29"/>
      <c r="MNQ6" s="29"/>
      <c r="MNR6" s="29"/>
      <c r="MNS6" s="29"/>
      <c r="MNT6" s="29"/>
      <c r="MNU6" s="29"/>
      <c r="MNV6" s="29"/>
      <c r="MNW6" s="29"/>
      <c r="MNX6" s="29"/>
      <c r="MNY6" s="29"/>
      <c r="MNZ6" s="29"/>
      <c r="MOA6" s="29"/>
      <c r="MOB6" s="29"/>
      <c r="MOC6" s="29"/>
      <c r="MOD6" s="29"/>
      <c r="MOE6" s="29"/>
      <c r="MOF6" s="29"/>
      <c r="MOG6" s="29"/>
      <c r="MOH6" s="29"/>
      <c r="MOI6" s="29"/>
      <c r="MOJ6" s="29"/>
      <c r="MOK6" s="29"/>
      <c r="MOL6" s="29"/>
      <c r="MOM6" s="29"/>
      <c r="MON6" s="29"/>
      <c r="MOO6" s="29"/>
      <c r="MOP6" s="29"/>
      <c r="MOQ6" s="29"/>
      <c r="MOR6" s="29"/>
      <c r="MOS6" s="29"/>
      <c r="MOT6" s="29"/>
      <c r="MOU6" s="29"/>
      <c r="MOV6" s="29"/>
      <c r="MOW6" s="29"/>
      <c r="MOX6" s="29"/>
      <c r="MOY6" s="29"/>
      <c r="MOZ6" s="29"/>
      <c r="MPA6" s="29"/>
      <c r="MPB6" s="29"/>
      <c r="MPC6" s="29"/>
      <c r="MPD6" s="29"/>
      <c r="MPE6" s="29"/>
      <c r="MPF6" s="29"/>
      <c r="MPG6" s="29"/>
      <c r="MPH6" s="29"/>
      <c r="MPI6" s="29"/>
      <c r="MPJ6" s="29"/>
      <c r="MPK6" s="29"/>
      <c r="MPL6" s="29"/>
      <c r="MPM6" s="29"/>
      <c r="MPN6" s="29"/>
      <c r="MPO6" s="29"/>
      <c r="MPP6" s="29"/>
      <c r="MPQ6" s="29"/>
      <c r="MPR6" s="29"/>
      <c r="MPS6" s="29"/>
      <c r="MPT6" s="29"/>
      <c r="MPU6" s="29"/>
      <c r="MPV6" s="29"/>
      <c r="MPW6" s="29"/>
      <c r="MPX6" s="29"/>
      <c r="MPY6" s="29"/>
      <c r="MPZ6" s="29"/>
      <c r="MQA6" s="29"/>
      <c r="MQB6" s="29"/>
      <c r="MQC6" s="29"/>
      <c r="MQD6" s="29"/>
      <c r="MQE6" s="29"/>
      <c r="MQF6" s="29"/>
      <c r="MQG6" s="29"/>
      <c r="MQH6" s="29"/>
      <c r="MQI6" s="29"/>
      <c r="MQJ6" s="29"/>
      <c r="MQK6" s="29"/>
      <c r="MQL6" s="29"/>
      <c r="MQM6" s="29"/>
      <c r="MQN6" s="29"/>
      <c r="MQO6" s="29"/>
      <c r="MQP6" s="29"/>
      <c r="MQQ6" s="29"/>
      <c r="MQR6" s="29"/>
      <c r="MQS6" s="29"/>
      <c r="MQT6" s="29"/>
      <c r="MQU6" s="29"/>
      <c r="MQV6" s="29"/>
      <c r="MQW6" s="29"/>
      <c r="MQX6" s="29"/>
      <c r="MQY6" s="29"/>
      <c r="MQZ6" s="29"/>
      <c r="MRA6" s="29"/>
      <c r="MRB6" s="29"/>
      <c r="MRC6" s="29"/>
      <c r="MRD6" s="29"/>
      <c r="MRE6" s="29"/>
      <c r="MRF6" s="29"/>
      <c r="MRG6" s="29"/>
      <c r="MRH6" s="29"/>
      <c r="MRI6" s="29"/>
      <c r="MRJ6" s="29"/>
      <c r="MRK6" s="29"/>
      <c r="MRL6" s="29"/>
      <c r="MRM6" s="29"/>
      <c r="MRN6" s="29"/>
      <c r="MRO6" s="29"/>
      <c r="MRP6" s="29"/>
      <c r="MRQ6" s="29"/>
      <c r="MRR6" s="29"/>
      <c r="MRS6" s="29"/>
      <c r="MRT6" s="29"/>
      <c r="MRU6" s="29"/>
      <c r="MRV6" s="29"/>
      <c r="MRW6" s="29"/>
      <c r="MRX6" s="29"/>
      <c r="MRY6" s="29"/>
      <c r="MRZ6" s="29"/>
      <c r="MSA6" s="29"/>
      <c r="MSB6" s="29"/>
      <c r="MSC6" s="29"/>
      <c r="MSD6" s="29"/>
      <c r="MSE6" s="29"/>
      <c r="MSF6" s="29"/>
      <c r="MSG6" s="29"/>
      <c r="MSH6" s="29"/>
      <c r="MSI6" s="29"/>
      <c r="MSJ6" s="29"/>
      <c r="MSK6" s="29"/>
      <c r="MSL6" s="29"/>
      <c r="MSM6" s="29"/>
      <c r="MSN6" s="29"/>
      <c r="MSO6" s="29"/>
      <c r="MSP6" s="29"/>
      <c r="MSQ6" s="29"/>
      <c r="MSR6" s="29"/>
      <c r="MSS6" s="29"/>
      <c r="MST6" s="29"/>
      <c r="MSU6" s="29"/>
      <c r="MSV6" s="29"/>
      <c r="MSW6" s="29"/>
      <c r="MSX6" s="29"/>
      <c r="MSY6" s="29"/>
      <c r="MSZ6" s="29"/>
      <c r="MTA6" s="29"/>
      <c r="MTB6" s="29"/>
      <c r="MTC6" s="29"/>
      <c r="MTD6" s="29"/>
      <c r="MTE6" s="29"/>
      <c r="MTF6" s="29"/>
      <c r="MTG6" s="29"/>
      <c r="MTH6" s="29"/>
      <c r="MTI6" s="29"/>
      <c r="MTJ6" s="29"/>
      <c r="MTK6" s="29"/>
      <c r="MTL6" s="29"/>
      <c r="MTM6" s="29"/>
      <c r="MTN6" s="29"/>
      <c r="MTO6" s="29"/>
      <c r="MTP6" s="29"/>
      <c r="MTQ6" s="29"/>
      <c r="MTR6" s="29"/>
      <c r="MTS6" s="29"/>
      <c r="MTT6" s="29"/>
      <c r="MTU6" s="29"/>
      <c r="MTV6" s="29"/>
      <c r="MTW6" s="29"/>
      <c r="MTX6" s="29"/>
      <c r="MTY6" s="29"/>
      <c r="MTZ6" s="29"/>
      <c r="MUA6" s="29"/>
      <c r="MUB6" s="29"/>
      <c r="MUC6" s="29"/>
      <c r="MUD6" s="29"/>
      <c r="MUE6" s="29"/>
      <c r="MUF6" s="29"/>
      <c r="MUG6" s="29"/>
      <c r="MUH6" s="29"/>
      <c r="MUI6" s="29"/>
      <c r="MUJ6" s="29"/>
      <c r="MUK6" s="29"/>
      <c r="MUL6" s="29"/>
      <c r="MUM6" s="29"/>
      <c r="MUN6" s="29"/>
      <c r="MUO6" s="29"/>
      <c r="MUP6" s="29"/>
      <c r="MUQ6" s="29"/>
      <c r="MUR6" s="29"/>
      <c r="MUS6" s="29"/>
      <c r="MUT6" s="29"/>
      <c r="MUU6" s="29"/>
      <c r="MUV6" s="29"/>
      <c r="MUW6" s="29"/>
      <c r="MUX6" s="29"/>
      <c r="MUY6" s="29"/>
      <c r="MUZ6" s="29"/>
      <c r="MVA6" s="29"/>
      <c r="MVB6" s="29"/>
      <c r="MVC6" s="29"/>
      <c r="MVD6" s="29"/>
      <c r="MVE6" s="29"/>
      <c r="MVF6" s="29"/>
      <c r="MVG6" s="29"/>
      <c r="MVH6" s="29"/>
      <c r="MVI6" s="29"/>
      <c r="MVJ6" s="29"/>
      <c r="MVK6" s="29"/>
      <c r="MVL6" s="29"/>
      <c r="MVM6" s="29"/>
      <c r="MVN6" s="29"/>
      <c r="MVO6" s="29"/>
      <c r="MVP6" s="29"/>
      <c r="MVQ6" s="29"/>
      <c r="MVR6" s="29"/>
      <c r="MVS6" s="29"/>
      <c r="MVT6" s="29"/>
      <c r="MVU6" s="29"/>
      <c r="MVV6" s="29"/>
      <c r="MVW6" s="29"/>
      <c r="MVX6" s="29"/>
      <c r="MVY6" s="29"/>
      <c r="MVZ6" s="29"/>
      <c r="MWA6" s="29"/>
      <c r="MWB6" s="29"/>
      <c r="MWC6" s="29"/>
      <c r="MWD6" s="29"/>
      <c r="MWE6" s="29"/>
      <c r="MWF6" s="29"/>
      <c r="MWG6" s="29"/>
      <c r="MWH6" s="29"/>
      <c r="MWI6" s="29"/>
      <c r="MWJ6" s="29"/>
      <c r="MWK6" s="29"/>
      <c r="MWL6" s="29"/>
      <c r="MWM6" s="29"/>
      <c r="MWN6" s="29"/>
      <c r="MWO6" s="29"/>
      <c r="MWP6" s="29"/>
      <c r="MWQ6" s="29"/>
      <c r="MWR6" s="29"/>
      <c r="MWS6" s="29"/>
      <c r="MWT6" s="29"/>
      <c r="MWU6" s="29"/>
      <c r="MWV6" s="29"/>
      <c r="MWW6" s="29"/>
      <c r="MWX6" s="29"/>
      <c r="MWY6" s="29"/>
      <c r="MWZ6" s="29"/>
      <c r="MXA6" s="29"/>
      <c r="MXB6" s="29"/>
      <c r="MXC6" s="29"/>
      <c r="MXD6" s="29"/>
      <c r="MXE6" s="29"/>
      <c r="MXF6" s="29"/>
      <c r="MXG6" s="29"/>
      <c r="MXH6" s="29"/>
      <c r="MXI6" s="29"/>
      <c r="MXJ6" s="29"/>
      <c r="MXK6" s="29"/>
      <c r="MXL6" s="29"/>
      <c r="MXM6" s="29"/>
      <c r="MXN6" s="29"/>
      <c r="MXO6" s="29"/>
      <c r="MXP6" s="29"/>
      <c r="MXQ6" s="29"/>
      <c r="MXR6" s="29"/>
      <c r="MXS6" s="29"/>
      <c r="MXT6" s="29"/>
      <c r="MXU6" s="29"/>
      <c r="MXV6" s="29"/>
      <c r="MXW6" s="29"/>
      <c r="MXX6" s="29"/>
      <c r="MXY6" s="29"/>
      <c r="MXZ6" s="29"/>
      <c r="MYA6" s="29"/>
      <c r="MYB6" s="29"/>
      <c r="MYC6" s="29"/>
      <c r="MYD6" s="29"/>
      <c r="MYE6" s="29"/>
      <c r="MYF6" s="29"/>
      <c r="MYG6" s="29"/>
      <c r="MYH6" s="29"/>
      <c r="MYI6" s="29"/>
      <c r="MYJ6" s="29"/>
      <c r="MYK6" s="29"/>
      <c r="MYL6" s="29"/>
      <c r="MYM6" s="29"/>
      <c r="MYN6" s="29"/>
      <c r="MYO6" s="29"/>
      <c r="MYP6" s="29"/>
      <c r="MYQ6" s="29"/>
      <c r="MYR6" s="29"/>
      <c r="MYS6" s="29"/>
      <c r="MYT6" s="29"/>
      <c r="MYU6" s="29"/>
      <c r="MYV6" s="29"/>
      <c r="MYW6" s="29"/>
      <c r="MYX6" s="29"/>
      <c r="MYY6" s="29"/>
      <c r="MYZ6" s="29"/>
      <c r="MZA6" s="29"/>
      <c r="MZB6" s="29"/>
      <c r="MZC6" s="29"/>
      <c r="MZD6" s="29"/>
      <c r="MZE6" s="29"/>
      <c r="MZF6" s="29"/>
      <c r="MZG6" s="29"/>
      <c r="MZH6" s="29"/>
      <c r="MZI6" s="29"/>
      <c r="MZJ6" s="29"/>
      <c r="MZK6" s="29"/>
      <c r="MZL6" s="29"/>
      <c r="MZM6" s="29"/>
      <c r="MZN6" s="29"/>
      <c r="MZO6" s="29"/>
      <c r="MZP6" s="29"/>
      <c r="MZQ6" s="29"/>
      <c r="MZR6" s="29"/>
      <c r="MZS6" s="29"/>
      <c r="MZT6" s="29"/>
      <c r="MZU6" s="29"/>
      <c r="MZV6" s="29"/>
      <c r="MZW6" s="29"/>
      <c r="MZX6" s="29"/>
      <c r="MZY6" s="29"/>
      <c r="MZZ6" s="29"/>
      <c r="NAA6" s="29"/>
      <c r="NAB6" s="29"/>
      <c r="NAC6" s="29"/>
      <c r="NAD6" s="29"/>
      <c r="NAE6" s="29"/>
      <c r="NAF6" s="29"/>
      <c r="NAG6" s="29"/>
      <c r="NAH6" s="29"/>
      <c r="NAI6" s="29"/>
      <c r="NAJ6" s="29"/>
      <c r="NAK6" s="29"/>
      <c r="NAL6" s="29"/>
      <c r="NAM6" s="29"/>
      <c r="NAN6" s="29"/>
      <c r="NAO6" s="29"/>
      <c r="NAP6" s="29"/>
      <c r="NAQ6" s="29"/>
      <c r="NAR6" s="29"/>
      <c r="NAS6" s="29"/>
      <c r="NAT6" s="29"/>
      <c r="NAU6" s="29"/>
      <c r="NAV6" s="29"/>
      <c r="NAW6" s="29"/>
      <c r="NAX6" s="29"/>
      <c r="NAY6" s="29"/>
      <c r="NAZ6" s="29"/>
      <c r="NBA6" s="29"/>
      <c r="NBB6" s="29"/>
      <c r="NBC6" s="29"/>
      <c r="NBD6" s="29"/>
      <c r="NBE6" s="29"/>
      <c r="NBF6" s="29"/>
      <c r="NBG6" s="29"/>
      <c r="NBH6" s="29"/>
      <c r="NBI6" s="29"/>
      <c r="NBJ6" s="29"/>
      <c r="NBK6" s="29"/>
      <c r="NBL6" s="29"/>
      <c r="NBM6" s="29"/>
      <c r="NBN6" s="29"/>
      <c r="NBO6" s="29"/>
      <c r="NBP6" s="29"/>
      <c r="NBQ6" s="29"/>
      <c r="NBR6" s="29"/>
      <c r="NBS6" s="29"/>
      <c r="NBT6" s="29"/>
      <c r="NBU6" s="29"/>
      <c r="NBV6" s="29"/>
      <c r="NBW6" s="29"/>
      <c r="NBX6" s="29"/>
      <c r="NBY6" s="29"/>
      <c r="NBZ6" s="29"/>
      <c r="NCA6" s="29"/>
      <c r="NCB6" s="29"/>
      <c r="NCC6" s="29"/>
      <c r="NCD6" s="29"/>
      <c r="NCE6" s="29"/>
      <c r="NCF6" s="29"/>
      <c r="NCG6" s="29"/>
      <c r="NCH6" s="29"/>
      <c r="NCI6" s="29"/>
      <c r="NCJ6" s="29"/>
      <c r="NCK6" s="29"/>
      <c r="NCL6" s="29"/>
      <c r="NCM6" s="29"/>
      <c r="NCN6" s="29"/>
      <c r="NCO6" s="29"/>
      <c r="NCP6" s="29"/>
      <c r="NCQ6" s="29"/>
      <c r="NCR6" s="29"/>
      <c r="NCS6" s="29"/>
      <c r="NCT6" s="29"/>
      <c r="NCU6" s="29"/>
      <c r="NCV6" s="29"/>
      <c r="NCW6" s="29"/>
      <c r="NCX6" s="29"/>
      <c r="NCY6" s="29"/>
      <c r="NCZ6" s="29"/>
      <c r="NDA6" s="29"/>
      <c r="NDB6" s="29"/>
      <c r="NDC6" s="29"/>
      <c r="NDD6" s="29"/>
      <c r="NDE6" s="29"/>
      <c r="NDF6" s="29"/>
      <c r="NDG6" s="29"/>
      <c r="NDH6" s="29"/>
      <c r="NDI6" s="29"/>
      <c r="NDJ6" s="29"/>
      <c r="NDK6" s="29"/>
      <c r="NDL6" s="29"/>
      <c r="NDM6" s="29"/>
      <c r="NDN6" s="29"/>
      <c r="NDO6" s="29"/>
      <c r="NDP6" s="29"/>
      <c r="NDQ6" s="29"/>
      <c r="NDR6" s="29"/>
      <c r="NDS6" s="29"/>
      <c r="NDT6" s="29"/>
      <c r="NDU6" s="29"/>
      <c r="NDV6" s="29"/>
      <c r="NDW6" s="29"/>
      <c r="NDX6" s="29"/>
      <c r="NDY6" s="29"/>
      <c r="NDZ6" s="29"/>
      <c r="NEA6" s="29"/>
      <c r="NEB6" s="29"/>
      <c r="NEC6" s="29"/>
      <c r="NED6" s="29"/>
      <c r="NEE6" s="29"/>
      <c r="NEF6" s="29"/>
      <c r="NEG6" s="29"/>
      <c r="NEH6" s="29"/>
      <c r="NEI6" s="29"/>
      <c r="NEJ6" s="29"/>
      <c r="NEK6" s="29"/>
      <c r="NEL6" s="29"/>
      <c r="NEM6" s="29"/>
      <c r="NEN6" s="29"/>
      <c r="NEO6" s="29"/>
      <c r="NEP6" s="29"/>
      <c r="NEQ6" s="29"/>
      <c r="NER6" s="29"/>
      <c r="NES6" s="29"/>
      <c r="NET6" s="29"/>
      <c r="NEU6" s="29"/>
      <c r="NEV6" s="29"/>
      <c r="NEW6" s="29"/>
      <c r="NEX6" s="29"/>
      <c r="NEY6" s="29"/>
      <c r="NEZ6" s="29"/>
      <c r="NFA6" s="29"/>
      <c r="NFB6" s="29"/>
      <c r="NFC6" s="29"/>
      <c r="NFD6" s="29"/>
      <c r="NFE6" s="29"/>
      <c r="NFF6" s="29"/>
      <c r="NFG6" s="29"/>
      <c r="NFH6" s="29"/>
      <c r="NFI6" s="29"/>
      <c r="NFJ6" s="29"/>
      <c r="NFK6" s="29"/>
      <c r="NFL6" s="29"/>
      <c r="NFM6" s="29"/>
      <c r="NFN6" s="29"/>
      <c r="NFO6" s="29"/>
      <c r="NFP6" s="29"/>
      <c r="NFQ6" s="29"/>
      <c r="NFR6" s="29"/>
      <c r="NFS6" s="29"/>
      <c r="NFT6" s="29"/>
      <c r="NFU6" s="29"/>
      <c r="NFV6" s="29"/>
      <c r="NFW6" s="29"/>
      <c r="NFX6" s="29"/>
      <c r="NFY6" s="29"/>
      <c r="NFZ6" s="29"/>
      <c r="NGA6" s="29"/>
      <c r="NGB6" s="29"/>
      <c r="NGC6" s="29"/>
      <c r="NGD6" s="29"/>
      <c r="NGE6" s="29"/>
      <c r="NGF6" s="29"/>
      <c r="NGG6" s="29"/>
      <c r="NGH6" s="29"/>
      <c r="NGI6" s="29"/>
      <c r="NGJ6" s="29"/>
      <c r="NGK6" s="29"/>
      <c r="NGL6" s="29"/>
      <c r="NGM6" s="29"/>
      <c r="NGN6" s="29"/>
      <c r="NGO6" s="29"/>
      <c r="NGP6" s="29"/>
      <c r="NGQ6" s="29"/>
      <c r="NGR6" s="29"/>
      <c r="NGS6" s="29"/>
      <c r="NGT6" s="29"/>
      <c r="NGU6" s="29"/>
      <c r="NGV6" s="29"/>
      <c r="NGW6" s="29"/>
      <c r="NGX6" s="29"/>
      <c r="NGY6" s="29"/>
      <c r="NGZ6" s="29"/>
      <c r="NHA6" s="29"/>
      <c r="NHB6" s="29"/>
      <c r="NHC6" s="29"/>
      <c r="NHD6" s="29"/>
      <c r="NHE6" s="29"/>
      <c r="NHF6" s="29"/>
      <c r="NHG6" s="29"/>
      <c r="NHH6" s="29"/>
      <c r="NHI6" s="29"/>
      <c r="NHJ6" s="29"/>
      <c r="NHK6" s="29"/>
      <c r="NHL6" s="29"/>
      <c r="NHM6" s="29"/>
      <c r="NHN6" s="29"/>
      <c r="NHO6" s="29"/>
      <c r="NHP6" s="29"/>
      <c r="NHQ6" s="29"/>
      <c r="NHR6" s="29"/>
      <c r="NHS6" s="29"/>
      <c r="NHT6" s="29"/>
      <c r="NHU6" s="29"/>
      <c r="NHV6" s="29"/>
      <c r="NHW6" s="29"/>
      <c r="NHX6" s="29"/>
      <c r="NHY6" s="29"/>
      <c r="NHZ6" s="29"/>
      <c r="NIA6" s="29"/>
      <c r="NIB6" s="29"/>
      <c r="NIC6" s="29"/>
      <c r="NID6" s="29"/>
      <c r="NIE6" s="29"/>
      <c r="NIF6" s="29"/>
      <c r="NIG6" s="29"/>
      <c r="NIH6" s="29"/>
      <c r="NII6" s="29"/>
      <c r="NIJ6" s="29"/>
      <c r="NIK6" s="29"/>
      <c r="NIL6" s="29"/>
      <c r="NIM6" s="29"/>
      <c r="NIN6" s="29"/>
      <c r="NIO6" s="29"/>
      <c r="NIP6" s="29"/>
      <c r="NIQ6" s="29"/>
      <c r="NIR6" s="29"/>
      <c r="NIS6" s="29"/>
      <c r="NIT6" s="29"/>
      <c r="NIU6" s="29"/>
      <c r="NIV6" s="29"/>
      <c r="NIW6" s="29"/>
      <c r="NIX6" s="29"/>
      <c r="NIY6" s="29"/>
      <c r="NIZ6" s="29"/>
      <c r="NJA6" s="29"/>
      <c r="NJB6" s="29"/>
      <c r="NJC6" s="29"/>
      <c r="NJD6" s="29"/>
      <c r="NJE6" s="29"/>
      <c r="NJF6" s="29"/>
      <c r="NJG6" s="29"/>
      <c r="NJH6" s="29"/>
      <c r="NJI6" s="29"/>
      <c r="NJJ6" s="29"/>
      <c r="NJK6" s="29"/>
      <c r="NJL6" s="29"/>
      <c r="NJM6" s="29"/>
      <c r="NJN6" s="29"/>
      <c r="NJO6" s="29"/>
      <c r="NJP6" s="29"/>
      <c r="NJQ6" s="29"/>
      <c r="NJR6" s="29"/>
      <c r="NJS6" s="29"/>
      <c r="NJT6" s="29"/>
      <c r="NJU6" s="29"/>
      <c r="NJV6" s="29"/>
      <c r="NJW6" s="29"/>
      <c r="NJX6" s="29"/>
      <c r="NJY6" s="29"/>
      <c r="NJZ6" s="29"/>
      <c r="NKA6" s="29"/>
      <c r="NKB6" s="29"/>
      <c r="NKC6" s="29"/>
      <c r="NKD6" s="29"/>
      <c r="NKE6" s="29"/>
      <c r="NKF6" s="29"/>
      <c r="NKG6" s="29"/>
      <c r="NKH6" s="29"/>
      <c r="NKI6" s="29"/>
      <c r="NKJ6" s="29"/>
      <c r="NKK6" s="29"/>
      <c r="NKL6" s="29"/>
      <c r="NKM6" s="29"/>
      <c r="NKN6" s="29"/>
      <c r="NKO6" s="29"/>
      <c r="NKP6" s="29"/>
      <c r="NKQ6" s="29"/>
      <c r="NKR6" s="29"/>
      <c r="NKS6" s="29"/>
      <c r="NKT6" s="29"/>
      <c r="NKU6" s="29"/>
      <c r="NKV6" s="29"/>
      <c r="NKW6" s="29"/>
      <c r="NKX6" s="29"/>
      <c r="NKY6" s="29"/>
      <c r="NKZ6" s="29"/>
      <c r="NLA6" s="29"/>
      <c r="NLB6" s="29"/>
      <c r="NLC6" s="29"/>
      <c r="NLD6" s="29"/>
      <c r="NLE6" s="29"/>
      <c r="NLF6" s="29"/>
      <c r="NLG6" s="29"/>
      <c r="NLH6" s="29"/>
      <c r="NLI6" s="29"/>
      <c r="NLJ6" s="29"/>
      <c r="NLK6" s="29"/>
      <c r="NLL6" s="29"/>
      <c r="NLM6" s="29"/>
      <c r="NLN6" s="29"/>
      <c r="NLO6" s="29"/>
      <c r="NLP6" s="29"/>
      <c r="NLQ6" s="29"/>
      <c r="NLR6" s="29"/>
      <c r="NLS6" s="29"/>
      <c r="NLT6" s="29"/>
      <c r="NLU6" s="29"/>
      <c r="NLV6" s="29"/>
      <c r="NLW6" s="29"/>
      <c r="NLX6" s="29"/>
      <c r="NLY6" s="29"/>
      <c r="NLZ6" s="29"/>
      <c r="NMA6" s="29"/>
      <c r="NMB6" s="29"/>
      <c r="NMC6" s="29"/>
      <c r="NMD6" s="29"/>
      <c r="NME6" s="29"/>
      <c r="NMF6" s="29"/>
      <c r="NMG6" s="29"/>
      <c r="NMH6" s="29"/>
      <c r="NMI6" s="29"/>
      <c r="NMJ6" s="29"/>
      <c r="NMK6" s="29"/>
      <c r="NML6" s="29"/>
      <c r="NMM6" s="29"/>
      <c r="NMN6" s="29"/>
      <c r="NMO6" s="29"/>
      <c r="NMP6" s="29"/>
      <c r="NMQ6" s="29"/>
      <c r="NMR6" s="29"/>
      <c r="NMS6" s="29"/>
      <c r="NMT6" s="29"/>
      <c r="NMU6" s="29"/>
      <c r="NMV6" s="29"/>
      <c r="NMW6" s="29"/>
      <c r="NMX6" s="29"/>
      <c r="NMY6" s="29"/>
      <c r="NMZ6" s="29"/>
      <c r="NNA6" s="29"/>
      <c r="NNB6" s="29"/>
      <c r="NNC6" s="29"/>
      <c r="NND6" s="29"/>
      <c r="NNE6" s="29"/>
      <c r="NNF6" s="29"/>
      <c r="NNG6" s="29"/>
      <c r="NNH6" s="29"/>
      <c r="NNI6" s="29"/>
      <c r="NNJ6" s="29"/>
      <c r="NNK6" s="29"/>
      <c r="NNL6" s="29"/>
      <c r="NNM6" s="29"/>
      <c r="NNN6" s="29"/>
      <c r="NNO6" s="29"/>
      <c r="NNP6" s="29"/>
      <c r="NNQ6" s="29"/>
      <c r="NNR6" s="29"/>
      <c r="NNS6" s="29"/>
      <c r="NNT6" s="29"/>
      <c r="NNU6" s="29"/>
      <c r="NNV6" s="29"/>
      <c r="NNW6" s="29"/>
      <c r="NNX6" s="29"/>
      <c r="NNY6" s="29"/>
      <c r="NNZ6" s="29"/>
      <c r="NOA6" s="29"/>
      <c r="NOB6" s="29"/>
      <c r="NOC6" s="29"/>
      <c r="NOD6" s="29"/>
      <c r="NOE6" s="29"/>
      <c r="NOF6" s="29"/>
      <c r="NOG6" s="29"/>
      <c r="NOH6" s="29"/>
      <c r="NOI6" s="29"/>
      <c r="NOJ6" s="29"/>
      <c r="NOK6" s="29"/>
      <c r="NOL6" s="29"/>
      <c r="NOM6" s="29"/>
      <c r="NON6" s="29"/>
      <c r="NOO6" s="29"/>
      <c r="NOP6" s="29"/>
      <c r="NOQ6" s="29"/>
      <c r="NOR6" s="29"/>
      <c r="NOS6" s="29"/>
      <c r="NOT6" s="29"/>
      <c r="NOU6" s="29"/>
      <c r="NOV6" s="29"/>
      <c r="NOW6" s="29"/>
      <c r="NOX6" s="29"/>
      <c r="NOY6" s="29"/>
      <c r="NOZ6" s="29"/>
      <c r="NPA6" s="29"/>
      <c r="NPB6" s="29"/>
      <c r="NPC6" s="29"/>
      <c r="NPD6" s="29"/>
      <c r="NPE6" s="29"/>
      <c r="NPF6" s="29"/>
      <c r="NPG6" s="29"/>
      <c r="NPH6" s="29"/>
      <c r="NPI6" s="29"/>
      <c r="NPJ6" s="29"/>
      <c r="NPK6" s="29"/>
      <c r="NPL6" s="29"/>
      <c r="NPM6" s="29"/>
      <c r="NPN6" s="29"/>
      <c r="NPO6" s="29"/>
      <c r="NPP6" s="29"/>
      <c r="NPQ6" s="29"/>
      <c r="NPR6" s="29"/>
      <c r="NPS6" s="29"/>
      <c r="NPT6" s="29"/>
      <c r="NPU6" s="29"/>
      <c r="NPV6" s="29"/>
      <c r="NPW6" s="29"/>
      <c r="NPX6" s="29"/>
      <c r="NPY6" s="29"/>
      <c r="NPZ6" s="29"/>
      <c r="NQA6" s="29"/>
      <c r="NQB6" s="29"/>
      <c r="NQC6" s="29"/>
      <c r="NQD6" s="29"/>
      <c r="NQE6" s="29"/>
      <c r="NQF6" s="29"/>
      <c r="NQG6" s="29"/>
      <c r="NQH6" s="29"/>
      <c r="NQI6" s="29"/>
      <c r="NQJ6" s="29"/>
      <c r="NQK6" s="29"/>
      <c r="NQL6" s="29"/>
      <c r="NQM6" s="29"/>
      <c r="NQN6" s="29"/>
      <c r="NQO6" s="29"/>
      <c r="NQP6" s="29"/>
      <c r="NQQ6" s="29"/>
      <c r="NQR6" s="29"/>
      <c r="NQS6" s="29"/>
      <c r="NQT6" s="29"/>
      <c r="NQU6" s="29"/>
      <c r="NQV6" s="29"/>
      <c r="NQW6" s="29"/>
      <c r="NQX6" s="29"/>
      <c r="NQY6" s="29"/>
      <c r="NQZ6" s="29"/>
      <c r="NRA6" s="29"/>
      <c r="NRB6" s="29"/>
      <c r="NRC6" s="29"/>
      <c r="NRD6" s="29"/>
      <c r="NRE6" s="29"/>
      <c r="NRF6" s="29"/>
      <c r="NRG6" s="29"/>
      <c r="NRH6" s="29"/>
      <c r="NRI6" s="29"/>
      <c r="NRJ6" s="29"/>
      <c r="NRK6" s="29"/>
      <c r="NRL6" s="29"/>
      <c r="NRM6" s="29"/>
      <c r="NRN6" s="29"/>
      <c r="NRO6" s="29"/>
      <c r="NRP6" s="29"/>
      <c r="NRQ6" s="29"/>
      <c r="NRR6" s="29"/>
      <c r="NRS6" s="29"/>
      <c r="NRT6" s="29"/>
      <c r="NRU6" s="29"/>
      <c r="NRV6" s="29"/>
      <c r="NRW6" s="29"/>
      <c r="NRX6" s="29"/>
      <c r="NRY6" s="29"/>
      <c r="NRZ6" s="29"/>
      <c r="NSA6" s="29"/>
      <c r="NSB6" s="29"/>
      <c r="NSC6" s="29"/>
      <c r="NSD6" s="29"/>
      <c r="NSE6" s="29"/>
      <c r="NSF6" s="29"/>
      <c r="NSG6" s="29"/>
      <c r="NSH6" s="29"/>
      <c r="NSI6" s="29"/>
      <c r="NSJ6" s="29"/>
      <c r="NSK6" s="29"/>
      <c r="NSL6" s="29"/>
      <c r="NSM6" s="29"/>
      <c r="NSN6" s="29"/>
      <c r="NSO6" s="29"/>
      <c r="NSP6" s="29"/>
      <c r="NSQ6" s="29"/>
      <c r="NSR6" s="29"/>
      <c r="NSS6" s="29"/>
      <c r="NST6" s="29"/>
      <c r="NSU6" s="29"/>
      <c r="NSV6" s="29"/>
      <c r="NSW6" s="29"/>
      <c r="NSX6" s="29"/>
      <c r="NSY6" s="29"/>
      <c r="NSZ6" s="29"/>
      <c r="NTA6" s="29"/>
      <c r="NTB6" s="29"/>
      <c r="NTC6" s="29"/>
      <c r="NTD6" s="29"/>
      <c r="NTE6" s="29"/>
      <c r="NTF6" s="29"/>
      <c r="NTG6" s="29"/>
      <c r="NTH6" s="29"/>
      <c r="NTI6" s="29"/>
      <c r="NTJ6" s="29"/>
      <c r="NTK6" s="29"/>
      <c r="NTL6" s="29"/>
      <c r="NTM6" s="29"/>
      <c r="NTN6" s="29"/>
      <c r="NTO6" s="29"/>
      <c r="NTP6" s="29"/>
      <c r="NTQ6" s="29"/>
      <c r="NTR6" s="29"/>
      <c r="NTS6" s="29"/>
      <c r="NTT6" s="29"/>
      <c r="NTU6" s="29"/>
      <c r="NTV6" s="29"/>
      <c r="NTW6" s="29"/>
      <c r="NTX6" s="29"/>
      <c r="NTY6" s="29"/>
      <c r="NTZ6" s="29"/>
      <c r="NUA6" s="29"/>
      <c r="NUB6" s="29"/>
      <c r="NUC6" s="29"/>
      <c r="NUD6" s="29"/>
      <c r="NUE6" s="29"/>
      <c r="NUF6" s="29"/>
      <c r="NUG6" s="29"/>
      <c r="NUH6" s="29"/>
      <c r="NUI6" s="29"/>
      <c r="NUJ6" s="29"/>
      <c r="NUK6" s="29"/>
      <c r="NUL6" s="29"/>
      <c r="NUM6" s="29"/>
      <c r="NUN6" s="29"/>
      <c r="NUO6" s="29"/>
      <c r="NUP6" s="29"/>
      <c r="NUQ6" s="29"/>
      <c r="NUR6" s="29"/>
      <c r="NUS6" s="29"/>
      <c r="NUT6" s="29"/>
      <c r="NUU6" s="29"/>
      <c r="NUV6" s="29"/>
      <c r="NUW6" s="29"/>
      <c r="NUX6" s="29"/>
      <c r="NUY6" s="29"/>
      <c r="NUZ6" s="29"/>
      <c r="NVA6" s="29"/>
      <c r="NVB6" s="29"/>
      <c r="NVC6" s="29"/>
      <c r="NVD6" s="29"/>
      <c r="NVE6" s="29"/>
      <c r="NVF6" s="29"/>
      <c r="NVG6" s="29"/>
      <c r="NVH6" s="29"/>
      <c r="NVI6" s="29"/>
      <c r="NVJ6" s="29"/>
      <c r="NVK6" s="29"/>
      <c r="NVL6" s="29"/>
      <c r="NVM6" s="29"/>
      <c r="NVN6" s="29"/>
      <c r="NVO6" s="29"/>
      <c r="NVP6" s="29"/>
      <c r="NVQ6" s="29"/>
      <c r="NVR6" s="29"/>
      <c r="NVS6" s="29"/>
      <c r="NVT6" s="29"/>
      <c r="NVU6" s="29"/>
      <c r="NVV6" s="29"/>
      <c r="NVW6" s="29"/>
      <c r="NVX6" s="29"/>
      <c r="NVY6" s="29"/>
      <c r="NVZ6" s="29"/>
      <c r="NWA6" s="29"/>
      <c r="NWB6" s="29"/>
      <c r="NWC6" s="29"/>
      <c r="NWD6" s="29"/>
      <c r="NWE6" s="29"/>
      <c r="NWF6" s="29"/>
      <c r="NWG6" s="29"/>
      <c r="NWH6" s="29"/>
      <c r="NWI6" s="29"/>
      <c r="NWJ6" s="29"/>
      <c r="NWK6" s="29"/>
      <c r="NWL6" s="29"/>
      <c r="NWM6" s="29"/>
      <c r="NWN6" s="29"/>
      <c r="NWO6" s="29"/>
      <c r="NWP6" s="29"/>
      <c r="NWQ6" s="29"/>
      <c r="NWR6" s="29"/>
      <c r="NWS6" s="29"/>
      <c r="NWT6" s="29"/>
      <c r="NWU6" s="29"/>
      <c r="NWV6" s="29"/>
      <c r="NWW6" s="29"/>
      <c r="NWX6" s="29"/>
      <c r="NWY6" s="29"/>
      <c r="NWZ6" s="29"/>
      <c r="NXA6" s="29"/>
      <c r="NXB6" s="29"/>
      <c r="NXC6" s="29"/>
      <c r="NXD6" s="29"/>
      <c r="NXE6" s="29"/>
      <c r="NXF6" s="29"/>
      <c r="NXG6" s="29"/>
      <c r="NXH6" s="29"/>
      <c r="NXI6" s="29"/>
      <c r="NXJ6" s="29"/>
      <c r="NXK6" s="29"/>
      <c r="NXL6" s="29"/>
      <c r="NXM6" s="29"/>
      <c r="NXN6" s="29"/>
      <c r="NXO6" s="29"/>
      <c r="NXP6" s="29"/>
      <c r="NXQ6" s="29"/>
      <c r="NXR6" s="29"/>
      <c r="NXS6" s="29"/>
      <c r="NXT6" s="29"/>
      <c r="NXU6" s="29"/>
      <c r="NXV6" s="29"/>
      <c r="NXW6" s="29"/>
      <c r="NXX6" s="29"/>
      <c r="NXY6" s="29"/>
      <c r="NXZ6" s="29"/>
      <c r="NYA6" s="29"/>
      <c r="NYB6" s="29"/>
      <c r="NYC6" s="29"/>
      <c r="NYD6" s="29"/>
      <c r="NYE6" s="29"/>
      <c r="NYF6" s="29"/>
      <c r="NYG6" s="29"/>
      <c r="NYH6" s="29"/>
      <c r="NYI6" s="29"/>
      <c r="NYJ6" s="29"/>
      <c r="NYK6" s="29"/>
      <c r="NYL6" s="29"/>
      <c r="NYM6" s="29"/>
      <c r="NYN6" s="29"/>
      <c r="NYO6" s="29"/>
      <c r="NYP6" s="29"/>
      <c r="NYQ6" s="29"/>
      <c r="NYR6" s="29"/>
      <c r="NYS6" s="29"/>
      <c r="NYT6" s="29"/>
      <c r="NYU6" s="29"/>
      <c r="NYV6" s="29"/>
      <c r="NYW6" s="29"/>
      <c r="NYX6" s="29"/>
      <c r="NYY6" s="29"/>
      <c r="NYZ6" s="29"/>
      <c r="NZA6" s="29"/>
      <c r="NZB6" s="29"/>
      <c r="NZC6" s="29"/>
      <c r="NZD6" s="29"/>
      <c r="NZE6" s="29"/>
      <c r="NZF6" s="29"/>
      <c r="NZG6" s="29"/>
      <c r="NZH6" s="29"/>
      <c r="NZI6" s="29"/>
      <c r="NZJ6" s="29"/>
      <c r="NZK6" s="29"/>
      <c r="NZL6" s="29"/>
      <c r="NZM6" s="29"/>
      <c r="NZN6" s="29"/>
      <c r="NZO6" s="29"/>
      <c r="NZP6" s="29"/>
      <c r="NZQ6" s="29"/>
      <c r="NZR6" s="29"/>
      <c r="NZS6" s="29"/>
      <c r="NZT6" s="29"/>
      <c r="NZU6" s="29"/>
      <c r="NZV6" s="29"/>
      <c r="NZW6" s="29"/>
      <c r="NZX6" s="29"/>
      <c r="NZY6" s="29"/>
      <c r="NZZ6" s="29"/>
      <c r="OAA6" s="29"/>
      <c r="OAB6" s="29"/>
      <c r="OAC6" s="29"/>
      <c r="OAD6" s="29"/>
      <c r="OAE6" s="29"/>
      <c r="OAF6" s="29"/>
      <c r="OAG6" s="29"/>
      <c r="OAH6" s="29"/>
      <c r="OAI6" s="29"/>
      <c r="OAJ6" s="29"/>
      <c r="OAK6" s="29"/>
      <c r="OAL6" s="29"/>
      <c r="OAM6" s="29"/>
      <c r="OAN6" s="29"/>
      <c r="OAO6" s="29"/>
      <c r="OAP6" s="29"/>
      <c r="OAQ6" s="29"/>
      <c r="OAR6" s="29"/>
      <c r="OAS6" s="29"/>
      <c r="OAT6" s="29"/>
      <c r="OAU6" s="29"/>
      <c r="OAV6" s="29"/>
      <c r="OAW6" s="29"/>
      <c r="OAX6" s="29"/>
      <c r="OAY6" s="29"/>
      <c r="OAZ6" s="29"/>
      <c r="OBA6" s="29"/>
      <c r="OBB6" s="29"/>
      <c r="OBC6" s="29"/>
      <c r="OBD6" s="29"/>
      <c r="OBE6" s="29"/>
      <c r="OBF6" s="29"/>
      <c r="OBG6" s="29"/>
      <c r="OBH6" s="29"/>
      <c r="OBI6" s="29"/>
      <c r="OBJ6" s="29"/>
      <c r="OBK6" s="29"/>
      <c r="OBL6" s="29"/>
      <c r="OBM6" s="29"/>
      <c r="OBN6" s="29"/>
      <c r="OBO6" s="29"/>
      <c r="OBP6" s="29"/>
      <c r="OBQ6" s="29"/>
      <c r="OBR6" s="29"/>
      <c r="OBS6" s="29"/>
      <c r="OBT6" s="29"/>
      <c r="OBU6" s="29"/>
      <c r="OBV6" s="29"/>
      <c r="OBW6" s="29"/>
      <c r="OBX6" s="29"/>
      <c r="OBY6" s="29"/>
      <c r="OBZ6" s="29"/>
      <c r="OCA6" s="29"/>
      <c r="OCB6" s="29"/>
      <c r="OCC6" s="29"/>
      <c r="OCD6" s="29"/>
      <c r="OCE6" s="29"/>
      <c r="OCF6" s="29"/>
      <c r="OCG6" s="29"/>
      <c r="OCH6" s="29"/>
      <c r="OCI6" s="29"/>
      <c r="OCJ6" s="29"/>
      <c r="OCK6" s="29"/>
      <c r="OCL6" s="29"/>
      <c r="OCM6" s="29"/>
      <c r="OCN6" s="29"/>
      <c r="OCO6" s="29"/>
      <c r="OCP6" s="29"/>
      <c r="OCQ6" s="29"/>
      <c r="OCR6" s="29"/>
      <c r="OCS6" s="29"/>
      <c r="OCT6" s="29"/>
      <c r="OCU6" s="29"/>
      <c r="OCV6" s="29"/>
      <c r="OCW6" s="29"/>
      <c r="OCX6" s="29"/>
      <c r="OCY6" s="29"/>
      <c r="OCZ6" s="29"/>
      <c r="ODA6" s="29"/>
      <c r="ODB6" s="29"/>
      <c r="ODC6" s="29"/>
      <c r="ODD6" s="29"/>
      <c r="ODE6" s="29"/>
      <c r="ODF6" s="29"/>
      <c r="ODG6" s="29"/>
      <c r="ODH6" s="29"/>
      <c r="ODI6" s="29"/>
      <c r="ODJ6" s="29"/>
      <c r="ODK6" s="29"/>
      <c r="ODL6" s="29"/>
      <c r="ODM6" s="29"/>
      <c r="ODN6" s="29"/>
      <c r="ODO6" s="29"/>
      <c r="ODP6" s="29"/>
      <c r="ODQ6" s="29"/>
      <c r="ODR6" s="29"/>
      <c r="ODS6" s="29"/>
      <c r="ODT6" s="29"/>
      <c r="ODU6" s="29"/>
      <c r="ODV6" s="29"/>
      <c r="ODW6" s="29"/>
      <c r="ODX6" s="29"/>
      <c r="ODY6" s="29"/>
      <c r="ODZ6" s="29"/>
      <c r="OEA6" s="29"/>
      <c r="OEB6" s="29"/>
      <c r="OEC6" s="29"/>
      <c r="OED6" s="29"/>
      <c r="OEE6" s="29"/>
      <c r="OEF6" s="29"/>
      <c r="OEG6" s="29"/>
      <c r="OEH6" s="29"/>
      <c r="OEI6" s="29"/>
      <c r="OEJ6" s="29"/>
      <c r="OEK6" s="29"/>
      <c r="OEL6" s="29"/>
      <c r="OEM6" s="29"/>
      <c r="OEN6" s="29"/>
      <c r="OEO6" s="29"/>
      <c r="OEP6" s="29"/>
      <c r="OEQ6" s="29"/>
      <c r="OER6" s="29"/>
      <c r="OES6" s="29"/>
      <c r="OET6" s="29"/>
      <c r="OEU6" s="29"/>
      <c r="OEV6" s="29"/>
      <c r="OEW6" s="29"/>
      <c r="OEX6" s="29"/>
      <c r="OEY6" s="29"/>
      <c r="OEZ6" s="29"/>
      <c r="OFA6" s="29"/>
      <c r="OFB6" s="29"/>
      <c r="OFC6" s="29"/>
      <c r="OFD6" s="29"/>
      <c r="OFE6" s="29"/>
      <c r="OFF6" s="29"/>
      <c r="OFG6" s="29"/>
      <c r="OFH6" s="29"/>
      <c r="OFI6" s="29"/>
      <c r="OFJ6" s="29"/>
      <c r="OFK6" s="29"/>
      <c r="OFL6" s="29"/>
      <c r="OFM6" s="29"/>
      <c r="OFN6" s="29"/>
      <c r="OFO6" s="29"/>
      <c r="OFP6" s="29"/>
      <c r="OFQ6" s="29"/>
      <c r="OFR6" s="29"/>
      <c r="OFS6" s="29"/>
      <c r="OFT6" s="29"/>
      <c r="OFU6" s="29"/>
      <c r="OFV6" s="29"/>
      <c r="OFW6" s="29"/>
      <c r="OFX6" s="29"/>
      <c r="OFY6" s="29"/>
      <c r="OFZ6" s="29"/>
      <c r="OGA6" s="29"/>
      <c r="OGB6" s="29"/>
      <c r="OGC6" s="29"/>
      <c r="OGD6" s="29"/>
      <c r="OGE6" s="29"/>
      <c r="OGF6" s="29"/>
      <c r="OGG6" s="29"/>
      <c r="OGH6" s="29"/>
      <c r="OGI6" s="29"/>
      <c r="OGJ6" s="29"/>
      <c r="OGK6" s="29"/>
      <c r="OGL6" s="29"/>
      <c r="OGM6" s="29"/>
      <c r="OGN6" s="29"/>
      <c r="OGO6" s="29"/>
      <c r="OGP6" s="29"/>
      <c r="OGQ6" s="29"/>
      <c r="OGR6" s="29"/>
      <c r="OGS6" s="29"/>
      <c r="OGT6" s="29"/>
      <c r="OGU6" s="29"/>
      <c r="OGV6" s="29"/>
      <c r="OGW6" s="29"/>
      <c r="OGX6" s="29"/>
      <c r="OGY6" s="29"/>
      <c r="OGZ6" s="29"/>
      <c r="OHA6" s="29"/>
      <c r="OHB6" s="29"/>
      <c r="OHC6" s="29"/>
      <c r="OHD6" s="29"/>
      <c r="OHE6" s="29"/>
      <c r="OHF6" s="29"/>
      <c r="OHG6" s="29"/>
      <c r="OHH6" s="29"/>
      <c r="OHI6" s="29"/>
      <c r="OHJ6" s="29"/>
      <c r="OHK6" s="29"/>
      <c r="OHL6" s="29"/>
      <c r="OHM6" s="29"/>
      <c r="OHN6" s="29"/>
      <c r="OHO6" s="29"/>
      <c r="OHP6" s="29"/>
      <c r="OHQ6" s="29"/>
      <c r="OHR6" s="29"/>
      <c r="OHS6" s="29"/>
      <c r="OHT6" s="29"/>
      <c r="OHU6" s="29"/>
      <c r="OHV6" s="29"/>
      <c r="OHW6" s="29"/>
      <c r="OHX6" s="29"/>
      <c r="OHY6" s="29"/>
      <c r="OHZ6" s="29"/>
      <c r="OIA6" s="29"/>
      <c r="OIB6" s="29"/>
      <c r="OIC6" s="29"/>
      <c r="OID6" s="29"/>
      <c r="OIE6" s="29"/>
      <c r="OIF6" s="29"/>
      <c r="OIG6" s="29"/>
      <c r="OIH6" s="29"/>
      <c r="OII6" s="29"/>
      <c r="OIJ6" s="29"/>
      <c r="OIK6" s="29"/>
      <c r="OIL6" s="29"/>
      <c r="OIM6" s="29"/>
      <c r="OIN6" s="29"/>
      <c r="OIO6" s="29"/>
      <c r="OIP6" s="29"/>
      <c r="OIQ6" s="29"/>
      <c r="OIR6" s="29"/>
      <c r="OIS6" s="29"/>
      <c r="OIT6" s="29"/>
      <c r="OIU6" s="29"/>
      <c r="OIV6" s="29"/>
      <c r="OIW6" s="29"/>
      <c r="OIX6" s="29"/>
      <c r="OIY6" s="29"/>
      <c r="OIZ6" s="29"/>
      <c r="OJA6" s="29"/>
      <c r="OJB6" s="29"/>
      <c r="OJC6" s="29"/>
      <c r="OJD6" s="29"/>
      <c r="OJE6" s="29"/>
      <c r="OJF6" s="29"/>
      <c r="OJG6" s="29"/>
      <c r="OJH6" s="29"/>
      <c r="OJI6" s="29"/>
      <c r="OJJ6" s="29"/>
      <c r="OJK6" s="29"/>
      <c r="OJL6" s="29"/>
      <c r="OJM6" s="29"/>
      <c r="OJN6" s="29"/>
      <c r="OJO6" s="29"/>
      <c r="OJP6" s="29"/>
      <c r="OJQ6" s="29"/>
      <c r="OJR6" s="29"/>
      <c r="OJS6" s="29"/>
      <c r="OJT6" s="29"/>
      <c r="OJU6" s="29"/>
      <c r="OJV6" s="29"/>
      <c r="OJW6" s="29"/>
      <c r="OJX6" s="29"/>
      <c r="OJY6" s="29"/>
      <c r="OJZ6" s="29"/>
      <c r="OKA6" s="29"/>
      <c r="OKB6" s="29"/>
      <c r="OKC6" s="29"/>
      <c r="OKD6" s="29"/>
      <c r="OKE6" s="29"/>
      <c r="OKF6" s="29"/>
      <c r="OKG6" s="29"/>
      <c r="OKH6" s="29"/>
      <c r="OKI6" s="29"/>
      <c r="OKJ6" s="29"/>
      <c r="OKK6" s="29"/>
      <c r="OKL6" s="29"/>
      <c r="OKM6" s="29"/>
      <c r="OKN6" s="29"/>
      <c r="OKO6" s="29"/>
      <c r="OKP6" s="29"/>
      <c r="OKQ6" s="29"/>
      <c r="OKR6" s="29"/>
      <c r="OKS6" s="29"/>
      <c r="OKT6" s="29"/>
      <c r="OKU6" s="29"/>
      <c r="OKV6" s="29"/>
      <c r="OKW6" s="29"/>
      <c r="OKX6" s="29"/>
      <c r="OKY6" s="29"/>
      <c r="OKZ6" s="29"/>
      <c r="OLA6" s="29"/>
      <c r="OLB6" s="29"/>
      <c r="OLC6" s="29"/>
      <c r="OLD6" s="29"/>
      <c r="OLE6" s="29"/>
      <c r="OLF6" s="29"/>
      <c r="OLG6" s="29"/>
      <c r="OLH6" s="29"/>
      <c r="OLI6" s="29"/>
      <c r="OLJ6" s="29"/>
      <c r="OLK6" s="29"/>
      <c r="OLL6" s="29"/>
      <c r="OLM6" s="29"/>
      <c r="OLN6" s="29"/>
      <c r="OLO6" s="29"/>
      <c r="OLP6" s="29"/>
      <c r="OLQ6" s="29"/>
      <c r="OLR6" s="29"/>
      <c r="OLS6" s="29"/>
      <c r="OLT6" s="29"/>
      <c r="OLU6" s="29"/>
      <c r="OLV6" s="29"/>
      <c r="OLW6" s="29"/>
      <c r="OLX6" s="29"/>
      <c r="OLY6" s="29"/>
      <c r="OLZ6" s="29"/>
      <c r="OMA6" s="29"/>
      <c r="OMB6" s="29"/>
      <c r="OMC6" s="29"/>
      <c r="OMD6" s="29"/>
      <c r="OME6" s="29"/>
      <c r="OMF6" s="29"/>
      <c r="OMG6" s="29"/>
      <c r="OMH6" s="29"/>
      <c r="OMI6" s="29"/>
      <c r="OMJ6" s="29"/>
      <c r="OMK6" s="29"/>
      <c r="OML6" s="29"/>
      <c r="OMM6" s="29"/>
      <c r="OMN6" s="29"/>
      <c r="OMO6" s="29"/>
      <c r="OMP6" s="29"/>
      <c r="OMQ6" s="29"/>
      <c r="OMR6" s="29"/>
      <c r="OMS6" s="29"/>
      <c r="OMT6" s="29"/>
      <c r="OMU6" s="29"/>
      <c r="OMV6" s="29"/>
      <c r="OMW6" s="29"/>
      <c r="OMX6" s="29"/>
      <c r="OMY6" s="29"/>
      <c r="OMZ6" s="29"/>
      <c r="ONA6" s="29"/>
      <c r="ONB6" s="29"/>
      <c r="ONC6" s="29"/>
      <c r="OND6" s="29"/>
      <c r="ONE6" s="29"/>
      <c r="ONF6" s="29"/>
      <c r="ONG6" s="29"/>
      <c r="ONH6" s="29"/>
      <c r="ONI6" s="29"/>
      <c r="ONJ6" s="29"/>
      <c r="ONK6" s="29"/>
      <c r="ONL6" s="29"/>
      <c r="ONM6" s="29"/>
      <c r="ONN6" s="29"/>
      <c r="ONO6" s="29"/>
      <c r="ONP6" s="29"/>
      <c r="ONQ6" s="29"/>
      <c r="ONR6" s="29"/>
      <c r="ONS6" s="29"/>
      <c r="ONT6" s="29"/>
      <c r="ONU6" s="29"/>
      <c r="ONV6" s="29"/>
      <c r="ONW6" s="29"/>
      <c r="ONX6" s="29"/>
      <c r="ONY6" s="29"/>
      <c r="ONZ6" s="29"/>
      <c r="OOA6" s="29"/>
      <c r="OOB6" s="29"/>
      <c r="OOC6" s="29"/>
      <c r="OOD6" s="29"/>
      <c r="OOE6" s="29"/>
      <c r="OOF6" s="29"/>
      <c r="OOG6" s="29"/>
      <c r="OOH6" s="29"/>
      <c r="OOI6" s="29"/>
      <c r="OOJ6" s="29"/>
      <c r="OOK6" s="29"/>
      <c r="OOL6" s="29"/>
      <c r="OOM6" s="29"/>
      <c r="OON6" s="29"/>
      <c r="OOO6" s="29"/>
      <c r="OOP6" s="29"/>
      <c r="OOQ6" s="29"/>
      <c r="OOR6" s="29"/>
      <c r="OOS6" s="29"/>
      <c r="OOT6" s="29"/>
      <c r="OOU6" s="29"/>
      <c r="OOV6" s="29"/>
      <c r="OOW6" s="29"/>
      <c r="OOX6" s="29"/>
      <c r="OOY6" s="29"/>
      <c r="OOZ6" s="29"/>
      <c r="OPA6" s="29"/>
      <c r="OPB6" s="29"/>
      <c r="OPC6" s="29"/>
      <c r="OPD6" s="29"/>
      <c r="OPE6" s="29"/>
      <c r="OPF6" s="29"/>
      <c r="OPG6" s="29"/>
      <c r="OPH6" s="29"/>
      <c r="OPI6" s="29"/>
      <c r="OPJ6" s="29"/>
      <c r="OPK6" s="29"/>
      <c r="OPL6" s="29"/>
      <c r="OPM6" s="29"/>
      <c r="OPN6" s="29"/>
      <c r="OPO6" s="29"/>
      <c r="OPP6" s="29"/>
      <c r="OPQ6" s="29"/>
      <c r="OPR6" s="29"/>
      <c r="OPS6" s="29"/>
      <c r="OPT6" s="29"/>
      <c r="OPU6" s="29"/>
      <c r="OPV6" s="29"/>
      <c r="OPW6" s="29"/>
      <c r="OPX6" s="29"/>
      <c r="OPY6" s="29"/>
      <c r="OPZ6" s="29"/>
      <c r="OQA6" s="29"/>
      <c r="OQB6" s="29"/>
      <c r="OQC6" s="29"/>
      <c r="OQD6" s="29"/>
      <c r="OQE6" s="29"/>
      <c r="OQF6" s="29"/>
      <c r="OQG6" s="29"/>
      <c r="OQH6" s="29"/>
      <c r="OQI6" s="29"/>
      <c r="OQJ6" s="29"/>
      <c r="OQK6" s="29"/>
      <c r="OQL6" s="29"/>
      <c r="OQM6" s="29"/>
      <c r="OQN6" s="29"/>
      <c r="OQO6" s="29"/>
      <c r="OQP6" s="29"/>
      <c r="OQQ6" s="29"/>
      <c r="OQR6" s="29"/>
      <c r="OQS6" s="29"/>
      <c r="OQT6" s="29"/>
      <c r="OQU6" s="29"/>
      <c r="OQV6" s="29"/>
      <c r="OQW6" s="29"/>
      <c r="OQX6" s="29"/>
      <c r="OQY6" s="29"/>
      <c r="OQZ6" s="29"/>
      <c r="ORA6" s="29"/>
      <c r="ORB6" s="29"/>
      <c r="ORC6" s="29"/>
      <c r="ORD6" s="29"/>
      <c r="ORE6" s="29"/>
      <c r="ORF6" s="29"/>
      <c r="ORG6" s="29"/>
      <c r="ORH6" s="29"/>
      <c r="ORI6" s="29"/>
      <c r="ORJ6" s="29"/>
      <c r="ORK6" s="29"/>
      <c r="ORL6" s="29"/>
      <c r="ORM6" s="29"/>
      <c r="ORN6" s="29"/>
      <c r="ORO6" s="29"/>
      <c r="ORP6" s="29"/>
      <c r="ORQ6" s="29"/>
      <c r="ORR6" s="29"/>
      <c r="ORS6" s="29"/>
      <c r="ORT6" s="29"/>
      <c r="ORU6" s="29"/>
      <c r="ORV6" s="29"/>
      <c r="ORW6" s="29"/>
      <c r="ORX6" s="29"/>
      <c r="ORY6" s="29"/>
      <c r="ORZ6" s="29"/>
      <c r="OSA6" s="29"/>
      <c r="OSB6" s="29"/>
      <c r="OSC6" s="29"/>
      <c r="OSD6" s="29"/>
      <c r="OSE6" s="29"/>
      <c r="OSF6" s="29"/>
      <c r="OSG6" s="29"/>
      <c r="OSH6" s="29"/>
      <c r="OSI6" s="29"/>
      <c r="OSJ6" s="29"/>
      <c r="OSK6" s="29"/>
      <c r="OSL6" s="29"/>
      <c r="OSM6" s="29"/>
      <c r="OSN6" s="29"/>
      <c r="OSO6" s="29"/>
      <c r="OSP6" s="29"/>
      <c r="OSQ6" s="29"/>
      <c r="OSR6" s="29"/>
      <c r="OSS6" s="29"/>
      <c r="OST6" s="29"/>
      <c r="OSU6" s="29"/>
      <c r="OSV6" s="29"/>
      <c r="OSW6" s="29"/>
      <c r="OSX6" s="29"/>
      <c r="OSY6" s="29"/>
      <c r="OSZ6" s="29"/>
      <c r="OTA6" s="29"/>
      <c r="OTB6" s="29"/>
      <c r="OTC6" s="29"/>
      <c r="OTD6" s="29"/>
      <c r="OTE6" s="29"/>
      <c r="OTF6" s="29"/>
      <c r="OTG6" s="29"/>
      <c r="OTH6" s="29"/>
      <c r="OTI6" s="29"/>
      <c r="OTJ6" s="29"/>
      <c r="OTK6" s="29"/>
      <c r="OTL6" s="29"/>
      <c r="OTM6" s="29"/>
      <c r="OTN6" s="29"/>
      <c r="OTO6" s="29"/>
      <c r="OTP6" s="29"/>
      <c r="OTQ6" s="29"/>
      <c r="OTR6" s="29"/>
      <c r="OTS6" s="29"/>
      <c r="OTT6" s="29"/>
      <c r="OTU6" s="29"/>
      <c r="OTV6" s="29"/>
      <c r="OTW6" s="29"/>
      <c r="OTX6" s="29"/>
      <c r="OTY6" s="29"/>
      <c r="OTZ6" s="29"/>
      <c r="OUA6" s="29"/>
      <c r="OUB6" s="29"/>
      <c r="OUC6" s="29"/>
      <c r="OUD6" s="29"/>
      <c r="OUE6" s="29"/>
      <c r="OUF6" s="29"/>
      <c r="OUG6" s="29"/>
      <c r="OUH6" s="29"/>
      <c r="OUI6" s="29"/>
      <c r="OUJ6" s="29"/>
      <c r="OUK6" s="29"/>
      <c r="OUL6" s="29"/>
      <c r="OUM6" s="29"/>
      <c r="OUN6" s="29"/>
      <c r="OUO6" s="29"/>
      <c r="OUP6" s="29"/>
      <c r="OUQ6" s="29"/>
      <c r="OUR6" s="29"/>
      <c r="OUS6" s="29"/>
      <c r="OUT6" s="29"/>
      <c r="OUU6" s="29"/>
      <c r="OUV6" s="29"/>
      <c r="OUW6" s="29"/>
      <c r="OUX6" s="29"/>
      <c r="OUY6" s="29"/>
      <c r="OUZ6" s="29"/>
      <c r="OVA6" s="29"/>
      <c r="OVB6" s="29"/>
      <c r="OVC6" s="29"/>
      <c r="OVD6" s="29"/>
      <c r="OVE6" s="29"/>
      <c r="OVF6" s="29"/>
      <c r="OVG6" s="29"/>
      <c r="OVH6" s="29"/>
      <c r="OVI6" s="29"/>
      <c r="OVJ6" s="29"/>
      <c r="OVK6" s="29"/>
      <c r="OVL6" s="29"/>
      <c r="OVM6" s="29"/>
      <c r="OVN6" s="29"/>
      <c r="OVO6" s="29"/>
      <c r="OVP6" s="29"/>
      <c r="OVQ6" s="29"/>
      <c r="OVR6" s="29"/>
      <c r="OVS6" s="29"/>
      <c r="OVT6" s="29"/>
      <c r="OVU6" s="29"/>
      <c r="OVV6" s="29"/>
      <c r="OVW6" s="29"/>
      <c r="OVX6" s="29"/>
      <c r="OVY6" s="29"/>
      <c r="OVZ6" s="29"/>
      <c r="OWA6" s="29"/>
      <c r="OWB6" s="29"/>
      <c r="OWC6" s="29"/>
      <c r="OWD6" s="29"/>
      <c r="OWE6" s="29"/>
      <c r="OWF6" s="29"/>
      <c r="OWG6" s="29"/>
      <c r="OWH6" s="29"/>
      <c r="OWI6" s="29"/>
      <c r="OWJ6" s="29"/>
      <c r="OWK6" s="29"/>
      <c r="OWL6" s="29"/>
      <c r="OWM6" s="29"/>
      <c r="OWN6" s="29"/>
      <c r="OWO6" s="29"/>
      <c r="OWP6" s="29"/>
      <c r="OWQ6" s="29"/>
      <c r="OWR6" s="29"/>
      <c r="OWS6" s="29"/>
      <c r="OWT6" s="29"/>
      <c r="OWU6" s="29"/>
      <c r="OWV6" s="29"/>
      <c r="OWW6" s="29"/>
      <c r="OWX6" s="29"/>
      <c r="OWY6" s="29"/>
      <c r="OWZ6" s="29"/>
      <c r="OXA6" s="29"/>
      <c r="OXB6" s="29"/>
      <c r="OXC6" s="29"/>
      <c r="OXD6" s="29"/>
      <c r="OXE6" s="29"/>
      <c r="OXF6" s="29"/>
      <c r="OXG6" s="29"/>
      <c r="OXH6" s="29"/>
      <c r="OXI6" s="29"/>
      <c r="OXJ6" s="29"/>
      <c r="OXK6" s="29"/>
      <c r="OXL6" s="29"/>
      <c r="OXM6" s="29"/>
      <c r="OXN6" s="29"/>
      <c r="OXO6" s="29"/>
      <c r="OXP6" s="29"/>
      <c r="OXQ6" s="29"/>
      <c r="OXR6" s="29"/>
      <c r="OXS6" s="29"/>
      <c r="OXT6" s="29"/>
      <c r="OXU6" s="29"/>
      <c r="OXV6" s="29"/>
      <c r="OXW6" s="29"/>
      <c r="OXX6" s="29"/>
      <c r="OXY6" s="29"/>
      <c r="OXZ6" s="29"/>
      <c r="OYA6" s="29"/>
      <c r="OYB6" s="29"/>
      <c r="OYC6" s="29"/>
      <c r="OYD6" s="29"/>
      <c r="OYE6" s="29"/>
      <c r="OYF6" s="29"/>
      <c r="OYG6" s="29"/>
      <c r="OYH6" s="29"/>
      <c r="OYI6" s="29"/>
      <c r="OYJ6" s="29"/>
      <c r="OYK6" s="29"/>
      <c r="OYL6" s="29"/>
      <c r="OYM6" s="29"/>
      <c r="OYN6" s="29"/>
      <c r="OYO6" s="29"/>
      <c r="OYP6" s="29"/>
      <c r="OYQ6" s="29"/>
      <c r="OYR6" s="29"/>
      <c r="OYS6" s="29"/>
      <c r="OYT6" s="29"/>
      <c r="OYU6" s="29"/>
      <c r="OYV6" s="29"/>
      <c r="OYW6" s="29"/>
      <c r="OYX6" s="29"/>
      <c r="OYY6" s="29"/>
      <c r="OYZ6" s="29"/>
      <c r="OZA6" s="29"/>
      <c r="OZB6" s="29"/>
      <c r="OZC6" s="29"/>
      <c r="OZD6" s="29"/>
      <c r="OZE6" s="29"/>
      <c r="OZF6" s="29"/>
      <c r="OZG6" s="29"/>
      <c r="OZH6" s="29"/>
      <c r="OZI6" s="29"/>
      <c r="OZJ6" s="29"/>
      <c r="OZK6" s="29"/>
      <c r="OZL6" s="29"/>
      <c r="OZM6" s="29"/>
      <c r="OZN6" s="29"/>
      <c r="OZO6" s="29"/>
      <c r="OZP6" s="29"/>
      <c r="OZQ6" s="29"/>
      <c r="OZR6" s="29"/>
      <c r="OZS6" s="29"/>
      <c r="OZT6" s="29"/>
      <c r="OZU6" s="29"/>
      <c r="OZV6" s="29"/>
      <c r="OZW6" s="29"/>
      <c r="OZX6" s="29"/>
      <c r="OZY6" s="29"/>
      <c r="OZZ6" s="29"/>
      <c r="PAA6" s="29"/>
      <c r="PAB6" s="29"/>
      <c r="PAC6" s="29"/>
      <c r="PAD6" s="29"/>
      <c r="PAE6" s="29"/>
      <c r="PAF6" s="29"/>
      <c r="PAG6" s="29"/>
      <c r="PAH6" s="29"/>
      <c r="PAI6" s="29"/>
      <c r="PAJ6" s="29"/>
      <c r="PAK6" s="29"/>
      <c r="PAL6" s="29"/>
      <c r="PAM6" s="29"/>
      <c r="PAN6" s="29"/>
      <c r="PAO6" s="29"/>
      <c r="PAP6" s="29"/>
      <c r="PAQ6" s="29"/>
      <c r="PAR6" s="29"/>
      <c r="PAS6" s="29"/>
      <c r="PAT6" s="29"/>
      <c r="PAU6" s="29"/>
      <c r="PAV6" s="29"/>
      <c r="PAW6" s="29"/>
      <c r="PAX6" s="29"/>
      <c r="PAY6" s="29"/>
      <c r="PAZ6" s="29"/>
      <c r="PBA6" s="29"/>
      <c r="PBB6" s="29"/>
      <c r="PBC6" s="29"/>
      <c r="PBD6" s="29"/>
      <c r="PBE6" s="29"/>
      <c r="PBF6" s="29"/>
      <c r="PBG6" s="29"/>
      <c r="PBH6" s="29"/>
      <c r="PBI6" s="29"/>
      <c r="PBJ6" s="29"/>
      <c r="PBK6" s="29"/>
      <c r="PBL6" s="29"/>
      <c r="PBM6" s="29"/>
      <c r="PBN6" s="29"/>
      <c r="PBO6" s="29"/>
      <c r="PBP6" s="29"/>
      <c r="PBQ6" s="29"/>
      <c r="PBR6" s="29"/>
      <c r="PBS6" s="29"/>
      <c r="PBT6" s="29"/>
      <c r="PBU6" s="29"/>
      <c r="PBV6" s="29"/>
      <c r="PBW6" s="29"/>
      <c r="PBX6" s="29"/>
      <c r="PBY6" s="29"/>
      <c r="PBZ6" s="29"/>
      <c r="PCA6" s="29"/>
      <c r="PCB6" s="29"/>
      <c r="PCC6" s="29"/>
      <c r="PCD6" s="29"/>
      <c r="PCE6" s="29"/>
      <c r="PCF6" s="29"/>
      <c r="PCG6" s="29"/>
      <c r="PCH6" s="29"/>
      <c r="PCI6" s="29"/>
      <c r="PCJ6" s="29"/>
      <c r="PCK6" s="29"/>
      <c r="PCL6" s="29"/>
      <c r="PCM6" s="29"/>
      <c r="PCN6" s="29"/>
      <c r="PCO6" s="29"/>
      <c r="PCP6" s="29"/>
      <c r="PCQ6" s="29"/>
      <c r="PCR6" s="29"/>
      <c r="PCS6" s="29"/>
      <c r="PCT6" s="29"/>
      <c r="PCU6" s="29"/>
      <c r="PCV6" s="29"/>
      <c r="PCW6" s="29"/>
      <c r="PCX6" s="29"/>
      <c r="PCY6" s="29"/>
      <c r="PCZ6" s="29"/>
      <c r="PDA6" s="29"/>
      <c r="PDB6" s="29"/>
      <c r="PDC6" s="29"/>
      <c r="PDD6" s="29"/>
      <c r="PDE6" s="29"/>
      <c r="PDF6" s="29"/>
      <c r="PDG6" s="29"/>
      <c r="PDH6" s="29"/>
      <c r="PDI6" s="29"/>
      <c r="PDJ6" s="29"/>
      <c r="PDK6" s="29"/>
      <c r="PDL6" s="29"/>
      <c r="PDM6" s="29"/>
      <c r="PDN6" s="29"/>
      <c r="PDO6" s="29"/>
      <c r="PDP6" s="29"/>
      <c r="PDQ6" s="29"/>
      <c r="PDR6" s="29"/>
      <c r="PDS6" s="29"/>
      <c r="PDT6" s="29"/>
      <c r="PDU6" s="29"/>
      <c r="PDV6" s="29"/>
      <c r="PDW6" s="29"/>
      <c r="PDX6" s="29"/>
      <c r="PDY6" s="29"/>
      <c r="PDZ6" s="29"/>
      <c r="PEA6" s="29"/>
      <c r="PEB6" s="29"/>
      <c r="PEC6" s="29"/>
      <c r="PED6" s="29"/>
      <c r="PEE6" s="29"/>
      <c r="PEF6" s="29"/>
      <c r="PEG6" s="29"/>
      <c r="PEH6" s="29"/>
      <c r="PEI6" s="29"/>
      <c r="PEJ6" s="29"/>
      <c r="PEK6" s="29"/>
      <c r="PEL6" s="29"/>
      <c r="PEM6" s="29"/>
      <c r="PEN6" s="29"/>
      <c r="PEO6" s="29"/>
      <c r="PEP6" s="29"/>
      <c r="PEQ6" s="29"/>
      <c r="PER6" s="29"/>
      <c r="PES6" s="29"/>
      <c r="PET6" s="29"/>
      <c r="PEU6" s="29"/>
      <c r="PEV6" s="29"/>
      <c r="PEW6" s="29"/>
      <c r="PEX6" s="29"/>
      <c r="PEY6" s="29"/>
      <c r="PEZ6" s="29"/>
      <c r="PFA6" s="29"/>
      <c r="PFB6" s="29"/>
      <c r="PFC6" s="29"/>
      <c r="PFD6" s="29"/>
      <c r="PFE6" s="29"/>
      <c r="PFF6" s="29"/>
      <c r="PFG6" s="29"/>
      <c r="PFH6" s="29"/>
      <c r="PFI6" s="29"/>
      <c r="PFJ6" s="29"/>
      <c r="PFK6" s="29"/>
      <c r="PFL6" s="29"/>
      <c r="PFM6" s="29"/>
      <c r="PFN6" s="29"/>
      <c r="PFO6" s="29"/>
      <c r="PFP6" s="29"/>
      <c r="PFQ6" s="29"/>
      <c r="PFR6" s="29"/>
      <c r="PFS6" s="29"/>
      <c r="PFT6" s="29"/>
      <c r="PFU6" s="29"/>
      <c r="PFV6" s="29"/>
      <c r="PFW6" s="29"/>
      <c r="PFX6" s="29"/>
      <c r="PFY6" s="29"/>
      <c r="PFZ6" s="29"/>
      <c r="PGA6" s="29"/>
      <c r="PGB6" s="29"/>
      <c r="PGC6" s="29"/>
      <c r="PGD6" s="29"/>
      <c r="PGE6" s="29"/>
      <c r="PGF6" s="29"/>
      <c r="PGG6" s="29"/>
      <c r="PGH6" s="29"/>
      <c r="PGI6" s="29"/>
      <c r="PGJ6" s="29"/>
      <c r="PGK6" s="29"/>
      <c r="PGL6" s="29"/>
      <c r="PGM6" s="29"/>
      <c r="PGN6" s="29"/>
      <c r="PGO6" s="29"/>
      <c r="PGP6" s="29"/>
      <c r="PGQ6" s="29"/>
      <c r="PGR6" s="29"/>
      <c r="PGS6" s="29"/>
      <c r="PGT6" s="29"/>
      <c r="PGU6" s="29"/>
      <c r="PGV6" s="29"/>
      <c r="PGW6" s="29"/>
      <c r="PGX6" s="29"/>
      <c r="PGY6" s="29"/>
      <c r="PGZ6" s="29"/>
      <c r="PHA6" s="29"/>
      <c r="PHB6" s="29"/>
      <c r="PHC6" s="29"/>
      <c r="PHD6" s="29"/>
      <c r="PHE6" s="29"/>
      <c r="PHF6" s="29"/>
      <c r="PHG6" s="29"/>
      <c r="PHH6" s="29"/>
      <c r="PHI6" s="29"/>
      <c r="PHJ6" s="29"/>
      <c r="PHK6" s="29"/>
      <c r="PHL6" s="29"/>
      <c r="PHM6" s="29"/>
      <c r="PHN6" s="29"/>
      <c r="PHO6" s="29"/>
      <c r="PHP6" s="29"/>
      <c r="PHQ6" s="29"/>
      <c r="PHR6" s="29"/>
      <c r="PHS6" s="29"/>
      <c r="PHT6" s="29"/>
      <c r="PHU6" s="29"/>
      <c r="PHV6" s="29"/>
      <c r="PHW6" s="29"/>
      <c r="PHX6" s="29"/>
      <c r="PHY6" s="29"/>
      <c r="PHZ6" s="29"/>
      <c r="PIA6" s="29"/>
      <c r="PIB6" s="29"/>
      <c r="PIC6" s="29"/>
      <c r="PID6" s="29"/>
      <c r="PIE6" s="29"/>
      <c r="PIF6" s="29"/>
      <c r="PIG6" s="29"/>
      <c r="PIH6" s="29"/>
      <c r="PII6" s="29"/>
      <c r="PIJ6" s="29"/>
      <c r="PIK6" s="29"/>
      <c r="PIL6" s="29"/>
      <c r="PIM6" s="29"/>
      <c r="PIN6" s="29"/>
      <c r="PIO6" s="29"/>
      <c r="PIP6" s="29"/>
      <c r="PIQ6" s="29"/>
      <c r="PIR6" s="29"/>
      <c r="PIS6" s="29"/>
      <c r="PIT6" s="29"/>
      <c r="PIU6" s="29"/>
      <c r="PIV6" s="29"/>
      <c r="PIW6" s="29"/>
      <c r="PIX6" s="29"/>
      <c r="PIY6" s="29"/>
      <c r="PIZ6" s="29"/>
      <c r="PJA6" s="29"/>
      <c r="PJB6" s="29"/>
      <c r="PJC6" s="29"/>
      <c r="PJD6" s="29"/>
      <c r="PJE6" s="29"/>
      <c r="PJF6" s="29"/>
      <c r="PJG6" s="29"/>
      <c r="PJH6" s="29"/>
      <c r="PJI6" s="29"/>
      <c r="PJJ6" s="29"/>
      <c r="PJK6" s="29"/>
      <c r="PJL6" s="29"/>
      <c r="PJM6" s="29"/>
      <c r="PJN6" s="29"/>
      <c r="PJO6" s="29"/>
      <c r="PJP6" s="29"/>
      <c r="PJQ6" s="29"/>
      <c r="PJR6" s="29"/>
      <c r="PJS6" s="29"/>
      <c r="PJT6" s="29"/>
      <c r="PJU6" s="29"/>
      <c r="PJV6" s="29"/>
      <c r="PJW6" s="29"/>
      <c r="PJX6" s="29"/>
      <c r="PJY6" s="29"/>
      <c r="PJZ6" s="29"/>
      <c r="PKA6" s="29"/>
      <c r="PKB6" s="29"/>
      <c r="PKC6" s="29"/>
      <c r="PKD6" s="29"/>
      <c r="PKE6" s="29"/>
      <c r="PKF6" s="29"/>
      <c r="PKG6" s="29"/>
      <c r="PKH6" s="29"/>
      <c r="PKI6" s="29"/>
      <c r="PKJ6" s="29"/>
      <c r="PKK6" s="29"/>
      <c r="PKL6" s="29"/>
      <c r="PKM6" s="29"/>
      <c r="PKN6" s="29"/>
      <c r="PKO6" s="29"/>
      <c r="PKP6" s="29"/>
      <c r="PKQ6" s="29"/>
      <c r="PKR6" s="29"/>
      <c r="PKS6" s="29"/>
      <c r="PKT6" s="29"/>
      <c r="PKU6" s="29"/>
      <c r="PKV6" s="29"/>
      <c r="PKW6" s="29"/>
      <c r="PKX6" s="29"/>
      <c r="PKY6" s="29"/>
      <c r="PKZ6" s="29"/>
      <c r="PLA6" s="29"/>
      <c r="PLB6" s="29"/>
      <c r="PLC6" s="29"/>
      <c r="PLD6" s="29"/>
      <c r="PLE6" s="29"/>
      <c r="PLF6" s="29"/>
      <c r="PLG6" s="29"/>
      <c r="PLH6" s="29"/>
      <c r="PLI6" s="29"/>
      <c r="PLJ6" s="29"/>
      <c r="PLK6" s="29"/>
      <c r="PLL6" s="29"/>
      <c r="PLM6" s="29"/>
      <c r="PLN6" s="29"/>
      <c r="PLO6" s="29"/>
      <c r="PLP6" s="29"/>
      <c r="PLQ6" s="29"/>
      <c r="PLR6" s="29"/>
      <c r="PLS6" s="29"/>
      <c r="PLT6" s="29"/>
      <c r="PLU6" s="29"/>
      <c r="PLV6" s="29"/>
      <c r="PLW6" s="29"/>
      <c r="PLX6" s="29"/>
      <c r="PLY6" s="29"/>
      <c r="PLZ6" s="29"/>
      <c r="PMA6" s="29"/>
      <c r="PMB6" s="29"/>
      <c r="PMC6" s="29"/>
      <c r="PMD6" s="29"/>
      <c r="PME6" s="29"/>
      <c r="PMF6" s="29"/>
      <c r="PMG6" s="29"/>
      <c r="PMH6" s="29"/>
      <c r="PMI6" s="29"/>
      <c r="PMJ6" s="29"/>
      <c r="PMK6" s="29"/>
      <c r="PML6" s="29"/>
      <c r="PMM6" s="29"/>
      <c r="PMN6" s="29"/>
      <c r="PMO6" s="29"/>
      <c r="PMP6" s="29"/>
      <c r="PMQ6" s="29"/>
      <c r="PMR6" s="29"/>
      <c r="PMS6" s="29"/>
      <c r="PMT6" s="29"/>
      <c r="PMU6" s="29"/>
      <c r="PMV6" s="29"/>
      <c r="PMW6" s="29"/>
      <c r="PMX6" s="29"/>
      <c r="PMY6" s="29"/>
      <c r="PMZ6" s="29"/>
      <c r="PNA6" s="29"/>
      <c r="PNB6" s="29"/>
      <c r="PNC6" s="29"/>
      <c r="PND6" s="29"/>
      <c r="PNE6" s="29"/>
      <c r="PNF6" s="29"/>
      <c r="PNG6" s="29"/>
      <c r="PNH6" s="29"/>
      <c r="PNI6" s="29"/>
      <c r="PNJ6" s="29"/>
      <c r="PNK6" s="29"/>
      <c r="PNL6" s="29"/>
      <c r="PNM6" s="29"/>
      <c r="PNN6" s="29"/>
      <c r="PNO6" s="29"/>
      <c r="PNP6" s="29"/>
      <c r="PNQ6" s="29"/>
      <c r="PNR6" s="29"/>
      <c r="PNS6" s="29"/>
      <c r="PNT6" s="29"/>
      <c r="PNU6" s="29"/>
      <c r="PNV6" s="29"/>
      <c r="PNW6" s="29"/>
      <c r="PNX6" s="29"/>
      <c r="PNY6" s="29"/>
      <c r="PNZ6" s="29"/>
      <c r="POA6" s="29"/>
      <c r="POB6" s="29"/>
      <c r="POC6" s="29"/>
      <c r="POD6" s="29"/>
      <c r="POE6" s="29"/>
      <c r="POF6" s="29"/>
      <c r="POG6" s="29"/>
      <c r="POH6" s="29"/>
      <c r="POI6" s="29"/>
      <c r="POJ6" s="29"/>
      <c r="POK6" s="29"/>
      <c r="POL6" s="29"/>
      <c r="POM6" s="29"/>
      <c r="PON6" s="29"/>
      <c r="POO6" s="29"/>
      <c r="POP6" s="29"/>
      <c r="POQ6" s="29"/>
      <c r="POR6" s="29"/>
      <c r="POS6" s="29"/>
      <c r="POT6" s="29"/>
      <c r="POU6" s="29"/>
      <c r="POV6" s="29"/>
      <c r="POW6" s="29"/>
      <c r="POX6" s="29"/>
      <c r="POY6" s="29"/>
      <c r="POZ6" s="29"/>
      <c r="PPA6" s="29"/>
      <c r="PPB6" s="29"/>
      <c r="PPC6" s="29"/>
      <c r="PPD6" s="29"/>
      <c r="PPE6" s="29"/>
      <c r="PPF6" s="29"/>
      <c r="PPG6" s="29"/>
      <c r="PPH6" s="29"/>
      <c r="PPI6" s="29"/>
      <c r="PPJ6" s="29"/>
      <c r="PPK6" s="29"/>
      <c r="PPL6" s="29"/>
      <c r="PPM6" s="29"/>
      <c r="PPN6" s="29"/>
      <c r="PPO6" s="29"/>
      <c r="PPP6" s="29"/>
      <c r="PPQ6" s="29"/>
      <c r="PPR6" s="29"/>
      <c r="PPS6" s="29"/>
      <c r="PPT6" s="29"/>
      <c r="PPU6" s="29"/>
      <c r="PPV6" s="29"/>
      <c r="PPW6" s="29"/>
      <c r="PPX6" s="29"/>
      <c r="PPY6" s="29"/>
      <c r="PPZ6" s="29"/>
      <c r="PQA6" s="29"/>
      <c r="PQB6" s="29"/>
      <c r="PQC6" s="29"/>
      <c r="PQD6" s="29"/>
      <c r="PQE6" s="29"/>
      <c r="PQF6" s="29"/>
      <c r="PQG6" s="29"/>
      <c r="PQH6" s="29"/>
      <c r="PQI6" s="29"/>
      <c r="PQJ6" s="29"/>
      <c r="PQK6" s="29"/>
      <c r="PQL6" s="29"/>
      <c r="PQM6" s="29"/>
      <c r="PQN6" s="29"/>
      <c r="PQO6" s="29"/>
      <c r="PQP6" s="29"/>
      <c r="PQQ6" s="29"/>
      <c r="PQR6" s="29"/>
      <c r="PQS6" s="29"/>
      <c r="PQT6" s="29"/>
      <c r="PQU6" s="29"/>
      <c r="PQV6" s="29"/>
      <c r="PQW6" s="29"/>
      <c r="PQX6" s="29"/>
      <c r="PQY6" s="29"/>
      <c r="PQZ6" s="29"/>
      <c r="PRA6" s="29"/>
      <c r="PRB6" s="29"/>
      <c r="PRC6" s="29"/>
      <c r="PRD6" s="29"/>
      <c r="PRE6" s="29"/>
      <c r="PRF6" s="29"/>
      <c r="PRG6" s="29"/>
      <c r="PRH6" s="29"/>
      <c r="PRI6" s="29"/>
      <c r="PRJ6" s="29"/>
      <c r="PRK6" s="29"/>
      <c r="PRL6" s="29"/>
      <c r="PRM6" s="29"/>
      <c r="PRN6" s="29"/>
      <c r="PRO6" s="29"/>
      <c r="PRP6" s="29"/>
      <c r="PRQ6" s="29"/>
      <c r="PRR6" s="29"/>
      <c r="PRS6" s="29"/>
      <c r="PRT6" s="29"/>
      <c r="PRU6" s="29"/>
      <c r="PRV6" s="29"/>
      <c r="PRW6" s="29"/>
      <c r="PRX6" s="29"/>
      <c r="PRY6" s="29"/>
      <c r="PRZ6" s="29"/>
      <c r="PSA6" s="29"/>
      <c r="PSB6" s="29"/>
      <c r="PSC6" s="29"/>
      <c r="PSD6" s="29"/>
      <c r="PSE6" s="29"/>
      <c r="PSF6" s="29"/>
      <c r="PSG6" s="29"/>
      <c r="PSH6" s="29"/>
      <c r="PSI6" s="29"/>
      <c r="PSJ6" s="29"/>
      <c r="PSK6" s="29"/>
      <c r="PSL6" s="29"/>
      <c r="PSM6" s="29"/>
      <c r="PSN6" s="29"/>
      <c r="PSO6" s="29"/>
      <c r="PSP6" s="29"/>
      <c r="PSQ6" s="29"/>
      <c r="PSR6" s="29"/>
      <c r="PSS6" s="29"/>
      <c r="PST6" s="29"/>
      <c r="PSU6" s="29"/>
      <c r="PSV6" s="29"/>
      <c r="PSW6" s="29"/>
      <c r="PSX6" s="29"/>
      <c r="PSY6" s="29"/>
      <c r="PSZ6" s="29"/>
      <c r="PTA6" s="29"/>
      <c r="PTB6" s="29"/>
      <c r="PTC6" s="29"/>
      <c r="PTD6" s="29"/>
      <c r="PTE6" s="29"/>
      <c r="PTF6" s="29"/>
      <c r="PTG6" s="29"/>
      <c r="PTH6" s="29"/>
      <c r="PTI6" s="29"/>
      <c r="PTJ6" s="29"/>
      <c r="PTK6" s="29"/>
      <c r="PTL6" s="29"/>
      <c r="PTM6" s="29"/>
      <c r="PTN6" s="29"/>
      <c r="PTO6" s="29"/>
      <c r="PTP6" s="29"/>
      <c r="PTQ6" s="29"/>
      <c r="PTR6" s="29"/>
      <c r="PTS6" s="29"/>
      <c r="PTT6" s="29"/>
      <c r="PTU6" s="29"/>
      <c r="PTV6" s="29"/>
      <c r="PTW6" s="29"/>
      <c r="PTX6" s="29"/>
      <c r="PTY6" s="29"/>
      <c r="PTZ6" s="29"/>
      <c r="PUA6" s="29"/>
      <c r="PUB6" s="29"/>
      <c r="PUC6" s="29"/>
      <c r="PUD6" s="29"/>
      <c r="PUE6" s="29"/>
      <c r="PUF6" s="29"/>
      <c r="PUG6" s="29"/>
      <c r="PUH6" s="29"/>
      <c r="PUI6" s="29"/>
      <c r="PUJ6" s="29"/>
      <c r="PUK6" s="29"/>
      <c r="PUL6" s="29"/>
      <c r="PUM6" s="29"/>
      <c r="PUN6" s="29"/>
      <c r="PUO6" s="29"/>
      <c r="PUP6" s="29"/>
      <c r="PUQ6" s="29"/>
      <c r="PUR6" s="29"/>
      <c r="PUS6" s="29"/>
      <c r="PUT6" s="29"/>
      <c r="PUU6" s="29"/>
      <c r="PUV6" s="29"/>
      <c r="PUW6" s="29"/>
      <c r="PUX6" s="29"/>
      <c r="PUY6" s="29"/>
      <c r="PUZ6" s="29"/>
      <c r="PVA6" s="29"/>
      <c r="PVB6" s="29"/>
      <c r="PVC6" s="29"/>
      <c r="PVD6" s="29"/>
      <c r="PVE6" s="29"/>
      <c r="PVF6" s="29"/>
      <c r="PVG6" s="29"/>
      <c r="PVH6" s="29"/>
      <c r="PVI6" s="29"/>
      <c r="PVJ6" s="29"/>
      <c r="PVK6" s="29"/>
      <c r="PVL6" s="29"/>
      <c r="PVM6" s="29"/>
      <c r="PVN6" s="29"/>
      <c r="PVO6" s="29"/>
      <c r="PVP6" s="29"/>
      <c r="PVQ6" s="29"/>
      <c r="PVR6" s="29"/>
      <c r="PVS6" s="29"/>
      <c r="PVT6" s="29"/>
      <c r="PVU6" s="29"/>
      <c r="PVV6" s="29"/>
      <c r="PVW6" s="29"/>
      <c r="PVX6" s="29"/>
      <c r="PVY6" s="29"/>
      <c r="PVZ6" s="29"/>
      <c r="PWA6" s="29"/>
      <c r="PWB6" s="29"/>
      <c r="PWC6" s="29"/>
      <c r="PWD6" s="29"/>
      <c r="PWE6" s="29"/>
      <c r="PWF6" s="29"/>
      <c r="PWG6" s="29"/>
      <c r="PWH6" s="29"/>
      <c r="PWI6" s="29"/>
      <c r="PWJ6" s="29"/>
      <c r="PWK6" s="29"/>
      <c r="PWL6" s="29"/>
      <c r="PWM6" s="29"/>
      <c r="PWN6" s="29"/>
      <c r="PWO6" s="29"/>
      <c r="PWP6" s="29"/>
      <c r="PWQ6" s="29"/>
      <c r="PWR6" s="29"/>
      <c r="PWS6" s="29"/>
      <c r="PWT6" s="29"/>
      <c r="PWU6" s="29"/>
      <c r="PWV6" s="29"/>
      <c r="PWW6" s="29"/>
      <c r="PWX6" s="29"/>
      <c r="PWY6" s="29"/>
      <c r="PWZ6" s="29"/>
      <c r="PXA6" s="29"/>
      <c r="PXB6" s="29"/>
      <c r="PXC6" s="29"/>
      <c r="PXD6" s="29"/>
      <c r="PXE6" s="29"/>
      <c r="PXF6" s="29"/>
      <c r="PXG6" s="29"/>
      <c r="PXH6" s="29"/>
      <c r="PXI6" s="29"/>
      <c r="PXJ6" s="29"/>
      <c r="PXK6" s="29"/>
      <c r="PXL6" s="29"/>
      <c r="PXM6" s="29"/>
      <c r="PXN6" s="29"/>
      <c r="PXO6" s="29"/>
      <c r="PXP6" s="29"/>
      <c r="PXQ6" s="29"/>
      <c r="PXR6" s="29"/>
      <c r="PXS6" s="29"/>
      <c r="PXT6" s="29"/>
      <c r="PXU6" s="29"/>
      <c r="PXV6" s="29"/>
      <c r="PXW6" s="29"/>
      <c r="PXX6" s="29"/>
      <c r="PXY6" s="29"/>
      <c r="PXZ6" s="29"/>
      <c r="PYA6" s="29"/>
      <c r="PYB6" s="29"/>
      <c r="PYC6" s="29"/>
      <c r="PYD6" s="29"/>
      <c r="PYE6" s="29"/>
      <c r="PYF6" s="29"/>
      <c r="PYG6" s="29"/>
      <c r="PYH6" s="29"/>
      <c r="PYI6" s="29"/>
      <c r="PYJ6" s="29"/>
      <c r="PYK6" s="29"/>
      <c r="PYL6" s="29"/>
      <c r="PYM6" s="29"/>
      <c r="PYN6" s="29"/>
      <c r="PYO6" s="29"/>
      <c r="PYP6" s="29"/>
      <c r="PYQ6" s="29"/>
      <c r="PYR6" s="29"/>
      <c r="PYS6" s="29"/>
      <c r="PYT6" s="29"/>
      <c r="PYU6" s="29"/>
      <c r="PYV6" s="29"/>
      <c r="PYW6" s="29"/>
      <c r="PYX6" s="29"/>
      <c r="PYY6" s="29"/>
      <c r="PYZ6" s="29"/>
      <c r="PZA6" s="29"/>
      <c r="PZB6" s="29"/>
      <c r="PZC6" s="29"/>
      <c r="PZD6" s="29"/>
      <c r="PZE6" s="29"/>
      <c r="PZF6" s="29"/>
      <c r="PZG6" s="29"/>
      <c r="PZH6" s="29"/>
      <c r="PZI6" s="29"/>
      <c r="PZJ6" s="29"/>
      <c r="PZK6" s="29"/>
      <c r="PZL6" s="29"/>
      <c r="PZM6" s="29"/>
      <c r="PZN6" s="29"/>
      <c r="PZO6" s="29"/>
      <c r="PZP6" s="29"/>
      <c r="PZQ6" s="29"/>
      <c r="PZR6" s="29"/>
      <c r="PZS6" s="29"/>
      <c r="PZT6" s="29"/>
      <c r="PZU6" s="29"/>
      <c r="PZV6" s="29"/>
      <c r="PZW6" s="29"/>
      <c r="PZX6" s="29"/>
      <c r="PZY6" s="29"/>
      <c r="PZZ6" s="29"/>
      <c r="QAA6" s="29"/>
      <c r="QAB6" s="29"/>
      <c r="QAC6" s="29"/>
      <c r="QAD6" s="29"/>
      <c r="QAE6" s="29"/>
      <c r="QAF6" s="29"/>
      <c r="QAG6" s="29"/>
      <c r="QAH6" s="29"/>
      <c r="QAI6" s="29"/>
      <c r="QAJ6" s="29"/>
      <c r="QAK6" s="29"/>
      <c r="QAL6" s="29"/>
      <c r="QAM6" s="29"/>
      <c r="QAN6" s="29"/>
      <c r="QAO6" s="29"/>
      <c r="QAP6" s="29"/>
      <c r="QAQ6" s="29"/>
      <c r="QAR6" s="29"/>
      <c r="QAS6" s="29"/>
      <c r="QAT6" s="29"/>
      <c r="QAU6" s="29"/>
      <c r="QAV6" s="29"/>
      <c r="QAW6" s="29"/>
      <c r="QAX6" s="29"/>
      <c r="QAY6" s="29"/>
      <c r="QAZ6" s="29"/>
      <c r="QBA6" s="29"/>
      <c r="QBB6" s="29"/>
      <c r="QBC6" s="29"/>
      <c r="QBD6" s="29"/>
      <c r="QBE6" s="29"/>
      <c r="QBF6" s="29"/>
      <c r="QBG6" s="29"/>
      <c r="QBH6" s="29"/>
      <c r="QBI6" s="29"/>
      <c r="QBJ6" s="29"/>
      <c r="QBK6" s="29"/>
      <c r="QBL6" s="29"/>
      <c r="QBM6" s="29"/>
      <c r="QBN6" s="29"/>
      <c r="QBO6" s="29"/>
      <c r="QBP6" s="29"/>
      <c r="QBQ6" s="29"/>
      <c r="QBR6" s="29"/>
      <c r="QBS6" s="29"/>
      <c r="QBT6" s="29"/>
      <c r="QBU6" s="29"/>
      <c r="QBV6" s="29"/>
      <c r="QBW6" s="29"/>
      <c r="QBX6" s="29"/>
      <c r="QBY6" s="29"/>
      <c r="QBZ6" s="29"/>
      <c r="QCA6" s="29"/>
      <c r="QCB6" s="29"/>
      <c r="QCC6" s="29"/>
      <c r="QCD6" s="29"/>
      <c r="QCE6" s="29"/>
      <c r="QCF6" s="29"/>
      <c r="QCG6" s="29"/>
      <c r="QCH6" s="29"/>
      <c r="QCI6" s="29"/>
      <c r="QCJ6" s="29"/>
      <c r="QCK6" s="29"/>
      <c r="QCL6" s="29"/>
      <c r="QCM6" s="29"/>
      <c r="QCN6" s="29"/>
      <c r="QCO6" s="29"/>
      <c r="QCP6" s="29"/>
      <c r="QCQ6" s="29"/>
      <c r="QCR6" s="29"/>
      <c r="QCS6" s="29"/>
      <c r="QCT6" s="29"/>
      <c r="QCU6" s="29"/>
      <c r="QCV6" s="29"/>
      <c r="QCW6" s="29"/>
      <c r="QCX6" s="29"/>
      <c r="QCY6" s="29"/>
      <c r="QCZ6" s="29"/>
      <c r="QDA6" s="29"/>
      <c r="QDB6" s="29"/>
      <c r="QDC6" s="29"/>
      <c r="QDD6" s="29"/>
      <c r="QDE6" s="29"/>
      <c r="QDF6" s="29"/>
      <c r="QDG6" s="29"/>
      <c r="QDH6" s="29"/>
      <c r="QDI6" s="29"/>
      <c r="QDJ6" s="29"/>
      <c r="QDK6" s="29"/>
      <c r="QDL6" s="29"/>
      <c r="QDM6" s="29"/>
      <c r="QDN6" s="29"/>
      <c r="QDO6" s="29"/>
      <c r="QDP6" s="29"/>
      <c r="QDQ6" s="29"/>
      <c r="QDR6" s="29"/>
      <c r="QDS6" s="29"/>
      <c r="QDT6" s="29"/>
      <c r="QDU6" s="29"/>
      <c r="QDV6" s="29"/>
      <c r="QDW6" s="29"/>
      <c r="QDX6" s="29"/>
      <c r="QDY6" s="29"/>
      <c r="QDZ6" s="29"/>
      <c r="QEA6" s="29"/>
      <c r="QEB6" s="29"/>
      <c r="QEC6" s="29"/>
      <c r="QED6" s="29"/>
      <c r="QEE6" s="29"/>
      <c r="QEF6" s="29"/>
      <c r="QEG6" s="29"/>
      <c r="QEH6" s="29"/>
      <c r="QEI6" s="29"/>
      <c r="QEJ6" s="29"/>
      <c r="QEK6" s="29"/>
      <c r="QEL6" s="29"/>
      <c r="QEM6" s="29"/>
      <c r="QEN6" s="29"/>
      <c r="QEO6" s="29"/>
      <c r="QEP6" s="29"/>
      <c r="QEQ6" s="29"/>
      <c r="QER6" s="29"/>
      <c r="QES6" s="29"/>
      <c r="QET6" s="29"/>
      <c r="QEU6" s="29"/>
      <c r="QEV6" s="29"/>
      <c r="QEW6" s="29"/>
      <c r="QEX6" s="29"/>
      <c r="QEY6" s="29"/>
      <c r="QEZ6" s="29"/>
      <c r="QFA6" s="29"/>
      <c r="QFB6" s="29"/>
      <c r="QFC6" s="29"/>
      <c r="QFD6" s="29"/>
      <c r="QFE6" s="29"/>
      <c r="QFF6" s="29"/>
      <c r="QFG6" s="29"/>
      <c r="QFH6" s="29"/>
      <c r="QFI6" s="29"/>
      <c r="QFJ6" s="29"/>
      <c r="QFK6" s="29"/>
      <c r="QFL6" s="29"/>
      <c r="QFM6" s="29"/>
      <c r="QFN6" s="29"/>
      <c r="QFO6" s="29"/>
      <c r="QFP6" s="29"/>
      <c r="QFQ6" s="29"/>
      <c r="QFR6" s="29"/>
      <c r="QFS6" s="29"/>
      <c r="QFT6" s="29"/>
      <c r="QFU6" s="29"/>
      <c r="QFV6" s="29"/>
      <c r="QFW6" s="29"/>
      <c r="QFX6" s="29"/>
      <c r="QFY6" s="29"/>
      <c r="QFZ6" s="29"/>
      <c r="QGA6" s="29"/>
      <c r="QGB6" s="29"/>
      <c r="QGC6" s="29"/>
      <c r="QGD6" s="29"/>
      <c r="QGE6" s="29"/>
      <c r="QGF6" s="29"/>
      <c r="QGG6" s="29"/>
      <c r="QGH6" s="29"/>
      <c r="QGI6" s="29"/>
      <c r="QGJ6" s="29"/>
      <c r="QGK6" s="29"/>
      <c r="QGL6" s="29"/>
      <c r="QGM6" s="29"/>
      <c r="QGN6" s="29"/>
      <c r="QGO6" s="29"/>
      <c r="QGP6" s="29"/>
      <c r="QGQ6" s="29"/>
      <c r="QGR6" s="29"/>
      <c r="QGS6" s="29"/>
      <c r="QGT6" s="29"/>
      <c r="QGU6" s="29"/>
      <c r="QGV6" s="29"/>
      <c r="QGW6" s="29"/>
      <c r="QGX6" s="29"/>
      <c r="QGY6" s="29"/>
      <c r="QGZ6" s="29"/>
      <c r="QHA6" s="29"/>
      <c r="QHB6" s="29"/>
      <c r="QHC6" s="29"/>
      <c r="QHD6" s="29"/>
      <c r="QHE6" s="29"/>
      <c r="QHF6" s="29"/>
      <c r="QHG6" s="29"/>
      <c r="QHH6" s="29"/>
      <c r="QHI6" s="29"/>
      <c r="QHJ6" s="29"/>
      <c r="QHK6" s="29"/>
      <c r="QHL6" s="29"/>
      <c r="QHM6" s="29"/>
      <c r="QHN6" s="29"/>
      <c r="QHO6" s="29"/>
      <c r="QHP6" s="29"/>
      <c r="QHQ6" s="29"/>
      <c r="QHR6" s="29"/>
      <c r="QHS6" s="29"/>
      <c r="QHT6" s="29"/>
      <c r="QHU6" s="29"/>
      <c r="QHV6" s="29"/>
      <c r="QHW6" s="29"/>
      <c r="QHX6" s="29"/>
      <c r="QHY6" s="29"/>
      <c r="QHZ6" s="29"/>
      <c r="QIA6" s="29"/>
      <c r="QIB6" s="29"/>
      <c r="QIC6" s="29"/>
      <c r="QID6" s="29"/>
      <c r="QIE6" s="29"/>
      <c r="QIF6" s="29"/>
      <c r="QIG6" s="29"/>
      <c r="QIH6" s="29"/>
      <c r="QII6" s="29"/>
      <c r="QIJ6" s="29"/>
      <c r="QIK6" s="29"/>
      <c r="QIL6" s="29"/>
      <c r="QIM6" s="29"/>
      <c r="QIN6" s="29"/>
      <c r="QIO6" s="29"/>
      <c r="QIP6" s="29"/>
      <c r="QIQ6" s="29"/>
      <c r="QIR6" s="29"/>
      <c r="QIS6" s="29"/>
      <c r="QIT6" s="29"/>
      <c r="QIU6" s="29"/>
      <c r="QIV6" s="29"/>
      <c r="QIW6" s="29"/>
      <c r="QIX6" s="29"/>
      <c r="QIY6" s="29"/>
      <c r="QIZ6" s="29"/>
      <c r="QJA6" s="29"/>
      <c r="QJB6" s="29"/>
      <c r="QJC6" s="29"/>
      <c r="QJD6" s="29"/>
      <c r="QJE6" s="29"/>
      <c r="QJF6" s="29"/>
      <c r="QJG6" s="29"/>
      <c r="QJH6" s="29"/>
      <c r="QJI6" s="29"/>
      <c r="QJJ6" s="29"/>
      <c r="QJK6" s="29"/>
      <c r="QJL6" s="29"/>
      <c r="QJM6" s="29"/>
      <c r="QJN6" s="29"/>
      <c r="QJO6" s="29"/>
      <c r="QJP6" s="29"/>
      <c r="QJQ6" s="29"/>
      <c r="QJR6" s="29"/>
      <c r="QJS6" s="29"/>
      <c r="QJT6" s="29"/>
      <c r="QJU6" s="29"/>
      <c r="QJV6" s="29"/>
      <c r="QJW6" s="29"/>
      <c r="QJX6" s="29"/>
      <c r="QJY6" s="29"/>
      <c r="QJZ6" s="29"/>
      <c r="QKA6" s="29"/>
      <c r="QKB6" s="29"/>
      <c r="QKC6" s="29"/>
      <c r="QKD6" s="29"/>
      <c r="QKE6" s="29"/>
      <c r="QKF6" s="29"/>
      <c r="QKG6" s="29"/>
      <c r="QKH6" s="29"/>
      <c r="QKI6" s="29"/>
      <c r="QKJ6" s="29"/>
      <c r="QKK6" s="29"/>
      <c r="QKL6" s="29"/>
      <c r="QKM6" s="29"/>
      <c r="QKN6" s="29"/>
      <c r="QKO6" s="29"/>
      <c r="QKP6" s="29"/>
      <c r="QKQ6" s="29"/>
      <c r="QKR6" s="29"/>
      <c r="QKS6" s="29"/>
      <c r="QKT6" s="29"/>
      <c r="QKU6" s="29"/>
      <c r="QKV6" s="29"/>
      <c r="QKW6" s="29"/>
      <c r="QKX6" s="29"/>
      <c r="QKY6" s="29"/>
      <c r="QKZ6" s="29"/>
      <c r="QLA6" s="29"/>
      <c r="QLB6" s="29"/>
      <c r="QLC6" s="29"/>
      <c r="QLD6" s="29"/>
      <c r="QLE6" s="29"/>
      <c r="QLF6" s="29"/>
      <c r="QLG6" s="29"/>
      <c r="QLH6" s="29"/>
      <c r="QLI6" s="29"/>
      <c r="QLJ6" s="29"/>
      <c r="QLK6" s="29"/>
      <c r="QLL6" s="29"/>
      <c r="QLM6" s="29"/>
      <c r="QLN6" s="29"/>
      <c r="QLO6" s="29"/>
      <c r="QLP6" s="29"/>
      <c r="QLQ6" s="29"/>
      <c r="QLR6" s="29"/>
      <c r="QLS6" s="29"/>
      <c r="QLT6" s="29"/>
      <c r="QLU6" s="29"/>
      <c r="QLV6" s="29"/>
      <c r="QLW6" s="29"/>
      <c r="QLX6" s="29"/>
      <c r="QLY6" s="29"/>
      <c r="QLZ6" s="29"/>
      <c r="QMA6" s="29"/>
      <c r="QMB6" s="29"/>
      <c r="QMC6" s="29"/>
      <c r="QMD6" s="29"/>
      <c r="QME6" s="29"/>
      <c r="QMF6" s="29"/>
      <c r="QMG6" s="29"/>
      <c r="QMH6" s="29"/>
      <c r="QMI6" s="29"/>
      <c r="QMJ6" s="29"/>
      <c r="QMK6" s="29"/>
      <c r="QML6" s="29"/>
      <c r="QMM6" s="29"/>
      <c r="QMN6" s="29"/>
      <c r="QMO6" s="29"/>
      <c r="QMP6" s="29"/>
      <c r="QMQ6" s="29"/>
      <c r="QMR6" s="29"/>
      <c r="QMS6" s="29"/>
      <c r="QMT6" s="29"/>
      <c r="QMU6" s="29"/>
      <c r="QMV6" s="29"/>
      <c r="QMW6" s="29"/>
      <c r="QMX6" s="29"/>
      <c r="QMY6" s="29"/>
      <c r="QMZ6" s="29"/>
      <c r="QNA6" s="29"/>
      <c r="QNB6" s="29"/>
      <c r="QNC6" s="29"/>
      <c r="QND6" s="29"/>
      <c r="QNE6" s="29"/>
      <c r="QNF6" s="29"/>
      <c r="QNG6" s="29"/>
      <c r="QNH6" s="29"/>
      <c r="QNI6" s="29"/>
      <c r="QNJ6" s="29"/>
      <c r="QNK6" s="29"/>
      <c r="QNL6" s="29"/>
      <c r="QNM6" s="29"/>
      <c r="QNN6" s="29"/>
      <c r="QNO6" s="29"/>
      <c r="QNP6" s="29"/>
      <c r="QNQ6" s="29"/>
      <c r="QNR6" s="29"/>
      <c r="QNS6" s="29"/>
      <c r="QNT6" s="29"/>
      <c r="QNU6" s="29"/>
      <c r="QNV6" s="29"/>
      <c r="QNW6" s="29"/>
      <c r="QNX6" s="29"/>
      <c r="QNY6" s="29"/>
      <c r="QNZ6" s="29"/>
      <c r="QOA6" s="29"/>
      <c r="QOB6" s="29"/>
      <c r="QOC6" s="29"/>
      <c r="QOD6" s="29"/>
      <c r="QOE6" s="29"/>
      <c r="QOF6" s="29"/>
      <c r="QOG6" s="29"/>
      <c r="QOH6" s="29"/>
      <c r="QOI6" s="29"/>
      <c r="QOJ6" s="29"/>
      <c r="QOK6" s="29"/>
      <c r="QOL6" s="29"/>
      <c r="QOM6" s="29"/>
      <c r="QON6" s="29"/>
      <c r="QOO6" s="29"/>
      <c r="QOP6" s="29"/>
      <c r="QOQ6" s="29"/>
      <c r="QOR6" s="29"/>
      <c r="QOS6" s="29"/>
      <c r="QOT6" s="29"/>
      <c r="QOU6" s="29"/>
      <c r="QOV6" s="29"/>
      <c r="QOW6" s="29"/>
      <c r="QOX6" s="29"/>
      <c r="QOY6" s="29"/>
      <c r="QOZ6" s="29"/>
      <c r="QPA6" s="29"/>
      <c r="QPB6" s="29"/>
      <c r="QPC6" s="29"/>
      <c r="QPD6" s="29"/>
      <c r="QPE6" s="29"/>
      <c r="QPF6" s="29"/>
      <c r="QPG6" s="29"/>
      <c r="QPH6" s="29"/>
      <c r="QPI6" s="29"/>
      <c r="QPJ6" s="29"/>
      <c r="QPK6" s="29"/>
      <c r="QPL6" s="29"/>
      <c r="QPM6" s="29"/>
      <c r="QPN6" s="29"/>
      <c r="QPO6" s="29"/>
      <c r="QPP6" s="29"/>
      <c r="QPQ6" s="29"/>
      <c r="QPR6" s="29"/>
      <c r="QPS6" s="29"/>
      <c r="QPT6" s="29"/>
      <c r="QPU6" s="29"/>
      <c r="QPV6" s="29"/>
      <c r="QPW6" s="29"/>
      <c r="QPX6" s="29"/>
      <c r="QPY6" s="29"/>
      <c r="QPZ6" s="29"/>
      <c r="QQA6" s="29"/>
      <c r="QQB6" s="29"/>
      <c r="QQC6" s="29"/>
      <c r="QQD6" s="29"/>
      <c r="QQE6" s="29"/>
      <c r="QQF6" s="29"/>
      <c r="QQG6" s="29"/>
      <c r="QQH6" s="29"/>
      <c r="QQI6" s="29"/>
      <c r="QQJ6" s="29"/>
      <c r="QQK6" s="29"/>
      <c r="QQL6" s="29"/>
      <c r="QQM6" s="29"/>
      <c r="QQN6" s="29"/>
      <c r="QQO6" s="29"/>
      <c r="QQP6" s="29"/>
      <c r="QQQ6" s="29"/>
      <c r="QQR6" s="29"/>
      <c r="QQS6" s="29"/>
      <c r="QQT6" s="29"/>
      <c r="QQU6" s="29"/>
      <c r="QQV6" s="29"/>
      <c r="QQW6" s="29"/>
      <c r="QQX6" s="29"/>
      <c r="QQY6" s="29"/>
      <c r="QQZ6" s="29"/>
      <c r="QRA6" s="29"/>
      <c r="QRB6" s="29"/>
      <c r="QRC6" s="29"/>
      <c r="QRD6" s="29"/>
      <c r="QRE6" s="29"/>
      <c r="QRF6" s="29"/>
      <c r="QRG6" s="29"/>
      <c r="QRH6" s="29"/>
      <c r="QRI6" s="29"/>
      <c r="QRJ6" s="29"/>
      <c r="QRK6" s="29"/>
      <c r="QRL6" s="29"/>
      <c r="QRM6" s="29"/>
      <c r="QRN6" s="29"/>
      <c r="QRO6" s="29"/>
      <c r="QRP6" s="29"/>
      <c r="QRQ6" s="29"/>
      <c r="QRR6" s="29"/>
      <c r="QRS6" s="29"/>
      <c r="QRT6" s="29"/>
      <c r="QRU6" s="29"/>
      <c r="QRV6" s="29"/>
      <c r="QRW6" s="29"/>
      <c r="QRX6" s="29"/>
      <c r="QRY6" s="29"/>
      <c r="QRZ6" s="29"/>
      <c r="QSA6" s="29"/>
      <c r="QSB6" s="29"/>
      <c r="QSC6" s="29"/>
      <c r="QSD6" s="29"/>
      <c r="QSE6" s="29"/>
      <c r="QSF6" s="29"/>
      <c r="QSG6" s="29"/>
      <c r="QSH6" s="29"/>
      <c r="QSI6" s="29"/>
      <c r="QSJ6" s="29"/>
      <c r="QSK6" s="29"/>
      <c r="QSL6" s="29"/>
      <c r="QSM6" s="29"/>
      <c r="QSN6" s="29"/>
      <c r="QSO6" s="29"/>
      <c r="QSP6" s="29"/>
      <c r="QSQ6" s="29"/>
      <c r="QSR6" s="29"/>
      <c r="QSS6" s="29"/>
      <c r="QST6" s="29"/>
      <c r="QSU6" s="29"/>
      <c r="QSV6" s="29"/>
      <c r="QSW6" s="29"/>
      <c r="QSX6" s="29"/>
      <c r="QSY6" s="29"/>
      <c r="QSZ6" s="29"/>
      <c r="QTA6" s="29"/>
      <c r="QTB6" s="29"/>
      <c r="QTC6" s="29"/>
      <c r="QTD6" s="29"/>
      <c r="QTE6" s="29"/>
      <c r="QTF6" s="29"/>
      <c r="QTG6" s="29"/>
      <c r="QTH6" s="29"/>
      <c r="QTI6" s="29"/>
      <c r="QTJ6" s="29"/>
      <c r="QTK6" s="29"/>
      <c r="QTL6" s="29"/>
      <c r="QTM6" s="29"/>
      <c r="QTN6" s="29"/>
      <c r="QTO6" s="29"/>
      <c r="QTP6" s="29"/>
      <c r="QTQ6" s="29"/>
      <c r="QTR6" s="29"/>
      <c r="QTS6" s="29"/>
      <c r="QTT6" s="29"/>
      <c r="QTU6" s="29"/>
      <c r="QTV6" s="29"/>
      <c r="QTW6" s="29"/>
      <c r="QTX6" s="29"/>
      <c r="QTY6" s="29"/>
      <c r="QTZ6" s="29"/>
      <c r="QUA6" s="29"/>
      <c r="QUB6" s="29"/>
      <c r="QUC6" s="29"/>
      <c r="QUD6" s="29"/>
      <c r="QUE6" s="29"/>
      <c r="QUF6" s="29"/>
      <c r="QUG6" s="29"/>
      <c r="QUH6" s="29"/>
      <c r="QUI6" s="29"/>
      <c r="QUJ6" s="29"/>
      <c r="QUK6" s="29"/>
      <c r="QUL6" s="29"/>
      <c r="QUM6" s="29"/>
      <c r="QUN6" s="29"/>
      <c r="QUO6" s="29"/>
      <c r="QUP6" s="29"/>
      <c r="QUQ6" s="29"/>
      <c r="QUR6" s="29"/>
      <c r="QUS6" s="29"/>
      <c r="QUT6" s="29"/>
      <c r="QUU6" s="29"/>
      <c r="QUV6" s="29"/>
      <c r="QUW6" s="29"/>
      <c r="QUX6" s="29"/>
      <c r="QUY6" s="29"/>
      <c r="QUZ6" s="29"/>
      <c r="QVA6" s="29"/>
      <c r="QVB6" s="29"/>
      <c r="QVC6" s="29"/>
      <c r="QVD6" s="29"/>
      <c r="QVE6" s="29"/>
      <c r="QVF6" s="29"/>
      <c r="QVG6" s="29"/>
      <c r="QVH6" s="29"/>
      <c r="QVI6" s="29"/>
      <c r="QVJ6" s="29"/>
      <c r="QVK6" s="29"/>
      <c r="QVL6" s="29"/>
      <c r="QVM6" s="29"/>
      <c r="QVN6" s="29"/>
      <c r="QVO6" s="29"/>
      <c r="QVP6" s="29"/>
      <c r="QVQ6" s="29"/>
      <c r="QVR6" s="29"/>
      <c r="QVS6" s="29"/>
      <c r="QVT6" s="29"/>
      <c r="QVU6" s="29"/>
      <c r="QVV6" s="29"/>
      <c r="QVW6" s="29"/>
      <c r="QVX6" s="29"/>
      <c r="QVY6" s="29"/>
      <c r="QVZ6" s="29"/>
      <c r="QWA6" s="29"/>
      <c r="QWB6" s="29"/>
      <c r="QWC6" s="29"/>
      <c r="QWD6" s="29"/>
      <c r="QWE6" s="29"/>
      <c r="QWF6" s="29"/>
      <c r="QWG6" s="29"/>
      <c r="QWH6" s="29"/>
      <c r="QWI6" s="29"/>
      <c r="QWJ6" s="29"/>
      <c r="QWK6" s="29"/>
      <c r="QWL6" s="29"/>
      <c r="QWM6" s="29"/>
      <c r="QWN6" s="29"/>
      <c r="QWO6" s="29"/>
      <c r="QWP6" s="29"/>
      <c r="QWQ6" s="29"/>
      <c r="QWR6" s="29"/>
      <c r="QWS6" s="29"/>
      <c r="QWT6" s="29"/>
      <c r="QWU6" s="29"/>
      <c r="QWV6" s="29"/>
      <c r="QWW6" s="29"/>
      <c r="QWX6" s="29"/>
      <c r="QWY6" s="29"/>
      <c r="QWZ6" s="29"/>
      <c r="QXA6" s="29"/>
      <c r="QXB6" s="29"/>
      <c r="QXC6" s="29"/>
      <c r="QXD6" s="29"/>
      <c r="QXE6" s="29"/>
      <c r="QXF6" s="29"/>
      <c r="QXG6" s="29"/>
      <c r="QXH6" s="29"/>
      <c r="QXI6" s="29"/>
      <c r="QXJ6" s="29"/>
      <c r="QXK6" s="29"/>
      <c r="QXL6" s="29"/>
      <c r="QXM6" s="29"/>
      <c r="QXN6" s="29"/>
      <c r="QXO6" s="29"/>
      <c r="QXP6" s="29"/>
      <c r="QXQ6" s="29"/>
      <c r="QXR6" s="29"/>
      <c r="QXS6" s="29"/>
      <c r="QXT6" s="29"/>
      <c r="QXU6" s="29"/>
      <c r="QXV6" s="29"/>
      <c r="QXW6" s="29"/>
      <c r="QXX6" s="29"/>
      <c r="QXY6" s="29"/>
      <c r="QXZ6" s="29"/>
      <c r="QYA6" s="29"/>
      <c r="QYB6" s="29"/>
      <c r="QYC6" s="29"/>
      <c r="QYD6" s="29"/>
      <c r="QYE6" s="29"/>
      <c r="QYF6" s="29"/>
      <c r="QYG6" s="29"/>
      <c r="QYH6" s="29"/>
      <c r="QYI6" s="29"/>
      <c r="QYJ6" s="29"/>
      <c r="QYK6" s="29"/>
      <c r="QYL6" s="29"/>
      <c r="QYM6" s="29"/>
      <c r="QYN6" s="29"/>
      <c r="QYO6" s="29"/>
      <c r="QYP6" s="29"/>
      <c r="QYQ6" s="29"/>
      <c r="QYR6" s="29"/>
      <c r="QYS6" s="29"/>
      <c r="QYT6" s="29"/>
      <c r="QYU6" s="29"/>
      <c r="QYV6" s="29"/>
      <c r="QYW6" s="29"/>
      <c r="QYX6" s="29"/>
      <c r="QYY6" s="29"/>
      <c r="QYZ6" s="29"/>
      <c r="QZA6" s="29"/>
      <c r="QZB6" s="29"/>
      <c r="QZC6" s="29"/>
      <c r="QZD6" s="29"/>
      <c r="QZE6" s="29"/>
      <c r="QZF6" s="29"/>
      <c r="QZG6" s="29"/>
      <c r="QZH6" s="29"/>
      <c r="QZI6" s="29"/>
      <c r="QZJ6" s="29"/>
      <c r="QZK6" s="29"/>
      <c r="QZL6" s="29"/>
      <c r="QZM6" s="29"/>
      <c r="QZN6" s="29"/>
      <c r="QZO6" s="29"/>
      <c r="QZP6" s="29"/>
      <c r="QZQ6" s="29"/>
      <c r="QZR6" s="29"/>
      <c r="QZS6" s="29"/>
      <c r="QZT6" s="29"/>
      <c r="QZU6" s="29"/>
      <c r="QZV6" s="29"/>
      <c r="QZW6" s="29"/>
      <c r="QZX6" s="29"/>
      <c r="QZY6" s="29"/>
      <c r="QZZ6" s="29"/>
      <c r="RAA6" s="29"/>
      <c r="RAB6" s="29"/>
      <c r="RAC6" s="29"/>
      <c r="RAD6" s="29"/>
      <c r="RAE6" s="29"/>
      <c r="RAF6" s="29"/>
      <c r="RAG6" s="29"/>
      <c r="RAH6" s="29"/>
      <c r="RAI6" s="29"/>
      <c r="RAJ6" s="29"/>
      <c r="RAK6" s="29"/>
      <c r="RAL6" s="29"/>
      <c r="RAM6" s="29"/>
      <c r="RAN6" s="29"/>
      <c r="RAO6" s="29"/>
      <c r="RAP6" s="29"/>
      <c r="RAQ6" s="29"/>
      <c r="RAR6" s="29"/>
      <c r="RAS6" s="29"/>
      <c r="RAT6" s="29"/>
      <c r="RAU6" s="29"/>
      <c r="RAV6" s="29"/>
      <c r="RAW6" s="29"/>
      <c r="RAX6" s="29"/>
      <c r="RAY6" s="29"/>
      <c r="RAZ6" s="29"/>
      <c r="RBA6" s="29"/>
      <c r="RBB6" s="29"/>
      <c r="RBC6" s="29"/>
      <c r="RBD6" s="29"/>
      <c r="RBE6" s="29"/>
      <c r="RBF6" s="29"/>
      <c r="RBG6" s="29"/>
      <c r="RBH6" s="29"/>
      <c r="RBI6" s="29"/>
      <c r="RBJ6" s="29"/>
      <c r="RBK6" s="29"/>
      <c r="RBL6" s="29"/>
      <c r="RBM6" s="29"/>
      <c r="RBN6" s="29"/>
      <c r="RBO6" s="29"/>
      <c r="RBP6" s="29"/>
      <c r="RBQ6" s="29"/>
      <c r="RBR6" s="29"/>
      <c r="RBS6" s="29"/>
      <c r="RBT6" s="29"/>
      <c r="RBU6" s="29"/>
      <c r="RBV6" s="29"/>
      <c r="RBW6" s="29"/>
      <c r="RBX6" s="29"/>
      <c r="RBY6" s="29"/>
      <c r="RBZ6" s="29"/>
      <c r="RCA6" s="29"/>
      <c r="RCB6" s="29"/>
      <c r="RCC6" s="29"/>
      <c r="RCD6" s="29"/>
      <c r="RCE6" s="29"/>
      <c r="RCF6" s="29"/>
      <c r="RCG6" s="29"/>
      <c r="RCH6" s="29"/>
      <c r="RCI6" s="29"/>
      <c r="RCJ6" s="29"/>
      <c r="RCK6" s="29"/>
      <c r="RCL6" s="29"/>
      <c r="RCM6" s="29"/>
      <c r="RCN6" s="29"/>
      <c r="RCO6" s="29"/>
      <c r="RCP6" s="29"/>
      <c r="RCQ6" s="29"/>
      <c r="RCR6" s="29"/>
      <c r="RCS6" s="29"/>
      <c r="RCT6" s="29"/>
      <c r="RCU6" s="29"/>
      <c r="RCV6" s="29"/>
      <c r="RCW6" s="29"/>
      <c r="RCX6" s="29"/>
      <c r="RCY6" s="29"/>
      <c r="RCZ6" s="29"/>
      <c r="RDA6" s="29"/>
      <c r="RDB6" s="29"/>
      <c r="RDC6" s="29"/>
      <c r="RDD6" s="29"/>
      <c r="RDE6" s="29"/>
      <c r="RDF6" s="29"/>
      <c r="RDG6" s="29"/>
      <c r="RDH6" s="29"/>
      <c r="RDI6" s="29"/>
      <c r="RDJ6" s="29"/>
      <c r="RDK6" s="29"/>
      <c r="RDL6" s="29"/>
      <c r="RDM6" s="29"/>
      <c r="RDN6" s="29"/>
      <c r="RDO6" s="29"/>
      <c r="RDP6" s="29"/>
      <c r="RDQ6" s="29"/>
      <c r="RDR6" s="29"/>
      <c r="RDS6" s="29"/>
      <c r="RDT6" s="29"/>
      <c r="RDU6" s="29"/>
      <c r="RDV6" s="29"/>
      <c r="RDW6" s="29"/>
      <c r="RDX6" s="29"/>
      <c r="RDY6" s="29"/>
      <c r="RDZ6" s="29"/>
      <c r="REA6" s="29"/>
      <c r="REB6" s="29"/>
      <c r="REC6" s="29"/>
      <c r="RED6" s="29"/>
      <c r="REE6" s="29"/>
      <c r="REF6" s="29"/>
      <c r="REG6" s="29"/>
      <c r="REH6" s="29"/>
      <c r="REI6" s="29"/>
      <c r="REJ6" s="29"/>
      <c r="REK6" s="29"/>
      <c r="REL6" s="29"/>
      <c r="REM6" s="29"/>
      <c r="REN6" s="29"/>
      <c r="REO6" s="29"/>
      <c r="REP6" s="29"/>
      <c r="REQ6" s="29"/>
      <c r="RER6" s="29"/>
      <c r="RES6" s="29"/>
      <c r="RET6" s="29"/>
      <c r="REU6" s="29"/>
      <c r="REV6" s="29"/>
      <c r="REW6" s="29"/>
      <c r="REX6" s="29"/>
      <c r="REY6" s="29"/>
      <c r="REZ6" s="29"/>
      <c r="RFA6" s="29"/>
      <c r="RFB6" s="29"/>
      <c r="RFC6" s="29"/>
      <c r="RFD6" s="29"/>
      <c r="RFE6" s="29"/>
      <c r="RFF6" s="29"/>
      <c r="RFG6" s="29"/>
      <c r="RFH6" s="29"/>
      <c r="RFI6" s="29"/>
      <c r="RFJ6" s="29"/>
      <c r="RFK6" s="29"/>
      <c r="RFL6" s="29"/>
      <c r="RFM6" s="29"/>
      <c r="RFN6" s="29"/>
      <c r="RFO6" s="29"/>
      <c r="RFP6" s="29"/>
      <c r="RFQ6" s="29"/>
      <c r="RFR6" s="29"/>
      <c r="RFS6" s="29"/>
      <c r="RFT6" s="29"/>
      <c r="RFU6" s="29"/>
      <c r="RFV6" s="29"/>
      <c r="RFW6" s="29"/>
      <c r="RFX6" s="29"/>
      <c r="RFY6" s="29"/>
      <c r="RFZ6" s="29"/>
      <c r="RGA6" s="29"/>
      <c r="RGB6" s="29"/>
      <c r="RGC6" s="29"/>
      <c r="RGD6" s="29"/>
      <c r="RGE6" s="29"/>
      <c r="RGF6" s="29"/>
      <c r="RGG6" s="29"/>
      <c r="RGH6" s="29"/>
      <c r="RGI6" s="29"/>
      <c r="RGJ6" s="29"/>
      <c r="RGK6" s="29"/>
      <c r="RGL6" s="29"/>
      <c r="RGM6" s="29"/>
      <c r="RGN6" s="29"/>
      <c r="RGO6" s="29"/>
      <c r="RGP6" s="29"/>
      <c r="RGQ6" s="29"/>
      <c r="RGR6" s="29"/>
      <c r="RGS6" s="29"/>
      <c r="RGT6" s="29"/>
      <c r="RGU6" s="29"/>
      <c r="RGV6" s="29"/>
      <c r="RGW6" s="29"/>
      <c r="RGX6" s="29"/>
      <c r="RGY6" s="29"/>
      <c r="RGZ6" s="29"/>
      <c r="RHA6" s="29"/>
      <c r="RHB6" s="29"/>
      <c r="RHC6" s="29"/>
      <c r="RHD6" s="29"/>
      <c r="RHE6" s="29"/>
      <c r="RHF6" s="29"/>
      <c r="RHG6" s="29"/>
      <c r="RHH6" s="29"/>
      <c r="RHI6" s="29"/>
      <c r="RHJ6" s="29"/>
      <c r="RHK6" s="29"/>
      <c r="RHL6" s="29"/>
      <c r="RHM6" s="29"/>
      <c r="RHN6" s="29"/>
      <c r="RHO6" s="29"/>
      <c r="RHP6" s="29"/>
      <c r="RHQ6" s="29"/>
      <c r="RHR6" s="29"/>
      <c r="RHS6" s="29"/>
      <c r="RHT6" s="29"/>
      <c r="RHU6" s="29"/>
      <c r="RHV6" s="29"/>
      <c r="RHW6" s="29"/>
      <c r="RHX6" s="29"/>
      <c r="RHY6" s="29"/>
      <c r="RHZ6" s="29"/>
      <c r="RIA6" s="29"/>
      <c r="RIB6" s="29"/>
      <c r="RIC6" s="29"/>
      <c r="RID6" s="29"/>
      <c r="RIE6" s="29"/>
      <c r="RIF6" s="29"/>
      <c r="RIG6" s="29"/>
      <c r="RIH6" s="29"/>
      <c r="RII6" s="29"/>
      <c r="RIJ6" s="29"/>
      <c r="RIK6" s="29"/>
      <c r="RIL6" s="29"/>
      <c r="RIM6" s="29"/>
      <c r="RIN6" s="29"/>
      <c r="RIO6" s="29"/>
      <c r="RIP6" s="29"/>
      <c r="RIQ6" s="29"/>
      <c r="RIR6" s="29"/>
      <c r="RIS6" s="29"/>
      <c r="RIT6" s="29"/>
      <c r="RIU6" s="29"/>
      <c r="RIV6" s="29"/>
      <c r="RIW6" s="29"/>
      <c r="RIX6" s="29"/>
      <c r="RIY6" s="29"/>
      <c r="RIZ6" s="29"/>
      <c r="RJA6" s="29"/>
      <c r="RJB6" s="29"/>
      <c r="RJC6" s="29"/>
      <c r="RJD6" s="29"/>
      <c r="RJE6" s="29"/>
      <c r="RJF6" s="29"/>
      <c r="RJG6" s="29"/>
      <c r="RJH6" s="29"/>
      <c r="RJI6" s="29"/>
      <c r="RJJ6" s="29"/>
      <c r="RJK6" s="29"/>
      <c r="RJL6" s="29"/>
      <c r="RJM6" s="29"/>
      <c r="RJN6" s="29"/>
      <c r="RJO6" s="29"/>
      <c r="RJP6" s="29"/>
      <c r="RJQ6" s="29"/>
      <c r="RJR6" s="29"/>
      <c r="RJS6" s="29"/>
      <c r="RJT6" s="29"/>
      <c r="RJU6" s="29"/>
      <c r="RJV6" s="29"/>
      <c r="RJW6" s="29"/>
      <c r="RJX6" s="29"/>
      <c r="RJY6" s="29"/>
      <c r="RJZ6" s="29"/>
      <c r="RKA6" s="29"/>
      <c r="RKB6" s="29"/>
      <c r="RKC6" s="29"/>
      <c r="RKD6" s="29"/>
      <c r="RKE6" s="29"/>
      <c r="RKF6" s="29"/>
      <c r="RKG6" s="29"/>
      <c r="RKH6" s="29"/>
      <c r="RKI6" s="29"/>
      <c r="RKJ6" s="29"/>
      <c r="RKK6" s="29"/>
      <c r="RKL6" s="29"/>
      <c r="RKM6" s="29"/>
      <c r="RKN6" s="29"/>
      <c r="RKO6" s="29"/>
      <c r="RKP6" s="29"/>
      <c r="RKQ6" s="29"/>
      <c r="RKR6" s="29"/>
      <c r="RKS6" s="29"/>
      <c r="RKT6" s="29"/>
      <c r="RKU6" s="29"/>
      <c r="RKV6" s="29"/>
      <c r="RKW6" s="29"/>
      <c r="RKX6" s="29"/>
      <c r="RKY6" s="29"/>
      <c r="RKZ6" s="29"/>
      <c r="RLA6" s="29"/>
      <c r="RLB6" s="29"/>
      <c r="RLC6" s="29"/>
      <c r="RLD6" s="29"/>
      <c r="RLE6" s="29"/>
      <c r="RLF6" s="29"/>
      <c r="RLG6" s="29"/>
      <c r="RLH6" s="29"/>
      <c r="RLI6" s="29"/>
      <c r="RLJ6" s="29"/>
      <c r="RLK6" s="29"/>
      <c r="RLL6" s="29"/>
      <c r="RLM6" s="29"/>
      <c r="RLN6" s="29"/>
      <c r="RLO6" s="29"/>
      <c r="RLP6" s="29"/>
      <c r="RLQ6" s="29"/>
      <c r="RLR6" s="29"/>
      <c r="RLS6" s="29"/>
      <c r="RLT6" s="29"/>
      <c r="RLU6" s="29"/>
      <c r="RLV6" s="29"/>
      <c r="RLW6" s="29"/>
      <c r="RLX6" s="29"/>
      <c r="RLY6" s="29"/>
      <c r="RLZ6" s="29"/>
      <c r="RMA6" s="29"/>
      <c r="RMB6" s="29"/>
      <c r="RMC6" s="29"/>
      <c r="RMD6" s="29"/>
      <c r="RME6" s="29"/>
      <c r="RMF6" s="29"/>
      <c r="RMG6" s="29"/>
      <c r="RMH6" s="29"/>
      <c r="RMI6" s="29"/>
      <c r="RMJ6" s="29"/>
      <c r="RMK6" s="29"/>
      <c r="RML6" s="29"/>
      <c r="RMM6" s="29"/>
      <c r="RMN6" s="29"/>
      <c r="RMO6" s="29"/>
      <c r="RMP6" s="29"/>
      <c r="RMQ6" s="29"/>
      <c r="RMR6" s="29"/>
      <c r="RMS6" s="29"/>
      <c r="RMT6" s="29"/>
      <c r="RMU6" s="29"/>
      <c r="RMV6" s="29"/>
      <c r="RMW6" s="29"/>
      <c r="RMX6" s="29"/>
      <c r="RMY6" s="29"/>
      <c r="RMZ6" s="29"/>
      <c r="RNA6" s="29"/>
      <c r="RNB6" s="29"/>
      <c r="RNC6" s="29"/>
      <c r="RND6" s="29"/>
      <c r="RNE6" s="29"/>
      <c r="RNF6" s="29"/>
      <c r="RNG6" s="29"/>
      <c r="RNH6" s="29"/>
      <c r="RNI6" s="29"/>
      <c r="RNJ6" s="29"/>
      <c r="RNK6" s="29"/>
      <c r="RNL6" s="29"/>
      <c r="RNM6" s="29"/>
      <c r="RNN6" s="29"/>
      <c r="RNO6" s="29"/>
      <c r="RNP6" s="29"/>
      <c r="RNQ6" s="29"/>
      <c r="RNR6" s="29"/>
      <c r="RNS6" s="29"/>
      <c r="RNT6" s="29"/>
      <c r="RNU6" s="29"/>
      <c r="RNV6" s="29"/>
      <c r="RNW6" s="29"/>
      <c r="RNX6" s="29"/>
      <c r="RNY6" s="29"/>
      <c r="RNZ6" s="29"/>
      <c r="ROA6" s="29"/>
      <c r="ROB6" s="29"/>
      <c r="ROC6" s="29"/>
      <c r="ROD6" s="29"/>
      <c r="ROE6" s="29"/>
      <c r="ROF6" s="29"/>
      <c r="ROG6" s="29"/>
      <c r="ROH6" s="29"/>
      <c r="ROI6" s="29"/>
      <c r="ROJ6" s="29"/>
      <c r="ROK6" s="29"/>
      <c r="ROL6" s="29"/>
      <c r="ROM6" s="29"/>
      <c r="RON6" s="29"/>
      <c r="ROO6" s="29"/>
      <c r="ROP6" s="29"/>
      <c r="ROQ6" s="29"/>
      <c r="ROR6" s="29"/>
      <c r="ROS6" s="29"/>
      <c r="ROT6" s="29"/>
      <c r="ROU6" s="29"/>
      <c r="ROV6" s="29"/>
      <c r="ROW6" s="29"/>
      <c r="ROX6" s="29"/>
      <c r="ROY6" s="29"/>
      <c r="ROZ6" s="29"/>
      <c r="RPA6" s="29"/>
      <c r="RPB6" s="29"/>
      <c r="RPC6" s="29"/>
      <c r="RPD6" s="29"/>
      <c r="RPE6" s="29"/>
      <c r="RPF6" s="29"/>
      <c r="RPG6" s="29"/>
      <c r="RPH6" s="29"/>
      <c r="RPI6" s="29"/>
      <c r="RPJ6" s="29"/>
      <c r="RPK6" s="29"/>
      <c r="RPL6" s="29"/>
      <c r="RPM6" s="29"/>
      <c r="RPN6" s="29"/>
      <c r="RPO6" s="29"/>
      <c r="RPP6" s="29"/>
      <c r="RPQ6" s="29"/>
      <c r="RPR6" s="29"/>
      <c r="RPS6" s="29"/>
      <c r="RPT6" s="29"/>
      <c r="RPU6" s="29"/>
      <c r="RPV6" s="29"/>
      <c r="RPW6" s="29"/>
      <c r="RPX6" s="29"/>
      <c r="RPY6" s="29"/>
      <c r="RPZ6" s="29"/>
      <c r="RQA6" s="29"/>
      <c r="RQB6" s="29"/>
      <c r="RQC6" s="29"/>
      <c r="RQD6" s="29"/>
      <c r="RQE6" s="29"/>
      <c r="RQF6" s="29"/>
      <c r="RQG6" s="29"/>
      <c r="RQH6" s="29"/>
      <c r="RQI6" s="29"/>
      <c r="RQJ6" s="29"/>
      <c r="RQK6" s="29"/>
      <c r="RQL6" s="29"/>
      <c r="RQM6" s="29"/>
      <c r="RQN6" s="29"/>
      <c r="RQO6" s="29"/>
      <c r="RQP6" s="29"/>
      <c r="RQQ6" s="29"/>
      <c r="RQR6" s="29"/>
      <c r="RQS6" s="29"/>
      <c r="RQT6" s="29"/>
      <c r="RQU6" s="29"/>
      <c r="RQV6" s="29"/>
      <c r="RQW6" s="29"/>
      <c r="RQX6" s="29"/>
      <c r="RQY6" s="29"/>
      <c r="RQZ6" s="29"/>
      <c r="RRA6" s="29"/>
      <c r="RRB6" s="29"/>
      <c r="RRC6" s="29"/>
      <c r="RRD6" s="29"/>
      <c r="RRE6" s="29"/>
      <c r="RRF6" s="29"/>
      <c r="RRG6" s="29"/>
      <c r="RRH6" s="29"/>
      <c r="RRI6" s="29"/>
      <c r="RRJ6" s="29"/>
      <c r="RRK6" s="29"/>
      <c r="RRL6" s="29"/>
      <c r="RRM6" s="29"/>
      <c r="RRN6" s="29"/>
      <c r="RRO6" s="29"/>
      <c r="RRP6" s="29"/>
      <c r="RRQ6" s="29"/>
      <c r="RRR6" s="29"/>
      <c r="RRS6" s="29"/>
      <c r="RRT6" s="29"/>
      <c r="RRU6" s="29"/>
      <c r="RRV6" s="29"/>
      <c r="RRW6" s="29"/>
      <c r="RRX6" s="29"/>
      <c r="RRY6" s="29"/>
      <c r="RRZ6" s="29"/>
      <c r="RSA6" s="29"/>
      <c r="RSB6" s="29"/>
      <c r="RSC6" s="29"/>
      <c r="RSD6" s="29"/>
      <c r="RSE6" s="29"/>
      <c r="RSF6" s="29"/>
      <c r="RSG6" s="29"/>
      <c r="RSH6" s="29"/>
      <c r="RSI6" s="29"/>
      <c r="RSJ6" s="29"/>
      <c r="RSK6" s="29"/>
      <c r="RSL6" s="29"/>
      <c r="RSM6" s="29"/>
      <c r="RSN6" s="29"/>
      <c r="RSO6" s="29"/>
      <c r="RSP6" s="29"/>
      <c r="RSQ6" s="29"/>
      <c r="RSR6" s="29"/>
      <c r="RSS6" s="29"/>
      <c r="RST6" s="29"/>
      <c r="RSU6" s="29"/>
      <c r="RSV6" s="29"/>
      <c r="RSW6" s="29"/>
      <c r="RSX6" s="29"/>
      <c r="RSY6" s="29"/>
      <c r="RSZ6" s="29"/>
      <c r="RTA6" s="29"/>
      <c r="RTB6" s="29"/>
      <c r="RTC6" s="29"/>
      <c r="RTD6" s="29"/>
      <c r="RTE6" s="29"/>
      <c r="RTF6" s="29"/>
      <c r="RTG6" s="29"/>
      <c r="RTH6" s="29"/>
      <c r="RTI6" s="29"/>
      <c r="RTJ6" s="29"/>
      <c r="RTK6" s="29"/>
      <c r="RTL6" s="29"/>
      <c r="RTM6" s="29"/>
      <c r="RTN6" s="29"/>
      <c r="RTO6" s="29"/>
      <c r="RTP6" s="29"/>
      <c r="RTQ6" s="29"/>
      <c r="RTR6" s="29"/>
      <c r="RTS6" s="29"/>
      <c r="RTT6" s="29"/>
      <c r="RTU6" s="29"/>
      <c r="RTV6" s="29"/>
      <c r="RTW6" s="29"/>
      <c r="RTX6" s="29"/>
      <c r="RTY6" s="29"/>
      <c r="RTZ6" s="29"/>
      <c r="RUA6" s="29"/>
      <c r="RUB6" s="29"/>
      <c r="RUC6" s="29"/>
      <c r="RUD6" s="29"/>
      <c r="RUE6" s="29"/>
      <c r="RUF6" s="29"/>
      <c r="RUG6" s="29"/>
      <c r="RUH6" s="29"/>
      <c r="RUI6" s="29"/>
      <c r="RUJ6" s="29"/>
      <c r="RUK6" s="29"/>
      <c r="RUL6" s="29"/>
      <c r="RUM6" s="29"/>
      <c r="RUN6" s="29"/>
      <c r="RUO6" s="29"/>
      <c r="RUP6" s="29"/>
      <c r="RUQ6" s="29"/>
      <c r="RUR6" s="29"/>
      <c r="RUS6" s="29"/>
      <c r="RUT6" s="29"/>
      <c r="RUU6" s="29"/>
      <c r="RUV6" s="29"/>
      <c r="RUW6" s="29"/>
      <c r="RUX6" s="29"/>
      <c r="RUY6" s="29"/>
      <c r="RUZ6" s="29"/>
      <c r="RVA6" s="29"/>
      <c r="RVB6" s="29"/>
      <c r="RVC6" s="29"/>
      <c r="RVD6" s="29"/>
      <c r="RVE6" s="29"/>
      <c r="RVF6" s="29"/>
      <c r="RVG6" s="29"/>
      <c r="RVH6" s="29"/>
      <c r="RVI6" s="29"/>
      <c r="RVJ6" s="29"/>
      <c r="RVK6" s="29"/>
      <c r="RVL6" s="29"/>
      <c r="RVM6" s="29"/>
      <c r="RVN6" s="29"/>
      <c r="RVO6" s="29"/>
      <c r="RVP6" s="29"/>
      <c r="RVQ6" s="29"/>
      <c r="RVR6" s="29"/>
      <c r="RVS6" s="29"/>
      <c r="RVT6" s="29"/>
      <c r="RVU6" s="29"/>
      <c r="RVV6" s="29"/>
      <c r="RVW6" s="29"/>
      <c r="RVX6" s="29"/>
      <c r="RVY6" s="29"/>
      <c r="RVZ6" s="29"/>
      <c r="RWA6" s="29"/>
      <c r="RWB6" s="29"/>
      <c r="RWC6" s="29"/>
      <c r="RWD6" s="29"/>
      <c r="RWE6" s="29"/>
      <c r="RWF6" s="29"/>
      <c r="RWG6" s="29"/>
      <c r="RWH6" s="29"/>
      <c r="RWI6" s="29"/>
      <c r="RWJ6" s="29"/>
      <c r="RWK6" s="29"/>
      <c r="RWL6" s="29"/>
      <c r="RWM6" s="29"/>
      <c r="RWN6" s="29"/>
      <c r="RWO6" s="29"/>
      <c r="RWP6" s="29"/>
      <c r="RWQ6" s="29"/>
      <c r="RWR6" s="29"/>
      <c r="RWS6" s="29"/>
      <c r="RWT6" s="29"/>
      <c r="RWU6" s="29"/>
      <c r="RWV6" s="29"/>
      <c r="RWW6" s="29"/>
      <c r="RWX6" s="29"/>
      <c r="RWY6" s="29"/>
      <c r="RWZ6" s="29"/>
      <c r="RXA6" s="29"/>
      <c r="RXB6" s="29"/>
      <c r="RXC6" s="29"/>
      <c r="RXD6" s="29"/>
      <c r="RXE6" s="29"/>
      <c r="RXF6" s="29"/>
      <c r="RXG6" s="29"/>
      <c r="RXH6" s="29"/>
      <c r="RXI6" s="29"/>
      <c r="RXJ6" s="29"/>
      <c r="RXK6" s="29"/>
      <c r="RXL6" s="29"/>
      <c r="RXM6" s="29"/>
      <c r="RXN6" s="29"/>
      <c r="RXO6" s="29"/>
      <c r="RXP6" s="29"/>
      <c r="RXQ6" s="29"/>
      <c r="RXR6" s="29"/>
      <c r="RXS6" s="29"/>
      <c r="RXT6" s="29"/>
      <c r="RXU6" s="29"/>
      <c r="RXV6" s="29"/>
      <c r="RXW6" s="29"/>
      <c r="RXX6" s="29"/>
      <c r="RXY6" s="29"/>
      <c r="RXZ6" s="29"/>
      <c r="RYA6" s="29"/>
      <c r="RYB6" s="29"/>
      <c r="RYC6" s="29"/>
      <c r="RYD6" s="29"/>
      <c r="RYE6" s="29"/>
      <c r="RYF6" s="29"/>
      <c r="RYG6" s="29"/>
      <c r="RYH6" s="29"/>
      <c r="RYI6" s="29"/>
      <c r="RYJ6" s="29"/>
      <c r="RYK6" s="29"/>
      <c r="RYL6" s="29"/>
      <c r="RYM6" s="29"/>
      <c r="RYN6" s="29"/>
      <c r="RYO6" s="29"/>
      <c r="RYP6" s="29"/>
      <c r="RYQ6" s="29"/>
      <c r="RYR6" s="29"/>
      <c r="RYS6" s="29"/>
      <c r="RYT6" s="29"/>
      <c r="RYU6" s="29"/>
      <c r="RYV6" s="29"/>
      <c r="RYW6" s="29"/>
      <c r="RYX6" s="29"/>
      <c r="RYY6" s="29"/>
      <c r="RYZ6" s="29"/>
      <c r="RZA6" s="29"/>
      <c r="RZB6" s="29"/>
      <c r="RZC6" s="29"/>
      <c r="RZD6" s="29"/>
      <c r="RZE6" s="29"/>
      <c r="RZF6" s="29"/>
      <c r="RZG6" s="29"/>
      <c r="RZH6" s="29"/>
      <c r="RZI6" s="29"/>
      <c r="RZJ6" s="29"/>
      <c r="RZK6" s="29"/>
      <c r="RZL6" s="29"/>
      <c r="RZM6" s="29"/>
      <c r="RZN6" s="29"/>
      <c r="RZO6" s="29"/>
      <c r="RZP6" s="29"/>
      <c r="RZQ6" s="29"/>
      <c r="RZR6" s="29"/>
      <c r="RZS6" s="29"/>
      <c r="RZT6" s="29"/>
      <c r="RZU6" s="29"/>
      <c r="RZV6" s="29"/>
      <c r="RZW6" s="29"/>
      <c r="RZX6" s="29"/>
      <c r="RZY6" s="29"/>
      <c r="RZZ6" s="29"/>
      <c r="SAA6" s="29"/>
      <c r="SAB6" s="29"/>
      <c r="SAC6" s="29"/>
      <c r="SAD6" s="29"/>
      <c r="SAE6" s="29"/>
      <c r="SAF6" s="29"/>
      <c r="SAG6" s="29"/>
      <c r="SAH6" s="29"/>
      <c r="SAI6" s="29"/>
      <c r="SAJ6" s="29"/>
      <c r="SAK6" s="29"/>
      <c r="SAL6" s="29"/>
      <c r="SAM6" s="29"/>
      <c r="SAN6" s="29"/>
      <c r="SAO6" s="29"/>
      <c r="SAP6" s="29"/>
      <c r="SAQ6" s="29"/>
      <c r="SAR6" s="29"/>
      <c r="SAS6" s="29"/>
      <c r="SAT6" s="29"/>
      <c r="SAU6" s="29"/>
      <c r="SAV6" s="29"/>
      <c r="SAW6" s="29"/>
      <c r="SAX6" s="29"/>
      <c r="SAY6" s="29"/>
      <c r="SAZ6" s="29"/>
      <c r="SBA6" s="29"/>
      <c r="SBB6" s="29"/>
      <c r="SBC6" s="29"/>
      <c r="SBD6" s="29"/>
      <c r="SBE6" s="29"/>
      <c r="SBF6" s="29"/>
      <c r="SBG6" s="29"/>
      <c r="SBH6" s="29"/>
      <c r="SBI6" s="29"/>
      <c r="SBJ6" s="29"/>
      <c r="SBK6" s="29"/>
      <c r="SBL6" s="29"/>
      <c r="SBM6" s="29"/>
      <c r="SBN6" s="29"/>
      <c r="SBO6" s="29"/>
      <c r="SBP6" s="29"/>
      <c r="SBQ6" s="29"/>
      <c r="SBR6" s="29"/>
      <c r="SBS6" s="29"/>
      <c r="SBT6" s="29"/>
      <c r="SBU6" s="29"/>
      <c r="SBV6" s="29"/>
      <c r="SBW6" s="29"/>
      <c r="SBX6" s="29"/>
      <c r="SBY6" s="29"/>
      <c r="SBZ6" s="29"/>
      <c r="SCA6" s="29"/>
      <c r="SCB6" s="29"/>
      <c r="SCC6" s="29"/>
      <c r="SCD6" s="29"/>
      <c r="SCE6" s="29"/>
      <c r="SCF6" s="29"/>
      <c r="SCG6" s="29"/>
      <c r="SCH6" s="29"/>
      <c r="SCI6" s="29"/>
      <c r="SCJ6" s="29"/>
      <c r="SCK6" s="29"/>
      <c r="SCL6" s="29"/>
      <c r="SCM6" s="29"/>
      <c r="SCN6" s="29"/>
      <c r="SCO6" s="29"/>
      <c r="SCP6" s="29"/>
      <c r="SCQ6" s="29"/>
      <c r="SCR6" s="29"/>
      <c r="SCS6" s="29"/>
      <c r="SCT6" s="29"/>
      <c r="SCU6" s="29"/>
      <c r="SCV6" s="29"/>
      <c r="SCW6" s="29"/>
      <c r="SCX6" s="29"/>
      <c r="SCY6" s="29"/>
      <c r="SCZ6" s="29"/>
      <c r="SDA6" s="29"/>
      <c r="SDB6" s="29"/>
      <c r="SDC6" s="29"/>
      <c r="SDD6" s="29"/>
      <c r="SDE6" s="29"/>
      <c r="SDF6" s="29"/>
      <c r="SDG6" s="29"/>
      <c r="SDH6" s="29"/>
      <c r="SDI6" s="29"/>
      <c r="SDJ6" s="29"/>
      <c r="SDK6" s="29"/>
      <c r="SDL6" s="29"/>
      <c r="SDM6" s="29"/>
      <c r="SDN6" s="29"/>
      <c r="SDO6" s="29"/>
      <c r="SDP6" s="29"/>
      <c r="SDQ6" s="29"/>
      <c r="SDR6" s="29"/>
      <c r="SDS6" s="29"/>
      <c r="SDT6" s="29"/>
      <c r="SDU6" s="29"/>
      <c r="SDV6" s="29"/>
      <c r="SDW6" s="29"/>
      <c r="SDX6" s="29"/>
      <c r="SDY6" s="29"/>
      <c r="SDZ6" s="29"/>
      <c r="SEA6" s="29"/>
      <c r="SEB6" s="29"/>
      <c r="SEC6" s="29"/>
      <c r="SED6" s="29"/>
      <c r="SEE6" s="29"/>
      <c r="SEF6" s="29"/>
      <c r="SEG6" s="29"/>
      <c r="SEH6" s="29"/>
      <c r="SEI6" s="29"/>
      <c r="SEJ6" s="29"/>
      <c r="SEK6" s="29"/>
      <c r="SEL6" s="29"/>
      <c r="SEM6" s="29"/>
      <c r="SEN6" s="29"/>
      <c r="SEO6" s="29"/>
      <c r="SEP6" s="29"/>
      <c r="SEQ6" s="29"/>
      <c r="SER6" s="29"/>
      <c r="SES6" s="29"/>
      <c r="SET6" s="29"/>
      <c r="SEU6" s="29"/>
      <c r="SEV6" s="29"/>
      <c r="SEW6" s="29"/>
      <c r="SEX6" s="29"/>
      <c r="SEY6" s="29"/>
      <c r="SEZ6" s="29"/>
      <c r="SFA6" s="29"/>
      <c r="SFB6" s="29"/>
      <c r="SFC6" s="29"/>
      <c r="SFD6" s="29"/>
      <c r="SFE6" s="29"/>
      <c r="SFF6" s="29"/>
      <c r="SFG6" s="29"/>
      <c r="SFH6" s="29"/>
      <c r="SFI6" s="29"/>
      <c r="SFJ6" s="29"/>
      <c r="SFK6" s="29"/>
      <c r="SFL6" s="29"/>
      <c r="SFM6" s="29"/>
      <c r="SFN6" s="29"/>
      <c r="SFO6" s="29"/>
      <c r="SFP6" s="29"/>
      <c r="SFQ6" s="29"/>
      <c r="SFR6" s="29"/>
      <c r="SFS6" s="29"/>
      <c r="SFT6" s="29"/>
      <c r="SFU6" s="29"/>
      <c r="SFV6" s="29"/>
      <c r="SFW6" s="29"/>
      <c r="SFX6" s="29"/>
      <c r="SFY6" s="29"/>
      <c r="SFZ6" s="29"/>
      <c r="SGA6" s="29"/>
      <c r="SGB6" s="29"/>
      <c r="SGC6" s="29"/>
      <c r="SGD6" s="29"/>
      <c r="SGE6" s="29"/>
      <c r="SGF6" s="29"/>
      <c r="SGG6" s="29"/>
      <c r="SGH6" s="29"/>
      <c r="SGI6" s="29"/>
      <c r="SGJ6" s="29"/>
      <c r="SGK6" s="29"/>
      <c r="SGL6" s="29"/>
      <c r="SGM6" s="29"/>
      <c r="SGN6" s="29"/>
      <c r="SGO6" s="29"/>
      <c r="SGP6" s="29"/>
      <c r="SGQ6" s="29"/>
      <c r="SGR6" s="29"/>
      <c r="SGS6" s="29"/>
      <c r="SGT6" s="29"/>
      <c r="SGU6" s="29"/>
      <c r="SGV6" s="29"/>
      <c r="SGW6" s="29"/>
      <c r="SGX6" s="29"/>
      <c r="SGY6" s="29"/>
      <c r="SGZ6" s="29"/>
      <c r="SHA6" s="29"/>
      <c r="SHB6" s="29"/>
      <c r="SHC6" s="29"/>
      <c r="SHD6" s="29"/>
      <c r="SHE6" s="29"/>
      <c r="SHF6" s="29"/>
      <c r="SHG6" s="29"/>
      <c r="SHH6" s="29"/>
      <c r="SHI6" s="29"/>
      <c r="SHJ6" s="29"/>
      <c r="SHK6" s="29"/>
      <c r="SHL6" s="29"/>
      <c r="SHM6" s="29"/>
      <c r="SHN6" s="29"/>
      <c r="SHO6" s="29"/>
      <c r="SHP6" s="29"/>
      <c r="SHQ6" s="29"/>
      <c r="SHR6" s="29"/>
      <c r="SHS6" s="29"/>
      <c r="SHT6" s="29"/>
      <c r="SHU6" s="29"/>
      <c r="SHV6" s="29"/>
      <c r="SHW6" s="29"/>
      <c r="SHX6" s="29"/>
      <c r="SHY6" s="29"/>
      <c r="SHZ6" s="29"/>
      <c r="SIA6" s="29"/>
      <c r="SIB6" s="29"/>
      <c r="SIC6" s="29"/>
      <c r="SID6" s="29"/>
      <c r="SIE6" s="29"/>
      <c r="SIF6" s="29"/>
      <c r="SIG6" s="29"/>
      <c r="SIH6" s="29"/>
      <c r="SII6" s="29"/>
      <c r="SIJ6" s="29"/>
      <c r="SIK6" s="29"/>
      <c r="SIL6" s="29"/>
      <c r="SIM6" s="29"/>
      <c r="SIN6" s="29"/>
      <c r="SIO6" s="29"/>
      <c r="SIP6" s="29"/>
      <c r="SIQ6" s="29"/>
      <c r="SIR6" s="29"/>
      <c r="SIS6" s="29"/>
      <c r="SIT6" s="29"/>
      <c r="SIU6" s="29"/>
      <c r="SIV6" s="29"/>
      <c r="SIW6" s="29"/>
      <c r="SIX6" s="29"/>
      <c r="SIY6" s="29"/>
      <c r="SIZ6" s="29"/>
      <c r="SJA6" s="29"/>
      <c r="SJB6" s="29"/>
      <c r="SJC6" s="29"/>
      <c r="SJD6" s="29"/>
      <c r="SJE6" s="29"/>
      <c r="SJF6" s="29"/>
      <c r="SJG6" s="29"/>
      <c r="SJH6" s="29"/>
      <c r="SJI6" s="29"/>
      <c r="SJJ6" s="29"/>
      <c r="SJK6" s="29"/>
      <c r="SJL6" s="29"/>
      <c r="SJM6" s="29"/>
      <c r="SJN6" s="29"/>
      <c r="SJO6" s="29"/>
      <c r="SJP6" s="29"/>
      <c r="SJQ6" s="29"/>
      <c r="SJR6" s="29"/>
      <c r="SJS6" s="29"/>
      <c r="SJT6" s="29"/>
      <c r="SJU6" s="29"/>
      <c r="SJV6" s="29"/>
      <c r="SJW6" s="29"/>
      <c r="SJX6" s="29"/>
      <c r="SJY6" s="29"/>
      <c r="SJZ6" s="29"/>
      <c r="SKA6" s="29"/>
      <c r="SKB6" s="29"/>
      <c r="SKC6" s="29"/>
      <c r="SKD6" s="29"/>
      <c r="SKE6" s="29"/>
      <c r="SKF6" s="29"/>
      <c r="SKG6" s="29"/>
      <c r="SKH6" s="29"/>
      <c r="SKI6" s="29"/>
      <c r="SKJ6" s="29"/>
      <c r="SKK6" s="29"/>
      <c r="SKL6" s="29"/>
      <c r="SKM6" s="29"/>
      <c r="SKN6" s="29"/>
      <c r="SKO6" s="29"/>
      <c r="SKP6" s="29"/>
      <c r="SKQ6" s="29"/>
      <c r="SKR6" s="29"/>
      <c r="SKS6" s="29"/>
      <c r="SKT6" s="29"/>
      <c r="SKU6" s="29"/>
      <c r="SKV6" s="29"/>
      <c r="SKW6" s="29"/>
      <c r="SKX6" s="29"/>
      <c r="SKY6" s="29"/>
      <c r="SKZ6" s="29"/>
      <c r="SLA6" s="29"/>
      <c r="SLB6" s="29"/>
      <c r="SLC6" s="29"/>
      <c r="SLD6" s="29"/>
      <c r="SLE6" s="29"/>
      <c r="SLF6" s="29"/>
      <c r="SLG6" s="29"/>
      <c r="SLH6" s="29"/>
      <c r="SLI6" s="29"/>
      <c r="SLJ6" s="29"/>
      <c r="SLK6" s="29"/>
      <c r="SLL6" s="29"/>
      <c r="SLM6" s="29"/>
      <c r="SLN6" s="29"/>
      <c r="SLO6" s="29"/>
      <c r="SLP6" s="29"/>
      <c r="SLQ6" s="29"/>
      <c r="SLR6" s="29"/>
      <c r="SLS6" s="29"/>
      <c r="SLT6" s="29"/>
      <c r="SLU6" s="29"/>
      <c r="SLV6" s="29"/>
      <c r="SLW6" s="29"/>
      <c r="SLX6" s="29"/>
      <c r="SLY6" s="29"/>
      <c r="SLZ6" s="29"/>
      <c r="SMA6" s="29"/>
      <c r="SMB6" s="29"/>
      <c r="SMC6" s="29"/>
      <c r="SMD6" s="29"/>
      <c r="SME6" s="29"/>
      <c r="SMF6" s="29"/>
      <c r="SMG6" s="29"/>
      <c r="SMH6" s="29"/>
      <c r="SMI6" s="29"/>
      <c r="SMJ6" s="29"/>
      <c r="SMK6" s="29"/>
      <c r="SML6" s="29"/>
      <c r="SMM6" s="29"/>
      <c r="SMN6" s="29"/>
      <c r="SMO6" s="29"/>
      <c r="SMP6" s="29"/>
      <c r="SMQ6" s="29"/>
      <c r="SMR6" s="29"/>
      <c r="SMS6" s="29"/>
      <c r="SMT6" s="29"/>
      <c r="SMU6" s="29"/>
      <c r="SMV6" s="29"/>
      <c r="SMW6" s="29"/>
      <c r="SMX6" s="29"/>
      <c r="SMY6" s="29"/>
      <c r="SMZ6" s="29"/>
      <c r="SNA6" s="29"/>
      <c r="SNB6" s="29"/>
      <c r="SNC6" s="29"/>
      <c r="SND6" s="29"/>
      <c r="SNE6" s="29"/>
      <c r="SNF6" s="29"/>
      <c r="SNG6" s="29"/>
      <c r="SNH6" s="29"/>
      <c r="SNI6" s="29"/>
      <c r="SNJ6" s="29"/>
      <c r="SNK6" s="29"/>
      <c r="SNL6" s="29"/>
      <c r="SNM6" s="29"/>
      <c r="SNN6" s="29"/>
      <c r="SNO6" s="29"/>
      <c r="SNP6" s="29"/>
      <c r="SNQ6" s="29"/>
      <c r="SNR6" s="29"/>
      <c r="SNS6" s="29"/>
      <c r="SNT6" s="29"/>
      <c r="SNU6" s="29"/>
      <c r="SNV6" s="29"/>
      <c r="SNW6" s="29"/>
      <c r="SNX6" s="29"/>
      <c r="SNY6" s="29"/>
      <c r="SNZ6" s="29"/>
      <c r="SOA6" s="29"/>
      <c r="SOB6" s="29"/>
      <c r="SOC6" s="29"/>
      <c r="SOD6" s="29"/>
      <c r="SOE6" s="29"/>
      <c r="SOF6" s="29"/>
      <c r="SOG6" s="29"/>
      <c r="SOH6" s="29"/>
      <c r="SOI6" s="29"/>
      <c r="SOJ6" s="29"/>
      <c r="SOK6" s="29"/>
      <c r="SOL6" s="29"/>
      <c r="SOM6" s="29"/>
      <c r="SON6" s="29"/>
      <c r="SOO6" s="29"/>
      <c r="SOP6" s="29"/>
      <c r="SOQ6" s="29"/>
      <c r="SOR6" s="29"/>
      <c r="SOS6" s="29"/>
      <c r="SOT6" s="29"/>
      <c r="SOU6" s="29"/>
      <c r="SOV6" s="29"/>
      <c r="SOW6" s="29"/>
      <c r="SOX6" s="29"/>
      <c r="SOY6" s="29"/>
      <c r="SOZ6" s="29"/>
      <c r="SPA6" s="29"/>
      <c r="SPB6" s="29"/>
      <c r="SPC6" s="29"/>
      <c r="SPD6" s="29"/>
      <c r="SPE6" s="29"/>
      <c r="SPF6" s="29"/>
      <c r="SPG6" s="29"/>
      <c r="SPH6" s="29"/>
      <c r="SPI6" s="29"/>
      <c r="SPJ6" s="29"/>
      <c r="SPK6" s="29"/>
      <c r="SPL6" s="29"/>
      <c r="SPM6" s="29"/>
      <c r="SPN6" s="29"/>
      <c r="SPO6" s="29"/>
      <c r="SPP6" s="29"/>
      <c r="SPQ6" s="29"/>
      <c r="SPR6" s="29"/>
      <c r="SPS6" s="29"/>
      <c r="SPT6" s="29"/>
      <c r="SPU6" s="29"/>
      <c r="SPV6" s="29"/>
      <c r="SPW6" s="29"/>
      <c r="SPX6" s="29"/>
      <c r="SPY6" s="29"/>
      <c r="SPZ6" s="29"/>
      <c r="SQA6" s="29"/>
      <c r="SQB6" s="29"/>
      <c r="SQC6" s="29"/>
      <c r="SQD6" s="29"/>
      <c r="SQE6" s="29"/>
      <c r="SQF6" s="29"/>
      <c r="SQG6" s="29"/>
      <c r="SQH6" s="29"/>
      <c r="SQI6" s="29"/>
      <c r="SQJ6" s="29"/>
      <c r="SQK6" s="29"/>
      <c r="SQL6" s="29"/>
      <c r="SQM6" s="29"/>
      <c r="SQN6" s="29"/>
      <c r="SQO6" s="29"/>
      <c r="SQP6" s="29"/>
      <c r="SQQ6" s="29"/>
      <c r="SQR6" s="29"/>
      <c r="SQS6" s="29"/>
      <c r="SQT6" s="29"/>
      <c r="SQU6" s="29"/>
      <c r="SQV6" s="29"/>
      <c r="SQW6" s="29"/>
      <c r="SQX6" s="29"/>
      <c r="SQY6" s="29"/>
      <c r="SQZ6" s="29"/>
      <c r="SRA6" s="29"/>
      <c r="SRB6" s="29"/>
      <c r="SRC6" s="29"/>
      <c r="SRD6" s="29"/>
      <c r="SRE6" s="29"/>
      <c r="SRF6" s="29"/>
      <c r="SRG6" s="29"/>
      <c r="SRH6" s="29"/>
      <c r="SRI6" s="29"/>
      <c r="SRJ6" s="29"/>
      <c r="SRK6" s="29"/>
      <c r="SRL6" s="29"/>
      <c r="SRM6" s="29"/>
      <c r="SRN6" s="29"/>
      <c r="SRO6" s="29"/>
      <c r="SRP6" s="29"/>
      <c r="SRQ6" s="29"/>
      <c r="SRR6" s="29"/>
      <c r="SRS6" s="29"/>
      <c r="SRT6" s="29"/>
      <c r="SRU6" s="29"/>
      <c r="SRV6" s="29"/>
      <c r="SRW6" s="29"/>
      <c r="SRX6" s="29"/>
      <c r="SRY6" s="29"/>
      <c r="SRZ6" s="29"/>
      <c r="SSA6" s="29"/>
      <c r="SSB6" s="29"/>
      <c r="SSC6" s="29"/>
      <c r="SSD6" s="29"/>
      <c r="SSE6" s="29"/>
      <c r="SSF6" s="29"/>
      <c r="SSG6" s="29"/>
      <c r="SSH6" s="29"/>
      <c r="SSI6" s="29"/>
      <c r="SSJ6" s="29"/>
      <c r="SSK6" s="29"/>
      <c r="SSL6" s="29"/>
      <c r="SSM6" s="29"/>
      <c r="SSN6" s="29"/>
      <c r="SSO6" s="29"/>
      <c r="SSP6" s="29"/>
      <c r="SSQ6" s="29"/>
      <c r="SSR6" s="29"/>
      <c r="SSS6" s="29"/>
      <c r="SST6" s="29"/>
      <c r="SSU6" s="29"/>
      <c r="SSV6" s="29"/>
      <c r="SSW6" s="29"/>
      <c r="SSX6" s="29"/>
      <c r="SSY6" s="29"/>
      <c r="SSZ6" s="29"/>
      <c r="STA6" s="29"/>
      <c r="STB6" s="29"/>
      <c r="STC6" s="29"/>
      <c r="STD6" s="29"/>
      <c r="STE6" s="29"/>
      <c r="STF6" s="29"/>
      <c r="STG6" s="29"/>
      <c r="STH6" s="29"/>
      <c r="STI6" s="29"/>
      <c r="STJ6" s="29"/>
      <c r="STK6" s="29"/>
      <c r="STL6" s="29"/>
      <c r="STM6" s="29"/>
      <c r="STN6" s="29"/>
      <c r="STO6" s="29"/>
      <c r="STP6" s="29"/>
      <c r="STQ6" s="29"/>
      <c r="STR6" s="29"/>
      <c r="STS6" s="29"/>
      <c r="STT6" s="29"/>
      <c r="STU6" s="29"/>
      <c r="STV6" s="29"/>
      <c r="STW6" s="29"/>
      <c r="STX6" s="29"/>
      <c r="STY6" s="29"/>
      <c r="STZ6" s="29"/>
      <c r="SUA6" s="29"/>
      <c r="SUB6" s="29"/>
      <c r="SUC6" s="29"/>
      <c r="SUD6" s="29"/>
      <c r="SUE6" s="29"/>
      <c r="SUF6" s="29"/>
      <c r="SUG6" s="29"/>
      <c r="SUH6" s="29"/>
      <c r="SUI6" s="29"/>
      <c r="SUJ6" s="29"/>
      <c r="SUK6" s="29"/>
      <c r="SUL6" s="29"/>
      <c r="SUM6" s="29"/>
      <c r="SUN6" s="29"/>
      <c r="SUO6" s="29"/>
      <c r="SUP6" s="29"/>
      <c r="SUQ6" s="29"/>
      <c r="SUR6" s="29"/>
      <c r="SUS6" s="29"/>
      <c r="SUT6" s="29"/>
      <c r="SUU6" s="29"/>
      <c r="SUV6" s="29"/>
      <c r="SUW6" s="29"/>
      <c r="SUX6" s="29"/>
      <c r="SUY6" s="29"/>
      <c r="SUZ6" s="29"/>
      <c r="SVA6" s="29"/>
      <c r="SVB6" s="29"/>
      <c r="SVC6" s="29"/>
      <c r="SVD6" s="29"/>
      <c r="SVE6" s="29"/>
      <c r="SVF6" s="29"/>
      <c r="SVG6" s="29"/>
      <c r="SVH6" s="29"/>
      <c r="SVI6" s="29"/>
      <c r="SVJ6" s="29"/>
      <c r="SVK6" s="29"/>
      <c r="SVL6" s="29"/>
      <c r="SVM6" s="29"/>
      <c r="SVN6" s="29"/>
      <c r="SVO6" s="29"/>
      <c r="SVP6" s="29"/>
      <c r="SVQ6" s="29"/>
      <c r="SVR6" s="29"/>
      <c r="SVS6" s="29"/>
      <c r="SVT6" s="29"/>
      <c r="SVU6" s="29"/>
      <c r="SVV6" s="29"/>
      <c r="SVW6" s="29"/>
      <c r="SVX6" s="29"/>
      <c r="SVY6" s="29"/>
      <c r="SVZ6" s="29"/>
      <c r="SWA6" s="29"/>
      <c r="SWB6" s="29"/>
      <c r="SWC6" s="29"/>
      <c r="SWD6" s="29"/>
      <c r="SWE6" s="29"/>
      <c r="SWF6" s="29"/>
      <c r="SWG6" s="29"/>
      <c r="SWH6" s="29"/>
      <c r="SWI6" s="29"/>
      <c r="SWJ6" s="29"/>
      <c r="SWK6" s="29"/>
      <c r="SWL6" s="29"/>
      <c r="SWM6" s="29"/>
      <c r="SWN6" s="29"/>
      <c r="SWO6" s="29"/>
      <c r="SWP6" s="29"/>
      <c r="SWQ6" s="29"/>
      <c r="SWR6" s="29"/>
      <c r="SWS6" s="29"/>
      <c r="SWT6" s="29"/>
      <c r="SWU6" s="29"/>
      <c r="SWV6" s="29"/>
      <c r="SWW6" s="29"/>
      <c r="SWX6" s="29"/>
      <c r="SWY6" s="29"/>
      <c r="SWZ6" s="29"/>
      <c r="SXA6" s="29"/>
      <c r="SXB6" s="29"/>
      <c r="SXC6" s="29"/>
      <c r="SXD6" s="29"/>
      <c r="SXE6" s="29"/>
      <c r="SXF6" s="29"/>
      <c r="SXG6" s="29"/>
      <c r="SXH6" s="29"/>
      <c r="SXI6" s="29"/>
      <c r="SXJ6" s="29"/>
      <c r="SXK6" s="29"/>
      <c r="SXL6" s="29"/>
      <c r="SXM6" s="29"/>
      <c r="SXN6" s="29"/>
      <c r="SXO6" s="29"/>
      <c r="SXP6" s="29"/>
      <c r="SXQ6" s="29"/>
      <c r="SXR6" s="29"/>
      <c r="SXS6" s="29"/>
      <c r="SXT6" s="29"/>
      <c r="SXU6" s="29"/>
      <c r="SXV6" s="29"/>
      <c r="SXW6" s="29"/>
      <c r="SXX6" s="29"/>
      <c r="SXY6" s="29"/>
      <c r="SXZ6" s="29"/>
      <c r="SYA6" s="29"/>
      <c r="SYB6" s="29"/>
      <c r="SYC6" s="29"/>
      <c r="SYD6" s="29"/>
      <c r="SYE6" s="29"/>
      <c r="SYF6" s="29"/>
      <c r="SYG6" s="29"/>
      <c r="SYH6" s="29"/>
      <c r="SYI6" s="29"/>
      <c r="SYJ6" s="29"/>
      <c r="SYK6" s="29"/>
      <c r="SYL6" s="29"/>
      <c r="SYM6" s="29"/>
      <c r="SYN6" s="29"/>
      <c r="SYO6" s="29"/>
      <c r="SYP6" s="29"/>
      <c r="SYQ6" s="29"/>
      <c r="SYR6" s="29"/>
      <c r="SYS6" s="29"/>
      <c r="SYT6" s="29"/>
      <c r="SYU6" s="29"/>
      <c r="SYV6" s="29"/>
      <c r="SYW6" s="29"/>
      <c r="SYX6" s="29"/>
      <c r="SYY6" s="29"/>
      <c r="SYZ6" s="29"/>
      <c r="SZA6" s="29"/>
      <c r="SZB6" s="29"/>
      <c r="SZC6" s="29"/>
      <c r="SZD6" s="29"/>
      <c r="SZE6" s="29"/>
      <c r="SZF6" s="29"/>
      <c r="SZG6" s="29"/>
      <c r="SZH6" s="29"/>
      <c r="SZI6" s="29"/>
      <c r="SZJ6" s="29"/>
      <c r="SZK6" s="29"/>
      <c r="SZL6" s="29"/>
      <c r="SZM6" s="29"/>
      <c r="SZN6" s="29"/>
      <c r="SZO6" s="29"/>
      <c r="SZP6" s="29"/>
      <c r="SZQ6" s="29"/>
      <c r="SZR6" s="29"/>
      <c r="SZS6" s="29"/>
      <c r="SZT6" s="29"/>
      <c r="SZU6" s="29"/>
      <c r="SZV6" s="29"/>
      <c r="SZW6" s="29"/>
      <c r="SZX6" s="29"/>
      <c r="SZY6" s="29"/>
      <c r="SZZ6" s="29"/>
      <c r="TAA6" s="29"/>
      <c r="TAB6" s="29"/>
      <c r="TAC6" s="29"/>
      <c r="TAD6" s="29"/>
      <c r="TAE6" s="29"/>
      <c r="TAF6" s="29"/>
      <c r="TAG6" s="29"/>
      <c r="TAH6" s="29"/>
      <c r="TAI6" s="29"/>
      <c r="TAJ6" s="29"/>
      <c r="TAK6" s="29"/>
      <c r="TAL6" s="29"/>
      <c r="TAM6" s="29"/>
      <c r="TAN6" s="29"/>
      <c r="TAO6" s="29"/>
      <c r="TAP6" s="29"/>
      <c r="TAQ6" s="29"/>
      <c r="TAR6" s="29"/>
      <c r="TAS6" s="29"/>
      <c r="TAT6" s="29"/>
      <c r="TAU6" s="29"/>
      <c r="TAV6" s="29"/>
      <c r="TAW6" s="29"/>
      <c r="TAX6" s="29"/>
      <c r="TAY6" s="29"/>
      <c r="TAZ6" s="29"/>
      <c r="TBA6" s="29"/>
      <c r="TBB6" s="29"/>
      <c r="TBC6" s="29"/>
      <c r="TBD6" s="29"/>
      <c r="TBE6" s="29"/>
      <c r="TBF6" s="29"/>
      <c r="TBG6" s="29"/>
      <c r="TBH6" s="29"/>
      <c r="TBI6" s="29"/>
      <c r="TBJ6" s="29"/>
      <c r="TBK6" s="29"/>
      <c r="TBL6" s="29"/>
      <c r="TBM6" s="29"/>
      <c r="TBN6" s="29"/>
      <c r="TBO6" s="29"/>
      <c r="TBP6" s="29"/>
      <c r="TBQ6" s="29"/>
      <c r="TBR6" s="29"/>
      <c r="TBS6" s="29"/>
      <c r="TBT6" s="29"/>
      <c r="TBU6" s="29"/>
      <c r="TBV6" s="29"/>
      <c r="TBW6" s="29"/>
      <c r="TBX6" s="29"/>
      <c r="TBY6" s="29"/>
      <c r="TBZ6" s="29"/>
      <c r="TCA6" s="29"/>
      <c r="TCB6" s="29"/>
      <c r="TCC6" s="29"/>
      <c r="TCD6" s="29"/>
      <c r="TCE6" s="29"/>
      <c r="TCF6" s="29"/>
      <c r="TCG6" s="29"/>
      <c r="TCH6" s="29"/>
      <c r="TCI6" s="29"/>
      <c r="TCJ6" s="29"/>
      <c r="TCK6" s="29"/>
      <c r="TCL6" s="29"/>
      <c r="TCM6" s="29"/>
      <c r="TCN6" s="29"/>
      <c r="TCO6" s="29"/>
      <c r="TCP6" s="29"/>
      <c r="TCQ6" s="29"/>
      <c r="TCR6" s="29"/>
      <c r="TCS6" s="29"/>
      <c r="TCT6" s="29"/>
      <c r="TCU6" s="29"/>
      <c r="TCV6" s="29"/>
      <c r="TCW6" s="29"/>
      <c r="TCX6" s="29"/>
      <c r="TCY6" s="29"/>
      <c r="TCZ6" s="29"/>
      <c r="TDA6" s="29"/>
      <c r="TDB6" s="29"/>
      <c r="TDC6" s="29"/>
      <c r="TDD6" s="29"/>
      <c r="TDE6" s="29"/>
      <c r="TDF6" s="29"/>
      <c r="TDG6" s="29"/>
      <c r="TDH6" s="29"/>
      <c r="TDI6" s="29"/>
      <c r="TDJ6" s="29"/>
      <c r="TDK6" s="29"/>
      <c r="TDL6" s="29"/>
      <c r="TDM6" s="29"/>
      <c r="TDN6" s="29"/>
      <c r="TDO6" s="29"/>
      <c r="TDP6" s="29"/>
      <c r="TDQ6" s="29"/>
      <c r="TDR6" s="29"/>
      <c r="TDS6" s="29"/>
      <c r="TDT6" s="29"/>
      <c r="TDU6" s="29"/>
      <c r="TDV6" s="29"/>
      <c r="TDW6" s="29"/>
      <c r="TDX6" s="29"/>
      <c r="TDY6" s="29"/>
      <c r="TDZ6" s="29"/>
      <c r="TEA6" s="29"/>
      <c r="TEB6" s="29"/>
      <c r="TEC6" s="29"/>
      <c r="TED6" s="29"/>
      <c r="TEE6" s="29"/>
      <c r="TEF6" s="29"/>
      <c r="TEG6" s="29"/>
      <c r="TEH6" s="29"/>
      <c r="TEI6" s="29"/>
      <c r="TEJ6" s="29"/>
      <c r="TEK6" s="29"/>
      <c r="TEL6" s="29"/>
      <c r="TEM6" s="29"/>
      <c r="TEN6" s="29"/>
      <c r="TEO6" s="29"/>
      <c r="TEP6" s="29"/>
      <c r="TEQ6" s="29"/>
      <c r="TER6" s="29"/>
      <c r="TES6" s="29"/>
      <c r="TET6" s="29"/>
      <c r="TEU6" s="29"/>
      <c r="TEV6" s="29"/>
      <c r="TEW6" s="29"/>
      <c r="TEX6" s="29"/>
      <c r="TEY6" s="29"/>
      <c r="TEZ6" s="29"/>
      <c r="TFA6" s="29"/>
      <c r="TFB6" s="29"/>
      <c r="TFC6" s="29"/>
      <c r="TFD6" s="29"/>
      <c r="TFE6" s="29"/>
      <c r="TFF6" s="29"/>
      <c r="TFG6" s="29"/>
      <c r="TFH6" s="29"/>
      <c r="TFI6" s="29"/>
      <c r="TFJ6" s="29"/>
      <c r="TFK6" s="29"/>
      <c r="TFL6" s="29"/>
      <c r="TFM6" s="29"/>
      <c r="TFN6" s="29"/>
      <c r="TFO6" s="29"/>
      <c r="TFP6" s="29"/>
      <c r="TFQ6" s="29"/>
      <c r="TFR6" s="29"/>
      <c r="TFS6" s="29"/>
      <c r="TFT6" s="29"/>
      <c r="TFU6" s="29"/>
      <c r="TFV6" s="29"/>
      <c r="TFW6" s="29"/>
      <c r="TFX6" s="29"/>
      <c r="TFY6" s="29"/>
      <c r="TFZ6" s="29"/>
      <c r="TGA6" s="29"/>
      <c r="TGB6" s="29"/>
      <c r="TGC6" s="29"/>
      <c r="TGD6" s="29"/>
      <c r="TGE6" s="29"/>
      <c r="TGF6" s="29"/>
      <c r="TGG6" s="29"/>
      <c r="TGH6" s="29"/>
      <c r="TGI6" s="29"/>
      <c r="TGJ6" s="29"/>
      <c r="TGK6" s="29"/>
      <c r="TGL6" s="29"/>
      <c r="TGM6" s="29"/>
      <c r="TGN6" s="29"/>
      <c r="TGO6" s="29"/>
      <c r="TGP6" s="29"/>
      <c r="TGQ6" s="29"/>
      <c r="TGR6" s="29"/>
      <c r="TGS6" s="29"/>
      <c r="TGT6" s="29"/>
      <c r="TGU6" s="29"/>
      <c r="TGV6" s="29"/>
      <c r="TGW6" s="29"/>
      <c r="TGX6" s="29"/>
      <c r="TGY6" s="29"/>
      <c r="TGZ6" s="29"/>
      <c r="THA6" s="29"/>
      <c r="THB6" s="29"/>
      <c r="THC6" s="29"/>
      <c r="THD6" s="29"/>
      <c r="THE6" s="29"/>
      <c r="THF6" s="29"/>
      <c r="THG6" s="29"/>
      <c r="THH6" s="29"/>
      <c r="THI6" s="29"/>
      <c r="THJ6" s="29"/>
      <c r="THK6" s="29"/>
      <c r="THL6" s="29"/>
      <c r="THM6" s="29"/>
      <c r="THN6" s="29"/>
      <c r="THO6" s="29"/>
      <c r="THP6" s="29"/>
      <c r="THQ6" s="29"/>
      <c r="THR6" s="29"/>
      <c r="THS6" s="29"/>
      <c r="THT6" s="29"/>
      <c r="THU6" s="29"/>
      <c r="THV6" s="29"/>
      <c r="THW6" s="29"/>
      <c r="THX6" s="29"/>
      <c r="THY6" s="29"/>
      <c r="THZ6" s="29"/>
      <c r="TIA6" s="29"/>
      <c r="TIB6" s="29"/>
      <c r="TIC6" s="29"/>
      <c r="TID6" s="29"/>
      <c r="TIE6" s="29"/>
      <c r="TIF6" s="29"/>
      <c r="TIG6" s="29"/>
      <c r="TIH6" s="29"/>
      <c r="TII6" s="29"/>
      <c r="TIJ6" s="29"/>
      <c r="TIK6" s="29"/>
      <c r="TIL6" s="29"/>
      <c r="TIM6" s="29"/>
      <c r="TIN6" s="29"/>
      <c r="TIO6" s="29"/>
      <c r="TIP6" s="29"/>
      <c r="TIQ6" s="29"/>
      <c r="TIR6" s="29"/>
      <c r="TIS6" s="29"/>
      <c r="TIT6" s="29"/>
      <c r="TIU6" s="29"/>
      <c r="TIV6" s="29"/>
      <c r="TIW6" s="29"/>
      <c r="TIX6" s="29"/>
      <c r="TIY6" s="29"/>
      <c r="TIZ6" s="29"/>
      <c r="TJA6" s="29"/>
      <c r="TJB6" s="29"/>
      <c r="TJC6" s="29"/>
      <c r="TJD6" s="29"/>
      <c r="TJE6" s="29"/>
      <c r="TJF6" s="29"/>
      <c r="TJG6" s="29"/>
      <c r="TJH6" s="29"/>
      <c r="TJI6" s="29"/>
      <c r="TJJ6" s="29"/>
      <c r="TJK6" s="29"/>
      <c r="TJL6" s="29"/>
      <c r="TJM6" s="29"/>
      <c r="TJN6" s="29"/>
      <c r="TJO6" s="29"/>
      <c r="TJP6" s="29"/>
      <c r="TJQ6" s="29"/>
      <c r="TJR6" s="29"/>
      <c r="TJS6" s="29"/>
      <c r="TJT6" s="29"/>
      <c r="TJU6" s="29"/>
      <c r="TJV6" s="29"/>
      <c r="TJW6" s="29"/>
      <c r="TJX6" s="29"/>
      <c r="TJY6" s="29"/>
      <c r="TJZ6" s="29"/>
      <c r="TKA6" s="29"/>
      <c r="TKB6" s="29"/>
      <c r="TKC6" s="29"/>
      <c r="TKD6" s="29"/>
      <c r="TKE6" s="29"/>
      <c r="TKF6" s="29"/>
      <c r="TKG6" s="29"/>
      <c r="TKH6" s="29"/>
      <c r="TKI6" s="29"/>
      <c r="TKJ6" s="29"/>
      <c r="TKK6" s="29"/>
      <c r="TKL6" s="29"/>
      <c r="TKM6" s="29"/>
      <c r="TKN6" s="29"/>
      <c r="TKO6" s="29"/>
      <c r="TKP6" s="29"/>
      <c r="TKQ6" s="29"/>
      <c r="TKR6" s="29"/>
      <c r="TKS6" s="29"/>
      <c r="TKT6" s="29"/>
      <c r="TKU6" s="29"/>
      <c r="TKV6" s="29"/>
      <c r="TKW6" s="29"/>
      <c r="TKX6" s="29"/>
      <c r="TKY6" s="29"/>
      <c r="TKZ6" s="29"/>
      <c r="TLA6" s="29"/>
      <c r="TLB6" s="29"/>
      <c r="TLC6" s="29"/>
      <c r="TLD6" s="29"/>
      <c r="TLE6" s="29"/>
      <c r="TLF6" s="29"/>
      <c r="TLG6" s="29"/>
      <c r="TLH6" s="29"/>
      <c r="TLI6" s="29"/>
      <c r="TLJ6" s="29"/>
      <c r="TLK6" s="29"/>
      <c r="TLL6" s="29"/>
      <c r="TLM6" s="29"/>
      <c r="TLN6" s="29"/>
      <c r="TLO6" s="29"/>
      <c r="TLP6" s="29"/>
      <c r="TLQ6" s="29"/>
      <c r="TLR6" s="29"/>
      <c r="TLS6" s="29"/>
      <c r="TLT6" s="29"/>
      <c r="TLU6" s="29"/>
      <c r="TLV6" s="29"/>
      <c r="TLW6" s="29"/>
      <c r="TLX6" s="29"/>
      <c r="TLY6" s="29"/>
      <c r="TLZ6" s="29"/>
      <c r="TMA6" s="29"/>
      <c r="TMB6" s="29"/>
      <c r="TMC6" s="29"/>
      <c r="TMD6" s="29"/>
      <c r="TME6" s="29"/>
      <c r="TMF6" s="29"/>
      <c r="TMG6" s="29"/>
      <c r="TMH6" s="29"/>
      <c r="TMI6" s="29"/>
      <c r="TMJ6" s="29"/>
      <c r="TMK6" s="29"/>
      <c r="TML6" s="29"/>
      <c r="TMM6" s="29"/>
      <c r="TMN6" s="29"/>
      <c r="TMO6" s="29"/>
      <c r="TMP6" s="29"/>
      <c r="TMQ6" s="29"/>
      <c r="TMR6" s="29"/>
      <c r="TMS6" s="29"/>
      <c r="TMT6" s="29"/>
      <c r="TMU6" s="29"/>
      <c r="TMV6" s="29"/>
      <c r="TMW6" s="29"/>
      <c r="TMX6" s="29"/>
      <c r="TMY6" s="29"/>
      <c r="TMZ6" s="29"/>
      <c r="TNA6" s="29"/>
      <c r="TNB6" s="29"/>
      <c r="TNC6" s="29"/>
      <c r="TND6" s="29"/>
      <c r="TNE6" s="29"/>
      <c r="TNF6" s="29"/>
      <c r="TNG6" s="29"/>
      <c r="TNH6" s="29"/>
      <c r="TNI6" s="29"/>
      <c r="TNJ6" s="29"/>
      <c r="TNK6" s="29"/>
      <c r="TNL6" s="29"/>
      <c r="TNM6" s="29"/>
      <c r="TNN6" s="29"/>
      <c r="TNO6" s="29"/>
      <c r="TNP6" s="29"/>
      <c r="TNQ6" s="29"/>
      <c r="TNR6" s="29"/>
      <c r="TNS6" s="29"/>
      <c r="TNT6" s="29"/>
      <c r="TNU6" s="29"/>
      <c r="TNV6" s="29"/>
      <c r="TNW6" s="29"/>
      <c r="TNX6" s="29"/>
      <c r="TNY6" s="29"/>
      <c r="TNZ6" s="29"/>
      <c r="TOA6" s="29"/>
      <c r="TOB6" s="29"/>
      <c r="TOC6" s="29"/>
      <c r="TOD6" s="29"/>
      <c r="TOE6" s="29"/>
      <c r="TOF6" s="29"/>
      <c r="TOG6" s="29"/>
      <c r="TOH6" s="29"/>
      <c r="TOI6" s="29"/>
      <c r="TOJ6" s="29"/>
      <c r="TOK6" s="29"/>
      <c r="TOL6" s="29"/>
      <c r="TOM6" s="29"/>
      <c r="TON6" s="29"/>
      <c r="TOO6" s="29"/>
      <c r="TOP6" s="29"/>
      <c r="TOQ6" s="29"/>
      <c r="TOR6" s="29"/>
      <c r="TOS6" s="29"/>
      <c r="TOT6" s="29"/>
      <c r="TOU6" s="29"/>
      <c r="TOV6" s="29"/>
      <c r="TOW6" s="29"/>
      <c r="TOX6" s="29"/>
      <c r="TOY6" s="29"/>
      <c r="TOZ6" s="29"/>
      <c r="TPA6" s="29"/>
      <c r="TPB6" s="29"/>
      <c r="TPC6" s="29"/>
      <c r="TPD6" s="29"/>
      <c r="TPE6" s="29"/>
      <c r="TPF6" s="29"/>
      <c r="TPG6" s="29"/>
      <c r="TPH6" s="29"/>
      <c r="TPI6" s="29"/>
      <c r="TPJ6" s="29"/>
      <c r="TPK6" s="29"/>
      <c r="TPL6" s="29"/>
      <c r="TPM6" s="29"/>
      <c r="TPN6" s="29"/>
      <c r="TPO6" s="29"/>
      <c r="TPP6" s="29"/>
      <c r="TPQ6" s="29"/>
      <c r="TPR6" s="29"/>
      <c r="TPS6" s="29"/>
      <c r="TPT6" s="29"/>
      <c r="TPU6" s="29"/>
      <c r="TPV6" s="29"/>
      <c r="TPW6" s="29"/>
      <c r="TPX6" s="29"/>
      <c r="TPY6" s="29"/>
      <c r="TPZ6" s="29"/>
      <c r="TQA6" s="29"/>
      <c r="TQB6" s="29"/>
      <c r="TQC6" s="29"/>
      <c r="TQD6" s="29"/>
      <c r="TQE6" s="29"/>
      <c r="TQF6" s="29"/>
      <c r="TQG6" s="29"/>
      <c r="TQH6" s="29"/>
      <c r="TQI6" s="29"/>
      <c r="TQJ6" s="29"/>
      <c r="TQK6" s="29"/>
      <c r="TQL6" s="29"/>
      <c r="TQM6" s="29"/>
      <c r="TQN6" s="29"/>
      <c r="TQO6" s="29"/>
      <c r="TQP6" s="29"/>
      <c r="TQQ6" s="29"/>
      <c r="TQR6" s="29"/>
      <c r="TQS6" s="29"/>
      <c r="TQT6" s="29"/>
      <c r="TQU6" s="29"/>
      <c r="TQV6" s="29"/>
      <c r="TQW6" s="29"/>
      <c r="TQX6" s="29"/>
      <c r="TQY6" s="29"/>
      <c r="TQZ6" s="29"/>
      <c r="TRA6" s="29"/>
      <c r="TRB6" s="29"/>
      <c r="TRC6" s="29"/>
      <c r="TRD6" s="29"/>
      <c r="TRE6" s="29"/>
      <c r="TRF6" s="29"/>
      <c r="TRG6" s="29"/>
      <c r="TRH6" s="29"/>
      <c r="TRI6" s="29"/>
      <c r="TRJ6" s="29"/>
      <c r="TRK6" s="29"/>
      <c r="TRL6" s="29"/>
      <c r="TRM6" s="29"/>
      <c r="TRN6" s="29"/>
      <c r="TRO6" s="29"/>
      <c r="TRP6" s="29"/>
      <c r="TRQ6" s="29"/>
      <c r="TRR6" s="29"/>
      <c r="TRS6" s="29"/>
      <c r="TRT6" s="29"/>
      <c r="TRU6" s="29"/>
      <c r="TRV6" s="29"/>
      <c r="TRW6" s="29"/>
      <c r="TRX6" s="29"/>
      <c r="TRY6" s="29"/>
      <c r="TRZ6" s="29"/>
      <c r="TSA6" s="29"/>
      <c r="TSB6" s="29"/>
      <c r="TSC6" s="29"/>
      <c r="TSD6" s="29"/>
      <c r="TSE6" s="29"/>
      <c r="TSF6" s="29"/>
      <c r="TSG6" s="29"/>
      <c r="TSH6" s="29"/>
      <c r="TSI6" s="29"/>
      <c r="TSJ6" s="29"/>
      <c r="TSK6" s="29"/>
      <c r="TSL6" s="29"/>
      <c r="TSM6" s="29"/>
      <c r="TSN6" s="29"/>
      <c r="TSO6" s="29"/>
      <c r="TSP6" s="29"/>
      <c r="TSQ6" s="29"/>
      <c r="TSR6" s="29"/>
      <c r="TSS6" s="29"/>
      <c r="TST6" s="29"/>
      <c r="TSU6" s="29"/>
      <c r="TSV6" s="29"/>
      <c r="TSW6" s="29"/>
      <c r="TSX6" s="29"/>
      <c r="TSY6" s="29"/>
      <c r="TSZ6" s="29"/>
      <c r="TTA6" s="29"/>
      <c r="TTB6" s="29"/>
      <c r="TTC6" s="29"/>
      <c r="TTD6" s="29"/>
      <c r="TTE6" s="29"/>
      <c r="TTF6" s="29"/>
      <c r="TTG6" s="29"/>
      <c r="TTH6" s="29"/>
      <c r="TTI6" s="29"/>
      <c r="TTJ6" s="29"/>
      <c r="TTK6" s="29"/>
      <c r="TTL6" s="29"/>
      <c r="TTM6" s="29"/>
      <c r="TTN6" s="29"/>
      <c r="TTO6" s="29"/>
      <c r="TTP6" s="29"/>
      <c r="TTQ6" s="29"/>
      <c r="TTR6" s="29"/>
      <c r="TTS6" s="29"/>
      <c r="TTT6" s="29"/>
      <c r="TTU6" s="29"/>
      <c r="TTV6" s="29"/>
      <c r="TTW6" s="29"/>
      <c r="TTX6" s="29"/>
      <c r="TTY6" s="29"/>
      <c r="TTZ6" s="29"/>
      <c r="TUA6" s="29"/>
      <c r="TUB6" s="29"/>
      <c r="TUC6" s="29"/>
      <c r="TUD6" s="29"/>
      <c r="TUE6" s="29"/>
      <c r="TUF6" s="29"/>
      <c r="TUG6" s="29"/>
      <c r="TUH6" s="29"/>
      <c r="TUI6" s="29"/>
      <c r="TUJ6" s="29"/>
      <c r="TUK6" s="29"/>
      <c r="TUL6" s="29"/>
      <c r="TUM6" s="29"/>
      <c r="TUN6" s="29"/>
      <c r="TUO6" s="29"/>
      <c r="TUP6" s="29"/>
      <c r="TUQ6" s="29"/>
      <c r="TUR6" s="29"/>
      <c r="TUS6" s="29"/>
      <c r="TUT6" s="29"/>
      <c r="TUU6" s="29"/>
      <c r="TUV6" s="29"/>
      <c r="TUW6" s="29"/>
      <c r="TUX6" s="29"/>
      <c r="TUY6" s="29"/>
      <c r="TUZ6" s="29"/>
      <c r="TVA6" s="29"/>
      <c r="TVB6" s="29"/>
      <c r="TVC6" s="29"/>
      <c r="TVD6" s="29"/>
      <c r="TVE6" s="29"/>
      <c r="TVF6" s="29"/>
      <c r="TVG6" s="29"/>
      <c r="TVH6" s="29"/>
      <c r="TVI6" s="29"/>
      <c r="TVJ6" s="29"/>
      <c r="TVK6" s="29"/>
      <c r="TVL6" s="29"/>
      <c r="TVM6" s="29"/>
      <c r="TVN6" s="29"/>
      <c r="TVO6" s="29"/>
      <c r="TVP6" s="29"/>
      <c r="TVQ6" s="29"/>
      <c r="TVR6" s="29"/>
      <c r="TVS6" s="29"/>
      <c r="TVT6" s="29"/>
      <c r="TVU6" s="29"/>
      <c r="TVV6" s="29"/>
      <c r="TVW6" s="29"/>
      <c r="TVX6" s="29"/>
      <c r="TVY6" s="29"/>
      <c r="TVZ6" s="29"/>
      <c r="TWA6" s="29"/>
      <c r="TWB6" s="29"/>
      <c r="TWC6" s="29"/>
      <c r="TWD6" s="29"/>
      <c r="TWE6" s="29"/>
      <c r="TWF6" s="29"/>
      <c r="TWG6" s="29"/>
      <c r="TWH6" s="29"/>
      <c r="TWI6" s="29"/>
      <c r="TWJ6" s="29"/>
      <c r="TWK6" s="29"/>
      <c r="TWL6" s="29"/>
      <c r="TWM6" s="29"/>
      <c r="TWN6" s="29"/>
      <c r="TWO6" s="29"/>
      <c r="TWP6" s="29"/>
      <c r="TWQ6" s="29"/>
      <c r="TWR6" s="29"/>
      <c r="TWS6" s="29"/>
      <c r="TWT6" s="29"/>
      <c r="TWU6" s="29"/>
      <c r="TWV6" s="29"/>
      <c r="TWW6" s="29"/>
      <c r="TWX6" s="29"/>
      <c r="TWY6" s="29"/>
      <c r="TWZ6" s="29"/>
      <c r="TXA6" s="29"/>
      <c r="TXB6" s="29"/>
      <c r="TXC6" s="29"/>
      <c r="TXD6" s="29"/>
      <c r="TXE6" s="29"/>
      <c r="TXF6" s="29"/>
      <c r="TXG6" s="29"/>
      <c r="TXH6" s="29"/>
      <c r="TXI6" s="29"/>
      <c r="TXJ6" s="29"/>
      <c r="TXK6" s="29"/>
      <c r="TXL6" s="29"/>
      <c r="TXM6" s="29"/>
      <c r="TXN6" s="29"/>
      <c r="TXO6" s="29"/>
      <c r="TXP6" s="29"/>
      <c r="TXQ6" s="29"/>
      <c r="TXR6" s="29"/>
      <c r="TXS6" s="29"/>
      <c r="TXT6" s="29"/>
      <c r="TXU6" s="29"/>
      <c r="TXV6" s="29"/>
      <c r="TXW6" s="29"/>
      <c r="TXX6" s="29"/>
      <c r="TXY6" s="29"/>
      <c r="TXZ6" s="29"/>
      <c r="TYA6" s="29"/>
      <c r="TYB6" s="29"/>
      <c r="TYC6" s="29"/>
      <c r="TYD6" s="29"/>
      <c r="TYE6" s="29"/>
      <c r="TYF6" s="29"/>
      <c r="TYG6" s="29"/>
      <c r="TYH6" s="29"/>
      <c r="TYI6" s="29"/>
      <c r="TYJ6" s="29"/>
      <c r="TYK6" s="29"/>
      <c r="TYL6" s="29"/>
      <c r="TYM6" s="29"/>
      <c r="TYN6" s="29"/>
      <c r="TYO6" s="29"/>
      <c r="TYP6" s="29"/>
      <c r="TYQ6" s="29"/>
      <c r="TYR6" s="29"/>
      <c r="TYS6" s="29"/>
      <c r="TYT6" s="29"/>
      <c r="TYU6" s="29"/>
      <c r="TYV6" s="29"/>
      <c r="TYW6" s="29"/>
      <c r="TYX6" s="29"/>
      <c r="TYY6" s="29"/>
      <c r="TYZ6" s="29"/>
      <c r="TZA6" s="29"/>
      <c r="TZB6" s="29"/>
      <c r="TZC6" s="29"/>
      <c r="TZD6" s="29"/>
      <c r="TZE6" s="29"/>
      <c r="TZF6" s="29"/>
      <c r="TZG6" s="29"/>
      <c r="TZH6" s="29"/>
      <c r="TZI6" s="29"/>
      <c r="TZJ6" s="29"/>
      <c r="TZK6" s="29"/>
      <c r="TZL6" s="29"/>
      <c r="TZM6" s="29"/>
      <c r="TZN6" s="29"/>
      <c r="TZO6" s="29"/>
      <c r="TZP6" s="29"/>
      <c r="TZQ6" s="29"/>
      <c r="TZR6" s="29"/>
      <c r="TZS6" s="29"/>
      <c r="TZT6" s="29"/>
      <c r="TZU6" s="29"/>
      <c r="TZV6" s="29"/>
      <c r="TZW6" s="29"/>
      <c r="TZX6" s="29"/>
      <c r="TZY6" s="29"/>
      <c r="TZZ6" s="29"/>
      <c r="UAA6" s="29"/>
      <c r="UAB6" s="29"/>
      <c r="UAC6" s="29"/>
      <c r="UAD6" s="29"/>
      <c r="UAE6" s="29"/>
      <c r="UAF6" s="29"/>
      <c r="UAG6" s="29"/>
      <c r="UAH6" s="29"/>
      <c r="UAI6" s="29"/>
      <c r="UAJ6" s="29"/>
      <c r="UAK6" s="29"/>
      <c r="UAL6" s="29"/>
      <c r="UAM6" s="29"/>
      <c r="UAN6" s="29"/>
      <c r="UAO6" s="29"/>
      <c r="UAP6" s="29"/>
      <c r="UAQ6" s="29"/>
      <c r="UAR6" s="29"/>
      <c r="UAS6" s="29"/>
      <c r="UAT6" s="29"/>
      <c r="UAU6" s="29"/>
      <c r="UAV6" s="29"/>
      <c r="UAW6" s="29"/>
      <c r="UAX6" s="29"/>
      <c r="UAY6" s="29"/>
      <c r="UAZ6" s="29"/>
      <c r="UBA6" s="29"/>
      <c r="UBB6" s="29"/>
      <c r="UBC6" s="29"/>
      <c r="UBD6" s="29"/>
      <c r="UBE6" s="29"/>
      <c r="UBF6" s="29"/>
      <c r="UBG6" s="29"/>
      <c r="UBH6" s="29"/>
      <c r="UBI6" s="29"/>
      <c r="UBJ6" s="29"/>
      <c r="UBK6" s="29"/>
      <c r="UBL6" s="29"/>
      <c r="UBM6" s="29"/>
      <c r="UBN6" s="29"/>
      <c r="UBO6" s="29"/>
      <c r="UBP6" s="29"/>
      <c r="UBQ6" s="29"/>
      <c r="UBR6" s="29"/>
      <c r="UBS6" s="29"/>
      <c r="UBT6" s="29"/>
      <c r="UBU6" s="29"/>
      <c r="UBV6" s="29"/>
      <c r="UBW6" s="29"/>
      <c r="UBX6" s="29"/>
      <c r="UBY6" s="29"/>
      <c r="UBZ6" s="29"/>
      <c r="UCA6" s="29"/>
      <c r="UCB6" s="29"/>
      <c r="UCC6" s="29"/>
      <c r="UCD6" s="29"/>
      <c r="UCE6" s="29"/>
      <c r="UCF6" s="29"/>
      <c r="UCG6" s="29"/>
      <c r="UCH6" s="29"/>
      <c r="UCI6" s="29"/>
      <c r="UCJ6" s="29"/>
      <c r="UCK6" s="29"/>
      <c r="UCL6" s="29"/>
      <c r="UCM6" s="29"/>
      <c r="UCN6" s="29"/>
      <c r="UCO6" s="29"/>
      <c r="UCP6" s="29"/>
      <c r="UCQ6" s="29"/>
      <c r="UCR6" s="29"/>
      <c r="UCS6" s="29"/>
      <c r="UCT6" s="29"/>
      <c r="UCU6" s="29"/>
      <c r="UCV6" s="29"/>
      <c r="UCW6" s="29"/>
      <c r="UCX6" s="29"/>
      <c r="UCY6" s="29"/>
      <c r="UCZ6" s="29"/>
      <c r="UDA6" s="29"/>
      <c r="UDB6" s="29"/>
      <c r="UDC6" s="29"/>
      <c r="UDD6" s="29"/>
      <c r="UDE6" s="29"/>
      <c r="UDF6" s="29"/>
      <c r="UDG6" s="29"/>
      <c r="UDH6" s="29"/>
      <c r="UDI6" s="29"/>
      <c r="UDJ6" s="29"/>
      <c r="UDK6" s="29"/>
      <c r="UDL6" s="29"/>
      <c r="UDM6" s="29"/>
      <c r="UDN6" s="29"/>
      <c r="UDO6" s="29"/>
      <c r="UDP6" s="29"/>
      <c r="UDQ6" s="29"/>
      <c r="UDR6" s="29"/>
      <c r="UDS6" s="29"/>
      <c r="UDT6" s="29"/>
      <c r="UDU6" s="29"/>
      <c r="UDV6" s="29"/>
      <c r="UDW6" s="29"/>
      <c r="UDX6" s="29"/>
      <c r="UDY6" s="29"/>
      <c r="UDZ6" s="29"/>
      <c r="UEA6" s="29"/>
      <c r="UEB6" s="29"/>
      <c r="UEC6" s="29"/>
      <c r="UED6" s="29"/>
      <c r="UEE6" s="29"/>
      <c r="UEF6" s="29"/>
      <c r="UEG6" s="29"/>
      <c r="UEH6" s="29"/>
      <c r="UEI6" s="29"/>
      <c r="UEJ6" s="29"/>
      <c r="UEK6" s="29"/>
      <c r="UEL6" s="29"/>
      <c r="UEM6" s="29"/>
      <c r="UEN6" s="29"/>
      <c r="UEO6" s="29"/>
      <c r="UEP6" s="29"/>
      <c r="UEQ6" s="29"/>
      <c r="UER6" s="29"/>
      <c r="UES6" s="29"/>
      <c r="UET6" s="29"/>
      <c r="UEU6" s="29"/>
      <c r="UEV6" s="29"/>
      <c r="UEW6" s="29"/>
      <c r="UEX6" s="29"/>
      <c r="UEY6" s="29"/>
      <c r="UEZ6" s="29"/>
      <c r="UFA6" s="29"/>
      <c r="UFB6" s="29"/>
      <c r="UFC6" s="29"/>
      <c r="UFD6" s="29"/>
      <c r="UFE6" s="29"/>
      <c r="UFF6" s="29"/>
      <c r="UFG6" s="29"/>
      <c r="UFH6" s="29"/>
      <c r="UFI6" s="29"/>
      <c r="UFJ6" s="29"/>
      <c r="UFK6" s="29"/>
      <c r="UFL6" s="29"/>
      <c r="UFM6" s="29"/>
      <c r="UFN6" s="29"/>
      <c r="UFO6" s="29"/>
      <c r="UFP6" s="29"/>
      <c r="UFQ6" s="29"/>
      <c r="UFR6" s="29"/>
      <c r="UFS6" s="29"/>
      <c r="UFT6" s="29"/>
      <c r="UFU6" s="29"/>
      <c r="UFV6" s="29"/>
      <c r="UFW6" s="29"/>
      <c r="UFX6" s="29"/>
      <c r="UFY6" s="29"/>
      <c r="UFZ6" s="29"/>
      <c r="UGA6" s="29"/>
      <c r="UGB6" s="29"/>
      <c r="UGC6" s="29"/>
      <c r="UGD6" s="29"/>
      <c r="UGE6" s="29"/>
      <c r="UGF6" s="29"/>
      <c r="UGG6" s="29"/>
      <c r="UGH6" s="29"/>
      <c r="UGI6" s="29"/>
      <c r="UGJ6" s="29"/>
      <c r="UGK6" s="29"/>
      <c r="UGL6" s="29"/>
      <c r="UGM6" s="29"/>
      <c r="UGN6" s="29"/>
      <c r="UGO6" s="29"/>
      <c r="UGP6" s="29"/>
      <c r="UGQ6" s="29"/>
      <c r="UGR6" s="29"/>
      <c r="UGS6" s="29"/>
      <c r="UGT6" s="29"/>
      <c r="UGU6" s="29"/>
      <c r="UGV6" s="29"/>
      <c r="UGW6" s="29"/>
      <c r="UGX6" s="29"/>
      <c r="UGY6" s="29"/>
      <c r="UGZ6" s="29"/>
      <c r="UHA6" s="29"/>
      <c r="UHB6" s="29"/>
      <c r="UHC6" s="29"/>
      <c r="UHD6" s="29"/>
      <c r="UHE6" s="29"/>
      <c r="UHF6" s="29"/>
      <c r="UHG6" s="29"/>
      <c r="UHH6" s="29"/>
      <c r="UHI6" s="29"/>
      <c r="UHJ6" s="29"/>
      <c r="UHK6" s="29"/>
      <c r="UHL6" s="29"/>
      <c r="UHM6" s="29"/>
      <c r="UHN6" s="29"/>
      <c r="UHO6" s="29"/>
      <c r="UHP6" s="29"/>
      <c r="UHQ6" s="29"/>
      <c r="UHR6" s="29"/>
      <c r="UHS6" s="29"/>
      <c r="UHT6" s="29"/>
      <c r="UHU6" s="29"/>
      <c r="UHV6" s="29"/>
      <c r="UHW6" s="29"/>
      <c r="UHX6" s="29"/>
      <c r="UHY6" s="29"/>
      <c r="UHZ6" s="29"/>
      <c r="UIA6" s="29"/>
      <c r="UIB6" s="29"/>
      <c r="UIC6" s="29"/>
      <c r="UID6" s="29"/>
      <c r="UIE6" s="29"/>
      <c r="UIF6" s="29"/>
      <c r="UIG6" s="29"/>
      <c r="UIH6" s="29"/>
      <c r="UII6" s="29"/>
      <c r="UIJ6" s="29"/>
      <c r="UIK6" s="29"/>
      <c r="UIL6" s="29"/>
      <c r="UIM6" s="29"/>
      <c r="UIN6" s="29"/>
      <c r="UIO6" s="29"/>
      <c r="UIP6" s="29"/>
      <c r="UIQ6" s="29"/>
      <c r="UIR6" s="29"/>
      <c r="UIS6" s="29"/>
      <c r="UIT6" s="29"/>
      <c r="UIU6" s="29"/>
      <c r="UIV6" s="29"/>
      <c r="UIW6" s="29"/>
      <c r="UIX6" s="29"/>
      <c r="UIY6" s="29"/>
      <c r="UIZ6" s="29"/>
      <c r="UJA6" s="29"/>
      <c r="UJB6" s="29"/>
      <c r="UJC6" s="29"/>
      <c r="UJD6" s="29"/>
      <c r="UJE6" s="29"/>
      <c r="UJF6" s="29"/>
      <c r="UJG6" s="29"/>
      <c r="UJH6" s="29"/>
      <c r="UJI6" s="29"/>
      <c r="UJJ6" s="29"/>
      <c r="UJK6" s="29"/>
      <c r="UJL6" s="29"/>
      <c r="UJM6" s="29"/>
      <c r="UJN6" s="29"/>
      <c r="UJO6" s="29"/>
      <c r="UJP6" s="29"/>
      <c r="UJQ6" s="29"/>
      <c r="UJR6" s="29"/>
      <c r="UJS6" s="29"/>
      <c r="UJT6" s="29"/>
      <c r="UJU6" s="29"/>
      <c r="UJV6" s="29"/>
      <c r="UJW6" s="29"/>
      <c r="UJX6" s="29"/>
      <c r="UJY6" s="29"/>
      <c r="UJZ6" s="29"/>
      <c r="UKA6" s="29"/>
      <c r="UKB6" s="29"/>
      <c r="UKC6" s="29"/>
      <c r="UKD6" s="29"/>
      <c r="UKE6" s="29"/>
      <c r="UKF6" s="29"/>
      <c r="UKG6" s="29"/>
      <c r="UKH6" s="29"/>
      <c r="UKI6" s="29"/>
      <c r="UKJ6" s="29"/>
      <c r="UKK6" s="29"/>
      <c r="UKL6" s="29"/>
      <c r="UKM6" s="29"/>
      <c r="UKN6" s="29"/>
      <c r="UKO6" s="29"/>
      <c r="UKP6" s="29"/>
      <c r="UKQ6" s="29"/>
      <c r="UKR6" s="29"/>
      <c r="UKS6" s="29"/>
      <c r="UKT6" s="29"/>
      <c r="UKU6" s="29"/>
      <c r="UKV6" s="29"/>
      <c r="UKW6" s="29"/>
      <c r="UKX6" s="29"/>
      <c r="UKY6" s="29"/>
      <c r="UKZ6" s="29"/>
      <c r="ULA6" s="29"/>
      <c r="ULB6" s="29"/>
      <c r="ULC6" s="29"/>
      <c r="ULD6" s="29"/>
      <c r="ULE6" s="29"/>
      <c r="ULF6" s="29"/>
      <c r="ULG6" s="29"/>
      <c r="ULH6" s="29"/>
      <c r="ULI6" s="29"/>
      <c r="ULJ6" s="29"/>
      <c r="ULK6" s="29"/>
      <c r="ULL6" s="29"/>
      <c r="ULM6" s="29"/>
      <c r="ULN6" s="29"/>
      <c r="ULO6" s="29"/>
      <c r="ULP6" s="29"/>
      <c r="ULQ6" s="29"/>
      <c r="ULR6" s="29"/>
      <c r="ULS6" s="29"/>
      <c r="ULT6" s="29"/>
      <c r="ULU6" s="29"/>
      <c r="ULV6" s="29"/>
      <c r="ULW6" s="29"/>
      <c r="ULX6" s="29"/>
      <c r="ULY6" s="29"/>
      <c r="ULZ6" s="29"/>
      <c r="UMA6" s="29"/>
      <c r="UMB6" s="29"/>
      <c r="UMC6" s="29"/>
      <c r="UMD6" s="29"/>
      <c r="UME6" s="29"/>
      <c r="UMF6" s="29"/>
      <c r="UMG6" s="29"/>
      <c r="UMH6" s="29"/>
      <c r="UMI6" s="29"/>
      <c r="UMJ6" s="29"/>
      <c r="UMK6" s="29"/>
      <c r="UML6" s="29"/>
      <c r="UMM6" s="29"/>
      <c r="UMN6" s="29"/>
      <c r="UMO6" s="29"/>
      <c r="UMP6" s="29"/>
      <c r="UMQ6" s="29"/>
      <c r="UMR6" s="29"/>
      <c r="UMS6" s="29"/>
      <c r="UMT6" s="29"/>
      <c r="UMU6" s="29"/>
      <c r="UMV6" s="29"/>
      <c r="UMW6" s="29"/>
      <c r="UMX6" s="29"/>
      <c r="UMY6" s="29"/>
      <c r="UMZ6" s="29"/>
      <c r="UNA6" s="29"/>
      <c r="UNB6" s="29"/>
      <c r="UNC6" s="29"/>
      <c r="UND6" s="29"/>
      <c r="UNE6" s="29"/>
      <c r="UNF6" s="29"/>
      <c r="UNG6" s="29"/>
      <c r="UNH6" s="29"/>
      <c r="UNI6" s="29"/>
      <c r="UNJ6" s="29"/>
      <c r="UNK6" s="29"/>
      <c r="UNL6" s="29"/>
      <c r="UNM6" s="29"/>
      <c r="UNN6" s="29"/>
      <c r="UNO6" s="29"/>
      <c r="UNP6" s="29"/>
      <c r="UNQ6" s="29"/>
      <c r="UNR6" s="29"/>
      <c r="UNS6" s="29"/>
      <c r="UNT6" s="29"/>
      <c r="UNU6" s="29"/>
      <c r="UNV6" s="29"/>
      <c r="UNW6" s="29"/>
      <c r="UNX6" s="29"/>
      <c r="UNY6" s="29"/>
      <c r="UNZ6" s="29"/>
      <c r="UOA6" s="29"/>
      <c r="UOB6" s="29"/>
      <c r="UOC6" s="29"/>
      <c r="UOD6" s="29"/>
      <c r="UOE6" s="29"/>
      <c r="UOF6" s="29"/>
      <c r="UOG6" s="29"/>
      <c r="UOH6" s="29"/>
      <c r="UOI6" s="29"/>
      <c r="UOJ6" s="29"/>
      <c r="UOK6" s="29"/>
      <c r="UOL6" s="29"/>
      <c r="UOM6" s="29"/>
      <c r="UON6" s="29"/>
      <c r="UOO6" s="29"/>
      <c r="UOP6" s="29"/>
      <c r="UOQ6" s="29"/>
      <c r="UOR6" s="29"/>
      <c r="UOS6" s="29"/>
      <c r="UOT6" s="29"/>
      <c r="UOU6" s="29"/>
      <c r="UOV6" s="29"/>
      <c r="UOW6" s="29"/>
      <c r="UOX6" s="29"/>
      <c r="UOY6" s="29"/>
      <c r="UOZ6" s="29"/>
      <c r="UPA6" s="29"/>
      <c r="UPB6" s="29"/>
      <c r="UPC6" s="29"/>
      <c r="UPD6" s="29"/>
      <c r="UPE6" s="29"/>
      <c r="UPF6" s="29"/>
      <c r="UPG6" s="29"/>
      <c r="UPH6" s="29"/>
      <c r="UPI6" s="29"/>
      <c r="UPJ6" s="29"/>
      <c r="UPK6" s="29"/>
      <c r="UPL6" s="29"/>
      <c r="UPM6" s="29"/>
      <c r="UPN6" s="29"/>
      <c r="UPO6" s="29"/>
      <c r="UPP6" s="29"/>
      <c r="UPQ6" s="29"/>
      <c r="UPR6" s="29"/>
      <c r="UPS6" s="29"/>
      <c r="UPT6" s="29"/>
      <c r="UPU6" s="29"/>
      <c r="UPV6" s="29"/>
      <c r="UPW6" s="29"/>
      <c r="UPX6" s="29"/>
      <c r="UPY6" s="29"/>
      <c r="UPZ6" s="29"/>
      <c r="UQA6" s="29"/>
      <c r="UQB6" s="29"/>
      <c r="UQC6" s="29"/>
      <c r="UQD6" s="29"/>
      <c r="UQE6" s="29"/>
      <c r="UQF6" s="29"/>
      <c r="UQG6" s="29"/>
      <c r="UQH6" s="29"/>
      <c r="UQI6" s="29"/>
      <c r="UQJ6" s="29"/>
      <c r="UQK6" s="29"/>
      <c r="UQL6" s="29"/>
      <c r="UQM6" s="29"/>
      <c r="UQN6" s="29"/>
      <c r="UQO6" s="29"/>
      <c r="UQP6" s="29"/>
      <c r="UQQ6" s="29"/>
      <c r="UQR6" s="29"/>
      <c r="UQS6" s="29"/>
      <c r="UQT6" s="29"/>
      <c r="UQU6" s="29"/>
      <c r="UQV6" s="29"/>
      <c r="UQW6" s="29"/>
      <c r="UQX6" s="29"/>
      <c r="UQY6" s="29"/>
      <c r="UQZ6" s="29"/>
      <c r="URA6" s="29"/>
      <c r="URB6" s="29"/>
      <c r="URC6" s="29"/>
      <c r="URD6" s="29"/>
      <c r="URE6" s="29"/>
      <c r="URF6" s="29"/>
      <c r="URG6" s="29"/>
      <c r="URH6" s="29"/>
      <c r="URI6" s="29"/>
      <c r="URJ6" s="29"/>
      <c r="URK6" s="29"/>
      <c r="URL6" s="29"/>
      <c r="URM6" s="29"/>
      <c r="URN6" s="29"/>
      <c r="URO6" s="29"/>
      <c r="URP6" s="29"/>
      <c r="URQ6" s="29"/>
      <c r="URR6" s="29"/>
      <c r="URS6" s="29"/>
      <c r="URT6" s="29"/>
      <c r="URU6" s="29"/>
      <c r="URV6" s="29"/>
      <c r="URW6" s="29"/>
      <c r="URX6" s="29"/>
      <c r="URY6" s="29"/>
      <c r="URZ6" s="29"/>
      <c r="USA6" s="29"/>
      <c r="USB6" s="29"/>
      <c r="USC6" s="29"/>
      <c r="USD6" s="29"/>
      <c r="USE6" s="29"/>
      <c r="USF6" s="29"/>
      <c r="USG6" s="29"/>
      <c r="USH6" s="29"/>
      <c r="USI6" s="29"/>
      <c r="USJ6" s="29"/>
      <c r="USK6" s="29"/>
      <c r="USL6" s="29"/>
      <c r="USM6" s="29"/>
      <c r="USN6" s="29"/>
      <c r="USO6" s="29"/>
      <c r="USP6" s="29"/>
      <c r="USQ6" s="29"/>
      <c r="USR6" s="29"/>
      <c r="USS6" s="29"/>
      <c r="UST6" s="29"/>
      <c r="USU6" s="29"/>
      <c r="USV6" s="29"/>
      <c r="USW6" s="29"/>
      <c r="USX6" s="29"/>
      <c r="USY6" s="29"/>
      <c r="USZ6" s="29"/>
      <c r="UTA6" s="29"/>
      <c r="UTB6" s="29"/>
      <c r="UTC6" s="29"/>
      <c r="UTD6" s="29"/>
      <c r="UTE6" s="29"/>
      <c r="UTF6" s="29"/>
      <c r="UTG6" s="29"/>
      <c r="UTH6" s="29"/>
      <c r="UTI6" s="29"/>
      <c r="UTJ6" s="29"/>
      <c r="UTK6" s="29"/>
      <c r="UTL6" s="29"/>
      <c r="UTM6" s="29"/>
      <c r="UTN6" s="29"/>
      <c r="UTO6" s="29"/>
      <c r="UTP6" s="29"/>
      <c r="UTQ6" s="29"/>
      <c r="UTR6" s="29"/>
      <c r="UTS6" s="29"/>
      <c r="UTT6" s="29"/>
      <c r="UTU6" s="29"/>
      <c r="UTV6" s="29"/>
      <c r="UTW6" s="29"/>
      <c r="UTX6" s="29"/>
      <c r="UTY6" s="29"/>
      <c r="UTZ6" s="29"/>
      <c r="UUA6" s="29"/>
      <c r="UUB6" s="29"/>
      <c r="UUC6" s="29"/>
      <c r="UUD6" s="29"/>
      <c r="UUE6" s="29"/>
      <c r="UUF6" s="29"/>
      <c r="UUG6" s="29"/>
      <c r="UUH6" s="29"/>
      <c r="UUI6" s="29"/>
      <c r="UUJ6" s="29"/>
      <c r="UUK6" s="29"/>
      <c r="UUL6" s="29"/>
      <c r="UUM6" s="29"/>
      <c r="UUN6" s="29"/>
      <c r="UUO6" s="29"/>
      <c r="UUP6" s="29"/>
      <c r="UUQ6" s="29"/>
      <c r="UUR6" s="29"/>
      <c r="UUS6" s="29"/>
      <c r="UUT6" s="29"/>
      <c r="UUU6" s="29"/>
      <c r="UUV6" s="29"/>
      <c r="UUW6" s="29"/>
      <c r="UUX6" s="29"/>
      <c r="UUY6" s="29"/>
      <c r="UUZ6" s="29"/>
      <c r="UVA6" s="29"/>
      <c r="UVB6" s="29"/>
      <c r="UVC6" s="29"/>
      <c r="UVD6" s="29"/>
      <c r="UVE6" s="29"/>
      <c r="UVF6" s="29"/>
      <c r="UVG6" s="29"/>
      <c r="UVH6" s="29"/>
      <c r="UVI6" s="29"/>
      <c r="UVJ6" s="29"/>
      <c r="UVK6" s="29"/>
      <c r="UVL6" s="29"/>
      <c r="UVM6" s="29"/>
      <c r="UVN6" s="29"/>
      <c r="UVO6" s="29"/>
      <c r="UVP6" s="29"/>
      <c r="UVQ6" s="29"/>
      <c r="UVR6" s="29"/>
      <c r="UVS6" s="29"/>
      <c r="UVT6" s="29"/>
      <c r="UVU6" s="29"/>
      <c r="UVV6" s="29"/>
      <c r="UVW6" s="29"/>
      <c r="UVX6" s="29"/>
      <c r="UVY6" s="29"/>
      <c r="UVZ6" s="29"/>
      <c r="UWA6" s="29"/>
      <c r="UWB6" s="29"/>
      <c r="UWC6" s="29"/>
      <c r="UWD6" s="29"/>
      <c r="UWE6" s="29"/>
      <c r="UWF6" s="29"/>
      <c r="UWG6" s="29"/>
      <c r="UWH6" s="29"/>
      <c r="UWI6" s="29"/>
      <c r="UWJ6" s="29"/>
      <c r="UWK6" s="29"/>
      <c r="UWL6" s="29"/>
      <c r="UWM6" s="29"/>
      <c r="UWN6" s="29"/>
      <c r="UWO6" s="29"/>
      <c r="UWP6" s="29"/>
      <c r="UWQ6" s="29"/>
      <c r="UWR6" s="29"/>
      <c r="UWS6" s="29"/>
      <c r="UWT6" s="29"/>
      <c r="UWU6" s="29"/>
      <c r="UWV6" s="29"/>
      <c r="UWW6" s="29"/>
      <c r="UWX6" s="29"/>
      <c r="UWY6" s="29"/>
      <c r="UWZ6" s="29"/>
      <c r="UXA6" s="29"/>
      <c r="UXB6" s="29"/>
      <c r="UXC6" s="29"/>
      <c r="UXD6" s="29"/>
      <c r="UXE6" s="29"/>
      <c r="UXF6" s="29"/>
      <c r="UXG6" s="29"/>
      <c r="UXH6" s="29"/>
      <c r="UXI6" s="29"/>
      <c r="UXJ6" s="29"/>
      <c r="UXK6" s="29"/>
      <c r="UXL6" s="29"/>
      <c r="UXM6" s="29"/>
      <c r="UXN6" s="29"/>
      <c r="UXO6" s="29"/>
      <c r="UXP6" s="29"/>
      <c r="UXQ6" s="29"/>
      <c r="UXR6" s="29"/>
      <c r="UXS6" s="29"/>
      <c r="UXT6" s="29"/>
      <c r="UXU6" s="29"/>
      <c r="UXV6" s="29"/>
      <c r="UXW6" s="29"/>
      <c r="UXX6" s="29"/>
      <c r="UXY6" s="29"/>
      <c r="UXZ6" s="29"/>
      <c r="UYA6" s="29"/>
      <c r="UYB6" s="29"/>
      <c r="UYC6" s="29"/>
      <c r="UYD6" s="29"/>
      <c r="UYE6" s="29"/>
      <c r="UYF6" s="29"/>
      <c r="UYG6" s="29"/>
      <c r="UYH6" s="29"/>
      <c r="UYI6" s="29"/>
      <c r="UYJ6" s="29"/>
      <c r="UYK6" s="29"/>
      <c r="UYL6" s="29"/>
      <c r="UYM6" s="29"/>
      <c r="UYN6" s="29"/>
      <c r="UYO6" s="29"/>
      <c r="UYP6" s="29"/>
      <c r="UYQ6" s="29"/>
      <c r="UYR6" s="29"/>
      <c r="UYS6" s="29"/>
      <c r="UYT6" s="29"/>
      <c r="UYU6" s="29"/>
      <c r="UYV6" s="29"/>
      <c r="UYW6" s="29"/>
      <c r="UYX6" s="29"/>
      <c r="UYY6" s="29"/>
      <c r="UYZ6" s="29"/>
      <c r="UZA6" s="29"/>
      <c r="UZB6" s="29"/>
      <c r="UZC6" s="29"/>
      <c r="UZD6" s="29"/>
      <c r="UZE6" s="29"/>
      <c r="UZF6" s="29"/>
      <c r="UZG6" s="29"/>
      <c r="UZH6" s="29"/>
      <c r="UZI6" s="29"/>
      <c r="UZJ6" s="29"/>
      <c r="UZK6" s="29"/>
      <c r="UZL6" s="29"/>
      <c r="UZM6" s="29"/>
      <c r="UZN6" s="29"/>
      <c r="UZO6" s="29"/>
      <c r="UZP6" s="29"/>
      <c r="UZQ6" s="29"/>
      <c r="UZR6" s="29"/>
      <c r="UZS6" s="29"/>
      <c r="UZT6" s="29"/>
      <c r="UZU6" s="29"/>
      <c r="UZV6" s="29"/>
      <c r="UZW6" s="29"/>
      <c r="UZX6" s="29"/>
      <c r="UZY6" s="29"/>
      <c r="UZZ6" s="29"/>
      <c r="VAA6" s="29"/>
      <c r="VAB6" s="29"/>
      <c r="VAC6" s="29"/>
      <c r="VAD6" s="29"/>
      <c r="VAE6" s="29"/>
      <c r="VAF6" s="29"/>
      <c r="VAG6" s="29"/>
      <c r="VAH6" s="29"/>
      <c r="VAI6" s="29"/>
      <c r="VAJ6" s="29"/>
      <c r="VAK6" s="29"/>
      <c r="VAL6" s="29"/>
      <c r="VAM6" s="29"/>
      <c r="VAN6" s="29"/>
      <c r="VAO6" s="29"/>
      <c r="VAP6" s="29"/>
      <c r="VAQ6" s="29"/>
      <c r="VAR6" s="29"/>
      <c r="VAS6" s="29"/>
      <c r="VAT6" s="29"/>
      <c r="VAU6" s="29"/>
      <c r="VAV6" s="29"/>
      <c r="VAW6" s="29"/>
      <c r="VAX6" s="29"/>
      <c r="VAY6" s="29"/>
      <c r="VAZ6" s="29"/>
      <c r="VBA6" s="29"/>
      <c r="VBB6" s="29"/>
      <c r="VBC6" s="29"/>
      <c r="VBD6" s="29"/>
      <c r="VBE6" s="29"/>
      <c r="VBF6" s="29"/>
      <c r="VBG6" s="29"/>
      <c r="VBH6" s="29"/>
      <c r="VBI6" s="29"/>
      <c r="VBJ6" s="29"/>
      <c r="VBK6" s="29"/>
      <c r="VBL6" s="29"/>
      <c r="VBM6" s="29"/>
      <c r="VBN6" s="29"/>
      <c r="VBO6" s="29"/>
      <c r="VBP6" s="29"/>
      <c r="VBQ6" s="29"/>
      <c r="VBR6" s="29"/>
      <c r="VBS6" s="29"/>
      <c r="VBT6" s="29"/>
      <c r="VBU6" s="29"/>
      <c r="VBV6" s="29"/>
      <c r="VBW6" s="29"/>
      <c r="VBX6" s="29"/>
      <c r="VBY6" s="29"/>
      <c r="VBZ6" s="29"/>
      <c r="VCA6" s="29"/>
      <c r="VCB6" s="29"/>
      <c r="VCC6" s="29"/>
      <c r="VCD6" s="29"/>
      <c r="VCE6" s="29"/>
      <c r="VCF6" s="29"/>
      <c r="VCG6" s="29"/>
      <c r="VCH6" s="29"/>
      <c r="VCI6" s="29"/>
      <c r="VCJ6" s="29"/>
      <c r="VCK6" s="29"/>
      <c r="VCL6" s="29"/>
      <c r="VCM6" s="29"/>
      <c r="VCN6" s="29"/>
      <c r="VCO6" s="29"/>
      <c r="VCP6" s="29"/>
      <c r="VCQ6" s="29"/>
      <c r="VCR6" s="29"/>
      <c r="VCS6" s="29"/>
      <c r="VCT6" s="29"/>
      <c r="VCU6" s="29"/>
      <c r="VCV6" s="29"/>
      <c r="VCW6" s="29"/>
      <c r="VCX6" s="29"/>
      <c r="VCY6" s="29"/>
      <c r="VCZ6" s="29"/>
      <c r="VDA6" s="29"/>
      <c r="VDB6" s="29"/>
      <c r="VDC6" s="29"/>
      <c r="VDD6" s="29"/>
      <c r="VDE6" s="29"/>
      <c r="VDF6" s="29"/>
      <c r="VDG6" s="29"/>
      <c r="VDH6" s="29"/>
      <c r="VDI6" s="29"/>
      <c r="VDJ6" s="29"/>
      <c r="VDK6" s="29"/>
      <c r="VDL6" s="29"/>
      <c r="VDM6" s="29"/>
      <c r="VDN6" s="29"/>
      <c r="VDO6" s="29"/>
      <c r="VDP6" s="29"/>
      <c r="VDQ6" s="29"/>
      <c r="VDR6" s="29"/>
      <c r="VDS6" s="29"/>
      <c r="VDT6" s="29"/>
      <c r="VDU6" s="29"/>
      <c r="VDV6" s="29"/>
      <c r="VDW6" s="29"/>
      <c r="VDX6" s="29"/>
      <c r="VDY6" s="29"/>
      <c r="VDZ6" s="29"/>
      <c r="VEA6" s="29"/>
      <c r="VEB6" s="29"/>
      <c r="VEC6" s="29"/>
      <c r="VED6" s="29"/>
      <c r="VEE6" s="29"/>
      <c r="VEF6" s="29"/>
      <c r="VEG6" s="29"/>
      <c r="VEH6" s="29"/>
      <c r="VEI6" s="29"/>
      <c r="VEJ6" s="29"/>
      <c r="VEK6" s="29"/>
      <c r="VEL6" s="29"/>
      <c r="VEM6" s="29"/>
      <c r="VEN6" s="29"/>
      <c r="VEO6" s="29"/>
      <c r="VEP6" s="29"/>
      <c r="VEQ6" s="29"/>
      <c r="VER6" s="29"/>
      <c r="VES6" s="29"/>
      <c r="VET6" s="29"/>
      <c r="VEU6" s="29"/>
      <c r="VEV6" s="29"/>
      <c r="VEW6" s="29"/>
      <c r="VEX6" s="29"/>
      <c r="VEY6" s="29"/>
      <c r="VEZ6" s="29"/>
      <c r="VFA6" s="29"/>
      <c r="VFB6" s="29"/>
      <c r="VFC6" s="29"/>
      <c r="VFD6" s="29"/>
      <c r="VFE6" s="29"/>
      <c r="VFF6" s="29"/>
      <c r="VFG6" s="29"/>
      <c r="VFH6" s="29"/>
      <c r="VFI6" s="29"/>
      <c r="VFJ6" s="29"/>
      <c r="VFK6" s="29"/>
      <c r="VFL6" s="29"/>
      <c r="VFM6" s="29"/>
      <c r="VFN6" s="29"/>
      <c r="VFO6" s="29"/>
      <c r="VFP6" s="29"/>
      <c r="VFQ6" s="29"/>
      <c r="VFR6" s="29"/>
      <c r="VFS6" s="29"/>
      <c r="VFT6" s="29"/>
      <c r="VFU6" s="29"/>
      <c r="VFV6" s="29"/>
      <c r="VFW6" s="29"/>
      <c r="VFX6" s="29"/>
      <c r="VFY6" s="29"/>
      <c r="VFZ6" s="29"/>
      <c r="VGA6" s="29"/>
      <c r="VGB6" s="29"/>
      <c r="VGC6" s="29"/>
      <c r="VGD6" s="29"/>
      <c r="VGE6" s="29"/>
      <c r="VGF6" s="29"/>
      <c r="VGG6" s="29"/>
      <c r="VGH6" s="29"/>
      <c r="VGI6" s="29"/>
      <c r="VGJ6" s="29"/>
      <c r="VGK6" s="29"/>
      <c r="VGL6" s="29"/>
      <c r="VGM6" s="29"/>
      <c r="VGN6" s="29"/>
      <c r="VGO6" s="29"/>
      <c r="VGP6" s="29"/>
      <c r="VGQ6" s="29"/>
      <c r="VGR6" s="29"/>
      <c r="VGS6" s="29"/>
      <c r="VGT6" s="29"/>
      <c r="VGU6" s="29"/>
      <c r="VGV6" s="29"/>
      <c r="VGW6" s="29"/>
      <c r="VGX6" s="29"/>
      <c r="VGY6" s="29"/>
      <c r="VGZ6" s="29"/>
      <c r="VHA6" s="29"/>
      <c r="VHB6" s="29"/>
      <c r="VHC6" s="29"/>
      <c r="VHD6" s="29"/>
      <c r="VHE6" s="29"/>
      <c r="VHF6" s="29"/>
      <c r="VHG6" s="29"/>
      <c r="VHH6" s="29"/>
      <c r="VHI6" s="29"/>
      <c r="VHJ6" s="29"/>
      <c r="VHK6" s="29"/>
      <c r="VHL6" s="29"/>
      <c r="VHM6" s="29"/>
      <c r="VHN6" s="29"/>
      <c r="VHO6" s="29"/>
      <c r="VHP6" s="29"/>
      <c r="VHQ6" s="29"/>
      <c r="VHR6" s="29"/>
      <c r="VHS6" s="29"/>
      <c r="VHT6" s="29"/>
      <c r="VHU6" s="29"/>
      <c r="VHV6" s="29"/>
      <c r="VHW6" s="29"/>
      <c r="VHX6" s="29"/>
      <c r="VHY6" s="29"/>
      <c r="VHZ6" s="29"/>
      <c r="VIA6" s="29"/>
      <c r="VIB6" s="29"/>
      <c r="VIC6" s="29"/>
      <c r="VID6" s="29"/>
      <c r="VIE6" s="29"/>
      <c r="VIF6" s="29"/>
      <c r="VIG6" s="29"/>
      <c r="VIH6" s="29"/>
      <c r="VII6" s="29"/>
      <c r="VIJ6" s="29"/>
      <c r="VIK6" s="29"/>
      <c r="VIL6" s="29"/>
      <c r="VIM6" s="29"/>
      <c r="VIN6" s="29"/>
      <c r="VIO6" s="29"/>
      <c r="VIP6" s="29"/>
      <c r="VIQ6" s="29"/>
      <c r="VIR6" s="29"/>
      <c r="VIS6" s="29"/>
      <c r="VIT6" s="29"/>
      <c r="VIU6" s="29"/>
      <c r="VIV6" s="29"/>
      <c r="VIW6" s="29"/>
      <c r="VIX6" s="29"/>
      <c r="VIY6" s="29"/>
      <c r="VIZ6" s="29"/>
      <c r="VJA6" s="29"/>
      <c r="VJB6" s="29"/>
      <c r="VJC6" s="29"/>
      <c r="VJD6" s="29"/>
      <c r="VJE6" s="29"/>
      <c r="VJF6" s="29"/>
      <c r="VJG6" s="29"/>
      <c r="VJH6" s="29"/>
      <c r="VJI6" s="29"/>
      <c r="VJJ6" s="29"/>
      <c r="VJK6" s="29"/>
      <c r="VJL6" s="29"/>
      <c r="VJM6" s="29"/>
      <c r="VJN6" s="29"/>
      <c r="VJO6" s="29"/>
      <c r="VJP6" s="29"/>
      <c r="VJQ6" s="29"/>
      <c r="VJR6" s="29"/>
      <c r="VJS6" s="29"/>
      <c r="VJT6" s="29"/>
      <c r="VJU6" s="29"/>
      <c r="VJV6" s="29"/>
      <c r="VJW6" s="29"/>
      <c r="VJX6" s="29"/>
      <c r="VJY6" s="29"/>
      <c r="VJZ6" s="29"/>
      <c r="VKA6" s="29"/>
      <c r="VKB6" s="29"/>
      <c r="VKC6" s="29"/>
      <c r="VKD6" s="29"/>
      <c r="VKE6" s="29"/>
      <c r="VKF6" s="29"/>
      <c r="VKG6" s="29"/>
      <c r="VKH6" s="29"/>
      <c r="VKI6" s="29"/>
      <c r="VKJ6" s="29"/>
      <c r="VKK6" s="29"/>
      <c r="VKL6" s="29"/>
      <c r="VKM6" s="29"/>
      <c r="VKN6" s="29"/>
      <c r="VKO6" s="29"/>
      <c r="VKP6" s="29"/>
      <c r="VKQ6" s="29"/>
      <c r="VKR6" s="29"/>
      <c r="VKS6" s="29"/>
      <c r="VKT6" s="29"/>
      <c r="VKU6" s="29"/>
      <c r="VKV6" s="29"/>
      <c r="VKW6" s="29"/>
      <c r="VKX6" s="29"/>
      <c r="VKY6" s="29"/>
      <c r="VKZ6" s="29"/>
      <c r="VLA6" s="29"/>
      <c r="VLB6" s="29"/>
      <c r="VLC6" s="29"/>
      <c r="VLD6" s="29"/>
      <c r="VLE6" s="29"/>
      <c r="VLF6" s="29"/>
      <c r="VLG6" s="29"/>
      <c r="VLH6" s="29"/>
      <c r="VLI6" s="29"/>
      <c r="VLJ6" s="29"/>
      <c r="VLK6" s="29"/>
      <c r="VLL6" s="29"/>
      <c r="VLM6" s="29"/>
      <c r="VLN6" s="29"/>
      <c r="VLO6" s="29"/>
      <c r="VLP6" s="29"/>
      <c r="VLQ6" s="29"/>
      <c r="VLR6" s="29"/>
      <c r="VLS6" s="29"/>
      <c r="VLT6" s="29"/>
      <c r="VLU6" s="29"/>
      <c r="VLV6" s="29"/>
      <c r="VLW6" s="29"/>
      <c r="VLX6" s="29"/>
      <c r="VLY6" s="29"/>
      <c r="VLZ6" s="29"/>
      <c r="VMA6" s="29"/>
      <c r="VMB6" s="29"/>
      <c r="VMC6" s="29"/>
      <c r="VMD6" s="29"/>
      <c r="VME6" s="29"/>
      <c r="VMF6" s="29"/>
      <c r="VMG6" s="29"/>
      <c r="VMH6" s="29"/>
      <c r="VMI6" s="29"/>
      <c r="VMJ6" s="29"/>
      <c r="VMK6" s="29"/>
      <c r="VML6" s="29"/>
      <c r="VMM6" s="29"/>
      <c r="VMN6" s="29"/>
      <c r="VMO6" s="29"/>
      <c r="VMP6" s="29"/>
      <c r="VMQ6" s="29"/>
      <c r="VMR6" s="29"/>
      <c r="VMS6" s="29"/>
      <c r="VMT6" s="29"/>
      <c r="VMU6" s="29"/>
      <c r="VMV6" s="29"/>
      <c r="VMW6" s="29"/>
      <c r="VMX6" s="29"/>
      <c r="VMY6" s="29"/>
      <c r="VMZ6" s="29"/>
      <c r="VNA6" s="29"/>
      <c r="VNB6" s="29"/>
      <c r="VNC6" s="29"/>
      <c r="VND6" s="29"/>
      <c r="VNE6" s="29"/>
      <c r="VNF6" s="29"/>
      <c r="VNG6" s="29"/>
      <c r="VNH6" s="29"/>
      <c r="VNI6" s="29"/>
      <c r="VNJ6" s="29"/>
      <c r="VNK6" s="29"/>
      <c r="VNL6" s="29"/>
      <c r="VNM6" s="29"/>
      <c r="VNN6" s="29"/>
      <c r="VNO6" s="29"/>
      <c r="VNP6" s="29"/>
      <c r="VNQ6" s="29"/>
      <c r="VNR6" s="29"/>
      <c r="VNS6" s="29"/>
      <c r="VNT6" s="29"/>
      <c r="VNU6" s="29"/>
      <c r="VNV6" s="29"/>
      <c r="VNW6" s="29"/>
      <c r="VNX6" s="29"/>
      <c r="VNY6" s="29"/>
      <c r="VNZ6" s="29"/>
      <c r="VOA6" s="29"/>
      <c r="VOB6" s="29"/>
      <c r="VOC6" s="29"/>
      <c r="VOD6" s="29"/>
      <c r="VOE6" s="29"/>
      <c r="VOF6" s="29"/>
      <c r="VOG6" s="29"/>
      <c r="VOH6" s="29"/>
      <c r="VOI6" s="29"/>
      <c r="VOJ6" s="29"/>
      <c r="VOK6" s="29"/>
      <c r="VOL6" s="29"/>
      <c r="VOM6" s="29"/>
      <c r="VON6" s="29"/>
      <c r="VOO6" s="29"/>
      <c r="VOP6" s="29"/>
      <c r="VOQ6" s="29"/>
      <c r="VOR6" s="29"/>
      <c r="VOS6" s="29"/>
      <c r="VOT6" s="29"/>
      <c r="VOU6" s="29"/>
      <c r="VOV6" s="29"/>
      <c r="VOW6" s="29"/>
      <c r="VOX6" s="29"/>
      <c r="VOY6" s="29"/>
      <c r="VOZ6" s="29"/>
      <c r="VPA6" s="29"/>
      <c r="VPB6" s="29"/>
      <c r="VPC6" s="29"/>
      <c r="VPD6" s="29"/>
      <c r="VPE6" s="29"/>
      <c r="VPF6" s="29"/>
      <c r="VPG6" s="29"/>
      <c r="VPH6" s="29"/>
      <c r="VPI6" s="29"/>
      <c r="VPJ6" s="29"/>
      <c r="VPK6" s="29"/>
      <c r="VPL6" s="29"/>
      <c r="VPM6" s="29"/>
      <c r="VPN6" s="29"/>
      <c r="VPO6" s="29"/>
      <c r="VPP6" s="29"/>
      <c r="VPQ6" s="29"/>
      <c r="VPR6" s="29"/>
      <c r="VPS6" s="29"/>
      <c r="VPT6" s="29"/>
      <c r="VPU6" s="29"/>
      <c r="VPV6" s="29"/>
      <c r="VPW6" s="29"/>
      <c r="VPX6" s="29"/>
      <c r="VPY6" s="29"/>
      <c r="VPZ6" s="29"/>
      <c r="VQA6" s="29"/>
      <c r="VQB6" s="29"/>
      <c r="VQC6" s="29"/>
      <c r="VQD6" s="29"/>
      <c r="VQE6" s="29"/>
      <c r="VQF6" s="29"/>
      <c r="VQG6" s="29"/>
      <c r="VQH6" s="29"/>
      <c r="VQI6" s="29"/>
      <c r="VQJ6" s="29"/>
      <c r="VQK6" s="29"/>
      <c r="VQL6" s="29"/>
      <c r="VQM6" s="29"/>
      <c r="VQN6" s="29"/>
      <c r="VQO6" s="29"/>
      <c r="VQP6" s="29"/>
      <c r="VQQ6" s="29"/>
      <c r="VQR6" s="29"/>
      <c r="VQS6" s="29"/>
      <c r="VQT6" s="29"/>
      <c r="VQU6" s="29"/>
      <c r="VQV6" s="29"/>
      <c r="VQW6" s="29"/>
      <c r="VQX6" s="29"/>
      <c r="VQY6" s="29"/>
      <c r="VQZ6" s="29"/>
      <c r="VRA6" s="29"/>
      <c r="VRB6" s="29"/>
      <c r="VRC6" s="29"/>
      <c r="VRD6" s="29"/>
      <c r="VRE6" s="29"/>
      <c r="VRF6" s="29"/>
      <c r="VRG6" s="29"/>
      <c r="VRH6" s="29"/>
      <c r="VRI6" s="29"/>
      <c r="VRJ6" s="29"/>
      <c r="VRK6" s="29"/>
      <c r="VRL6" s="29"/>
      <c r="VRM6" s="29"/>
      <c r="VRN6" s="29"/>
      <c r="VRO6" s="29"/>
      <c r="VRP6" s="29"/>
      <c r="VRQ6" s="29"/>
      <c r="VRR6" s="29"/>
      <c r="VRS6" s="29"/>
      <c r="VRT6" s="29"/>
      <c r="VRU6" s="29"/>
      <c r="VRV6" s="29"/>
      <c r="VRW6" s="29"/>
      <c r="VRX6" s="29"/>
      <c r="VRY6" s="29"/>
      <c r="VRZ6" s="29"/>
      <c r="VSA6" s="29"/>
      <c r="VSB6" s="29"/>
      <c r="VSC6" s="29"/>
      <c r="VSD6" s="29"/>
      <c r="VSE6" s="29"/>
      <c r="VSF6" s="29"/>
      <c r="VSG6" s="29"/>
      <c r="VSH6" s="29"/>
      <c r="VSI6" s="29"/>
      <c r="VSJ6" s="29"/>
      <c r="VSK6" s="29"/>
      <c r="VSL6" s="29"/>
      <c r="VSM6" s="29"/>
      <c r="VSN6" s="29"/>
      <c r="VSO6" s="29"/>
      <c r="VSP6" s="29"/>
      <c r="VSQ6" s="29"/>
      <c r="VSR6" s="29"/>
      <c r="VSS6" s="29"/>
      <c r="VST6" s="29"/>
      <c r="VSU6" s="29"/>
      <c r="VSV6" s="29"/>
      <c r="VSW6" s="29"/>
      <c r="VSX6" s="29"/>
      <c r="VSY6" s="29"/>
      <c r="VSZ6" s="29"/>
      <c r="VTA6" s="29"/>
      <c r="VTB6" s="29"/>
      <c r="VTC6" s="29"/>
      <c r="VTD6" s="29"/>
      <c r="VTE6" s="29"/>
      <c r="VTF6" s="29"/>
      <c r="VTG6" s="29"/>
      <c r="VTH6" s="29"/>
      <c r="VTI6" s="29"/>
      <c r="VTJ6" s="29"/>
      <c r="VTK6" s="29"/>
      <c r="VTL6" s="29"/>
      <c r="VTM6" s="29"/>
      <c r="VTN6" s="29"/>
      <c r="VTO6" s="29"/>
      <c r="VTP6" s="29"/>
      <c r="VTQ6" s="29"/>
      <c r="VTR6" s="29"/>
      <c r="VTS6" s="29"/>
      <c r="VTT6" s="29"/>
      <c r="VTU6" s="29"/>
      <c r="VTV6" s="29"/>
      <c r="VTW6" s="29"/>
      <c r="VTX6" s="29"/>
      <c r="VTY6" s="29"/>
      <c r="VTZ6" s="29"/>
      <c r="VUA6" s="29"/>
      <c r="VUB6" s="29"/>
      <c r="VUC6" s="29"/>
      <c r="VUD6" s="29"/>
      <c r="VUE6" s="29"/>
      <c r="VUF6" s="29"/>
      <c r="VUG6" s="29"/>
      <c r="VUH6" s="29"/>
      <c r="VUI6" s="29"/>
      <c r="VUJ6" s="29"/>
      <c r="VUK6" s="29"/>
      <c r="VUL6" s="29"/>
      <c r="VUM6" s="29"/>
      <c r="VUN6" s="29"/>
      <c r="VUO6" s="29"/>
      <c r="VUP6" s="29"/>
      <c r="VUQ6" s="29"/>
      <c r="VUR6" s="29"/>
      <c r="VUS6" s="29"/>
      <c r="VUT6" s="29"/>
      <c r="VUU6" s="29"/>
      <c r="VUV6" s="29"/>
      <c r="VUW6" s="29"/>
      <c r="VUX6" s="29"/>
      <c r="VUY6" s="29"/>
      <c r="VUZ6" s="29"/>
      <c r="VVA6" s="29"/>
      <c r="VVB6" s="29"/>
      <c r="VVC6" s="29"/>
      <c r="VVD6" s="29"/>
      <c r="VVE6" s="29"/>
      <c r="VVF6" s="29"/>
      <c r="VVG6" s="29"/>
      <c r="VVH6" s="29"/>
      <c r="VVI6" s="29"/>
      <c r="VVJ6" s="29"/>
      <c r="VVK6" s="29"/>
      <c r="VVL6" s="29"/>
      <c r="VVM6" s="29"/>
      <c r="VVN6" s="29"/>
      <c r="VVO6" s="29"/>
      <c r="VVP6" s="29"/>
      <c r="VVQ6" s="29"/>
      <c r="VVR6" s="29"/>
      <c r="VVS6" s="29"/>
      <c r="VVT6" s="29"/>
      <c r="VVU6" s="29"/>
      <c r="VVV6" s="29"/>
      <c r="VVW6" s="29"/>
      <c r="VVX6" s="29"/>
      <c r="VVY6" s="29"/>
      <c r="VVZ6" s="29"/>
      <c r="VWA6" s="29"/>
      <c r="VWB6" s="29"/>
      <c r="VWC6" s="29"/>
      <c r="VWD6" s="29"/>
      <c r="VWE6" s="29"/>
      <c r="VWF6" s="29"/>
      <c r="VWG6" s="29"/>
      <c r="VWH6" s="29"/>
      <c r="VWI6" s="29"/>
      <c r="VWJ6" s="29"/>
      <c r="VWK6" s="29"/>
      <c r="VWL6" s="29"/>
      <c r="VWM6" s="29"/>
      <c r="VWN6" s="29"/>
      <c r="VWO6" s="29"/>
      <c r="VWP6" s="29"/>
      <c r="VWQ6" s="29"/>
      <c r="VWR6" s="29"/>
      <c r="VWS6" s="29"/>
      <c r="VWT6" s="29"/>
      <c r="VWU6" s="29"/>
      <c r="VWV6" s="29"/>
      <c r="VWW6" s="29"/>
      <c r="VWX6" s="29"/>
      <c r="VWY6" s="29"/>
      <c r="VWZ6" s="29"/>
      <c r="VXA6" s="29"/>
      <c r="VXB6" s="29"/>
      <c r="VXC6" s="29"/>
      <c r="VXD6" s="29"/>
      <c r="VXE6" s="29"/>
      <c r="VXF6" s="29"/>
      <c r="VXG6" s="29"/>
      <c r="VXH6" s="29"/>
      <c r="VXI6" s="29"/>
      <c r="VXJ6" s="29"/>
      <c r="VXK6" s="29"/>
      <c r="VXL6" s="29"/>
      <c r="VXM6" s="29"/>
      <c r="VXN6" s="29"/>
      <c r="VXO6" s="29"/>
      <c r="VXP6" s="29"/>
      <c r="VXQ6" s="29"/>
      <c r="VXR6" s="29"/>
      <c r="VXS6" s="29"/>
      <c r="VXT6" s="29"/>
      <c r="VXU6" s="29"/>
      <c r="VXV6" s="29"/>
      <c r="VXW6" s="29"/>
      <c r="VXX6" s="29"/>
      <c r="VXY6" s="29"/>
      <c r="VXZ6" s="29"/>
      <c r="VYA6" s="29"/>
      <c r="VYB6" s="29"/>
      <c r="VYC6" s="29"/>
      <c r="VYD6" s="29"/>
      <c r="VYE6" s="29"/>
      <c r="VYF6" s="29"/>
      <c r="VYG6" s="29"/>
      <c r="VYH6" s="29"/>
      <c r="VYI6" s="29"/>
      <c r="VYJ6" s="29"/>
      <c r="VYK6" s="29"/>
      <c r="VYL6" s="29"/>
      <c r="VYM6" s="29"/>
      <c r="VYN6" s="29"/>
      <c r="VYO6" s="29"/>
      <c r="VYP6" s="29"/>
      <c r="VYQ6" s="29"/>
      <c r="VYR6" s="29"/>
      <c r="VYS6" s="29"/>
      <c r="VYT6" s="29"/>
      <c r="VYU6" s="29"/>
      <c r="VYV6" s="29"/>
      <c r="VYW6" s="29"/>
      <c r="VYX6" s="29"/>
      <c r="VYY6" s="29"/>
      <c r="VYZ6" s="29"/>
      <c r="VZA6" s="29"/>
      <c r="VZB6" s="29"/>
      <c r="VZC6" s="29"/>
      <c r="VZD6" s="29"/>
      <c r="VZE6" s="29"/>
      <c r="VZF6" s="29"/>
      <c r="VZG6" s="29"/>
      <c r="VZH6" s="29"/>
      <c r="VZI6" s="29"/>
      <c r="VZJ6" s="29"/>
      <c r="VZK6" s="29"/>
      <c r="VZL6" s="29"/>
      <c r="VZM6" s="29"/>
      <c r="VZN6" s="29"/>
      <c r="VZO6" s="29"/>
      <c r="VZP6" s="29"/>
      <c r="VZQ6" s="29"/>
      <c r="VZR6" s="29"/>
      <c r="VZS6" s="29"/>
      <c r="VZT6" s="29"/>
      <c r="VZU6" s="29"/>
      <c r="VZV6" s="29"/>
      <c r="VZW6" s="29"/>
      <c r="VZX6" s="29"/>
      <c r="VZY6" s="29"/>
      <c r="VZZ6" s="29"/>
      <c r="WAA6" s="29"/>
      <c r="WAB6" s="29"/>
      <c r="WAC6" s="29"/>
      <c r="WAD6" s="29"/>
      <c r="WAE6" s="29"/>
      <c r="WAF6" s="29"/>
      <c r="WAG6" s="29"/>
      <c r="WAH6" s="29"/>
      <c r="WAI6" s="29"/>
      <c r="WAJ6" s="29"/>
      <c r="WAK6" s="29"/>
      <c r="WAL6" s="29"/>
      <c r="WAM6" s="29"/>
      <c r="WAN6" s="29"/>
      <c r="WAO6" s="29"/>
      <c r="WAP6" s="29"/>
      <c r="WAQ6" s="29"/>
      <c r="WAR6" s="29"/>
      <c r="WAS6" s="29"/>
      <c r="WAT6" s="29"/>
      <c r="WAU6" s="29"/>
      <c r="WAV6" s="29"/>
      <c r="WAW6" s="29"/>
      <c r="WAX6" s="29"/>
      <c r="WAY6" s="29"/>
      <c r="WAZ6" s="29"/>
      <c r="WBA6" s="29"/>
      <c r="WBB6" s="29"/>
      <c r="WBC6" s="29"/>
      <c r="WBD6" s="29"/>
      <c r="WBE6" s="29"/>
      <c r="WBF6" s="29"/>
      <c r="WBG6" s="29"/>
      <c r="WBH6" s="29"/>
      <c r="WBI6" s="29"/>
      <c r="WBJ6" s="29"/>
      <c r="WBK6" s="29"/>
      <c r="WBL6" s="29"/>
      <c r="WBM6" s="29"/>
      <c r="WBN6" s="29"/>
      <c r="WBO6" s="29"/>
      <c r="WBP6" s="29"/>
      <c r="WBQ6" s="29"/>
      <c r="WBR6" s="29"/>
      <c r="WBS6" s="29"/>
      <c r="WBT6" s="29"/>
      <c r="WBU6" s="29"/>
      <c r="WBV6" s="29"/>
      <c r="WBW6" s="29"/>
      <c r="WBX6" s="29"/>
      <c r="WBY6" s="29"/>
      <c r="WBZ6" s="29"/>
      <c r="WCA6" s="29"/>
      <c r="WCB6" s="29"/>
      <c r="WCC6" s="29"/>
      <c r="WCD6" s="29"/>
      <c r="WCE6" s="29"/>
      <c r="WCF6" s="29"/>
      <c r="WCG6" s="29"/>
      <c r="WCH6" s="29"/>
      <c r="WCI6" s="29"/>
      <c r="WCJ6" s="29"/>
      <c r="WCK6" s="29"/>
      <c r="WCL6" s="29"/>
      <c r="WCM6" s="29"/>
      <c r="WCN6" s="29"/>
      <c r="WCO6" s="29"/>
      <c r="WCP6" s="29"/>
      <c r="WCQ6" s="29"/>
      <c r="WCR6" s="29"/>
      <c r="WCS6" s="29"/>
      <c r="WCT6" s="29"/>
      <c r="WCU6" s="29"/>
      <c r="WCV6" s="29"/>
      <c r="WCW6" s="29"/>
      <c r="WCX6" s="29"/>
      <c r="WCY6" s="29"/>
      <c r="WCZ6" s="29"/>
      <c r="WDA6" s="29"/>
      <c r="WDB6" s="29"/>
      <c r="WDC6" s="29"/>
      <c r="WDD6" s="29"/>
      <c r="WDE6" s="29"/>
      <c r="WDF6" s="29"/>
      <c r="WDG6" s="29"/>
      <c r="WDH6" s="29"/>
      <c r="WDI6" s="29"/>
      <c r="WDJ6" s="29"/>
      <c r="WDK6" s="29"/>
      <c r="WDL6" s="29"/>
      <c r="WDM6" s="29"/>
      <c r="WDN6" s="29"/>
      <c r="WDO6" s="29"/>
      <c r="WDP6" s="29"/>
      <c r="WDQ6" s="29"/>
      <c r="WDR6" s="29"/>
      <c r="WDS6" s="29"/>
      <c r="WDT6" s="29"/>
      <c r="WDU6" s="29"/>
      <c r="WDV6" s="29"/>
      <c r="WDW6" s="29"/>
      <c r="WDX6" s="29"/>
      <c r="WDY6" s="29"/>
      <c r="WDZ6" s="29"/>
      <c r="WEA6" s="29"/>
      <c r="WEB6" s="29"/>
      <c r="WEC6" s="29"/>
      <c r="WED6" s="29"/>
      <c r="WEE6" s="29"/>
      <c r="WEF6" s="29"/>
      <c r="WEG6" s="29"/>
      <c r="WEH6" s="29"/>
      <c r="WEI6" s="29"/>
      <c r="WEJ6" s="29"/>
      <c r="WEK6" s="29"/>
      <c r="WEL6" s="29"/>
      <c r="WEM6" s="29"/>
      <c r="WEN6" s="29"/>
      <c r="WEO6" s="29"/>
      <c r="WEP6" s="29"/>
      <c r="WEQ6" s="29"/>
      <c r="WER6" s="29"/>
      <c r="WES6" s="29"/>
      <c r="WET6" s="29"/>
      <c r="WEU6" s="29"/>
      <c r="WEV6" s="29"/>
      <c r="WEW6" s="29"/>
      <c r="WEX6" s="29"/>
      <c r="WEY6" s="29"/>
      <c r="WEZ6" s="29"/>
      <c r="WFA6" s="29"/>
      <c r="WFB6" s="29"/>
      <c r="WFC6" s="29"/>
      <c r="WFD6" s="29"/>
      <c r="WFE6" s="29"/>
      <c r="WFF6" s="29"/>
      <c r="WFG6" s="29"/>
      <c r="WFH6" s="29"/>
      <c r="WFI6" s="29"/>
      <c r="WFJ6" s="29"/>
      <c r="WFK6" s="29"/>
      <c r="WFL6" s="29"/>
      <c r="WFM6" s="29"/>
      <c r="WFN6" s="29"/>
      <c r="WFO6" s="29"/>
      <c r="WFP6" s="29"/>
      <c r="WFQ6" s="29"/>
      <c r="WFR6" s="29"/>
      <c r="WFS6" s="29"/>
      <c r="WFT6" s="29"/>
      <c r="WFU6" s="29"/>
      <c r="WFV6" s="29"/>
      <c r="WFW6" s="29"/>
      <c r="WFX6" s="29"/>
      <c r="WFY6" s="29"/>
      <c r="WFZ6" s="29"/>
      <c r="WGA6" s="29"/>
      <c r="WGB6" s="29"/>
      <c r="WGC6" s="29"/>
      <c r="WGD6" s="29"/>
      <c r="WGE6" s="29"/>
      <c r="WGF6" s="29"/>
      <c r="WGG6" s="29"/>
      <c r="WGH6" s="29"/>
      <c r="WGI6" s="29"/>
      <c r="WGJ6" s="29"/>
      <c r="WGK6" s="29"/>
      <c r="WGL6" s="29"/>
      <c r="WGM6" s="29"/>
      <c r="WGN6" s="29"/>
      <c r="WGO6" s="29"/>
      <c r="WGP6" s="29"/>
      <c r="WGQ6" s="29"/>
      <c r="WGR6" s="29"/>
      <c r="WGS6" s="29"/>
      <c r="WGT6" s="29"/>
      <c r="WGU6" s="29"/>
      <c r="WGV6" s="29"/>
      <c r="WGW6" s="29"/>
      <c r="WGX6" s="29"/>
      <c r="WGY6" s="29"/>
      <c r="WGZ6" s="29"/>
      <c r="WHA6" s="29"/>
      <c r="WHB6" s="29"/>
      <c r="WHC6" s="29"/>
      <c r="WHD6" s="29"/>
      <c r="WHE6" s="29"/>
      <c r="WHF6" s="29"/>
      <c r="WHG6" s="29"/>
      <c r="WHH6" s="29"/>
      <c r="WHI6" s="29"/>
      <c r="WHJ6" s="29"/>
      <c r="WHK6" s="29"/>
      <c r="WHL6" s="29"/>
      <c r="WHM6" s="29"/>
      <c r="WHN6" s="29"/>
      <c r="WHO6" s="29"/>
      <c r="WHP6" s="29"/>
      <c r="WHQ6" s="29"/>
      <c r="WHR6" s="29"/>
      <c r="WHS6" s="29"/>
      <c r="WHT6" s="29"/>
      <c r="WHU6" s="29"/>
      <c r="WHV6" s="29"/>
      <c r="WHW6" s="29"/>
      <c r="WHX6" s="29"/>
      <c r="WHY6" s="29"/>
      <c r="WHZ6" s="29"/>
      <c r="WIA6" s="29"/>
      <c r="WIB6" s="29"/>
      <c r="WIC6" s="29"/>
      <c r="WID6" s="29"/>
      <c r="WIE6" s="29"/>
      <c r="WIF6" s="29"/>
      <c r="WIG6" s="29"/>
      <c r="WIH6" s="29"/>
      <c r="WII6" s="29"/>
      <c r="WIJ6" s="29"/>
      <c r="WIK6" s="29"/>
      <c r="WIL6" s="29"/>
      <c r="WIM6" s="29"/>
      <c r="WIN6" s="29"/>
      <c r="WIO6" s="29"/>
      <c r="WIP6" s="29"/>
      <c r="WIQ6" s="29"/>
      <c r="WIR6" s="29"/>
      <c r="WIS6" s="29"/>
      <c r="WIT6" s="29"/>
      <c r="WIU6" s="29"/>
      <c r="WIV6" s="29"/>
      <c r="WIW6" s="29"/>
      <c r="WIX6" s="29"/>
      <c r="WIY6" s="29"/>
      <c r="WIZ6" s="29"/>
      <c r="WJA6" s="29"/>
      <c r="WJB6" s="29"/>
      <c r="WJC6" s="29"/>
      <c r="WJD6" s="29"/>
      <c r="WJE6" s="29"/>
      <c r="WJF6" s="29"/>
      <c r="WJG6" s="29"/>
      <c r="WJH6" s="29"/>
      <c r="WJI6" s="29"/>
      <c r="WJJ6" s="29"/>
      <c r="WJK6" s="29"/>
      <c r="WJL6" s="29"/>
      <c r="WJM6" s="29"/>
      <c r="WJN6" s="29"/>
      <c r="WJO6" s="29"/>
      <c r="WJP6" s="29"/>
      <c r="WJQ6" s="29"/>
      <c r="WJR6" s="29"/>
      <c r="WJS6" s="29"/>
      <c r="WJT6" s="29"/>
      <c r="WJU6" s="29"/>
      <c r="WJV6" s="29"/>
      <c r="WJW6" s="29"/>
      <c r="WJX6" s="29"/>
      <c r="WJY6" s="29"/>
      <c r="WJZ6" s="29"/>
      <c r="WKA6" s="29"/>
      <c r="WKB6" s="29"/>
      <c r="WKC6" s="29"/>
      <c r="WKD6" s="29"/>
      <c r="WKE6" s="29"/>
      <c r="WKF6" s="29"/>
      <c r="WKG6" s="29"/>
      <c r="WKH6" s="29"/>
      <c r="WKI6" s="29"/>
      <c r="WKJ6" s="29"/>
      <c r="WKK6" s="29"/>
      <c r="WKL6" s="29"/>
      <c r="WKM6" s="29"/>
      <c r="WKN6" s="29"/>
      <c r="WKO6" s="29"/>
      <c r="WKP6" s="29"/>
      <c r="WKQ6" s="29"/>
      <c r="WKR6" s="29"/>
      <c r="WKS6" s="29"/>
      <c r="WKT6" s="29"/>
      <c r="WKU6" s="29"/>
      <c r="WKV6" s="29"/>
      <c r="WKW6" s="29"/>
      <c r="WKX6" s="29"/>
      <c r="WKY6" s="29"/>
      <c r="WKZ6" s="29"/>
      <c r="WLA6" s="29"/>
      <c r="WLB6" s="29"/>
      <c r="WLC6" s="29"/>
      <c r="WLD6" s="29"/>
      <c r="WLE6" s="29"/>
      <c r="WLF6" s="29"/>
      <c r="WLG6" s="29"/>
      <c r="WLH6" s="29"/>
      <c r="WLI6" s="29"/>
      <c r="WLJ6" s="29"/>
      <c r="WLK6" s="29"/>
      <c r="WLL6" s="29"/>
      <c r="WLM6" s="29"/>
      <c r="WLN6" s="29"/>
      <c r="WLO6" s="29"/>
      <c r="WLP6" s="29"/>
      <c r="WLQ6" s="29"/>
      <c r="WLR6" s="29"/>
      <c r="WLS6" s="29"/>
      <c r="WLT6" s="29"/>
      <c r="WLU6" s="29"/>
      <c r="WLV6" s="29"/>
      <c r="WLW6" s="29"/>
      <c r="WLX6" s="29"/>
      <c r="WLY6" s="29"/>
      <c r="WLZ6" s="29"/>
      <c r="WMA6" s="29"/>
      <c r="WMB6" s="29"/>
      <c r="WMC6" s="29"/>
      <c r="WMD6" s="29"/>
      <c r="WME6" s="29"/>
      <c r="WMF6" s="29"/>
      <c r="WMG6" s="29"/>
      <c r="WMH6" s="29"/>
      <c r="WMI6" s="29"/>
      <c r="WMJ6" s="29"/>
      <c r="WMK6" s="29"/>
      <c r="WML6" s="29"/>
      <c r="WMM6" s="29"/>
      <c r="WMN6" s="29"/>
      <c r="WMO6" s="29"/>
      <c r="WMP6" s="29"/>
      <c r="WMQ6" s="29"/>
      <c r="WMR6" s="29"/>
      <c r="WMS6" s="29"/>
      <c r="WMT6" s="29"/>
      <c r="WMU6" s="29"/>
      <c r="WMV6" s="29"/>
      <c r="WMW6" s="29"/>
      <c r="WMX6" s="29"/>
      <c r="WMY6" s="29"/>
      <c r="WMZ6" s="29"/>
      <c r="WNA6" s="29"/>
      <c r="WNB6" s="29"/>
      <c r="WNC6" s="29"/>
      <c r="WND6" s="29"/>
      <c r="WNE6" s="29"/>
      <c r="WNF6" s="29"/>
      <c r="WNG6" s="29"/>
      <c r="WNH6" s="29"/>
      <c r="WNI6" s="29"/>
      <c r="WNJ6" s="29"/>
      <c r="WNK6" s="29"/>
      <c r="WNL6" s="29"/>
      <c r="WNM6" s="29"/>
      <c r="WNN6" s="29"/>
      <c r="WNO6" s="29"/>
      <c r="WNP6" s="29"/>
      <c r="WNQ6" s="29"/>
      <c r="WNR6" s="29"/>
      <c r="WNS6" s="29"/>
      <c r="WNT6" s="29"/>
      <c r="WNU6" s="29"/>
      <c r="WNV6" s="29"/>
      <c r="WNW6" s="29"/>
      <c r="WNX6" s="29"/>
      <c r="WNY6" s="29"/>
      <c r="WNZ6" s="29"/>
      <c r="WOA6" s="29"/>
      <c r="WOB6" s="29"/>
      <c r="WOC6" s="29"/>
      <c r="WOD6" s="29"/>
      <c r="WOE6" s="29"/>
      <c r="WOF6" s="29"/>
      <c r="WOG6" s="29"/>
      <c r="WOH6" s="29"/>
      <c r="WOI6" s="29"/>
      <c r="WOJ6" s="29"/>
      <c r="WOK6" s="29"/>
      <c r="WOL6" s="29"/>
      <c r="WOM6" s="29"/>
      <c r="WON6" s="29"/>
      <c r="WOO6" s="29"/>
      <c r="WOP6" s="29"/>
      <c r="WOQ6" s="29"/>
      <c r="WOR6" s="29"/>
      <c r="WOS6" s="29"/>
      <c r="WOT6" s="29"/>
      <c r="WOU6" s="29"/>
      <c r="WOV6" s="29"/>
      <c r="WOW6" s="29"/>
      <c r="WOX6" s="29"/>
      <c r="WOY6" s="29"/>
      <c r="WOZ6" s="29"/>
      <c r="WPA6" s="29"/>
      <c r="WPB6" s="29"/>
      <c r="WPC6" s="29"/>
      <c r="WPD6" s="29"/>
      <c r="WPE6" s="29"/>
      <c r="WPF6" s="29"/>
      <c r="WPG6" s="29"/>
      <c r="WPH6" s="29"/>
      <c r="WPI6" s="29"/>
      <c r="WPJ6" s="29"/>
      <c r="WPK6" s="29"/>
      <c r="WPL6" s="29"/>
      <c r="WPM6" s="29"/>
      <c r="WPN6" s="29"/>
      <c r="WPO6" s="29"/>
      <c r="WPP6" s="29"/>
      <c r="WPQ6" s="29"/>
      <c r="WPR6" s="29"/>
      <c r="WPS6" s="29"/>
      <c r="WPT6" s="29"/>
      <c r="WPU6" s="29"/>
      <c r="WPV6" s="29"/>
      <c r="WPW6" s="29"/>
      <c r="WPX6" s="29"/>
      <c r="WPY6" s="29"/>
      <c r="WPZ6" s="29"/>
      <c r="WQA6" s="29"/>
      <c r="WQB6" s="29"/>
      <c r="WQC6" s="29"/>
      <c r="WQD6" s="29"/>
      <c r="WQE6" s="29"/>
      <c r="WQF6" s="29"/>
      <c r="WQG6" s="29"/>
      <c r="WQH6" s="29"/>
      <c r="WQI6" s="29"/>
      <c r="WQJ6" s="29"/>
      <c r="WQK6" s="29"/>
      <c r="WQL6" s="29"/>
      <c r="WQM6" s="29"/>
      <c r="WQN6" s="29"/>
      <c r="WQO6" s="29"/>
      <c r="WQP6" s="29"/>
      <c r="WQQ6" s="29"/>
      <c r="WQR6" s="29"/>
      <c r="WQS6" s="29"/>
      <c r="WQT6" s="29"/>
      <c r="WQU6" s="29"/>
      <c r="WQV6" s="29"/>
      <c r="WQW6" s="29"/>
      <c r="WQX6" s="29"/>
      <c r="WQY6" s="29"/>
      <c r="WQZ6" s="29"/>
      <c r="WRA6" s="29"/>
      <c r="WRB6" s="29"/>
      <c r="WRC6" s="29"/>
      <c r="WRD6" s="29"/>
      <c r="WRE6" s="29"/>
      <c r="WRF6" s="29"/>
      <c r="WRG6" s="29"/>
      <c r="WRH6" s="29"/>
      <c r="WRI6" s="29"/>
      <c r="WRJ6" s="29"/>
      <c r="WRK6" s="29"/>
      <c r="WRL6" s="29"/>
      <c r="WRM6" s="29"/>
      <c r="WRN6" s="29"/>
      <c r="WRO6" s="29"/>
      <c r="WRP6" s="29"/>
      <c r="WRQ6" s="29"/>
      <c r="WRR6" s="29"/>
      <c r="WRS6" s="29"/>
      <c r="WRT6" s="29"/>
      <c r="WRU6" s="29"/>
      <c r="WRV6" s="29"/>
      <c r="WRW6" s="29"/>
      <c r="WRX6" s="29"/>
      <c r="WRY6" s="29"/>
      <c r="WRZ6" s="29"/>
      <c r="WSA6" s="29"/>
      <c r="WSB6" s="29"/>
      <c r="WSC6" s="29"/>
      <c r="WSD6" s="29"/>
      <c r="WSE6" s="29"/>
      <c r="WSF6" s="29"/>
      <c r="WSG6" s="29"/>
      <c r="WSH6" s="29"/>
      <c r="WSI6" s="29"/>
      <c r="WSJ6" s="29"/>
      <c r="WSK6" s="29"/>
      <c r="WSL6" s="29"/>
      <c r="WSM6" s="29"/>
      <c r="WSN6" s="29"/>
      <c r="WSO6" s="29"/>
      <c r="WSP6" s="29"/>
      <c r="WSQ6" s="29"/>
      <c r="WSR6" s="29"/>
      <c r="WSS6" s="29"/>
      <c r="WST6" s="29"/>
      <c r="WSU6" s="29"/>
      <c r="WSV6" s="29"/>
      <c r="WSW6" s="29"/>
      <c r="WSX6" s="29"/>
      <c r="WSY6" s="29"/>
      <c r="WSZ6" s="29"/>
      <c r="WTA6" s="29"/>
      <c r="WTB6" s="29"/>
      <c r="WTC6" s="29"/>
      <c r="WTD6" s="29"/>
      <c r="WTE6" s="29"/>
      <c r="WTF6" s="29"/>
      <c r="WTG6" s="29"/>
      <c r="WTH6" s="29"/>
      <c r="WTI6" s="29"/>
      <c r="WTJ6" s="29"/>
      <c r="WTK6" s="29"/>
      <c r="WTL6" s="29"/>
      <c r="WTM6" s="29"/>
      <c r="WTN6" s="29"/>
      <c r="WTO6" s="29"/>
      <c r="WTP6" s="29"/>
      <c r="WTQ6" s="29"/>
      <c r="WTR6" s="29"/>
      <c r="WTS6" s="29"/>
      <c r="WTT6" s="29"/>
      <c r="WTU6" s="29"/>
      <c r="WTV6" s="29"/>
      <c r="WTW6" s="29"/>
      <c r="WTX6" s="29"/>
      <c r="WTY6" s="29"/>
      <c r="WTZ6" s="29"/>
      <c r="WUA6" s="29"/>
      <c r="WUB6" s="29"/>
      <c r="WUC6" s="29"/>
      <c r="WUD6" s="29"/>
      <c r="WUE6" s="29"/>
      <c r="WUF6" s="29"/>
      <c r="WUG6" s="29"/>
      <c r="WUH6" s="29"/>
      <c r="WUI6" s="29"/>
      <c r="WUJ6" s="29"/>
      <c r="WUK6" s="29"/>
      <c r="WUL6" s="29"/>
      <c r="WUM6" s="29"/>
      <c r="WUN6" s="29"/>
      <c r="WUO6" s="29"/>
      <c r="WUP6" s="29"/>
      <c r="WUQ6" s="29"/>
      <c r="WUR6" s="29"/>
      <c r="WUS6" s="29"/>
      <c r="WUT6" s="29"/>
      <c r="WUU6" s="29"/>
      <c r="WUV6" s="29"/>
      <c r="WUW6" s="29"/>
      <c r="WUX6" s="29"/>
      <c r="WUY6" s="29"/>
      <c r="WUZ6" s="29"/>
      <c r="WVA6" s="29"/>
      <c r="WVB6" s="29"/>
      <c r="WVC6" s="29"/>
      <c r="WVD6" s="29"/>
      <c r="WVE6" s="29"/>
      <c r="WVF6" s="29"/>
      <c r="WVG6" s="29"/>
      <c r="WVH6" s="29"/>
      <c r="WVI6" s="29"/>
      <c r="WVJ6" s="29"/>
      <c r="WVK6" s="29"/>
      <c r="WVL6" s="29"/>
      <c r="WVM6" s="29"/>
      <c r="WVN6" s="29"/>
      <c r="WVO6" s="29"/>
      <c r="WVP6" s="29"/>
      <c r="WVQ6" s="29"/>
      <c r="WVR6" s="29"/>
      <c r="WVS6" s="29"/>
      <c r="WVT6" s="29"/>
      <c r="WVU6" s="29"/>
      <c r="WVV6" s="29"/>
      <c r="WVW6" s="29"/>
      <c r="WVX6" s="29"/>
      <c r="WVY6" s="29"/>
      <c r="WVZ6" s="29"/>
      <c r="WWA6" s="29"/>
      <c r="WWB6" s="29"/>
      <c r="WWC6" s="29"/>
      <c r="WWD6" s="29"/>
      <c r="WWE6" s="29"/>
      <c r="WWF6" s="29"/>
      <c r="WWG6" s="29"/>
      <c r="WWH6" s="29"/>
      <c r="WWI6" s="29"/>
      <c r="WWJ6" s="29"/>
      <c r="WWK6" s="29"/>
      <c r="WWL6" s="29"/>
      <c r="WWM6" s="29"/>
      <c r="WWN6" s="29"/>
      <c r="WWO6" s="29"/>
      <c r="WWP6" s="29"/>
      <c r="WWQ6" s="29"/>
      <c r="WWR6" s="29"/>
      <c r="WWS6" s="29"/>
      <c r="WWT6" s="29"/>
      <c r="WWU6" s="29"/>
      <c r="WWV6" s="29"/>
      <c r="WWW6" s="29"/>
      <c r="WWX6" s="29"/>
      <c r="WWY6" s="29"/>
      <c r="WWZ6" s="29"/>
      <c r="WXA6" s="29"/>
      <c r="WXB6" s="29"/>
      <c r="WXC6" s="29"/>
      <c r="WXD6" s="29"/>
      <c r="WXE6" s="29"/>
      <c r="WXF6" s="29"/>
      <c r="WXG6" s="29"/>
      <c r="WXH6" s="29"/>
      <c r="WXI6" s="29"/>
      <c r="WXJ6" s="29"/>
      <c r="WXK6" s="29"/>
      <c r="WXL6" s="29"/>
      <c r="WXM6" s="29"/>
      <c r="WXN6" s="29"/>
      <c r="WXO6" s="29"/>
      <c r="WXP6" s="29"/>
      <c r="WXQ6" s="29"/>
      <c r="WXR6" s="29"/>
      <c r="WXS6" s="29"/>
      <c r="WXT6" s="29"/>
      <c r="WXU6" s="29"/>
      <c r="WXV6" s="29"/>
      <c r="WXW6" s="29"/>
      <c r="WXX6" s="29"/>
      <c r="WXY6" s="29"/>
      <c r="WXZ6" s="29"/>
      <c r="WYA6" s="29"/>
      <c r="WYB6" s="29"/>
      <c r="WYC6" s="29"/>
      <c r="WYD6" s="29"/>
      <c r="WYE6" s="29"/>
      <c r="WYF6" s="29"/>
      <c r="WYG6" s="29"/>
      <c r="WYH6" s="29"/>
      <c r="WYI6" s="29"/>
      <c r="WYJ6" s="29"/>
      <c r="WYK6" s="29"/>
      <c r="WYL6" s="29"/>
      <c r="WYM6" s="29"/>
      <c r="WYN6" s="29"/>
      <c r="WYO6" s="29"/>
      <c r="WYP6" s="29"/>
      <c r="WYQ6" s="29"/>
      <c r="WYR6" s="29"/>
      <c r="WYS6" s="29"/>
      <c r="WYT6" s="29"/>
      <c r="WYU6" s="29"/>
      <c r="WYV6" s="29"/>
      <c r="WYW6" s="29"/>
      <c r="WYX6" s="29"/>
      <c r="WYY6" s="29"/>
      <c r="WYZ6" s="29"/>
      <c r="WZA6" s="29"/>
      <c r="WZB6" s="29"/>
      <c r="WZC6" s="29"/>
      <c r="WZD6" s="29"/>
      <c r="WZE6" s="29"/>
      <c r="WZF6" s="29"/>
      <c r="WZG6" s="29"/>
      <c r="WZH6" s="29"/>
      <c r="WZI6" s="29"/>
      <c r="WZJ6" s="29"/>
      <c r="WZK6" s="29"/>
      <c r="WZL6" s="29"/>
      <c r="WZM6" s="29"/>
      <c r="WZN6" s="29"/>
      <c r="WZO6" s="29"/>
      <c r="WZP6" s="29"/>
      <c r="WZQ6" s="29"/>
      <c r="WZR6" s="29"/>
      <c r="WZS6" s="29"/>
      <c r="WZT6" s="29"/>
      <c r="WZU6" s="29"/>
      <c r="WZV6" s="29"/>
      <c r="WZW6" s="29"/>
      <c r="WZX6" s="29"/>
      <c r="WZY6" s="29"/>
      <c r="WZZ6" s="29"/>
      <c r="XAA6" s="29"/>
      <c r="XAB6" s="29"/>
      <c r="XAC6" s="29"/>
      <c r="XAD6" s="29"/>
      <c r="XAE6" s="29"/>
      <c r="XAF6" s="29"/>
      <c r="XAG6" s="29"/>
      <c r="XAH6" s="29"/>
      <c r="XAI6" s="29"/>
      <c r="XAJ6" s="29"/>
      <c r="XAK6" s="29"/>
      <c r="XAL6" s="29"/>
      <c r="XAM6" s="29"/>
      <c r="XAN6" s="29"/>
      <c r="XAO6" s="29"/>
      <c r="XAP6" s="29"/>
      <c r="XAQ6" s="29"/>
      <c r="XAR6" s="29"/>
      <c r="XAS6" s="29"/>
      <c r="XAT6" s="29"/>
      <c r="XAU6" s="29"/>
      <c r="XAV6" s="29"/>
      <c r="XAW6" s="29"/>
      <c r="XAX6" s="29"/>
      <c r="XAY6" s="29"/>
      <c r="XAZ6" s="29"/>
      <c r="XBA6" s="29"/>
      <c r="XBB6" s="29"/>
      <c r="XBC6" s="29"/>
      <c r="XBD6" s="29"/>
      <c r="XBE6" s="29"/>
      <c r="XBF6" s="29"/>
      <c r="XBG6" s="29"/>
      <c r="XBH6" s="29"/>
      <c r="XBI6" s="29"/>
      <c r="XBJ6" s="29"/>
      <c r="XBK6" s="29"/>
      <c r="XBL6" s="29"/>
      <c r="XBM6" s="29"/>
      <c r="XBN6" s="29"/>
      <c r="XBO6" s="29"/>
      <c r="XBP6" s="29"/>
      <c r="XBQ6" s="29"/>
      <c r="XBR6" s="29"/>
      <c r="XBS6" s="29"/>
      <c r="XBT6" s="29"/>
      <c r="XBU6" s="29"/>
      <c r="XBV6" s="29"/>
      <c r="XBW6" s="29"/>
      <c r="XBX6" s="29"/>
      <c r="XBY6" s="29"/>
      <c r="XBZ6" s="29"/>
      <c r="XCA6" s="29"/>
      <c r="XCB6" s="29"/>
      <c r="XCC6" s="29"/>
      <c r="XCD6" s="29"/>
      <c r="XCE6" s="29"/>
      <c r="XCF6" s="29"/>
      <c r="XCG6" s="29"/>
      <c r="XCH6" s="29"/>
      <c r="XCI6" s="29"/>
      <c r="XCJ6" s="29"/>
      <c r="XCK6" s="29"/>
      <c r="XCL6" s="29"/>
      <c r="XCM6" s="29"/>
      <c r="XCN6" s="29"/>
      <c r="XCO6" s="29"/>
      <c r="XCP6" s="29"/>
      <c r="XCQ6" s="29"/>
      <c r="XCR6" s="29"/>
      <c r="XCS6" s="29"/>
      <c r="XCT6" s="29"/>
      <c r="XCU6" s="29"/>
      <c r="XCV6" s="29"/>
      <c r="XCW6" s="29"/>
      <c r="XCX6" s="29"/>
      <c r="XCY6" s="29"/>
      <c r="XCZ6" s="29"/>
      <c r="XDA6" s="29"/>
      <c r="XDB6" s="29"/>
      <c r="XDC6" s="29"/>
      <c r="XDD6" s="29"/>
      <c r="XDE6" s="29"/>
      <c r="XDF6" s="29"/>
      <c r="XDG6" s="29"/>
      <c r="XDH6" s="29"/>
      <c r="XDI6" s="29"/>
      <c r="XDJ6" s="29"/>
      <c r="XDK6" s="29"/>
      <c r="XDL6" s="29"/>
      <c r="XDM6" s="29"/>
      <c r="XDN6" s="29"/>
      <c r="XDO6" s="29"/>
      <c r="XDP6" s="29"/>
      <c r="XDQ6" s="29"/>
      <c r="XDR6" s="29"/>
      <c r="XDS6" s="29"/>
      <c r="XDT6" s="29"/>
      <c r="XDU6" s="29"/>
      <c r="XDV6" s="29"/>
      <c r="XDW6" s="29"/>
      <c r="XDX6" s="29"/>
      <c r="XDY6" s="29"/>
      <c r="XDZ6" s="29"/>
      <c r="XEA6" s="29"/>
      <c r="XEB6" s="29"/>
      <c r="XEC6" s="29"/>
      <c r="XED6" s="29"/>
      <c r="XEE6" s="29"/>
      <c r="XEF6" s="29"/>
      <c r="XEG6" s="29"/>
      <c r="XEH6" s="29"/>
      <c r="XEI6" s="29"/>
      <c r="XEJ6" s="29"/>
      <c r="XEK6" s="29"/>
      <c r="XEL6" s="29"/>
      <c r="XEM6" s="29"/>
      <c r="XEN6" s="29"/>
      <c r="XEO6" s="29"/>
      <c r="XEP6" s="29"/>
      <c r="XEQ6" s="29"/>
      <c r="XER6" s="29"/>
      <c r="XES6" s="29"/>
      <c r="XET6" s="29"/>
      <c r="XEU6" s="29"/>
      <c r="XEV6" s="29"/>
      <c r="XEW6" s="29"/>
      <c r="XEX6" s="29"/>
      <c r="XEY6" s="29"/>
      <c r="XEZ6" s="29"/>
      <c r="XFA6" s="29"/>
      <c r="XFB6" s="29"/>
      <c r="XFC6" s="29"/>
    </row>
    <row r="7" spans="1:16383" s="27" customFormat="1">
      <c r="O7" s="1"/>
      <c r="P7" s="1"/>
      <c r="Q7" s="1"/>
      <c r="R7" s="1"/>
      <c r="S7" s="1"/>
    </row>
    <row r="11" spans="1:16383">
      <c r="A11" s="143"/>
    </row>
    <row r="12" spans="1:16383">
      <c r="A12" s="143"/>
    </row>
    <row r="13" spans="1:16383">
      <c r="A13" s="143"/>
    </row>
    <row r="14" spans="1:16383">
      <c r="A14" s="143"/>
    </row>
    <row r="15" spans="1:16383">
      <c r="A15" s="143"/>
    </row>
    <row r="16" spans="1:16383">
      <c r="A16" s="143"/>
    </row>
    <row r="17" spans="1:1">
      <c r="A17" s="143"/>
    </row>
    <row r="18" spans="1:1">
      <c r="A18" s="143"/>
    </row>
    <row r="19" spans="1:1">
      <c r="A19" s="143"/>
    </row>
    <row r="20" spans="1:1">
      <c r="A20" s="143"/>
    </row>
    <row r="21" spans="1:1">
      <c r="A21" s="143"/>
    </row>
    <row r="22" spans="1:1">
      <c r="A22" s="143"/>
    </row>
    <row r="23" spans="1:1">
      <c r="A23" s="143"/>
    </row>
    <row r="24" spans="1:1">
      <c r="A24" s="143"/>
    </row>
    <row r="25" spans="1:1">
      <c r="A25" s="143"/>
    </row>
    <row r="26" spans="1:1">
      <c r="A26" s="143"/>
    </row>
    <row r="27" spans="1:1">
      <c r="A27" s="143"/>
    </row>
    <row r="28" spans="1:1">
      <c r="A28" s="143"/>
    </row>
    <row r="29" spans="1:1">
      <c r="A29" s="143"/>
    </row>
    <row r="30" spans="1:1">
      <c r="A30" s="143"/>
    </row>
    <row r="31" spans="1:1">
      <c r="A31" s="143"/>
    </row>
    <row r="32" spans="1:1">
      <c r="A32" s="143"/>
    </row>
    <row r="33" spans="1:1">
      <c r="A33" s="143"/>
    </row>
    <row r="34" spans="1:1">
      <c r="A34" s="143"/>
    </row>
    <row r="35" spans="1:1">
      <c r="A35" s="143"/>
    </row>
    <row r="36" spans="1:1">
      <c r="A36" s="143"/>
    </row>
    <row r="37" spans="1:1">
      <c r="A37" s="143"/>
    </row>
    <row r="38" spans="1:1">
      <c r="A38" s="143"/>
    </row>
    <row r="39" spans="1:1">
      <c r="A39" s="143"/>
    </row>
    <row r="40" spans="1:1">
      <c r="A40" s="143"/>
    </row>
    <row r="41" spans="1:1">
      <c r="A41" s="143"/>
    </row>
    <row r="42" spans="1:1">
      <c r="A42" s="143"/>
    </row>
    <row r="43" spans="1:1">
      <c r="A43" s="143"/>
    </row>
    <row r="44" spans="1:1">
      <c r="A44" s="143"/>
    </row>
    <row r="45" spans="1:1">
      <c r="A45" s="143"/>
    </row>
    <row r="46" spans="1:1">
      <c r="A46" s="143"/>
    </row>
    <row r="47" spans="1:1">
      <c r="A47" s="143"/>
    </row>
    <row r="48" spans="1:1">
      <c r="A48" s="143"/>
    </row>
  </sheetData>
  <sheetProtection sheet="1" objects="1" scenarios="1"/>
  <mergeCells count="1">
    <mergeCell ref="B3:L4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V_DatabaseSht"/>
  <dimension ref="A1:BL949"/>
  <sheetViews>
    <sheetView showGridLines="0" showRowColHeaders="0" workbookViewId="0">
      <pane xSplit="5" ySplit="4" topLeftCell="F656" activePane="bottomRight" state="frozen"/>
      <selection pane="topRight" activeCell="F1" sqref="F1"/>
      <selection pane="bottomLeft" activeCell="A5" sqref="A5"/>
      <selection pane="bottomRight" activeCell="A691" sqref="A691"/>
    </sheetView>
  </sheetViews>
  <sheetFormatPr defaultRowHeight="15"/>
  <cols>
    <col min="1" max="1" width="25" style="6" customWidth="1"/>
    <col min="2" max="2" width="17.85546875" bestFit="1" customWidth="1"/>
    <col min="3" max="3" width="23.7109375" customWidth="1"/>
    <col min="4" max="4" width="49.5703125" customWidth="1"/>
    <col min="5" max="5" width="16" customWidth="1"/>
    <col min="6" max="7" width="5" bestFit="1" customWidth="1"/>
    <col min="8" max="8" width="5.42578125" customWidth="1"/>
    <col min="9" max="9" width="13.28515625" bestFit="1" customWidth="1"/>
    <col min="10" max="11" width="9" customWidth="1"/>
    <col min="12" max="12" width="11.140625" bestFit="1" customWidth="1"/>
    <col min="13" max="13" width="8" bestFit="1" customWidth="1"/>
    <col min="14" max="14" width="8.140625" bestFit="1" customWidth="1"/>
    <col min="15" max="15" width="5" customWidth="1"/>
    <col min="16" max="16" width="3" customWidth="1"/>
    <col min="17" max="17" width="7" customWidth="1"/>
    <col min="18" max="18" width="5.5703125" bestFit="1" customWidth="1"/>
    <col min="19" max="20" width="5" bestFit="1" customWidth="1"/>
    <col min="21" max="21" width="6" bestFit="1" customWidth="1"/>
    <col min="22" max="22" width="7.7109375" bestFit="1" customWidth="1"/>
    <col min="23" max="23" width="7.7109375" customWidth="1"/>
    <col min="24" max="24" width="7" customWidth="1"/>
    <col min="25" max="25" width="5" customWidth="1"/>
    <col min="26" max="26" width="6" customWidth="1"/>
    <col min="27" max="27" width="7" customWidth="1"/>
    <col min="28" max="34" width="6" customWidth="1"/>
    <col min="35" max="35" width="5" customWidth="1"/>
    <col min="36" max="36" width="4" customWidth="1"/>
    <col min="37" max="38" width="6.140625" customWidth="1"/>
    <col min="39" max="40" width="7" customWidth="1"/>
    <col min="41" max="41" width="6.85546875" customWidth="1"/>
    <col min="42" max="42" width="6" customWidth="1"/>
    <col min="43" max="43" width="9" customWidth="1"/>
    <col min="44" max="44" width="8.28515625" bestFit="1" customWidth="1"/>
    <col min="45" max="45" width="6" bestFit="1" customWidth="1"/>
    <col min="46" max="46" width="6.140625" customWidth="1"/>
    <col min="47" max="49" width="9.140625" customWidth="1"/>
  </cols>
  <sheetData>
    <row r="1" spans="1:64" s="14" customFormat="1" ht="21">
      <c r="A1" s="12" t="s">
        <v>512</v>
      </c>
    </row>
    <row r="2" spans="1:64" s="4" customFormat="1">
      <c r="A2" s="4" t="s">
        <v>455</v>
      </c>
      <c r="B2" s="4" t="s">
        <v>26</v>
      </c>
      <c r="C2" s="4" t="s">
        <v>13</v>
      </c>
      <c r="D2" s="4" t="s">
        <v>27</v>
      </c>
      <c r="E2" s="4" t="s">
        <v>28</v>
      </c>
      <c r="F2" s="4" t="s">
        <v>29</v>
      </c>
      <c r="G2" s="4" t="s">
        <v>30</v>
      </c>
      <c r="H2" s="4" t="s">
        <v>378</v>
      </c>
      <c r="I2" s="4" t="s">
        <v>1325</v>
      </c>
      <c r="J2" s="4" t="s">
        <v>1326</v>
      </c>
      <c r="K2" s="4" t="s">
        <v>1327</v>
      </c>
      <c r="L2" s="4" t="s">
        <v>25</v>
      </c>
      <c r="M2" s="4" t="s">
        <v>379</v>
      </c>
      <c r="N2" s="4" t="s">
        <v>380</v>
      </c>
      <c r="O2" s="4" t="s">
        <v>16</v>
      </c>
      <c r="P2" s="4" t="s">
        <v>17</v>
      </c>
      <c r="Q2" s="4" t="s">
        <v>18</v>
      </c>
      <c r="R2" s="4" t="s">
        <v>19</v>
      </c>
      <c r="S2" s="4" t="s">
        <v>20</v>
      </c>
      <c r="T2" s="4" t="s">
        <v>21</v>
      </c>
      <c r="U2" s="4" t="s">
        <v>22</v>
      </c>
      <c r="V2" s="4" t="s">
        <v>23</v>
      </c>
      <c r="W2" s="4" t="s">
        <v>24</v>
      </c>
      <c r="X2" s="4" t="s">
        <v>381</v>
      </c>
      <c r="Y2" s="4" t="s">
        <v>382</v>
      </c>
      <c r="Z2" s="4" t="s">
        <v>363</v>
      </c>
      <c r="AA2" s="4" t="s">
        <v>383</v>
      </c>
      <c r="AB2" s="4" t="s">
        <v>1328</v>
      </c>
      <c r="AC2" s="4" t="s">
        <v>1329</v>
      </c>
      <c r="AD2" s="4" t="s">
        <v>1330</v>
      </c>
      <c r="AE2" s="4" t="s">
        <v>1331</v>
      </c>
      <c r="AF2" s="4" t="s">
        <v>1332</v>
      </c>
      <c r="AG2" s="4" t="s">
        <v>1333</v>
      </c>
      <c r="AH2" s="4" t="s">
        <v>1334</v>
      </c>
      <c r="AI2" s="4" t="s">
        <v>31</v>
      </c>
      <c r="AJ2" s="4" t="s">
        <v>386</v>
      </c>
      <c r="AK2" s="4" t="s">
        <v>387</v>
      </c>
      <c r="AL2" s="4" t="s">
        <v>32</v>
      </c>
      <c r="AM2" s="4" t="s">
        <v>33</v>
      </c>
      <c r="AN2" s="4" t="s">
        <v>34</v>
      </c>
      <c r="AO2" s="4" t="s">
        <v>35</v>
      </c>
      <c r="AP2" s="4" t="s">
        <v>36</v>
      </c>
      <c r="AQ2" s="4" t="s">
        <v>384</v>
      </c>
      <c r="AR2" s="4" t="s">
        <v>385</v>
      </c>
      <c r="AS2" s="4" t="s">
        <v>37</v>
      </c>
      <c r="AT2" s="4" t="s">
        <v>989</v>
      </c>
      <c r="AU2" s="4" t="s">
        <v>990</v>
      </c>
      <c r="AV2" s="4" t="s">
        <v>991</v>
      </c>
      <c r="AW2" s="4" t="s">
        <v>992</v>
      </c>
      <c r="AX2" s="4" t="s">
        <v>993</v>
      </c>
      <c r="AY2" s="4" t="s">
        <v>994</v>
      </c>
      <c r="AZ2" s="4" t="s">
        <v>995</v>
      </c>
      <c r="BA2" s="4" t="s">
        <v>996</v>
      </c>
      <c r="BB2" s="4" t="s">
        <v>997</v>
      </c>
      <c r="BC2" s="4" t="s">
        <v>998</v>
      </c>
      <c r="BD2" s="4" t="s">
        <v>999</v>
      </c>
      <c r="BE2" s="4" t="s">
        <v>1000</v>
      </c>
      <c r="BF2" s="4" t="s">
        <v>1001</v>
      </c>
      <c r="BG2" s="4" t="s">
        <v>1002</v>
      </c>
      <c r="BH2" s="4" t="s">
        <v>1003</v>
      </c>
      <c r="BI2" s="4" t="s">
        <v>1004</v>
      </c>
      <c r="BJ2" s="4" t="s">
        <v>1005</v>
      </c>
      <c r="BK2" s="4" t="s">
        <v>1006</v>
      </c>
      <c r="BL2" s="4" t="s">
        <v>1007</v>
      </c>
    </row>
    <row r="3" spans="1:64">
      <c r="A3" s="486"/>
      <c r="B3" s="486"/>
      <c r="C3" s="486"/>
      <c r="D3" s="486" t="s">
        <v>41</v>
      </c>
      <c r="E3" s="486" t="s">
        <v>42</v>
      </c>
      <c r="F3" s="486"/>
      <c r="G3" s="486"/>
      <c r="H3" s="486"/>
      <c r="I3" s="486"/>
      <c r="J3" s="486"/>
      <c r="K3" s="486"/>
      <c r="L3" s="486"/>
      <c r="M3" s="486" t="s">
        <v>43</v>
      </c>
      <c r="N3" s="486" t="s">
        <v>44</v>
      </c>
      <c r="O3" s="486"/>
      <c r="P3" s="486"/>
      <c r="Q3" s="486"/>
      <c r="R3" s="486"/>
      <c r="S3" s="486"/>
      <c r="T3" s="486"/>
      <c r="U3" s="486"/>
      <c r="V3" s="486"/>
      <c r="W3" s="486"/>
      <c r="X3" s="486"/>
      <c r="Y3" s="486"/>
      <c r="Z3" s="486"/>
      <c r="AA3" s="486"/>
      <c r="AB3" s="486"/>
      <c r="AC3" s="486"/>
      <c r="AD3" s="486"/>
      <c r="AE3" s="486"/>
      <c r="AF3" s="486"/>
      <c r="AG3" s="486"/>
      <c r="AH3" s="486"/>
      <c r="AI3" s="486" t="s">
        <v>45</v>
      </c>
      <c r="AJ3" s="486" t="s">
        <v>46</v>
      </c>
      <c r="AK3" s="486" t="s">
        <v>47</v>
      </c>
      <c r="AL3" s="486" t="s">
        <v>48</v>
      </c>
      <c r="AM3" s="486"/>
      <c r="AN3" s="486"/>
      <c r="AO3" s="486"/>
      <c r="AP3" s="486"/>
      <c r="AQ3" s="486" t="s">
        <v>49</v>
      </c>
      <c r="AR3" s="486"/>
      <c r="AS3" s="486" t="s">
        <v>50</v>
      </c>
      <c r="AT3" s="486"/>
      <c r="AU3" s="486"/>
      <c r="AV3" s="486"/>
      <c r="AW3" s="486"/>
      <c r="AX3" s="486"/>
      <c r="AY3" s="486"/>
      <c r="AZ3" s="486"/>
      <c r="BA3" s="486"/>
      <c r="BB3" s="486"/>
      <c r="BC3" s="486"/>
      <c r="BD3" s="486"/>
      <c r="BE3" s="486"/>
      <c r="BF3" s="486"/>
      <c r="BG3" s="486"/>
      <c r="BH3" s="486"/>
      <c r="BI3" s="486"/>
      <c r="BJ3" s="486"/>
      <c r="BK3" s="486"/>
      <c r="BL3" s="486"/>
    </row>
    <row r="4" spans="1:64">
      <c r="A4" s="486"/>
      <c r="B4" s="486"/>
      <c r="C4" s="486"/>
      <c r="D4" s="486"/>
      <c r="E4" s="486"/>
      <c r="F4" s="486"/>
      <c r="G4" s="486"/>
      <c r="H4" s="486" t="s">
        <v>51</v>
      </c>
      <c r="I4" s="486" t="s">
        <v>52</v>
      </c>
      <c r="J4" s="486"/>
      <c r="K4" s="486"/>
      <c r="L4" s="486"/>
      <c r="M4" s="486" t="s">
        <v>53</v>
      </c>
      <c r="N4" s="486" t="s">
        <v>53</v>
      </c>
      <c r="O4" s="486" t="s">
        <v>54</v>
      </c>
      <c r="P4" s="486" t="s">
        <v>14</v>
      </c>
      <c r="Q4" s="486" t="s">
        <v>55</v>
      </c>
      <c r="R4" s="486" t="s">
        <v>56</v>
      </c>
      <c r="S4" s="486" t="s">
        <v>55</v>
      </c>
      <c r="T4" s="486" t="s">
        <v>56</v>
      </c>
      <c r="U4" s="486" t="s">
        <v>57</v>
      </c>
      <c r="V4" s="486" t="s">
        <v>58</v>
      </c>
      <c r="W4" s="486" t="s">
        <v>59</v>
      </c>
      <c r="X4" s="486" t="s">
        <v>60</v>
      </c>
      <c r="Y4" s="486"/>
      <c r="Z4" s="486" t="s">
        <v>60</v>
      </c>
      <c r="AA4" s="486" t="s">
        <v>60</v>
      </c>
      <c r="AB4" s="486"/>
      <c r="AC4" s="486"/>
      <c r="AD4" s="486"/>
      <c r="AE4" s="486"/>
      <c r="AF4" s="486"/>
      <c r="AG4" s="486"/>
      <c r="AH4" s="486"/>
      <c r="AI4" s="486" t="s">
        <v>55</v>
      </c>
      <c r="AJ4" s="486" t="s">
        <v>53</v>
      </c>
      <c r="AK4" s="486" t="s">
        <v>55</v>
      </c>
      <c r="AL4" s="486" t="s">
        <v>61</v>
      </c>
      <c r="AM4" s="486" t="s">
        <v>62</v>
      </c>
      <c r="AN4" s="486" t="s">
        <v>62</v>
      </c>
      <c r="AO4" s="486" t="s">
        <v>62</v>
      </c>
      <c r="AP4" s="486" t="s">
        <v>63</v>
      </c>
      <c r="AQ4" s="486" t="s">
        <v>64</v>
      </c>
      <c r="AR4" s="486" t="s">
        <v>65</v>
      </c>
      <c r="AS4" s="486" t="s">
        <v>64</v>
      </c>
      <c r="AT4" s="486"/>
      <c r="AU4" s="486"/>
      <c r="AV4" s="486"/>
      <c r="AW4" s="486"/>
      <c r="AX4" s="486"/>
      <c r="AY4" s="486"/>
      <c r="AZ4" s="486"/>
      <c r="BA4" s="486"/>
      <c r="BB4" s="486"/>
      <c r="BC4" s="486"/>
      <c r="BD4" s="486"/>
      <c r="BE4" s="486"/>
      <c r="BF4" s="486"/>
      <c r="BG4" s="486"/>
      <c r="BH4" s="486"/>
      <c r="BI4" s="486"/>
      <c r="BJ4" s="486"/>
      <c r="BK4" s="486"/>
      <c r="BL4" s="486"/>
    </row>
    <row r="5" spans="1:64">
      <c r="A5" s="486" t="s">
        <v>647</v>
      </c>
      <c r="B5" s="486" t="s">
        <v>71</v>
      </c>
      <c r="C5" s="486" t="s">
        <v>80</v>
      </c>
      <c r="D5" s="486" t="s">
        <v>81</v>
      </c>
      <c r="E5" s="486" t="s">
        <v>67</v>
      </c>
      <c r="F5" s="486">
        <v>2010</v>
      </c>
      <c r="G5" s="486"/>
      <c r="H5" s="486">
        <v>160</v>
      </c>
      <c r="I5" s="486">
        <v>0.1</v>
      </c>
      <c r="J5" s="486"/>
      <c r="K5" s="486"/>
      <c r="L5" s="486" t="s">
        <v>15</v>
      </c>
      <c r="M5" s="486">
        <v>48</v>
      </c>
      <c r="N5" s="486">
        <v>1</v>
      </c>
      <c r="O5" s="486">
        <v>1000</v>
      </c>
      <c r="P5" s="486">
        <v>25</v>
      </c>
      <c r="Q5" s="486">
        <v>23.3</v>
      </c>
      <c r="R5" s="486">
        <v>6.86</v>
      </c>
      <c r="S5" s="486">
        <v>29.2</v>
      </c>
      <c r="T5" s="486">
        <v>7.56</v>
      </c>
      <c r="U5" s="486">
        <v>4.5</v>
      </c>
      <c r="V5" s="486">
        <v>-107.27</v>
      </c>
      <c r="W5" s="486">
        <v>-0.45</v>
      </c>
      <c r="X5" s="486">
        <v>700</v>
      </c>
      <c r="Y5" s="486">
        <v>5.5</v>
      </c>
      <c r="Z5" s="486">
        <v>170</v>
      </c>
      <c r="AA5" s="486">
        <v>0.32</v>
      </c>
      <c r="AB5" s="486"/>
      <c r="AC5" s="486"/>
      <c r="AD5" s="486"/>
      <c r="AE5" s="486"/>
      <c r="AF5" s="486"/>
      <c r="AG5" s="486"/>
      <c r="AH5" s="486"/>
      <c r="AI5" s="486">
        <v>1000</v>
      </c>
      <c r="AJ5" s="486">
        <v>3</v>
      </c>
      <c r="AK5" s="486">
        <v>-0.7</v>
      </c>
      <c r="AL5" s="486">
        <v>3.92</v>
      </c>
      <c r="AM5" s="486">
        <v>1324</v>
      </c>
      <c r="AN5" s="486">
        <v>982</v>
      </c>
      <c r="AO5" s="486">
        <v>40</v>
      </c>
      <c r="AP5" s="486">
        <v>16</v>
      </c>
      <c r="AQ5" s="486">
        <v>1.3</v>
      </c>
      <c r="AR5" s="486">
        <v>238.9</v>
      </c>
      <c r="AS5" s="486">
        <v>1.147</v>
      </c>
      <c r="AT5" s="486"/>
      <c r="AU5" s="486"/>
      <c r="AV5" s="486"/>
      <c r="AW5" s="486"/>
      <c r="AX5" s="486"/>
      <c r="AY5" s="486"/>
      <c r="AZ5" s="486"/>
      <c r="BA5" s="486"/>
      <c r="BB5" s="486"/>
      <c r="BC5" s="486"/>
      <c r="BD5" s="486"/>
      <c r="BE5" s="486"/>
      <c r="BF5" s="486"/>
      <c r="BG5" s="486"/>
      <c r="BH5" s="486"/>
      <c r="BI5" s="486"/>
      <c r="BJ5" s="486"/>
      <c r="BK5" s="486"/>
      <c r="BL5" s="486"/>
    </row>
    <row r="6" spans="1:64">
      <c r="A6" s="486" t="s">
        <v>647</v>
      </c>
      <c r="B6" s="486" t="s">
        <v>71</v>
      </c>
      <c r="C6" s="486" t="s">
        <v>84</v>
      </c>
      <c r="D6" s="486" t="s">
        <v>85</v>
      </c>
      <c r="E6" s="486" t="s">
        <v>67</v>
      </c>
      <c r="F6" s="486">
        <v>2010</v>
      </c>
      <c r="G6" s="486"/>
      <c r="H6" s="486">
        <v>165</v>
      </c>
      <c r="I6" s="486">
        <v>0.1</v>
      </c>
      <c r="J6" s="486"/>
      <c r="K6" s="486"/>
      <c r="L6" s="486" t="s">
        <v>15</v>
      </c>
      <c r="M6" s="486">
        <v>48</v>
      </c>
      <c r="N6" s="486">
        <v>1</v>
      </c>
      <c r="O6" s="486">
        <v>1000</v>
      </c>
      <c r="P6" s="486">
        <v>25</v>
      </c>
      <c r="Q6" s="486">
        <v>23.4</v>
      </c>
      <c r="R6" s="486">
        <v>7.06</v>
      </c>
      <c r="S6" s="486">
        <v>29.2</v>
      </c>
      <c r="T6" s="486">
        <v>7.71</v>
      </c>
      <c r="U6" s="486">
        <v>4.5999999999999996</v>
      </c>
      <c r="V6" s="486">
        <v>-108.12</v>
      </c>
      <c r="W6" s="486">
        <v>-0.45</v>
      </c>
      <c r="X6" s="486">
        <v>700</v>
      </c>
      <c r="Y6" s="486">
        <v>5.5</v>
      </c>
      <c r="Z6" s="486">
        <v>180</v>
      </c>
      <c r="AA6" s="486">
        <v>0.28000000000000003</v>
      </c>
      <c r="AB6" s="486"/>
      <c r="AC6" s="486"/>
      <c r="AD6" s="486"/>
      <c r="AE6" s="486"/>
      <c r="AF6" s="486"/>
      <c r="AG6" s="486"/>
      <c r="AH6" s="486"/>
      <c r="AI6" s="486">
        <v>1000</v>
      </c>
      <c r="AJ6" s="486">
        <v>3</v>
      </c>
      <c r="AK6" s="486">
        <v>-0.7</v>
      </c>
      <c r="AL6" s="486">
        <v>3.92</v>
      </c>
      <c r="AM6" s="486">
        <v>1324</v>
      </c>
      <c r="AN6" s="486">
        <v>982</v>
      </c>
      <c r="AO6" s="486">
        <v>40</v>
      </c>
      <c r="AP6" s="486">
        <v>16</v>
      </c>
      <c r="AQ6" s="486">
        <v>1.3</v>
      </c>
      <c r="AR6" s="486">
        <v>238.9</v>
      </c>
      <c r="AS6" s="486">
        <v>1.147</v>
      </c>
      <c r="AT6" s="486"/>
      <c r="AU6" s="486"/>
      <c r="AV6" s="486"/>
      <c r="AW6" s="486"/>
      <c r="AX6" s="486"/>
      <c r="AY6" s="486"/>
      <c r="AZ6" s="486"/>
      <c r="BA6" s="486"/>
      <c r="BB6" s="486"/>
      <c r="BC6" s="486"/>
      <c r="BD6" s="486"/>
      <c r="BE6" s="486"/>
      <c r="BF6" s="486"/>
      <c r="BG6" s="486"/>
      <c r="BH6" s="486"/>
      <c r="BI6" s="486"/>
      <c r="BJ6" s="486"/>
      <c r="BK6" s="486"/>
      <c r="BL6" s="486"/>
    </row>
    <row r="7" spans="1:64">
      <c r="A7" s="486" t="s">
        <v>647</v>
      </c>
      <c r="B7" s="486" t="s">
        <v>71</v>
      </c>
      <c r="C7" s="486" t="s">
        <v>88</v>
      </c>
      <c r="D7" s="486" t="s">
        <v>89</v>
      </c>
      <c r="E7" s="486" t="s">
        <v>67</v>
      </c>
      <c r="F7" s="486">
        <v>2010</v>
      </c>
      <c r="G7" s="486"/>
      <c r="H7" s="486">
        <v>170</v>
      </c>
      <c r="I7" s="486">
        <v>0.1</v>
      </c>
      <c r="J7" s="486"/>
      <c r="K7" s="486"/>
      <c r="L7" s="486" t="s">
        <v>15</v>
      </c>
      <c r="M7" s="486">
        <v>48</v>
      </c>
      <c r="N7" s="486">
        <v>1</v>
      </c>
      <c r="O7" s="486">
        <v>1000</v>
      </c>
      <c r="P7" s="486">
        <v>25</v>
      </c>
      <c r="Q7" s="486">
        <v>23.5</v>
      </c>
      <c r="R7" s="486">
        <v>7.24</v>
      </c>
      <c r="S7" s="486">
        <v>29.4</v>
      </c>
      <c r="T7" s="486">
        <v>7.8</v>
      </c>
      <c r="U7" s="486">
        <v>4.7</v>
      </c>
      <c r="V7" s="486">
        <v>-110.52</v>
      </c>
      <c r="W7" s="486">
        <v>-0.45</v>
      </c>
      <c r="X7" s="486">
        <v>800</v>
      </c>
      <c r="Y7" s="486">
        <v>5.5</v>
      </c>
      <c r="Z7" s="486">
        <v>200</v>
      </c>
      <c r="AA7" s="486">
        <v>0.26</v>
      </c>
      <c r="AB7" s="486"/>
      <c r="AC7" s="486"/>
      <c r="AD7" s="486"/>
      <c r="AE7" s="486"/>
      <c r="AF7" s="486"/>
      <c r="AG7" s="486"/>
      <c r="AH7" s="486"/>
      <c r="AI7" s="486">
        <v>1000</v>
      </c>
      <c r="AJ7" s="486">
        <v>3</v>
      </c>
      <c r="AK7" s="486">
        <v>-0.7</v>
      </c>
      <c r="AL7" s="486">
        <v>3.92</v>
      </c>
      <c r="AM7" s="486">
        <v>1324</v>
      </c>
      <c r="AN7" s="486">
        <v>982</v>
      </c>
      <c r="AO7" s="486">
        <v>40</v>
      </c>
      <c r="AP7" s="486">
        <v>16</v>
      </c>
      <c r="AQ7" s="486">
        <v>1.3</v>
      </c>
      <c r="AR7" s="486">
        <v>238.9</v>
      </c>
      <c r="AS7" s="486">
        <v>1.147</v>
      </c>
      <c r="AT7" s="486"/>
      <c r="AU7" s="486"/>
      <c r="AV7" s="486"/>
      <c r="AW7" s="486"/>
      <c r="AX7" s="486"/>
      <c r="AY7" s="486"/>
      <c r="AZ7" s="486"/>
      <c r="BA7" s="486"/>
      <c r="BB7" s="486"/>
      <c r="BC7" s="486"/>
      <c r="BD7" s="486"/>
      <c r="BE7" s="486"/>
      <c r="BF7" s="486"/>
      <c r="BG7" s="486"/>
      <c r="BH7" s="486"/>
      <c r="BI7" s="486"/>
      <c r="BJ7" s="486"/>
      <c r="BK7" s="486"/>
      <c r="BL7" s="486"/>
    </row>
    <row r="8" spans="1:64">
      <c r="A8" s="486" t="s">
        <v>647</v>
      </c>
      <c r="B8" s="486" t="s">
        <v>71</v>
      </c>
      <c r="C8" s="486" t="s">
        <v>92</v>
      </c>
      <c r="D8" s="486" t="s">
        <v>93</v>
      </c>
      <c r="E8" s="486" t="s">
        <v>67</v>
      </c>
      <c r="F8" s="486">
        <v>2010</v>
      </c>
      <c r="G8" s="486"/>
      <c r="H8" s="486">
        <v>175</v>
      </c>
      <c r="I8" s="486">
        <v>0.1</v>
      </c>
      <c r="J8" s="486"/>
      <c r="K8" s="486"/>
      <c r="L8" s="486" t="s">
        <v>15</v>
      </c>
      <c r="M8" s="486">
        <v>48</v>
      </c>
      <c r="N8" s="486">
        <v>1</v>
      </c>
      <c r="O8" s="486">
        <v>1000</v>
      </c>
      <c r="P8" s="486">
        <v>25</v>
      </c>
      <c r="Q8" s="486">
        <v>23.6</v>
      </c>
      <c r="R8" s="486">
        <v>7.41</v>
      </c>
      <c r="S8" s="486">
        <v>29.5</v>
      </c>
      <c r="T8" s="486">
        <v>7.92</v>
      </c>
      <c r="U8" s="486">
        <v>4.8</v>
      </c>
      <c r="V8" s="486">
        <v>-111.2</v>
      </c>
      <c r="W8" s="486">
        <v>-0.45</v>
      </c>
      <c r="X8" s="486">
        <v>1000</v>
      </c>
      <c r="Y8" s="486">
        <v>5.5</v>
      </c>
      <c r="Z8" s="486">
        <v>240</v>
      </c>
      <c r="AA8" s="486">
        <v>0.23</v>
      </c>
      <c r="AB8" s="486"/>
      <c r="AC8" s="486"/>
      <c r="AD8" s="486"/>
      <c r="AE8" s="486"/>
      <c r="AF8" s="486"/>
      <c r="AG8" s="486"/>
      <c r="AH8" s="486"/>
      <c r="AI8" s="486">
        <v>1000</v>
      </c>
      <c r="AJ8" s="486">
        <v>3</v>
      </c>
      <c r="AK8" s="486">
        <v>-0.7</v>
      </c>
      <c r="AL8" s="486">
        <v>3.92</v>
      </c>
      <c r="AM8" s="486">
        <v>1324</v>
      </c>
      <c r="AN8" s="486">
        <v>982</v>
      </c>
      <c r="AO8" s="486">
        <v>40</v>
      </c>
      <c r="AP8" s="486">
        <v>16</v>
      </c>
      <c r="AQ8" s="486">
        <v>1.3</v>
      </c>
      <c r="AR8" s="486">
        <v>238.9</v>
      </c>
      <c r="AS8" s="486">
        <v>1.147</v>
      </c>
      <c r="AT8" s="486"/>
      <c r="AU8" s="486"/>
      <c r="AV8" s="486"/>
      <c r="AW8" s="486"/>
      <c r="AX8" s="486"/>
      <c r="AY8" s="486"/>
      <c r="AZ8" s="486"/>
      <c r="BA8" s="486"/>
      <c r="BB8" s="486"/>
      <c r="BC8" s="486"/>
      <c r="BD8" s="486"/>
      <c r="BE8" s="486"/>
      <c r="BF8" s="486"/>
      <c r="BG8" s="486"/>
      <c r="BH8" s="486"/>
      <c r="BI8" s="486"/>
      <c r="BJ8" s="486"/>
      <c r="BK8" s="486"/>
      <c r="BL8" s="486"/>
    </row>
    <row r="9" spans="1:64">
      <c r="A9" s="486" t="s">
        <v>647</v>
      </c>
      <c r="B9" s="486" t="s">
        <v>71</v>
      </c>
      <c r="C9" s="486" t="s">
        <v>96</v>
      </c>
      <c r="D9" s="486" t="s">
        <v>97</v>
      </c>
      <c r="E9" s="486" t="s">
        <v>67</v>
      </c>
      <c r="F9" s="486">
        <v>2010</v>
      </c>
      <c r="G9" s="486"/>
      <c r="H9" s="486">
        <v>180</v>
      </c>
      <c r="I9" s="486">
        <v>0.1</v>
      </c>
      <c r="J9" s="486"/>
      <c r="K9" s="486"/>
      <c r="L9" s="486" t="s">
        <v>15</v>
      </c>
      <c r="M9" s="486">
        <v>48</v>
      </c>
      <c r="N9" s="486">
        <v>1</v>
      </c>
      <c r="O9" s="486">
        <v>1000</v>
      </c>
      <c r="P9" s="486">
        <v>25</v>
      </c>
      <c r="Q9" s="486">
        <v>23.8</v>
      </c>
      <c r="R9" s="486">
        <v>7.58</v>
      </c>
      <c r="S9" s="486">
        <v>29.6</v>
      </c>
      <c r="T9" s="486">
        <v>8.07</v>
      </c>
      <c r="U9" s="486">
        <v>4.8</v>
      </c>
      <c r="V9" s="486">
        <v>-112.7</v>
      </c>
      <c r="W9" s="486">
        <v>-0.45</v>
      </c>
      <c r="X9" s="486">
        <v>1000</v>
      </c>
      <c r="Y9" s="486">
        <v>5.5</v>
      </c>
      <c r="Z9" s="486">
        <v>240</v>
      </c>
      <c r="AA9" s="486">
        <v>0.2</v>
      </c>
      <c r="AB9" s="486"/>
      <c r="AC9" s="486"/>
      <c r="AD9" s="486"/>
      <c r="AE9" s="486"/>
      <c r="AF9" s="486"/>
      <c r="AG9" s="486"/>
      <c r="AH9" s="486"/>
      <c r="AI9" s="486">
        <v>1000</v>
      </c>
      <c r="AJ9" s="486">
        <v>3</v>
      </c>
      <c r="AK9" s="486">
        <v>-0.7</v>
      </c>
      <c r="AL9" s="486">
        <v>3.92</v>
      </c>
      <c r="AM9" s="486">
        <v>1324</v>
      </c>
      <c r="AN9" s="486">
        <v>982</v>
      </c>
      <c r="AO9" s="486">
        <v>40</v>
      </c>
      <c r="AP9" s="486">
        <v>16</v>
      </c>
      <c r="AQ9" s="486">
        <v>1.3</v>
      </c>
      <c r="AR9" s="486">
        <v>238.9</v>
      </c>
      <c r="AS9" s="486">
        <v>1.147</v>
      </c>
      <c r="AT9" s="486"/>
      <c r="AU9" s="486"/>
      <c r="AV9" s="486"/>
      <c r="AW9" s="486"/>
      <c r="AX9" s="486"/>
      <c r="AY9" s="486"/>
      <c r="AZ9" s="486"/>
      <c r="BA9" s="486"/>
      <c r="BB9" s="486"/>
      <c r="BC9" s="486"/>
      <c r="BD9" s="486"/>
      <c r="BE9" s="486"/>
      <c r="BF9" s="486"/>
      <c r="BG9" s="486"/>
      <c r="BH9" s="486"/>
      <c r="BI9" s="486"/>
      <c r="BJ9" s="486"/>
      <c r="BK9" s="486"/>
      <c r="BL9" s="486"/>
    </row>
    <row r="10" spans="1:64">
      <c r="A10" s="486" t="s">
        <v>647</v>
      </c>
      <c r="B10" s="486" t="s">
        <v>71</v>
      </c>
      <c r="C10" s="486" t="s">
        <v>100</v>
      </c>
      <c r="D10" s="486" t="s">
        <v>101</v>
      </c>
      <c r="E10" s="486" t="s">
        <v>67</v>
      </c>
      <c r="F10" s="486">
        <v>2010</v>
      </c>
      <c r="G10" s="486"/>
      <c r="H10" s="486">
        <v>185</v>
      </c>
      <c r="I10" s="486">
        <v>0.1</v>
      </c>
      <c r="J10" s="486"/>
      <c r="K10" s="486"/>
      <c r="L10" s="486" t="s">
        <v>15</v>
      </c>
      <c r="M10" s="486">
        <v>48</v>
      </c>
      <c r="N10" s="486">
        <v>1</v>
      </c>
      <c r="O10" s="486">
        <v>1000</v>
      </c>
      <c r="P10" s="486">
        <v>25</v>
      </c>
      <c r="Q10" s="486">
        <v>23.9</v>
      </c>
      <c r="R10" s="486">
        <v>7.74</v>
      </c>
      <c r="S10" s="486">
        <v>29.7</v>
      </c>
      <c r="T10" s="486">
        <v>8.26</v>
      </c>
      <c r="U10" s="486">
        <v>5</v>
      </c>
      <c r="V10" s="486">
        <v>-113.4</v>
      </c>
      <c r="W10" s="486">
        <v>-0.45</v>
      </c>
      <c r="X10" s="486">
        <v>900</v>
      </c>
      <c r="Y10" s="486">
        <v>5.5</v>
      </c>
      <c r="Z10" s="486">
        <v>220</v>
      </c>
      <c r="AA10" s="486">
        <v>0.2</v>
      </c>
      <c r="AB10" s="486"/>
      <c r="AC10" s="486"/>
      <c r="AD10" s="486"/>
      <c r="AE10" s="486"/>
      <c r="AF10" s="486"/>
      <c r="AG10" s="486"/>
      <c r="AH10" s="486"/>
      <c r="AI10" s="486">
        <v>1000</v>
      </c>
      <c r="AJ10" s="486">
        <v>3</v>
      </c>
      <c r="AK10" s="486">
        <v>-0.7</v>
      </c>
      <c r="AL10" s="486">
        <v>3.92</v>
      </c>
      <c r="AM10" s="486">
        <v>1324</v>
      </c>
      <c r="AN10" s="486">
        <v>982</v>
      </c>
      <c r="AO10" s="486">
        <v>40</v>
      </c>
      <c r="AP10" s="486">
        <v>16</v>
      </c>
      <c r="AQ10" s="486">
        <v>1.3</v>
      </c>
      <c r="AR10" s="486">
        <v>238.9</v>
      </c>
      <c r="AS10" s="486">
        <v>1.147</v>
      </c>
      <c r="AT10" s="486"/>
      <c r="AU10" s="486"/>
      <c r="AV10" s="486"/>
      <c r="AW10" s="486"/>
      <c r="AX10" s="486"/>
      <c r="AY10" s="486"/>
      <c r="AZ10" s="486"/>
      <c r="BA10" s="486"/>
      <c r="BB10" s="486"/>
      <c r="BC10" s="486"/>
      <c r="BD10" s="486"/>
      <c r="BE10" s="486"/>
      <c r="BF10" s="486"/>
      <c r="BG10" s="486"/>
      <c r="BH10" s="486"/>
      <c r="BI10" s="486"/>
      <c r="BJ10" s="486"/>
      <c r="BK10" s="486"/>
      <c r="BL10" s="486"/>
    </row>
    <row r="11" spans="1:64">
      <c r="A11" s="486" t="s">
        <v>647</v>
      </c>
      <c r="B11" s="486" t="s">
        <v>71</v>
      </c>
      <c r="C11" s="486" t="s">
        <v>104</v>
      </c>
      <c r="D11" s="486" t="s">
        <v>105</v>
      </c>
      <c r="E11" s="486" t="s">
        <v>67</v>
      </c>
      <c r="F11" s="486">
        <v>2010</v>
      </c>
      <c r="G11" s="486"/>
      <c r="H11" s="486">
        <v>190</v>
      </c>
      <c r="I11" s="486">
        <v>0.1</v>
      </c>
      <c r="J11" s="486"/>
      <c r="K11" s="486"/>
      <c r="L11" s="486" t="s">
        <v>15</v>
      </c>
      <c r="M11" s="486">
        <v>48</v>
      </c>
      <c r="N11" s="486">
        <v>1</v>
      </c>
      <c r="O11" s="486">
        <v>1000</v>
      </c>
      <c r="P11" s="486">
        <v>25</v>
      </c>
      <c r="Q11" s="486">
        <v>24.1</v>
      </c>
      <c r="R11" s="486">
        <v>7.87</v>
      </c>
      <c r="S11" s="486">
        <v>29.8</v>
      </c>
      <c r="T11" s="486">
        <v>8.3800000000000008</v>
      </c>
      <c r="U11" s="486">
        <v>5</v>
      </c>
      <c r="V11" s="486">
        <v>-114.49</v>
      </c>
      <c r="W11" s="486">
        <v>-0.45</v>
      </c>
      <c r="X11" s="486">
        <v>1000</v>
      </c>
      <c r="Y11" s="486">
        <v>5.5</v>
      </c>
      <c r="Z11" s="486">
        <v>240</v>
      </c>
      <c r="AA11" s="486">
        <v>0.18</v>
      </c>
      <c r="AB11" s="486"/>
      <c r="AC11" s="486"/>
      <c r="AD11" s="486"/>
      <c r="AE11" s="486"/>
      <c r="AF11" s="486"/>
      <c r="AG11" s="486"/>
      <c r="AH11" s="486"/>
      <c r="AI11" s="486">
        <v>1000</v>
      </c>
      <c r="AJ11" s="486">
        <v>3</v>
      </c>
      <c r="AK11" s="486">
        <v>-0.7</v>
      </c>
      <c r="AL11" s="486">
        <v>3.92</v>
      </c>
      <c r="AM11" s="486">
        <v>1324</v>
      </c>
      <c r="AN11" s="486">
        <v>982</v>
      </c>
      <c r="AO11" s="486">
        <v>40</v>
      </c>
      <c r="AP11" s="486">
        <v>16</v>
      </c>
      <c r="AQ11" s="486">
        <v>1.3</v>
      </c>
      <c r="AR11" s="486">
        <v>238.9</v>
      </c>
      <c r="AS11" s="486">
        <v>1.147</v>
      </c>
      <c r="AT11" s="486"/>
      <c r="AU11" s="486"/>
      <c r="AV11" s="486"/>
      <c r="AW11" s="486"/>
      <c r="AX11" s="486"/>
      <c r="AY11" s="486"/>
      <c r="AZ11" s="486"/>
      <c r="BA11" s="486"/>
      <c r="BB11" s="486"/>
      <c r="BC11" s="486"/>
      <c r="BD11" s="486"/>
      <c r="BE11" s="486"/>
      <c r="BF11" s="486"/>
      <c r="BG11" s="486"/>
      <c r="BH11" s="486"/>
      <c r="BI11" s="486"/>
      <c r="BJ11" s="486"/>
      <c r="BK11" s="486"/>
      <c r="BL11" s="486"/>
    </row>
    <row r="12" spans="1:64">
      <c r="A12" s="486" t="s">
        <v>647</v>
      </c>
      <c r="B12" s="486" t="s">
        <v>71</v>
      </c>
      <c r="C12" s="486" t="s">
        <v>106</v>
      </c>
      <c r="D12" s="486" t="s">
        <v>107</v>
      </c>
      <c r="E12" s="486" t="s">
        <v>67</v>
      </c>
      <c r="F12" s="486">
        <v>2011</v>
      </c>
      <c r="G12" s="486"/>
      <c r="H12" s="486">
        <v>195</v>
      </c>
      <c r="I12" s="486">
        <v>0.1</v>
      </c>
      <c r="J12" s="486"/>
      <c r="K12" s="486"/>
      <c r="L12" s="486" t="s">
        <v>15</v>
      </c>
      <c r="M12" s="486">
        <v>72</v>
      </c>
      <c r="N12" s="486">
        <v>1</v>
      </c>
      <c r="O12" s="486">
        <v>1000</v>
      </c>
      <c r="P12" s="486">
        <v>25</v>
      </c>
      <c r="Q12" s="486">
        <v>37</v>
      </c>
      <c r="R12" s="486">
        <v>5.27</v>
      </c>
      <c r="S12" s="486">
        <v>45</v>
      </c>
      <c r="T12" s="486">
        <v>5.62</v>
      </c>
      <c r="U12" s="486">
        <v>3.4</v>
      </c>
      <c r="V12" s="486">
        <v>-177.11</v>
      </c>
      <c r="W12" s="486">
        <v>-0.45</v>
      </c>
      <c r="X12" s="486">
        <v>2000</v>
      </c>
      <c r="Y12" s="486">
        <v>5.5</v>
      </c>
      <c r="Z12" s="486">
        <v>550</v>
      </c>
      <c r="AA12" s="486">
        <v>0.32</v>
      </c>
      <c r="AB12" s="486"/>
      <c r="AC12" s="486"/>
      <c r="AD12" s="486"/>
      <c r="AE12" s="486"/>
      <c r="AF12" s="486"/>
      <c r="AG12" s="486"/>
      <c r="AH12" s="486"/>
      <c r="AI12" s="486">
        <v>1000</v>
      </c>
      <c r="AJ12" s="486">
        <v>3</v>
      </c>
      <c r="AK12" s="486">
        <v>-0.7</v>
      </c>
      <c r="AL12" s="486">
        <v>3.92</v>
      </c>
      <c r="AM12" s="486">
        <v>1580</v>
      </c>
      <c r="AN12" s="486">
        <v>808</v>
      </c>
      <c r="AO12" s="486">
        <v>40</v>
      </c>
      <c r="AP12" s="486">
        <v>15.75</v>
      </c>
      <c r="AQ12" s="486">
        <v>1.2769999999999999</v>
      </c>
      <c r="AR12" s="486">
        <v>148.6</v>
      </c>
      <c r="AS12" s="486">
        <v>1.07</v>
      </c>
      <c r="AT12" s="486"/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486"/>
      <c r="BF12" s="486"/>
      <c r="BG12" s="486"/>
      <c r="BH12" s="486"/>
      <c r="BI12" s="486"/>
      <c r="BJ12" s="486"/>
      <c r="BK12" s="486"/>
      <c r="BL12" s="486"/>
    </row>
    <row r="13" spans="1:64">
      <c r="A13" s="486" t="s">
        <v>647</v>
      </c>
      <c r="B13" s="486" t="s">
        <v>71</v>
      </c>
      <c r="C13" s="486" t="s">
        <v>108</v>
      </c>
      <c r="D13" s="486" t="s">
        <v>109</v>
      </c>
      <c r="E13" s="486" t="s">
        <v>67</v>
      </c>
      <c r="F13" s="486">
        <v>2011</v>
      </c>
      <c r="G13" s="486"/>
      <c r="H13" s="486">
        <v>195</v>
      </c>
      <c r="I13" s="486">
        <v>0.1</v>
      </c>
      <c r="J13" s="486"/>
      <c r="K13" s="486"/>
      <c r="L13" s="486" t="s">
        <v>15</v>
      </c>
      <c r="M13" s="486">
        <v>48</v>
      </c>
      <c r="N13" s="486">
        <v>1</v>
      </c>
      <c r="O13" s="486">
        <v>1000</v>
      </c>
      <c r="P13" s="486">
        <v>25</v>
      </c>
      <c r="Q13" s="486">
        <v>24.2</v>
      </c>
      <c r="R13" s="486">
        <v>8.0399999999999991</v>
      </c>
      <c r="S13" s="486">
        <v>29.9</v>
      </c>
      <c r="T13" s="486">
        <v>8.56</v>
      </c>
      <c r="U13" s="486">
        <v>5.0999999999999996</v>
      </c>
      <c r="V13" s="486">
        <v>-115.02</v>
      </c>
      <c r="W13" s="486">
        <v>-0.45</v>
      </c>
      <c r="X13" s="486">
        <v>1000</v>
      </c>
      <c r="Y13" s="486">
        <v>5.5</v>
      </c>
      <c r="Z13" s="486">
        <v>240</v>
      </c>
      <c r="AA13" s="486">
        <v>0.18</v>
      </c>
      <c r="AB13" s="486"/>
      <c r="AC13" s="486"/>
      <c r="AD13" s="486"/>
      <c r="AE13" s="486"/>
      <c r="AF13" s="486"/>
      <c r="AG13" s="486"/>
      <c r="AH13" s="486"/>
      <c r="AI13" s="486">
        <v>1000</v>
      </c>
      <c r="AJ13" s="486">
        <v>3</v>
      </c>
      <c r="AK13" s="486">
        <v>-0.7</v>
      </c>
      <c r="AL13" s="486">
        <v>3.92</v>
      </c>
      <c r="AM13" s="486">
        <v>1324</v>
      </c>
      <c r="AN13" s="486">
        <v>982</v>
      </c>
      <c r="AO13" s="486">
        <v>40</v>
      </c>
      <c r="AP13" s="486">
        <v>16</v>
      </c>
      <c r="AQ13" s="486">
        <v>1.3</v>
      </c>
      <c r="AR13" s="486">
        <v>238.9</v>
      </c>
      <c r="AS13" s="486">
        <v>1.147</v>
      </c>
      <c r="AT13" s="486"/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486"/>
      <c r="BF13" s="486"/>
      <c r="BG13" s="486"/>
      <c r="BH13" s="486"/>
      <c r="BI13" s="486"/>
      <c r="BJ13" s="486"/>
      <c r="BK13" s="486"/>
      <c r="BL13" s="486"/>
    </row>
    <row r="14" spans="1:64">
      <c r="A14" s="486" t="s">
        <v>647</v>
      </c>
      <c r="B14" s="486" t="s">
        <v>71</v>
      </c>
      <c r="C14" s="486" t="s">
        <v>110</v>
      </c>
      <c r="D14" s="486" t="s">
        <v>111</v>
      </c>
      <c r="E14" s="486" t="s">
        <v>67</v>
      </c>
      <c r="F14" s="486">
        <v>2012</v>
      </c>
      <c r="G14" s="486"/>
      <c r="H14" s="486">
        <v>200</v>
      </c>
      <c r="I14" s="486">
        <v>0.1</v>
      </c>
      <c r="J14" s="486"/>
      <c r="K14" s="486"/>
      <c r="L14" s="486" t="s">
        <v>15</v>
      </c>
      <c r="M14" s="486">
        <v>72</v>
      </c>
      <c r="N14" s="486">
        <v>1</v>
      </c>
      <c r="O14" s="486">
        <v>1000</v>
      </c>
      <c r="P14" s="486">
        <v>25</v>
      </c>
      <c r="Q14" s="486">
        <v>37.4</v>
      </c>
      <c r="R14" s="486">
        <v>5.35</v>
      </c>
      <c r="S14" s="486">
        <v>45.3</v>
      </c>
      <c r="T14" s="486">
        <v>5.71</v>
      </c>
      <c r="U14" s="486">
        <v>3.3</v>
      </c>
      <c r="V14" s="486">
        <v>-179.3</v>
      </c>
      <c r="W14" s="486">
        <v>-0.45</v>
      </c>
      <c r="X14" s="486">
        <v>2000</v>
      </c>
      <c r="Y14" s="486">
        <v>5.5</v>
      </c>
      <c r="Z14" s="486">
        <v>500</v>
      </c>
      <c r="AA14" s="486">
        <v>0.28999999999999998</v>
      </c>
      <c r="AB14" s="486"/>
      <c r="AC14" s="486"/>
      <c r="AD14" s="486"/>
      <c r="AE14" s="486"/>
      <c r="AF14" s="486"/>
      <c r="AG14" s="486"/>
      <c r="AH14" s="486"/>
      <c r="AI14" s="486">
        <v>1000</v>
      </c>
      <c r="AJ14" s="486">
        <v>3</v>
      </c>
      <c r="AK14" s="486">
        <v>-0.7</v>
      </c>
      <c r="AL14" s="486">
        <v>6.55</v>
      </c>
      <c r="AM14" s="486">
        <v>1580</v>
      </c>
      <c r="AN14" s="486">
        <v>808</v>
      </c>
      <c r="AO14" s="486">
        <v>40</v>
      </c>
      <c r="AP14" s="486">
        <v>15.75</v>
      </c>
      <c r="AQ14" s="486">
        <v>1.2769999999999999</v>
      </c>
      <c r="AR14" s="486">
        <v>148.6</v>
      </c>
      <c r="AS14" s="486">
        <v>1.07</v>
      </c>
      <c r="AT14" s="486"/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486"/>
      <c r="BF14" s="486"/>
      <c r="BG14" s="486"/>
      <c r="BH14" s="486"/>
      <c r="BI14" s="486"/>
      <c r="BJ14" s="486"/>
      <c r="BK14" s="486"/>
      <c r="BL14" s="486"/>
    </row>
    <row r="15" spans="1:64">
      <c r="A15" s="486" t="s">
        <v>647</v>
      </c>
      <c r="B15" s="486" t="s">
        <v>71</v>
      </c>
      <c r="C15" s="486" t="s">
        <v>112</v>
      </c>
      <c r="D15" s="486" t="s">
        <v>113</v>
      </c>
      <c r="E15" s="486" t="s">
        <v>67</v>
      </c>
      <c r="F15" s="486">
        <v>2011</v>
      </c>
      <c r="G15" s="486"/>
      <c r="H15" s="486">
        <v>200</v>
      </c>
      <c r="I15" s="486">
        <v>0.1</v>
      </c>
      <c r="J15" s="486"/>
      <c r="K15" s="486"/>
      <c r="L15" s="486" t="s">
        <v>15</v>
      </c>
      <c r="M15" s="486">
        <v>48</v>
      </c>
      <c r="N15" s="486">
        <v>1</v>
      </c>
      <c r="O15" s="486">
        <v>1000</v>
      </c>
      <c r="P15" s="486">
        <v>25</v>
      </c>
      <c r="Q15" s="486">
        <v>24.3</v>
      </c>
      <c r="R15" s="486">
        <v>8.2200000000000006</v>
      </c>
      <c r="S15" s="486">
        <v>30</v>
      </c>
      <c r="T15" s="486">
        <v>8.74</v>
      </c>
      <c r="U15" s="486">
        <v>5.0999999999999996</v>
      </c>
      <c r="V15" s="486">
        <v>-115.44</v>
      </c>
      <c r="W15" s="486">
        <v>-0.45</v>
      </c>
      <c r="X15" s="486">
        <v>1000</v>
      </c>
      <c r="Y15" s="486">
        <v>5.5</v>
      </c>
      <c r="Z15" s="486">
        <v>240</v>
      </c>
      <c r="AA15" s="486">
        <v>0.17</v>
      </c>
      <c r="AB15" s="486"/>
      <c r="AC15" s="486"/>
      <c r="AD15" s="486"/>
      <c r="AE15" s="486"/>
      <c r="AF15" s="486"/>
      <c r="AG15" s="486"/>
      <c r="AH15" s="486"/>
      <c r="AI15" s="486">
        <v>1000</v>
      </c>
      <c r="AJ15" s="486">
        <v>3</v>
      </c>
      <c r="AK15" s="486">
        <v>-0.7</v>
      </c>
      <c r="AL15" s="486">
        <v>3.92</v>
      </c>
      <c r="AM15" s="486">
        <v>1324</v>
      </c>
      <c r="AN15" s="486">
        <v>982</v>
      </c>
      <c r="AO15" s="486">
        <v>40</v>
      </c>
      <c r="AP15" s="486">
        <v>16</v>
      </c>
      <c r="AQ15" s="486">
        <v>1.3</v>
      </c>
      <c r="AR15" s="486">
        <v>238.9</v>
      </c>
      <c r="AS15" s="486">
        <v>1.147</v>
      </c>
      <c r="AT15" s="486"/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486"/>
      <c r="BF15" s="486"/>
      <c r="BG15" s="486"/>
      <c r="BH15" s="486"/>
      <c r="BI15" s="486"/>
      <c r="BJ15" s="486"/>
      <c r="BK15" s="486"/>
      <c r="BL15" s="486"/>
    </row>
    <row r="16" spans="1:64">
      <c r="A16" s="486" t="s">
        <v>647</v>
      </c>
      <c r="B16" s="486" t="s">
        <v>71</v>
      </c>
      <c r="C16" s="486" t="s">
        <v>114</v>
      </c>
      <c r="D16" s="486" t="s">
        <v>115</v>
      </c>
      <c r="E16" s="486" t="s">
        <v>69</v>
      </c>
      <c r="F16" s="486">
        <v>2012</v>
      </c>
      <c r="G16" s="486"/>
      <c r="H16" s="486">
        <v>200</v>
      </c>
      <c r="I16" s="486">
        <v>0.1</v>
      </c>
      <c r="J16" s="486"/>
      <c r="K16" s="486"/>
      <c r="L16" s="486" t="s">
        <v>15</v>
      </c>
      <c r="M16" s="486">
        <v>48</v>
      </c>
      <c r="N16" s="486">
        <v>1</v>
      </c>
      <c r="O16" s="486">
        <v>1000</v>
      </c>
      <c r="P16" s="486">
        <v>25</v>
      </c>
      <c r="Q16" s="486">
        <v>24.3</v>
      </c>
      <c r="R16" s="486">
        <v>8.2200000000000006</v>
      </c>
      <c r="S16" s="486">
        <v>30</v>
      </c>
      <c r="T16" s="486">
        <v>8.74</v>
      </c>
      <c r="U16" s="486">
        <v>5.0999999999999996</v>
      </c>
      <c r="V16" s="486">
        <v>-115.44</v>
      </c>
      <c r="W16" s="486">
        <v>-0.45</v>
      </c>
      <c r="X16" s="486">
        <v>1000</v>
      </c>
      <c r="Y16" s="486">
        <v>5.5</v>
      </c>
      <c r="Z16" s="486">
        <v>240</v>
      </c>
      <c r="AA16" s="486">
        <v>0.17</v>
      </c>
      <c r="AB16" s="486"/>
      <c r="AC16" s="486"/>
      <c r="AD16" s="486"/>
      <c r="AE16" s="486"/>
      <c r="AF16" s="486"/>
      <c r="AG16" s="486"/>
      <c r="AH16" s="486"/>
      <c r="AI16" s="486">
        <v>1000</v>
      </c>
      <c r="AJ16" s="486">
        <v>3</v>
      </c>
      <c r="AK16" s="486">
        <v>-0.7</v>
      </c>
      <c r="AL16" s="486">
        <v>3.92</v>
      </c>
      <c r="AM16" s="486">
        <v>1324</v>
      </c>
      <c r="AN16" s="486">
        <v>982</v>
      </c>
      <c r="AO16" s="486">
        <v>40</v>
      </c>
      <c r="AP16" s="486">
        <v>16</v>
      </c>
      <c r="AQ16" s="486">
        <v>1.3</v>
      </c>
      <c r="AR16" s="486">
        <v>238.9</v>
      </c>
      <c r="AS16" s="486">
        <v>1.147</v>
      </c>
      <c r="AT16" s="486"/>
      <c r="AU16" s="486"/>
      <c r="AV16" s="486"/>
      <c r="AW16" s="486"/>
      <c r="AX16" s="486"/>
      <c r="AY16" s="486"/>
      <c r="AZ16" s="486"/>
      <c r="BA16" s="486"/>
      <c r="BB16" s="486"/>
      <c r="BC16" s="486"/>
      <c r="BD16" s="486"/>
      <c r="BE16" s="486"/>
      <c r="BF16" s="486"/>
      <c r="BG16" s="486"/>
      <c r="BH16" s="486"/>
      <c r="BI16" s="486"/>
      <c r="BJ16" s="486"/>
      <c r="BK16" s="486"/>
      <c r="BL16" s="486"/>
    </row>
    <row r="17" spans="1:64">
      <c r="A17" s="486" t="s">
        <v>647</v>
      </c>
      <c r="B17" s="486" t="s">
        <v>71</v>
      </c>
      <c r="C17" s="486" t="s">
        <v>118</v>
      </c>
      <c r="D17" s="486" t="s">
        <v>119</v>
      </c>
      <c r="E17" s="486" t="s">
        <v>67</v>
      </c>
      <c r="F17" s="486">
        <v>2012</v>
      </c>
      <c r="G17" s="486"/>
      <c r="H17" s="486">
        <v>205</v>
      </c>
      <c r="I17" s="486">
        <v>0.1</v>
      </c>
      <c r="J17" s="486"/>
      <c r="K17" s="486"/>
      <c r="L17" s="486" t="s">
        <v>15</v>
      </c>
      <c r="M17" s="486">
        <v>72</v>
      </c>
      <c r="N17" s="486">
        <v>1</v>
      </c>
      <c r="O17" s="486">
        <v>1000</v>
      </c>
      <c r="P17" s="486">
        <v>25</v>
      </c>
      <c r="Q17" s="486">
        <v>37.700000000000003</v>
      </c>
      <c r="R17" s="486">
        <v>5.43</v>
      </c>
      <c r="S17" s="486">
        <v>45.4</v>
      </c>
      <c r="T17" s="486">
        <v>5.81</v>
      </c>
      <c r="U17" s="486">
        <v>3.5</v>
      </c>
      <c r="V17" s="486">
        <v>-181.46</v>
      </c>
      <c r="W17" s="486">
        <v>-0.45</v>
      </c>
      <c r="X17" s="486">
        <v>2000</v>
      </c>
      <c r="Y17" s="486">
        <v>5.5</v>
      </c>
      <c r="Z17" s="486">
        <v>500</v>
      </c>
      <c r="AA17" s="486">
        <v>0.27</v>
      </c>
      <c r="AB17" s="486"/>
      <c r="AC17" s="486"/>
      <c r="AD17" s="486"/>
      <c r="AE17" s="486"/>
      <c r="AF17" s="486"/>
      <c r="AG17" s="486"/>
      <c r="AH17" s="486"/>
      <c r="AI17" s="486">
        <v>1000</v>
      </c>
      <c r="AJ17" s="486">
        <v>3</v>
      </c>
      <c r="AK17" s="486">
        <v>-0.7</v>
      </c>
      <c r="AL17" s="486">
        <v>6.55</v>
      </c>
      <c r="AM17" s="486">
        <v>1580</v>
      </c>
      <c r="AN17" s="486">
        <v>808</v>
      </c>
      <c r="AO17" s="486">
        <v>40</v>
      </c>
      <c r="AP17" s="486">
        <v>15.75</v>
      </c>
      <c r="AQ17" s="486">
        <v>1.2769999999999999</v>
      </c>
      <c r="AR17" s="486">
        <v>148.6</v>
      </c>
      <c r="AS17" s="486">
        <v>1.07</v>
      </c>
      <c r="AT17" s="486"/>
      <c r="AU17" s="486"/>
      <c r="AV17" s="486"/>
      <c r="AW17" s="486"/>
      <c r="AX17" s="486"/>
      <c r="AY17" s="486"/>
      <c r="AZ17" s="486"/>
      <c r="BA17" s="486"/>
      <c r="BB17" s="486"/>
      <c r="BC17" s="486"/>
      <c r="BD17" s="486"/>
      <c r="BE17" s="486"/>
      <c r="BF17" s="486"/>
      <c r="BG17" s="486"/>
      <c r="BH17" s="486"/>
      <c r="BI17" s="486"/>
      <c r="BJ17" s="486"/>
      <c r="BK17" s="486"/>
      <c r="BL17" s="486"/>
    </row>
    <row r="18" spans="1:64">
      <c r="A18" s="486" t="s">
        <v>647</v>
      </c>
      <c r="B18" s="486" t="s">
        <v>71</v>
      </c>
      <c r="C18" s="486" t="s">
        <v>120</v>
      </c>
      <c r="D18" s="486" t="s">
        <v>121</v>
      </c>
      <c r="E18" s="486" t="s">
        <v>69</v>
      </c>
      <c r="F18" s="486">
        <v>2012</v>
      </c>
      <c r="G18" s="486"/>
      <c r="H18" s="486">
        <v>205</v>
      </c>
      <c r="I18" s="486">
        <v>0.1</v>
      </c>
      <c r="J18" s="486"/>
      <c r="K18" s="486"/>
      <c r="L18" s="486" t="s">
        <v>15</v>
      </c>
      <c r="M18" s="486">
        <v>48</v>
      </c>
      <c r="N18" s="486">
        <v>1</v>
      </c>
      <c r="O18" s="486">
        <v>1000</v>
      </c>
      <c r="P18" s="486">
        <v>25</v>
      </c>
      <c r="Q18" s="486">
        <v>24.5</v>
      </c>
      <c r="R18" s="486">
        <v>8.3800000000000008</v>
      </c>
      <c r="S18" s="486">
        <v>30.2</v>
      </c>
      <c r="T18" s="486">
        <v>8.9</v>
      </c>
      <c r="U18" s="486">
        <v>5.4</v>
      </c>
      <c r="V18" s="486">
        <v>-111.4</v>
      </c>
      <c r="W18" s="486">
        <v>-0.45</v>
      </c>
      <c r="X18" s="486">
        <v>1000</v>
      </c>
      <c r="Y18" s="486">
        <v>5.5</v>
      </c>
      <c r="Z18" s="486">
        <v>240</v>
      </c>
      <c r="AA18" s="486">
        <v>0.16500000000000001</v>
      </c>
      <c r="AB18" s="486"/>
      <c r="AC18" s="486"/>
      <c r="AD18" s="486"/>
      <c r="AE18" s="486"/>
      <c r="AF18" s="486"/>
      <c r="AG18" s="486"/>
      <c r="AH18" s="486"/>
      <c r="AI18" s="486">
        <v>1000</v>
      </c>
      <c r="AJ18" s="486">
        <v>3</v>
      </c>
      <c r="AK18" s="486">
        <v>-0.7</v>
      </c>
      <c r="AL18" s="486">
        <v>10.49</v>
      </c>
      <c r="AM18" s="486">
        <v>1324</v>
      </c>
      <c r="AN18" s="486">
        <v>982</v>
      </c>
      <c r="AO18" s="486">
        <v>40</v>
      </c>
      <c r="AP18" s="486">
        <v>16</v>
      </c>
      <c r="AQ18" s="486">
        <v>1.3</v>
      </c>
      <c r="AR18" s="486">
        <v>238.9</v>
      </c>
      <c r="AS18" s="486">
        <v>1.147</v>
      </c>
      <c r="AT18" s="486"/>
      <c r="AU18" s="486"/>
      <c r="AV18" s="486"/>
      <c r="AW18" s="486"/>
      <c r="AX18" s="486"/>
      <c r="AY18" s="486"/>
      <c r="AZ18" s="486"/>
      <c r="BA18" s="486"/>
      <c r="BB18" s="486"/>
      <c r="BC18" s="486"/>
      <c r="BD18" s="486"/>
      <c r="BE18" s="486"/>
      <c r="BF18" s="486"/>
      <c r="BG18" s="486"/>
      <c r="BH18" s="486"/>
      <c r="BI18" s="486"/>
      <c r="BJ18" s="486"/>
      <c r="BK18" s="486"/>
      <c r="BL18" s="486"/>
    </row>
    <row r="19" spans="1:64">
      <c r="A19" s="486" t="s">
        <v>647</v>
      </c>
      <c r="B19" s="486" t="s">
        <v>71</v>
      </c>
      <c r="C19" s="486" t="s">
        <v>122</v>
      </c>
      <c r="D19" s="486" t="s">
        <v>123</v>
      </c>
      <c r="E19" s="486" t="s">
        <v>69</v>
      </c>
      <c r="F19" s="486">
        <v>2012</v>
      </c>
      <c r="G19" s="486"/>
      <c r="H19" s="486">
        <v>210</v>
      </c>
      <c r="I19" s="486">
        <v>0.1</v>
      </c>
      <c r="J19" s="486"/>
      <c r="K19" s="486"/>
      <c r="L19" s="486" t="s">
        <v>15</v>
      </c>
      <c r="M19" s="486">
        <v>48</v>
      </c>
      <c r="N19" s="486">
        <v>1</v>
      </c>
      <c r="O19" s="486">
        <v>1000</v>
      </c>
      <c r="P19" s="486">
        <v>25</v>
      </c>
      <c r="Q19" s="486">
        <v>24.6</v>
      </c>
      <c r="R19" s="486">
        <v>8.5399999999999991</v>
      </c>
      <c r="S19" s="486">
        <v>30.3</v>
      </c>
      <c r="T19" s="486">
        <v>9.06</v>
      </c>
      <c r="U19" s="486">
        <v>5.4</v>
      </c>
      <c r="V19" s="486">
        <v>-112</v>
      </c>
      <c r="W19" s="486">
        <v>-0.45</v>
      </c>
      <c r="X19" s="486">
        <v>1000</v>
      </c>
      <c r="Y19" s="486">
        <v>5.5</v>
      </c>
      <c r="Z19" s="486">
        <v>240</v>
      </c>
      <c r="AA19" s="486">
        <v>0.16</v>
      </c>
      <c r="AB19" s="486"/>
      <c r="AC19" s="486"/>
      <c r="AD19" s="486"/>
      <c r="AE19" s="486"/>
      <c r="AF19" s="486"/>
      <c r="AG19" s="486"/>
      <c r="AH19" s="486"/>
      <c r="AI19" s="486">
        <v>1000</v>
      </c>
      <c r="AJ19" s="486">
        <v>3</v>
      </c>
      <c r="AK19" s="486">
        <v>-0.7</v>
      </c>
      <c r="AL19" s="486">
        <v>10.49</v>
      </c>
      <c r="AM19" s="486">
        <v>1324</v>
      </c>
      <c r="AN19" s="486">
        <v>982</v>
      </c>
      <c r="AO19" s="486">
        <v>40</v>
      </c>
      <c r="AP19" s="486">
        <v>16</v>
      </c>
      <c r="AQ19" s="486">
        <v>1.3</v>
      </c>
      <c r="AR19" s="486">
        <v>238.9</v>
      </c>
      <c r="AS19" s="486">
        <v>1.147</v>
      </c>
      <c r="AT19" s="486"/>
      <c r="AU19" s="486"/>
      <c r="AV19" s="486"/>
      <c r="AW19" s="486"/>
      <c r="AX19" s="486"/>
      <c r="AY19" s="486"/>
      <c r="AZ19" s="486"/>
      <c r="BA19" s="486"/>
      <c r="BB19" s="486"/>
      <c r="BC19" s="486"/>
      <c r="BD19" s="486"/>
      <c r="BE19" s="486"/>
      <c r="BF19" s="486"/>
      <c r="BG19" s="486"/>
      <c r="BH19" s="486"/>
      <c r="BI19" s="486"/>
      <c r="BJ19" s="486"/>
      <c r="BK19" s="486"/>
      <c r="BL19" s="486"/>
    </row>
    <row r="20" spans="1:64">
      <c r="A20" s="486" t="s">
        <v>647</v>
      </c>
      <c r="B20" s="486" t="s">
        <v>71</v>
      </c>
      <c r="C20" s="486" t="s">
        <v>124</v>
      </c>
      <c r="D20" s="486" t="s">
        <v>125</v>
      </c>
      <c r="E20" s="486" t="s">
        <v>69</v>
      </c>
      <c r="F20" s="486">
        <v>2012</v>
      </c>
      <c r="G20" s="486"/>
      <c r="H20" s="486">
        <v>215</v>
      </c>
      <c r="I20" s="486">
        <v>0.1</v>
      </c>
      <c r="J20" s="486"/>
      <c r="K20" s="486"/>
      <c r="L20" s="486" t="s">
        <v>15</v>
      </c>
      <c r="M20" s="486">
        <v>48</v>
      </c>
      <c r="N20" s="486">
        <v>1</v>
      </c>
      <c r="O20" s="486">
        <v>1000</v>
      </c>
      <c r="P20" s="486">
        <v>25</v>
      </c>
      <c r="Q20" s="486">
        <v>24.7</v>
      </c>
      <c r="R20" s="486">
        <v>8.6999999999999993</v>
      </c>
      <c r="S20" s="486">
        <v>30.4</v>
      </c>
      <c r="T20" s="486">
        <v>9.2200000000000006</v>
      </c>
      <c r="U20" s="486">
        <v>5.5</v>
      </c>
      <c r="V20" s="486">
        <v>-112.8</v>
      </c>
      <c r="W20" s="486">
        <v>-0.45</v>
      </c>
      <c r="X20" s="486">
        <v>1000</v>
      </c>
      <c r="Y20" s="486">
        <v>5.5</v>
      </c>
      <c r="Z20" s="486">
        <v>240</v>
      </c>
      <c r="AA20" s="486">
        <v>0.155</v>
      </c>
      <c r="AB20" s="486"/>
      <c r="AC20" s="486"/>
      <c r="AD20" s="486"/>
      <c r="AE20" s="486"/>
      <c r="AF20" s="486"/>
      <c r="AG20" s="486"/>
      <c r="AH20" s="486"/>
      <c r="AI20" s="486">
        <v>1000</v>
      </c>
      <c r="AJ20" s="486">
        <v>3</v>
      </c>
      <c r="AK20" s="486">
        <v>-0.7</v>
      </c>
      <c r="AL20" s="486">
        <v>10.49</v>
      </c>
      <c r="AM20" s="486">
        <v>1324</v>
      </c>
      <c r="AN20" s="486">
        <v>982</v>
      </c>
      <c r="AO20" s="486">
        <v>40</v>
      </c>
      <c r="AP20" s="486">
        <v>16</v>
      </c>
      <c r="AQ20" s="486">
        <v>1.3</v>
      </c>
      <c r="AR20" s="486">
        <v>238.9</v>
      </c>
      <c r="AS20" s="486">
        <v>1.147</v>
      </c>
      <c r="AT20" s="486"/>
      <c r="AU20" s="486"/>
      <c r="AV20" s="486"/>
      <c r="AW20" s="486"/>
      <c r="AX20" s="486"/>
      <c r="AY20" s="486"/>
      <c r="AZ20" s="486"/>
      <c r="BA20" s="486"/>
      <c r="BB20" s="486"/>
      <c r="BC20" s="486"/>
      <c r="BD20" s="486"/>
      <c r="BE20" s="486"/>
      <c r="BF20" s="486"/>
      <c r="BG20" s="486"/>
      <c r="BH20" s="486"/>
      <c r="BI20" s="486"/>
      <c r="BJ20" s="486"/>
      <c r="BK20" s="486"/>
      <c r="BL20" s="486"/>
    </row>
    <row r="21" spans="1:64">
      <c r="A21" s="486" t="s">
        <v>647</v>
      </c>
      <c r="B21" s="486" t="s">
        <v>71</v>
      </c>
      <c r="C21" s="486" t="s">
        <v>126</v>
      </c>
      <c r="D21" s="486" t="s">
        <v>127</v>
      </c>
      <c r="E21" s="486" t="s">
        <v>67</v>
      </c>
      <c r="F21" s="486">
        <v>2010</v>
      </c>
      <c r="G21" s="486"/>
      <c r="H21" s="486">
        <v>220</v>
      </c>
      <c r="I21" s="486">
        <v>0.1</v>
      </c>
      <c r="J21" s="486"/>
      <c r="K21" s="486"/>
      <c r="L21" s="486" t="s">
        <v>15</v>
      </c>
      <c r="M21" s="486">
        <v>96</v>
      </c>
      <c r="N21" s="486">
        <v>1</v>
      </c>
      <c r="O21" s="486">
        <v>1000</v>
      </c>
      <c r="P21" s="486">
        <v>25</v>
      </c>
      <c r="Q21" s="486">
        <v>47</v>
      </c>
      <c r="R21" s="486">
        <v>4.68</v>
      </c>
      <c r="S21" s="486">
        <v>58.8</v>
      </c>
      <c r="T21" s="486">
        <v>5.01</v>
      </c>
      <c r="U21" s="486">
        <v>3</v>
      </c>
      <c r="V21" s="486">
        <v>-221.58</v>
      </c>
      <c r="W21" s="486">
        <v>-0.45</v>
      </c>
      <c r="X21" s="486">
        <v>3000</v>
      </c>
      <c r="Y21" s="486">
        <v>5.5</v>
      </c>
      <c r="Z21" s="486">
        <v>700</v>
      </c>
      <c r="AA21" s="486">
        <v>0.75</v>
      </c>
      <c r="AB21" s="486"/>
      <c r="AC21" s="486"/>
      <c r="AD21" s="486"/>
      <c r="AE21" s="486"/>
      <c r="AF21" s="486"/>
      <c r="AG21" s="486"/>
      <c r="AH21" s="486"/>
      <c r="AI21" s="486">
        <v>1000</v>
      </c>
      <c r="AJ21" s="486">
        <v>4</v>
      </c>
      <c r="AK21" s="486">
        <v>-0.7</v>
      </c>
      <c r="AL21" s="486">
        <v>6.01</v>
      </c>
      <c r="AM21" s="486">
        <v>1602</v>
      </c>
      <c r="AN21" s="486">
        <v>1061</v>
      </c>
      <c r="AO21" s="486">
        <v>40</v>
      </c>
      <c r="AP21" s="486">
        <v>21</v>
      </c>
      <c r="AQ21" s="486">
        <v>1.7</v>
      </c>
      <c r="AR21" s="486">
        <v>148.6</v>
      </c>
      <c r="AS21" s="486">
        <v>1.427</v>
      </c>
      <c r="AT21" s="486"/>
      <c r="AU21" s="486"/>
      <c r="AV21" s="486"/>
      <c r="AW21" s="486"/>
      <c r="AX21" s="486"/>
      <c r="AY21" s="486"/>
      <c r="AZ21" s="486"/>
      <c r="BA21" s="486"/>
      <c r="BB21" s="486"/>
      <c r="BC21" s="486"/>
      <c r="BD21" s="486"/>
      <c r="BE21" s="486"/>
      <c r="BF21" s="486"/>
      <c r="BG21" s="486"/>
      <c r="BH21" s="486"/>
      <c r="BI21" s="486"/>
      <c r="BJ21" s="486"/>
      <c r="BK21" s="486"/>
      <c r="BL21" s="486"/>
    </row>
    <row r="22" spans="1:64">
      <c r="A22" s="486" t="s">
        <v>647</v>
      </c>
      <c r="B22" s="486" t="s">
        <v>71</v>
      </c>
      <c r="C22" s="486" t="s">
        <v>130</v>
      </c>
      <c r="D22" s="486" t="s">
        <v>131</v>
      </c>
      <c r="E22" s="486" t="s">
        <v>67</v>
      </c>
      <c r="F22" s="486">
        <v>2010</v>
      </c>
      <c r="G22" s="486"/>
      <c r="H22" s="486">
        <v>225</v>
      </c>
      <c r="I22" s="486">
        <v>0.1</v>
      </c>
      <c r="J22" s="486"/>
      <c r="K22" s="486"/>
      <c r="L22" s="486" t="s">
        <v>15</v>
      </c>
      <c r="M22" s="486">
        <v>96</v>
      </c>
      <c r="N22" s="486">
        <v>1</v>
      </c>
      <c r="O22" s="486">
        <v>1000</v>
      </c>
      <c r="P22" s="486">
        <v>25</v>
      </c>
      <c r="Q22" s="486">
        <v>47.4</v>
      </c>
      <c r="R22" s="486">
        <v>4.74</v>
      </c>
      <c r="S22" s="486">
        <v>59</v>
      </c>
      <c r="T22" s="486">
        <v>5.09</v>
      </c>
      <c r="U22" s="486">
        <v>3.1</v>
      </c>
      <c r="V22" s="486">
        <v>-222.8</v>
      </c>
      <c r="W22" s="486">
        <v>-0.45</v>
      </c>
      <c r="X22" s="486">
        <v>3000</v>
      </c>
      <c r="Y22" s="486">
        <v>5.5</v>
      </c>
      <c r="Z22" s="486">
        <v>700</v>
      </c>
      <c r="AA22" s="486">
        <v>0.73</v>
      </c>
      <c r="AB22" s="486"/>
      <c r="AC22" s="486"/>
      <c r="AD22" s="486"/>
      <c r="AE22" s="486"/>
      <c r="AF22" s="486"/>
      <c r="AG22" s="486"/>
      <c r="AH22" s="486"/>
      <c r="AI22" s="486">
        <v>1000</v>
      </c>
      <c r="AJ22" s="486">
        <v>4</v>
      </c>
      <c r="AK22" s="486">
        <v>-0.7</v>
      </c>
      <c r="AL22" s="486">
        <v>6.11</v>
      </c>
      <c r="AM22" s="486">
        <v>1602</v>
      </c>
      <c r="AN22" s="486">
        <v>1061</v>
      </c>
      <c r="AO22" s="486">
        <v>40</v>
      </c>
      <c r="AP22" s="486">
        <v>21</v>
      </c>
      <c r="AQ22" s="486">
        <v>1.7</v>
      </c>
      <c r="AR22" s="486">
        <v>148.6</v>
      </c>
      <c r="AS22" s="486">
        <v>1.427</v>
      </c>
      <c r="AT22" s="486"/>
      <c r="AU22" s="486"/>
      <c r="AV22" s="486"/>
      <c r="AW22" s="486"/>
      <c r="AX22" s="486"/>
      <c r="AY22" s="486"/>
      <c r="AZ22" s="486"/>
      <c r="BA22" s="486"/>
      <c r="BB22" s="486"/>
      <c r="BC22" s="486"/>
      <c r="BD22" s="486"/>
      <c r="BE22" s="486"/>
      <c r="BF22" s="486"/>
      <c r="BG22" s="486"/>
      <c r="BH22" s="486"/>
      <c r="BI22" s="486"/>
      <c r="BJ22" s="486"/>
      <c r="BK22" s="486"/>
      <c r="BL22" s="486"/>
    </row>
    <row r="23" spans="1:64">
      <c r="A23" s="486" t="s">
        <v>647</v>
      </c>
      <c r="B23" s="486" t="s">
        <v>71</v>
      </c>
      <c r="C23" s="486" t="s">
        <v>134</v>
      </c>
      <c r="D23" s="486" t="s">
        <v>135</v>
      </c>
      <c r="E23" s="486" t="s">
        <v>67</v>
      </c>
      <c r="F23" s="486">
        <v>2010</v>
      </c>
      <c r="G23" s="486"/>
      <c r="H23" s="486">
        <v>230</v>
      </c>
      <c r="I23" s="486">
        <v>0.1</v>
      </c>
      <c r="J23" s="486"/>
      <c r="K23" s="486"/>
      <c r="L23" s="486" t="s">
        <v>15</v>
      </c>
      <c r="M23" s="486">
        <v>96</v>
      </c>
      <c r="N23" s="486">
        <v>1</v>
      </c>
      <c r="O23" s="486">
        <v>1000</v>
      </c>
      <c r="P23" s="486">
        <v>25</v>
      </c>
      <c r="Q23" s="486">
        <v>47.5</v>
      </c>
      <c r="R23" s="486">
        <v>4.84</v>
      </c>
      <c r="S23" s="486">
        <v>59.1</v>
      </c>
      <c r="T23" s="486">
        <v>5.18</v>
      </c>
      <c r="U23" s="486">
        <v>3.1</v>
      </c>
      <c r="V23" s="486">
        <v>-224.31</v>
      </c>
      <c r="W23" s="486">
        <v>-0.45</v>
      </c>
      <c r="X23" s="486">
        <v>3000</v>
      </c>
      <c r="Y23" s="486">
        <v>5.5</v>
      </c>
      <c r="Z23" s="486">
        <v>700</v>
      </c>
      <c r="AA23" s="486">
        <v>0.68</v>
      </c>
      <c r="AB23" s="486"/>
      <c r="AC23" s="486"/>
      <c r="AD23" s="486"/>
      <c r="AE23" s="486"/>
      <c r="AF23" s="486"/>
      <c r="AG23" s="486"/>
      <c r="AH23" s="486"/>
      <c r="AI23" s="486">
        <v>1000</v>
      </c>
      <c r="AJ23" s="486">
        <v>4</v>
      </c>
      <c r="AK23" s="486">
        <v>-0.7</v>
      </c>
      <c r="AL23" s="486">
        <v>6.22</v>
      </c>
      <c r="AM23" s="486">
        <v>1602</v>
      </c>
      <c r="AN23" s="486">
        <v>1061</v>
      </c>
      <c r="AO23" s="486">
        <v>40</v>
      </c>
      <c r="AP23" s="486">
        <v>21</v>
      </c>
      <c r="AQ23" s="486">
        <v>1.7</v>
      </c>
      <c r="AR23" s="486">
        <v>148.6</v>
      </c>
      <c r="AS23" s="486">
        <v>1.427</v>
      </c>
      <c r="AT23" s="486"/>
      <c r="AU23" s="486"/>
      <c r="AV23" s="486"/>
      <c r="AW23" s="486"/>
      <c r="AX23" s="486"/>
      <c r="AY23" s="486"/>
      <c r="AZ23" s="486"/>
      <c r="BA23" s="486"/>
      <c r="BB23" s="486"/>
      <c r="BC23" s="486"/>
      <c r="BD23" s="486"/>
      <c r="BE23" s="486"/>
      <c r="BF23" s="486"/>
      <c r="BG23" s="486"/>
      <c r="BH23" s="486"/>
      <c r="BI23" s="486"/>
      <c r="BJ23" s="486"/>
      <c r="BK23" s="486"/>
      <c r="BL23" s="486"/>
    </row>
    <row r="24" spans="1:64">
      <c r="A24" s="486" t="s">
        <v>647</v>
      </c>
      <c r="B24" s="486" t="s">
        <v>71</v>
      </c>
      <c r="C24" s="486" t="s">
        <v>138</v>
      </c>
      <c r="D24" s="486" t="s">
        <v>139</v>
      </c>
      <c r="E24" s="486" t="s">
        <v>67</v>
      </c>
      <c r="F24" s="486">
        <v>2010</v>
      </c>
      <c r="G24" s="486"/>
      <c r="H24" s="486">
        <v>235</v>
      </c>
      <c r="I24" s="486">
        <v>0.1</v>
      </c>
      <c r="J24" s="486"/>
      <c r="K24" s="486"/>
      <c r="L24" s="486" t="s">
        <v>15</v>
      </c>
      <c r="M24" s="486">
        <v>96</v>
      </c>
      <c r="N24" s="486">
        <v>1</v>
      </c>
      <c r="O24" s="486">
        <v>1000</v>
      </c>
      <c r="P24" s="486">
        <v>25</v>
      </c>
      <c r="Q24" s="486">
        <v>47.7</v>
      </c>
      <c r="R24" s="486">
        <v>4.93</v>
      </c>
      <c r="S24" s="486">
        <v>59.2</v>
      </c>
      <c r="T24" s="486">
        <v>5.27</v>
      </c>
      <c r="U24" s="486">
        <v>3.2</v>
      </c>
      <c r="V24" s="486">
        <v>-225.59</v>
      </c>
      <c r="W24" s="486">
        <v>-0.45</v>
      </c>
      <c r="X24" s="486">
        <v>3000</v>
      </c>
      <c r="Y24" s="486">
        <v>5.5</v>
      </c>
      <c r="Z24" s="486">
        <v>700</v>
      </c>
      <c r="AA24" s="486">
        <v>0.64</v>
      </c>
      <c r="AB24" s="486"/>
      <c r="AC24" s="486"/>
      <c r="AD24" s="486"/>
      <c r="AE24" s="486"/>
      <c r="AF24" s="486"/>
      <c r="AG24" s="486"/>
      <c r="AH24" s="486"/>
      <c r="AI24" s="486">
        <v>1000</v>
      </c>
      <c r="AJ24" s="486">
        <v>4</v>
      </c>
      <c r="AK24" s="486">
        <v>-0.7</v>
      </c>
      <c r="AL24" s="486">
        <v>6.32</v>
      </c>
      <c r="AM24" s="486">
        <v>1602</v>
      </c>
      <c r="AN24" s="486">
        <v>1061</v>
      </c>
      <c r="AO24" s="486">
        <v>40</v>
      </c>
      <c r="AP24" s="486">
        <v>21</v>
      </c>
      <c r="AQ24" s="486">
        <v>1.7</v>
      </c>
      <c r="AR24" s="486">
        <v>148.6</v>
      </c>
      <c r="AS24" s="486">
        <v>1.427</v>
      </c>
      <c r="AT24" s="486"/>
      <c r="AU24" s="486"/>
      <c r="AV24" s="486"/>
      <c r="AW24" s="486"/>
      <c r="AX24" s="486"/>
      <c r="AY24" s="486"/>
      <c r="AZ24" s="486"/>
      <c r="BA24" s="486"/>
      <c r="BB24" s="486"/>
      <c r="BC24" s="486"/>
      <c r="BD24" s="486"/>
      <c r="BE24" s="486"/>
      <c r="BF24" s="486"/>
      <c r="BG24" s="486"/>
      <c r="BH24" s="486"/>
      <c r="BI24" s="486"/>
      <c r="BJ24" s="486"/>
      <c r="BK24" s="486"/>
      <c r="BL24" s="486"/>
    </row>
    <row r="25" spans="1:64">
      <c r="A25" s="486" t="s">
        <v>647</v>
      </c>
      <c r="B25" s="486" t="s">
        <v>71</v>
      </c>
      <c r="C25" s="486" t="s">
        <v>142</v>
      </c>
      <c r="D25" s="486" t="s">
        <v>143</v>
      </c>
      <c r="E25" s="486" t="s">
        <v>67</v>
      </c>
      <c r="F25" s="486">
        <v>2012</v>
      </c>
      <c r="G25" s="486"/>
      <c r="H25" s="486">
        <v>235</v>
      </c>
      <c r="I25" s="486">
        <v>0.1</v>
      </c>
      <c r="J25" s="486"/>
      <c r="K25" s="486"/>
      <c r="L25" s="486" t="s">
        <v>15</v>
      </c>
      <c r="M25" s="486">
        <v>60</v>
      </c>
      <c r="N25" s="486">
        <v>1</v>
      </c>
      <c r="O25" s="486">
        <v>1000</v>
      </c>
      <c r="P25" s="486">
        <v>25</v>
      </c>
      <c r="Q25" s="486">
        <v>30.1</v>
      </c>
      <c r="R25" s="486">
        <v>7.82</v>
      </c>
      <c r="S25" s="486">
        <v>37.200000000000003</v>
      </c>
      <c r="T25" s="486">
        <v>8.34</v>
      </c>
      <c r="U25" s="486">
        <v>5.8</v>
      </c>
      <c r="V25" s="486">
        <v>-146.04</v>
      </c>
      <c r="W25" s="486">
        <v>-0.45</v>
      </c>
      <c r="X25" s="486">
        <v>1200</v>
      </c>
      <c r="Y25" s="486">
        <v>5.5</v>
      </c>
      <c r="Z25" s="486">
        <v>300</v>
      </c>
      <c r="AA25" s="486">
        <v>0.23</v>
      </c>
      <c r="AB25" s="486"/>
      <c r="AC25" s="486"/>
      <c r="AD25" s="486"/>
      <c r="AE25" s="486"/>
      <c r="AF25" s="486"/>
      <c r="AG25" s="486"/>
      <c r="AH25" s="486"/>
      <c r="AI25" s="486">
        <v>1000</v>
      </c>
      <c r="AJ25" s="486">
        <v>3</v>
      </c>
      <c r="AK25" s="486">
        <v>-0.7</v>
      </c>
      <c r="AL25" s="486">
        <v>10.01</v>
      </c>
      <c r="AM25" s="486">
        <v>1638</v>
      </c>
      <c r="AN25" s="486">
        <v>982</v>
      </c>
      <c r="AO25" s="486">
        <v>40</v>
      </c>
      <c r="AP25" s="486">
        <v>20</v>
      </c>
      <c r="AQ25" s="486">
        <v>1.609</v>
      </c>
      <c r="AR25" s="486">
        <v>238.9</v>
      </c>
      <c r="AS25" s="486">
        <v>1.4330000000000001</v>
      </c>
      <c r="AT25" s="486"/>
      <c r="AU25" s="486"/>
      <c r="AV25" s="486"/>
      <c r="AW25" s="486"/>
      <c r="AX25" s="486"/>
      <c r="AY25" s="486"/>
      <c r="AZ25" s="486"/>
      <c r="BA25" s="486"/>
      <c r="BB25" s="486"/>
      <c r="BC25" s="486"/>
      <c r="BD25" s="486"/>
      <c r="BE25" s="486"/>
      <c r="BF25" s="486"/>
      <c r="BG25" s="486"/>
      <c r="BH25" s="486"/>
      <c r="BI25" s="486"/>
      <c r="BJ25" s="486"/>
      <c r="BK25" s="486"/>
      <c r="BL25" s="486"/>
    </row>
    <row r="26" spans="1:64">
      <c r="A26" s="486" t="s">
        <v>647</v>
      </c>
      <c r="B26" s="486" t="s">
        <v>71</v>
      </c>
      <c r="C26" s="486" t="s">
        <v>146</v>
      </c>
      <c r="D26" s="486" t="s">
        <v>147</v>
      </c>
      <c r="E26" s="486" t="s">
        <v>67</v>
      </c>
      <c r="F26" s="486">
        <v>2010</v>
      </c>
      <c r="G26" s="486"/>
      <c r="H26" s="486">
        <v>240</v>
      </c>
      <c r="I26" s="486">
        <v>0.1</v>
      </c>
      <c r="J26" s="486"/>
      <c r="K26" s="486"/>
      <c r="L26" s="486" t="s">
        <v>15</v>
      </c>
      <c r="M26" s="486">
        <v>60</v>
      </c>
      <c r="N26" s="486">
        <v>1</v>
      </c>
      <c r="O26" s="486">
        <v>1000</v>
      </c>
      <c r="P26" s="486">
        <v>25</v>
      </c>
      <c r="Q26" s="486">
        <v>30.2</v>
      </c>
      <c r="R26" s="486">
        <v>7.95</v>
      </c>
      <c r="S26" s="486">
        <v>37.299999999999997</v>
      </c>
      <c r="T26" s="486">
        <v>8.4600000000000009</v>
      </c>
      <c r="U26" s="486">
        <v>5.0999999999999996</v>
      </c>
      <c r="V26" s="486">
        <v>-145.01</v>
      </c>
      <c r="W26" s="486">
        <v>-0.45</v>
      </c>
      <c r="X26" s="486">
        <v>1200</v>
      </c>
      <c r="Y26" s="486">
        <v>5.5</v>
      </c>
      <c r="Z26" s="486">
        <v>300</v>
      </c>
      <c r="AA26" s="486">
        <v>0.22</v>
      </c>
      <c r="AB26" s="486"/>
      <c r="AC26" s="486"/>
      <c r="AD26" s="486"/>
      <c r="AE26" s="486"/>
      <c r="AF26" s="486"/>
      <c r="AG26" s="486"/>
      <c r="AH26" s="486"/>
      <c r="AI26" s="486">
        <v>1000</v>
      </c>
      <c r="AJ26" s="486">
        <v>3</v>
      </c>
      <c r="AK26" s="486">
        <v>-0.7</v>
      </c>
      <c r="AL26" s="486">
        <v>10.15</v>
      </c>
      <c r="AM26" s="486">
        <v>1638</v>
      </c>
      <c r="AN26" s="486">
        <v>982</v>
      </c>
      <c r="AO26" s="486">
        <v>40</v>
      </c>
      <c r="AP26" s="486">
        <v>19.2</v>
      </c>
      <c r="AQ26" s="486">
        <v>1.609</v>
      </c>
      <c r="AR26" s="486">
        <v>238.9</v>
      </c>
      <c r="AS26" s="486">
        <v>1.4330000000000001</v>
      </c>
      <c r="AT26" s="486"/>
      <c r="AU26" s="486"/>
      <c r="AV26" s="486"/>
      <c r="AW26" s="486"/>
      <c r="AX26" s="486"/>
      <c r="AY26" s="486"/>
      <c r="AZ26" s="486"/>
      <c r="BA26" s="486"/>
      <c r="BB26" s="486"/>
      <c r="BC26" s="486"/>
      <c r="BD26" s="486"/>
      <c r="BE26" s="486"/>
      <c r="BF26" s="486"/>
      <c r="BG26" s="486"/>
      <c r="BH26" s="486"/>
      <c r="BI26" s="486"/>
      <c r="BJ26" s="486"/>
      <c r="BK26" s="486"/>
      <c r="BL26" s="486"/>
    </row>
    <row r="27" spans="1:64">
      <c r="A27" s="486" t="s">
        <v>647</v>
      </c>
      <c r="B27" s="486" t="s">
        <v>71</v>
      </c>
      <c r="C27" s="486" t="s">
        <v>148</v>
      </c>
      <c r="D27" s="486" t="s">
        <v>149</v>
      </c>
      <c r="E27" s="486" t="s">
        <v>67</v>
      </c>
      <c r="F27" s="486">
        <v>2012</v>
      </c>
      <c r="G27" s="486"/>
      <c r="H27" s="486">
        <v>240</v>
      </c>
      <c r="I27" s="486">
        <v>0.1</v>
      </c>
      <c r="J27" s="486"/>
      <c r="K27" s="486"/>
      <c r="L27" s="486" t="s">
        <v>15</v>
      </c>
      <c r="M27" s="486">
        <v>60</v>
      </c>
      <c r="N27" s="486">
        <v>1</v>
      </c>
      <c r="O27" s="486">
        <v>1000</v>
      </c>
      <c r="P27" s="486">
        <v>25</v>
      </c>
      <c r="Q27" s="486">
        <v>30.2</v>
      </c>
      <c r="R27" s="486">
        <v>7.95</v>
      </c>
      <c r="S27" s="486">
        <v>37.299999999999997</v>
      </c>
      <c r="T27" s="486">
        <v>8.4600000000000009</v>
      </c>
      <c r="U27" s="486">
        <v>5.0999999999999996</v>
      </c>
      <c r="V27" s="486">
        <v>-143.87</v>
      </c>
      <c r="W27" s="486">
        <v>-0.45</v>
      </c>
      <c r="X27" s="486">
        <v>1200</v>
      </c>
      <c r="Y27" s="486">
        <v>5.5</v>
      </c>
      <c r="Z27" s="486">
        <v>300</v>
      </c>
      <c r="AA27" s="486">
        <v>0.22</v>
      </c>
      <c r="AB27" s="486"/>
      <c r="AC27" s="486"/>
      <c r="AD27" s="486"/>
      <c r="AE27" s="486"/>
      <c r="AF27" s="486"/>
      <c r="AG27" s="486"/>
      <c r="AH27" s="486"/>
      <c r="AI27" s="486">
        <v>1000</v>
      </c>
      <c r="AJ27" s="486">
        <v>3</v>
      </c>
      <c r="AK27" s="486">
        <v>-0.7</v>
      </c>
      <c r="AL27" s="486">
        <v>10.15</v>
      </c>
      <c r="AM27" s="486">
        <v>1638</v>
      </c>
      <c r="AN27" s="486">
        <v>982</v>
      </c>
      <c r="AO27" s="486">
        <v>40</v>
      </c>
      <c r="AP27" s="486">
        <v>20</v>
      </c>
      <c r="AQ27" s="486">
        <v>1.609</v>
      </c>
      <c r="AR27" s="486">
        <v>238.9</v>
      </c>
      <c r="AS27" s="486">
        <v>1.4330000000000001</v>
      </c>
      <c r="AT27" s="486"/>
      <c r="AU27" s="486"/>
      <c r="AV27" s="486"/>
      <c r="AW27" s="486"/>
      <c r="AX27" s="486"/>
      <c r="AY27" s="486"/>
      <c r="AZ27" s="486"/>
      <c r="BA27" s="486"/>
      <c r="BB27" s="486"/>
      <c r="BC27" s="486"/>
      <c r="BD27" s="486"/>
      <c r="BE27" s="486"/>
      <c r="BF27" s="486"/>
      <c r="BG27" s="486"/>
      <c r="BH27" s="486"/>
      <c r="BI27" s="486"/>
      <c r="BJ27" s="486"/>
      <c r="BK27" s="486"/>
      <c r="BL27" s="486"/>
    </row>
    <row r="28" spans="1:64">
      <c r="A28" s="486" t="s">
        <v>647</v>
      </c>
      <c r="B28" s="486" t="s">
        <v>71</v>
      </c>
      <c r="C28" s="486" t="s">
        <v>150</v>
      </c>
      <c r="D28" s="486" t="s">
        <v>151</v>
      </c>
      <c r="E28" s="486" t="s">
        <v>67</v>
      </c>
      <c r="F28" s="486">
        <v>2010</v>
      </c>
      <c r="G28" s="486"/>
      <c r="H28" s="486">
        <v>245</v>
      </c>
      <c r="I28" s="486">
        <v>0.1</v>
      </c>
      <c r="J28" s="486"/>
      <c r="K28" s="486"/>
      <c r="L28" s="486" t="s">
        <v>15</v>
      </c>
      <c r="M28" s="486">
        <v>60</v>
      </c>
      <c r="N28" s="486">
        <v>1</v>
      </c>
      <c r="O28" s="486">
        <v>1000</v>
      </c>
      <c r="P28" s="486">
        <v>25</v>
      </c>
      <c r="Q28" s="486">
        <v>30.3</v>
      </c>
      <c r="R28" s="486">
        <v>8.09</v>
      </c>
      <c r="S28" s="486">
        <v>37.4</v>
      </c>
      <c r="T28" s="486">
        <v>8.61</v>
      </c>
      <c r="U28" s="486">
        <v>5.2</v>
      </c>
      <c r="V28" s="486">
        <v>-145.54</v>
      </c>
      <c r="W28" s="486">
        <v>-0.45</v>
      </c>
      <c r="X28" s="486">
        <v>1200</v>
      </c>
      <c r="Y28" s="486">
        <v>5.5</v>
      </c>
      <c r="Z28" s="486">
        <v>300</v>
      </c>
      <c r="AA28" s="486">
        <v>0.22</v>
      </c>
      <c r="AB28" s="486"/>
      <c r="AC28" s="486"/>
      <c r="AD28" s="486"/>
      <c r="AE28" s="486"/>
      <c r="AF28" s="486"/>
      <c r="AG28" s="486"/>
      <c r="AH28" s="486"/>
      <c r="AI28" s="486">
        <v>1000</v>
      </c>
      <c r="AJ28" s="486">
        <v>3</v>
      </c>
      <c r="AK28" s="486">
        <v>-0.7</v>
      </c>
      <c r="AL28" s="486">
        <v>10.33</v>
      </c>
      <c r="AM28" s="486">
        <v>1638</v>
      </c>
      <c r="AN28" s="486">
        <v>982</v>
      </c>
      <c r="AO28" s="486">
        <v>40</v>
      </c>
      <c r="AP28" s="486">
        <v>19.2</v>
      </c>
      <c r="AQ28" s="486">
        <v>1.609</v>
      </c>
      <c r="AR28" s="486">
        <v>238.9</v>
      </c>
      <c r="AS28" s="486">
        <v>1.4330000000000001</v>
      </c>
      <c r="AT28" s="486"/>
      <c r="AU28" s="486"/>
      <c r="AV28" s="486"/>
      <c r="AW28" s="486"/>
      <c r="AX28" s="486"/>
      <c r="AY28" s="486"/>
      <c r="AZ28" s="486"/>
      <c r="BA28" s="486"/>
      <c r="BB28" s="486"/>
      <c r="BC28" s="486"/>
      <c r="BD28" s="486"/>
      <c r="BE28" s="486"/>
      <c r="BF28" s="486"/>
      <c r="BG28" s="486"/>
      <c r="BH28" s="486"/>
      <c r="BI28" s="486"/>
      <c r="BJ28" s="486"/>
      <c r="BK28" s="486"/>
      <c r="BL28" s="486"/>
    </row>
    <row r="29" spans="1:64">
      <c r="A29" s="486" t="s">
        <v>647</v>
      </c>
      <c r="B29" s="486" t="s">
        <v>71</v>
      </c>
      <c r="C29" s="486" t="s">
        <v>152</v>
      </c>
      <c r="D29" s="486" t="s">
        <v>153</v>
      </c>
      <c r="E29" s="486" t="s">
        <v>67</v>
      </c>
      <c r="F29" s="486">
        <v>2012</v>
      </c>
      <c r="G29" s="486"/>
      <c r="H29" s="486">
        <v>245</v>
      </c>
      <c r="I29" s="486">
        <v>0.1</v>
      </c>
      <c r="J29" s="486"/>
      <c r="K29" s="486"/>
      <c r="L29" s="486" t="s">
        <v>15</v>
      </c>
      <c r="M29" s="486">
        <v>60</v>
      </c>
      <c r="N29" s="486">
        <v>1</v>
      </c>
      <c r="O29" s="486">
        <v>1000</v>
      </c>
      <c r="P29" s="486">
        <v>25</v>
      </c>
      <c r="Q29" s="486">
        <v>30.3</v>
      </c>
      <c r="R29" s="486">
        <v>8.09</v>
      </c>
      <c r="S29" s="486">
        <v>37.4</v>
      </c>
      <c r="T29" s="486">
        <v>8.61</v>
      </c>
      <c r="U29" s="486">
        <v>6</v>
      </c>
      <c r="V29" s="486">
        <v>-147.63999999999999</v>
      </c>
      <c r="W29" s="486">
        <v>-0.45</v>
      </c>
      <c r="X29" s="486">
        <v>1200</v>
      </c>
      <c r="Y29" s="486">
        <v>5.5</v>
      </c>
      <c r="Z29" s="486">
        <v>300</v>
      </c>
      <c r="AA29" s="486">
        <v>0.22</v>
      </c>
      <c r="AB29" s="486"/>
      <c r="AC29" s="486"/>
      <c r="AD29" s="486"/>
      <c r="AE29" s="486"/>
      <c r="AF29" s="486"/>
      <c r="AG29" s="486"/>
      <c r="AH29" s="486"/>
      <c r="AI29" s="486">
        <v>1000</v>
      </c>
      <c r="AJ29" s="486">
        <v>3</v>
      </c>
      <c r="AK29" s="486">
        <v>-0.7</v>
      </c>
      <c r="AL29" s="486">
        <v>10.33</v>
      </c>
      <c r="AM29" s="486">
        <v>1638</v>
      </c>
      <c r="AN29" s="486">
        <v>982</v>
      </c>
      <c r="AO29" s="486">
        <v>40</v>
      </c>
      <c r="AP29" s="486">
        <v>20</v>
      </c>
      <c r="AQ29" s="486">
        <v>1.609</v>
      </c>
      <c r="AR29" s="486">
        <v>238.9</v>
      </c>
      <c r="AS29" s="486">
        <v>1.4330000000000001</v>
      </c>
      <c r="AT29" s="486"/>
      <c r="AU29" s="486"/>
      <c r="AV29" s="486"/>
      <c r="AW29" s="486"/>
      <c r="AX29" s="486"/>
      <c r="AY29" s="486"/>
      <c r="AZ29" s="486"/>
      <c r="BA29" s="486"/>
      <c r="BB29" s="486"/>
      <c r="BC29" s="486"/>
      <c r="BD29" s="486"/>
      <c r="BE29" s="486"/>
      <c r="BF29" s="486"/>
      <c r="BG29" s="486"/>
      <c r="BH29" s="486"/>
      <c r="BI29" s="486"/>
      <c r="BJ29" s="486"/>
      <c r="BK29" s="486"/>
      <c r="BL29" s="486"/>
    </row>
    <row r="30" spans="1:64">
      <c r="A30" s="486" t="s">
        <v>647</v>
      </c>
      <c r="B30" s="486" t="s">
        <v>71</v>
      </c>
      <c r="C30" s="486" t="s">
        <v>154</v>
      </c>
      <c r="D30" s="486" t="s">
        <v>155</v>
      </c>
      <c r="E30" s="486" t="s">
        <v>67</v>
      </c>
      <c r="F30" s="486">
        <v>2010</v>
      </c>
      <c r="G30" s="486"/>
      <c r="H30" s="486">
        <v>250</v>
      </c>
      <c r="I30" s="486">
        <v>0.1</v>
      </c>
      <c r="J30" s="486"/>
      <c r="K30" s="486"/>
      <c r="L30" s="486" t="s">
        <v>15</v>
      </c>
      <c r="M30" s="486">
        <v>60</v>
      </c>
      <c r="N30" s="486">
        <v>1</v>
      </c>
      <c r="O30" s="486">
        <v>1000</v>
      </c>
      <c r="P30" s="486">
        <v>25</v>
      </c>
      <c r="Q30" s="486">
        <v>30.4</v>
      </c>
      <c r="R30" s="486">
        <v>8.2200000000000006</v>
      </c>
      <c r="S30" s="486">
        <v>37.5</v>
      </c>
      <c r="T30" s="486">
        <v>8.74</v>
      </c>
      <c r="U30" s="486">
        <v>5.2</v>
      </c>
      <c r="V30" s="486">
        <v>-146</v>
      </c>
      <c r="W30" s="486">
        <v>-0.45</v>
      </c>
      <c r="X30" s="486">
        <v>1200</v>
      </c>
      <c r="Y30" s="486">
        <v>5.5</v>
      </c>
      <c r="Z30" s="486">
        <v>300</v>
      </c>
      <c r="AA30" s="486">
        <v>0.21</v>
      </c>
      <c r="AB30" s="486"/>
      <c r="AC30" s="486"/>
      <c r="AD30" s="486"/>
      <c r="AE30" s="486"/>
      <c r="AF30" s="486"/>
      <c r="AG30" s="486"/>
      <c r="AH30" s="486"/>
      <c r="AI30" s="486">
        <v>1000</v>
      </c>
      <c r="AJ30" s="486">
        <v>3</v>
      </c>
      <c r="AK30" s="486">
        <v>-0.7</v>
      </c>
      <c r="AL30" s="486">
        <v>10.49</v>
      </c>
      <c r="AM30" s="486">
        <v>1638</v>
      </c>
      <c r="AN30" s="486">
        <v>982</v>
      </c>
      <c r="AO30" s="486">
        <v>40</v>
      </c>
      <c r="AP30" s="486">
        <v>19.2</v>
      </c>
      <c r="AQ30" s="486">
        <v>1.609</v>
      </c>
      <c r="AR30" s="486">
        <v>238.9</v>
      </c>
      <c r="AS30" s="486">
        <v>1.4330000000000001</v>
      </c>
      <c r="AT30" s="486"/>
      <c r="AU30" s="486"/>
      <c r="AV30" s="486"/>
      <c r="AW30" s="486"/>
      <c r="AX30" s="486"/>
      <c r="AY30" s="486"/>
      <c r="AZ30" s="486"/>
      <c r="BA30" s="486"/>
      <c r="BB30" s="486"/>
      <c r="BC30" s="486"/>
      <c r="BD30" s="486"/>
      <c r="BE30" s="486"/>
      <c r="BF30" s="486"/>
      <c r="BG30" s="486"/>
      <c r="BH30" s="486"/>
      <c r="BI30" s="486"/>
      <c r="BJ30" s="486"/>
      <c r="BK30" s="486"/>
      <c r="BL30" s="486"/>
    </row>
    <row r="31" spans="1:64">
      <c r="A31" s="486" t="s">
        <v>647</v>
      </c>
      <c r="B31" s="486" t="s">
        <v>71</v>
      </c>
      <c r="C31" s="486" t="s">
        <v>156</v>
      </c>
      <c r="D31" s="486" t="s">
        <v>157</v>
      </c>
      <c r="E31" s="486" t="s">
        <v>67</v>
      </c>
      <c r="F31" s="486">
        <v>2012</v>
      </c>
      <c r="G31" s="486"/>
      <c r="H31" s="486">
        <v>250</v>
      </c>
      <c r="I31" s="486">
        <v>0.1</v>
      </c>
      <c r="J31" s="486"/>
      <c r="K31" s="486"/>
      <c r="L31" s="486" t="s">
        <v>15</v>
      </c>
      <c r="M31" s="486">
        <v>60</v>
      </c>
      <c r="N31" s="486">
        <v>1</v>
      </c>
      <c r="O31" s="486">
        <v>1000</v>
      </c>
      <c r="P31" s="486">
        <v>25</v>
      </c>
      <c r="Q31" s="486">
        <v>30.4</v>
      </c>
      <c r="R31" s="486">
        <v>8.2200000000000006</v>
      </c>
      <c r="S31" s="486">
        <v>37.5</v>
      </c>
      <c r="T31" s="486">
        <v>8.74</v>
      </c>
      <c r="U31" s="486">
        <v>6.1</v>
      </c>
      <c r="V31" s="486">
        <v>-148.44</v>
      </c>
      <c r="W31" s="486">
        <v>-0.45</v>
      </c>
      <c r="X31" s="486">
        <v>1200</v>
      </c>
      <c r="Y31" s="486">
        <v>5.5</v>
      </c>
      <c r="Z31" s="486">
        <v>300</v>
      </c>
      <c r="AA31" s="486">
        <v>0.21</v>
      </c>
      <c r="AB31" s="486"/>
      <c r="AC31" s="486"/>
      <c r="AD31" s="486"/>
      <c r="AE31" s="486"/>
      <c r="AF31" s="486"/>
      <c r="AG31" s="486"/>
      <c r="AH31" s="486"/>
      <c r="AI31" s="486">
        <v>1000</v>
      </c>
      <c r="AJ31" s="486">
        <v>3</v>
      </c>
      <c r="AK31" s="486">
        <v>-0.7</v>
      </c>
      <c r="AL31" s="486">
        <v>10.49</v>
      </c>
      <c r="AM31" s="486">
        <v>1638</v>
      </c>
      <c r="AN31" s="486">
        <v>982</v>
      </c>
      <c r="AO31" s="486">
        <v>40</v>
      </c>
      <c r="AP31" s="486">
        <v>20</v>
      </c>
      <c r="AQ31" s="486">
        <v>1.609</v>
      </c>
      <c r="AR31" s="486">
        <v>238.9</v>
      </c>
      <c r="AS31" s="486">
        <v>1.4330000000000001</v>
      </c>
      <c r="AT31" s="486"/>
      <c r="AU31" s="486"/>
      <c r="AV31" s="486"/>
      <c r="AW31" s="486"/>
      <c r="AX31" s="486"/>
      <c r="AY31" s="486"/>
      <c r="AZ31" s="486"/>
      <c r="BA31" s="486"/>
      <c r="BB31" s="486"/>
      <c r="BC31" s="486"/>
      <c r="BD31" s="486"/>
      <c r="BE31" s="486"/>
      <c r="BF31" s="486"/>
      <c r="BG31" s="486"/>
      <c r="BH31" s="486"/>
      <c r="BI31" s="486"/>
      <c r="BJ31" s="486"/>
      <c r="BK31" s="486"/>
      <c r="BL31" s="486"/>
    </row>
    <row r="32" spans="1:64">
      <c r="A32" s="486" t="s">
        <v>647</v>
      </c>
      <c r="B32" s="486" t="s">
        <v>71</v>
      </c>
      <c r="C32" s="486" t="s">
        <v>158</v>
      </c>
      <c r="D32" s="486" t="s">
        <v>159</v>
      </c>
      <c r="E32" s="486" t="s">
        <v>67</v>
      </c>
      <c r="F32" s="486">
        <v>2012</v>
      </c>
      <c r="G32" s="486"/>
      <c r="H32" s="486">
        <v>255</v>
      </c>
      <c r="I32" s="486">
        <v>0.1</v>
      </c>
      <c r="J32" s="486"/>
      <c r="K32" s="486"/>
      <c r="L32" s="486" t="s">
        <v>15</v>
      </c>
      <c r="M32" s="486">
        <v>60</v>
      </c>
      <c r="N32" s="486">
        <v>1</v>
      </c>
      <c r="O32" s="486">
        <v>1000</v>
      </c>
      <c r="P32" s="486">
        <v>25</v>
      </c>
      <c r="Q32" s="486">
        <v>30.5</v>
      </c>
      <c r="R32" s="486">
        <v>8.35</v>
      </c>
      <c r="S32" s="486">
        <v>37.700000000000003</v>
      </c>
      <c r="T32" s="486">
        <v>8.8699999999999992</v>
      </c>
      <c r="U32" s="486">
        <v>6.2</v>
      </c>
      <c r="V32" s="486">
        <v>-149.24</v>
      </c>
      <c r="W32" s="486">
        <v>-0.45</v>
      </c>
      <c r="X32" s="486">
        <v>2000</v>
      </c>
      <c r="Y32" s="486">
        <v>5.5</v>
      </c>
      <c r="Z32" s="486">
        <v>300</v>
      </c>
      <c r="AA32" s="486">
        <v>0.22</v>
      </c>
      <c r="AB32" s="486"/>
      <c r="AC32" s="486"/>
      <c r="AD32" s="486"/>
      <c r="AE32" s="486"/>
      <c r="AF32" s="486"/>
      <c r="AG32" s="486"/>
      <c r="AH32" s="486"/>
      <c r="AI32" s="486">
        <v>1000</v>
      </c>
      <c r="AJ32" s="486">
        <v>3</v>
      </c>
      <c r="AK32" s="486">
        <v>-0.7</v>
      </c>
      <c r="AL32" s="486">
        <v>10.65</v>
      </c>
      <c r="AM32" s="486">
        <v>1638</v>
      </c>
      <c r="AN32" s="486">
        <v>982</v>
      </c>
      <c r="AO32" s="486">
        <v>40</v>
      </c>
      <c r="AP32" s="486">
        <v>20</v>
      </c>
      <c r="AQ32" s="486">
        <v>1.609</v>
      </c>
      <c r="AR32" s="486">
        <v>238.9</v>
      </c>
      <c r="AS32" s="486">
        <v>1.4330000000000001</v>
      </c>
      <c r="AT32" s="486"/>
      <c r="AU32" s="486"/>
      <c r="AV32" s="486"/>
      <c r="AW32" s="486"/>
      <c r="AX32" s="486"/>
      <c r="AY32" s="486"/>
      <c r="AZ32" s="486"/>
      <c r="BA32" s="486"/>
      <c r="BB32" s="486"/>
      <c r="BC32" s="486"/>
      <c r="BD32" s="486"/>
      <c r="BE32" s="486"/>
      <c r="BF32" s="486"/>
      <c r="BG32" s="486"/>
      <c r="BH32" s="486"/>
      <c r="BI32" s="486"/>
      <c r="BJ32" s="486"/>
      <c r="BK32" s="486"/>
      <c r="BL32" s="486"/>
    </row>
    <row r="33" spans="1:64">
      <c r="A33" s="486" t="s">
        <v>647</v>
      </c>
      <c r="B33" s="486" t="s">
        <v>71</v>
      </c>
      <c r="C33" s="486" t="s">
        <v>160</v>
      </c>
      <c r="D33" s="486" t="s">
        <v>161</v>
      </c>
      <c r="E33" s="486" t="s">
        <v>67</v>
      </c>
      <c r="F33" s="486">
        <v>2012</v>
      </c>
      <c r="G33" s="486"/>
      <c r="H33" s="486">
        <v>255</v>
      </c>
      <c r="I33" s="486">
        <v>0.1</v>
      </c>
      <c r="J33" s="486"/>
      <c r="K33" s="486"/>
      <c r="L33" s="486" t="s">
        <v>15</v>
      </c>
      <c r="M33" s="486">
        <v>96</v>
      </c>
      <c r="N33" s="486">
        <v>1</v>
      </c>
      <c r="O33" s="486">
        <v>1000</v>
      </c>
      <c r="P33" s="486">
        <v>25</v>
      </c>
      <c r="Q33" s="486">
        <v>49</v>
      </c>
      <c r="R33" s="486">
        <v>5.21</v>
      </c>
      <c r="S33" s="486">
        <v>59.8</v>
      </c>
      <c r="T33" s="486">
        <v>5.55</v>
      </c>
      <c r="U33" s="486">
        <v>3.3</v>
      </c>
      <c r="V33" s="486">
        <v>-234.58</v>
      </c>
      <c r="W33" s="486">
        <v>-0.45</v>
      </c>
      <c r="X33" s="486">
        <v>3000</v>
      </c>
      <c r="Y33" s="486">
        <v>5.5</v>
      </c>
      <c r="Z33" s="486">
        <v>700</v>
      </c>
      <c r="AA33" s="486">
        <v>0.44</v>
      </c>
      <c r="AB33" s="486"/>
      <c r="AC33" s="486"/>
      <c r="AD33" s="486"/>
      <c r="AE33" s="486"/>
      <c r="AF33" s="486"/>
      <c r="AG33" s="486"/>
      <c r="AH33" s="486"/>
      <c r="AI33" s="486">
        <v>1000</v>
      </c>
      <c r="AJ33" s="486">
        <v>4</v>
      </c>
      <c r="AK33" s="486">
        <v>-0.7</v>
      </c>
      <c r="AL33" s="486">
        <v>6.59</v>
      </c>
      <c r="AM33" s="486">
        <v>1602</v>
      </c>
      <c r="AN33" s="486">
        <v>1061</v>
      </c>
      <c r="AO33" s="486">
        <v>40</v>
      </c>
      <c r="AP33" s="486">
        <v>21</v>
      </c>
      <c r="AQ33" s="486">
        <v>1.7</v>
      </c>
      <c r="AR33" s="486">
        <v>148.6</v>
      </c>
      <c r="AS33" s="486">
        <v>1.427</v>
      </c>
      <c r="AT33" s="486"/>
      <c r="AU33" s="486"/>
      <c r="AV33" s="486"/>
      <c r="AW33" s="486"/>
      <c r="AX33" s="486"/>
      <c r="AY33" s="486"/>
      <c r="AZ33" s="486"/>
      <c r="BA33" s="486"/>
      <c r="BB33" s="486"/>
      <c r="BC33" s="486"/>
      <c r="BD33" s="486"/>
      <c r="BE33" s="486"/>
      <c r="BF33" s="486"/>
      <c r="BG33" s="486"/>
      <c r="BH33" s="486"/>
      <c r="BI33" s="486"/>
      <c r="BJ33" s="486"/>
      <c r="BK33" s="486"/>
      <c r="BL33" s="486"/>
    </row>
    <row r="34" spans="1:64">
      <c r="A34" s="486" t="s">
        <v>647</v>
      </c>
      <c r="B34" s="486" t="s">
        <v>71</v>
      </c>
      <c r="C34" s="486" t="s">
        <v>162</v>
      </c>
      <c r="D34" s="486" t="s">
        <v>163</v>
      </c>
      <c r="E34" s="486" t="s">
        <v>67</v>
      </c>
      <c r="F34" s="486">
        <v>2011</v>
      </c>
      <c r="G34" s="486"/>
      <c r="H34" s="486">
        <v>255</v>
      </c>
      <c r="I34" s="486">
        <v>0.1</v>
      </c>
      <c r="J34" s="486"/>
      <c r="K34" s="486"/>
      <c r="L34" s="486" t="s">
        <v>15</v>
      </c>
      <c r="M34" s="486">
        <v>60</v>
      </c>
      <c r="N34" s="486">
        <v>1</v>
      </c>
      <c r="O34" s="486">
        <v>1000</v>
      </c>
      <c r="P34" s="486">
        <v>25</v>
      </c>
      <c r="Q34" s="486">
        <v>30.5</v>
      </c>
      <c r="R34" s="486">
        <v>8.35</v>
      </c>
      <c r="S34" s="486">
        <v>37.700000000000003</v>
      </c>
      <c r="T34" s="486">
        <v>8.8699999999999992</v>
      </c>
      <c r="U34" s="486">
        <v>5.3</v>
      </c>
      <c r="V34" s="486">
        <v>-145.69999999999999</v>
      </c>
      <c r="W34" s="486">
        <v>-0.45</v>
      </c>
      <c r="X34" s="486">
        <v>1200</v>
      </c>
      <c r="Y34" s="486">
        <v>5.5</v>
      </c>
      <c r="Z34" s="486">
        <v>300</v>
      </c>
      <c r="AA34" s="486">
        <v>0.22</v>
      </c>
      <c r="AB34" s="486"/>
      <c r="AC34" s="486"/>
      <c r="AD34" s="486"/>
      <c r="AE34" s="486"/>
      <c r="AF34" s="486"/>
      <c r="AG34" s="486"/>
      <c r="AH34" s="486"/>
      <c r="AI34" s="486">
        <v>1000</v>
      </c>
      <c r="AJ34" s="486">
        <v>3</v>
      </c>
      <c r="AK34" s="486">
        <v>-0.7</v>
      </c>
      <c r="AL34" s="486">
        <v>3.92</v>
      </c>
      <c r="AM34" s="486">
        <v>1638</v>
      </c>
      <c r="AN34" s="486">
        <v>982</v>
      </c>
      <c r="AO34" s="486">
        <v>40</v>
      </c>
      <c r="AP34" s="486">
        <v>19.2</v>
      </c>
      <c r="AQ34" s="486">
        <v>1.609</v>
      </c>
      <c r="AR34" s="486">
        <v>238.9</v>
      </c>
      <c r="AS34" s="486">
        <v>1.4330000000000001</v>
      </c>
      <c r="AT34" s="486"/>
      <c r="AU34" s="486"/>
      <c r="AV34" s="486"/>
      <c r="AW34" s="486"/>
      <c r="AX34" s="486"/>
      <c r="AY34" s="486"/>
      <c r="AZ34" s="486"/>
      <c r="BA34" s="486"/>
      <c r="BB34" s="486"/>
      <c r="BC34" s="486"/>
      <c r="BD34" s="486"/>
      <c r="BE34" s="486"/>
      <c r="BF34" s="486"/>
      <c r="BG34" s="486"/>
      <c r="BH34" s="486"/>
      <c r="BI34" s="486"/>
      <c r="BJ34" s="486"/>
      <c r="BK34" s="486"/>
      <c r="BL34" s="486"/>
    </row>
    <row r="35" spans="1:64">
      <c r="A35" s="486" t="s">
        <v>647</v>
      </c>
      <c r="B35" s="486" t="s">
        <v>71</v>
      </c>
      <c r="C35" s="486" t="s">
        <v>164</v>
      </c>
      <c r="D35" s="486" t="s">
        <v>165</v>
      </c>
      <c r="E35" s="486" t="s">
        <v>67</v>
      </c>
      <c r="F35" s="486">
        <v>2012</v>
      </c>
      <c r="G35" s="486"/>
      <c r="H35" s="486">
        <v>260</v>
      </c>
      <c r="I35" s="486">
        <v>0.1</v>
      </c>
      <c r="J35" s="486"/>
      <c r="K35" s="486"/>
      <c r="L35" s="486" t="s">
        <v>15</v>
      </c>
      <c r="M35" s="486">
        <v>60</v>
      </c>
      <c r="N35" s="486">
        <v>1</v>
      </c>
      <c r="O35" s="486">
        <v>1000</v>
      </c>
      <c r="P35" s="486">
        <v>25</v>
      </c>
      <c r="Q35" s="486">
        <v>30.7</v>
      </c>
      <c r="R35" s="486">
        <v>8.48</v>
      </c>
      <c r="S35" s="486">
        <v>37.799999999999997</v>
      </c>
      <c r="T35" s="486">
        <v>8.99</v>
      </c>
      <c r="U35" s="486">
        <v>6.3</v>
      </c>
      <c r="V35" s="486">
        <v>-150.91999999999999</v>
      </c>
      <c r="W35" s="486">
        <v>-0.45</v>
      </c>
      <c r="X35" s="486">
        <v>1200</v>
      </c>
      <c r="Y35" s="486">
        <v>5.5</v>
      </c>
      <c r="Z35" s="486">
        <v>300</v>
      </c>
      <c r="AA35" s="486">
        <v>0.19</v>
      </c>
      <c r="AB35" s="486"/>
      <c r="AC35" s="486"/>
      <c r="AD35" s="486"/>
      <c r="AE35" s="486"/>
      <c r="AF35" s="486"/>
      <c r="AG35" s="486"/>
      <c r="AH35" s="486"/>
      <c r="AI35" s="486">
        <v>1000</v>
      </c>
      <c r="AJ35" s="486">
        <v>3</v>
      </c>
      <c r="AK35" s="486">
        <v>-0.7</v>
      </c>
      <c r="AL35" s="486">
        <v>10.94</v>
      </c>
      <c r="AM35" s="486">
        <v>1638</v>
      </c>
      <c r="AN35" s="486">
        <v>982</v>
      </c>
      <c r="AO35" s="486">
        <v>40</v>
      </c>
      <c r="AP35" s="486">
        <v>20</v>
      </c>
      <c r="AQ35" s="486">
        <v>1.609</v>
      </c>
      <c r="AR35" s="486">
        <v>238.9</v>
      </c>
      <c r="AS35" s="486">
        <v>1.4330000000000001</v>
      </c>
      <c r="AT35" s="486"/>
      <c r="AU35" s="486"/>
      <c r="AV35" s="486"/>
      <c r="AW35" s="486"/>
      <c r="AX35" s="486"/>
      <c r="AY35" s="486"/>
      <c r="AZ35" s="486"/>
      <c r="BA35" s="486"/>
      <c r="BB35" s="486"/>
      <c r="BC35" s="486"/>
      <c r="BD35" s="486"/>
      <c r="BE35" s="486"/>
      <c r="BF35" s="486"/>
      <c r="BG35" s="486"/>
      <c r="BH35" s="486"/>
      <c r="BI35" s="486"/>
      <c r="BJ35" s="486"/>
      <c r="BK35" s="486"/>
      <c r="BL35" s="486"/>
    </row>
    <row r="36" spans="1:64">
      <c r="A36" s="486" t="s">
        <v>647</v>
      </c>
      <c r="B36" s="486" t="s">
        <v>71</v>
      </c>
      <c r="C36" s="486" t="s">
        <v>166</v>
      </c>
      <c r="D36" s="486" t="s">
        <v>167</v>
      </c>
      <c r="E36" s="486" t="s">
        <v>67</v>
      </c>
      <c r="F36" s="486">
        <v>2012</v>
      </c>
      <c r="G36" s="486"/>
      <c r="H36" s="486">
        <v>260</v>
      </c>
      <c r="I36" s="486">
        <v>0.1</v>
      </c>
      <c r="J36" s="486"/>
      <c r="K36" s="486"/>
      <c r="L36" s="486" t="s">
        <v>15</v>
      </c>
      <c r="M36" s="486">
        <v>96</v>
      </c>
      <c r="N36" s="486">
        <v>1</v>
      </c>
      <c r="O36" s="486">
        <v>1000</v>
      </c>
      <c r="P36" s="486">
        <v>25</v>
      </c>
      <c r="Q36" s="486">
        <v>49.3</v>
      </c>
      <c r="R36" s="486">
        <v>5.27</v>
      </c>
      <c r="S36" s="486">
        <v>60</v>
      </c>
      <c r="T36" s="486">
        <v>5.62</v>
      </c>
      <c r="U36" s="486">
        <v>3.3</v>
      </c>
      <c r="V36" s="486">
        <v>-234.56</v>
      </c>
      <c r="W36" s="486">
        <v>-0.45</v>
      </c>
      <c r="X36" s="486">
        <v>3000</v>
      </c>
      <c r="Y36" s="486">
        <v>5.5</v>
      </c>
      <c r="Z36" s="486">
        <v>700</v>
      </c>
      <c r="AA36" s="486">
        <v>0.42</v>
      </c>
      <c r="AB36" s="486"/>
      <c r="AC36" s="486"/>
      <c r="AD36" s="486"/>
      <c r="AE36" s="486"/>
      <c r="AF36" s="486"/>
      <c r="AG36" s="486"/>
      <c r="AH36" s="486"/>
      <c r="AI36" s="486">
        <v>1000</v>
      </c>
      <c r="AJ36" s="486">
        <v>4</v>
      </c>
      <c r="AK36" s="486">
        <v>-0.7</v>
      </c>
      <c r="AL36" s="486">
        <v>6.59</v>
      </c>
      <c r="AM36" s="486">
        <v>1602</v>
      </c>
      <c r="AN36" s="486">
        <v>1061</v>
      </c>
      <c r="AO36" s="486">
        <v>40</v>
      </c>
      <c r="AP36" s="486">
        <v>21</v>
      </c>
      <c r="AQ36" s="486">
        <v>1.7</v>
      </c>
      <c r="AR36" s="486">
        <v>148.6</v>
      </c>
      <c r="AS36" s="486">
        <v>1.427</v>
      </c>
      <c r="AT36" s="486"/>
      <c r="AU36" s="486"/>
      <c r="AV36" s="486"/>
      <c r="AW36" s="486"/>
      <c r="AX36" s="486"/>
      <c r="AY36" s="486"/>
      <c r="AZ36" s="486"/>
      <c r="BA36" s="486"/>
      <c r="BB36" s="486"/>
      <c r="BC36" s="486"/>
      <c r="BD36" s="486"/>
      <c r="BE36" s="486"/>
      <c r="BF36" s="486"/>
      <c r="BG36" s="486"/>
      <c r="BH36" s="486"/>
      <c r="BI36" s="486"/>
      <c r="BJ36" s="486"/>
      <c r="BK36" s="486"/>
      <c r="BL36" s="486"/>
    </row>
    <row r="37" spans="1:64">
      <c r="A37" s="486" t="s">
        <v>647</v>
      </c>
      <c r="B37" s="486" t="s">
        <v>71</v>
      </c>
      <c r="C37" s="486" t="s">
        <v>168</v>
      </c>
      <c r="D37" s="486" t="s">
        <v>169</v>
      </c>
      <c r="E37" s="486" t="s">
        <v>67</v>
      </c>
      <c r="F37" s="486">
        <v>2011</v>
      </c>
      <c r="G37" s="486"/>
      <c r="H37" s="486">
        <v>260</v>
      </c>
      <c r="I37" s="486">
        <v>0.1</v>
      </c>
      <c r="J37" s="486"/>
      <c r="K37" s="486"/>
      <c r="L37" s="486" t="s">
        <v>15</v>
      </c>
      <c r="M37" s="486">
        <v>60</v>
      </c>
      <c r="N37" s="486">
        <v>1</v>
      </c>
      <c r="O37" s="486">
        <v>1000</v>
      </c>
      <c r="P37" s="486">
        <v>25</v>
      </c>
      <c r="Q37" s="486">
        <v>30.7</v>
      </c>
      <c r="R37" s="486">
        <v>8.48</v>
      </c>
      <c r="S37" s="486">
        <v>37.799999999999997</v>
      </c>
      <c r="T37" s="486">
        <v>8.99</v>
      </c>
      <c r="U37" s="486">
        <v>6.3</v>
      </c>
      <c r="V37" s="486">
        <v>-150.91999999999999</v>
      </c>
      <c r="W37" s="486">
        <v>-0.45</v>
      </c>
      <c r="X37" s="486">
        <v>1200</v>
      </c>
      <c r="Y37" s="486">
        <v>5.5</v>
      </c>
      <c r="Z37" s="486">
        <v>300</v>
      </c>
      <c r="AA37" s="486">
        <v>0.19</v>
      </c>
      <c r="AB37" s="486"/>
      <c r="AC37" s="486"/>
      <c r="AD37" s="486"/>
      <c r="AE37" s="486"/>
      <c r="AF37" s="486"/>
      <c r="AG37" s="486"/>
      <c r="AH37" s="486"/>
      <c r="AI37" s="486">
        <v>1000</v>
      </c>
      <c r="AJ37" s="486">
        <v>3</v>
      </c>
      <c r="AK37" s="486">
        <v>-0.7</v>
      </c>
      <c r="AL37" s="486">
        <v>10.94</v>
      </c>
      <c r="AM37" s="486">
        <v>1638</v>
      </c>
      <c r="AN37" s="486">
        <v>982</v>
      </c>
      <c r="AO37" s="486">
        <v>40</v>
      </c>
      <c r="AP37" s="486">
        <v>19.2</v>
      </c>
      <c r="AQ37" s="486">
        <v>1.609</v>
      </c>
      <c r="AR37" s="486">
        <v>238.9</v>
      </c>
      <c r="AS37" s="486">
        <v>1.4330000000000001</v>
      </c>
      <c r="AT37" s="486"/>
      <c r="AU37" s="486"/>
      <c r="AV37" s="486"/>
      <c r="AW37" s="486"/>
      <c r="AX37" s="486"/>
      <c r="AY37" s="486"/>
      <c r="AZ37" s="486"/>
      <c r="BA37" s="486"/>
      <c r="BB37" s="486"/>
      <c r="BC37" s="486"/>
      <c r="BD37" s="486"/>
      <c r="BE37" s="486"/>
      <c r="BF37" s="486"/>
      <c r="BG37" s="486"/>
      <c r="BH37" s="486"/>
      <c r="BI37" s="486"/>
      <c r="BJ37" s="486"/>
      <c r="BK37" s="486"/>
      <c r="BL37" s="486"/>
    </row>
    <row r="38" spans="1:64">
      <c r="A38" s="486" t="s">
        <v>647</v>
      </c>
      <c r="B38" s="486" t="s">
        <v>71</v>
      </c>
      <c r="C38" s="486" t="s">
        <v>170</v>
      </c>
      <c r="D38" s="486" t="s">
        <v>171</v>
      </c>
      <c r="E38" s="486" t="s">
        <v>67</v>
      </c>
      <c r="F38" s="486">
        <v>2010</v>
      </c>
      <c r="G38" s="486"/>
      <c r="H38" s="486">
        <v>265</v>
      </c>
      <c r="I38" s="486">
        <v>0.1</v>
      </c>
      <c r="J38" s="486"/>
      <c r="K38" s="486"/>
      <c r="L38" s="486" t="s">
        <v>15</v>
      </c>
      <c r="M38" s="486">
        <v>72</v>
      </c>
      <c r="N38" s="486">
        <v>1</v>
      </c>
      <c r="O38" s="486">
        <v>1000</v>
      </c>
      <c r="P38" s="486">
        <v>25</v>
      </c>
      <c r="Q38" s="486">
        <v>35.5</v>
      </c>
      <c r="R38" s="486">
        <v>7.47</v>
      </c>
      <c r="S38" s="486">
        <v>44.3</v>
      </c>
      <c r="T38" s="486">
        <v>7.98</v>
      </c>
      <c r="U38" s="486">
        <v>4.8</v>
      </c>
      <c r="V38" s="486">
        <v>-167.42</v>
      </c>
      <c r="W38" s="486">
        <v>-0.45</v>
      </c>
      <c r="X38" s="486">
        <v>1400</v>
      </c>
      <c r="Y38" s="486">
        <v>5.5</v>
      </c>
      <c r="Z38" s="486">
        <v>350</v>
      </c>
      <c r="AA38" s="486">
        <v>0.34</v>
      </c>
      <c r="AB38" s="486"/>
      <c r="AC38" s="486"/>
      <c r="AD38" s="486"/>
      <c r="AE38" s="486"/>
      <c r="AF38" s="486"/>
      <c r="AG38" s="486"/>
      <c r="AH38" s="486"/>
      <c r="AI38" s="486">
        <v>1000</v>
      </c>
      <c r="AJ38" s="486">
        <v>3</v>
      </c>
      <c r="AK38" s="486">
        <v>-0.7</v>
      </c>
      <c r="AL38" s="486">
        <v>9.58</v>
      </c>
      <c r="AM38" s="486">
        <v>1954</v>
      </c>
      <c r="AN38" s="486">
        <v>982</v>
      </c>
      <c r="AO38" s="486">
        <v>40</v>
      </c>
      <c r="AP38" s="486">
        <v>27</v>
      </c>
      <c r="AQ38" s="486">
        <v>1.919</v>
      </c>
      <c r="AR38" s="486">
        <v>238.9</v>
      </c>
      <c r="AS38" s="486">
        <v>1.72</v>
      </c>
      <c r="AT38" s="486"/>
      <c r="AU38" s="486"/>
      <c r="AV38" s="486"/>
      <c r="AW38" s="486"/>
      <c r="AX38" s="486"/>
      <c r="AY38" s="486"/>
      <c r="AZ38" s="486"/>
      <c r="BA38" s="486"/>
      <c r="BB38" s="486"/>
      <c r="BC38" s="486"/>
      <c r="BD38" s="486"/>
      <c r="BE38" s="486"/>
      <c r="BF38" s="486"/>
      <c r="BG38" s="486"/>
      <c r="BH38" s="486"/>
      <c r="BI38" s="486"/>
      <c r="BJ38" s="486"/>
      <c r="BK38" s="486"/>
      <c r="BL38" s="486"/>
    </row>
    <row r="39" spans="1:64">
      <c r="A39" s="486" t="s">
        <v>647</v>
      </c>
      <c r="B39" s="486" t="s">
        <v>71</v>
      </c>
      <c r="C39" s="486" t="s">
        <v>172</v>
      </c>
      <c r="D39" s="486" t="s">
        <v>173</v>
      </c>
      <c r="E39" s="486" t="s">
        <v>67</v>
      </c>
      <c r="F39" s="486">
        <v>2010</v>
      </c>
      <c r="G39" s="486"/>
      <c r="H39" s="486">
        <v>275</v>
      </c>
      <c r="I39" s="486">
        <v>0.1</v>
      </c>
      <c r="J39" s="486"/>
      <c r="K39" s="486"/>
      <c r="L39" s="486" t="s">
        <v>15</v>
      </c>
      <c r="M39" s="486">
        <v>72</v>
      </c>
      <c r="N39" s="486">
        <v>1</v>
      </c>
      <c r="O39" s="486">
        <v>1000</v>
      </c>
      <c r="P39" s="486">
        <v>25</v>
      </c>
      <c r="Q39" s="486">
        <v>35.799999999999997</v>
      </c>
      <c r="R39" s="486">
        <v>7.68</v>
      </c>
      <c r="S39" s="486">
        <v>44.5</v>
      </c>
      <c r="T39" s="486">
        <v>8.19</v>
      </c>
      <c r="U39" s="486">
        <v>4.9000000000000004</v>
      </c>
      <c r="V39" s="486">
        <v>-169.38</v>
      </c>
      <c r="W39" s="486">
        <v>-0.45</v>
      </c>
      <c r="X39" s="486">
        <v>1400</v>
      </c>
      <c r="Y39" s="486">
        <v>5.5</v>
      </c>
      <c r="Z39" s="486">
        <v>350</v>
      </c>
      <c r="AA39" s="486">
        <v>0.31</v>
      </c>
      <c r="AB39" s="486"/>
      <c r="AC39" s="486"/>
      <c r="AD39" s="486"/>
      <c r="AE39" s="486"/>
      <c r="AF39" s="486"/>
      <c r="AG39" s="486"/>
      <c r="AH39" s="486"/>
      <c r="AI39" s="486">
        <v>1000</v>
      </c>
      <c r="AJ39" s="486">
        <v>3</v>
      </c>
      <c r="AK39" s="486">
        <v>-0.7</v>
      </c>
      <c r="AL39" s="486">
        <v>9.83</v>
      </c>
      <c r="AM39" s="486">
        <v>1954</v>
      </c>
      <c r="AN39" s="486">
        <v>982</v>
      </c>
      <c r="AO39" s="486">
        <v>40</v>
      </c>
      <c r="AP39" s="486">
        <v>27</v>
      </c>
      <c r="AQ39" s="486">
        <v>1.919</v>
      </c>
      <c r="AR39" s="486">
        <v>238.9</v>
      </c>
      <c r="AS39" s="486">
        <v>1.72</v>
      </c>
      <c r="AT39" s="486"/>
      <c r="AU39" s="486"/>
      <c r="AV39" s="486"/>
      <c r="AW39" s="486"/>
      <c r="AX39" s="486"/>
      <c r="AY39" s="486"/>
      <c r="AZ39" s="486"/>
      <c r="BA39" s="486"/>
      <c r="BB39" s="486"/>
      <c r="BC39" s="486"/>
      <c r="BD39" s="486"/>
      <c r="BE39" s="486"/>
      <c r="BF39" s="486"/>
      <c r="BG39" s="486"/>
      <c r="BH39" s="486"/>
      <c r="BI39" s="486"/>
      <c r="BJ39" s="486"/>
      <c r="BK39" s="486"/>
      <c r="BL39" s="486"/>
    </row>
    <row r="40" spans="1:64">
      <c r="A40" s="486" t="s">
        <v>647</v>
      </c>
      <c r="B40" s="486" t="s">
        <v>71</v>
      </c>
      <c r="C40" s="486" t="s">
        <v>176</v>
      </c>
      <c r="D40" s="486" t="s">
        <v>177</v>
      </c>
      <c r="E40" s="486" t="s">
        <v>67</v>
      </c>
      <c r="F40" s="486">
        <v>2010</v>
      </c>
      <c r="G40" s="486"/>
      <c r="H40" s="486">
        <v>285</v>
      </c>
      <c r="I40" s="486">
        <v>0.1</v>
      </c>
      <c r="J40" s="486"/>
      <c r="K40" s="486"/>
      <c r="L40" s="486" t="s">
        <v>15</v>
      </c>
      <c r="M40" s="486">
        <v>72</v>
      </c>
      <c r="N40" s="486">
        <v>1</v>
      </c>
      <c r="O40" s="486">
        <v>1000</v>
      </c>
      <c r="P40" s="486">
        <v>25</v>
      </c>
      <c r="Q40" s="486">
        <v>36.1</v>
      </c>
      <c r="R40" s="486">
        <v>7.89</v>
      </c>
      <c r="S40" s="486">
        <v>44.7</v>
      </c>
      <c r="T40" s="486">
        <v>8.4</v>
      </c>
      <c r="U40" s="486">
        <v>5</v>
      </c>
      <c r="V40" s="486">
        <v>-171.57</v>
      </c>
      <c r="W40" s="486">
        <v>-0.45</v>
      </c>
      <c r="X40" s="486">
        <v>1400</v>
      </c>
      <c r="Y40" s="486">
        <v>5.5</v>
      </c>
      <c r="Z40" s="486">
        <v>350</v>
      </c>
      <c r="AA40" s="486">
        <v>0.28000000000000003</v>
      </c>
      <c r="AB40" s="486"/>
      <c r="AC40" s="486"/>
      <c r="AD40" s="486"/>
      <c r="AE40" s="486"/>
      <c r="AF40" s="486"/>
      <c r="AG40" s="486"/>
      <c r="AH40" s="486"/>
      <c r="AI40" s="486">
        <v>1000</v>
      </c>
      <c r="AJ40" s="486">
        <v>3</v>
      </c>
      <c r="AK40" s="486">
        <v>-0.7</v>
      </c>
      <c r="AL40" s="486">
        <v>10.08</v>
      </c>
      <c r="AM40" s="486">
        <v>1954</v>
      </c>
      <c r="AN40" s="486">
        <v>982</v>
      </c>
      <c r="AO40" s="486">
        <v>40</v>
      </c>
      <c r="AP40" s="486">
        <v>27</v>
      </c>
      <c r="AQ40" s="486">
        <v>1.919</v>
      </c>
      <c r="AR40" s="486">
        <v>238.9</v>
      </c>
      <c r="AS40" s="486">
        <v>1.72</v>
      </c>
      <c r="AT40" s="486"/>
      <c r="AU40" s="486"/>
      <c r="AV40" s="486"/>
      <c r="AW40" s="486"/>
      <c r="AX40" s="486"/>
      <c r="AY40" s="486"/>
      <c r="AZ40" s="486"/>
      <c r="BA40" s="486"/>
      <c r="BB40" s="486"/>
      <c r="BC40" s="486"/>
      <c r="BD40" s="486"/>
      <c r="BE40" s="486"/>
      <c r="BF40" s="486"/>
      <c r="BG40" s="486"/>
      <c r="BH40" s="486"/>
      <c r="BI40" s="486"/>
      <c r="BJ40" s="486"/>
      <c r="BK40" s="486"/>
      <c r="BL40" s="486"/>
    </row>
    <row r="41" spans="1:64">
      <c r="A41" s="486" t="s">
        <v>647</v>
      </c>
      <c r="B41" s="486" t="s">
        <v>71</v>
      </c>
      <c r="C41" s="486" t="s">
        <v>180</v>
      </c>
      <c r="D41" s="486" t="s">
        <v>181</v>
      </c>
      <c r="E41" s="486" t="s">
        <v>67</v>
      </c>
      <c r="F41" s="486">
        <v>2010</v>
      </c>
      <c r="G41" s="486"/>
      <c r="H41" s="486">
        <v>295</v>
      </c>
      <c r="I41" s="486">
        <v>0.1</v>
      </c>
      <c r="J41" s="486"/>
      <c r="K41" s="486"/>
      <c r="L41" s="486" t="s">
        <v>15</v>
      </c>
      <c r="M41" s="486">
        <v>72</v>
      </c>
      <c r="N41" s="486">
        <v>1</v>
      </c>
      <c r="O41" s="486">
        <v>1000</v>
      </c>
      <c r="P41" s="486">
        <v>25</v>
      </c>
      <c r="Q41" s="486">
        <v>36.4</v>
      </c>
      <c r="R41" s="486">
        <v>8.11</v>
      </c>
      <c r="S41" s="486">
        <v>44.9</v>
      </c>
      <c r="T41" s="486">
        <v>8.6300000000000008</v>
      </c>
      <c r="U41" s="486">
        <v>5.2</v>
      </c>
      <c r="V41" s="486">
        <v>-173.67</v>
      </c>
      <c r="W41" s="486">
        <v>-0.45</v>
      </c>
      <c r="X41" s="486">
        <v>1400</v>
      </c>
      <c r="Y41" s="486">
        <v>5.5</v>
      </c>
      <c r="Z41" s="486">
        <v>350</v>
      </c>
      <c r="AA41" s="486">
        <v>0.26</v>
      </c>
      <c r="AB41" s="486"/>
      <c r="AC41" s="486"/>
      <c r="AD41" s="486"/>
      <c r="AE41" s="486"/>
      <c r="AF41" s="486"/>
      <c r="AG41" s="486"/>
      <c r="AH41" s="486"/>
      <c r="AI41" s="486">
        <v>1000</v>
      </c>
      <c r="AJ41" s="486">
        <v>3</v>
      </c>
      <c r="AK41" s="486">
        <v>-0.7</v>
      </c>
      <c r="AL41" s="486">
        <v>10.36</v>
      </c>
      <c r="AM41" s="486">
        <v>1954</v>
      </c>
      <c r="AN41" s="486">
        <v>982</v>
      </c>
      <c r="AO41" s="486">
        <v>40</v>
      </c>
      <c r="AP41" s="486">
        <v>27</v>
      </c>
      <c r="AQ41" s="486">
        <v>1.919</v>
      </c>
      <c r="AR41" s="486">
        <v>238.9</v>
      </c>
      <c r="AS41" s="486">
        <v>1.72</v>
      </c>
      <c r="AT41" s="486"/>
      <c r="AU41" s="486"/>
      <c r="AV41" s="486"/>
      <c r="AW41" s="486"/>
      <c r="AX41" s="486"/>
      <c r="AY41" s="486"/>
      <c r="AZ41" s="486"/>
      <c r="BA41" s="486"/>
      <c r="BB41" s="486"/>
      <c r="BC41" s="486"/>
      <c r="BD41" s="486"/>
      <c r="BE41" s="486"/>
      <c r="BF41" s="486"/>
      <c r="BG41" s="486"/>
      <c r="BH41" s="486"/>
      <c r="BI41" s="486"/>
      <c r="BJ41" s="486"/>
      <c r="BK41" s="486"/>
      <c r="BL41" s="486"/>
    </row>
    <row r="42" spans="1:64">
      <c r="A42" s="486" t="s">
        <v>647</v>
      </c>
      <c r="B42" s="486" t="s">
        <v>71</v>
      </c>
      <c r="C42" s="486" t="s">
        <v>184</v>
      </c>
      <c r="D42" s="486" t="s">
        <v>185</v>
      </c>
      <c r="E42" s="486" t="s">
        <v>67</v>
      </c>
      <c r="F42" s="486">
        <v>2010</v>
      </c>
      <c r="G42" s="486"/>
      <c r="H42" s="486">
        <v>305</v>
      </c>
      <c r="I42" s="486">
        <v>0.1</v>
      </c>
      <c r="J42" s="486"/>
      <c r="K42" s="486"/>
      <c r="L42" s="486" t="s">
        <v>15</v>
      </c>
      <c r="M42" s="486">
        <v>72</v>
      </c>
      <c r="N42" s="486">
        <v>1</v>
      </c>
      <c r="O42" s="486">
        <v>1000</v>
      </c>
      <c r="P42" s="486">
        <v>25</v>
      </c>
      <c r="Q42" s="486">
        <v>36.6</v>
      </c>
      <c r="R42" s="486">
        <v>8.33</v>
      </c>
      <c r="S42" s="486">
        <v>45.2</v>
      </c>
      <c r="T42" s="486">
        <v>8.84</v>
      </c>
      <c r="U42" s="486">
        <v>5.3</v>
      </c>
      <c r="V42" s="486">
        <v>-175.36</v>
      </c>
      <c r="W42" s="486">
        <v>-0.45</v>
      </c>
      <c r="X42" s="486">
        <v>1400</v>
      </c>
      <c r="Y42" s="486">
        <v>5.5</v>
      </c>
      <c r="Z42" s="486">
        <v>350</v>
      </c>
      <c r="AA42" s="486">
        <v>0.25</v>
      </c>
      <c r="AB42" s="486"/>
      <c r="AC42" s="486"/>
      <c r="AD42" s="486"/>
      <c r="AE42" s="486"/>
      <c r="AF42" s="486"/>
      <c r="AG42" s="486"/>
      <c r="AH42" s="486"/>
      <c r="AI42" s="486">
        <v>1000</v>
      </c>
      <c r="AJ42" s="486">
        <v>3</v>
      </c>
      <c r="AK42" s="486">
        <v>-0.7</v>
      </c>
      <c r="AL42" s="486">
        <v>10.61</v>
      </c>
      <c r="AM42" s="486">
        <v>1954</v>
      </c>
      <c r="AN42" s="486">
        <v>982</v>
      </c>
      <c r="AO42" s="486">
        <v>40</v>
      </c>
      <c r="AP42" s="486">
        <v>27</v>
      </c>
      <c r="AQ42" s="486">
        <v>1.919</v>
      </c>
      <c r="AR42" s="486">
        <v>238.9</v>
      </c>
      <c r="AS42" s="486">
        <v>1.72</v>
      </c>
      <c r="AT42" s="486"/>
      <c r="AU42" s="486"/>
      <c r="AV42" s="486"/>
      <c r="AW42" s="486"/>
      <c r="AX42" s="486"/>
      <c r="AY42" s="486"/>
      <c r="AZ42" s="486"/>
      <c r="BA42" s="486"/>
      <c r="BB42" s="486"/>
      <c r="BC42" s="486"/>
      <c r="BD42" s="486"/>
      <c r="BE42" s="486"/>
      <c r="BF42" s="486"/>
      <c r="BG42" s="486"/>
      <c r="BH42" s="486"/>
      <c r="BI42" s="486"/>
      <c r="BJ42" s="486"/>
      <c r="BK42" s="486"/>
      <c r="BL42" s="486"/>
    </row>
    <row r="43" spans="1:64">
      <c r="A43" s="486" t="s">
        <v>647</v>
      </c>
      <c r="B43" s="486" t="s">
        <v>71</v>
      </c>
      <c r="C43" s="486" t="s">
        <v>192</v>
      </c>
      <c r="D43" s="486" t="s">
        <v>193</v>
      </c>
      <c r="E43" s="486" t="s">
        <v>67</v>
      </c>
      <c r="F43" s="486">
        <v>2010</v>
      </c>
      <c r="G43" s="486"/>
      <c r="H43" s="486">
        <v>160</v>
      </c>
      <c r="I43" s="486">
        <v>0.1</v>
      </c>
      <c r="J43" s="486"/>
      <c r="K43" s="486"/>
      <c r="L43" s="486" t="s">
        <v>66</v>
      </c>
      <c r="M43" s="486">
        <v>72</v>
      </c>
      <c r="N43" s="486">
        <v>1</v>
      </c>
      <c r="O43" s="486">
        <v>1000</v>
      </c>
      <c r="P43" s="486">
        <v>25</v>
      </c>
      <c r="Q43" s="486">
        <v>34.799999999999997</v>
      </c>
      <c r="R43" s="486">
        <v>4.5999999999999996</v>
      </c>
      <c r="S43" s="486">
        <v>43.4</v>
      </c>
      <c r="T43" s="486">
        <v>4.99</v>
      </c>
      <c r="U43" s="486">
        <v>3.2</v>
      </c>
      <c r="V43" s="486">
        <v>-154.51</v>
      </c>
      <c r="W43" s="486">
        <v>-0.43</v>
      </c>
      <c r="X43" s="486">
        <v>1800</v>
      </c>
      <c r="Y43" s="486">
        <v>5.5</v>
      </c>
      <c r="Z43" s="486">
        <v>450</v>
      </c>
      <c r="AA43" s="486">
        <v>0.6</v>
      </c>
      <c r="AB43" s="486"/>
      <c r="AC43" s="486"/>
      <c r="AD43" s="486"/>
      <c r="AE43" s="486"/>
      <c r="AF43" s="486"/>
      <c r="AG43" s="486"/>
      <c r="AH43" s="486"/>
      <c r="AI43" s="486">
        <v>1000</v>
      </c>
      <c r="AJ43" s="486">
        <v>3</v>
      </c>
      <c r="AK43" s="486">
        <v>-0.7</v>
      </c>
      <c r="AL43" s="486">
        <v>3.92</v>
      </c>
      <c r="AM43" s="486">
        <v>1580</v>
      </c>
      <c r="AN43" s="486">
        <v>808</v>
      </c>
      <c r="AO43" s="486">
        <v>40</v>
      </c>
      <c r="AP43" s="486">
        <v>15.75</v>
      </c>
      <c r="AQ43" s="486">
        <v>1.278</v>
      </c>
      <c r="AR43" s="486">
        <v>156.30000000000001</v>
      </c>
      <c r="AS43" s="486">
        <v>1.125</v>
      </c>
      <c r="AT43" s="486"/>
      <c r="AU43" s="486"/>
      <c r="AV43" s="486"/>
      <c r="AW43" s="486"/>
      <c r="AX43" s="486"/>
      <c r="AY43" s="486"/>
      <c r="AZ43" s="486"/>
      <c r="BA43" s="486"/>
      <c r="BB43" s="486"/>
      <c r="BC43" s="486"/>
      <c r="BD43" s="486"/>
      <c r="BE43" s="486"/>
      <c r="BF43" s="486"/>
      <c r="BG43" s="486"/>
      <c r="BH43" s="486"/>
      <c r="BI43" s="486"/>
      <c r="BJ43" s="486"/>
      <c r="BK43" s="486"/>
      <c r="BL43" s="486"/>
    </row>
    <row r="44" spans="1:64">
      <c r="A44" s="486" t="s">
        <v>647</v>
      </c>
      <c r="B44" s="486" t="s">
        <v>71</v>
      </c>
      <c r="C44" s="486" t="s">
        <v>196</v>
      </c>
      <c r="D44" s="486" t="s">
        <v>197</v>
      </c>
      <c r="E44" s="486" t="s">
        <v>67</v>
      </c>
      <c r="F44" s="486">
        <v>2011</v>
      </c>
      <c r="G44" s="486"/>
      <c r="H44" s="486">
        <v>160</v>
      </c>
      <c r="I44" s="486">
        <v>0.1</v>
      </c>
      <c r="J44" s="486"/>
      <c r="K44" s="486"/>
      <c r="L44" s="486" t="s">
        <v>66</v>
      </c>
      <c r="M44" s="486">
        <v>48</v>
      </c>
      <c r="N44" s="486">
        <v>1</v>
      </c>
      <c r="O44" s="486">
        <v>1000</v>
      </c>
      <c r="P44" s="486">
        <v>25</v>
      </c>
      <c r="Q44" s="486">
        <v>23.1</v>
      </c>
      <c r="R44" s="486">
        <v>6.93</v>
      </c>
      <c r="S44" s="486">
        <v>28.9</v>
      </c>
      <c r="T44" s="486">
        <v>7.67</v>
      </c>
      <c r="U44" s="486">
        <v>6.1</v>
      </c>
      <c r="V44" s="486">
        <v>-101.98</v>
      </c>
      <c r="W44" s="486">
        <v>-0.42</v>
      </c>
      <c r="X44" s="486">
        <v>600</v>
      </c>
      <c r="Y44" s="486">
        <v>5.5</v>
      </c>
      <c r="Z44" s="486">
        <v>160</v>
      </c>
      <c r="AA44" s="486">
        <v>0.32</v>
      </c>
      <c r="AB44" s="486"/>
      <c r="AC44" s="486"/>
      <c r="AD44" s="486"/>
      <c r="AE44" s="486"/>
      <c r="AF44" s="486"/>
      <c r="AG44" s="486"/>
      <c r="AH44" s="486"/>
      <c r="AI44" s="486">
        <v>1000</v>
      </c>
      <c r="AJ44" s="486">
        <v>5</v>
      </c>
      <c r="AK44" s="486">
        <v>-0.7</v>
      </c>
      <c r="AL44" s="486">
        <v>3.92</v>
      </c>
      <c r="AM44" s="486">
        <v>1324</v>
      </c>
      <c r="AN44" s="486">
        <v>982</v>
      </c>
      <c r="AO44" s="486">
        <v>40</v>
      </c>
      <c r="AP44" s="486">
        <v>16</v>
      </c>
      <c r="AQ44" s="486">
        <v>1.3</v>
      </c>
      <c r="AR44" s="486">
        <v>243.4</v>
      </c>
      <c r="AS44" s="486">
        <v>1.1679999999999999</v>
      </c>
      <c r="AT44" s="486"/>
      <c r="AU44" s="486"/>
      <c r="AV44" s="486"/>
      <c r="AW44" s="486"/>
      <c r="AX44" s="486"/>
      <c r="AY44" s="486"/>
      <c r="AZ44" s="486"/>
      <c r="BA44" s="486"/>
      <c r="BB44" s="486"/>
      <c r="BC44" s="486"/>
      <c r="BD44" s="486"/>
      <c r="BE44" s="486"/>
      <c r="BF44" s="486"/>
      <c r="BG44" s="486"/>
      <c r="BH44" s="486"/>
      <c r="BI44" s="486"/>
      <c r="BJ44" s="486"/>
      <c r="BK44" s="486"/>
      <c r="BL44" s="486"/>
    </row>
    <row r="45" spans="1:64">
      <c r="A45" s="486" t="s">
        <v>647</v>
      </c>
      <c r="B45" s="486" t="s">
        <v>71</v>
      </c>
      <c r="C45" s="486" t="s">
        <v>198</v>
      </c>
      <c r="D45" s="486" t="s">
        <v>199</v>
      </c>
      <c r="E45" s="486" t="s">
        <v>67</v>
      </c>
      <c r="F45" s="486">
        <v>2010</v>
      </c>
      <c r="G45" s="486"/>
      <c r="H45" s="486">
        <v>165</v>
      </c>
      <c r="I45" s="486">
        <v>0.1</v>
      </c>
      <c r="J45" s="486"/>
      <c r="K45" s="486"/>
      <c r="L45" s="486" t="s">
        <v>66</v>
      </c>
      <c r="M45" s="486">
        <v>48</v>
      </c>
      <c r="N45" s="486">
        <v>1</v>
      </c>
      <c r="O45" s="486">
        <v>1000</v>
      </c>
      <c r="P45" s="486">
        <v>25</v>
      </c>
      <c r="Q45" s="486">
        <v>23.1</v>
      </c>
      <c r="R45" s="486">
        <v>7.13</v>
      </c>
      <c r="S45" s="486">
        <v>29</v>
      </c>
      <c r="T45" s="486">
        <v>7.82</v>
      </c>
      <c r="U45" s="486">
        <v>5.0999999999999996</v>
      </c>
      <c r="V45" s="486">
        <v>-101.89</v>
      </c>
      <c r="W45" s="486">
        <v>-0.43</v>
      </c>
      <c r="X45" s="486">
        <v>700</v>
      </c>
      <c r="Y45" s="486">
        <v>5.5</v>
      </c>
      <c r="Z45" s="486">
        <v>170</v>
      </c>
      <c r="AA45" s="486">
        <v>0.31</v>
      </c>
      <c r="AB45" s="486"/>
      <c r="AC45" s="486"/>
      <c r="AD45" s="486"/>
      <c r="AE45" s="486"/>
      <c r="AF45" s="486"/>
      <c r="AG45" s="486"/>
      <c r="AH45" s="486"/>
      <c r="AI45" s="486">
        <v>1000</v>
      </c>
      <c r="AJ45" s="486">
        <v>3</v>
      </c>
      <c r="AK45" s="486">
        <v>-0.7</v>
      </c>
      <c r="AL45" s="486">
        <v>3.92</v>
      </c>
      <c r="AM45" s="486">
        <v>1324</v>
      </c>
      <c r="AN45" s="486">
        <v>982</v>
      </c>
      <c r="AO45" s="486">
        <v>40</v>
      </c>
      <c r="AP45" s="486">
        <v>16</v>
      </c>
      <c r="AQ45" s="486">
        <v>1.3</v>
      </c>
      <c r="AR45" s="486">
        <v>243.4</v>
      </c>
      <c r="AS45" s="486">
        <v>1.1679999999999999</v>
      </c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</row>
    <row r="46" spans="1:64">
      <c r="A46" s="486" t="s">
        <v>647</v>
      </c>
      <c r="B46" s="486" t="s">
        <v>71</v>
      </c>
      <c r="C46" s="486" t="s">
        <v>200</v>
      </c>
      <c r="D46" s="486" t="s">
        <v>201</v>
      </c>
      <c r="E46" s="486" t="s">
        <v>67</v>
      </c>
      <c r="F46" s="486">
        <v>2011</v>
      </c>
      <c r="G46" s="486"/>
      <c r="H46" s="486">
        <v>165</v>
      </c>
      <c r="I46" s="486">
        <v>0.1</v>
      </c>
      <c r="J46" s="486"/>
      <c r="K46" s="486"/>
      <c r="L46" s="486" t="s">
        <v>66</v>
      </c>
      <c r="M46" s="486">
        <v>48</v>
      </c>
      <c r="N46" s="486">
        <v>1</v>
      </c>
      <c r="O46" s="486">
        <v>1000</v>
      </c>
      <c r="P46" s="486">
        <v>25</v>
      </c>
      <c r="Q46" s="486">
        <v>23.1</v>
      </c>
      <c r="R46" s="486">
        <v>7.13</v>
      </c>
      <c r="S46" s="486">
        <v>29</v>
      </c>
      <c r="T46" s="486">
        <v>7.82</v>
      </c>
      <c r="U46" s="486">
        <v>6.3</v>
      </c>
      <c r="V46" s="486">
        <v>-103.29</v>
      </c>
      <c r="W46" s="486">
        <v>-0.42</v>
      </c>
      <c r="X46" s="486">
        <v>700</v>
      </c>
      <c r="Y46" s="486">
        <v>5.5</v>
      </c>
      <c r="Z46" s="486">
        <v>170</v>
      </c>
      <c r="AA46" s="486">
        <v>0.31</v>
      </c>
      <c r="AB46" s="486"/>
      <c r="AC46" s="486"/>
      <c r="AD46" s="486"/>
      <c r="AE46" s="486"/>
      <c r="AF46" s="486"/>
      <c r="AG46" s="486"/>
      <c r="AH46" s="486"/>
      <c r="AI46" s="486">
        <v>1000</v>
      </c>
      <c r="AJ46" s="486">
        <v>5</v>
      </c>
      <c r="AK46" s="486">
        <v>-0.7</v>
      </c>
      <c r="AL46" s="486">
        <v>3.92</v>
      </c>
      <c r="AM46" s="486">
        <v>1324</v>
      </c>
      <c r="AN46" s="486">
        <v>982</v>
      </c>
      <c r="AO46" s="486">
        <v>40</v>
      </c>
      <c r="AP46" s="486">
        <v>16</v>
      </c>
      <c r="AQ46" s="486">
        <v>1.3</v>
      </c>
      <c r="AR46" s="486">
        <v>243.4</v>
      </c>
      <c r="AS46" s="486">
        <v>1.1679999999999999</v>
      </c>
      <c r="AT46" s="486"/>
      <c r="AU46" s="486"/>
      <c r="AV46" s="486"/>
      <c r="AW46" s="486"/>
      <c r="AX46" s="486"/>
      <c r="AY46" s="486"/>
      <c r="AZ46" s="486"/>
      <c r="BA46" s="486"/>
      <c r="BB46" s="486"/>
      <c r="BC46" s="486"/>
      <c r="BD46" s="486"/>
      <c r="BE46" s="486"/>
      <c r="BF46" s="486"/>
      <c r="BG46" s="486"/>
      <c r="BH46" s="486"/>
      <c r="BI46" s="486"/>
      <c r="BJ46" s="486"/>
      <c r="BK46" s="486"/>
      <c r="BL46" s="486"/>
    </row>
    <row r="47" spans="1:64">
      <c r="A47" s="486" t="s">
        <v>647</v>
      </c>
      <c r="B47" s="486" t="s">
        <v>71</v>
      </c>
      <c r="C47" s="486" t="s">
        <v>202</v>
      </c>
      <c r="D47" s="486" t="s">
        <v>203</v>
      </c>
      <c r="E47" s="486" t="s">
        <v>67</v>
      </c>
      <c r="F47" s="486">
        <v>2010</v>
      </c>
      <c r="G47" s="486"/>
      <c r="H47" s="486">
        <v>170</v>
      </c>
      <c r="I47" s="486">
        <v>0.1</v>
      </c>
      <c r="J47" s="486"/>
      <c r="K47" s="486"/>
      <c r="L47" s="486" t="s">
        <v>66</v>
      </c>
      <c r="M47" s="486">
        <v>48</v>
      </c>
      <c r="N47" s="486">
        <v>1</v>
      </c>
      <c r="O47" s="486">
        <v>1000</v>
      </c>
      <c r="P47" s="486">
        <v>25</v>
      </c>
      <c r="Q47" s="486">
        <v>23.2</v>
      </c>
      <c r="R47" s="486">
        <v>7.32</v>
      </c>
      <c r="S47" s="486">
        <v>29.2</v>
      </c>
      <c r="T47" s="486">
        <v>7.92</v>
      </c>
      <c r="U47" s="486">
        <v>5.0999999999999996</v>
      </c>
      <c r="V47" s="486">
        <v>-103.5</v>
      </c>
      <c r="W47" s="486">
        <v>-0.43</v>
      </c>
      <c r="X47" s="486">
        <v>800</v>
      </c>
      <c r="Y47" s="486">
        <v>5.5</v>
      </c>
      <c r="Z47" s="486">
        <v>190</v>
      </c>
      <c r="AA47" s="486">
        <v>0.28000000000000003</v>
      </c>
      <c r="AB47" s="486"/>
      <c r="AC47" s="486"/>
      <c r="AD47" s="486"/>
      <c r="AE47" s="486"/>
      <c r="AF47" s="486"/>
      <c r="AG47" s="486"/>
      <c r="AH47" s="486"/>
      <c r="AI47" s="486">
        <v>1000</v>
      </c>
      <c r="AJ47" s="486">
        <v>3</v>
      </c>
      <c r="AK47" s="486">
        <v>-0.7</v>
      </c>
      <c r="AL47" s="486">
        <v>3.92</v>
      </c>
      <c r="AM47" s="486">
        <v>1324</v>
      </c>
      <c r="AN47" s="486">
        <v>982</v>
      </c>
      <c r="AO47" s="486">
        <v>40</v>
      </c>
      <c r="AP47" s="486">
        <v>16</v>
      </c>
      <c r="AQ47" s="486">
        <v>1.3</v>
      </c>
      <c r="AR47" s="486">
        <v>243.4</v>
      </c>
      <c r="AS47" s="486">
        <v>1.1679999999999999</v>
      </c>
      <c r="AT47" s="486"/>
      <c r="AU47" s="486"/>
      <c r="AV47" s="486"/>
      <c r="AW47" s="486"/>
      <c r="AX47" s="486"/>
      <c r="AY47" s="486"/>
      <c r="AZ47" s="486"/>
      <c r="BA47" s="486"/>
      <c r="BB47" s="486"/>
      <c r="BC47" s="486"/>
      <c r="BD47" s="486"/>
      <c r="BE47" s="486"/>
      <c r="BF47" s="486"/>
      <c r="BG47" s="486"/>
      <c r="BH47" s="486"/>
      <c r="BI47" s="486"/>
      <c r="BJ47" s="486"/>
      <c r="BK47" s="486"/>
      <c r="BL47" s="486"/>
    </row>
    <row r="48" spans="1:64">
      <c r="A48" s="486" t="s">
        <v>647</v>
      </c>
      <c r="B48" s="486" t="s">
        <v>71</v>
      </c>
      <c r="C48" s="486" t="s">
        <v>204</v>
      </c>
      <c r="D48" s="486" t="s">
        <v>205</v>
      </c>
      <c r="E48" s="486" t="s">
        <v>67</v>
      </c>
      <c r="F48" s="486">
        <v>2011</v>
      </c>
      <c r="G48" s="486"/>
      <c r="H48" s="486">
        <v>170</v>
      </c>
      <c r="I48" s="486">
        <v>0.1</v>
      </c>
      <c r="J48" s="486"/>
      <c r="K48" s="486"/>
      <c r="L48" s="486" t="s">
        <v>66</v>
      </c>
      <c r="M48" s="486">
        <v>48</v>
      </c>
      <c r="N48" s="486">
        <v>1</v>
      </c>
      <c r="O48" s="486">
        <v>1000</v>
      </c>
      <c r="P48" s="486">
        <v>25</v>
      </c>
      <c r="Q48" s="486">
        <v>23.2</v>
      </c>
      <c r="R48" s="486">
        <v>7.32</v>
      </c>
      <c r="S48" s="486">
        <v>29.2</v>
      </c>
      <c r="T48" s="486">
        <v>7.92</v>
      </c>
      <c r="U48" s="486">
        <v>6.3</v>
      </c>
      <c r="V48" s="486">
        <v>-104.63</v>
      </c>
      <c r="W48" s="486">
        <v>-0.42</v>
      </c>
      <c r="X48" s="486">
        <v>800</v>
      </c>
      <c r="Y48" s="486">
        <v>5.5</v>
      </c>
      <c r="Z48" s="486">
        <v>190</v>
      </c>
      <c r="AA48" s="486">
        <v>0.28000000000000003</v>
      </c>
      <c r="AB48" s="486"/>
      <c r="AC48" s="486"/>
      <c r="AD48" s="486"/>
      <c r="AE48" s="486"/>
      <c r="AF48" s="486"/>
      <c r="AG48" s="486"/>
      <c r="AH48" s="486"/>
      <c r="AI48" s="486">
        <v>1000</v>
      </c>
      <c r="AJ48" s="486">
        <v>5</v>
      </c>
      <c r="AK48" s="486">
        <v>-0.7</v>
      </c>
      <c r="AL48" s="486">
        <v>3.92</v>
      </c>
      <c r="AM48" s="486">
        <v>1324</v>
      </c>
      <c r="AN48" s="486">
        <v>982</v>
      </c>
      <c r="AO48" s="486">
        <v>40</v>
      </c>
      <c r="AP48" s="486">
        <v>16</v>
      </c>
      <c r="AQ48" s="486">
        <v>1.3</v>
      </c>
      <c r="AR48" s="486">
        <v>243.4</v>
      </c>
      <c r="AS48" s="486">
        <v>1.1679999999999999</v>
      </c>
      <c r="AT48" s="486"/>
      <c r="AU48" s="486"/>
      <c r="AV48" s="486"/>
      <c r="AW48" s="486"/>
      <c r="AX48" s="486"/>
      <c r="AY48" s="486"/>
      <c r="AZ48" s="486"/>
      <c r="BA48" s="486"/>
      <c r="BB48" s="486"/>
      <c r="BC48" s="486"/>
      <c r="BD48" s="486"/>
      <c r="BE48" s="486"/>
      <c r="BF48" s="486"/>
      <c r="BG48" s="486"/>
      <c r="BH48" s="486"/>
      <c r="BI48" s="486"/>
      <c r="BJ48" s="486"/>
      <c r="BK48" s="486"/>
      <c r="BL48" s="486"/>
    </row>
    <row r="49" spans="1:64">
      <c r="A49" s="486" t="s">
        <v>647</v>
      </c>
      <c r="B49" s="486" t="s">
        <v>71</v>
      </c>
      <c r="C49" s="486" t="s">
        <v>206</v>
      </c>
      <c r="D49" s="486" t="s">
        <v>207</v>
      </c>
      <c r="E49" s="486" t="s">
        <v>67</v>
      </c>
      <c r="F49" s="486">
        <v>2010</v>
      </c>
      <c r="G49" s="486"/>
      <c r="H49" s="486">
        <v>175</v>
      </c>
      <c r="I49" s="486">
        <v>0.1</v>
      </c>
      <c r="J49" s="486"/>
      <c r="K49" s="486"/>
      <c r="L49" s="486" t="s">
        <v>66</v>
      </c>
      <c r="M49" s="486">
        <v>48</v>
      </c>
      <c r="N49" s="486">
        <v>1</v>
      </c>
      <c r="O49" s="486">
        <v>1000</v>
      </c>
      <c r="P49" s="486">
        <v>25</v>
      </c>
      <c r="Q49" s="486">
        <v>23.4</v>
      </c>
      <c r="R49" s="486">
        <v>7.49</v>
      </c>
      <c r="S49" s="486">
        <v>29.3</v>
      </c>
      <c r="T49" s="486">
        <v>8.0399999999999991</v>
      </c>
      <c r="U49" s="486">
        <v>5.2</v>
      </c>
      <c r="V49" s="486">
        <v>-105.13</v>
      </c>
      <c r="W49" s="486">
        <v>-0.43</v>
      </c>
      <c r="X49" s="486">
        <v>900</v>
      </c>
      <c r="Y49" s="486">
        <v>5.5</v>
      </c>
      <c r="Z49" s="486">
        <v>220</v>
      </c>
      <c r="AA49" s="486">
        <v>0.24</v>
      </c>
      <c r="AB49" s="486"/>
      <c r="AC49" s="486"/>
      <c r="AD49" s="486"/>
      <c r="AE49" s="486"/>
      <c r="AF49" s="486"/>
      <c r="AG49" s="486"/>
      <c r="AH49" s="486"/>
      <c r="AI49" s="486">
        <v>1000</v>
      </c>
      <c r="AJ49" s="486">
        <v>3</v>
      </c>
      <c r="AK49" s="486">
        <v>-0.7</v>
      </c>
      <c r="AL49" s="486">
        <v>3.92</v>
      </c>
      <c r="AM49" s="486">
        <v>1324</v>
      </c>
      <c r="AN49" s="486">
        <v>982</v>
      </c>
      <c r="AO49" s="486">
        <v>40</v>
      </c>
      <c r="AP49" s="486">
        <v>16</v>
      </c>
      <c r="AQ49" s="486">
        <v>1.3</v>
      </c>
      <c r="AR49" s="486">
        <v>243.4</v>
      </c>
      <c r="AS49" s="486">
        <v>1.1679999999999999</v>
      </c>
      <c r="AT49" s="486"/>
      <c r="AU49" s="486"/>
      <c r="AV49" s="486"/>
      <c r="AW49" s="486"/>
      <c r="AX49" s="486"/>
      <c r="AY49" s="486"/>
      <c r="AZ49" s="486"/>
      <c r="BA49" s="486"/>
      <c r="BB49" s="486"/>
      <c r="BC49" s="486"/>
      <c r="BD49" s="486"/>
      <c r="BE49" s="486"/>
      <c r="BF49" s="486"/>
      <c r="BG49" s="486"/>
      <c r="BH49" s="486"/>
      <c r="BI49" s="486"/>
      <c r="BJ49" s="486"/>
      <c r="BK49" s="486"/>
      <c r="BL49" s="486"/>
    </row>
    <row r="50" spans="1:64">
      <c r="A50" s="486" t="s">
        <v>647</v>
      </c>
      <c r="B50" s="486" t="s">
        <v>71</v>
      </c>
      <c r="C50" s="486" t="s">
        <v>208</v>
      </c>
      <c r="D50" s="486" t="s">
        <v>209</v>
      </c>
      <c r="E50" s="486" t="s">
        <v>67</v>
      </c>
      <c r="F50" s="486">
        <v>2011</v>
      </c>
      <c r="G50" s="486"/>
      <c r="H50" s="486">
        <v>175</v>
      </c>
      <c r="I50" s="486">
        <v>0.1</v>
      </c>
      <c r="J50" s="486"/>
      <c r="K50" s="486"/>
      <c r="L50" s="486" t="s">
        <v>66</v>
      </c>
      <c r="M50" s="486">
        <v>48</v>
      </c>
      <c r="N50" s="486">
        <v>1</v>
      </c>
      <c r="O50" s="486">
        <v>1000</v>
      </c>
      <c r="P50" s="486">
        <v>25</v>
      </c>
      <c r="Q50" s="486">
        <v>23.4</v>
      </c>
      <c r="R50" s="486">
        <v>7.49</v>
      </c>
      <c r="S50" s="486">
        <v>29.3</v>
      </c>
      <c r="T50" s="486">
        <v>8.0399999999999991</v>
      </c>
      <c r="U50" s="486">
        <v>6.4</v>
      </c>
      <c r="V50" s="486">
        <v>-106.25</v>
      </c>
      <c r="W50" s="486">
        <v>-0.42</v>
      </c>
      <c r="X50" s="486">
        <v>900</v>
      </c>
      <c r="Y50" s="486">
        <v>5.5</v>
      </c>
      <c r="Z50" s="486">
        <v>220</v>
      </c>
      <c r="AA50" s="486">
        <v>0.24</v>
      </c>
      <c r="AB50" s="486"/>
      <c r="AC50" s="486"/>
      <c r="AD50" s="486"/>
      <c r="AE50" s="486"/>
      <c r="AF50" s="486"/>
      <c r="AG50" s="486"/>
      <c r="AH50" s="486"/>
      <c r="AI50" s="486">
        <v>1000</v>
      </c>
      <c r="AJ50" s="486">
        <v>5</v>
      </c>
      <c r="AK50" s="486">
        <v>-0.7</v>
      </c>
      <c r="AL50" s="486">
        <v>3.92</v>
      </c>
      <c r="AM50" s="486">
        <v>1324</v>
      </c>
      <c r="AN50" s="486">
        <v>982</v>
      </c>
      <c r="AO50" s="486">
        <v>40</v>
      </c>
      <c r="AP50" s="486">
        <v>16</v>
      </c>
      <c r="AQ50" s="486">
        <v>1.3</v>
      </c>
      <c r="AR50" s="486">
        <v>243.4</v>
      </c>
      <c r="AS50" s="486">
        <v>1.1679999999999999</v>
      </c>
      <c r="AT50" s="486"/>
      <c r="AU50" s="486"/>
      <c r="AV50" s="486"/>
      <c r="AW50" s="486"/>
      <c r="AX50" s="486"/>
      <c r="AY50" s="486"/>
      <c r="AZ50" s="486"/>
      <c r="BA50" s="486"/>
      <c r="BB50" s="486"/>
      <c r="BC50" s="486"/>
      <c r="BD50" s="486"/>
      <c r="BE50" s="486"/>
      <c r="BF50" s="486"/>
      <c r="BG50" s="486"/>
      <c r="BH50" s="486"/>
      <c r="BI50" s="486"/>
      <c r="BJ50" s="486"/>
      <c r="BK50" s="486"/>
      <c r="BL50" s="486"/>
    </row>
    <row r="51" spans="1:64">
      <c r="A51" s="486" t="s">
        <v>647</v>
      </c>
      <c r="B51" s="486" t="s">
        <v>71</v>
      </c>
      <c r="C51" s="486" t="s">
        <v>210</v>
      </c>
      <c r="D51" s="486" t="s">
        <v>211</v>
      </c>
      <c r="E51" s="486" t="s">
        <v>67</v>
      </c>
      <c r="F51" s="486">
        <v>2010</v>
      </c>
      <c r="G51" s="486"/>
      <c r="H51" s="486">
        <v>180</v>
      </c>
      <c r="I51" s="486">
        <v>0.1</v>
      </c>
      <c r="J51" s="486"/>
      <c r="K51" s="486"/>
      <c r="L51" s="486" t="s">
        <v>66</v>
      </c>
      <c r="M51" s="486">
        <v>48</v>
      </c>
      <c r="N51" s="486">
        <v>1</v>
      </c>
      <c r="O51" s="486">
        <v>1000</v>
      </c>
      <c r="P51" s="486">
        <v>25</v>
      </c>
      <c r="Q51" s="486">
        <v>23.5</v>
      </c>
      <c r="R51" s="486">
        <v>7.65</v>
      </c>
      <c r="S51" s="486">
        <v>29.4</v>
      </c>
      <c r="T51" s="486">
        <v>8.19</v>
      </c>
      <c r="U51" s="486">
        <v>5.3</v>
      </c>
      <c r="V51" s="486">
        <v>-106.02</v>
      </c>
      <c r="W51" s="486">
        <v>-0.43</v>
      </c>
      <c r="X51" s="486">
        <v>900</v>
      </c>
      <c r="Y51" s="486">
        <v>5.5</v>
      </c>
      <c r="Z51" s="486">
        <v>220</v>
      </c>
      <c r="AA51" s="486">
        <v>0.23</v>
      </c>
      <c r="AB51" s="486"/>
      <c r="AC51" s="486"/>
      <c r="AD51" s="486"/>
      <c r="AE51" s="486"/>
      <c r="AF51" s="486"/>
      <c r="AG51" s="486"/>
      <c r="AH51" s="486"/>
      <c r="AI51" s="486">
        <v>1000</v>
      </c>
      <c r="AJ51" s="486">
        <v>3</v>
      </c>
      <c r="AK51" s="486">
        <v>-0.7</v>
      </c>
      <c r="AL51" s="486">
        <v>3.92</v>
      </c>
      <c r="AM51" s="486">
        <v>1324</v>
      </c>
      <c r="AN51" s="486">
        <v>982</v>
      </c>
      <c r="AO51" s="486">
        <v>40</v>
      </c>
      <c r="AP51" s="486">
        <v>16</v>
      </c>
      <c r="AQ51" s="486">
        <v>1.3</v>
      </c>
      <c r="AR51" s="486">
        <v>243.4</v>
      </c>
      <c r="AS51" s="486">
        <v>1.1679999999999999</v>
      </c>
      <c r="AT51" s="486"/>
      <c r="AU51" s="486"/>
      <c r="AV51" s="486"/>
      <c r="AW51" s="486"/>
      <c r="AX51" s="486"/>
      <c r="AY51" s="486"/>
      <c r="AZ51" s="486"/>
      <c r="BA51" s="486"/>
      <c r="BB51" s="486"/>
      <c r="BC51" s="486"/>
      <c r="BD51" s="486"/>
      <c r="BE51" s="486"/>
      <c r="BF51" s="486"/>
      <c r="BG51" s="486"/>
      <c r="BH51" s="486"/>
      <c r="BI51" s="486"/>
      <c r="BJ51" s="486"/>
      <c r="BK51" s="486"/>
      <c r="BL51" s="486"/>
    </row>
    <row r="52" spans="1:64">
      <c r="A52" s="486" t="s">
        <v>647</v>
      </c>
      <c r="B52" s="486" t="s">
        <v>71</v>
      </c>
      <c r="C52" s="486" t="s">
        <v>212</v>
      </c>
      <c r="D52" s="486" t="s">
        <v>213</v>
      </c>
      <c r="E52" s="486" t="s">
        <v>67</v>
      </c>
      <c r="F52" s="486">
        <v>2011</v>
      </c>
      <c r="G52" s="486"/>
      <c r="H52" s="486">
        <v>180</v>
      </c>
      <c r="I52" s="486">
        <v>0.1</v>
      </c>
      <c r="J52" s="486"/>
      <c r="K52" s="486"/>
      <c r="L52" s="486" t="s">
        <v>66</v>
      </c>
      <c r="M52" s="486">
        <v>48</v>
      </c>
      <c r="N52" s="486">
        <v>1</v>
      </c>
      <c r="O52" s="486">
        <v>1000</v>
      </c>
      <c r="P52" s="486">
        <v>25</v>
      </c>
      <c r="Q52" s="486">
        <v>23.5</v>
      </c>
      <c r="R52" s="486">
        <v>7.65</v>
      </c>
      <c r="S52" s="486">
        <v>29.4</v>
      </c>
      <c r="T52" s="486">
        <v>8.19</v>
      </c>
      <c r="U52" s="486">
        <v>6.6</v>
      </c>
      <c r="V52" s="486">
        <v>-107.74</v>
      </c>
      <c r="W52" s="486">
        <v>-0.42</v>
      </c>
      <c r="X52" s="486">
        <v>900</v>
      </c>
      <c r="Y52" s="486">
        <v>5.5</v>
      </c>
      <c r="Z52" s="486">
        <v>220</v>
      </c>
      <c r="AA52" s="486">
        <v>0.23</v>
      </c>
      <c r="AB52" s="486"/>
      <c r="AC52" s="486"/>
      <c r="AD52" s="486"/>
      <c r="AE52" s="486"/>
      <c r="AF52" s="486"/>
      <c r="AG52" s="486"/>
      <c r="AH52" s="486"/>
      <c r="AI52" s="486">
        <v>1000</v>
      </c>
      <c r="AJ52" s="486">
        <v>5</v>
      </c>
      <c r="AK52" s="486">
        <v>-0.7</v>
      </c>
      <c r="AL52" s="486">
        <v>3.92</v>
      </c>
      <c r="AM52" s="486">
        <v>1324</v>
      </c>
      <c r="AN52" s="486">
        <v>982</v>
      </c>
      <c r="AO52" s="486">
        <v>40</v>
      </c>
      <c r="AP52" s="486">
        <v>16</v>
      </c>
      <c r="AQ52" s="486">
        <v>1.3</v>
      </c>
      <c r="AR52" s="486">
        <v>243.4</v>
      </c>
      <c r="AS52" s="486">
        <v>1.1679999999999999</v>
      </c>
      <c r="AT52" s="486"/>
      <c r="AU52" s="486"/>
      <c r="AV52" s="486"/>
      <c r="AW52" s="486"/>
      <c r="AX52" s="486"/>
      <c r="AY52" s="486"/>
      <c r="AZ52" s="486"/>
      <c r="BA52" s="486"/>
      <c r="BB52" s="486"/>
      <c r="BC52" s="486"/>
      <c r="BD52" s="486"/>
      <c r="BE52" s="486"/>
      <c r="BF52" s="486"/>
      <c r="BG52" s="486"/>
      <c r="BH52" s="486"/>
      <c r="BI52" s="486"/>
      <c r="BJ52" s="486"/>
      <c r="BK52" s="486"/>
      <c r="BL52" s="486"/>
    </row>
    <row r="53" spans="1:64">
      <c r="A53" s="486" t="s">
        <v>647</v>
      </c>
      <c r="B53" s="486" t="s">
        <v>71</v>
      </c>
      <c r="C53" s="486" t="s">
        <v>216</v>
      </c>
      <c r="D53" s="486" t="s">
        <v>217</v>
      </c>
      <c r="E53" s="486" t="s">
        <v>67</v>
      </c>
      <c r="F53" s="486">
        <v>2010</v>
      </c>
      <c r="G53" s="486"/>
      <c r="H53" s="486">
        <v>185</v>
      </c>
      <c r="I53" s="486">
        <v>0.1</v>
      </c>
      <c r="J53" s="486"/>
      <c r="K53" s="486"/>
      <c r="L53" s="486" t="s">
        <v>66</v>
      </c>
      <c r="M53" s="486">
        <v>60</v>
      </c>
      <c r="N53" s="486">
        <v>1</v>
      </c>
      <c r="O53" s="486">
        <v>1000</v>
      </c>
      <c r="P53" s="486">
        <v>25</v>
      </c>
      <c r="Q53" s="486">
        <v>28.5</v>
      </c>
      <c r="R53" s="486">
        <v>6.49</v>
      </c>
      <c r="S53" s="486">
        <v>35.9</v>
      </c>
      <c r="T53" s="486">
        <v>7.27</v>
      </c>
      <c r="U53" s="486">
        <v>5.8</v>
      </c>
      <c r="V53" s="486">
        <v>-124.53</v>
      </c>
      <c r="W53" s="486">
        <v>-0.42</v>
      </c>
      <c r="X53" s="486">
        <v>700</v>
      </c>
      <c r="Y53" s="486">
        <v>5.5</v>
      </c>
      <c r="Z53" s="486">
        <v>180</v>
      </c>
      <c r="AA53" s="486">
        <v>0.46</v>
      </c>
      <c r="AB53" s="486"/>
      <c r="AC53" s="486"/>
      <c r="AD53" s="486"/>
      <c r="AE53" s="486"/>
      <c r="AF53" s="486"/>
      <c r="AG53" s="486"/>
      <c r="AH53" s="486"/>
      <c r="AI53" s="486">
        <v>1000</v>
      </c>
      <c r="AJ53" s="486">
        <v>5</v>
      </c>
      <c r="AK53" s="486">
        <v>-0.7</v>
      </c>
      <c r="AL53" s="486">
        <v>3.92</v>
      </c>
      <c r="AM53" s="486">
        <v>1638</v>
      </c>
      <c r="AN53" s="486">
        <v>982</v>
      </c>
      <c r="AO53" s="486">
        <v>40</v>
      </c>
      <c r="AP53" s="486">
        <v>19.2</v>
      </c>
      <c r="AQ53" s="486">
        <v>1.609</v>
      </c>
      <c r="AR53" s="486">
        <v>243.4</v>
      </c>
      <c r="AS53" s="486">
        <v>1.46</v>
      </c>
      <c r="AT53" s="486"/>
      <c r="AU53" s="486"/>
      <c r="AV53" s="486"/>
      <c r="AW53" s="486"/>
      <c r="AX53" s="486"/>
      <c r="AY53" s="486"/>
      <c r="AZ53" s="486"/>
      <c r="BA53" s="486"/>
      <c r="BB53" s="486"/>
      <c r="BC53" s="486"/>
      <c r="BD53" s="486"/>
      <c r="BE53" s="486"/>
      <c r="BF53" s="486"/>
      <c r="BG53" s="486"/>
      <c r="BH53" s="486"/>
      <c r="BI53" s="486"/>
      <c r="BJ53" s="486"/>
      <c r="BK53" s="486"/>
      <c r="BL53" s="486"/>
    </row>
    <row r="54" spans="1:64">
      <c r="A54" s="486" t="s">
        <v>647</v>
      </c>
      <c r="B54" s="486" t="s">
        <v>71</v>
      </c>
      <c r="C54" s="486" t="s">
        <v>218</v>
      </c>
      <c r="D54" s="486" t="s">
        <v>219</v>
      </c>
      <c r="E54" s="486" t="s">
        <v>67</v>
      </c>
      <c r="F54" s="486">
        <v>2011</v>
      </c>
      <c r="G54" s="486"/>
      <c r="H54" s="486">
        <v>185</v>
      </c>
      <c r="I54" s="486">
        <v>0.1</v>
      </c>
      <c r="J54" s="486"/>
      <c r="K54" s="486"/>
      <c r="L54" s="486" t="s">
        <v>66</v>
      </c>
      <c r="M54" s="486">
        <v>48</v>
      </c>
      <c r="N54" s="486">
        <v>1</v>
      </c>
      <c r="O54" s="486">
        <v>1000</v>
      </c>
      <c r="P54" s="486">
        <v>25</v>
      </c>
      <c r="Q54" s="486">
        <v>23.7</v>
      </c>
      <c r="R54" s="486">
        <v>7.82</v>
      </c>
      <c r="S54" s="486">
        <v>29.4</v>
      </c>
      <c r="T54" s="486">
        <v>8.39</v>
      </c>
      <c r="U54" s="486">
        <v>6.7</v>
      </c>
      <c r="V54" s="486">
        <v>-108.7</v>
      </c>
      <c r="W54" s="486">
        <v>-0.42</v>
      </c>
      <c r="X54" s="486">
        <v>800</v>
      </c>
      <c r="Y54" s="486">
        <v>5.5</v>
      </c>
      <c r="Z54" s="486">
        <v>200</v>
      </c>
      <c r="AA54" s="486">
        <v>0.2</v>
      </c>
      <c r="AB54" s="486"/>
      <c r="AC54" s="486"/>
      <c r="AD54" s="486"/>
      <c r="AE54" s="486"/>
      <c r="AF54" s="486"/>
      <c r="AG54" s="486"/>
      <c r="AH54" s="486"/>
      <c r="AI54" s="486">
        <v>1000</v>
      </c>
      <c r="AJ54" s="486">
        <v>5</v>
      </c>
      <c r="AK54" s="486">
        <v>-0.7</v>
      </c>
      <c r="AL54" s="486">
        <v>3.92</v>
      </c>
      <c r="AM54" s="486">
        <v>1324</v>
      </c>
      <c r="AN54" s="486">
        <v>982</v>
      </c>
      <c r="AO54" s="486">
        <v>40</v>
      </c>
      <c r="AP54" s="486">
        <v>16</v>
      </c>
      <c r="AQ54" s="486">
        <v>1.3</v>
      </c>
      <c r="AR54" s="486">
        <v>243.4</v>
      </c>
      <c r="AS54" s="486">
        <v>1.1679999999999999</v>
      </c>
      <c r="AT54" s="486"/>
      <c r="AU54" s="486"/>
      <c r="AV54" s="486"/>
      <c r="AW54" s="486"/>
      <c r="AX54" s="486"/>
      <c r="AY54" s="486"/>
      <c r="AZ54" s="486"/>
      <c r="BA54" s="486"/>
      <c r="BB54" s="486"/>
      <c r="BC54" s="486"/>
      <c r="BD54" s="486"/>
      <c r="BE54" s="486"/>
      <c r="BF54" s="486"/>
      <c r="BG54" s="486"/>
      <c r="BH54" s="486"/>
      <c r="BI54" s="486"/>
      <c r="BJ54" s="486"/>
      <c r="BK54" s="486"/>
      <c r="BL54" s="486"/>
    </row>
    <row r="55" spans="1:64">
      <c r="A55" s="486" t="s">
        <v>647</v>
      </c>
      <c r="B55" s="486" t="s">
        <v>71</v>
      </c>
      <c r="C55" s="486" t="s">
        <v>220</v>
      </c>
      <c r="D55" s="486" t="s">
        <v>221</v>
      </c>
      <c r="E55" s="486" t="s">
        <v>67</v>
      </c>
      <c r="F55" s="486">
        <v>2010</v>
      </c>
      <c r="G55" s="486"/>
      <c r="H55" s="486">
        <v>190</v>
      </c>
      <c r="I55" s="486">
        <v>0.1</v>
      </c>
      <c r="J55" s="486"/>
      <c r="K55" s="486"/>
      <c r="L55" s="486" t="s">
        <v>66</v>
      </c>
      <c r="M55" s="486">
        <v>48</v>
      </c>
      <c r="N55" s="486">
        <v>1</v>
      </c>
      <c r="O55" s="486">
        <v>1000</v>
      </c>
      <c r="P55" s="486">
        <v>25</v>
      </c>
      <c r="Q55" s="486">
        <v>23.9</v>
      </c>
      <c r="R55" s="486">
        <v>7.95</v>
      </c>
      <c r="S55" s="486">
        <v>29.6</v>
      </c>
      <c r="T55" s="486">
        <v>8.5</v>
      </c>
      <c r="U55" s="486">
        <v>5.5</v>
      </c>
      <c r="V55" s="486">
        <v>-109.13</v>
      </c>
      <c r="W55" s="486">
        <v>-0.43</v>
      </c>
      <c r="X55" s="486">
        <v>900</v>
      </c>
      <c r="Y55" s="486">
        <v>5.5</v>
      </c>
      <c r="Z55" s="486">
        <v>220</v>
      </c>
      <c r="AA55" s="486">
        <v>0.19</v>
      </c>
      <c r="AB55" s="486"/>
      <c r="AC55" s="486"/>
      <c r="AD55" s="486"/>
      <c r="AE55" s="486"/>
      <c r="AF55" s="486"/>
      <c r="AG55" s="486"/>
      <c r="AH55" s="486"/>
      <c r="AI55" s="486">
        <v>1000</v>
      </c>
      <c r="AJ55" s="486">
        <v>3</v>
      </c>
      <c r="AK55" s="486">
        <v>-0.7</v>
      </c>
      <c r="AL55" s="486">
        <v>3.92</v>
      </c>
      <c r="AM55" s="486">
        <v>1324</v>
      </c>
      <c r="AN55" s="486">
        <v>982</v>
      </c>
      <c r="AO55" s="486">
        <v>40</v>
      </c>
      <c r="AP55" s="486">
        <v>16</v>
      </c>
      <c r="AQ55" s="486">
        <v>1.3</v>
      </c>
      <c r="AR55" s="486">
        <v>243.4</v>
      </c>
      <c r="AS55" s="486">
        <v>1.1679999999999999</v>
      </c>
      <c r="AT55" s="486"/>
      <c r="AU55" s="486"/>
      <c r="AV55" s="486"/>
      <c r="AW55" s="486"/>
      <c r="AX55" s="486"/>
      <c r="AY55" s="486"/>
      <c r="AZ55" s="486"/>
      <c r="BA55" s="486"/>
      <c r="BB55" s="486"/>
      <c r="BC55" s="486"/>
      <c r="BD55" s="486"/>
      <c r="BE55" s="486"/>
      <c r="BF55" s="486"/>
      <c r="BG55" s="486"/>
      <c r="BH55" s="486"/>
      <c r="BI55" s="486"/>
      <c r="BJ55" s="486"/>
      <c r="BK55" s="486"/>
      <c r="BL55" s="486"/>
    </row>
    <row r="56" spans="1:64">
      <c r="A56" s="486" t="s">
        <v>647</v>
      </c>
      <c r="B56" s="486" t="s">
        <v>71</v>
      </c>
      <c r="C56" s="486" t="s">
        <v>222</v>
      </c>
      <c r="D56" s="486" t="s">
        <v>223</v>
      </c>
      <c r="E56" s="486" t="s">
        <v>67</v>
      </c>
      <c r="F56" s="486">
        <v>2011</v>
      </c>
      <c r="G56" s="486"/>
      <c r="H56" s="486">
        <v>190</v>
      </c>
      <c r="I56" s="486">
        <v>0.1</v>
      </c>
      <c r="J56" s="486"/>
      <c r="K56" s="486"/>
      <c r="L56" s="486" t="s">
        <v>66</v>
      </c>
      <c r="M56" s="486">
        <v>48</v>
      </c>
      <c r="N56" s="486">
        <v>1</v>
      </c>
      <c r="O56" s="486">
        <v>1000</v>
      </c>
      <c r="P56" s="486">
        <v>25</v>
      </c>
      <c r="Q56" s="486">
        <v>23.9</v>
      </c>
      <c r="R56" s="486">
        <v>7.95</v>
      </c>
      <c r="S56" s="486">
        <v>29.6</v>
      </c>
      <c r="T56" s="486">
        <v>8.5</v>
      </c>
      <c r="U56" s="486">
        <v>6.8</v>
      </c>
      <c r="V56" s="486">
        <v>-110.26</v>
      </c>
      <c r="W56" s="486">
        <v>-0.42</v>
      </c>
      <c r="X56" s="486">
        <v>900</v>
      </c>
      <c r="Y56" s="486">
        <v>5.5</v>
      </c>
      <c r="Z56" s="486">
        <v>220</v>
      </c>
      <c r="AA56" s="486">
        <v>0.19</v>
      </c>
      <c r="AB56" s="486"/>
      <c r="AC56" s="486"/>
      <c r="AD56" s="486"/>
      <c r="AE56" s="486"/>
      <c r="AF56" s="486"/>
      <c r="AG56" s="486"/>
      <c r="AH56" s="486"/>
      <c r="AI56" s="486">
        <v>1000</v>
      </c>
      <c r="AJ56" s="486">
        <v>5</v>
      </c>
      <c r="AK56" s="486">
        <v>-0.7</v>
      </c>
      <c r="AL56" s="486">
        <v>3.92</v>
      </c>
      <c r="AM56" s="486">
        <v>1324</v>
      </c>
      <c r="AN56" s="486">
        <v>982</v>
      </c>
      <c r="AO56" s="486">
        <v>40</v>
      </c>
      <c r="AP56" s="486">
        <v>16</v>
      </c>
      <c r="AQ56" s="486">
        <v>1.3</v>
      </c>
      <c r="AR56" s="486">
        <v>243.4</v>
      </c>
      <c r="AS56" s="486">
        <v>1.1679999999999999</v>
      </c>
      <c r="AT56" s="486"/>
      <c r="AU56" s="486"/>
      <c r="AV56" s="486"/>
      <c r="AW56" s="486"/>
      <c r="AX56" s="486"/>
      <c r="AY56" s="486"/>
      <c r="AZ56" s="486"/>
      <c r="BA56" s="486"/>
      <c r="BB56" s="486"/>
      <c r="BC56" s="486"/>
      <c r="BD56" s="486"/>
      <c r="BE56" s="486"/>
      <c r="BF56" s="486"/>
      <c r="BG56" s="486"/>
      <c r="BH56" s="486"/>
      <c r="BI56" s="486"/>
      <c r="BJ56" s="486"/>
      <c r="BK56" s="486"/>
      <c r="BL56" s="486"/>
    </row>
    <row r="57" spans="1:64">
      <c r="A57" s="486" t="s">
        <v>647</v>
      </c>
      <c r="B57" s="486" t="s">
        <v>71</v>
      </c>
      <c r="C57" s="486" t="s">
        <v>224</v>
      </c>
      <c r="D57" s="486" t="s">
        <v>225</v>
      </c>
      <c r="E57" s="486" t="s">
        <v>67</v>
      </c>
      <c r="F57" s="486">
        <v>2011</v>
      </c>
      <c r="G57" s="486"/>
      <c r="H57" s="486">
        <v>195</v>
      </c>
      <c r="I57" s="486">
        <v>0.1</v>
      </c>
      <c r="J57" s="486"/>
      <c r="K57" s="486"/>
      <c r="L57" s="486" t="s">
        <v>66</v>
      </c>
      <c r="M57" s="486">
        <v>48</v>
      </c>
      <c r="N57" s="486">
        <v>1</v>
      </c>
      <c r="O57" s="486">
        <v>1000</v>
      </c>
      <c r="P57" s="486">
        <v>25</v>
      </c>
      <c r="Q57" s="486">
        <v>24</v>
      </c>
      <c r="R57" s="486">
        <v>8.1300000000000008</v>
      </c>
      <c r="S57" s="486">
        <v>29.6</v>
      </c>
      <c r="T57" s="486">
        <v>8.69</v>
      </c>
      <c r="U57" s="486">
        <v>5.0999999999999996</v>
      </c>
      <c r="V57" s="486">
        <v>-107.43</v>
      </c>
      <c r="W57" s="486">
        <v>-0.43</v>
      </c>
      <c r="X57" s="486">
        <v>1000</v>
      </c>
      <c r="Y57" s="486">
        <v>5.5</v>
      </c>
      <c r="Z57" s="486">
        <v>220</v>
      </c>
      <c r="AA57" s="486">
        <v>0.18</v>
      </c>
      <c r="AB57" s="486"/>
      <c r="AC57" s="486"/>
      <c r="AD57" s="486"/>
      <c r="AE57" s="486"/>
      <c r="AF57" s="486"/>
      <c r="AG57" s="486"/>
      <c r="AH57" s="486"/>
      <c r="AI57" s="486">
        <v>1000</v>
      </c>
      <c r="AJ57" s="486">
        <v>3</v>
      </c>
      <c r="AK57" s="486">
        <v>-0.7</v>
      </c>
      <c r="AL57" s="486">
        <v>10.27</v>
      </c>
      <c r="AM57" s="486">
        <v>1324</v>
      </c>
      <c r="AN57" s="486">
        <v>982</v>
      </c>
      <c r="AO57" s="486">
        <v>40</v>
      </c>
      <c r="AP57" s="486">
        <v>16</v>
      </c>
      <c r="AQ57" s="486">
        <v>1.3</v>
      </c>
      <c r="AR57" s="486">
        <v>243.4</v>
      </c>
      <c r="AS57" s="486">
        <v>1.1679999999999999</v>
      </c>
      <c r="AT57" s="486"/>
      <c r="AU57" s="486"/>
      <c r="AV57" s="486"/>
      <c r="AW57" s="486"/>
      <c r="AX57" s="486"/>
      <c r="AY57" s="486"/>
      <c r="AZ57" s="486"/>
      <c r="BA57" s="486"/>
      <c r="BB57" s="486"/>
      <c r="BC57" s="486"/>
      <c r="BD57" s="486"/>
      <c r="BE57" s="486"/>
      <c r="BF57" s="486"/>
      <c r="BG57" s="486"/>
      <c r="BH57" s="486"/>
      <c r="BI57" s="486"/>
      <c r="BJ57" s="486"/>
      <c r="BK57" s="486"/>
      <c r="BL57" s="486"/>
    </row>
    <row r="58" spans="1:64">
      <c r="A58" s="486" t="s">
        <v>647</v>
      </c>
      <c r="B58" s="486" t="s">
        <v>71</v>
      </c>
      <c r="C58" s="486" t="s">
        <v>226</v>
      </c>
      <c r="D58" s="486" t="s">
        <v>227</v>
      </c>
      <c r="E58" s="486" t="s">
        <v>69</v>
      </c>
      <c r="F58" s="486">
        <v>2012</v>
      </c>
      <c r="G58" s="486"/>
      <c r="H58" s="486">
        <v>195</v>
      </c>
      <c r="I58" s="486">
        <v>0.1</v>
      </c>
      <c r="J58" s="486"/>
      <c r="K58" s="486"/>
      <c r="L58" s="486" t="s">
        <v>66</v>
      </c>
      <c r="M58" s="486">
        <v>48</v>
      </c>
      <c r="N58" s="486">
        <v>1</v>
      </c>
      <c r="O58" s="486">
        <v>1000</v>
      </c>
      <c r="P58" s="486">
        <v>25</v>
      </c>
      <c r="Q58" s="486">
        <v>24</v>
      </c>
      <c r="R58" s="486">
        <v>8.1300000000000008</v>
      </c>
      <c r="S58" s="486">
        <v>29.6</v>
      </c>
      <c r="T58" s="486">
        <v>8.69</v>
      </c>
      <c r="U58" s="486">
        <v>5.0999999999999996</v>
      </c>
      <c r="V58" s="486">
        <v>-107.43</v>
      </c>
      <c r="W58" s="486">
        <v>-0.43</v>
      </c>
      <c r="X58" s="486">
        <v>1000</v>
      </c>
      <c r="Y58" s="486">
        <v>5.5</v>
      </c>
      <c r="Z58" s="486">
        <v>220</v>
      </c>
      <c r="AA58" s="486">
        <v>0.18</v>
      </c>
      <c r="AB58" s="486"/>
      <c r="AC58" s="486"/>
      <c r="AD58" s="486"/>
      <c r="AE58" s="486"/>
      <c r="AF58" s="486"/>
      <c r="AG58" s="486"/>
      <c r="AH58" s="486"/>
      <c r="AI58" s="486">
        <v>1000</v>
      </c>
      <c r="AJ58" s="486">
        <v>3</v>
      </c>
      <c r="AK58" s="486">
        <v>-0.7</v>
      </c>
      <c r="AL58" s="486">
        <v>10.27</v>
      </c>
      <c r="AM58" s="486">
        <v>1324</v>
      </c>
      <c r="AN58" s="486">
        <v>982</v>
      </c>
      <c r="AO58" s="486">
        <v>40</v>
      </c>
      <c r="AP58" s="486">
        <v>16</v>
      </c>
      <c r="AQ58" s="486">
        <v>1.3</v>
      </c>
      <c r="AR58" s="486">
        <v>243.4</v>
      </c>
      <c r="AS58" s="486">
        <v>1.1679999999999999</v>
      </c>
      <c r="AT58" s="486"/>
      <c r="AU58" s="486"/>
      <c r="AV58" s="486"/>
      <c r="AW58" s="486"/>
      <c r="AX58" s="486"/>
      <c r="AY58" s="486"/>
      <c r="AZ58" s="486"/>
      <c r="BA58" s="486"/>
      <c r="BB58" s="486"/>
      <c r="BC58" s="486"/>
      <c r="BD58" s="486"/>
      <c r="BE58" s="486"/>
      <c r="BF58" s="486"/>
      <c r="BG58" s="486"/>
      <c r="BH58" s="486"/>
      <c r="BI58" s="486"/>
      <c r="BJ58" s="486"/>
      <c r="BK58" s="486"/>
      <c r="BL58" s="486"/>
    </row>
    <row r="59" spans="1:64">
      <c r="A59" s="486" t="s">
        <v>647</v>
      </c>
      <c r="B59" s="486" t="s">
        <v>71</v>
      </c>
      <c r="C59" s="486" t="s">
        <v>228</v>
      </c>
      <c r="D59" s="486" t="s">
        <v>229</v>
      </c>
      <c r="E59" s="486" t="s">
        <v>67</v>
      </c>
      <c r="F59" s="486">
        <v>2011</v>
      </c>
      <c r="G59" s="486"/>
      <c r="H59" s="486">
        <v>200</v>
      </c>
      <c r="I59" s="486">
        <v>0.1</v>
      </c>
      <c r="J59" s="486"/>
      <c r="K59" s="486"/>
      <c r="L59" s="486" t="s">
        <v>66</v>
      </c>
      <c r="M59" s="486">
        <v>48</v>
      </c>
      <c r="N59" s="486">
        <v>1</v>
      </c>
      <c r="O59" s="486">
        <v>1000</v>
      </c>
      <c r="P59" s="486">
        <v>25</v>
      </c>
      <c r="Q59" s="486">
        <v>24.1</v>
      </c>
      <c r="R59" s="486">
        <v>8.3000000000000007</v>
      </c>
      <c r="S59" s="486">
        <v>29.8</v>
      </c>
      <c r="T59" s="486">
        <v>8.8699999999999992</v>
      </c>
      <c r="U59" s="486">
        <v>5.3</v>
      </c>
      <c r="V59" s="486">
        <v>-108.26</v>
      </c>
      <c r="W59" s="486">
        <v>-0.43</v>
      </c>
      <c r="X59" s="486">
        <v>1000</v>
      </c>
      <c r="Y59" s="486">
        <v>5.5</v>
      </c>
      <c r="Z59" s="486">
        <v>220</v>
      </c>
      <c r="AA59" s="486">
        <v>0.18</v>
      </c>
      <c r="AB59" s="486"/>
      <c r="AC59" s="486"/>
      <c r="AD59" s="486"/>
      <c r="AE59" s="486"/>
      <c r="AF59" s="486"/>
      <c r="AG59" s="486"/>
      <c r="AH59" s="486"/>
      <c r="AI59" s="486">
        <v>1000</v>
      </c>
      <c r="AJ59" s="486">
        <v>3</v>
      </c>
      <c r="AK59" s="486">
        <v>-0.7</v>
      </c>
      <c r="AL59" s="486">
        <v>10.49</v>
      </c>
      <c r="AM59" s="486">
        <v>1324</v>
      </c>
      <c r="AN59" s="486">
        <v>982</v>
      </c>
      <c r="AO59" s="486">
        <v>40</v>
      </c>
      <c r="AP59" s="486">
        <v>16</v>
      </c>
      <c r="AQ59" s="486">
        <v>1.3</v>
      </c>
      <c r="AR59" s="486">
        <v>243.4</v>
      </c>
      <c r="AS59" s="486">
        <v>1.1679999999999999</v>
      </c>
      <c r="AT59" s="486"/>
      <c r="AU59" s="486"/>
      <c r="AV59" s="486"/>
      <c r="AW59" s="486"/>
      <c r="AX59" s="486"/>
      <c r="AY59" s="486"/>
      <c r="AZ59" s="486"/>
      <c r="BA59" s="486"/>
      <c r="BB59" s="486"/>
      <c r="BC59" s="486"/>
      <c r="BD59" s="486"/>
      <c r="BE59" s="486"/>
      <c r="BF59" s="486"/>
      <c r="BG59" s="486"/>
      <c r="BH59" s="486"/>
      <c r="BI59" s="486"/>
      <c r="BJ59" s="486"/>
      <c r="BK59" s="486"/>
      <c r="BL59" s="486"/>
    </row>
    <row r="60" spans="1:64">
      <c r="A60" s="486" t="s">
        <v>647</v>
      </c>
      <c r="B60" s="486" t="s">
        <v>71</v>
      </c>
      <c r="C60" s="486" t="s">
        <v>230</v>
      </c>
      <c r="D60" s="486" t="s">
        <v>231</v>
      </c>
      <c r="E60" s="486" t="s">
        <v>67</v>
      </c>
      <c r="F60" s="486">
        <v>2011</v>
      </c>
      <c r="G60" s="486"/>
      <c r="H60" s="486">
        <v>200</v>
      </c>
      <c r="I60" s="486">
        <v>0.1</v>
      </c>
      <c r="J60" s="486"/>
      <c r="K60" s="486"/>
      <c r="L60" s="486" t="s">
        <v>66</v>
      </c>
      <c r="M60" s="486">
        <v>60</v>
      </c>
      <c r="N60" s="486">
        <v>1</v>
      </c>
      <c r="O60" s="486">
        <v>1000</v>
      </c>
      <c r="P60" s="486">
        <v>25</v>
      </c>
      <c r="Q60" s="486">
        <v>28.9</v>
      </c>
      <c r="R60" s="486">
        <v>6.93</v>
      </c>
      <c r="S60" s="486">
        <v>36.200000000000003</v>
      </c>
      <c r="T60" s="486">
        <v>7.67</v>
      </c>
      <c r="U60" s="486">
        <v>6.1</v>
      </c>
      <c r="V60" s="486">
        <v>-127.6</v>
      </c>
      <c r="W60" s="486">
        <v>-0.42</v>
      </c>
      <c r="X60" s="486">
        <v>800</v>
      </c>
      <c r="Y60" s="486">
        <v>5.5</v>
      </c>
      <c r="Z60" s="486">
        <v>200</v>
      </c>
      <c r="AA60" s="486">
        <v>0.4</v>
      </c>
      <c r="AB60" s="486"/>
      <c r="AC60" s="486"/>
      <c r="AD60" s="486"/>
      <c r="AE60" s="486"/>
      <c r="AF60" s="486"/>
      <c r="AG60" s="486"/>
      <c r="AH60" s="486"/>
      <c r="AI60" s="486">
        <v>1000</v>
      </c>
      <c r="AJ60" s="486">
        <v>5</v>
      </c>
      <c r="AK60" s="486">
        <v>-0.7</v>
      </c>
      <c r="AL60" s="486">
        <v>9.1999999999999993</v>
      </c>
      <c r="AM60" s="486">
        <v>1638</v>
      </c>
      <c r="AN60" s="486">
        <v>982</v>
      </c>
      <c r="AO60" s="486">
        <v>40</v>
      </c>
      <c r="AP60" s="486">
        <v>19.2</v>
      </c>
      <c r="AQ60" s="486">
        <v>1.609</v>
      </c>
      <c r="AR60" s="486">
        <v>243.4</v>
      </c>
      <c r="AS60" s="486">
        <v>1.46</v>
      </c>
      <c r="AT60" s="486"/>
      <c r="AU60" s="486"/>
      <c r="AV60" s="486"/>
      <c r="AW60" s="486"/>
      <c r="AX60" s="486"/>
      <c r="AY60" s="486"/>
      <c r="AZ60" s="486"/>
      <c r="BA60" s="486"/>
      <c r="BB60" s="486"/>
      <c r="BC60" s="486"/>
      <c r="BD60" s="486"/>
      <c r="BE60" s="486"/>
      <c r="BF60" s="486"/>
      <c r="BG60" s="486"/>
      <c r="BH60" s="486"/>
      <c r="BI60" s="486"/>
      <c r="BJ60" s="486"/>
      <c r="BK60" s="486"/>
      <c r="BL60" s="486"/>
    </row>
    <row r="61" spans="1:64">
      <c r="A61" s="486" t="s">
        <v>647</v>
      </c>
      <c r="B61" s="486" t="s">
        <v>71</v>
      </c>
      <c r="C61" s="486" t="s">
        <v>232</v>
      </c>
      <c r="D61" s="486" t="s">
        <v>233</v>
      </c>
      <c r="E61" s="486" t="s">
        <v>69</v>
      </c>
      <c r="F61" s="486">
        <v>2012</v>
      </c>
      <c r="G61" s="486"/>
      <c r="H61" s="486">
        <v>200</v>
      </c>
      <c r="I61" s="486">
        <v>0.1</v>
      </c>
      <c r="J61" s="486"/>
      <c r="K61" s="486"/>
      <c r="L61" s="486" t="s">
        <v>66</v>
      </c>
      <c r="M61" s="486">
        <v>48</v>
      </c>
      <c r="N61" s="486">
        <v>1</v>
      </c>
      <c r="O61" s="486">
        <v>1000</v>
      </c>
      <c r="P61" s="486">
        <v>25</v>
      </c>
      <c r="Q61" s="486">
        <v>24.1</v>
      </c>
      <c r="R61" s="486">
        <v>8.3000000000000007</v>
      </c>
      <c r="S61" s="486">
        <v>29.8</v>
      </c>
      <c r="T61" s="486">
        <v>8.8699999999999992</v>
      </c>
      <c r="U61" s="486">
        <v>5.3</v>
      </c>
      <c r="V61" s="486">
        <v>-108.26</v>
      </c>
      <c r="W61" s="486">
        <v>-0.43</v>
      </c>
      <c r="X61" s="486">
        <v>1000</v>
      </c>
      <c r="Y61" s="486">
        <v>5.5</v>
      </c>
      <c r="Z61" s="486">
        <v>220</v>
      </c>
      <c r="AA61" s="486">
        <v>0.18</v>
      </c>
      <c r="AB61" s="486"/>
      <c r="AC61" s="486"/>
      <c r="AD61" s="486"/>
      <c r="AE61" s="486"/>
      <c r="AF61" s="486"/>
      <c r="AG61" s="486"/>
      <c r="AH61" s="486"/>
      <c r="AI61" s="486">
        <v>1000</v>
      </c>
      <c r="AJ61" s="486">
        <v>3</v>
      </c>
      <c r="AK61" s="486">
        <v>-0.7</v>
      </c>
      <c r="AL61" s="486">
        <v>10.49</v>
      </c>
      <c r="AM61" s="486">
        <v>1324</v>
      </c>
      <c r="AN61" s="486">
        <v>982</v>
      </c>
      <c r="AO61" s="486">
        <v>40</v>
      </c>
      <c r="AP61" s="486">
        <v>16</v>
      </c>
      <c r="AQ61" s="486">
        <v>1.3</v>
      </c>
      <c r="AR61" s="486">
        <v>243.4</v>
      </c>
      <c r="AS61" s="486">
        <v>1.1679999999999999</v>
      </c>
      <c r="AT61" s="486"/>
      <c r="AU61" s="486"/>
      <c r="AV61" s="486"/>
      <c r="AW61" s="486"/>
      <c r="AX61" s="486"/>
      <c r="AY61" s="486"/>
      <c r="AZ61" s="486"/>
      <c r="BA61" s="486"/>
      <c r="BB61" s="486"/>
      <c r="BC61" s="486"/>
      <c r="BD61" s="486"/>
      <c r="BE61" s="486"/>
      <c r="BF61" s="486"/>
      <c r="BG61" s="486"/>
      <c r="BH61" s="486"/>
      <c r="BI61" s="486"/>
      <c r="BJ61" s="486"/>
      <c r="BK61" s="486"/>
      <c r="BL61" s="486"/>
    </row>
    <row r="62" spans="1:64">
      <c r="A62" s="486" t="s">
        <v>647</v>
      </c>
      <c r="B62" s="486" t="s">
        <v>71</v>
      </c>
      <c r="C62" s="486" t="s">
        <v>234</v>
      </c>
      <c r="D62" s="486" t="s">
        <v>235</v>
      </c>
      <c r="E62" s="486" t="s">
        <v>67</v>
      </c>
      <c r="F62" s="486">
        <v>2011</v>
      </c>
      <c r="G62" s="486"/>
      <c r="H62" s="486">
        <v>205</v>
      </c>
      <c r="I62" s="486">
        <v>0.1</v>
      </c>
      <c r="J62" s="486"/>
      <c r="K62" s="486"/>
      <c r="L62" s="486" t="s">
        <v>66</v>
      </c>
      <c r="M62" s="486">
        <v>48</v>
      </c>
      <c r="N62" s="486">
        <v>1</v>
      </c>
      <c r="O62" s="486">
        <v>1000</v>
      </c>
      <c r="P62" s="486">
        <v>25</v>
      </c>
      <c r="Q62" s="486">
        <v>24.2</v>
      </c>
      <c r="R62" s="486">
        <v>8.4700000000000006</v>
      </c>
      <c r="S62" s="486">
        <v>29.9</v>
      </c>
      <c r="T62" s="486">
        <v>9.0299999999999994</v>
      </c>
      <c r="U62" s="486">
        <v>5.4</v>
      </c>
      <c r="V62" s="486">
        <v>-108.23</v>
      </c>
      <c r="W62" s="486">
        <v>-0.43</v>
      </c>
      <c r="X62" s="486">
        <v>1000</v>
      </c>
      <c r="Y62" s="486">
        <v>5.5</v>
      </c>
      <c r="Z62" s="486">
        <v>220</v>
      </c>
      <c r="AA62" s="486">
        <v>0.17</v>
      </c>
      <c r="AB62" s="486"/>
      <c r="AC62" s="486"/>
      <c r="AD62" s="486"/>
      <c r="AE62" s="486"/>
      <c r="AF62" s="486"/>
      <c r="AG62" s="486"/>
      <c r="AH62" s="486"/>
      <c r="AI62" s="486">
        <v>1000</v>
      </c>
      <c r="AJ62" s="486">
        <v>3</v>
      </c>
      <c r="AK62" s="486">
        <v>-0.7</v>
      </c>
      <c r="AL62" s="486">
        <v>10.84</v>
      </c>
      <c r="AM62" s="486">
        <v>1324</v>
      </c>
      <c r="AN62" s="486">
        <v>982</v>
      </c>
      <c r="AO62" s="486">
        <v>40</v>
      </c>
      <c r="AP62" s="486">
        <v>16</v>
      </c>
      <c r="AQ62" s="486">
        <v>1.3</v>
      </c>
      <c r="AR62" s="486">
        <v>243.4</v>
      </c>
      <c r="AS62" s="486">
        <v>1.1679999999999999</v>
      </c>
      <c r="AT62" s="486"/>
      <c r="AU62" s="486"/>
      <c r="AV62" s="486"/>
      <c r="AW62" s="486"/>
      <c r="AX62" s="486"/>
      <c r="AY62" s="486"/>
      <c r="AZ62" s="486"/>
      <c r="BA62" s="486"/>
      <c r="BB62" s="486"/>
      <c r="BC62" s="486"/>
      <c r="BD62" s="486"/>
      <c r="BE62" s="486"/>
      <c r="BF62" s="486"/>
      <c r="BG62" s="486"/>
      <c r="BH62" s="486"/>
      <c r="BI62" s="486"/>
      <c r="BJ62" s="486"/>
      <c r="BK62" s="486"/>
      <c r="BL62" s="486"/>
    </row>
    <row r="63" spans="1:64">
      <c r="A63" s="486" t="s">
        <v>647</v>
      </c>
      <c r="B63" s="486" t="s">
        <v>71</v>
      </c>
      <c r="C63" s="486" t="s">
        <v>236</v>
      </c>
      <c r="D63" s="486" t="s">
        <v>237</v>
      </c>
      <c r="E63" s="486" t="s">
        <v>67</v>
      </c>
      <c r="F63" s="486">
        <v>2011</v>
      </c>
      <c r="G63" s="486"/>
      <c r="H63" s="486">
        <v>205</v>
      </c>
      <c r="I63" s="486">
        <v>0.1</v>
      </c>
      <c r="J63" s="486"/>
      <c r="K63" s="486"/>
      <c r="L63" s="486" t="s">
        <v>66</v>
      </c>
      <c r="M63" s="486">
        <v>60</v>
      </c>
      <c r="N63" s="486">
        <v>1</v>
      </c>
      <c r="O63" s="486">
        <v>1000</v>
      </c>
      <c r="P63" s="486">
        <v>25</v>
      </c>
      <c r="Q63" s="486">
        <v>28.9</v>
      </c>
      <c r="R63" s="486">
        <v>7.09</v>
      </c>
      <c r="S63" s="486">
        <v>36.200000000000003</v>
      </c>
      <c r="T63" s="486">
        <v>7.78</v>
      </c>
      <c r="U63" s="486">
        <v>6.2</v>
      </c>
      <c r="V63" s="486">
        <v>-128.99</v>
      </c>
      <c r="W63" s="486">
        <v>-0.42</v>
      </c>
      <c r="X63" s="486">
        <v>1000</v>
      </c>
      <c r="Y63" s="486">
        <v>5.5</v>
      </c>
      <c r="Z63" s="486">
        <v>200</v>
      </c>
      <c r="AA63" s="486">
        <v>0.37</v>
      </c>
      <c r="AB63" s="486"/>
      <c r="AC63" s="486"/>
      <c r="AD63" s="486"/>
      <c r="AE63" s="486"/>
      <c r="AF63" s="486"/>
      <c r="AG63" s="486"/>
      <c r="AH63" s="486"/>
      <c r="AI63" s="486">
        <v>1000</v>
      </c>
      <c r="AJ63" s="486">
        <v>5</v>
      </c>
      <c r="AK63" s="486">
        <v>-0.7</v>
      </c>
      <c r="AL63" s="486">
        <v>3.92</v>
      </c>
      <c r="AM63" s="486">
        <v>1638</v>
      </c>
      <c r="AN63" s="486">
        <v>982</v>
      </c>
      <c r="AO63" s="486">
        <v>40</v>
      </c>
      <c r="AP63" s="486">
        <v>19.2</v>
      </c>
      <c r="AQ63" s="486">
        <v>1.609</v>
      </c>
      <c r="AR63" s="486">
        <v>243.4</v>
      </c>
      <c r="AS63" s="486">
        <v>1.46</v>
      </c>
      <c r="AT63" s="486"/>
      <c r="AU63" s="486"/>
      <c r="AV63" s="486"/>
      <c r="AW63" s="486"/>
      <c r="AX63" s="486"/>
      <c r="AY63" s="486"/>
      <c r="AZ63" s="486"/>
      <c r="BA63" s="486"/>
      <c r="BB63" s="486"/>
      <c r="BC63" s="486"/>
      <c r="BD63" s="486"/>
      <c r="BE63" s="486"/>
      <c r="BF63" s="486"/>
      <c r="BG63" s="486"/>
      <c r="BH63" s="486"/>
      <c r="BI63" s="486"/>
      <c r="BJ63" s="486"/>
      <c r="BK63" s="486"/>
      <c r="BL63" s="486"/>
    </row>
    <row r="64" spans="1:64">
      <c r="A64" s="486" t="s">
        <v>647</v>
      </c>
      <c r="B64" s="486" t="s">
        <v>71</v>
      </c>
      <c r="C64" s="486" t="s">
        <v>238</v>
      </c>
      <c r="D64" s="486" t="s">
        <v>239</v>
      </c>
      <c r="E64" s="486" t="s">
        <v>69</v>
      </c>
      <c r="F64" s="486">
        <v>2012</v>
      </c>
      <c r="G64" s="486"/>
      <c r="H64" s="486">
        <v>205</v>
      </c>
      <c r="I64" s="486">
        <v>0.1</v>
      </c>
      <c r="J64" s="486"/>
      <c r="K64" s="486"/>
      <c r="L64" s="486" t="s">
        <v>66</v>
      </c>
      <c r="M64" s="486">
        <v>48</v>
      </c>
      <c r="N64" s="486">
        <v>1</v>
      </c>
      <c r="O64" s="486">
        <v>1000</v>
      </c>
      <c r="P64" s="486">
        <v>25</v>
      </c>
      <c r="Q64" s="486">
        <v>24.2</v>
      </c>
      <c r="R64" s="486">
        <v>8.4700000000000006</v>
      </c>
      <c r="S64" s="486">
        <v>29.9</v>
      </c>
      <c r="T64" s="486">
        <v>9.0299999999999994</v>
      </c>
      <c r="U64" s="486">
        <v>5.4</v>
      </c>
      <c r="V64" s="486">
        <v>-108.23</v>
      </c>
      <c r="W64" s="486">
        <v>-0.43</v>
      </c>
      <c r="X64" s="486">
        <v>1000</v>
      </c>
      <c r="Y64" s="486">
        <v>5.5</v>
      </c>
      <c r="Z64" s="486">
        <v>220</v>
      </c>
      <c r="AA64" s="486">
        <v>0.17</v>
      </c>
      <c r="AB64" s="486"/>
      <c r="AC64" s="486"/>
      <c r="AD64" s="486"/>
      <c r="AE64" s="486"/>
      <c r="AF64" s="486"/>
      <c r="AG64" s="486"/>
      <c r="AH64" s="486"/>
      <c r="AI64" s="486">
        <v>1000</v>
      </c>
      <c r="AJ64" s="486">
        <v>3</v>
      </c>
      <c r="AK64" s="486">
        <v>-0.7</v>
      </c>
      <c r="AL64" s="486">
        <v>10.84</v>
      </c>
      <c r="AM64" s="486">
        <v>1324</v>
      </c>
      <c r="AN64" s="486">
        <v>982</v>
      </c>
      <c r="AO64" s="486">
        <v>40</v>
      </c>
      <c r="AP64" s="486">
        <v>16</v>
      </c>
      <c r="AQ64" s="486">
        <v>1.3</v>
      </c>
      <c r="AR64" s="486">
        <v>243.4</v>
      </c>
      <c r="AS64" s="486">
        <v>1.1679999999999999</v>
      </c>
      <c r="AT64" s="486"/>
      <c r="AU64" s="486"/>
      <c r="AV64" s="486"/>
      <c r="AW64" s="486"/>
      <c r="AX64" s="486"/>
      <c r="AY64" s="486"/>
      <c r="AZ64" s="486"/>
      <c r="BA64" s="486"/>
      <c r="BB64" s="486"/>
      <c r="BC64" s="486"/>
      <c r="BD64" s="486"/>
      <c r="BE64" s="486"/>
      <c r="BF64" s="486"/>
      <c r="BG64" s="486"/>
      <c r="BH64" s="486"/>
      <c r="BI64" s="486"/>
      <c r="BJ64" s="486"/>
      <c r="BK64" s="486"/>
      <c r="BL64" s="486"/>
    </row>
    <row r="65" spans="1:64">
      <c r="A65" s="486" t="s">
        <v>647</v>
      </c>
      <c r="B65" s="486" t="s">
        <v>71</v>
      </c>
      <c r="C65" s="486" t="s">
        <v>240</v>
      </c>
      <c r="D65" s="486" t="s">
        <v>241</v>
      </c>
      <c r="E65" s="486" t="s">
        <v>67</v>
      </c>
      <c r="F65" s="486">
        <v>2010</v>
      </c>
      <c r="G65" s="486"/>
      <c r="H65" s="486">
        <v>210</v>
      </c>
      <c r="I65" s="486">
        <v>0.1</v>
      </c>
      <c r="J65" s="486"/>
      <c r="K65" s="486"/>
      <c r="L65" s="486" t="s">
        <v>66</v>
      </c>
      <c r="M65" s="486">
        <v>60</v>
      </c>
      <c r="N65" s="486">
        <v>1</v>
      </c>
      <c r="O65" s="486">
        <v>1000</v>
      </c>
      <c r="P65" s="486">
        <v>25</v>
      </c>
      <c r="Q65" s="486">
        <v>29</v>
      </c>
      <c r="R65" s="486">
        <v>7.25</v>
      </c>
      <c r="S65" s="486">
        <v>36.4</v>
      </c>
      <c r="T65" s="486">
        <v>7.89</v>
      </c>
      <c r="U65" s="486">
        <v>5.0999999999999996</v>
      </c>
      <c r="V65" s="486">
        <v>-129.27000000000001</v>
      </c>
      <c r="W65" s="486">
        <v>-0.43</v>
      </c>
      <c r="X65" s="486">
        <v>900</v>
      </c>
      <c r="Y65" s="486">
        <v>5.5</v>
      </c>
      <c r="Z65" s="486">
        <v>220</v>
      </c>
      <c r="AA65" s="486">
        <v>0.36</v>
      </c>
      <c r="AB65" s="486"/>
      <c r="AC65" s="486"/>
      <c r="AD65" s="486"/>
      <c r="AE65" s="486"/>
      <c r="AF65" s="486"/>
      <c r="AG65" s="486"/>
      <c r="AH65" s="486"/>
      <c r="AI65" s="486">
        <v>1000</v>
      </c>
      <c r="AJ65" s="486">
        <v>3</v>
      </c>
      <c r="AK65" s="486">
        <v>-0.7</v>
      </c>
      <c r="AL65" s="486">
        <v>3.92</v>
      </c>
      <c r="AM65" s="486">
        <v>1638</v>
      </c>
      <c r="AN65" s="486">
        <v>982</v>
      </c>
      <c r="AO65" s="486">
        <v>40</v>
      </c>
      <c r="AP65" s="486">
        <v>19.2</v>
      </c>
      <c r="AQ65" s="486">
        <v>1.609</v>
      </c>
      <c r="AR65" s="486">
        <v>243.4</v>
      </c>
      <c r="AS65" s="486">
        <v>1.46</v>
      </c>
      <c r="AT65" s="486"/>
      <c r="AU65" s="486"/>
      <c r="AV65" s="486"/>
      <c r="AW65" s="486"/>
      <c r="AX65" s="486"/>
      <c r="AY65" s="486"/>
      <c r="AZ65" s="486"/>
      <c r="BA65" s="486"/>
      <c r="BB65" s="486"/>
      <c r="BC65" s="486"/>
      <c r="BD65" s="486"/>
      <c r="BE65" s="486"/>
      <c r="BF65" s="486"/>
      <c r="BG65" s="486"/>
      <c r="BH65" s="486"/>
      <c r="BI65" s="486"/>
      <c r="BJ65" s="486"/>
      <c r="BK65" s="486"/>
      <c r="BL65" s="486"/>
    </row>
    <row r="66" spans="1:64">
      <c r="A66" s="486" t="s">
        <v>647</v>
      </c>
      <c r="B66" s="486" t="s">
        <v>71</v>
      </c>
      <c r="C66" s="486" t="s">
        <v>242</v>
      </c>
      <c r="D66" s="486" t="s">
        <v>243</v>
      </c>
      <c r="E66" s="486" t="s">
        <v>67</v>
      </c>
      <c r="F66" s="486">
        <v>2011</v>
      </c>
      <c r="G66" s="486"/>
      <c r="H66" s="486">
        <v>210</v>
      </c>
      <c r="I66" s="486">
        <v>0.1</v>
      </c>
      <c r="J66" s="486"/>
      <c r="K66" s="486"/>
      <c r="L66" s="486" t="s">
        <v>66</v>
      </c>
      <c r="M66" s="486">
        <v>48</v>
      </c>
      <c r="N66" s="486">
        <v>1</v>
      </c>
      <c r="O66" s="486">
        <v>1000</v>
      </c>
      <c r="P66" s="486">
        <v>25</v>
      </c>
      <c r="Q66" s="486">
        <v>24.3</v>
      </c>
      <c r="R66" s="486">
        <v>8.6300000000000008</v>
      </c>
      <c r="S66" s="486">
        <v>30</v>
      </c>
      <c r="T66" s="486">
        <v>9.19</v>
      </c>
      <c r="U66" s="486">
        <v>5.0999999999999996</v>
      </c>
      <c r="V66" s="486">
        <v>-109.1</v>
      </c>
      <c r="W66" s="486">
        <v>-0.43</v>
      </c>
      <c r="X66" s="486">
        <v>1000</v>
      </c>
      <c r="Y66" s="486">
        <v>5.5</v>
      </c>
      <c r="Z66" s="486">
        <v>220</v>
      </c>
      <c r="AA66" s="486">
        <v>0.17</v>
      </c>
      <c r="AB66" s="486"/>
      <c r="AC66" s="486"/>
      <c r="AD66" s="486"/>
      <c r="AE66" s="486"/>
      <c r="AF66" s="486"/>
      <c r="AG66" s="486"/>
      <c r="AH66" s="486"/>
      <c r="AI66" s="486">
        <v>1000</v>
      </c>
      <c r="AJ66" s="486">
        <v>3</v>
      </c>
      <c r="AK66" s="486">
        <v>-0.7</v>
      </c>
      <c r="AL66" s="486">
        <v>10.84</v>
      </c>
      <c r="AM66" s="486">
        <v>1324</v>
      </c>
      <c r="AN66" s="486">
        <v>982</v>
      </c>
      <c r="AO66" s="486">
        <v>40</v>
      </c>
      <c r="AP66" s="486">
        <v>16</v>
      </c>
      <c r="AQ66" s="486">
        <v>1.3</v>
      </c>
      <c r="AR66" s="486">
        <v>243.4</v>
      </c>
      <c r="AS66" s="486">
        <v>1.1679999999999999</v>
      </c>
      <c r="AT66" s="486"/>
      <c r="AU66" s="486"/>
      <c r="AV66" s="486"/>
      <c r="AW66" s="486"/>
      <c r="AX66" s="486"/>
      <c r="AY66" s="486"/>
      <c r="AZ66" s="486"/>
      <c r="BA66" s="486"/>
      <c r="BB66" s="486"/>
      <c r="BC66" s="486"/>
      <c r="BD66" s="486"/>
      <c r="BE66" s="486"/>
      <c r="BF66" s="486"/>
      <c r="BG66" s="486"/>
      <c r="BH66" s="486"/>
      <c r="BI66" s="486"/>
      <c r="BJ66" s="486"/>
      <c r="BK66" s="486"/>
      <c r="BL66" s="486"/>
    </row>
    <row r="67" spans="1:64">
      <c r="A67" s="486" t="s">
        <v>647</v>
      </c>
      <c r="B67" s="486" t="s">
        <v>71</v>
      </c>
      <c r="C67" s="486" t="s">
        <v>244</v>
      </c>
      <c r="D67" s="486" t="s">
        <v>245</v>
      </c>
      <c r="E67" s="486" t="s">
        <v>67</v>
      </c>
      <c r="F67" s="486">
        <v>2011</v>
      </c>
      <c r="G67" s="486"/>
      <c r="H67" s="486">
        <v>210</v>
      </c>
      <c r="I67" s="486">
        <v>0.1</v>
      </c>
      <c r="J67" s="486"/>
      <c r="K67" s="486"/>
      <c r="L67" s="486" t="s">
        <v>66</v>
      </c>
      <c r="M67" s="486">
        <v>60</v>
      </c>
      <c r="N67" s="486">
        <v>1</v>
      </c>
      <c r="O67" s="486">
        <v>1000</v>
      </c>
      <c r="P67" s="486">
        <v>25</v>
      </c>
      <c r="Q67" s="486">
        <v>29</v>
      </c>
      <c r="R67" s="486">
        <v>7.25</v>
      </c>
      <c r="S67" s="486">
        <v>36.4</v>
      </c>
      <c r="T67" s="486">
        <v>7.89</v>
      </c>
      <c r="U67" s="486">
        <v>6.3</v>
      </c>
      <c r="V67" s="486">
        <v>-130.34</v>
      </c>
      <c r="W67" s="486">
        <v>-0.42</v>
      </c>
      <c r="X67" s="486">
        <v>900</v>
      </c>
      <c r="Y67" s="486">
        <v>5.5</v>
      </c>
      <c r="Z67" s="486">
        <v>220</v>
      </c>
      <c r="AA67" s="486">
        <v>0.36</v>
      </c>
      <c r="AB67" s="486"/>
      <c r="AC67" s="486"/>
      <c r="AD67" s="486"/>
      <c r="AE67" s="486"/>
      <c r="AF67" s="486"/>
      <c r="AG67" s="486"/>
      <c r="AH67" s="486"/>
      <c r="AI67" s="486">
        <v>1000</v>
      </c>
      <c r="AJ67" s="486">
        <v>5</v>
      </c>
      <c r="AK67" s="486">
        <v>-0.7</v>
      </c>
      <c r="AL67" s="486">
        <v>3.92</v>
      </c>
      <c r="AM67" s="486">
        <v>1638</v>
      </c>
      <c r="AN67" s="486">
        <v>982</v>
      </c>
      <c r="AO67" s="486">
        <v>40</v>
      </c>
      <c r="AP67" s="486">
        <v>19.2</v>
      </c>
      <c r="AQ67" s="486">
        <v>1.609</v>
      </c>
      <c r="AR67" s="486">
        <v>243.4</v>
      </c>
      <c r="AS67" s="486">
        <v>1.46</v>
      </c>
      <c r="AT67" s="486"/>
      <c r="AU67" s="486"/>
      <c r="AV67" s="486"/>
      <c r="AW67" s="486"/>
      <c r="AX67" s="486"/>
      <c r="AY67" s="486"/>
      <c r="AZ67" s="486"/>
      <c r="BA67" s="486"/>
      <c r="BB67" s="486"/>
      <c r="BC67" s="486"/>
      <c r="BD67" s="486"/>
      <c r="BE67" s="486"/>
      <c r="BF67" s="486"/>
      <c r="BG67" s="486"/>
      <c r="BH67" s="486"/>
      <c r="BI67" s="486"/>
      <c r="BJ67" s="486"/>
      <c r="BK67" s="486"/>
      <c r="BL67" s="486"/>
    </row>
    <row r="68" spans="1:64">
      <c r="A68" s="486" t="s">
        <v>647</v>
      </c>
      <c r="B68" s="486" t="s">
        <v>71</v>
      </c>
      <c r="C68" s="486" t="s">
        <v>246</v>
      </c>
      <c r="D68" s="486" t="s">
        <v>247</v>
      </c>
      <c r="E68" s="486" t="s">
        <v>69</v>
      </c>
      <c r="F68" s="486">
        <v>2012</v>
      </c>
      <c r="G68" s="486"/>
      <c r="H68" s="486">
        <v>210</v>
      </c>
      <c r="I68" s="486">
        <v>0.1</v>
      </c>
      <c r="J68" s="486"/>
      <c r="K68" s="486"/>
      <c r="L68" s="486" t="s">
        <v>66</v>
      </c>
      <c r="M68" s="486">
        <v>48</v>
      </c>
      <c r="N68" s="486">
        <v>1</v>
      </c>
      <c r="O68" s="486">
        <v>1000</v>
      </c>
      <c r="P68" s="486">
        <v>25</v>
      </c>
      <c r="Q68" s="486">
        <v>24.3</v>
      </c>
      <c r="R68" s="486">
        <v>8.6300000000000008</v>
      </c>
      <c r="S68" s="486">
        <v>30</v>
      </c>
      <c r="T68" s="486">
        <v>9.19</v>
      </c>
      <c r="U68" s="486">
        <v>5.0999999999999996</v>
      </c>
      <c r="V68" s="486">
        <v>-109.1</v>
      </c>
      <c r="W68" s="486">
        <v>-0.43</v>
      </c>
      <c r="X68" s="486">
        <v>1000</v>
      </c>
      <c r="Y68" s="486">
        <v>5.5</v>
      </c>
      <c r="Z68" s="486">
        <v>220</v>
      </c>
      <c r="AA68" s="486">
        <v>0.17</v>
      </c>
      <c r="AB68" s="486"/>
      <c r="AC68" s="486"/>
      <c r="AD68" s="486"/>
      <c r="AE68" s="486"/>
      <c r="AF68" s="486"/>
      <c r="AG68" s="486"/>
      <c r="AH68" s="486"/>
      <c r="AI68" s="486">
        <v>1000</v>
      </c>
      <c r="AJ68" s="486">
        <v>3</v>
      </c>
      <c r="AK68" s="486">
        <v>-0.7</v>
      </c>
      <c r="AL68" s="486">
        <v>10.84</v>
      </c>
      <c r="AM68" s="486">
        <v>1324</v>
      </c>
      <c r="AN68" s="486">
        <v>982</v>
      </c>
      <c r="AO68" s="486">
        <v>40</v>
      </c>
      <c r="AP68" s="486">
        <v>16</v>
      </c>
      <c r="AQ68" s="486">
        <v>1.3</v>
      </c>
      <c r="AR68" s="486">
        <v>243.4</v>
      </c>
      <c r="AS68" s="486">
        <v>1.1679999999999999</v>
      </c>
      <c r="AT68" s="486"/>
      <c r="AU68" s="486"/>
      <c r="AV68" s="486"/>
      <c r="AW68" s="486"/>
      <c r="AX68" s="486"/>
      <c r="AY68" s="486"/>
      <c r="AZ68" s="486"/>
      <c r="BA68" s="486"/>
      <c r="BB68" s="486"/>
      <c r="BC68" s="486"/>
      <c r="BD68" s="486"/>
      <c r="BE68" s="486"/>
      <c r="BF68" s="486"/>
      <c r="BG68" s="486"/>
      <c r="BH68" s="486"/>
      <c r="BI68" s="486"/>
      <c r="BJ68" s="486"/>
      <c r="BK68" s="486"/>
      <c r="BL68" s="486"/>
    </row>
    <row r="69" spans="1:64">
      <c r="A69" s="486" t="s">
        <v>647</v>
      </c>
      <c r="B69" s="486" t="s">
        <v>71</v>
      </c>
      <c r="C69" s="486" t="s">
        <v>248</v>
      </c>
      <c r="D69" s="486" t="s">
        <v>249</v>
      </c>
      <c r="E69" s="486" t="s">
        <v>67</v>
      </c>
      <c r="F69" s="486">
        <v>2010</v>
      </c>
      <c r="G69" s="486"/>
      <c r="H69" s="486">
        <v>215</v>
      </c>
      <c r="I69" s="486">
        <v>0.1</v>
      </c>
      <c r="J69" s="486"/>
      <c r="K69" s="486"/>
      <c r="L69" s="486" t="s">
        <v>66</v>
      </c>
      <c r="M69" s="486">
        <v>60</v>
      </c>
      <c r="N69" s="486">
        <v>1</v>
      </c>
      <c r="O69" s="486">
        <v>1000</v>
      </c>
      <c r="P69" s="486">
        <v>25</v>
      </c>
      <c r="Q69" s="486">
        <v>29</v>
      </c>
      <c r="R69" s="486">
        <v>7.4</v>
      </c>
      <c r="S69" s="486">
        <v>36.5</v>
      </c>
      <c r="T69" s="486">
        <v>8.01</v>
      </c>
      <c r="U69" s="486">
        <v>5.2</v>
      </c>
      <c r="V69" s="486">
        <v>-129.72999999999999</v>
      </c>
      <c r="W69" s="486">
        <v>-0.43</v>
      </c>
      <c r="X69" s="486">
        <v>2100</v>
      </c>
      <c r="Y69" s="486">
        <v>4.2</v>
      </c>
      <c r="Z69" s="486">
        <v>240</v>
      </c>
      <c r="AA69" s="486">
        <v>0.35</v>
      </c>
      <c r="AB69" s="486"/>
      <c r="AC69" s="486"/>
      <c r="AD69" s="486"/>
      <c r="AE69" s="486"/>
      <c r="AF69" s="486"/>
      <c r="AG69" s="486"/>
      <c r="AH69" s="486"/>
      <c r="AI69" s="486">
        <v>1000</v>
      </c>
      <c r="AJ69" s="486">
        <v>3</v>
      </c>
      <c r="AK69" s="486">
        <v>-0.7</v>
      </c>
      <c r="AL69" s="486">
        <v>3.92</v>
      </c>
      <c r="AM69" s="486">
        <v>1638</v>
      </c>
      <c r="AN69" s="486">
        <v>982</v>
      </c>
      <c r="AO69" s="486">
        <v>40</v>
      </c>
      <c r="AP69" s="486">
        <v>19.2</v>
      </c>
      <c r="AQ69" s="486">
        <v>1.609</v>
      </c>
      <c r="AR69" s="486">
        <v>243.4</v>
      </c>
      <c r="AS69" s="486">
        <v>1.46</v>
      </c>
      <c r="AT69" s="486"/>
      <c r="AU69" s="486"/>
      <c r="AV69" s="486"/>
      <c r="AW69" s="486"/>
      <c r="AX69" s="486"/>
      <c r="AY69" s="486"/>
      <c r="AZ69" s="486"/>
      <c r="BA69" s="486"/>
      <c r="BB69" s="486"/>
      <c r="BC69" s="486"/>
      <c r="BD69" s="486"/>
      <c r="BE69" s="486"/>
      <c r="BF69" s="486"/>
      <c r="BG69" s="486"/>
      <c r="BH69" s="486"/>
      <c r="BI69" s="486"/>
      <c r="BJ69" s="486"/>
      <c r="BK69" s="486"/>
      <c r="BL69" s="486"/>
    </row>
    <row r="70" spans="1:64">
      <c r="A70" s="486" t="s">
        <v>647</v>
      </c>
      <c r="B70" s="486" t="s">
        <v>71</v>
      </c>
      <c r="C70" s="486" t="s">
        <v>250</v>
      </c>
      <c r="D70" s="486" t="s">
        <v>251</v>
      </c>
      <c r="E70" s="486" t="s">
        <v>67</v>
      </c>
      <c r="F70" s="486">
        <v>2011</v>
      </c>
      <c r="G70" s="486"/>
      <c r="H70" s="486">
        <v>215</v>
      </c>
      <c r="I70" s="486">
        <v>0.1</v>
      </c>
      <c r="J70" s="486"/>
      <c r="K70" s="486"/>
      <c r="L70" s="486" t="s">
        <v>66</v>
      </c>
      <c r="M70" s="486">
        <v>60</v>
      </c>
      <c r="N70" s="486">
        <v>1</v>
      </c>
      <c r="O70" s="486">
        <v>1000</v>
      </c>
      <c r="P70" s="486">
        <v>25</v>
      </c>
      <c r="Q70" s="486">
        <v>29</v>
      </c>
      <c r="R70" s="486">
        <v>7.4</v>
      </c>
      <c r="S70" s="486">
        <v>36.5</v>
      </c>
      <c r="T70" s="486">
        <v>8.01</v>
      </c>
      <c r="U70" s="486">
        <v>6.4</v>
      </c>
      <c r="V70" s="486">
        <v>-130.71</v>
      </c>
      <c r="W70" s="486">
        <v>-0.42</v>
      </c>
      <c r="X70" s="486">
        <v>1000</v>
      </c>
      <c r="Y70" s="486">
        <v>5.5</v>
      </c>
      <c r="Z70" s="486">
        <v>240</v>
      </c>
      <c r="AA70" s="486">
        <v>0.35</v>
      </c>
      <c r="AB70" s="486"/>
      <c r="AC70" s="486"/>
      <c r="AD70" s="486"/>
      <c r="AE70" s="486"/>
      <c r="AF70" s="486"/>
      <c r="AG70" s="486"/>
      <c r="AH70" s="486"/>
      <c r="AI70" s="486">
        <v>1000</v>
      </c>
      <c r="AJ70" s="486">
        <v>5</v>
      </c>
      <c r="AK70" s="486">
        <v>-0.7</v>
      </c>
      <c r="AL70" s="486">
        <v>3.92</v>
      </c>
      <c r="AM70" s="486">
        <v>1638</v>
      </c>
      <c r="AN70" s="486">
        <v>982</v>
      </c>
      <c r="AO70" s="486">
        <v>40</v>
      </c>
      <c r="AP70" s="486">
        <v>19.2</v>
      </c>
      <c r="AQ70" s="486">
        <v>1.609</v>
      </c>
      <c r="AR70" s="486">
        <v>243.4</v>
      </c>
      <c r="AS70" s="486">
        <v>1.46</v>
      </c>
      <c r="AT70" s="486"/>
      <c r="AU70" s="486"/>
      <c r="AV70" s="486"/>
      <c r="AW70" s="486"/>
      <c r="AX70" s="486"/>
      <c r="AY70" s="486"/>
      <c r="AZ70" s="486"/>
      <c r="BA70" s="486"/>
      <c r="BB70" s="486"/>
      <c r="BC70" s="486"/>
      <c r="BD70" s="486"/>
      <c r="BE70" s="486"/>
      <c r="BF70" s="486"/>
      <c r="BG70" s="486"/>
      <c r="BH70" s="486"/>
      <c r="BI70" s="486"/>
      <c r="BJ70" s="486"/>
      <c r="BK70" s="486"/>
      <c r="BL70" s="486"/>
    </row>
    <row r="71" spans="1:64">
      <c r="A71" s="486" t="s">
        <v>647</v>
      </c>
      <c r="B71" s="486" t="s">
        <v>71</v>
      </c>
      <c r="C71" s="486" t="s">
        <v>252</v>
      </c>
      <c r="D71" s="486" t="s">
        <v>253</v>
      </c>
      <c r="E71" s="486" t="s">
        <v>69</v>
      </c>
      <c r="F71" s="486">
        <v>2012</v>
      </c>
      <c r="G71" s="486"/>
      <c r="H71" s="486">
        <v>215</v>
      </c>
      <c r="I71" s="486">
        <v>0.1</v>
      </c>
      <c r="J71" s="486"/>
      <c r="K71" s="486"/>
      <c r="L71" s="486" t="s">
        <v>66</v>
      </c>
      <c r="M71" s="486">
        <v>48</v>
      </c>
      <c r="N71" s="486">
        <v>1</v>
      </c>
      <c r="O71" s="486">
        <v>1000</v>
      </c>
      <c r="P71" s="486">
        <v>25</v>
      </c>
      <c r="Q71" s="486">
        <v>24.5</v>
      </c>
      <c r="R71" s="486">
        <v>8.7799999999999994</v>
      </c>
      <c r="S71" s="486">
        <v>30.2</v>
      </c>
      <c r="T71" s="486">
        <v>9.35</v>
      </c>
      <c r="U71" s="486">
        <v>5.6</v>
      </c>
      <c r="V71" s="486">
        <v>-111.1</v>
      </c>
      <c r="W71" s="486">
        <v>-0.43</v>
      </c>
      <c r="X71" s="486">
        <v>1000</v>
      </c>
      <c r="Y71" s="486">
        <v>5.5</v>
      </c>
      <c r="Z71" s="486">
        <v>220</v>
      </c>
      <c r="AA71" s="486">
        <v>0.16500000000000001</v>
      </c>
      <c r="AB71" s="486"/>
      <c r="AC71" s="486"/>
      <c r="AD71" s="486"/>
      <c r="AE71" s="486"/>
      <c r="AF71" s="486"/>
      <c r="AG71" s="486"/>
      <c r="AH71" s="486"/>
      <c r="AI71" s="486">
        <v>1000</v>
      </c>
      <c r="AJ71" s="486">
        <v>3</v>
      </c>
      <c r="AK71" s="486">
        <v>-0.7</v>
      </c>
      <c r="AL71" s="486">
        <v>10.84</v>
      </c>
      <c r="AM71" s="486">
        <v>1324</v>
      </c>
      <c r="AN71" s="486">
        <v>982</v>
      </c>
      <c r="AO71" s="486">
        <v>40</v>
      </c>
      <c r="AP71" s="486">
        <v>16</v>
      </c>
      <c r="AQ71" s="486">
        <v>1.3</v>
      </c>
      <c r="AR71" s="486">
        <v>243.4</v>
      </c>
      <c r="AS71" s="486">
        <v>1.1679999999999999</v>
      </c>
      <c r="AT71" s="486"/>
      <c r="AU71" s="486"/>
      <c r="AV71" s="486"/>
      <c r="AW71" s="486"/>
      <c r="AX71" s="486"/>
      <c r="AY71" s="486"/>
      <c r="AZ71" s="486"/>
      <c r="BA71" s="486"/>
      <c r="BB71" s="486"/>
      <c r="BC71" s="486"/>
      <c r="BD71" s="486"/>
      <c r="BE71" s="486"/>
      <c r="BF71" s="486"/>
      <c r="BG71" s="486"/>
      <c r="BH71" s="486"/>
      <c r="BI71" s="486"/>
      <c r="BJ71" s="486"/>
      <c r="BK71" s="486"/>
      <c r="BL71" s="486"/>
    </row>
    <row r="72" spans="1:64">
      <c r="A72" s="486" t="s">
        <v>647</v>
      </c>
      <c r="B72" s="486" t="s">
        <v>71</v>
      </c>
      <c r="C72" s="486" t="s">
        <v>256</v>
      </c>
      <c r="D72" s="486" t="s">
        <v>257</v>
      </c>
      <c r="E72" s="486" t="s">
        <v>67</v>
      </c>
      <c r="F72" s="486">
        <v>2011</v>
      </c>
      <c r="G72" s="486"/>
      <c r="H72" s="486">
        <v>220</v>
      </c>
      <c r="I72" s="486">
        <v>0.1</v>
      </c>
      <c r="J72" s="486"/>
      <c r="K72" s="486"/>
      <c r="L72" s="486" t="s">
        <v>66</v>
      </c>
      <c r="M72" s="486">
        <v>60</v>
      </c>
      <c r="N72" s="486">
        <v>1</v>
      </c>
      <c r="O72" s="486">
        <v>1000</v>
      </c>
      <c r="P72" s="486">
        <v>25</v>
      </c>
      <c r="Q72" s="486">
        <v>29.2</v>
      </c>
      <c r="R72" s="486">
        <v>7.53</v>
      </c>
      <c r="S72" s="486">
        <v>36.6</v>
      </c>
      <c r="T72" s="486">
        <v>8.09</v>
      </c>
      <c r="U72" s="486">
        <v>6.5</v>
      </c>
      <c r="V72" s="486">
        <v>-133.53</v>
      </c>
      <c r="W72" s="486">
        <v>-0.42</v>
      </c>
      <c r="X72" s="486">
        <v>1000</v>
      </c>
      <c r="Y72" s="486">
        <v>5.5</v>
      </c>
      <c r="Z72" s="486">
        <v>250</v>
      </c>
      <c r="AA72" s="486">
        <v>0.3</v>
      </c>
      <c r="AB72" s="486"/>
      <c r="AC72" s="486"/>
      <c r="AD72" s="486"/>
      <c r="AE72" s="486"/>
      <c r="AF72" s="486"/>
      <c r="AG72" s="486"/>
      <c r="AH72" s="486"/>
      <c r="AI72" s="486">
        <v>1000</v>
      </c>
      <c r="AJ72" s="486">
        <v>5</v>
      </c>
      <c r="AK72" s="486">
        <v>-0.7</v>
      </c>
      <c r="AL72" s="486">
        <v>3.92</v>
      </c>
      <c r="AM72" s="486">
        <v>1638</v>
      </c>
      <c r="AN72" s="486">
        <v>982</v>
      </c>
      <c r="AO72" s="486">
        <v>40</v>
      </c>
      <c r="AP72" s="486">
        <v>19.2</v>
      </c>
      <c r="AQ72" s="486">
        <v>1.609</v>
      </c>
      <c r="AR72" s="486">
        <v>243.4</v>
      </c>
      <c r="AS72" s="486">
        <v>1.46</v>
      </c>
      <c r="AT72" s="486"/>
      <c r="AU72" s="486"/>
      <c r="AV72" s="486"/>
      <c r="AW72" s="486"/>
      <c r="AX72" s="486"/>
      <c r="AY72" s="486"/>
      <c r="AZ72" s="486"/>
      <c r="BA72" s="486"/>
      <c r="BB72" s="486"/>
      <c r="BC72" s="486"/>
      <c r="BD72" s="486"/>
      <c r="BE72" s="486"/>
      <c r="BF72" s="486"/>
      <c r="BG72" s="486"/>
      <c r="BH72" s="486"/>
      <c r="BI72" s="486"/>
      <c r="BJ72" s="486"/>
      <c r="BK72" s="486"/>
      <c r="BL72" s="486"/>
    </row>
    <row r="73" spans="1:64">
      <c r="A73" s="486" t="s">
        <v>647</v>
      </c>
      <c r="B73" s="486" t="s">
        <v>71</v>
      </c>
      <c r="C73" s="486" t="s">
        <v>258</v>
      </c>
      <c r="D73" s="486" t="s">
        <v>259</v>
      </c>
      <c r="E73" s="486" t="s">
        <v>69</v>
      </c>
      <c r="F73" s="486">
        <v>2012</v>
      </c>
      <c r="G73" s="486"/>
      <c r="H73" s="486">
        <v>220</v>
      </c>
      <c r="I73" s="486">
        <v>0.1</v>
      </c>
      <c r="J73" s="486"/>
      <c r="K73" s="486"/>
      <c r="L73" s="486" t="s">
        <v>66</v>
      </c>
      <c r="M73" s="486">
        <v>60</v>
      </c>
      <c r="N73" s="486">
        <v>2</v>
      </c>
      <c r="O73" s="486">
        <v>1000</v>
      </c>
      <c r="P73" s="486">
        <v>25</v>
      </c>
      <c r="Q73" s="486">
        <v>29.2</v>
      </c>
      <c r="R73" s="486">
        <v>7.53</v>
      </c>
      <c r="S73" s="486">
        <v>36.6</v>
      </c>
      <c r="T73" s="486">
        <v>8.09</v>
      </c>
      <c r="U73" s="486">
        <v>5.3</v>
      </c>
      <c r="V73" s="486">
        <v>-132.06</v>
      </c>
      <c r="W73" s="486">
        <v>-0.43</v>
      </c>
      <c r="X73" s="486">
        <v>2100</v>
      </c>
      <c r="Y73" s="486">
        <v>4.2</v>
      </c>
      <c r="Z73" s="486">
        <v>250</v>
      </c>
      <c r="AA73" s="486">
        <v>0.3</v>
      </c>
      <c r="AB73" s="486"/>
      <c r="AC73" s="486"/>
      <c r="AD73" s="486"/>
      <c r="AE73" s="486"/>
      <c r="AF73" s="486"/>
      <c r="AG73" s="486"/>
      <c r="AH73" s="486"/>
      <c r="AI73" s="486">
        <v>1000</v>
      </c>
      <c r="AJ73" s="486">
        <v>3</v>
      </c>
      <c r="AK73" s="486">
        <v>-0.7</v>
      </c>
      <c r="AL73" s="486">
        <v>3.92</v>
      </c>
      <c r="AM73" s="486">
        <v>1638</v>
      </c>
      <c r="AN73" s="486">
        <v>982</v>
      </c>
      <c r="AO73" s="486">
        <v>40</v>
      </c>
      <c r="AP73" s="486">
        <v>19.2</v>
      </c>
      <c r="AQ73" s="486">
        <v>1.609</v>
      </c>
      <c r="AR73" s="486">
        <v>121.7</v>
      </c>
      <c r="AS73" s="486">
        <v>1.46</v>
      </c>
      <c r="AT73" s="486"/>
      <c r="AU73" s="486"/>
      <c r="AV73" s="486"/>
      <c r="AW73" s="486"/>
      <c r="AX73" s="486"/>
      <c r="AY73" s="486"/>
      <c r="AZ73" s="486"/>
      <c r="BA73" s="486"/>
      <c r="BB73" s="486"/>
      <c r="BC73" s="486"/>
      <c r="BD73" s="486"/>
      <c r="BE73" s="486"/>
      <c r="BF73" s="486"/>
      <c r="BG73" s="486"/>
      <c r="BH73" s="486"/>
      <c r="BI73" s="486"/>
      <c r="BJ73" s="486"/>
      <c r="BK73" s="486"/>
      <c r="BL73" s="486"/>
    </row>
    <row r="74" spans="1:64">
      <c r="A74" s="486" t="s">
        <v>647</v>
      </c>
      <c r="B74" s="486" t="s">
        <v>71</v>
      </c>
      <c r="C74" s="486" t="s">
        <v>260</v>
      </c>
      <c r="D74" s="486" t="s">
        <v>261</v>
      </c>
      <c r="E74" s="486" t="s">
        <v>67</v>
      </c>
      <c r="F74" s="486">
        <v>2010</v>
      </c>
      <c r="G74" s="486"/>
      <c r="H74" s="486">
        <v>225</v>
      </c>
      <c r="I74" s="486">
        <v>0.1</v>
      </c>
      <c r="J74" s="486"/>
      <c r="K74" s="486"/>
      <c r="L74" s="486" t="s">
        <v>66</v>
      </c>
      <c r="M74" s="486">
        <v>60</v>
      </c>
      <c r="N74" s="486">
        <v>1</v>
      </c>
      <c r="O74" s="486">
        <v>1000</v>
      </c>
      <c r="P74" s="486">
        <v>25</v>
      </c>
      <c r="Q74" s="486">
        <v>29.4</v>
      </c>
      <c r="R74" s="486">
        <v>7.65</v>
      </c>
      <c r="S74" s="486">
        <v>36.700000000000003</v>
      </c>
      <c r="T74" s="486">
        <v>8.19</v>
      </c>
      <c r="U74" s="486">
        <v>5.3</v>
      </c>
      <c r="V74" s="486">
        <v>-133.1</v>
      </c>
      <c r="W74" s="486">
        <v>-0.43</v>
      </c>
      <c r="X74" s="486">
        <v>2100</v>
      </c>
      <c r="Y74" s="486">
        <v>4.2</v>
      </c>
      <c r="Z74" s="486">
        <v>250</v>
      </c>
      <c r="AA74" s="486">
        <v>0.27</v>
      </c>
      <c r="AB74" s="486"/>
      <c r="AC74" s="486"/>
      <c r="AD74" s="486"/>
      <c r="AE74" s="486"/>
      <c r="AF74" s="486"/>
      <c r="AG74" s="486"/>
      <c r="AH74" s="486"/>
      <c r="AI74" s="486">
        <v>1000</v>
      </c>
      <c r="AJ74" s="486">
        <v>3</v>
      </c>
      <c r="AK74" s="486">
        <v>-0.7</v>
      </c>
      <c r="AL74" s="486">
        <v>3.92</v>
      </c>
      <c r="AM74" s="486">
        <v>1638</v>
      </c>
      <c r="AN74" s="486">
        <v>982</v>
      </c>
      <c r="AO74" s="486">
        <v>40</v>
      </c>
      <c r="AP74" s="486">
        <v>19.2</v>
      </c>
      <c r="AQ74" s="486">
        <v>1.609</v>
      </c>
      <c r="AR74" s="486">
        <v>243.4</v>
      </c>
      <c r="AS74" s="486">
        <v>1.46</v>
      </c>
      <c r="AT74" s="486"/>
      <c r="AU74" s="486"/>
      <c r="AV74" s="486"/>
      <c r="AW74" s="486"/>
      <c r="AX74" s="486"/>
      <c r="AY74" s="486"/>
      <c r="AZ74" s="486"/>
      <c r="BA74" s="486"/>
      <c r="BB74" s="486"/>
      <c r="BC74" s="486"/>
      <c r="BD74" s="486"/>
      <c r="BE74" s="486"/>
      <c r="BF74" s="486"/>
      <c r="BG74" s="486"/>
      <c r="BH74" s="486"/>
      <c r="BI74" s="486"/>
      <c r="BJ74" s="486"/>
      <c r="BK74" s="486"/>
      <c r="BL74" s="486"/>
    </row>
    <row r="75" spans="1:64">
      <c r="A75" s="486" t="s">
        <v>647</v>
      </c>
      <c r="B75" s="486" t="s">
        <v>71</v>
      </c>
      <c r="C75" s="486" t="s">
        <v>262</v>
      </c>
      <c r="D75" s="486" t="s">
        <v>263</v>
      </c>
      <c r="E75" s="486" t="s">
        <v>67</v>
      </c>
      <c r="F75" s="486">
        <v>2011</v>
      </c>
      <c r="G75" s="486"/>
      <c r="H75" s="486">
        <v>225</v>
      </c>
      <c r="I75" s="486">
        <v>0.1</v>
      </c>
      <c r="J75" s="486"/>
      <c r="K75" s="486"/>
      <c r="L75" s="486" t="s">
        <v>66</v>
      </c>
      <c r="M75" s="486">
        <v>60</v>
      </c>
      <c r="N75" s="486">
        <v>1</v>
      </c>
      <c r="O75" s="486">
        <v>1000</v>
      </c>
      <c r="P75" s="486">
        <v>25</v>
      </c>
      <c r="Q75" s="486">
        <v>29.4</v>
      </c>
      <c r="R75" s="486">
        <v>7.65</v>
      </c>
      <c r="S75" s="486">
        <v>36.700000000000003</v>
      </c>
      <c r="T75" s="486">
        <v>8.19</v>
      </c>
      <c r="U75" s="486">
        <v>6.6</v>
      </c>
      <c r="V75" s="486">
        <v>-134.88</v>
      </c>
      <c r="W75" s="486">
        <v>-0.42</v>
      </c>
      <c r="X75" s="486">
        <v>1000</v>
      </c>
      <c r="Y75" s="486">
        <v>5.5</v>
      </c>
      <c r="Z75" s="486">
        <v>250</v>
      </c>
      <c r="AA75" s="486">
        <v>0.27</v>
      </c>
      <c r="AB75" s="486"/>
      <c r="AC75" s="486"/>
      <c r="AD75" s="486"/>
      <c r="AE75" s="486"/>
      <c r="AF75" s="486"/>
      <c r="AG75" s="486"/>
      <c r="AH75" s="486"/>
      <c r="AI75" s="486">
        <v>1000</v>
      </c>
      <c r="AJ75" s="486">
        <v>5</v>
      </c>
      <c r="AK75" s="486">
        <v>-0.7</v>
      </c>
      <c r="AL75" s="486">
        <v>3.92</v>
      </c>
      <c r="AM75" s="486">
        <v>1638</v>
      </c>
      <c r="AN75" s="486">
        <v>982</v>
      </c>
      <c r="AO75" s="486">
        <v>40</v>
      </c>
      <c r="AP75" s="486">
        <v>19.2</v>
      </c>
      <c r="AQ75" s="486">
        <v>1.609</v>
      </c>
      <c r="AR75" s="486">
        <v>243.4</v>
      </c>
      <c r="AS75" s="486">
        <v>1.46</v>
      </c>
      <c r="AT75" s="486"/>
      <c r="AU75" s="486"/>
      <c r="AV75" s="486"/>
      <c r="AW75" s="486"/>
      <c r="AX75" s="486"/>
      <c r="AY75" s="486"/>
      <c r="AZ75" s="486"/>
      <c r="BA75" s="486"/>
      <c r="BB75" s="486"/>
      <c r="BC75" s="486"/>
      <c r="BD75" s="486"/>
      <c r="BE75" s="486"/>
      <c r="BF75" s="486"/>
      <c r="BG75" s="486"/>
      <c r="BH75" s="486"/>
      <c r="BI75" s="486"/>
      <c r="BJ75" s="486"/>
      <c r="BK75" s="486"/>
      <c r="BL75" s="486"/>
    </row>
    <row r="76" spans="1:64">
      <c r="A76" s="486" t="s">
        <v>647</v>
      </c>
      <c r="B76" s="486" t="s">
        <v>71</v>
      </c>
      <c r="C76" s="486" t="s">
        <v>264</v>
      </c>
      <c r="D76" s="486" t="s">
        <v>265</v>
      </c>
      <c r="E76" s="486" t="s">
        <v>69</v>
      </c>
      <c r="F76" s="486">
        <v>2012</v>
      </c>
      <c r="G76" s="486"/>
      <c r="H76" s="486">
        <v>225</v>
      </c>
      <c r="I76" s="486">
        <v>0.1</v>
      </c>
      <c r="J76" s="486"/>
      <c r="K76" s="486"/>
      <c r="L76" s="486" t="s">
        <v>66</v>
      </c>
      <c r="M76" s="486">
        <v>60</v>
      </c>
      <c r="N76" s="486">
        <v>2</v>
      </c>
      <c r="O76" s="486">
        <v>1000</v>
      </c>
      <c r="P76" s="486">
        <v>25</v>
      </c>
      <c r="Q76" s="486">
        <v>29.4</v>
      </c>
      <c r="R76" s="486">
        <v>7.65</v>
      </c>
      <c r="S76" s="486">
        <v>36.700000000000003</v>
      </c>
      <c r="T76" s="486">
        <v>8.19</v>
      </c>
      <c r="U76" s="486">
        <v>5.3</v>
      </c>
      <c r="V76" s="486">
        <v>-133.1</v>
      </c>
      <c r="W76" s="486">
        <v>-0.43</v>
      </c>
      <c r="X76" s="486">
        <v>2100</v>
      </c>
      <c r="Y76" s="486">
        <v>4.2</v>
      </c>
      <c r="Z76" s="486">
        <v>250</v>
      </c>
      <c r="AA76" s="486">
        <v>0.27</v>
      </c>
      <c r="AB76" s="486"/>
      <c r="AC76" s="486"/>
      <c r="AD76" s="486"/>
      <c r="AE76" s="486"/>
      <c r="AF76" s="486"/>
      <c r="AG76" s="486"/>
      <c r="AH76" s="486"/>
      <c r="AI76" s="486">
        <v>1000</v>
      </c>
      <c r="AJ76" s="486">
        <v>3</v>
      </c>
      <c r="AK76" s="486">
        <v>-0.7</v>
      </c>
      <c r="AL76" s="486">
        <v>3.92</v>
      </c>
      <c r="AM76" s="486">
        <v>1638</v>
      </c>
      <c r="AN76" s="486">
        <v>982</v>
      </c>
      <c r="AO76" s="486">
        <v>40</v>
      </c>
      <c r="AP76" s="486">
        <v>19.2</v>
      </c>
      <c r="AQ76" s="486">
        <v>1.609</v>
      </c>
      <c r="AR76" s="486">
        <v>121.7</v>
      </c>
      <c r="AS76" s="486">
        <v>1.46</v>
      </c>
      <c r="AT76" s="486"/>
      <c r="AU76" s="486"/>
      <c r="AV76" s="486"/>
      <c r="AW76" s="486"/>
      <c r="AX76" s="486"/>
      <c r="AY76" s="486"/>
      <c r="AZ76" s="486"/>
      <c r="BA76" s="486"/>
      <c r="BB76" s="486"/>
      <c r="BC76" s="486"/>
      <c r="BD76" s="486"/>
      <c r="BE76" s="486"/>
      <c r="BF76" s="486"/>
      <c r="BG76" s="486"/>
      <c r="BH76" s="486"/>
      <c r="BI76" s="486"/>
      <c r="BJ76" s="486"/>
      <c r="BK76" s="486"/>
      <c r="BL76" s="486"/>
    </row>
    <row r="77" spans="1:64">
      <c r="A77" s="486" t="s">
        <v>647</v>
      </c>
      <c r="B77" s="486" t="s">
        <v>71</v>
      </c>
      <c r="C77" s="486" t="s">
        <v>266</v>
      </c>
      <c r="D77" s="486" t="s">
        <v>267</v>
      </c>
      <c r="E77" s="486" t="s">
        <v>67</v>
      </c>
      <c r="F77" s="486">
        <v>2010</v>
      </c>
      <c r="G77" s="486"/>
      <c r="H77" s="486">
        <v>230</v>
      </c>
      <c r="I77" s="486">
        <v>0.1</v>
      </c>
      <c r="J77" s="486"/>
      <c r="K77" s="486"/>
      <c r="L77" s="486" t="s">
        <v>66</v>
      </c>
      <c r="M77" s="486">
        <v>60</v>
      </c>
      <c r="N77" s="486">
        <v>1</v>
      </c>
      <c r="O77" s="486">
        <v>1000</v>
      </c>
      <c r="P77" s="486">
        <v>25</v>
      </c>
      <c r="Q77" s="486">
        <v>29.6</v>
      </c>
      <c r="R77" s="486">
        <v>7.78</v>
      </c>
      <c r="S77" s="486">
        <v>36.799999999999997</v>
      </c>
      <c r="T77" s="486">
        <v>8.34</v>
      </c>
      <c r="U77" s="486">
        <v>5.4</v>
      </c>
      <c r="V77" s="486">
        <v>-134.80000000000001</v>
      </c>
      <c r="W77" s="486">
        <v>-0.43</v>
      </c>
      <c r="X77" s="486">
        <v>2100</v>
      </c>
      <c r="Y77" s="486">
        <v>4.2</v>
      </c>
      <c r="Z77" s="486">
        <v>250</v>
      </c>
      <c r="AA77" s="486">
        <v>0.26</v>
      </c>
      <c r="AB77" s="486"/>
      <c r="AC77" s="486"/>
      <c r="AD77" s="486"/>
      <c r="AE77" s="486"/>
      <c r="AF77" s="486"/>
      <c r="AG77" s="486"/>
      <c r="AH77" s="486"/>
      <c r="AI77" s="486">
        <v>1000</v>
      </c>
      <c r="AJ77" s="486">
        <v>3</v>
      </c>
      <c r="AK77" s="486">
        <v>-0.7</v>
      </c>
      <c r="AL77" s="486">
        <v>3.92</v>
      </c>
      <c r="AM77" s="486">
        <v>1638</v>
      </c>
      <c r="AN77" s="486">
        <v>982</v>
      </c>
      <c r="AO77" s="486">
        <v>40</v>
      </c>
      <c r="AP77" s="486">
        <v>19.2</v>
      </c>
      <c r="AQ77" s="486">
        <v>1.609</v>
      </c>
      <c r="AR77" s="486">
        <v>243.4</v>
      </c>
      <c r="AS77" s="486">
        <v>1.46</v>
      </c>
      <c r="AT77" s="486"/>
      <c r="AU77" s="486"/>
      <c r="AV77" s="486"/>
      <c r="AW77" s="486"/>
      <c r="AX77" s="486"/>
      <c r="AY77" s="486"/>
      <c r="AZ77" s="486"/>
      <c r="BA77" s="486"/>
      <c r="BB77" s="486"/>
      <c r="BC77" s="486"/>
      <c r="BD77" s="486"/>
      <c r="BE77" s="486"/>
      <c r="BF77" s="486"/>
      <c r="BG77" s="486"/>
      <c r="BH77" s="486"/>
      <c r="BI77" s="486"/>
      <c r="BJ77" s="486"/>
      <c r="BK77" s="486"/>
      <c r="BL77" s="486"/>
    </row>
    <row r="78" spans="1:64">
      <c r="A78" s="486" t="s">
        <v>647</v>
      </c>
      <c r="B78" s="486" t="s">
        <v>71</v>
      </c>
      <c r="C78" s="486" t="s">
        <v>268</v>
      </c>
      <c r="D78" s="486" t="s">
        <v>269</v>
      </c>
      <c r="E78" s="486" t="s">
        <v>67</v>
      </c>
      <c r="F78" s="486">
        <v>2011</v>
      </c>
      <c r="G78" s="486"/>
      <c r="H78" s="486">
        <v>230</v>
      </c>
      <c r="I78" s="486">
        <v>0.1</v>
      </c>
      <c r="J78" s="486"/>
      <c r="K78" s="486"/>
      <c r="L78" s="486" t="s">
        <v>66</v>
      </c>
      <c r="M78" s="486">
        <v>60</v>
      </c>
      <c r="N78" s="486">
        <v>1</v>
      </c>
      <c r="O78" s="486">
        <v>1000</v>
      </c>
      <c r="P78" s="486">
        <v>25</v>
      </c>
      <c r="Q78" s="486">
        <v>29.6</v>
      </c>
      <c r="R78" s="486">
        <v>7.78</v>
      </c>
      <c r="S78" s="486">
        <v>36.799999999999997</v>
      </c>
      <c r="T78" s="486">
        <v>8.34</v>
      </c>
      <c r="U78" s="486">
        <v>6.7</v>
      </c>
      <c r="V78" s="486">
        <v>-135.63</v>
      </c>
      <c r="W78" s="486">
        <v>-0.42</v>
      </c>
      <c r="X78" s="486">
        <v>1000</v>
      </c>
      <c r="Y78" s="486">
        <v>5.5</v>
      </c>
      <c r="Z78" s="486">
        <v>250</v>
      </c>
      <c r="AA78" s="486">
        <v>0.26</v>
      </c>
      <c r="AB78" s="486"/>
      <c r="AC78" s="486"/>
      <c r="AD78" s="486"/>
      <c r="AE78" s="486"/>
      <c r="AF78" s="486"/>
      <c r="AG78" s="486"/>
      <c r="AH78" s="486"/>
      <c r="AI78" s="486">
        <v>1000</v>
      </c>
      <c r="AJ78" s="486">
        <v>5</v>
      </c>
      <c r="AK78" s="486">
        <v>-0.7</v>
      </c>
      <c r="AL78" s="486">
        <v>3.92</v>
      </c>
      <c r="AM78" s="486">
        <v>1638</v>
      </c>
      <c r="AN78" s="486">
        <v>982</v>
      </c>
      <c r="AO78" s="486">
        <v>40</v>
      </c>
      <c r="AP78" s="486">
        <v>19.2</v>
      </c>
      <c r="AQ78" s="486">
        <v>1.609</v>
      </c>
      <c r="AR78" s="486">
        <v>243.4</v>
      </c>
      <c r="AS78" s="486">
        <v>1.46</v>
      </c>
      <c r="AT78" s="486"/>
      <c r="AU78" s="486"/>
      <c r="AV78" s="486"/>
      <c r="AW78" s="486"/>
      <c r="AX78" s="486"/>
      <c r="AY78" s="486"/>
      <c r="AZ78" s="486"/>
      <c r="BA78" s="486"/>
      <c r="BB78" s="486"/>
      <c r="BC78" s="486"/>
      <c r="BD78" s="486"/>
      <c r="BE78" s="486"/>
      <c r="BF78" s="486"/>
      <c r="BG78" s="486"/>
      <c r="BH78" s="486"/>
      <c r="BI78" s="486"/>
      <c r="BJ78" s="486"/>
      <c r="BK78" s="486"/>
      <c r="BL78" s="486"/>
    </row>
    <row r="79" spans="1:64">
      <c r="A79" s="486" t="s">
        <v>647</v>
      </c>
      <c r="B79" s="486" t="s">
        <v>71</v>
      </c>
      <c r="C79" s="486" t="s">
        <v>270</v>
      </c>
      <c r="D79" s="486" t="s">
        <v>271</v>
      </c>
      <c r="E79" s="486" t="s">
        <v>69</v>
      </c>
      <c r="F79" s="486">
        <v>2012</v>
      </c>
      <c r="G79" s="486"/>
      <c r="H79" s="486">
        <v>230</v>
      </c>
      <c r="I79" s="486">
        <v>0.1</v>
      </c>
      <c r="J79" s="486"/>
      <c r="K79" s="486"/>
      <c r="L79" s="486" t="s">
        <v>66</v>
      </c>
      <c r="M79" s="486">
        <v>60</v>
      </c>
      <c r="N79" s="486">
        <v>2</v>
      </c>
      <c r="O79" s="486">
        <v>1000</v>
      </c>
      <c r="P79" s="486">
        <v>25</v>
      </c>
      <c r="Q79" s="486">
        <v>29.6</v>
      </c>
      <c r="R79" s="486">
        <v>7.78</v>
      </c>
      <c r="S79" s="486">
        <v>36.799999999999997</v>
      </c>
      <c r="T79" s="486">
        <v>8.34</v>
      </c>
      <c r="U79" s="486">
        <v>5.4</v>
      </c>
      <c r="V79" s="486">
        <v>-134.80000000000001</v>
      </c>
      <c r="W79" s="486">
        <v>-0.43</v>
      </c>
      <c r="X79" s="486">
        <v>2100</v>
      </c>
      <c r="Y79" s="486">
        <v>4.2</v>
      </c>
      <c r="Z79" s="486">
        <v>250</v>
      </c>
      <c r="AA79" s="486">
        <v>0.26</v>
      </c>
      <c r="AB79" s="486"/>
      <c r="AC79" s="486"/>
      <c r="AD79" s="486"/>
      <c r="AE79" s="486"/>
      <c r="AF79" s="486"/>
      <c r="AG79" s="486"/>
      <c r="AH79" s="486"/>
      <c r="AI79" s="486">
        <v>1000</v>
      </c>
      <c r="AJ79" s="486">
        <v>3</v>
      </c>
      <c r="AK79" s="486">
        <v>-0.7</v>
      </c>
      <c r="AL79" s="486">
        <v>3.92</v>
      </c>
      <c r="AM79" s="486">
        <v>1638</v>
      </c>
      <c r="AN79" s="486">
        <v>982</v>
      </c>
      <c r="AO79" s="486">
        <v>40</v>
      </c>
      <c r="AP79" s="486">
        <v>19.2</v>
      </c>
      <c r="AQ79" s="486">
        <v>1.609</v>
      </c>
      <c r="AR79" s="486">
        <v>121.7</v>
      </c>
      <c r="AS79" s="486">
        <v>1.46</v>
      </c>
      <c r="AT79" s="486"/>
      <c r="AU79" s="486"/>
      <c r="AV79" s="486"/>
      <c r="AW79" s="486"/>
      <c r="AX79" s="486"/>
      <c r="AY79" s="486"/>
      <c r="AZ79" s="486"/>
      <c r="BA79" s="486"/>
      <c r="BB79" s="486"/>
      <c r="BC79" s="486"/>
      <c r="BD79" s="486"/>
      <c r="BE79" s="486"/>
      <c r="BF79" s="486"/>
      <c r="BG79" s="486"/>
      <c r="BH79" s="486"/>
      <c r="BI79" s="486"/>
      <c r="BJ79" s="486"/>
      <c r="BK79" s="486"/>
      <c r="BL79" s="486"/>
    </row>
    <row r="80" spans="1:64">
      <c r="A80" s="486" t="s">
        <v>647</v>
      </c>
      <c r="B80" s="486" t="s">
        <v>71</v>
      </c>
      <c r="C80" s="486" t="s">
        <v>272</v>
      </c>
      <c r="D80" s="486" t="s">
        <v>273</v>
      </c>
      <c r="E80" s="486" t="s">
        <v>67</v>
      </c>
      <c r="F80" s="486">
        <v>2010</v>
      </c>
      <c r="G80" s="486"/>
      <c r="H80" s="486">
        <v>235</v>
      </c>
      <c r="I80" s="486">
        <v>0.1</v>
      </c>
      <c r="J80" s="486"/>
      <c r="K80" s="486"/>
      <c r="L80" s="486" t="s">
        <v>66</v>
      </c>
      <c r="M80" s="486">
        <v>60</v>
      </c>
      <c r="N80" s="486">
        <v>1</v>
      </c>
      <c r="O80" s="486">
        <v>1000</v>
      </c>
      <c r="P80" s="486">
        <v>25</v>
      </c>
      <c r="Q80" s="486">
        <v>29.8</v>
      </c>
      <c r="R80" s="486">
        <v>7.9</v>
      </c>
      <c r="S80" s="486">
        <v>36.9</v>
      </c>
      <c r="T80" s="486">
        <v>8.4600000000000009</v>
      </c>
      <c r="U80" s="486">
        <v>5.5</v>
      </c>
      <c r="V80" s="486">
        <v>-135.81</v>
      </c>
      <c r="W80" s="486">
        <v>-0.43</v>
      </c>
      <c r="X80" s="486">
        <v>2100</v>
      </c>
      <c r="Y80" s="486">
        <v>4.2</v>
      </c>
      <c r="Z80" s="486">
        <v>250</v>
      </c>
      <c r="AA80" s="486">
        <v>0.24</v>
      </c>
      <c r="AB80" s="486"/>
      <c r="AC80" s="486"/>
      <c r="AD80" s="486"/>
      <c r="AE80" s="486"/>
      <c r="AF80" s="486"/>
      <c r="AG80" s="486"/>
      <c r="AH80" s="486"/>
      <c r="AI80" s="486">
        <v>1000</v>
      </c>
      <c r="AJ80" s="486">
        <v>3</v>
      </c>
      <c r="AK80" s="486">
        <v>-0.7</v>
      </c>
      <c r="AL80" s="486">
        <v>3.92</v>
      </c>
      <c r="AM80" s="486">
        <v>1638</v>
      </c>
      <c r="AN80" s="486">
        <v>982</v>
      </c>
      <c r="AO80" s="486">
        <v>40</v>
      </c>
      <c r="AP80" s="486">
        <v>19.2</v>
      </c>
      <c r="AQ80" s="486">
        <v>1.609</v>
      </c>
      <c r="AR80" s="486">
        <v>243.4</v>
      </c>
      <c r="AS80" s="486">
        <v>1.46</v>
      </c>
      <c r="AT80" s="486"/>
      <c r="AU80" s="486"/>
      <c r="AV80" s="486"/>
      <c r="AW80" s="486"/>
      <c r="AX80" s="486"/>
      <c r="AY80" s="486"/>
      <c r="AZ80" s="486"/>
      <c r="BA80" s="486"/>
      <c r="BB80" s="486"/>
      <c r="BC80" s="486"/>
      <c r="BD80" s="486"/>
      <c r="BE80" s="486"/>
      <c r="BF80" s="486"/>
      <c r="BG80" s="486"/>
      <c r="BH80" s="486"/>
      <c r="BI80" s="486"/>
      <c r="BJ80" s="486"/>
      <c r="BK80" s="486"/>
      <c r="BL80" s="486"/>
    </row>
    <row r="81" spans="1:64">
      <c r="A81" s="486" t="s">
        <v>647</v>
      </c>
      <c r="B81" s="486" t="s">
        <v>71</v>
      </c>
      <c r="C81" s="486" t="s">
        <v>274</v>
      </c>
      <c r="D81" s="486" t="s">
        <v>275</v>
      </c>
      <c r="E81" s="486" t="s">
        <v>69</v>
      </c>
      <c r="F81" s="486">
        <v>2012</v>
      </c>
      <c r="G81" s="486"/>
      <c r="H81" s="486">
        <v>235</v>
      </c>
      <c r="I81" s="486">
        <v>0.1</v>
      </c>
      <c r="J81" s="486"/>
      <c r="K81" s="486"/>
      <c r="L81" s="486" t="s">
        <v>66</v>
      </c>
      <c r="M81" s="486">
        <v>60</v>
      </c>
      <c r="N81" s="486">
        <v>2</v>
      </c>
      <c r="O81" s="486">
        <v>1000</v>
      </c>
      <c r="P81" s="486">
        <v>25</v>
      </c>
      <c r="Q81" s="486">
        <v>29.8</v>
      </c>
      <c r="R81" s="486">
        <v>7.9</v>
      </c>
      <c r="S81" s="486">
        <v>36.9</v>
      </c>
      <c r="T81" s="486">
        <v>8.4600000000000009</v>
      </c>
      <c r="U81" s="486">
        <v>5.5</v>
      </c>
      <c r="V81" s="486">
        <v>-135.81</v>
      </c>
      <c r="W81" s="486">
        <v>-0.43</v>
      </c>
      <c r="X81" s="486">
        <v>2100</v>
      </c>
      <c r="Y81" s="486">
        <v>4.2</v>
      </c>
      <c r="Z81" s="486">
        <v>250</v>
      </c>
      <c r="AA81" s="486">
        <v>0.24</v>
      </c>
      <c r="AB81" s="486"/>
      <c r="AC81" s="486"/>
      <c r="AD81" s="486"/>
      <c r="AE81" s="486"/>
      <c r="AF81" s="486"/>
      <c r="AG81" s="486"/>
      <c r="AH81" s="486"/>
      <c r="AI81" s="486">
        <v>1000</v>
      </c>
      <c r="AJ81" s="486">
        <v>3</v>
      </c>
      <c r="AK81" s="486">
        <v>-0.7</v>
      </c>
      <c r="AL81" s="486">
        <v>3.92</v>
      </c>
      <c r="AM81" s="486">
        <v>1638</v>
      </c>
      <c r="AN81" s="486">
        <v>982</v>
      </c>
      <c r="AO81" s="486">
        <v>40</v>
      </c>
      <c r="AP81" s="486">
        <v>19.2</v>
      </c>
      <c r="AQ81" s="486">
        <v>1.609</v>
      </c>
      <c r="AR81" s="486">
        <v>121.7</v>
      </c>
      <c r="AS81" s="486">
        <v>1.46</v>
      </c>
      <c r="AT81" s="486"/>
      <c r="AU81" s="486"/>
      <c r="AV81" s="486"/>
      <c r="AW81" s="486"/>
      <c r="AX81" s="486"/>
      <c r="AY81" s="486"/>
      <c r="AZ81" s="486"/>
      <c r="BA81" s="486"/>
      <c r="BB81" s="486"/>
      <c r="BC81" s="486"/>
      <c r="BD81" s="486"/>
      <c r="BE81" s="486"/>
      <c r="BF81" s="486"/>
      <c r="BG81" s="486"/>
      <c r="BH81" s="486"/>
      <c r="BI81" s="486"/>
      <c r="BJ81" s="486"/>
      <c r="BK81" s="486"/>
      <c r="BL81" s="486"/>
    </row>
    <row r="82" spans="1:64">
      <c r="A82" s="486" t="s">
        <v>647</v>
      </c>
      <c r="B82" s="486" t="s">
        <v>71</v>
      </c>
      <c r="C82" s="486" t="s">
        <v>276</v>
      </c>
      <c r="D82" s="486" t="s">
        <v>277</v>
      </c>
      <c r="E82" s="486" t="s">
        <v>67</v>
      </c>
      <c r="F82" s="486">
        <v>2010</v>
      </c>
      <c r="G82" s="486"/>
      <c r="H82" s="486">
        <v>240</v>
      </c>
      <c r="I82" s="486">
        <v>0.1</v>
      </c>
      <c r="J82" s="486"/>
      <c r="K82" s="486"/>
      <c r="L82" s="486" t="s">
        <v>66</v>
      </c>
      <c r="M82" s="486">
        <v>60</v>
      </c>
      <c r="N82" s="486">
        <v>1</v>
      </c>
      <c r="O82" s="486">
        <v>1000</v>
      </c>
      <c r="P82" s="486">
        <v>25</v>
      </c>
      <c r="Q82" s="486">
        <v>29.9</v>
      </c>
      <c r="R82" s="486">
        <v>8.0299999999999994</v>
      </c>
      <c r="S82" s="486">
        <v>37</v>
      </c>
      <c r="T82" s="486">
        <v>8.59</v>
      </c>
      <c r="U82" s="486">
        <v>5.6</v>
      </c>
      <c r="V82" s="486">
        <v>-137.66</v>
      </c>
      <c r="W82" s="486">
        <v>-0.43</v>
      </c>
      <c r="X82" s="486">
        <v>2100</v>
      </c>
      <c r="Y82" s="486">
        <v>4.2</v>
      </c>
      <c r="Z82" s="486">
        <v>250</v>
      </c>
      <c r="AA82" s="486">
        <v>0.23</v>
      </c>
      <c r="AB82" s="486"/>
      <c r="AC82" s="486"/>
      <c r="AD82" s="486"/>
      <c r="AE82" s="486"/>
      <c r="AF82" s="486"/>
      <c r="AG82" s="486"/>
      <c r="AH82" s="486"/>
      <c r="AI82" s="486">
        <v>1000</v>
      </c>
      <c r="AJ82" s="486">
        <v>3</v>
      </c>
      <c r="AK82" s="486">
        <v>-0.7</v>
      </c>
      <c r="AL82" s="486">
        <v>3.92</v>
      </c>
      <c r="AM82" s="486">
        <v>1638</v>
      </c>
      <c r="AN82" s="486">
        <v>982</v>
      </c>
      <c r="AO82" s="486">
        <v>40</v>
      </c>
      <c r="AP82" s="486">
        <v>19.2</v>
      </c>
      <c r="AQ82" s="486">
        <v>1.609</v>
      </c>
      <c r="AR82" s="486">
        <v>243.4</v>
      </c>
      <c r="AS82" s="486">
        <v>1.46</v>
      </c>
      <c r="AT82" s="486"/>
      <c r="AU82" s="486"/>
      <c r="AV82" s="486"/>
      <c r="AW82" s="486"/>
      <c r="AX82" s="486"/>
      <c r="AY82" s="486"/>
      <c r="AZ82" s="486"/>
      <c r="BA82" s="486"/>
      <c r="BB82" s="486"/>
      <c r="BC82" s="486"/>
      <c r="BD82" s="486"/>
      <c r="BE82" s="486"/>
      <c r="BF82" s="486"/>
      <c r="BG82" s="486"/>
      <c r="BH82" s="486"/>
      <c r="BI82" s="486"/>
      <c r="BJ82" s="486"/>
      <c r="BK82" s="486"/>
      <c r="BL82" s="486"/>
    </row>
    <row r="83" spans="1:64">
      <c r="A83" s="486" t="s">
        <v>647</v>
      </c>
      <c r="B83" s="486" t="s">
        <v>71</v>
      </c>
      <c r="C83" s="486" t="s">
        <v>280</v>
      </c>
      <c r="D83" s="486" t="s">
        <v>281</v>
      </c>
      <c r="E83" s="486" t="s">
        <v>67</v>
      </c>
      <c r="F83" s="486">
        <v>2012</v>
      </c>
      <c r="G83" s="486"/>
      <c r="H83" s="486">
        <v>240</v>
      </c>
      <c r="I83" s="486">
        <v>0.1</v>
      </c>
      <c r="J83" s="486"/>
      <c r="K83" s="486"/>
      <c r="L83" s="486" t="s">
        <v>66</v>
      </c>
      <c r="M83" s="486">
        <v>60</v>
      </c>
      <c r="N83" s="486">
        <v>1</v>
      </c>
      <c r="O83" s="486">
        <v>1000</v>
      </c>
      <c r="P83" s="486">
        <v>25</v>
      </c>
      <c r="Q83" s="486">
        <v>29.9</v>
      </c>
      <c r="R83" s="486">
        <v>8.0299999999999994</v>
      </c>
      <c r="S83" s="486">
        <v>37</v>
      </c>
      <c r="T83" s="486">
        <v>8.59</v>
      </c>
      <c r="U83" s="486">
        <v>5.6</v>
      </c>
      <c r="V83" s="486">
        <v>-136.74</v>
      </c>
      <c r="W83" s="486">
        <v>-0.43</v>
      </c>
      <c r="X83" s="486">
        <v>2100</v>
      </c>
      <c r="Y83" s="486">
        <v>4.2</v>
      </c>
      <c r="Z83" s="486">
        <v>250</v>
      </c>
      <c r="AA83" s="486">
        <v>0.23</v>
      </c>
      <c r="AB83" s="486"/>
      <c r="AC83" s="486"/>
      <c r="AD83" s="486"/>
      <c r="AE83" s="486"/>
      <c r="AF83" s="486"/>
      <c r="AG83" s="486"/>
      <c r="AH83" s="486"/>
      <c r="AI83" s="486">
        <v>1000</v>
      </c>
      <c r="AJ83" s="486">
        <v>3</v>
      </c>
      <c r="AK83" s="486">
        <v>-0.7</v>
      </c>
      <c r="AL83" s="486">
        <v>3.92</v>
      </c>
      <c r="AM83" s="486">
        <v>1638</v>
      </c>
      <c r="AN83" s="486">
        <v>982</v>
      </c>
      <c r="AO83" s="486">
        <v>40</v>
      </c>
      <c r="AP83" s="486">
        <v>20</v>
      </c>
      <c r="AQ83" s="486">
        <v>1.609</v>
      </c>
      <c r="AR83" s="486">
        <v>243.4</v>
      </c>
      <c r="AS83" s="486">
        <v>1.46</v>
      </c>
      <c r="AT83" s="486"/>
      <c r="AU83" s="486"/>
      <c r="AV83" s="486"/>
      <c r="AW83" s="486"/>
      <c r="AX83" s="486"/>
      <c r="AY83" s="486"/>
      <c r="AZ83" s="486"/>
      <c r="BA83" s="486"/>
      <c r="BB83" s="486"/>
      <c r="BC83" s="486"/>
      <c r="BD83" s="486"/>
      <c r="BE83" s="486"/>
      <c r="BF83" s="486"/>
      <c r="BG83" s="486"/>
      <c r="BH83" s="486"/>
      <c r="BI83" s="486"/>
      <c r="BJ83" s="486"/>
      <c r="BK83" s="486"/>
      <c r="BL83" s="486"/>
    </row>
    <row r="84" spans="1:64">
      <c r="A84" s="486" t="s">
        <v>647</v>
      </c>
      <c r="B84" s="486" t="s">
        <v>71</v>
      </c>
      <c r="C84" s="486" t="s">
        <v>282</v>
      </c>
      <c r="D84" s="486" t="s">
        <v>283</v>
      </c>
      <c r="E84" s="486" t="s">
        <v>69</v>
      </c>
      <c r="F84" s="486">
        <v>2012</v>
      </c>
      <c r="G84" s="486"/>
      <c r="H84" s="486">
        <v>240</v>
      </c>
      <c r="I84" s="486">
        <v>0.1</v>
      </c>
      <c r="J84" s="486"/>
      <c r="K84" s="486"/>
      <c r="L84" s="486" t="s">
        <v>66</v>
      </c>
      <c r="M84" s="486">
        <v>60</v>
      </c>
      <c r="N84" s="486">
        <v>2</v>
      </c>
      <c r="O84" s="486">
        <v>1000</v>
      </c>
      <c r="P84" s="486">
        <v>25</v>
      </c>
      <c r="Q84" s="486">
        <v>29.9</v>
      </c>
      <c r="R84" s="486">
        <v>8.0299999999999994</v>
      </c>
      <c r="S84" s="486">
        <v>37</v>
      </c>
      <c r="T84" s="486">
        <v>8.59</v>
      </c>
      <c r="U84" s="486">
        <v>5.6</v>
      </c>
      <c r="V84" s="486">
        <v>-137.66</v>
      </c>
      <c r="W84" s="486">
        <v>-0.43</v>
      </c>
      <c r="X84" s="486">
        <v>2100</v>
      </c>
      <c r="Y84" s="486">
        <v>4.2</v>
      </c>
      <c r="Z84" s="486">
        <v>250</v>
      </c>
      <c r="AA84" s="486">
        <v>0.23</v>
      </c>
      <c r="AB84" s="486"/>
      <c r="AC84" s="486"/>
      <c r="AD84" s="486"/>
      <c r="AE84" s="486"/>
      <c r="AF84" s="486"/>
      <c r="AG84" s="486"/>
      <c r="AH84" s="486"/>
      <c r="AI84" s="486">
        <v>1000</v>
      </c>
      <c r="AJ84" s="486">
        <v>3</v>
      </c>
      <c r="AK84" s="486">
        <v>-0.7</v>
      </c>
      <c r="AL84" s="486">
        <v>3.92</v>
      </c>
      <c r="AM84" s="486">
        <v>1638</v>
      </c>
      <c r="AN84" s="486">
        <v>982</v>
      </c>
      <c r="AO84" s="486">
        <v>40</v>
      </c>
      <c r="AP84" s="486">
        <v>19.2</v>
      </c>
      <c r="AQ84" s="486">
        <v>1.609</v>
      </c>
      <c r="AR84" s="486">
        <v>121.7</v>
      </c>
      <c r="AS84" s="486">
        <v>1.46</v>
      </c>
      <c r="AT84" s="486"/>
      <c r="AU84" s="486"/>
      <c r="AV84" s="486"/>
      <c r="AW84" s="486"/>
      <c r="AX84" s="486"/>
      <c r="AY84" s="486"/>
      <c r="AZ84" s="486"/>
      <c r="BA84" s="486"/>
      <c r="BB84" s="486"/>
      <c r="BC84" s="486"/>
      <c r="BD84" s="486"/>
      <c r="BE84" s="486"/>
      <c r="BF84" s="486"/>
      <c r="BG84" s="486"/>
      <c r="BH84" s="486"/>
      <c r="BI84" s="486"/>
      <c r="BJ84" s="486"/>
      <c r="BK84" s="486"/>
      <c r="BL84" s="486"/>
    </row>
    <row r="85" spans="1:64">
      <c r="A85" s="486" t="s">
        <v>647</v>
      </c>
      <c r="B85" s="486" t="s">
        <v>71</v>
      </c>
      <c r="C85" s="486" t="s">
        <v>284</v>
      </c>
      <c r="D85" s="486" t="s">
        <v>286</v>
      </c>
      <c r="E85" s="486" t="s">
        <v>278</v>
      </c>
      <c r="F85" s="486">
        <v>2010</v>
      </c>
      <c r="G85" s="486"/>
      <c r="H85" s="486">
        <v>245</v>
      </c>
      <c r="I85" s="486">
        <v>0.1</v>
      </c>
      <c r="J85" s="486"/>
      <c r="K85" s="486"/>
      <c r="L85" s="486" t="s">
        <v>66</v>
      </c>
      <c r="M85" s="486">
        <v>60</v>
      </c>
      <c r="N85" s="486">
        <v>1</v>
      </c>
      <c r="O85" s="486">
        <v>1000</v>
      </c>
      <c r="P85" s="486">
        <v>25</v>
      </c>
      <c r="Q85" s="486">
        <v>30</v>
      </c>
      <c r="R85" s="486">
        <v>8.17</v>
      </c>
      <c r="S85" s="486">
        <v>37.1</v>
      </c>
      <c r="T85" s="486">
        <v>8.74</v>
      </c>
      <c r="U85" s="486">
        <v>5.7</v>
      </c>
      <c r="V85" s="486">
        <v>-119.17</v>
      </c>
      <c r="W85" s="486">
        <v>-0.39</v>
      </c>
      <c r="X85" s="486">
        <v>500</v>
      </c>
      <c r="Y85" s="486">
        <v>5.5</v>
      </c>
      <c r="Z85" s="486">
        <v>500</v>
      </c>
      <c r="AA85" s="486">
        <v>0.35</v>
      </c>
      <c r="AB85" s="486"/>
      <c r="AC85" s="486"/>
      <c r="AD85" s="486"/>
      <c r="AE85" s="486"/>
      <c r="AF85" s="486"/>
      <c r="AG85" s="486"/>
      <c r="AH85" s="486"/>
      <c r="AI85" s="486">
        <v>0</v>
      </c>
      <c r="AJ85" s="486">
        <v>3</v>
      </c>
      <c r="AK85" s="486">
        <v>-0.7</v>
      </c>
      <c r="AL85" s="486">
        <v>3.92</v>
      </c>
      <c r="AM85" s="486">
        <v>1638</v>
      </c>
      <c r="AN85" s="486">
        <v>982</v>
      </c>
      <c r="AO85" s="486">
        <v>40</v>
      </c>
      <c r="AP85" s="486">
        <v>19</v>
      </c>
      <c r="AQ85" s="486">
        <v>1.609</v>
      </c>
      <c r="AR85" s="486">
        <v>243.4</v>
      </c>
      <c r="AS85" s="486">
        <v>1.46</v>
      </c>
      <c r="AT85" s="486"/>
      <c r="AU85" s="486"/>
      <c r="AV85" s="486"/>
      <c r="AW85" s="486"/>
      <c r="AX85" s="486"/>
      <c r="AY85" s="486"/>
      <c r="AZ85" s="486"/>
      <c r="BA85" s="486"/>
      <c r="BB85" s="486"/>
      <c r="BC85" s="486"/>
      <c r="BD85" s="486"/>
      <c r="BE85" s="486"/>
      <c r="BF85" s="486"/>
      <c r="BG85" s="486"/>
      <c r="BH85" s="486"/>
      <c r="BI85" s="486"/>
      <c r="BJ85" s="486"/>
      <c r="BK85" s="486"/>
      <c r="BL85" s="486"/>
    </row>
    <row r="86" spans="1:64">
      <c r="A86" s="486" t="s">
        <v>647</v>
      </c>
      <c r="B86" s="486" t="s">
        <v>71</v>
      </c>
      <c r="C86" s="486" t="s">
        <v>287</v>
      </c>
      <c r="D86" s="486" t="s">
        <v>288</v>
      </c>
      <c r="E86" s="486" t="s">
        <v>67</v>
      </c>
      <c r="F86" s="486">
        <v>2012</v>
      </c>
      <c r="G86" s="486"/>
      <c r="H86" s="486">
        <v>245</v>
      </c>
      <c r="I86" s="486">
        <v>0.1</v>
      </c>
      <c r="J86" s="486"/>
      <c r="K86" s="486"/>
      <c r="L86" s="486" t="s">
        <v>66</v>
      </c>
      <c r="M86" s="486">
        <v>60</v>
      </c>
      <c r="N86" s="486">
        <v>1</v>
      </c>
      <c r="O86" s="486">
        <v>1000</v>
      </c>
      <c r="P86" s="486">
        <v>25</v>
      </c>
      <c r="Q86" s="486">
        <v>30</v>
      </c>
      <c r="R86" s="486">
        <v>8.17</v>
      </c>
      <c r="S86" s="486">
        <v>37.1</v>
      </c>
      <c r="T86" s="486">
        <v>8.74</v>
      </c>
      <c r="U86" s="486">
        <v>5.7</v>
      </c>
      <c r="V86" s="486">
        <v>-137.25</v>
      </c>
      <c r="W86" s="486">
        <v>-0.43</v>
      </c>
      <c r="X86" s="486">
        <v>2100</v>
      </c>
      <c r="Y86" s="486">
        <v>4.2</v>
      </c>
      <c r="Z86" s="486">
        <v>250</v>
      </c>
      <c r="AA86" s="486">
        <v>0.23</v>
      </c>
      <c r="AB86" s="486"/>
      <c r="AC86" s="486"/>
      <c r="AD86" s="486"/>
      <c r="AE86" s="486"/>
      <c r="AF86" s="486"/>
      <c r="AG86" s="486"/>
      <c r="AH86" s="486"/>
      <c r="AI86" s="486">
        <v>1000</v>
      </c>
      <c r="AJ86" s="486">
        <v>3</v>
      </c>
      <c r="AK86" s="486">
        <v>-0.7</v>
      </c>
      <c r="AL86" s="486">
        <v>3.92</v>
      </c>
      <c r="AM86" s="486">
        <v>1638</v>
      </c>
      <c r="AN86" s="486">
        <v>982</v>
      </c>
      <c r="AO86" s="486">
        <v>40</v>
      </c>
      <c r="AP86" s="486">
        <v>20</v>
      </c>
      <c r="AQ86" s="486">
        <v>1.609</v>
      </c>
      <c r="AR86" s="486">
        <v>243.4</v>
      </c>
      <c r="AS86" s="486">
        <v>1.46</v>
      </c>
      <c r="AT86" s="486"/>
      <c r="AU86" s="486"/>
      <c r="AV86" s="486"/>
      <c r="AW86" s="486"/>
      <c r="AX86" s="486"/>
      <c r="AY86" s="486"/>
      <c r="AZ86" s="486"/>
      <c r="BA86" s="486"/>
      <c r="BB86" s="486"/>
      <c r="BC86" s="486"/>
      <c r="BD86" s="486"/>
      <c r="BE86" s="486"/>
      <c r="BF86" s="486"/>
      <c r="BG86" s="486"/>
      <c r="BH86" s="486"/>
      <c r="BI86" s="486"/>
      <c r="BJ86" s="486"/>
      <c r="BK86" s="486"/>
      <c r="BL86" s="486"/>
    </row>
    <row r="87" spans="1:64">
      <c r="A87" s="486" t="s">
        <v>647</v>
      </c>
      <c r="B87" s="486" t="s">
        <v>71</v>
      </c>
      <c r="C87" s="486" t="s">
        <v>289</v>
      </c>
      <c r="D87" s="486" t="s">
        <v>290</v>
      </c>
      <c r="E87" s="486" t="s">
        <v>69</v>
      </c>
      <c r="F87" s="486">
        <v>2012</v>
      </c>
      <c r="G87" s="486"/>
      <c r="H87" s="486">
        <v>245</v>
      </c>
      <c r="I87" s="486">
        <v>0.1</v>
      </c>
      <c r="J87" s="486"/>
      <c r="K87" s="486"/>
      <c r="L87" s="486" t="s">
        <v>66</v>
      </c>
      <c r="M87" s="486">
        <v>60</v>
      </c>
      <c r="N87" s="486">
        <v>2</v>
      </c>
      <c r="O87" s="486">
        <v>1000</v>
      </c>
      <c r="P87" s="486">
        <v>25</v>
      </c>
      <c r="Q87" s="486">
        <v>30</v>
      </c>
      <c r="R87" s="486">
        <v>8.17</v>
      </c>
      <c r="S87" s="486">
        <v>37.1</v>
      </c>
      <c r="T87" s="486">
        <v>8.74</v>
      </c>
      <c r="U87" s="486">
        <v>5.7</v>
      </c>
      <c r="V87" s="486">
        <v>-137.25</v>
      </c>
      <c r="W87" s="486">
        <v>-0.43</v>
      </c>
      <c r="X87" s="486">
        <v>2100</v>
      </c>
      <c r="Y87" s="486">
        <v>4.2</v>
      </c>
      <c r="Z87" s="486">
        <v>250</v>
      </c>
      <c r="AA87" s="486">
        <v>0.23</v>
      </c>
      <c r="AB87" s="486"/>
      <c r="AC87" s="486"/>
      <c r="AD87" s="486"/>
      <c r="AE87" s="486"/>
      <c r="AF87" s="486"/>
      <c r="AG87" s="486"/>
      <c r="AH87" s="486"/>
      <c r="AI87" s="486">
        <v>1000</v>
      </c>
      <c r="AJ87" s="486">
        <v>3</v>
      </c>
      <c r="AK87" s="486">
        <v>-0.7</v>
      </c>
      <c r="AL87" s="486">
        <v>3.92</v>
      </c>
      <c r="AM87" s="486">
        <v>1638</v>
      </c>
      <c r="AN87" s="486">
        <v>982</v>
      </c>
      <c r="AO87" s="486">
        <v>40</v>
      </c>
      <c r="AP87" s="486">
        <v>19.2</v>
      </c>
      <c r="AQ87" s="486">
        <v>1.609</v>
      </c>
      <c r="AR87" s="486">
        <v>121.7</v>
      </c>
      <c r="AS87" s="486">
        <v>1.46</v>
      </c>
      <c r="AT87" s="486"/>
      <c r="AU87" s="486"/>
      <c r="AV87" s="486"/>
      <c r="AW87" s="486"/>
      <c r="AX87" s="486"/>
      <c r="AY87" s="486"/>
      <c r="AZ87" s="486"/>
      <c r="BA87" s="486"/>
      <c r="BB87" s="486"/>
      <c r="BC87" s="486"/>
      <c r="BD87" s="486"/>
      <c r="BE87" s="486"/>
      <c r="BF87" s="486"/>
      <c r="BG87" s="486"/>
      <c r="BH87" s="486"/>
      <c r="BI87" s="486"/>
      <c r="BJ87" s="486"/>
      <c r="BK87" s="486"/>
      <c r="BL87" s="486"/>
    </row>
    <row r="88" spans="1:64">
      <c r="A88" s="486" t="s">
        <v>647</v>
      </c>
      <c r="B88" s="486" t="s">
        <v>71</v>
      </c>
      <c r="C88" s="486" t="s">
        <v>291</v>
      </c>
      <c r="D88" s="486" t="s">
        <v>293</v>
      </c>
      <c r="E88" s="486" t="s">
        <v>278</v>
      </c>
      <c r="F88" s="486">
        <v>2010</v>
      </c>
      <c r="G88" s="486"/>
      <c r="H88" s="486">
        <v>250</v>
      </c>
      <c r="I88" s="486">
        <v>0.1</v>
      </c>
      <c r="J88" s="486"/>
      <c r="K88" s="486"/>
      <c r="L88" s="486" t="s">
        <v>66</v>
      </c>
      <c r="M88" s="486">
        <v>60</v>
      </c>
      <c r="N88" s="486">
        <v>1</v>
      </c>
      <c r="O88" s="486">
        <v>1000</v>
      </c>
      <c r="P88" s="486">
        <v>25</v>
      </c>
      <c r="Q88" s="486">
        <v>30.1</v>
      </c>
      <c r="R88" s="486">
        <v>8.3000000000000007</v>
      </c>
      <c r="S88" s="486">
        <v>37.200000000000003</v>
      </c>
      <c r="T88" s="486">
        <v>8.8699999999999992</v>
      </c>
      <c r="U88" s="486">
        <v>5.8</v>
      </c>
      <c r="V88" s="486">
        <v>-119.84</v>
      </c>
      <c r="W88" s="486">
        <v>-0.39</v>
      </c>
      <c r="X88" s="486">
        <v>500</v>
      </c>
      <c r="Y88" s="486">
        <v>5.5</v>
      </c>
      <c r="Z88" s="486">
        <v>500</v>
      </c>
      <c r="AA88" s="486">
        <v>0.35</v>
      </c>
      <c r="AB88" s="486"/>
      <c r="AC88" s="486"/>
      <c r="AD88" s="486"/>
      <c r="AE88" s="486"/>
      <c r="AF88" s="486"/>
      <c r="AG88" s="486"/>
      <c r="AH88" s="486"/>
      <c r="AI88" s="486">
        <v>0</v>
      </c>
      <c r="AJ88" s="486">
        <v>3</v>
      </c>
      <c r="AK88" s="486">
        <v>-0.7</v>
      </c>
      <c r="AL88" s="486">
        <v>3.92</v>
      </c>
      <c r="AM88" s="486">
        <v>1638</v>
      </c>
      <c r="AN88" s="486">
        <v>982</v>
      </c>
      <c r="AO88" s="486">
        <v>40</v>
      </c>
      <c r="AP88" s="486">
        <v>19</v>
      </c>
      <c r="AQ88" s="486">
        <v>1.609</v>
      </c>
      <c r="AR88" s="486">
        <v>243.4</v>
      </c>
      <c r="AS88" s="486">
        <v>1.46</v>
      </c>
      <c r="AT88" s="486"/>
      <c r="AU88" s="486"/>
      <c r="AV88" s="486"/>
      <c r="AW88" s="486"/>
      <c r="AX88" s="486"/>
      <c r="AY88" s="486"/>
      <c r="AZ88" s="486"/>
      <c r="BA88" s="486"/>
      <c r="BB88" s="486"/>
      <c r="BC88" s="486"/>
      <c r="BD88" s="486"/>
      <c r="BE88" s="486"/>
      <c r="BF88" s="486"/>
      <c r="BG88" s="486"/>
      <c r="BH88" s="486"/>
      <c r="BI88" s="486"/>
      <c r="BJ88" s="486"/>
      <c r="BK88" s="486"/>
      <c r="BL88" s="486"/>
    </row>
    <row r="89" spans="1:64">
      <c r="A89" s="486" t="s">
        <v>647</v>
      </c>
      <c r="B89" s="486" t="s">
        <v>71</v>
      </c>
      <c r="C89" s="486" t="s">
        <v>294</v>
      </c>
      <c r="D89" s="486" t="s">
        <v>295</v>
      </c>
      <c r="E89" s="486" t="s">
        <v>67</v>
      </c>
      <c r="F89" s="486">
        <v>2012</v>
      </c>
      <c r="G89" s="486"/>
      <c r="H89" s="486">
        <v>250</v>
      </c>
      <c r="I89" s="486">
        <v>0.1</v>
      </c>
      <c r="J89" s="486"/>
      <c r="K89" s="486"/>
      <c r="L89" s="486" t="s">
        <v>66</v>
      </c>
      <c r="M89" s="486">
        <v>60</v>
      </c>
      <c r="N89" s="486">
        <v>1</v>
      </c>
      <c r="O89" s="486">
        <v>1000</v>
      </c>
      <c r="P89" s="486">
        <v>25</v>
      </c>
      <c r="Q89" s="486">
        <v>30.1</v>
      </c>
      <c r="R89" s="486">
        <v>8.3000000000000007</v>
      </c>
      <c r="S89" s="486">
        <v>37.200000000000003</v>
      </c>
      <c r="T89" s="486">
        <v>8.8699999999999992</v>
      </c>
      <c r="U89" s="486">
        <v>5.8</v>
      </c>
      <c r="V89" s="486">
        <v>-138.1</v>
      </c>
      <c r="W89" s="486">
        <v>-0.43</v>
      </c>
      <c r="X89" s="486">
        <v>2100</v>
      </c>
      <c r="Y89" s="486">
        <v>4.2</v>
      </c>
      <c r="Z89" s="486">
        <v>250</v>
      </c>
      <c r="AA89" s="486">
        <v>0.22</v>
      </c>
      <c r="AB89" s="486"/>
      <c r="AC89" s="486"/>
      <c r="AD89" s="486"/>
      <c r="AE89" s="486"/>
      <c r="AF89" s="486"/>
      <c r="AG89" s="486"/>
      <c r="AH89" s="486"/>
      <c r="AI89" s="486">
        <v>1000</v>
      </c>
      <c r="AJ89" s="486">
        <v>3</v>
      </c>
      <c r="AK89" s="486">
        <v>-0.7</v>
      </c>
      <c r="AL89" s="486">
        <v>3.92</v>
      </c>
      <c r="AM89" s="486">
        <v>1638</v>
      </c>
      <c r="AN89" s="486">
        <v>982</v>
      </c>
      <c r="AO89" s="486">
        <v>40</v>
      </c>
      <c r="AP89" s="486">
        <v>20</v>
      </c>
      <c r="AQ89" s="486">
        <v>1.609</v>
      </c>
      <c r="AR89" s="486">
        <v>243.4</v>
      </c>
      <c r="AS89" s="486">
        <v>1.46</v>
      </c>
      <c r="AT89" s="486"/>
      <c r="AU89" s="486"/>
      <c r="AV89" s="486"/>
      <c r="AW89" s="486"/>
      <c r="AX89" s="486"/>
      <c r="AY89" s="486"/>
      <c r="AZ89" s="486"/>
      <c r="BA89" s="486"/>
      <c r="BB89" s="486"/>
      <c r="BC89" s="486"/>
      <c r="BD89" s="486"/>
      <c r="BE89" s="486"/>
      <c r="BF89" s="486"/>
      <c r="BG89" s="486"/>
      <c r="BH89" s="486"/>
      <c r="BI89" s="486"/>
      <c r="BJ89" s="486"/>
      <c r="BK89" s="486"/>
      <c r="BL89" s="486"/>
    </row>
    <row r="90" spans="1:64">
      <c r="A90" s="486" t="s">
        <v>647</v>
      </c>
      <c r="B90" s="486" t="s">
        <v>71</v>
      </c>
      <c r="C90" s="486" t="s">
        <v>296</v>
      </c>
      <c r="D90" s="486" t="s">
        <v>297</v>
      </c>
      <c r="E90" s="486" t="s">
        <v>69</v>
      </c>
      <c r="F90" s="486">
        <v>2012</v>
      </c>
      <c r="G90" s="486"/>
      <c r="H90" s="486">
        <v>250</v>
      </c>
      <c r="I90" s="486">
        <v>0.1</v>
      </c>
      <c r="J90" s="486"/>
      <c r="K90" s="486"/>
      <c r="L90" s="486" t="s">
        <v>66</v>
      </c>
      <c r="M90" s="486">
        <v>60</v>
      </c>
      <c r="N90" s="486">
        <v>2</v>
      </c>
      <c r="O90" s="486">
        <v>1000</v>
      </c>
      <c r="P90" s="486">
        <v>25</v>
      </c>
      <c r="Q90" s="486">
        <v>30.1</v>
      </c>
      <c r="R90" s="486">
        <v>8.3000000000000007</v>
      </c>
      <c r="S90" s="486">
        <v>37.200000000000003</v>
      </c>
      <c r="T90" s="486">
        <v>8.8699999999999992</v>
      </c>
      <c r="U90" s="486">
        <v>5.3</v>
      </c>
      <c r="V90" s="486">
        <v>-136.47</v>
      </c>
      <c r="W90" s="486">
        <v>-0.43</v>
      </c>
      <c r="X90" s="486">
        <v>2100</v>
      </c>
      <c r="Y90" s="486">
        <v>4.2</v>
      </c>
      <c r="Z90" s="486">
        <v>250</v>
      </c>
      <c r="AA90" s="486">
        <v>0.22</v>
      </c>
      <c r="AB90" s="486"/>
      <c r="AC90" s="486"/>
      <c r="AD90" s="486"/>
      <c r="AE90" s="486"/>
      <c r="AF90" s="486"/>
      <c r="AG90" s="486"/>
      <c r="AH90" s="486"/>
      <c r="AI90" s="486">
        <v>1000</v>
      </c>
      <c r="AJ90" s="486">
        <v>3</v>
      </c>
      <c r="AK90" s="486">
        <v>-0.7</v>
      </c>
      <c r="AL90" s="486">
        <v>3.92</v>
      </c>
      <c r="AM90" s="486">
        <v>1638</v>
      </c>
      <c r="AN90" s="486">
        <v>982</v>
      </c>
      <c r="AO90" s="486">
        <v>40</v>
      </c>
      <c r="AP90" s="486">
        <v>19.2</v>
      </c>
      <c r="AQ90" s="486">
        <v>1.609</v>
      </c>
      <c r="AR90" s="486">
        <v>121.7</v>
      </c>
      <c r="AS90" s="486">
        <v>1.46</v>
      </c>
      <c r="AT90" s="486"/>
      <c r="AU90" s="486"/>
      <c r="AV90" s="486"/>
      <c r="AW90" s="486"/>
      <c r="AX90" s="486"/>
      <c r="AY90" s="486"/>
      <c r="AZ90" s="486"/>
      <c r="BA90" s="486"/>
      <c r="BB90" s="486"/>
      <c r="BC90" s="486"/>
      <c r="BD90" s="486"/>
      <c r="BE90" s="486"/>
      <c r="BF90" s="486"/>
      <c r="BG90" s="486"/>
      <c r="BH90" s="486"/>
      <c r="BI90" s="486"/>
      <c r="BJ90" s="486"/>
      <c r="BK90" s="486"/>
      <c r="BL90" s="486"/>
    </row>
    <row r="91" spans="1:64">
      <c r="A91" s="486" t="s">
        <v>647</v>
      </c>
      <c r="B91" s="486" t="s">
        <v>71</v>
      </c>
      <c r="C91" s="486" t="s">
        <v>298</v>
      </c>
      <c r="D91" s="486" t="s">
        <v>299</v>
      </c>
      <c r="E91" s="486" t="s">
        <v>67</v>
      </c>
      <c r="F91" s="486">
        <v>2012</v>
      </c>
      <c r="G91" s="486"/>
      <c r="H91" s="486">
        <v>255</v>
      </c>
      <c r="I91" s="486">
        <v>0.1</v>
      </c>
      <c r="J91" s="486"/>
      <c r="K91" s="486"/>
      <c r="L91" s="486" t="s">
        <v>66</v>
      </c>
      <c r="M91" s="486">
        <v>60</v>
      </c>
      <c r="N91" s="486">
        <v>1</v>
      </c>
      <c r="O91" s="486">
        <v>1000</v>
      </c>
      <c r="P91" s="486">
        <v>25</v>
      </c>
      <c r="Q91" s="486">
        <v>30.2</v>
      </c>
      <c r="R91" s="486">
        <v>8.43</v>
      </c>
      <c r="S91" s="486">
        <v>37.4</v>
      </c>
      <c r="T91" s="486">
        <v>9</v>
      </c>
      <c r="U91" s="486">
        <v>6.3</v>
      </c>
      <c r="V91" s="486">
        <v>-130.6</v>
      </c>
      <c r="W91" s="486">
        <v>-0.43</v>
      </c>
      <c r="X91" s="486">
        <v>2100</v>
      </c>
      <c r="Y91" s="486">
        <v>4.2</v>
      </c>
      <c r="Z91" s="486">
        <v>250</v>
      </c>
      <c r="AA91" s="486">
        <v>0.23</v>
      </c>
      <c r="AB91" s="486"/>
      <c r="AC91" s="486"/>
      <c r="AD91" s="486"/>
      <c r="AE91" s="486"/>
      <c r="AF91" s="486"/>
      <c r="AG91" s="486"/>
      <c r="AH91" s="486"/>
      <c r="AI91" s="486">
        <v>1000</v>
      </c>
      <c r="AJ91" s="486">
        <v>3</v>
      </c>
      <c r="AK91" s="486">
        <v>-0.7</v>
      </c>
      <c r="AL91" s="486">
        <v>10.64</v>
      </c>
      <c r="AM91" s="486">
        <v>1638</v>
      </c>
      <c r="AN91" s="486">
        <v>982</v>
      </c>
      <c r="AO91" s="486">
        <v>40</v>
      </c>
      <c r="AP91" s="486">
        <v>20</v>
      </c>
      <c r="AQ91" s="486">
        <v>1.609</v>
      </c>
      <c r="AR91" s="486">
        <v>243.4</v>
      </c>
      <c r="AS91" s="486">
        <v>1.46</v>
      </c>
      <c r="AT91" s="486"/>
      <c r="AU91" s="486"/>
      <c r="AV91" s="486"/>
      <c r="AW91" s="486"/>
      <c r="AX91" s="486"/>
      <c r="AY91" s="486"/>
      <c r="AZ91" s="486"/>
      <c r="BA91" s="486"/>
      <c r="BB91" s="486"/>
      <c r="BC91" s="486"/>
      <c r="BD91" s="486"/>
      <c r="BE91" s="486"/>
      <c r="BF91" s="486"/>
      <c r="BG91" s="486"/>
      <c r="BH91" s="486"/>
      <c r="BI91" s="486"/>
      <c r="BJ91" s="486"/>
      <c r="BK91" s="486"/>
      <c r="BL91" s="486"/>
    </row>
    <row r="92" spans="1:64">
      <c r="A92" s="486" t="s">
        <v>647</v>
      </c>
      <c r="B92" s="486" t="s">
        <v>71</v>
      </c>
      <c r="C92" s="486" t="s">
        <v>300</v>
      </c>
      <c r="D92" s="486" t="s">
        <v>301</v>
      </c>
      <c r="E92" s="486" t="s">
        <v>67</v>
      </c>
      <c r="F92" s="486">
        <v>2011</v>
      </c>
      <c r="G92" s="486"/>
      <c r="H92" s="486">
        <v>255</v>
      </c>
      <c r="I92" s="486">
        <v>0.1</v>
      </c>
      <c r="J92" s="486"/>
      <c r="K92" s="486"/>
      <c r="L92" s="486" t="s">
        <v>66</v>
      </c>
      <c r="M92" s="486">
        <v>60</v>
      </c>
      <c r="N92" s="486">
        <v>1</v>
      </c>
      <c r="O92" s="486">
        <v>1000</v>
      </c>
      <c r="P92" s="486">
        <v>25</v>
      </c>
      <c r="Q92" s="486">
        <v>30.2</v>
      </c>
      <c r="R92" s="486">
        <v>8.43</v>
      </c>
      <c r="S92" s="486">
        <v>37.4</v>
      </c>
      <c r="T92" s="486">
        <v>9</v>
      </c>
      <c r="U92" s="486">
        <v>6.3</v>
      </c>
      <c r="V92" s="486">
        <v>-140.38999999999999</v>
      </c>
      <c r="W92" s="486">
        <v>-0.43</v>
      </c>
      <c r="X92" s="486">
        <v>2100</v>
      </c>
      <c r="Y92" s="486">
        <v>4.2</v>
      </c>
      <c r="Z92" s="486">
        <v>250</v>
      </c>
      <c r="AA92" s="486">
        <v>0.23</v>
      </c>
      <c r="AB92" s="486"/>
      <c r="AC92" s="486"/>
      <c r="AD92" s="486"/>
      <c r="AE92" s="486"/>
      <c r="AF92" s="486"/>
      <c r="AG92" s="486"/>
      <c r="AH92" s="486"/>
      <c r="AI92" s="486">
        <v>1000</v>
      </c>
      <c r="AJ92" s="486">
        <v>3</v>
      </c>
      <c r="AK92" s="486">
        <v>-0.7</v>
      </c>
      <c r="AL92" s="486">
        <v>10.64</v>
      </c>
      <c r="AM92" s="486">
        <v>1638</v>
      </c>
      <c r="AN92" s="486">
        <v>982</v>
      </c>
      <c r="AO92" s="486">
        <v>40</v>
      </c>
      <c r="AP92" s="486">
        <v>19.2</v>
      </c>
      <c r="AQ92" s="486">
        <v>1.609</v>
      </c>
      <c r="AR92" s="486">
        <v>243.4</v>
      </c>
      <c r="AS92" s="486">
        <v>1.46</v>
      </c>
      <c r="AT92" s="486"/>
      <c r="AU92" s="486"/>
      <c r="AV92" s="486"/>
      <c r="AW92" s="486"/>
      <c r="AX92" s="486"/>
      <c r="AY92" s="486"/>
      <c r="AZ92" s="486"/>
      <c r="BA92" s="486"/>
      <c r="BB92" s="486"/>
      <c r="BC92" s="486"/>
      <c r="BD92" s="486"/>
      <c r="BE92" s="486"/>
      <c r="BF92" s="486"/>
      <c r="BG92" s="486"/>
      <c r="BH92" s="486"/>
      <c r="BI92" s="486"/>
      <c r="BJ92" s="486"/>
      <c r="BK92" s="486"/>
      <c r="BL92" s="486"/>
    </row>
    <row r="93" spans="1:64">
      <c r="A93" s="486" t="s">
        <v>647</v>
      </c>
      <c r="B93" s="486" t="s">
        <v>71</v>
      </c>
      <c r="C93" s="486" t="s">
        <v>302</v>
      </c>
      <c r="D93" s="486" t="s">
        <v>303</v>
      </c>
      <c r="E93" s="486" t="s">
        <v>69</v>
      </c>
      <c r="F93" s="486">
        <v>2012</v>
      </c>
      <c r="G93" s="486"/>
      <c r="H93" s="486">
        <v>255</v>
      </c>
      <c r="I93" s="486">
        <v>0.1</v>
      </c>
      <c r="J93" s="486"/>
      <c r="K93" s="486"/>
      <c r="L93" s="486" t="s">
        <v>66</v>
      </c>
      <c r="M93" s="486">
        <v>60</v>
      </c>
      <c r="N93" s="486">
        <v>2</v>
      </c>
      <c r="O93" s="486">
        <v>1000</v>
      </c>
      <c r="P93" s="486">
        <v>25</v>
      </c>
      <c r="Q93" s="486">
        <v>30.2</v>
      </c>
      <c r="R93" s="486">
        <v>8.43</v>
      </c>
      <c r="S93" s="486">
        <v>37.4</v>
      </c>
      <c r="T93" s="486">
        <v>9</v>
      </c>
      <c r="U93" s="486">
        <v>6.3</v>
      </c>
      <c r="V93" s="486">
        <v>-140.38999999999999</v>
      </c>
      <c r="W93" s="486">
        <v>-0.43</v>
      </c>
      <c r="X93" s="486">
        <v>2100</v>
      </c>
      <c r="Y93" s="486">
        <v>4.2</v>
      </c>
      <c r="Z93" s="486">
        <v>250</v>
      </c>
      <c r="AA93" s="486">
        <v>0.23</v>
      </c>
      <c r="AB93" s="486"/>
      <c r="AC93" s="486"/>
      <c r="AD93" s="486"/>
      <c r="AE93" s="486"/>
      <c r="AF93" s="486"/>
      <c r="AG93" s="486"/>
      <c r="AH93" s="486"/>
      <c r="AI93" s="486">
        <v>1000</v>
      </c>
      <c r="AJ93" s="486">
        <v>3</v>
      </c>
      <c r="AK93" s="486">
        <v>-0.7</v>
      </c>
      <c r="AL93" s="486">
        <v>10.64</v>
      </c>
      <c r="AM93" s="486">
        <v>1638</v>
      </c>
      <c r="AN93" s="486">
        <v>982</v>
      </c>
      <c r="AO93" s="486">
        <v>40</v>
      </c>
      <c r="AP93" s="486">
        <v>19.2</v>
      </c>
      <c r="AQ93" s="486">
        <v>1.609</v>
      </c>
      <c r="AR93" s="486">
        <v>121.7</v>
      </c>
      <c r="AS93" s="486">
        <v>1.46</v>
      </c>
      <c r="AT93" s="486"/>
      <c r="AU93" s="486"/>
      <c r="AV93" s="486"/>
      <c r="AW93" s="486"/>
      <c r="AX93" s="486"/>
      <c r="AY93" s="486"/>
      <c r="AZ93" s="486"/>
      <c r="BA93" s="486"/>
      <c r="BB93" s="486"/>
      <c r="BC93" s="486"/>
      <c r="BD93" s="486"/>
      <c r="BE93" s="486"/>
      <c r="BF93" s="486"/>
      <c r="BG93" s="486"/>
      <c r="BH93" s="486"/>
      <c r="BI93" s="486"/>
      <c r="BJ93" s="486"/>
      <c r="BK93" s="486"/>
      <c r="BL93" s="486"/>
    </row>
    <row r="94" spans="1:64">
      <c r="A94" s="486" t="s">
        <v>647</v>
      </c>
      <c r="B94" s="486" t="s">
        <v>71</v>
      </c>
      <c r="C94" s="486" t="s">
        <v>306</v>
      </c>
      <c r="D94" s="486" t="s">
        <v>307</v>
      </c>
      <c r="E94" s="486" t="s">
        <v>67</v>
      </c>
      <c r="F94" s="486">
        <v>2012</v>
      </c>
      <c r="G94" s="486"/>
      <c r="H94" s="486">
        <v>260</v>
      </c>
      <c r="I94" s="486">
        <v>0.1</v>
      </c>
      <c r="J94" s="486"/>
      <c r="K94" s="486"/>
      <c r="L94" s="486" t="s">
        <v>66</v>
      </c>
      <c r="M94" s="486">
        <v>60</v>
      </c>
      <c r="N94" s="486">
        <v>1</v>
      </c>
      <c r="O94" s="486">
        <v>1000</v>
      </c>
      <c r="P94" s="486">
        <v>25</v>
      </c>
      <c r="Q94" s="486">
        <v>30.4</v>
      </c>
      <c r="R94" s="486">
        <v>8.56</v>
      </c>
      <c r="S94" s="486">
        <v>37.5</v>
      </c>
      <c r="T94" s="486">
        <v>9.1199999999999992</v>
      </c>
      <c r="U94" s="486">
        <v>6.3</v>
      </c>
      <c r="V94" s="486">
        <v>-132.57</v>
      </c>
      <c r="W94" s="486">
        <v>-0.43</v>
      </c>
      <c r="X94" s="486">
        <v>2100</v>
      </c>
      <c r="Y94" s="486">
        <v>4.2</v>
      </c>
      <c r="Z94" s="486">
        <v>250</v>
      </c>
      <c r="AA94" s="486">
        <v>0.2</v>
      </c>
      <c r="AB94" s="486"/>
      <c r="AC94" s="486"/>
      <c r="AD94" s="486"/>
      <c r="AE94" s="486"/>
      <c r="AF94" s="486"/>
      <c r="AG94" s="486"/>
      <c r="AH94" s="486"/>
      <c r="AI94" s="486">
        <v>1000</v>
      </c>
      <c r="AJ94" s="486">
        <v>3</v>
      </c>
      <c r="AK94" s="486">
        <v>-0.7</v>
      </c>
      <c r="AL94" s="486">
        <v>10.64</v>
      </c>
      <c r="AM94" s="486">
        <v>1638</v>
      </c>
      <c r="AN94" s="486">
        <v>982</v>
      </c>
      <c r="AO94" s="486">
        <v>40</v>
      </c>
      <c r="AP94" s="486">
        <v>20</v>
      </c>
      <c r="AQ94" s="486">
        <v>1.609</v>
      </c>
      <c r="AR94" s="486">
        <v>243.4</v>
      </c>
      <c r="AS94" s="486">
        <v>1.46</v>
      </c>
      <c r="AT94" s="486"/>
      <c r="AU94" s="486"/>
      <c r="AV94" s="486"/>
      <c r="AW94" s="486"/>
      <c r="AX94" s="486"/>
      <c r="AY94" s="486"/>
      <c r="AZ94" s="486"/>
      <c r="BA94" s="486"/>
      <c r="BB94" s="486"/>
      <c r="BC94" s="486"/>
      <c r="BD94" s="486"/>
      <c r="BE94" s="486"/>
      <c r="BF94" s="486"/>
      <c r="BG94" s="486"/>
      <c r="BH94" s="486"/>
      <c r="BI94" s="486"/>
      <c r="BJ94" s="486"/>
      <c r="BK94" s="486"/>
      <c r="BL94" s="486"/>
    </row>
    <row r="95" spans="1:64">
      <c r="A95" s="486" t="s">
        <v>647</v>
      </c>
      <c r="B95" s="486" t="s">
        <v>71</v>
      </c>
      <c r="C95" s="486" t="s">
        <v>310</v>
      </c>
      <c r="D95" s="486" t="s">
        <v>311</v>
      </c>
      <c r="E95" s="486" t="s">
        <v>69</v>
      </c>
      <c r="F95" s="486">
        <v>2012</v>
      </c>
      <c r="G95" s="486"/>
      <c r="H95" s="486">
        <v>260</v>
      </c>
      <c r="I95" s="486">
        <v>0.1</v>
      </c>
      <c r="J95" s="486"/>
      <c r="K95" s="486"/>
      <c r="L95" s="486" t="s">
        <v>66</v>
      </c>
      <c r="M95" s="486">
        <v>60</v>
      </c>
      <c r="N95" s="486">
        <v>2</v>
      </c>
      <c r="O95" s="486">
        <v>1000</v>
      </c>
      <c r="P95" s="486">
        <v>25</v>
      </c>
      <c r="Q95" s="486">
        <v>30.4</v>
      </c>
      <c r="R95" s="486">
        <v>8.56</v>
      </c>
      <c r="S95" s="486">
        <v>37.5</v>
      </c>
      <c r="T95" s="486">
        <v>9.1199999999999992</v>
      </c>
      <c r="U95" s="486">
        <v>6.3</v>
      </c>
      <c r="V95" s="486">
        <v>-141.69</v>
      </c>
      <c r="W95" s="486">
        <v>-0.43</v>
      </c>
      <c r="X95" s="486">
        <v>2100</v>
      </c>
      <c r="Y95" s="486">
        <v>4.2</v>
      </c>
      <c r="Z95" s="486">
        <v>250</v>
      </c>
      <c r="AA95" s="486">
        <v>0.2</v>
      </c>
      <c r="AB95" s="486"/>
      <c r="AC95" s="486"/>
      <c r="AD95" s="486"/>
      <c r="AE95" s="486"/>
      <c r="AF95" s="486"/>
      <c r="AG95" s="486"/>
      <c r="AH95" s="486"/>
      <c r="AI95" s="486">
        <v>1000</v>
      </c>
      <c r="AJ95" s="486">
        <v>3</v>
      </c>
      <c r="AK95" s="486">
        <v>-0.7</v>
      </c>
      <c r="AL95" s="486">
        <v>10.64</v>
      </c>
      <c r="AM95" s="486">
        <v>1638</v>
      </c>
      <c r="AN95" s="486">
        <v>982</v>
      </c>
      <c r="AO95" s="486">
        <v>40</v>
      </c>
      <c r="AP95" s="486">
        <v>19.2</v>
      </c>
      <c r="AQ95" s="486">
        <v>1.609</v>
      </c>
      <c r="AR95" s="486">
        <v>121.7</v>
      </c>
      <c r="AS95" s="486">
        <v>1.46</v>
      </c>
      <c r="AT95" s="486"/>
      <c r="AU95" s="486"/>
      <c r="AV95" s="486"/>
      <c r="AW95" s="486"/>
      <c r="AX95" s="486"/>
      <c r="AY95" s="486"/>
      <c r="AZ95" s="486"/>
      <c r="BA95" s="486"/>
      <c r="BB95" s="486"/>
      <c r="BC95" s="486"/>
      <c r="BD95" s="486"/>
      <c r="BE95" s="486"/>
      <c r="BF95" s="486"/>
      <c r="BG95" s="486"/>
      <c r="BH95" s="486"/>
      <c r="BI95" s="486"/>
      <c r="BJ95" s="486"/>
      <c r="BK95" s="486"/>
      <c r="BL95" s="486"/>
    </row>
    <row r="96" spans="1:64">
      <c r="A96" s="486" t="s">
        <v>647</v>
      </c>
      <c r="B96" s="486" t="s">
        <v>71</v>
      </c>
      <c r="C96" s="486" t="s">
        <v>314</v>
      </c>
      <c r="D96" s="486" t="s">
        <v>315</v>
      </c>
      <c r="E96" s="486" t="s">
        <v>67</v>
      </c>
      <c r="F96" s="486">
        <v>2010</v>
      </c>
      <c r="G96" s="486"/>
      <c r="H96" s="486">
        <v>270</v>
      </c>
      <c r="I96" s="486">
        <v>0.1</v>
      </c>
      <c r="J96" s="486"/>
      <c r="K96" s="486"/>
      <c r="L96" s="486" t="s">
        <v>66</v>
      </c>
      <c r="M96" s="486">
        <v>72</v>
      </c>
      <c r="N96" s="486">
        <v>1</v>
      </c>
      <c r="O96" s="486">
        <v>1000</v>
      </c>
      <c r="P96" s="486">
        <v>25</v>
      </c>
      <c r="Q96" s="486">
        <v>35.299999999999997</v>
      </c>
      <c r="R96" s="486">
        <v>7.65</v>
      </c>
      <c r="S96" s="486">
        <v>44.1</v>
      </c>
      <c r="T96" s="486">
        <v>8.19</v>
      </c>
      <c r="U96" s="486">
        <v>5.3</v>
      </c>
      <c r="V96" s="486">
        <v>-158.97999999999999</v>
      </c>
      <c r="W96" s="486">
        <v>-0.43</v>
      </c>
      <c r="X96" s="486">
        <v>1400</v>
      </c>
      <c r="Y96" s="486">
        <v>5.5</v>
      </c>
      <c r="Z96" s="486">
        <v>350</v>
      </c>
      <c r="AA96" s="486">
        <v>0.34</v>
      </c>
      <c r="AB96" s="486"/>
      <c r="AC96" s="486"/>
      <c r="AD96" s="486"/>
      <c r="AE96" s="486"/>
      <c r="AF96" s="486"/>
      <c r="AG96" s="486"/>
      <c r="AH96" s="486"/>
      <c r="AI96" s="486">
        <v>1000</v>
      </c>
      <c r="AJ96" s="486">
        <v>3</v>
      </c>
      <c r="AK96" s="486">
        <v>-0.7</v>
      </c>
      <c r="AL96" s="486">
        <v>3.92</v>
      </c>
      <c r="AM96" s="486">
        <v>1954</v>
      </c>
      <c r="AN96" s="486">
        <v>982</v>
      </c>
      <c r="AO96" s="486">
        <v>40</v>
      </c>
      <c r="AP96" s="486">
        <v>27</v>
      </c>
      <c r="AQ96" s="486">
        <v>1.919</v>
      </c>
      <c r="AR96" s="486">
        <v>243.4</v>
      </c>
      <c r="AS96" s="486">
        <v>1.752</v>
      </c>
      <c r="AT96" s="486"/>
      <c r="AU96" s="486"/>
      <c r="AV96" s="486"/>
      <c r="AW96" s="486"/>
      <c r="AX96" s="486"/>
      <c r="AY96" s="486"/>
      <c r="AZ96" s="486"/>
      <c r="BA96" s="486"/>
      <c r="BB96" s="486"/>
      <c r="BC96" s="486"/>
      <c r="BD96" s="486"/>
      <c r="BE96" s="486"/>
      <c r="BF96" s="486"/>
      <c r="BG96" s="486"/>
      <c r="BH96" s="486"/>
      <c r="BI96" s="486"/>
      <c r="BJ96" s="486"/>
      <c r="BK96" s="486"/>
      <c r="BL96" s="486"/>
    </row>
    <row r="97" spans="1:64">
      <c r="A97" s="486" t="s">
        <v>647</v>
      </c>
      <c r="B97" s="486" t="s">
        <v>71</v>
      </c>
      <c r="C97" s="486" t="s">
        <v>318</v>
      </c>
      <c r="D97" s="486" t="s">
        <v>319</v>
      </c>
      <c r="E97" s="486" t="s">
        <v>67</v>
      </c>
      <c r="F97" s="486">
        <v>2010</v>
      </c>
      <c r="G97" s="486"/>
      <c r="H97" s="486">
        <v>280</v>
      </c>
      <c r="I97" s="486">
        <v>0.1</v>
      </c>
      <c r="J97" s="486"/>
      <c r="K97" s="486"/>
      <c r="L97" s="486" t="s">
        <v>66</v>
      </c>
      <c r="M97" s="486">
        <v>72</v>
      </c>
      <c r="N97" s="486">
        <v>1</v>
      </c>
      <c r="O97" s="486">
        <v>1000</v>
      </c>
      <c r="P97" s="486">
        <v>25</v>
      </c>
      <c r="Q97" s="486">
        <v>35.6</v>
      </c>
      <c r="R97" s="486">
        <v>7.86</v>
      </c>
      <c r="S97" s="486">
        <v>44.2</v>
      </c>
      <c r="T97" s="486">
        <v>8.42</v>
      </c>
      <c r="U97" s="486">
        <v>5.5</v>
      </c>
      <c r="V97" s="486">
        <v>-161.51</v>
      </c>
      <c r="W97" s="486">
        <v>-0.43</v>
      </c>
      <c r="X97" s="486">
        <v>1200</v>
      </c>
      <c r="Y97" s="486">
        <v>5.5</v>
      </c>
      <c r="Z97" s="486">
        <v>300</v>
      </c>
      <c r="AA97" s="486">
        <v>0.3</v>
      </c>
      <c r="AB97" s="486"/>
      <c r="AC97" s="486"/>
      <c r="AD97" s="486"/>
      <c r="AE97" s="486"/>
      <c r="AF97" s="486"/>
      <c r="AG97" s="486"/>
      <c r="AH97" s="486"/>
      <c r="AI97" s="486">
        <v>1000</v>
      </c>
      <c r="AJ97" s="486">
        <v>3</v>
      </c>
      <c r="AK97" s="486">
        <v>-0.7</v>
      </c>
      <c r="AL97" s="486">
        <v>3.92</v>
      </c>
      <c r="AM97" s="486">
        <v>1954</v>
      </c>
      <c r="AN97" s="486">
        <v>982</v>
      </c>
      <c r="AO97" s="486">
        <v>40</v>
      </c>
      <c r="AP97" s="486">
        <v>27</v>
      </c>
      <c r="AQ97" s="486">
        <v>1.919</v>
      </c>
      <c r="AR97" s="486">
        <v>243.4</v>
      </c>
      <c r="AS97" s="486">
        <v>1.752</v>
      </c>
      <c r="AT97" s="486"/>
      <c r="AU97" s="486"/>
      <c r="AV97" s="486"/>
      <c r="AW97" s="486"/>
      <c r="AX97" s="486"/>
      <c r="AY97" s="486"/>
      <c r="AZ97" s="486"/>
      <c r="BA97" s="486"/>
      <c r="BB97" s="486"/>
      <c r="BC97" s="486"/>
      <c r="BD97" s="486"/>
      <c r="BE97" s="486"/>
      <c r="BF97" s="486"/>
      <c r="BG97" s="486"/>
      <c r="BH97" s="486"/>
      <c r="BI97" s="486"/>
      <c r="BJ97" s="486"/>
      <c r="BK97" s="486"/>
      <c r="BL97" s="486"/>
    </row>
    <row r="98" spans="1:64">
      <c r="A98" s="486" t="s">
        <v>647</v>
      </c>
      <c r="B98" s="486" t="s">
        <v>71</v>
      </c>
      <c r="C98" s="486" t="s">
        <v>322</v>
      </c>
      <c r="D98" s="486" t="s">
        <v>323</v>
      </c>
      <c r="E98" s="486" t="s">
        <v>67</v>
      </c>
      <c r="F98" s="486">
        <v>2010</v>
      </c>
      <c r="G98" s="486"/>
      <c r="H98" s="486">
        <v>300</v>
      </c>
      <c r="I98" s="486">
        <v>0.1</v>
      </c>
      <c r="J98" s="486"/>
      <c r="K98" s="486"/>
      <c r="L98" s="486" t="s">
        <v>66</v>
      </c>
      <c r="M98" s="486">
        <v>72</v>
      </c>
      <c r="N98" s="486">
        <v>1</v>
      </c>
      <c r="O98" s="486">
        <v>1000</v>
      </c>
      <c r="P98" s="486">
        <v>25</v>
      </c>
      <c r="Q98" s="486">
        <v>36.1</v>
      </c>
      <c r="R98" s="486">
        <v>8.3000000000000007</v>
      </c>
      <c r="S98" s="486">
        <v>44.6</v>
      </c>
      <c r="T98" s="486">
        <v>8.8699999999999992</v>
      </c>
      <c r="U98" s="486">
        <v>5.8</v>
      </c>
      <c r="V98" s="486">
        <v>-165</v>
      </c>
      <c r="W98" s="486">
        <v>-0.43</v>
      </c>
      <c r="X98" s="486">
        <v>1200</v>
      </c>
      <c r="Y98" s="486">
        <v>5.5</v>
      </c>
      <c r="Z98" s="486">
        <v>300</v>
      </c>
      <c r="AA98" s="486">
        <v>0.26</v>
      </c>
      <c r="AB98" s="486"/>
      <c r="AC98" s="486"/>
      <c r="AD98" s="486"/>
      <c r="AE98" s="486"/>
      <c r="AF98" s="486"/>
      <c r="AG98" s="486"/>
      <c r="AH98" s="486"/>
      <c r="AI98" s="486">
        <v>1000</v>
      </c>
      <c r="AJ98" s="486">
        <v>3</v>
      </c>
      <c r="AK98" s="486">
        <v>-0.7</v>
      </c>
      <c r="AL98" s="486">
        <v>3.92</v>
      </c>
      <c r="AM98" s="486">
        <v>1954</v>
      </c>
      <c r="AN98" s="486">
        <v>982</v>
      </c>
      <c r="AO98" s="486">
        <v>40</v>
      </c>
      <c r="AP98" s="486">
        <v>27</v>
      </c>
      <c r="AQ98" s="486">
        <v>1.919</v>
      </c>
      <c r="AR98" s="486">
        <v>243.4</v>
      </c>
      <c r="AS98" s="486">
        <v>1.752</v>
      </c>
      <c r="AT98" s="486"/>
      <c r="AU98" s="486"/>
      <c r="AV98" s="486"/>
      <c r="AW98" s="486"/>
      <c r="AX98" s="486"/>
      <c r="AY98" s="486"/>
      <c r="AZ98" s="486"/>
      <c r="BA98" s="486"/>
      <c r="BB98" s="486"/>
      <c r="BC98" s="486"/>
      <c r="BD98" s="486"/>
      <c r="BE98" s="486"/>
      <c r="BF98" s="486"/>
      <c r="BG98" s="486"/>
      <c r="BH98" s="486"/>
      <c r="BI98" s="486"/>
      <c r="BJ98" s="486"/>
      <c r="BK98" s="486"/>
      <c r="BL98" s="486"/>
    </row>
    <row r="99" spans="1:64" s="6" customFormat="1">
      <c r="A99" s="486" t="s">
        <v>647</v>
      </c>
      <c r="B99" s="486" t="s">
        <v>71</v>
      </c>
      <c r="C99" s="486" t="s">
        <v>506</v>
      </c>
      <c r="D99" s="486" t="s">
        <v>670</v>
      </c>
      <c r="E99" s="486" t="s">
        <v>71</v>
      </c>
      <c r="F99" s="486">
        <v>2013</v>
      </c>
      <c r="G99" s="486"/>
      <c r="H99" s="486">
        <v>310</v>
      </c>
      <c r="I99" s="486">
        <v>0.1</v>
      </c>
      <c r="J99" s="486"/>
      <c r="K99" s="486"/>
      <c r="L99" s="486" t="s">
        <v>66</v>
      </c>
      <c r="M99" s="486">
        <v>72</v>
      </c>
      <c r="N99" s="486">
        <v>1</v>
      </c>
      <c r="O99" s="486">
        <v>1000</v>
      </c>
      <c r="P99" s="486">
        <v>25</v>
      </c>
      <c r="Q99" s="486">
        <v>36.4</v>
      </c>
      <c r="R99" s="486">
        <v>8.52</v>
      </c>
      <c r="S99" s="486">
        <v>44.9</v>
      </c>
      <c r="T99" s="486">
        <v>9.08</v>
      </c>
      <c r="U99" s="486">
        <v>5.9</v>
      </c>
      <c r="V99" s="486">
        <v>-166.45</v>
      </c>
      <c r="W99" s="486">
        <v>-0.43</v>
      </c>
      <c r="X99" s="486">
        <v>720</v>
      </c>
      <c r="Y99" s="486">
        <v>5.5</v>
      </c>
      <c r="Z99" s="486">
        <v>350</v>
      </c>
      <c r="AA99" s="486">
        <v>0.41</v>
      </c>
      <c r="AB99" s="486"/>
      <c r="AC99" s="486"/>
      <c r="AD99" s="486"/>
      <c r="AE99" s="486"/>
      <c r="AF99" s="486"/>
      <c r="AG99" s="486"/>
      <c r="AH99" s="486"/>
      <c r="AI99" s="486">
        <v>1000</v>
      </c>
      <c r="AJ99" s="486">
        <v>3</v>
      </c>
      <c r="AK99" s="486">
        <v>-0.7</v>
      </c>
      <c r="AL99" s="486">
        <v>10.9</v>
      </c>
      <c r="AM99" s="486">
        <v>1954</v>
      </c>
      <c r="AN99" s="486">
        <v>982</v>
      </c>
      <c r="AO99" s="486">
        <v>40</v>
      </c>
      <c r="AP99" s="486">
        <v>23</v>
      </c>
      <c r="AQ99" s="486">
        <v>1.919</v>
      </c>
      <c r="AR99" s="486">
        <v>243.4</v>
      </c>
      <c r="AS99" s="486">
        <v>1.752</v>
      </c>
      <c r="AT99" s="486"/>
      <c r="AU99" s="486"/>
      <c r="AV99" s="486"/>
      <c r="AW99" s="486"/>
      <c r="AX99" s="486"/>
      <c r="AY99" s="486"/>
      <c r="AZ99" s="486"/>
      <c r="BA99" s="486"/>
      <c r="BB99" s="486"/>
      <c r="BC99" s="486"/>
      <c r="BD99" s="486"/>
      <c r="BE99" s="486"/>
      <c r="BF99" s="486"/>
      <c r="BG99" s="486"/>
      <c r="BH99" s="486"/>
      <c r="BI99" s="486"/>
      <c r="BJ99" s="486"/>
      <c r="BK99" s="486"/>
      <c r="BL99" s="486"/>
    </row>
    <row r="100" spans="1:64" s="6" customFormat="1">
      <c r="A100" s="486" t="s">
        <v>763</v>
      </c>
      <c r="B100" s="486" t="s">
        <v>71</v>
      </c>
      <c r="C100" s="486" t="s">
        <v>506</v>
      </c>
      <c r="D100" s="486" t="s">
        <v>670</v>
      </c>
      <c r="E100" s="486" t="s">
        <v>71</v>
      </c>
      <c r="F100" s="486">
        <v>2013</v>
      </c>
      <c r="G100" s="486"/>
      <c r="H100" s="486">
        <v>310</v>
      </c>
      <c r="I100" s="486">
        <v>0.1</v>
      </c>
      <c r="J100" s="486"/>
      <c r="K100" s="486"/>
      <c r="L100" s="486" t="s">
        <v>66</v>
      </c>
      <c r="M100" s="486">
        <v>72</v>
      </c>
      <c r="N100" s="486">
        <v>1</v>
      </c>
      <c r="O100" s="486">
        <v>1000</v>
      </c>
      <c r="P100" s="486">
        <v>25</v>
      </c>
      <c r="Q100" s="486">
        <v>36.4</v>
      </c>
      <c r="R100" s="486">
        <v>8.52</v>
      </c>
      <c r="S100" s="486">
        <v>44.9</v>
      </c>
      <c r="T100" s="486">
        <v>9.08</v>
      </c>
      <c r="U100" s="486">
        <v>5.9</v>
      </c>
      <c r="V100" s="486">
        <v>-166.45</v>
      </c>
      <c r="W100" s="486">
        <v>-0.43</v>
      </c>
      <c r="X100" s="486">
        <v>720</v>
      </c>
      <c r="Y100" s="486">
        <v>5.5</v>
      </c>
      <c r="Z100" s="486">
        <v>350</v>
      </c>
      <c r="AA100" s="486">
        <v>0.41</v>
      </c>
      <c r="AB100" s="486"/>
      <c r="AC100" s="486"/>
      <c r="AD100" s="486"/>
      <c r="AE100" s="486"/>
      <c r="AF100" s="486"/>
      <c r="AG100" s="486"/>
      <c r="AH100" s="486"/>
      <c r="AI100" s="486">
        <v>1000</v>
      </c>
      <c r="AJ100" s="486">
        <v>3</v>
      </c>
      <c r="AK100" s="486">
        <v>-0.7</v>
      </c>
      <c r="AL100" s="486">
        <v>10.9</v>
      </c>
      <c r="AM100" s="486">
        <v>1954</v>
      </c>
      <c r="AN100" s="486">
        <v>982</v>
      </c>
      <c r="AO100" s="486">
        <v>40</v>
      </c>
      <c r="AP100" s="486">
        <v>23</v>
      </c>
      <c r="AQ100" s="486">
        <v>1.919</v>
      </c>
      <c r="AR100" s="486">
        <v>243.4</v>
      </c>
      <c r="AS100" s="486">
        <v>1.752</v>
      </c>
      <c r="AT100" s="486"/>
      <c r="AU100" s="486"/>
      <c r="AV100" s="486"/>
      <c r="AW100" s="486"/>
      <c r="AX100" s="486"/>
      <c r="AY100" s="486"/>
      <c r="AZ100" s="486"/>
      <c r="BA100" s="486"/>
      <c r="BB100" s="486"/>
      <c r="BC100" s="486"/>
      <c r="BD100" s="486"/>
      <c r="BE100" s="486"/>
      <c r="BF100" s="486"/>
      <c r="BG100" s="486"/>
      <c r="BH100" s="486"/>
      <c r="BI100" s="486"/>
      <c r="BJ100" s="486"/>
      <c r="BK100" s="486"/>
      <c r="BL100" s="486"/>
    </row>
    <row r="101" spans="1:64">
      <c r="A101" s="486" t="s">
        <v>569</v>
      </c>
      <c r="B101" s="486" t="s">
        <v>71</v>
      </c>
      <c r="C101" s="486" t="s">
        <v>80</v>
      </c>
      <c r="D101" s="486" t="s">
        <v>81</v>
      </c>
      <c r="E101" s="486" t="s">
        <v>67</v>
      </c>
      <c r="F101" s="486">
        <v>2010</v>
      </c>
      <c r="G101" s="486"/>
      <c r="H101" s="486">
        <v>160</v>
      </c>
      <c r="I101" s="486">
        <v>0.1</v>
      </c>
      <c r="J101" s="486"/>
      <c r="K101" s="486"/>
      <c r="L101" s="486" t="s">
        <v>15</v>
      </c>
      <c r="M101" s="486">
        <v>48</v>
      </c>
      <c r="N101" s="486">
        <v>1</v>
      </c>
      <c r="O101" s="486">
        <v>1000</v>
      </c>
      <c r="P101" s="486">
        <v>25</v>
      </c>
      <c r="Q101" s="486">
        <v>23.3</v>
      </c>
      <c r="R101" s="486">
        <v>6.86</v>
      </c>
      <c r="S101" s="486">
        <v>29.2</v>
      </c>
      <c r="T101" s="486">
        <v>7.56</v>
      </c>
      <c r="U101" s="486">
        <v>4.5</v>
      </c>
      <c r="V101" s="486">
        <v>-107.27</v>
      </c>
      <c r="W101" s="486">
        <v>-0.45</v>
      </c>
      <c r="X101" s="486">
        <v>700</v>
      </c>
      <c r="Y101" s="486">
        <v>5.5</v>
      </c>
      <c r="Z101" s="486">
        <v>170</v>
      </c>
      <c r="AA101" s="486">
        <v>0.32</v>
      </c>
      <c r="AB101" s="486"/>
      <c r="AC101" s="486"/>
      <c r="AD101" s="486"/>
      <c r="AE101" s="486"/>
      <c r="AF101" s="486"/>
      <c r="AG101" s="486"/>
      <c r="AH101" s="486"/>
      <c r="AI101" s="486">
        <v>1000</v>
      </c>
      <c r="AJ101" s="486">
        <v>3</v>
      </c>
      <c r="AK101" s="486">
        <v>-0.7</v>
      </c>
      <c r="AL101" s="486">
        <v>3.92</v>
      </c>
      <c r="AM101" s="486">
        <v>1324</v>
      </c>
      <c r="AN101" s="486">
        <v>982</v>
      </c>
      <c r="AO101" s="486">
        <v>40</v>
      </c>
      <c r="AP101" s="486">
        <v>16</v>
      </c>
      <c r="AQ101" s="486">
        <v>1.3</v>
      </c>
      <c r="AR101" s="486">
        <v>238.9</v>
      </c>
      <c r="AS101" s="486">
        <v>1.147</v>
      </c>
      <c r="AT101" s="486"/>
      <c r="AU101" s="486"/>
      <c r="AV101" s="486"/>
      <c r="AW101" s="486"/>
      <c r="AX101" s="486"/>
      <c r="AY101" s="486"/>
      <c r="AZ101" s="486"/>
      <c r="BA101" s="486"/>
      <c r="BB101" s="486"/>
      <c r="BC101" s="486"/>
      <c r="BD101" s="486"/>
      <c r="BE101" s="486"/>
      <c r="BF101" s="486"/>
      <c r="BG101" s="486"/>
      <c r="BH101" s="486"/>
      <c r="BI101" s="486"/>
      <c r="BJ101" s="486"/>
      <c r="BK101" s="486"/>
      <c r="BL101" s="486"/>
    </row>
    <row r="102" spans="1:64">
      <c r="A102" s="486" t="s">
        <v>569</v>
      </c>
      <c r="B102" s="486" t="s">
        <v>71</v>
      </c>
      <c r="C102" s="486" t="s">
        <v>84</v>
      </c>
      <c r="D102" s="486" t="s">
        <v>85</v>
      </c>
      <c r="E102" s="486" t="s">
        <v>67</v>
      </c>
      <c r="F102" s="486">
        <v>2010</v>
      </c>
      <c r="G102" s="486"/>
      <c r="H102" s="486">
        <v>165</v>
      </c>
      <c r="I102" s="486">
        <v>0.1</v>
      </c>
      <c r="J102" s="486"/>
      <c r="K102" s="486"/>
      <c r="L102" s="486" t="s">
        <v>15</v>
      </c>
      <c r="M102" s="486">
        <v>48</v>
      </c>
      <c r="N102" s="486">
        <v>1</v>
      </c>
      <c r="O102" s="486">
        <v>1000</v>
      </c>
      <c r="P102" s="486">
        <v>25</v>
      </c>
      <c r="Q102" s="486">
        <v>23.4</v>
      </c>
      <c r="R102" s="486">
        <v>7.06</v>
      </c>
      <c r="S102" s="486">
        <v>29.2</v>
      </c>
      <c r="T102" s="486">
        <v>7.71</v>
      </c>
      <c r="U102" s="486">
        <v>4.5999999999999996</v>
      </c>
      <c r="V102" s="486">
        <v>-108.12</v>
      </c>
      <c r="W102" s="486">
        <v>-0.45</v>
      </c>
      <c r="X102" s="486">
        <v>700</v>
      </c>
      <c r="Y102" s="486">
        <v>5.5</v>
      </c>
      <c r="Z102" s="486">
        <v>180</v>
      </c>
      <c r="AA102" s="486">
        <v>0.28000000000000003</v>
      </c>
      <c r="AB102" s="486"/>
      <c r="AC102" s="486"/>
      <c r="AD102" s="486"/>
      <c r="AE102" s="486"/>
      <c r="AF102" s="486"/>
      <c r="AG102" s="486"/>
      <c r="AH102" s="486"/>
      <c r="AI102" s="486">
        <v>1000</v>
      </c>
      <c r="AJ102" s="486">
        <v>3</v>
      </c>
      <c r="AK102" s="486">
        <v>-0.7</v>
      </c>
      <c r="AL102" s="486">
        <v>3.92</v>
      </c>
      <c r="AM102" s="486">
        <v>1324</v>
      </c>
      <c r="AN102" s="486">
        <v>982</v>
      </c>
      <c r="AO102" s="486">
        <v>40</v>
      </c>
      <c r="AP102" s="486">
        <v>16</v>
      </c>
      <c r="AQ102" s="486">
        <v>1.3</v>
      </c>
      <c r="AR102" s="486">
        <v>238.9</v>
      </c>
      <c r="AS102" s="486">
        <v>1.147</v>
      </c>
      <c r="AT102" s="486"/>
      <c r="AU102" s="486"/>
      <c r="AV102" s="486"/>
      <c r="AW102" s="486"/>
      <c r="AX102" s="486"/>
      <c r="AY102" s="486"/>
      <c r="AZ102" s="486"/>
      <c r="BA102" s="486"/>
      <c r="BB102" s="486"/>
      <c r="BC102" s="486"/>
      <c r="BD102" s="486"/>
      <c r="BE102" s="486"/>
      <c r="BF102" s="486"/>
      <c r="BG102" s="486"/>
      <c r="BH102" s="486"/>
      <c r="BI102" s="486"/>
      <c r="BJ102" s="486"/>
      <c r="BK102" s="486"/>
      <c r="BL102" s="486"/>
    </row>
    <row r="103" spans="1:64">
      <c r="A103" s="486" t="s">
        <v>569</v>
      </c>
      <c r="B103" s="486" t="s">
        <v>71</v>
      </c>
      <c r="C103" s="486" t="s">
        <v>88</v>
      </c>
      <c r="D103" s="486" t="s">
        <v>89</v>
      </c>
      <c r="E103" s="486" t="s">
        <v>67</v>
      </c>
      <c r="F103" s="486">
        <v>2010</v>
      </c>
      <c r="G103" s="486"/>
      <c r="H103" s="486">
        <v>170</v>
      </c>
      <c r="I103" s="486">
        <v>0.1</v>
      </c>
      <c r="J103" s="486"/>
      <c r="K103" s="486"/>
      <c r="L103" s="486" t="s">
        <v>15</v>
      </c>
      <c r="M103" s="486">
        <v>48</v>
      </c>
      <c r="N103" s="486">
        <v>1</v>
      </c>
      <c r="O103" s="486">
        <v>1000</v>
      </c>
      <c r="P103" s="486">
        <v>25</v>
      </c>
      <c r="Q103" s="486">
        <v>23.5</v>
      </c>
      <c r="R103" s="486">
        <v>7.24</v>
      </c>
      <c r="S103" s="486">
        <v>29.4</v>
      </c>
      <c r="T103" s="486">
        <v>7.8</v>
      </c>
      <c r="U103" s="486">
        <v>4.7</v>
      </c>
      <c r="V103" s="486">
        <v>-110.52</v>
      </c>
      <c r="W103" s="486">
        <v>-0.45</v>
      </c>
      <c r="X103" s="486">
        <v>800</v>
      </c>
      <c r="Y103" s="486">
        <v>5.5</v>
      </c>
      <c r="Z103" s="486">
        <v>200</v>
      </c>
      <c r="AA103" s="486">
        <v>0.26</v>
      </c>
      <c r="AB103" s="486"/>
      <c r="AC103" s="486"/>
      <c r="AD103" s="486"/>
      <c r="AE103" s="486"/>
      <c r="AF103" s="486"/>
      <c r="AG103" s="486"/>
      <c r="AH103" s="486"/>
      <c r="AI103" s="486">
        <v>1000</v>
      </c>
      <c r="AJ103" s="486">
        <v>3</v>
      </c>
      <c r="AK103" s="486">
        <v>-0.7</v>
      </c>
      <c r="AL103" s="486">
        <v>3.92</v>
      </c>
      <c r="AM103" s="486">
        <v>1324</v>
      </c>
      <c r="AN103" s="486">
        <v>982</v>
      </c>
      <c r="AO103" s="486">
        <v>40</v>
      </c>
      <c r="AP103" s="486">
        <v>16</v>
      </c>
      <c r="AQ103" s="486">
        <v>1.3</v>
      </c>
      <c r="AR103" s="486">
        <v>238.9</v>
      </c>
      <c r="AS103" s="486">
        <v>1.147</v>
      </c>
      <c r="AT103" s="486"/>
      <c r="AU103" s="486"/>
      <c r="AV103" s="486"/>
      <c r="AW103" s="486"/>
      <c r="AX103" s="486"/>
      <c r="AY103" s="486"/>
      <c r="AZ103" s="486"/>
      <c r="BA103" s="486"/>
      <c r="BB103" s="486"/>
      <c r="BC103" s="486"/>
      <c r="BD103" s="486"/>
      <c r="BE103" s="486"/>
      <c r="BF103" s="486"/>
      <c r="BG103" s="486"/>
      <c r="BH103" s="486"/>
      <c r="BI103" s="486"/>
      <c r="BJ103" s="486"/>
      <c r="BK103" s="486"/>
      <c r="BL103" s="486"/>
    </row>
    <row r="104" spans="1:64">
      <c r="A104" s="486" t="s">
        <v>569</v>
      </c>
      <c r="B104" s="486" t="s">
        <v>71</v>
      </c>
      <c r="C104" s="486" t="s">
        <v>92</v>
      </c>
      <c r="D104" s="486" t="s">
        <v>93</v>
      </c>
      <c r="E104" s="486" t="s">
        <v>67</v>
      </c>
      <c r="F104" s="486">
        <v>2010</v>
      </c>
      <c r="G104" s="486"/>
      <c r="H104" s="486">
        <v>175</v>
      </c>
      <c r="I104" s="486">
        <v>0.1</v>
      </c>
      <c r="J104" s="486"/>
      <c r="K104" s="486"/>
      <c r="L104" s="486" t="s">
        <v>15</v>
      </c>
      <c r="M104" s="486">
        <v>48</v>
      </c>
      <c r="N104" s="486">
        <v>1</v>
      </c>
      <c r="O104" s="486">
        <v>1000</v>
      </c>
      <c r="P104" s="486">
        <v>25</v>
      </c>
      <c r="Q104" s="486">
        <v>23.6</v>
      </c>
      <c r="R104" s="486">
        <v>7.41</v>
      </c>
      <c r="S104" s="486">
        <v>29.5</v>
      </c>
      <c r="T104" s="486">
        <v>7.92</v>
      </c>
      <c r="U104" s="486">
        <v>4.8</v>
      </c>
      <c r="V104" s="486">
        <v>-111.2</v>
      </c>
      <c r="W104" s="486">
        <v>-0.45</v>
      </c>
      <c r="X104" s="486">
        <v>1000</v>
      </c>
      <c r="Y104" s="486">
        <v>5.5</v>
      </c>
      <c r="Z104" s="486">
        <v>240</v>
      </c>
      <c r="AA104" s="486">
        <v>0.23</v>
      </c>
      <c r="AB104" s="486"/>
      <c r="AC104" s="486"/>
      <c r="AD104" s="486"/>
      <c r="AE104" s="486"/>
      <c r="AF104" s="486"/>
      <c r="AG104" s="486"/>
      <c r="AH104" s="486"/>
      <c r="AI104" s="486">
        <v>1000</v>
      </c>
      <c r="AJ104" s="486">
        <v>3</v>
      </c>
      <c r="AK104" s="486">
        <v>-0.7</v>
      </c>
      <c r="AL104" s="486">
        <v>3.92</v>
      </c>
      <c r="AM104" s="486">
        <v>1324</v>
      </c>
      <c r="AN104" s="486">
        <v>982</v>
      </c>
      <c r="AO104" s="486">
        <v>40</v>
      </c>
      <c r="AP104" s="486">
        <v>16</v>
      </c>
      <c r="AQ104" s="486">
        <v>1.3</v>
      </c>
      <c r="AR104" s="486">
        <v>238.9</v>
      </c>
      <c r="AS104" s="486">
        <v>1.147</v>
      </c>
      <c r="AT104" s="486"/>
      <c r="AU104" s="486"/>
      <c r="AV104" s="486"/>
      <c r="AW104" s="486"/>
      <c r="AX104" s="486"/>
      <c r="AY104" s="486"/>
      <c r="AZ104" s="486"/>
      <c r="BA104" s="486"/>
      <c r="BB104" s="486"/>
      <c r="BC104" s="486"/>
      <c r="BD104" s="486"/>
      <c r="BE104" s="486"/>
      <c r="BF104" s="486"/>
      <c r="BG104" s="486"/>
      <c r="BH104" s="486"/>
      <c r="BI104" s="486"/>
      <c r="BJ104" s="486"/>
      <c r="BK104" s="486"/>
      <c r="BL104" s="486"/>
    </row>
    <row r="105" spans="1:64">
      <c r="A105" s="486" t="s">
        <v>569</v>
      </c>
      <c r="B105" s="486" t="s">
        <v>71</v>
      </c>
      <c r="C105" s="486" t="s">
        <v>96</v>
      </c>
      <c r="D105" s="486" t="s">
        <v>97</v>
      </c>
      <c r="E105" s="486" t="s">
        <v>67</v>
      </c>
      <c r="F105" s="486">
        <v>2010</v>
      </c>
      <c r="G105" s="486"/>
      <c r="H105" s="486">
        <v>180</v>
      </c>
      <c r="I105" s="486">
        <v>0.1</v>
      </c>
      <c r="J105" s="486"/>
      <c r="K105" s="486"/>
      <c r="L105" s="486" t="s">
        <v>15</v>
      </c>
      <c r="M105" s="486">
        <v>48</v>
      </c>
      <c r="N105" s="486">
        <v>1</v>
      </c>
      <c r="O105" s="486">
        <v>1000</v>
      </c>
      <c r="P105" s="486">
        <v>25</v>
      </c>
      <c r="Q105" s="486">
        <v>23.8</v>
      </c>
      <c r="R105" s="486">
        <v>7.58</v>
      </c>
      <c r="S105" s="486">
        <v>29.6</v>
      </c>
      <c r="T105" s="486">
        <v>8.07</v>
      </c>
      <c r="U105" s="486">
        <v>4.8</v>
      </c>
      <c r="V105" s="486">
        <v>-112.7</v>
      </c>
      <c r="W105" s="486">
        <v>-0.45</v>
      </c>
      <c r="X105" s="486">
        <v>1000</v>
      </c>
      <c r="Y105" s="486">
        <v>5.5</v>
      </c>
      <c r="Z105" s="486">
        <v>240</v>
      </c>
      <c r="AA105" s="486">
        <v>0.2</v>
      </c>
      <c r="AB105" s="486"/>
      <c r="AC105" s="486"/>
      <c r="AD105" s="486"/>
      <c r="AE105" s="486"/>
      <c r="AF105" s="486"/>
      <c r="AG105" s="486"/>
      <c r="AH105" s="486"/>
      <c r="AI105" s="486">
        <v>1000</v>
      </c>
      <c r="AJ105" s="486">
        <v>3</v>
      </c>
      <c r="AK105" s="486">
        <v>-0.7</v>
      </c>
      <c r="AL105" s="486">
        <v>3.92</v>
      </c>
      <c r="AM105" s="486">
        <v>1324</v>
      </c>
      <c r="AN105" s="486">
        <v>982</v>
      </c>
      <c r="AO105" s="486">
        <v>40</v>
      </c>
      <c r="AP105" s="486">
        <v>16</v>
      </c>
      <c r="AQ105" s="486">
        <v>1.3</v>
      </c>
      <c r="AR105" s="486">
        <v>238.9</v>
      </c>
      <c r="AS105" s="486">
        <v>1.147</v>
      </c>
      <c r="AT105" s="486"/>
      <c r="AU105" s="486"/>
      <c r="AV105" s="486"/>
      <c r="AW105" s="486"/>
      <c r="AX105" s="486"/>
      <c r="AY105" s="486"/>
      <c r="AZ105" s="486"/>
      <c r="BA105" s="486"/>
      <c r="BB105" s="486"/>
      <c r="BC105" s="486"/>
      <c r="BD105" s="486"/>
      <c r="BE105" s="486"/>
      <c r="BF105" s="486"/>
      <c r="BG105" s="486"/>
      <c r="BH105" s="486"/>
      <c r="BI105" s="486"/>
      <c r="BJ105" s="486"/>
      <c r="BK105" s="486"/>
      <c r="BL105" s="486"/>
    </row>
    <row r="106" spans="1:64">
      <c r="A106" s="486" t="s">
        <v>569</v>
      </c>
      <c r="B106" s="486" t="s">
        <v>71</v>
      </c>
      <c r="C106" s="486" t="s">
        <v>100</v>
      </c>
      <c r="D106" s="486" t="s">
        <v>101</v>
      </c>
      <c r="E106" s="486" t="s">
        <v>67</v>
      </c>
      <c r="F106" s="486">
        <v>2010</v>
      </c>
      <c r="G106" s="486"/>
      <c r="H106" s="486">
        <v>185</v>
      </c>
      <c r="I106" s="486">
        <v>0.1</v>
      </c>
      <c r="J106" s="486"/>
      <c r="K106" s="486"/>
      <c r="L106" s="486" t="s">
        <v>15</v>
      </c>
      <c r="M106" s="486">
        <v>48</v>
      </c>
      <c r="N106" s="486">
        <v>1</v>
      </c>
      <c r="O106" s="486">
        <v>1000</v>
      </c>
      <c r="P106" s="486">
        <v>25</v>
      </c>
      <c r="Q106" s="486">
        <v>23.9</v>
      </c>
      <c r="R106" s="486">
        <v>7.74</v>
      </c>
      <c r="S106" s="486">
        <v>29.7</v>
      </c>
      <c r="T106" s="486">
        <v>8.26</v>
      </c>
      <c r="U106" s="486">
        <v>5</v>
      </c>
      <c r="V106" s="486">
        <v>-113.4</v>
      </c>
      <c r="W106" s="486">
        <v>-0.45</v>
      </c>
      <c r="X106" s="486">
        <v>900</v>
      </c>
      <c r="Y106" s="486">
        <v>5.5</v>
      </c>
      <c r="Z106" s="486">
        <v>220</v>
      </c>
      <c r="AA106" s="486">
        <v>0.2</v>
      </c>
      <c r="AB106" s="486"/>
      <c r="AC106" s="486"/>
      <c r="AD106" s="486"/>
      <c r="AE106" s="486"/>
      <c r="AF106" s="486"/>
      <c r="AG106" s="486"/>
      <c r="AH106" s="486"/>
      <c r="AI106" s="486">
        <v>1000</v>
      </c>
      <c r="AJ106" s="486">
        <v>3</v>
      </c>
      <c r="AK106" s="486">
        <v>-0.7</v>
      </c>
      <c r="AL106" s="486">
        <v>3.92</v>
      </c>
      <c r="AM106" s="486">
        <v>1324</v>
      </c>
      <c r="AN106" s="486">
        <v>982</v>
      </c>
      <c r="AO106" s="486">
        <v>40</v>
      </c>
      <c r="AP106" s="486">
        <v>16</v>
      </c>
      <c r="AQ106" s="486">
        <v>1.3</v>
      </c>
      <c r="AR106" s="486">
        <v>238.9</v>
      </c>
      <c r="AS106" s="486">
        <v>1.147</v>
      </c>
      <c r="AT106" s="486"/>
      <c r="AU106" s="486"/>
      <c r="AV106" s="486"/>
      <c r="AW106" s="486"/>
      <c r="AX106" s="486"/>
      <c r="AY106" s="486"/>
      <c r="AZ106" s="486"/>
      <c r="BA106" s="486"/>
      <c r="BB106" s="486"/>
      <c r="BC106" s="486"/>
      <c r="BD106" s="486"/>
      <c r="BE106" s="486"/>
      <c r="BF106" s="486"/>
      <c r="BG106" s="486"/>
      <c r="BH106" s="486"/>
      <c r="BI106" s="486"/>
      <c r="BJ106" s="486"/>
      <c r="BK106" s="486"/>
      <c r="BL106" s="486"/>
    </row>
    <row r="107" spans="1:64">
      <c r="A107" s="486" t="s">
        <v>569</v>
      </c>
      <c r="B107" s="486" t="s">
        <v>71</v>
      </c>
      <c r="C107" s="486" t="s">
        <v>104</v>
      </c>
      <c r="D107" s="486" t="s">
        <v>105</v>
      </c>
      <c r="E107" s="486" t="s">
        <v>67</v>
      </c>
      <c r="F107" s="486">
        <v>2010</v>
      </c>
      <c r="G107" s="486"/>
      <c r="H107" s="486">
        <v>190</v>
      </c>
      <c r="I107" s="486">
        <v>0.1</v>
      </c>
      <c r="J107" s="486"/>
      <c r="K107" s="486"/>
      <c r="L107" s="486" t="s">
        <v>15</v>
      </c>
      <c r="M107" s="486">
        <v>48</v>
      </c>
      <c r="N107" s="486">
        <v>1</v>
      </c>
      <c r="O107" s="486">
        <v>1000</v>
      </c>
      <c r="P107" s="486">
        <v>25</v>
      </c>
      <c r="Q107" s="486">
        <v>24.1</v>
      </c>
      <c r="R107" s="486">
        <v>7.87</v>
      </c>
      <c r="S107" s="486">
        <v>29.8</v>
      </c>
      <c r="T107" s="486">
        <v>8.3800000000000008</v>
      </c>
      <c r="U107" s="486">
        <v>5</v>
      </c>
      <c r="V107" s="486">
        <v>-114.49</v>
      </c>
      <c r="W107" s="486">
        <v>-0.45</v>
      </c>
      <c r="X107" s="486">
        <v>1000</v>
      </c>
      <c r="Y107" s="486">
        <v>5.5</v>
      </c>
      <c r="Z107" s="486">
        <v>240</v>
      </c>
      <c r="AA107" s="486">
        <v>0.18</v>
      </c>
      <c r="AB107" s="486"/>
      <c r="AC107" s="486"/>
      <c r="AD107" s="486"/>
      <c r="AE107" s="486"/>
      <c r="AF107" s="486"/>
      <c r="AG107" s="486"/>
      <c r="AH107" s="486"/>
      <c r="AI107" s="486">
        <v>1000</v>
      </c>
      <c r="AJ107" s="486">
        <v>3</v>
      </c>
      <c r="AK107" s="486">
        <v>-0.7</v>
      </c>
      <c r="AL107" s="486">
        <v>3.92</v>
      </c>
      <c r="AM107" s="486">
        <v>1324</v>
      </c>
      <c r="AN107" s="486">
        <v>982</v>
      </c>
      <c r="AO107" s="486">
        <v>40</v>
      </c>
      <c r="AP107" s="486">
        <v>16</v>
      </c>
      <c r="AQ107" s="486">
        <v>1.3</v>
      </c>
      <c r="AR107" s="486">
        <v>238.9</v>
      </c>
      <c r="AS107" s="486">
        <v>1.147</v>
      </c>
      <c r="AT107" s="486"/>
      <c r="AU107" s="486"/>
      <c r="AV107" s="486"/>
      <c r="AW107" s="486"/>
      <c r="AX107" s="486"/>
      <c r="AY107" s="486"/>
      <c r="AZ107" s="486"/>
      <c r="BA107" s="486"/>
      <c r="BB107" s="486"/>
      <c r="BC107" s="486"/>
      <c r="BD107" s="486"/>
      <c r="BE107" s="486"/>
      <c r="BF107" s="486"/>
      <c r="BG107" s="486"/>
      <c r="BH107" s="486"/>
      <c r="BI107" s="486"/>
      <c r="BJ107" s="486"/>
      <c r="BK107" s="486"/>
      <c r="BL107" s="486"/>
    </row>
    <row r="108" spans="1:64">
      <c r="A108" s="486" t="s">
        <v>569</v>
      </c>
      <c r="B108" s="486" t="s">
        <v>71</v>
      </c>
      <c r="C108" s="486" t="s">
        <v>106</v>
      </c>
      <c r="D108" s="486" t="s">
        <v>107</v>
      </c>
      <c r="E108" s="486" t="s">
        <v>67</v>
      </c>
      <c r="F108" s="486">
        <v>2011</v>
      </c>
      <c r="G108" s="486"/>
      <c r="H108" s="486">
        <v>195</v>
      </c>
      <c r="I108" s="486">
        <v>0.1</v>
      </c>
      <c r="J108" s="486"/>
      <c r="K108" s="486"/>
      <c r="L108" s="486" t="s">
        <v>15</v>
      </c>
      <c r="M108" s="486">
        <v>72</v>
      </c>
      <c r="N108" s="486">
        <v>1</v>
      </c>
      <c r="O108" s="486">
        <v>1000</v>
      </c>
      <c r="P108" s="486">
        <v>25</v>
      </c>
      <c r="Q108" s="486">
        <v>37</v>
      </c>
      <c r="R108" s="486">
        <v>5.27</v>
      </c>
      <c r="S108" s="486">
        <v>45</v>
      </c>
      <c r="T108" s="486">
        <v>5.62</v>
      </c>
      <c r="U108" s="486">
        <v>3.4</v>
      </c>
      <c r="V108" s="486">
        <v>-177.11</v>
      </c>
      <c r="W108" s="486">
        <v>-0.45</v>
      </c>
      <c r="X108" s="486">
        <v>2000</v>
      </c>
      <c r="Y108" s="486">
        <v>5.5</v>
      </c>
      <c r="Z108" s="486">
        <v>550</v>
      </c>
      <c r="AA108" s="486">
        <v>0.32</v>
      </c>
      <c r="AB108" s="486"/>
      <c r="AC108" s="486"/>
      <c r="AD108" s="486"/>
      <c r="AE108" s="486"/>
      <c r="AF108" s="486"/>
      <c r="AG108" s="486"/>
      <c r="AH108" s="486"/>
      <c r="AI108" s="486">
        <v>1000</v>
      </c>
      <c r="AJ108" s="486">
        <v>3</v>
      </c>
      <c r="AK108" s="486">
        <v>-0.7</v>
      </c>
      <c r="AL108" s="486">
        <v>3.92</v>
      </c>
      <c r="AM108" s="486">
        <v>1580</v>
      </c>
      <c r="AN108" s="486">
        <v>808</v>
      </c>
      <c r="AO108" s="486">
        <v>40</v>
      </c>
      <c r="AP108" s="486">
        <v>15.75</v>
      </c>
      <c r="AQ108" s="486">
        <v>1.2769999999999999</v>
      </c>
      <c r="AR108" s="486">
        <v>148.6</v>
      </c>
      <c r="AS108" s="486">
        <v>1.07</v>
      </c>
      <c r="AT108" s="486"/>
      <c r="AU108" s="486"/>
      <c r="AV108" s="486"/>
      <c r="AW108" s="486"/>
      <c r="AX108" s="486"/>
      <c r="AY108" s="486"/>
      <c r="AZ108" s="486"/>
      <c r="BA108" s="486"/>
      <c r="BB108" s="486"/>
      <c r="BC108" s="486"/>
      <c r="BD108" s="486"/>
      <c r="BE108" s="486"/>
      <c r="BF108" s="486"/>
      <c r="BG108" s="486"/>
      <c r="BH108" s="486"/>
      <c r="BI108" s="486"/>
      <c r="BJ108" s="486"/>
      <c r="BK108" s="486"/>
      <c r="BL108" s="486"/>
    </row>
    <row r="109" spans="1:64">
      <c r="A109" s="486" t="s">
        <v>569</v>
      </c>
      <c r="B109" s="486" t="s">
        <v>71</v>
      </c>
      <c r="C109" s="486" t="s">
        <v>108</v>
      </c>
      <c r="D109" s="486" t="s">
        <v>109</v>
      </c>
      <c r="E109" s="486" t="s">
        <v>67</v>
      </c>
      <c r="F109" s="486">
        <v>2011</v>
      </c>
      <c r="G109" s="486"/>
      <c r="H109" s="486">
        <v>195</v>
      </c>
      <c r="I109" s="486">
        <v>0.1</v>
      </c>
      <c r="J109" s="486"/>
      <c r="K109" s="486"/>
      <c r="L109" s="486" t="s">
        <v>15</v>
      </c>
      <c r="M109" s="486">
        <v>48</v>
      </c>
      <c r="N109" s="486">
        <v>1</v>
      </c>
      <c r="O109" s="486">
        <v>1000</v>
      </c>
      <c r="P109" s="486">
        <v>25</v>
      </c>
      <c r="Q109" s="486">
        <v>24.2</v>
      </c>
      <c r="R109" s="486">
        <v>8.0399999999999991</v>
      </c>
      <c r="S109" s="486">
        <v>29.9</v>
      </c>
      <c r="T109" s="486">
        <v>8.56</v>
      </c>
      <c r="U109" s="486">
        <v>5.0999999999999996</v>
      </c>
      <c r="V109" s="486">
        <v>-115.02</v>
      </c>
      <c r="W109" s="486">
        <v>-0.45</v>
      </c>
      <c r="X109" s="486">
        <v>1000</v>
      </c>
      <c r="Y109" s="486">
        <v>5.5</v>
      </c>
      <c r="Z109" s="486">
        <v>240</v>
      </c>
      <c r="AA109" s="486">
        <v>0.18</v>
      </c>
      <c r="AB109" s="486"/>
      <c r="AC109" s="486"/>
      <c r="AD109" s="486"/>
      <c r="AE109" s="486"/>
      <c r="AF109" s="486"/>
      <c r="AG109" s="486"/>
      <c r="AH109" s="486"/>
      <c r="AI109" s="486">
        <v>1000</v>
      </c>
      <c r="AJ109" s="486">
        <v>3</v>
      </c>
      <c r="AK109" s="486">
        <v>-0.7</v>
      </c>
      <c r="AL109" s="486">
        <v>3.92</v>
      </c>
      <c r="AM109" s="486">
        <v>1324</v>
      </c>
      <c r="AN109" s="486">
        <v>982</v>
      </c>
      <c r="AO109" s="486">
        <v>40</v>
      </c>
      <c r="AP109" s="486">
        <v>16</v>
      </c>
      <c r="AQ109" s="486">
        <v>1.3</v>
      </c>
      <c r="AR109" s="486">
        <v>238.9</v>
      </c>
      <c r="AS109" s="486">
        <v>1.147</v>
      </c>
      <c r="AT109" s="486"/>
      <c r="AU109" s="486"/>
      <c r="AV109" s="486"/>
      <c r="AW109" s="486"/>
      <c r="AX109" s="486"/>
      <c r="AY109" s="486"/>
      <c r="AZ109" s="486"/>
      <c r="BA109" s="486"/>
      <c r="BB109" s="486"/>
      <c r="BC109" s="486"/>
      <c r="BD109" s="486"/>
      <c r="BE109" s="486"/>
      <c r="BF109" s="486"/>
      <c r="BG109" s="486"/>
      <c r="BH109" s="486"/>
      <c r="BI109" s="486"/>
      <c r="BJ109" s="486"/>
      <c r="BK109" s="486"/>
      <c r="BL109" s="486"/>
    </row>
    <row r="110" spans="1:64">
      <c r="A110" s="486" t="s">
        <v>569</v>
      </c>
      <c r="B110" s="486" t="s">
        <v>71</v>
      </c>
      <c r="C110" s="486" t="s">
        <v>110</v>
      </c>
      <c r="D110" s="486" t="s">
        <v>111</v>
      </c>
      <c r="E110" s="486" t="s">
        <v>67</v>
      </c>
      <c r="F110" s="486">
        <v>2012</v>
      </c>
      <c r="G110" s="486"/>
      <c r="H110" s="486">
        <v>200</v>
      </c>
      <c r="I110" s="486">
        <v>0.1</v>
      </c>
      <c r="J110" s="486"/>
      <c r="K110" s="486"/>
      <c r="L110" s="486" t="s">
        <v>15</v>
      </c>
      <c r="M110" s="486">
        <v>72</v>
      </c>
      <c r="N110" s="486">
        <v>1</v>
      </c>
      <c r="O110" s="486">
        <v>1000</v>
      </c>
      <c r="P110" s="486">
        <v>25</v>
      </c>
      <c r="Q110" s="486">
        <v>37.4</v>
      </c>
      <c r="R110" s="486">
        <v>5.35</v>
      </c>
      <c r="S110" s="486">
        <v>45.3</v>
      </c>
      <c r="T110" s="486">
        <v>5.71</v>
      </c>
      <c r="U110" s="486">
        <v>3.3</v>
      </c>
      <c r="V110" s="486">
        <v>-179.3</v>
      </c>
      <c r="W110" s="486">
        <v>-0.45</v>
      </c>
      <c r="X110" s="486">
        <v>2000</v>
      </c>
      <c r="Y110" s="486">
        <v>5.5</v>
      </c>
      <c r="Z110" s="486">
        <v>500</v>
      </c>
      <c r="AA110" s="486">
        <v>0.28999999999999998</v>
      </c>
      <c r="AB110" s="486"/>
      <c r="AC110" s="486"/>
      <c r="AD110" s="486"/>
      <c r="AE110" s="486"/>
      <c r="AF110" s="486"/>
      <c r="AG110" s="486"/>
      <c r="AH110" s="486"/>
      <c r="AI110" s="486">
        <v>1000</v>
      </c>
      <c r="AJ110" s="486">
        <v>3</v>
      </c>
      <c r="AK110" s="486">
        <v>-0.7</v>
      </c>
      <c r="AL110" s="486">
        <v>6.55</v>
      </c>
      <c r="AM110" s="486">
        <v>1580</v>
      </c>
      <c r="AN110" s="486">
        <v>808</v>
      </c>
      <c r="AO110" s="486">
        <v>40</v>
      </c>
      <c r="AP110" s="486">
        <v>15.75</v>
      </c>
      <c r="AQ110" s="486">
        <v>1.2769999999999999</v>
      </c>
      <c r="AR110" s="486">
        <v>148.6</v>
      </c>
      <c r="AS110" s="486">
        <v>1.07</v>
      </c>
      <c r="AT110" s="486"/>
      <c r="AU110" s="486"/>
      <c r="AV110" s="486"/>
      <c r="AW110" s="486"/>
      <c r="AX110" s="486"/>
      <c r="AY110" s="486"/>
      <c r="AZ110" s="486"/>
      <c r="BA110" s="486"/>
      <c r="BB110" s="486"/>
      <c r="BC110" s="486"/>
      <c r="BD110" s="486"/>
      <c r="BE110" s="486"/>
      <c r="BF110" s="486"/>
      <c r="BG110" s="486"/>
      <c r="BH110" s="486"/>
      <c r="BI110" s="486"/>
      <c r="BJ110" s="486"/>
      <c r="BK110" s="486"/>
      <c r="BL110" s="486"/>
    </row>
    <row r="111" spans="1:64">
      <c r="A111" s="486" t="s">
        <v>569</v>
      </c>
      <c r="B111" s="486" t="s">
        <v>71</v>
      </c>
      <c r="C111" s="486" t="s">
        <v>112</v>
      </c>
      <c r="D111" s="486" t="s">
        <v>113</v>
      </c>
      <c r="E111" s="486" t="s">
        <v>67</v>
      </c>
      <c r="F111" s="486">
        <v>2011</v>
      </c>
      <c r="G111" s="486"/>
      <c r="H111" s="486">
        <v>200</v>
      </c>
      <c r="I111" s="486">
        <v>0.1</v>
      </c>
      <c r="J111" s="486"/>
      <c r="K111" s="486"/>
      <c r="L111" s="486" t="s">
        <v>15</v>
      </c>
      <c r="M111" s="486">
        <v>48</v>
      </c>
      <c r="N111" s="486">
        <v>1</v>
      </c>
      <c r="O111" s="486">
        <v>1000</v>
      </c>
      <c r="P111" s="486">
        <v>25</v>
      </c>
      <c r="Q111" s="486">
        <v>24.3</v>
      </c>
      <c r="R111" s="486">
        <v>8.2200000000000006</v>
      </c>
      <c r="S111" s="486">
        <v>30</v>
      </c>
      <c r="T111" s="486">
        <v>8.74</v>
      </c>
      <c r="U111" s="486">
        <v>5.0999999999999996</v>
      </c>
      <c r="V111" s="486">
        <v>-115.44</v>
      </c>
      <c r="W111" s="486">
        <v>-0.45</v>
      </c>
      <c r="X111" s="486">
        <v>1000</v>
      </c>
      <c r="Y111" s="486">
        <v>5.5</v>
      </c>
      <c r="Z111" s="486">
        <v>240</v>
      </c>
      <c r="AA111" s="486">
        <v>0.17</v>
      </c>
      <c r="AB111" s="486"/>
      <c r="AC111" s="486"/>
      <c r="AD111" s="486"/>
      <c r="AE111" s="486"/>
      <c r="AF111" s="486"/>
      <c r="AG111" s="486"/>
      <c r="AH111" s="486"/>
      <c r="AI111" s="486">
        <v>1000</v>
      </c>
      <c r="AJ111" s="486">
        <v>3</v>
      </c>
      <c r="AK111" s="486">
        <v>-0.7</v>
      </c>
      <c r="AL111" s="486">
        <v>3.92</v>
      </c>
      <c r="AM111" s="486">
        <v>1324</v>
      </c>
      <c r="AN111" s="486">
        <v>982</v>
      </c>
      <c r="AO111" s="486">
        <v>40</v>
      </c>
      <c r="AP111" s="486">
        <v>16</v>
      </c>
      <c r="AQ111" s="486">
        <v>1.3</v>
      </c>
      <c r="AR111" s="486">
        <v>238.9</v>
      </c>
      <c r="AS111" s="486">
        <v>1.147</v>
      </c>
      <c r="AT111" s="486"/>
      <c r="AU111" s="486"/>
      <c r="AV111" s="486"/>
      <c r="AW111" s="486"/>
      <c r="AX111" s="486"/>
      <c r="AY111" s="486"/>
      <c r="AZ111" s="486"/>
      <c r="BA111" s="486"/>
      <c r="BB111" s="486"/>
      <c r="BC111" s="486"/>
      <c r="BD111" s="486"/>
      <c r="BE111" s="486"/>
      <c r="BF111" s="486"/>
      <c r="BG111" s="486"/>
      <c r="BH111" s="486"/>
      <c r="BI111" s="486"/>
      <c r="BJ111" s="486"/>
      <c r="BK111" s="486"/>
      <c r="BL111" s="486"/>
    </row>
    <row r="112" spans="1:64">
      <c r="A112" s="486" t="s">
        <v>569</v>
      </c>
      <c r="B112" s="486" t="s">
        <v>71</v>
      </c>
      <c r="C112" s="486" t="s">
        <v>114</v>
      </c>
      <c r="D112" s="486" t="s">
        <v>115</v>
      </c>
      <c r="E112" s="486" t="s">
        <v>69</v>
      </c>
      <c r="F112" s="486">
        <v>2012</v>
      </c>
      <c r="G112" s="486"/>
      <c r="H112" s="486">
        <v>200</v>
      </c>
      <c r="I112" s="486">
        <v>0.1</v>
      </c>
      <c r="J112" s="486"/>
      <c r="K112" s="486"/>
      <c r="L112" s="486" t="s">
        <v>15</v>
      </c>
      <c r="M112" s="486">
        <v>48</v>
      </c>
      <c r="N112" s="486">
        <v>1</v>
      </c>
      <c r="O112" s="486">
        <v>1000</v>
      </c>
      <c r="P112" s="486">
        <v>25</v>
      </c>
      <c r="Q112" s="486">
        <v>24.3</v>
      </c>
      <c r="R112" s="486">
        <v>8.2200000000000006</v>
      </c>
      <c r="S112" s="486">
        <v>30</v>
      </c>
      <c r="T112" s="486">
        <v>8.74</v>
      </c>
      <c r="U112" s="486">
        <v>5.0999999999999996</v>
      </c>
      <c r="V112" s="486">
        <v>-115.44</v>
      </c>
      <c r="W112" s="486">
        <v>-0.45</v>
      </c>
      <c r="X112" s="486">
        <v>1000</v>
      </c>
      <c r="Y112" s="486">
        <v>5.5</v>
      </c>
      <c r="Z112" s="486">
        <v>240</v>
      </c>
      <c r="AA112" s="486">
        <v>0.17</v>
      </c>
      <c r="AB112" s="486"/>
      <c r="AC112" s="486"/>
      <c r="AD112" s="486"/>
      <c r="AE112" s="486"/>
      <c r="AF112" s="486"/>
      <c r="AG112" s="486"/>
      <c r="AH112" s="486"/>
      <c r="AI112" s="486">
        <v>1000</v>
      </c>
      <c r="AJ112" s="486">
        <v>3</v>
      </c>
      <c r="AK112" s="486">
        <v>-0.7</v>
      </c>
      <c r="AL112" s="486">
        <v>3.92</v>
      </c>
      <c r="AM112" s="486">
        <v>1324</v>
      </c>
      <c r="AN112" s="486">
        <v>982</v>
      </c>
      <c r="AO112" s="486">
        <v>40</v>
      </c>
      <c r="AP112" s="486">
        <v>16</v>
      </c>
      <c r="AQ112" s="486">
        <v>1.3</v>
      </c>
      <c r="AR112" s="486">
        <v>238.9</v>
      </c>
      <c r="AS112" s="486">
        <v>1.147</v>
      </c>
      <c r="AT112" s="486"/>
      <c r="AU112" s="486"/>
      <c r="AV112" s="486"/>
      <c r="AW112" s="486"/>
      <c r="AX112" s="486"/>
      <c r="AY112" s="486"/>
      <c r="AZ112" s="486"/>
      <c r="BA112" s="486"/>
      <c r="BB112" s="486"/>
      <c r="BC112" s="486"/>
      <c r="BD112" s="486"/>
      <c r="BE112" s="486"/>
      <c r="BF112" s="486"/>
      <c r="BG112" s="486"/>
      <c r="BH112" s="486"/>
      <c r="BI112" s="486"/>
      <c r="BJ112" s="486"/>
      <c r="BK112" s="486"/>
      <c r="BL112" s="486"/>
    </row>
    <row r="113" spans="1:64">
      <c r="A113" s="486" t="s">
        <v>569</v>
      </c>
      <c r="B113" s="486" t="s">
        <v>71</v>
      </c>
      <c r="C113" s="486" t="s">
        <v>118</v>
      </c>
      <c r="D113" s="486" t="s">
        <v>119</v>
      </c>
      <c r="E113" s="486" t="s">
        <v>67</v>
      </c>
      <c r="F113" s="486">
        <v>2012</v>
      </c>
      <c r="G113" s="486"/>
      <c r="H113" s="486">
        <v>205</v>
      </c>
      <c r="I113" s="486">
        <v>0.1</v>
      </c>
      <c r="J113" s="486"/>
      <c r="K113" s="486"/>
      <c r="L113" s="486" t="s">
        <v>15</v>
      </c>
      <c r="M113" s="486">
        <v>72</v>
      </c>
      <c r="N113" s="486">
        <v>1</v>
      </c>
      <c r="O113" s="486">
        <v>1000</v>
      </c>
      <c r="P113" s="486">
        <v>25</v>
      </c>
      <c r="Q113" s="486">
        <v>37.700000000000003</v>
      </c>
      <c r="R113" s="486">
        <v>5.43</v>
      </c>
      <c r="S113" s="486">
        <v>45.4</v>
      </c>
      <c r="T113" s="486">
        <v>5.81</v>
      </c>
      <c r="U113" s="486">
        <v>3.5</v>
      </c>
      <c r="V113" s="486">
        <v>-181.46</v>
      </c>
      <c r="W113" s="486">
        <v>-0.45</v>
      </c>
      <c r="X113" s="486">
        <v>2000</v>
      </c>
      <c r="Y113" s="486">
        <v>5.5</v>
      </c>
      <c r="Z113" s="486">
        <v>500</v>
      </c>
      <c r="AA113" s="486">
        <v>0.27</v>
      </c>
      <c r="AB113" s="486"/>
      <c r="AC113" s="486"/>
      <c r="AD113" s="486"/>
      <c r="AE113" s="486"/>
      <c r="AF113" s="486"/>
      <c r="AG113" s="486"/>
      <c r="AH113" s="486"/>
      <c r="AI113" s="486">
        <v>1000</v>
      </c>
      <c r="AJ113" s="486">
        <v>3</v>
      </c>
      <c r="AK113" s="486">
        <v>-0.7</v>
      </c>
      <c r="AL113" s="486">
        <v>6.55</v>
      </c>
      <c r="AM113" s="486">
        <v>1580</v>
      </c>
      <c r="AN113" s="486">
        <v>808</v>
      </c>
      <c r="AO113" s="486">
        <v>40</v>
      </c>
      <c r="AP113" s="486">
        <v>15.75</v>
      </c>
      <c r="AQ113" s="486">
        <v>1.2769999999999999</v>
      </c>
      <c r="AR113" s="486">
        <v>148.6</v>
      </c>
      <c r="AS113" s="486">
        <v>1.07</v>
      </c>
      <c r="AT113" s="486"/>
      <c r="AU113" s="486"/>
      <c r="AV113" s="486"/>
      <c r="AW113" s="486"/>
      <c r="AX113" s="486"/>
      <c r="AY113" s="486"/>
      <c r="AZ113" s="486"/>
      <c r="BA113" s="486"/>
      <c r="BB113" s="486"/>
      <c r="BC113" s="486"/>
      <c r="BD113" s="486"/>
      <c r="BE113" s="486"/>
      <c r="BF113" s="486"/>
      <c r="BG113" s="486"/>
      <c r="BH113" s="486"/>
      <c r="BI113" s="486"/>
      <c r="BJ113" s="486"/>
      <c r="BK113" s="486"/>
      <c r="BL113" s="486"/>
    </row>
    <row r="114" spans="1:64">
      <c r="A114" s="486" t="s">
        <v>569</v>
      </c>
      <c r="B114" s="486" t="s">
        <v>71</v>
      </c>
      <c r="C114" s="486" t="s">
        <v>120</v>
      </c>
      <c r="D114" s="486" t="s">
        <v>121</v>
      </c>
      <c r="E114" s="486" t="s">
        <v>69</v>
      </c>
      <c r="F114" s="486">
        <v>2012</v>
      </c>
      <c r="G114" s="486"/>
      <c r="H114" s="486">
        <v>205</v>
      </c>
      <c r="I114" s="486">
        <v>0.1</v>
      </c>
      <c r="J114" s="486"/>
      <c r="K114" s="486"/>
      <c r="L114" s="486" t="s">
        <v>15</v>
      </c>
      <c r="M114" s="486">
        <v>48</v>
      </c>
      <c r="N114" s="486">
        <v>1</v>
      </c>
      <c r="O114" s="486">
        <v>1000</v>
      </c>
      <c r="P114" s="486">
        <v>25</v>
      </c>
      <c r="Q114" s="486">
        <v>24.5</v>
      </c>
      <c r="R114" s="486">
        <v>8.3800000000000008</v>
      </c>
      <c r="S114" s="486">
        <v>30.2</v>
      </c>
      <c r="T114" s="486">
        <v>8.9</v>
      </c>
      <c r="U114" s="486">
        <v>5.4</v>
      </c>
      <c r="V114" s="486">
        <v>-111.4</v>
      </c>
      <c r="W114" s="486">
        <v>-0.45</v>
      </c>
      <c r="X114" s="486">
        <v>1000</v>
      </c>
      <c r="Y114" s="486">
        <v>5.5</v>
      </c>
      <c r="Z114" s="486">
        <v>240</v>
      </c>
      <c r="AA114" s="486">
        <v>0.16500000000000001</v>
      </c>
      <c r="AB114" s="486"/>
      <c r="AC114" s="486"/>
      <c r="AD114" s="486"/>
      <c r="AE114" s="486"/>
      <c r="AF114" s="486"/>
      <c r="AG114" s="486"/>
      <c r="AH114" s="486"/>
      <c r="AI114" s="486">
        <v>1000</v>
      </c>
      <c r="AJ114" s="486">
        <v>3</v>
      </c>
      <c r="AK114" s="486">
        <v>-0.7</v>
      </c>
      <c r="AL114" s="486">
        <v>10.49</v>
      </c>
      <c r="AM114" s="486">
        <v>1324</v>
      </c>
      <c r="AN114" s="486">
        <v>982</v>
      </c>
      <c r="AO114" s="486">
        <v>40</v>
      </c>
      <c r="AP114" s="486">
        <v>16</v>
      </c>
      <c r="AQ114" s="486">
        <v>1.3</v>
      </c>
      <c r="AR114" s="486">
        <v>238.9</v>
      </c>
      <c r="AS114" s="486">
        <v>1.147</v>
      </c>
      <c r="AT114" s="486"/>
      <c r="AU114" s="486"/>
      <c r="AV114" s="486"/>
      <c r="AW114" s="486"/>
      <c r="AX114" s="486"/>
      <c r="AY114" s="486"/>
      <c r="AZ114" s="486"/>
      <c r="BA114" s="486"/>
      <c r="BB114" s="486"/>
      <c r="BC114" s="486"/>
      <c r="BD114" s="486"/>
      <c r="BE114" s="486"/>
      <c r="BF114" s="486"/>
      <c r="BG114" s="486"/>
      <c r="BH114" s="486"/>
      <c r="BI114" s="486"/>
      <c r="BJ114" s="486"/>
      <c r="BK114" s="486"/>
      <c r="BL114" s="486"/>
    </row>
    <row r="115" spans="1:64">
      <c r="A115" s="486" t="s">
        <v>569</v>
      </c>
      <c r="B115" s="486" t="s">
        <v>71</v>
      </c>
      <c r="C115" s="486" t="s">
        <v>122</v>
      </c>
      <c r="D115" s="486" t="s">
        <v>123</v>
      </c>
      <c r="E115" s="486" t="s">
        <v>69</v>
      </c>
      <c r="F115" s="486">
        <v>2012</v>
      </c>
      <c r="G115" s="486"/>
      <c r="H115" s="486">
        <v>210</v>
      </c>
      <c r="I115" s="486">
        <v>0.1</v>
      </c>
      <c r="J115" s="486"/>
      <c r="K115" s="486"/>
      <c r="L115" s="486" t="s">
        <v>15</v>
      </c>
      <c r="M115" s="486">
        <v>48</v>
      </c>
      <c r="N115" s="486">
        <v>1</v>
      </c>
      <c r="O115" s="486">
        <v>1000</v>
      </c>
      <c r="P115" s="486">
        <v>25</v>
      </c>
      <c r="Q115" s="486">
        <v>24.6</v>
      </c>
      <c r="R115" s="486">
        <v>8.5399999999999991</v>
      </c>
      <c r="S115" s="486">
        <v>30.3</v>
      </c>
      <c r="T115" s="486">
        <v>9.06</v>
      </c>
      <c r="U115" s="486">
        <v>5.4</v>
      </c>
      <c r="V115" s="486">
        <v>-112</v>
      </c>
      <c r="W115" s="486">
        <v>-0.45</v>
      </c>
      <c r="X115" s="486">
        <v>1000</v>
      </c>
      <c r="Y115" s="486">
        <v>5.5</v>
      </c>
      <c r="Z115" s="486">
        <v>240</v>
      </c>
      <c r="AA115" s="486">
        <v>0.16</v>
      </c>
      <c r="AB115" s="486"/>
      <c r="AC115" s="486"/>
      <c r="AD115" s="486"/>
      <c r="AE115" s="486"/>
      <c r="AF115" s="486"/>
      <c r="AG115" s="486"/>
      <c r="AH115" s="486"/>
      <c r="AI115" s="486">
        <v>1000</v>
      </c>
      <c r="AJ115" s="486">
        <v>3</v>
      </c>
      <c r="AK115" s="486">
        <v>-0.7</v>
      </c>
      <c r="AL115" s="486">
        <v>10.49</v>
      </c>
      <c r="AM115" s="486">
        <v>1324</v>
      </c>
      <c r="AN115" s="486">
        <v>982</v>
      </c>
      <c r="AO115" s="486">
        <v>40</v>
      </c>
      <c r="AP115" s="486">
        <v>16</v>
      </c>
      <c r="AQ115" s="486">
        <v>1.3</v>
      </c>
      <c r="AR115" s="486">
        <v>238.9</v>
      </c>
      <c r="AS115" s="486">
        <v>1.147</v>
      </c>
      <c r="AT115" s="486"/>
      <c r="AU115" s="486"/>
      <c r="AV115" s="486"/>
      <c r="AW115" s="486"/>
      <c r="AX115" s="486"/>
      <c r="AY115" s="486"/>
      <c r="AZ115" s="486"/>
      <c r="BA115" s="486"/>
      <c r="BB115" s="486"/>
      <c r="BC115" s="486"/>
      <c r="BD115" s="486"/>
      <c r="BE115" s="486"/>
      <c r="BF115" s="486"/>
      <c r="BG115" s="486"/>
      <c r="BH115" s="486"/>
      <c r="BI115" s="486"/>
      <c r="BJ115" s="486"/>
      <c r="BK115" s="486"/>
      <c r="BL115" s="486"/>
    </row>
    <row r="116" spans="1:64">
      <c r="A116" s="486" t="s">
        <v>569</v>
      </c>
      <c r="B116" s="486" t="s">
        <v>71</v>
      </c>
      <c r="C116" s="486" t="s">
        <v>124</v>
      </c>
      <c r="D116" s="486" t="s">
        <v>125</v>
      </c>
      <c r="E116" s="486" t="s">
        <v>69</v>
      </c>
      <c r="F116" s="486">
        <v>2012</v>
      </c>
      <c r="G116" s="486"/>
      <c r="H116" s="486">
        <v>215</v>
      </c>
      <c r="I116" s="486">
        <v>0.1</v>
      </c>
      <c r="J116" s="486"/>
      <c r="K116" s="486"/>
      <c r="L116" s="486" t="s">
        <v>15</v>
      </c>
      <c r="M116" s="486">
        <v>48</v>
      </c>
      <c r="N116" s="486">
        <v>1</v>
      </c>
      <c r="O116" s="486">
        <v>1000</v>
      </c>
      <c r="P116" s="486">
        <v>25</v>
      </c>
      <c r="Q116" s="486">
        <v>24.7</v>
      </c>
      <c r="R116" s="486">
        <v>8.6999999999999993</v>
      </c>
      <c r="S116" s="486">
        <v>30.4</v>
      </c>
      <c r="T116" s="486">
        <v>9.2200000000000006</v>
      </c>
      <c r="U116" s="486">
        <v>5.5</v>
      </c>
      <c r="V116" s="486">
        <v>-112.8</v>
      </c>
      <c r="W116" s="486">
        <v>-0.45</v>
      </c>
      <c r="X116" s="486">
        <v>1000</v>
      </c>
      <c r="Y116" s="486">
        <v>5.5</v>
      </c>
      <c r="Z116" s="486">
        <v>240</v>
      </c>
      <c r="AA116" s="486">
        <v>0.155</v>
      </c>
      <c r="AB116" s="486"/>
      <c r="AC116" s="486"/>
      <c r="AD116" s="486"/>
      <c r="AE116" s="486"/>
      <c r="AF116" s="486"/>
      <c r="AG116" s="486"/>
      <c r="AH116" s="486"/>
      <c r="AI116" s="486">
        <v>1000</v>
      </c>
      <c r="AJ116" s="486">
        <v>3</v>
      </c>
      <c r="AK116" s="486">
        <v>-0.7</v>
      </c>
      <c r="AL116" s="486">
        <v>10.49</v>
      </c>
      <c r="AM116" s="486">
        <v>1324</v>
      </c>
      <c r="AN116" s="486">
        <v>982</v>
      </c>
      <c r="AO116" s="486">
        <v>40</v>
      </c>
      <c r="AP116" s="486">
        <v>16</v>
      </c>
      <c r="AQ116" s="486">
        <v>1.3</v>
      </c>
      <c r="AR116" s="486">
        <v>238.9</v>
      </c>
      <c r="AS116" s="486">
        <v>1.147</v>
      </c>
      <c r="AT116" s="486"/>
      <c r="AU116" s="486"/>
      <c r="AV116" s="486"/>
      <c r="AW116" s="486"/>
      <c r="AX116" s="486"/>
      <c r="AY116" s="486"/>
      <c r="AZ116" s="486"/>
      <c r="BA116" s="486"/>
      <c r="BB116" s="486"/>
      <c r="BC116" s="486"/>
      <c r="BD116" s="486"/>
      <c r="BE116" s="486"/>
      <c r="BF116" s="486"/>
      <c r="BG116" s="486"/>
      <c r="BH116" s="486"/>
      <c r="BI116" s="486"/>
      <c r="BJ116" s="486"/>
      <c r="BK116" s="486"/>
      <c r="BL116" s="486"/>
    </row>
    <row r="117" spans="1:64">
      <c r="A117" s="486" t="s">
        <v>569</v>
      </c>
      <c r="B117" s="486" t="s">
        <v>71</v>
      </c>
      <c r="C117" s="486" t="s">
        <v>126</v>
      </c>
      <c r="D117" s="486" t="s">
        <v>127</v>
      </c>
      <c r="E117" s="486" t="s">
        <v>67</v>
      </c>
      <c r="F117" s="486">
        <v>2010</v>
      </c>
      <c r="G117" s="486"/>
      <c r="H117" s="486">
        <v>220</v>
      </c>
      <c r="I117" s="486">
        <v>0.1</v>
      </c>
      <c r="J117" s="486"/>
      <c r="K117" s="486"/>
      <c r="L117" s="486" t="s">
        <v>15</v>
      </c>
      <c r="M117" s="486">
        <v>96</v>
      </c>
      <c r="N117" s="486">
        <v>1</v>
      </c>
      <c r="O117" s="486">
        <v>1000</v>
      </c>
      <c r="P117" s="486">
        <v>25</v>
      </c>
      <c r="Q117" s="486">
        <v>47</v>
      </c>
      <c r="R117" s="486">
        <v>4.68</v>
      </c>
      <c r="S117" s="486">
        <v>58.8</v>
      </c>
      <c r="T117" s="486">
        <v>5.01</v>
      </c>
      <c r="U117" s="486">
        <v>3</v>
      </c>
      <c r="V117" s="486">
        <v>-221.58</v>
      </c>
      <c r="W117" s="486">
        <v>-0.45</v>
      </c>
      <c r="X117" s="486">
        <v>3000</v>
      </c>
      <c r="Y117" s="486">
        <v>5.5</v>
      </c>
      <c r="Z117" s="486">
        <v>700</v>
      </c>
      <c r="AA117" s="486">
        <v>0.75</v>
      </c>
      <c r="AB117" s="486"/>
      <c r="AC117" s="486"/>
      <c r="AD117" s="486"/>
      <c r="AE117" s="486"/>
      <c r="AF117" s="486"/>
      <c r="AG117" s="486"/>
      <c r="AH117" s="486"/>
      <c r="AI117" s="486">
        <v>1000</v>
      </c>
      <c r="AJ117" s="486">
        <v>4</v>
      </c>
      <c r="AK117" s="486">
        <v>-0.7</v>
      </c>
      <c r="AL117" s="486">
        <v>6.01</v>
      </c>
      <c r="AM117" s="486">
        <v>1602</v>
      </c>
      <c r="AN117" s="486">
        <v>1061</v>
      </c>
      <c r="AO117" s="486">
        <v>40</v>
      </c>
      <c r="AP117" s="486">
        <v>21</v>
      </c>
      <c r="AQ117" s="486">
        <v>1.7</v>
      </c>
      <c r="AR117" s="486">
        <v>148.6</v>
      </c>
      <c r="AS117" s="486">
        <v>1.427</v>
      </c>
      <c r="AT117" s="486"/>
      <c r="AU117" s="486"/>
      <c r="AV117" s="486"/>
      <c r="AW117" s="486"/>
      <c r="AX117" s="486"/>
      <c r="AY117" s="486"/>
      <c r="AZ117" s="486"/>
      <c r="BA117" s="486"/>
      <c r="BB117" s="486"/>
      <c r="BC117" s="486"/>
      <c r="BD117" s="486"/>
      <c r="BE117" s="486"/>
      <c r="BF117" s="486"/>
      <c r="BG117" s="486"/>
      <c r="BH117" s="486"/>
      <c r="BI117" s="486"/>
      <c r="BJ117" s="486"/>
      <c r="BK117" s="486"/>
      <c r="BL117" s="486"/>
    </row>
    <row r="118" spans="1:64">
      <c r="A118" s="486" t="s">
        <v>569</v>
      </c>
      <c r="B118" s="486" t="s">
        <v>71</v>
      </c>
      <c r="C118" s="486" t="s">
        <v>130</v>
      </c>
      <c r="D118" s="486" t="s">
        <v>131</v>
      </c>
      <c r="E118" s="486" t="s">
        <v>67</v>
      </c>
      <c r="F118" s="486">
        <v>2010</v>
      </c>
      <c r="G118" s="486"/>
      <c r="H118" s="486">
        <v>225</v>
      </c>
      <c r="I118" s="486">
        <v>0.1</v>
      </c>
      <c r="J118" s="486"/>
      <c r="K118" s="486"/>
      <c r="L118" s="486" t="s">
        <v>15</v>
      </c>
      <c r="M118" s="486">
        <v>96</v>
      </c>
      <c r="N118" s="486">
        <v>1</v>
      </c>
      <c r="O118" s="486">
        <v>1000</v>
      </c>
      <c r="P118" s="486">
        <v>25</v>
      </c>
      <c r="Q118" s="486">
        <v>47.4</v>
      </c>
      <c r="R118" s="486">
        <v>4.74</v>
      </c>
      <c r="S118" s="486">
        <v>59</v>
      </c>
      <c r="T118" s="486">
        <v>5.09</v>
      </c>
      <c r="U118" s="486">
        <v>3.1</v>
      </c>
      <c r="V118" s="486">
        <v>-222.8</v>
      </c>
      <c r="W118" s="486">
        <v>-0.45</v>
      </c>
      <c r="X118" s="486">
        <v>3000</v>
      </c>
      <c r="Y118" s="486">
        <v>5.5</v>
      </c>
      <c r="Z118" s="486">
        <v>700</v>
      </c>
      <c r="AA118" s="486">
        <v>0.73</v>
      </c>
      <c r="AB118" s="486"/>
      <c r="AC118" s="486"/>
      <c r="AD118" s="486"/>
      <c r="AE118" s="486"/>
      <c r="AF118" s="486"/>
      <c r="AG118" s="486"/>
      <c r="AH118" s="486"/>
      <c r="AI118" s="486">
        <v>1000</v>
      </c>
      <c r="AJ118" s="486">
        <v>4</v>
      </c>
      <c r="AK118" s="486">
        <v>-0.7</v>
      </c>
      <c r="AL118" s="486">
        <v>6.11</v>
      </c>
      <c r="AM118" s="486">
        <v>1602</v>
      </c>
      <c r="AN118" s="486">
        <v>1061</v>
      </c>
      <c r="AO118" s="486">
        <v>40</v>
      </c>
      <c r="AP118" s="486">
        <v>21</v>
      </c>
      <c r="AQ118" s="486">
        <v>1.7</v>
      </c>
      <c r="AR118" s="486">
        <v>148.6</v>
      </c>
      <c r="AS118" s="486">
        <v>1.427</v>
      </c>
      <c r="AT118" s="486"/>
      <c r="AU118" s="486"/>
      <c r="AV118" s="486"/>
      <c r="AW118" s="486"/>
      <c r="AX118" s="486"/>
      <c r="AY118" s="486"/>
      <c r="AZ118" s="486"/>
      <c r="BA118" s="486"/>
      <c r="BB118" s="486"/>
      <c r="BC118" s="486"/>
      <c r="BD118" s="486"/>
      <c r="BE118" s="486"/>
      <c r="BF118" s="486"/>
      <c r="BG118" s="486"/>
      <c r="BH118" s="486"/>
      <c r="BI118" s="486"/>
      <c r="BJ118" s="486"/>
      <c r="BK118" s="486"/>
      <c r="BL118" s="486"/>
    </row>
    <row r="119" spans="1:64">
      <c r="A119" s="486" t="s">
        <v>569</v>
      </c>
      <c r="B119" s="486" t="s">
        <v>71</v>
      </c>
      <c r="C119" s="486" t="s">
        <v>134</v>
      </c>
      <c r="D119" s="486" t="s">
        <v>135</v>
      </c>
      <c r="E119" s="486" t="s">
        <v>67</v>
      </c>
      <c r="F119" s="486">
        <v>2010</v>
      </c>
      <c r="G119" s="486"/>
      <c r="H119" s="486">
        <v>230</v>
      </c>
      <c r="I119" s="486">
        <v>0.1</v>
      </c>
      <c r="J119" s="486"/>
      <c r="K119" s="486"/>
      <c r="L119" s="486" t="s">
        <v>15</v>
      </c>
      <c r="M119" s="486">
        <v>96</v>
      </c>
      <c r="N119" s="486">
        <v>1</v>
      </c>
      <c r="O119" s="486">
        <v>1000</v>
      </c>
      <c r="P119" s="486">
        <v>25</v>
      </c>
      <c r="Q119" s="486">
        <v>47.5</v>
      </c>
      <c r="R119" s="486">
        <v>4.84</v>
      </c>
      <c r="S119" s="486">
        <v>59.1</v>
      </c>
      <c r="T119" s="486">
        <v>5.18</v>
      </c>
      <c r="U119" s="486">
        <v>3.1</v>
      </c>
      <c r="V119" s="486">
        <v>-224.31</v>
      </c>
      <c r="W119" s="486">
        <v>-0.45</v>
      </c>
      <c r="X119" s="486">
        <v>3000</v>
      </c>
      <c r="Y119" s="486">
        <v>5.5</v>
      </c>
      <c r="Z119" s="486">
        <v>700</v>
      </c>
      <c r="AA119" s="486">
        <v>0.68</v>
      </c>
      <c r="AB119" s="486"/>
      <c r="AC119" s="486"/>
      <c r="AD119" s="486"/>
      <c r="AE119" s="486"/>
      <c r="AF119" s="486"/>
      <c r="AG119" s="486"/>
      <c r="AH119" s="486"/>
      <c r="AI119" s="486">
        <v>1000</v>
      </c>
      <c r="AJ119" s="486">
        <v>4</v>
      </c>
      <c r="AK119" s="486">
        <v>-0.7</v>
      </c>
      <c r="AL119" s="486">
        <v>6.22</v>
      </c>
      <c r="AM119" s="486">
        <v>1602</v>
      </c>
      <c r="AN119" s="486">
        <v>1061</v>
      </c>
      <c r="AO119" s="486">
        <v>40</v>
      </c>
      <c r="AP119" s="486">
        <v>21</v>
      </c>
      <c r="AQ119" s="486">
        <v>1.7</v>
      </c>
      <c r="AR119" s="486">
        <v>148.6</v>
      </c>
      <c r="AS119" s="486">
        <v>1.427</v>
      </c>
      <c r="AT119" s="486"/>
      <c r="AU119" s="486"/>
      <c r="AV119" s="486"/>
      <c r="AW119" s="486"/>
      <c r="AX119" s="486"/>
      <c r="AY119" s="486"/>
      <c r="AZ119" s="486"/>
      <c r="BA119" s="486"/>
      <c r="BB119" s="486"/>
      <c r="BC119" s="486"/>
      <c r="BD119" s="486"/>
      <c r="BE119" s="486"/>
      <c r="BF119" s="486"/>
      <c r="BG119" s="486"/>
      <c r="BH119" s="486"/>
      <c r="BI119" s="486"/>
      <c r="BJ119" s="486"/>
      <c r="BK119" s="486"/>
      <c r="BL119" s="486"/>
    </row>
    <row r="120" spans="1:64">
      <c r="A120" s="486" t="s">
        <v>569</v>
      </c>
      <c r="B120" s="486" t="s">
        <v>71</v>
      </c>
      <c r="C120" s="486" t="s">
        <v>138</v>
      </c>
      <c r="D120" s="486" t="s">
        <v>139</v>
      </c>
      <c r="E120" s="486" t="s">
        <v>67</v>
      </c>
      <c r="F120" s="486">
        <v>2010</v>
      </c>
      <c r="G120" s="486"/>
      <c r="H120" s="486">
        <v>235</v>
      </c>
      <c r="I120" s="486">
        <v>0.1</v>
      </c>
      <c r="J120" s="486"/>
      <c r="K120" s="486"/>
      <c r="L120" s="486" t="s">
        <v>15</v>
      </c>
      <c r="M120" s="486">
        <v>96</v>
      </c>
      <c r="N120" s="486">
        <v>1</v>
      </c>
      <c r="O120" s="486">
        <v>1000</v>
      </c>
      <c r="P120" s="486">
        <v>25</v>
      </c>
      <c r="Q120" s="486">
        <v>47.7</v>
      </c>
      <c r="R120" s="486">
        <v>4.93</v>
      </c>
      <c r="S120" s="486">
        <v>59.2</v>
      </c>
      <c r="T120" s="486">
        <v>5.27</v>
      </c>
      <c r="U120" s="486">
        <v>3.2</v>
      </c>
      <c r="V120" s="486">
        <v>-225.59</v>
      </c>
      <c r="W120" s="486">
        <v>-0.45</v>
      </c>
      <c r="X120" s="486">
        <v>3000</v>
      </c>
      <c r="Y120" s="486">
        <v>5.5</v>
      </c>
      <c r="Z120" s="486">
        <v>700</v>
      </c>
      <c r="AA120" s="486">
        <v>0.64</v>
      </c>
      <c r="AB120" s="486"/>
      <c r="AC120" s="486"/>
      <c r="AD120" s="486"/>
      <c r="AE120" s="486"/>
      <c r="AF120" s="486"/>
      <c r="AG120" s="486"/>
      <c r="AH120" s="486"/>
      <c r="AI120" s="486">
        <v>1000</v>
      </c>
      <c r="AJ120" s="486">
        <v>4</v>
      </c>
      <c r="AK120" s="486">
        <v>-0.7</v>
      </c>
      <c r="AL120" s="486">
        <v>6.32</v>
      </c>
      <c r="AM120" s="486">
        <v>1602</v>
      </c>
      <c r="AN120" s="486">
        <v>1061</v>
      </c>
      <c r="AO120" s="486">
        <v>40</v>
      </c>
      <c r="AP120" s="486">
        <v>21</v>
      </c>
      <c r="AQ120" s="486">
        <v>1.7</v>
      </c>
      <c r="AR120" s="486">
        <v>148.6</v>
      </c>
      <c r="AS120" s="486">
        <v>1.427</v>
      </c>
      <c r="AT120" s="486"/>
      <c r="AU120" s="486"/>
      <c r="AV120" s="486"/>
      <c r="AW120" s="486"/>
      <c r="AX120" s="486"/>
      <c r="AY120" s="486"/>
      <c r="AZ120" s="486"/>
      <c r="BA120" s="486"/>
      <c r="BB120" s="486"/>
      <c r="BC120" s="486"/>
      <c r="BD120" s="486"/>
      <c r="BE120" s="486"/>
      <c r="BF120" s="486"/>
      <c r="BG120" s="486"/>
      <c r="BH120" s="486"/>
      <c r="BI120" s="486"/>
      <c r="BJ120" s="486"/>
      <c r="BK120" s="486"/>
      <c r="BL120" s="486"/>
    </row>
    <row r="121" spans="1:64">
      <c r="A121" s="486" t="s">
        <v>569</v>
      </c>
      <c r="B121" s="486" t="s">
        <v>71</v>
      </c>
      <c r="C121" s="486" t="s">
        <v>142</v>
      </c>
      <c r="D121" s="486" t="s">
        <v>143</v>
      </c>
      <c r="E121" s="486" t="s">
        <v>67</v>
      </c>
      <c r="F121" s="486">
        <v>2012</v>
      </c>
      <c r="G121" s="486"/>
      <c r="H121" s="486">
        <v>235</v>
      </c>
      <c r="I121" s="486">
        <v>0.1</v>
      </c>
      <c r="J121" s="486"/>
      <c r="K121" s="486"/>
      <c r="L121" s="486" t="s">
        <v>15</v>
      </c>
      <c r="M121" s="486">
        <v>60</v>
      </c>
      <c r="N121" s="486">
        <v>1</v>
      </c>
      <c r="O121" s="486">
        <v>1000</v>
      </c>
      <c r="P121" s="486">
        <v>25</v>
      </c>
      <c r="Q121" s="486">
        <v>30.1</v>
      </c>
      <c r="R121" s="486">
        <v>7.82</v>
      </c>
      <c r="S121" s="486">
        <v>37.200000000000003</v>
      </c>
      <c r="T121" s="486">
        <v>8.34</v>
      </c>
      <c r="U121" s="486">
        <v>5.8</v>
      </c>
      <c r="V121" s="486">
        <v>-146.04</v>
      </c>
      <c r="W121" s="486">
        <v>-0.45</v>
      </c>
      <c r="X121" s="486">
        <v>1200</v>
      </c>
      <c r="Y121" s="486">
        <v>5.5</v>
      </c>
      <c r="Z121" s="486">
        <v>300</v>
      </c>
      <c r="AA121" s="486">
        <v>0.23</v>
      </c>
      <c r="AB121" s="486"/>
      <c r="AC121" s="486"/>
      <c r="AD121" s="486"/>
      <c r="AE121" s="486"/>
      <c r="AF121" s="486"/>
      <c r="AG121" s="486"/>
      <c r="AH121" s="486"/>
      <c r="AI121" s="486">
        <v>1000</v>
      </c>
      <c r="AJ121" s="486">
        <v>3</v>
      </c>
      <c r="AK121" s="486">
        <v>-0.7</v>
      </c>
      <c r="AL121" s="486">
        <v>10.01</v>
      </c>
      <c r="AM121" s="486">
        <v>1638</v>
      </c>
      <c r="AN121" s="486">
        <v>982</v>
      </c>
      <c r="AO121" s="486">
        <v>40</v>
      </c>
      <c r="AP121" s="486">
        <v>20</v>
      </c>
      <c r="AQ121" s="486">
        <v>1.609</v>
      </c>
      <c r="AR121" s="486">
        <v>238.9</v>
      </c>
      <c r="AS121" s="486">
        <v>1.4330000000000001</v>
      </c>
      <c r="AT121" s="486"/>
      <c r="AU121" s="486"/>
      <c r="AV121" s="486"/>
      <c r="AW121" s="486"/>
      <c r="AX121" s="486"/>
      <c r="AY121" s="486"/>
      <c r="AZ121" s="486"/>
      <c r="BA121" s="486"/>
      <c r="BB121" s="486"/>
      <c r="BC121" s="486"/>
      <c r="BD121" s="486"/>
      <c r="BE121" s="486"/>
      <c r="BF121" s="486"/>
      <c r="BG121" s="486"/>
      <c r="BH121" s="486"/>
      <c r="BI121" s="486"/>
      <c r="BJ121" s="486"/>
      <c r="BK121" s="486"/>
      <c r="BL121" s="486"/>
    </row>
    <row r="122" spans="1:64">
      <c r="A122" s="486" t="s">
        <v>569</v>
      </c>
      <c r="B122" s="486" t="s">
        <v>71</v>
      </c>
      <c r="C122" s="486" t="s">
        <v>146</v>
      </c>
      <c r="D122" s="486" t="s">
        <v>147</v>
      </c>
      <c r="E122" s="486" t="s">
        <v>67</v>
      </c>
      <c r="F122" s="486">
        <v>2010</v>
      </c>
      <c r="G122" s="486"/>
      <c r="H122" s="486">
        <v>240</v>
      </c>
      <c r="I122" s="486">
        <v>0.1</v>
      </c>
      <c r="J122" s="486"/>
      <c r="K122" s="486"/>
      <c r="L122" s="486" t="s">
        <v>15</v>
      </c>
      <c r="M122" s="486">
        <v>60</v>
      </c>
      <c r="N122" s="486">
        <v>1</v>
      </c>
      <c r="O122" s="486">
        <v>1000</v>
      </c>
      <c r="P122" s="486">
        <v>25</v>
      </c>
      <c r="Q122" s="486">
        <v>30.2</v>
      </c>
      <c r="R122" s="486">
        <v>7.95</v>
      </c>
      <c r="S122" s="486">
        <v>37.299999999999997</v>
      </c>
      <c r="T122" s="486">
        <v>8.4600000000000009</v>
      </c>
      <c r="U122" s="486">
        <v>5.0999999999999996</v>
      </c>
      <c r="V122" s="486">
        <v>-145.01</v>
      </c>
      <c r="W122" s="486">
        <v>-0.45</v>
      </c>
      <c r="X122" s="486">
        <v>1200</v>
      </c>
      <c r="Y122" s="486">
        <v>5.5</v>
      </c>
      <c r="Z122" s="486">
        <v>300</v>
      </c>
      <c r="AA122" s="486">
        <v>0.22</v>
      </c>
      <c r="AB122" s="486"/>
      <c r="AC122" s="486"/>
      <c r="AD122" s="486"/>
      <c r="AE122" s="486"/>
      <c r="AF122" s="486"/>
      <c r="AG122" s="486"/>
      <c r="AH122" s="486"/>
      <c r="AI122" s="486">
        <v>1000</v>
      </c>
      <c r="AJ122" s="486">
        <v>3</v>
      </c>
      <c r="AK122" s="486">
        <v>-0.7</v>
      </c>
      <c r="AL122" s="486">
        <v>10.15</v>
      </c>
      <c r="AM122" s="486">
        <v>1638</v>
      </c>
      <c r="AN122" s="486">
        <v>982</v>
      </c>
      <c r="AO122" s="486">
        <v>40</v>
      </c>
      <c r="AP122" s="486">
        <v>19.2</v>
      </c>
      <c r="AQ122" s="486">
        <v>1.609</v>
      </c>
      <c r="AR122" s="486">
        <v>238.9</v>
      </c>
      <c r="AS122" s="486">
        <v>1.4330000000000001</v>
      </c>
      <c r="AT122" s="486"/>
      <c r="AU122" s="486"/>
      <c r="AV122" s="486"/>
      <c r="AW122" s="486"/>
      <c r="AX122" s="486"/>
      <c r="AY122" s="486"/>
      <c r="AZ122" s="486"/>
      <c r="BA122" s="486"/>
      <c r="BB122" s="486"/>
      <c r="BC122" s="486"/>
      <c r="BD122" s="486"/>
      <c r="BE122" s="486"/>
      <c r="BF122" s="486"/>
      <c r="BG122" s="486"/>
      <c r="BH122" s="486"/>
      <c r="BI122" s="486"/>
      <c r="BJ122" s="486"/>
      <c r="BK122" s="486"/>
      <c r="BL122" s="486"/>
    </row>
    <row r="123" spans="1:64">
      <c r="A123" s="486" t="s">
        <v>569</v>
      </c>
      <c r="B123" s="486" t="s">
        <v>71</v>
      </c>
      <c r="C123" s="486" t="s">
        <v>148</v>
      </c>
      <c r="D123" s="486" t="s">
        <v>149</v>
      </c>
      <c r="E123" s="486" t="s">
        <v>67</v>
      </c>
      <c r="F123" s="486">
        <v>2012</v>
      </c>
      <c r="G123" s="486"/>
      <c r="H123" s="486">
        <v>240</v>
      </c>
      <c r="I123" s="486">
        <v>0.1</v>
      </c>
      <c r="J123" s="486"/>
      <c r="K123" s="486"/>
      <c r="L123" s="486" t="s">
        <v>15</v>
      </c>
      <c r="M123" s="486">
        <v>60</v>
      </c>
      <c r="N123" s="486">
        <v>1</v>
      </c>
      <c r="O123" s="486">
        <v>1000</v>
      </c>
      <c r="P123" s="486">
        <v>25</v>
      </c>
      <c r="Q123" s="486">
        <v>30.2</v>
      </c>
      <c r="R123" s="486">
        <v>7.95</v>
      </c>
      <c r="S123" s="486">
        <v>37.299999999999997</v>
      </c>
      <c r="T123" s="486">
        <v>8.4600000000000009</v>
      </c>
      <c r="U123" s="486">
        <v>5.0999999999999996</v>
      </c>
      <c r="V123" s="486">
        <v>-143.87</v>
      </c>
      <c r="W123" s="486">
        <v>-0.45</v>
      </c>
      <c r="X123" s="486">
        <v>1200</v>
      </c>
      <c r="Y123" s="486">
        <v>5.5</v>
      </c>
      <c r="Z123" s="486">
        <v>300</v>
      </c>
      <c r="AA123" s="486">
        <v>0.22</v>
      </c>
      <c r="AB123" s="486"/>
      <c r="AC123" s="486"/>
      <c r="AD123" s="486"/>
      <c r="AE123" s="486"/>
      <c r="AF123" s="486"/>
      <c r="AG123" s="486"/>
      <c r="AH123" s="486"/>
      <c r="AI123" s="486">
        <v>1000</v>
      </c>
      <c r="AJ123" s="486">
        <v>3</v>
      </c>
      <c r="AK123" s="486">
        <v>-0.7</v>
      </c>
      <c r="AL123" s="486">
        <v>10.15</v>
      </c>
      <c r="AM123" s="486">
        <v>1638</v>
      </c>
      <c r="AN123" s="486">
        <v>982</v>
      </c>
      <c r="AO123" s="486">
        <v>40</v>
      </c>
      <c r="AP123" s="486">
        <v>20</v>
      </c>
      <c r="AQ123" s="486">
        <v>1.609</v>
      </c>
      <c r="AR123" s="486">
        <v>238.9</v>
      </c>
      <c r="AS123" s="486">
        <v>1.4330000000000001</v>
      </c>
      <c r="AT123" s="486"/>
      <c r="AU123" s="486"/>
      <c r="AV123" s="486"/>
      <c r="AW123" s="486"/>
      <c r="AX123" s="486"/>
      <c r="AY123" s="486"/>
      <c r="AZ123" s="486"/>
      <c r="BA123" s="486"/>
      <c r="BB123" s="486"/>
      <c r="BC123" s="486"/>
      <c r="BD123" s="486"/>
      <c r="BE123" s="486"/>
      <c r="BF123" s="486"/>
      <c r="BG123" s="486"/>
      <c r="BH123" s="486"/>
      <c r="BI123" s="486"/>
      <c r="BJ123" s="486"/>
      <c r="BK123" s="486"/>
      <c r="BL123" s="486"/>
    </row>
    <row r="124" spans="1:64">
      <c r="A124" s="486" t="s">
        <v>569</v>
      </c>
      <c r="B124" s="486" t="s">
        <v>71</v>
      </c>
      <c r="C124" s="486" t="s">
        <v>150</v>
      </c>
      <c r="D124" s="486" t="s">
        <v>151</v>
      </c>
      <c r="E124" s="486" t="s">
        <v>67</v>
      </c>
      <c r="F124" s="486">
        <v>2010</v>
      </c>
      <c r="G124" s="486"/>
      <c r="H124" s="486">
        <v>245</v>
      </c>
      <c r="I124" s="486">
        <v>0.1</v>
      </c>
      <c r="J124" s="486"/>
      <c r="K124" s="486"/>
      <c r="L124" s="486" t="s">
        <v>15</v>
      </c>
      <c r="M124" s="486">
        <v>60</v>
      </c>
      <c r="N124" s="486">
        <v>1</v>
      </c>
      <c r="O124" s="486">
        <v>1000</v>
      </c>
      <c r="P124" s="486">
        <v>25</v>
      </c>
      <c r="Q124" s="486">
        <v>30.3</v>
      </c>
      <c r="R124" s="486">
        <v>8.09</v>
      </c>
      <c r="S124" s="486">
        <v>37.4</v>
      </c>
      <c r="T124" s="486">
        <v>8.61</v>
      </c>
      <c r="U124" s="486">
        <v>5.2</v>
      </c>
      <c r="V124" s="486">
        <v>-145.54</v>
      </c>
      <c r="W124" s="486">
        <v>-0.45</v>
      </c>
      <c r="X124" s="486">
        <v>1200</v>
      </c>
      <c r="Y124" s="486">
        <v>5.5</v>
      </c>
      <c r="Z124" s="486">
        <v>300</v>
      </c>
      <c r="AA124" s="486">
        <v>0.22</v>
      </c>
      <c r="AB124" s="486"/>
      <c r="AC124" s="486"/>
      <c r="AD124" s="486"/>
      <c r="AE124" s="486"/>
      <c r="AF124" s="486"/>
      <c r="AG124" s="486"/>
      <c r="AH124" s="486"/>
      <c r="AI124" s="486">
        <v>1000</v>
      </c>
      <c r="AJ124" s="486">
        <v>3</v>
      </c>
      <c r="AK124" s="486">
        <v>-0.7</v>
      </c>
      <c r="AL124" s="486">
        <v>10.33</v>
      </c>
      <c r="AM124" s="486">
        <v>1638</v>
      </c>
      <c r="AN124" s="486">
        <v>982</v>
      </c>
      <c r="AO124" s="486">
        <v>40</v>
      </c>
      <c r="AP124" s="486">
        <v>19.2</v>
      </c>
      <c r="AQ124" s="486">
        <v>1.609</v>
      </c>
      <c r="AR124" s="486">
        <v>238.9</v>
      </c>
      <c r="AS124" s="486">
        <v>1.4330000000000001</v>
      </c>
      <c r="AT124" s="486"/>
      <c r="AU124" s="486"/>
      <c r="AV124" s="486"/>
      <c r="AW124" s="486"/>
      <c r="AX124" s="486"/>
      <c r="AY124" s="486"/>
      <c r="AZ124" s="486"/>
      <c r="BA124" s="486"/>
      <c r="BB124" s="486"/>
      <c r="BC124" s="486"/>
      <c r="BD124" s="486"/>
      <c r="BE124" s="486"/>
      <c r="BF124" s="486"/>
      <c r="BG124" s="486"/>
      <c r="BH124" s="486"/>
      <c r="BI124" s="486"/>
      <c r="BJ124" s="486"/>
      <c r="BK124" s="486"/>
      <c r="BL124" s="486"/>
    </row>
    <row r="125" spans="1:64">
      <c r="A125" s="486" t="s">
        <v>569</v>
      </c>
      <c r="B125" s="486" t="s">
        <v>71</v>
      </c>
      <c r="C125" s="486" t="s">
        <v>152</v>
      </c>
      <c r="D125" s="486" t="s">
        <v>153</v>
      </c>
      <c r="E125" s="486" t="s">
        <v>67</v>
      </c>
      <c r="F125" s="486">
        <v>2012</v>
      </c>
      <c r="G125" s="486"/>
      <c r="H125" s="486">
        <v>245</v>
      </c>
      <c r="I125" s="486">
        <v>0.1</v>
      </c>
      <c r="J125" s="486"/>
      <c r="K125" s="486"/>
      <c r="L125" s="486" t="s">
        <v>15</v>
      </c>
      <c r="M125" s="486">
        <v>60</v>
      </c>
      <c r="N125" s="486">
        <v>1</v>
      </c>
      <c r="O125" s="486">
        <v>1000</v>
      </c>
      <c r="P125" s="486">
        <v>25</v>
      </c>
      <c r="Q125" s="486">
        <v>30.3</v>
      </c>
      <c r="R125" s="486">
        <v>8.09</v>
      </c>
      <c r="S125" s="486">
        <v>37.4</v>
      </c>
      <c r="T125" s="486">
        <v>8.61</v>
      </c>
      <c r="U125" s="486">
        <v>6</v>
      </c>
      <c r="V125" s="486">
        <v>-147.63999999999999</v>
      </c>
      <c r="W125" s="486">
        <v>-0.45</v>
      </c>
      <c r="X125" s="486">
        <v>1200</v>
      </c>
      <c r="Y125" s="486">
        <v>5.5</v>
      </c>
      <c r="Z125" s="486">
        <v>300</v>
      </c>
      <c r="AA125" s="486">
        <v>0.22</v>
      </c>
      <c r="AB125" s="486"/>
      <c r="AC125" s="486"/>
      <c r="AD125" s="486"/>
      <c r="AE125" s="486"/>
      <c r="AF125" s="486"/>
      <c r="AG125" s="486"/>
      <c r="AH125" s="486"/>
      <c r="AI125" s="486">
        <v>1000</v>
      </c>
      <c r="AJ125" s="486">
        <v>3</v>
      </c>
      <c r="AK125" s="486">
        <v>-0.7</v>
      </c>
      <c r="AL125" s="486">
        <v>10.33</v>
      </c>
      <c r="AM125" s="486">
        <v>1638</v>
      </c>
      <c r="AN125" s="486">
        <v>982</v>
      </c>
      <c r="AO125" s="486">
        <v>40</v>
      </c>
      <c r="AP125" s="486">
        <v>20</v>
      </c>
      <c r="AQ125" s="486">
        <v>1.609</v>
      </c>
      <c r="AR125" s="486">
        <v>238.9</v>
      </c>
      <c r="AS125" s="486">
        <v>1.4330000000000001</v>
      </c>
      <c r="AT125" s="486"/>
      <c r="AU125" s="486"/>
      <c r="AV125" s="486"/>
      <c r="AW125" s="486"/>
      <c r="AX125" s="486"/>
      <c r="AY125" s="486"/>
      <c r="AZ125" s="486"/>
      <c r="BA125" s="486"/>
      <c r="BB125" s="486"/>
      <c r="BC125" s="486"/>
      <c r="BD125" s="486"/>
      <c r="BE125" s="486"/>
      <c r="BF125" s="486"/>
      <c r="BG125" s="486"/>
      <c r="BH125" s="486"/>
      <c r="BI125" s="486"/>
      <c r="BJ125" s="486"/>
      <c r="BK125" s="486"/>
      <c r="BL125" s="486"/>
    </row>
    <row r="126" spans="1:64">
      <c r="A126" s="486" t="s">
        <v>569</v>
      </c>
      <c r="B126" s="486" t="s">
        <v>71</v>
      </c>
      <c r="C126" s="486" t="s">
        <v>154</v>
      </c>
      <c r="D126" s="486" t="s">
        <v>155</v>
      </c>
      <c r="E126" s="486" t="s">
        <v>67</v>
      </c>
      <c r="F126" s="486">
        <v>2010</v>
      </c>
      <c r="G126" s="486"/>
      <c r="H126" s="486">
        <v>250</v>
      </c>
      <c r="I126" s="486">
        <v>0.1</v>
      </c>
      <c r="J126" s="486"/>
      <c r="K126" s="486"/>
      <c r="L126" s="486" t="s">
        <v>15</v>
      </c>
      <c r="M126" s="486">
        <v>60</v>
      </c>
      <c r="N126" s="486">
        <v>1</v>
      </c>
      <c r="O126" s="486">
        <v>1000</v>
      </c>
      <c r="P126" s="486">
        <v>25</v>
      </c>
      <c r="Q126" s="486">
        <v>30.4</v>
      </c>
      <c r="R126" s="486">
        <v>8.2200000000000006</v>
      </c>
      <c r="S126" s="486">
        <v>37.5</v>
      </c>
      <c r="T126" s="486">
        <v>8.74</v>
      </c>
      <c r="U126" s="486">
        <v>5.2</v>
      </c>
      <c r="V126" s="486">
        <v>-146</v>
      </c>
      <c r="W126" s="486">
        <v>-0.45</v>
      </c>
      <c r="X126" s="486">
        <v>1200</v>
      </c>
      <c r="Y126" s="486">
        <v>5.5</v>
      </c>
      <c r="Z126" s="486">
        <v>300</v>
      </c>
      <c r="AA126" s="486">
        <v>0.21</v>
      </c>
      <c r="AB126" s="486"/>
      <c r="AC126" s="486"/>
      <c r="AD126" s="486"/>
      <c r="AE126" s="486"/>
      <c r="AF126" s="486"/>
      <c r="AG126" s="486"/>
      <c r="AH126" s="486"/>
      <c r="AI126" s="486">
        <v>1000</v>
      </c>
      <c r="AJ126" s="486">
        <v>3</v>
      </c>
      <c r="AK126" s="486">
        <v>-0.7</v>
      </c>
      <c r="AL126" s="486">
        <v>10.49</v>
      </c>
      <c r="AM126" s="486">
        <v>1638</v>
      </c>
      <c r="AN126" s="486">
        <v>982</v>
      </c>
      <c r="AO126" s="486">
        <v>40</v>
      </c>
      <c r="AP126" s="486">
        <v>19.2</v>
      </c>
      <c r="AQ126" s="486">
        <v>1.609</v>
      </c>
      <c r="AR126" s="486">
        <v>238.9</v>
      </c>
      <c r="AS126" s="486">
        <v>1.4330000000000001</v>
      </c>
      <c r="AT126" s="486"/>
      <c r="AU126" s="486"/>
      <c r="AV126" s="486"/>
      <c r="AW126" s="486"/>
      <c r="AX126" s="486"/>
      <c r="AY126" s="486"/>
      <c r="AZ126" s="486"/>
      <c r="BA126" s="486"/>
      <c r="BB126" s="486"/>
      <c r="BC126" s="486"/>
      <c r="BD126" s="486"/>
      <c r="BE126" s="486"/>
      <c r="BF126" s="486"/>
      <c r="BG126" s="486"/>
      <c r="BH126" s="486"/>
      <c r="BI126" s="486"/>
      <c r="BJ126" s="486"/>
      <c r="BK126" s="486"/>
      <c r="BL126" s="486"/>
    </row>
    <row r="127" spans="1:64">
      <c r="A127" s="486" t="s">
        <v>569</v>
      </c>
      <c r="B127" s="486" t="s">
        <v>71</v>
      </c>
      <c r="C127" s="486" t="s">
        <v>156</v>
      </c>
      <c r="D127" s="486" t="s">
        <v>157</v>
      </c>
      <c r="E127" s="486" t="s">
        <v>67</v>
      </c>
      <c r="F127" s="486">
        <v>2012</v>
      </c>
      <c r="G127" s="486"/>
      <c r="H127" s="486">
        <v>250</v>
      </c>
      <c r="I127" s="486">
        <v>0.1</v>
      </c>
      <c r="J127" s="486"/>
      <c r="K127" s="486"/>
      <c r="L127" s="486" t="s">
        <v>15</v>
      </c>
      <c r="M127" s="486">
        <v>60</v>
      </c>
      <c r="N127" s="486">
        <v>1</v>
      </c>
      <c r="O127" s="486">
        <v>1000</v>
      </c>
      <c r="P127" s="486">
        <v>25</v>
      </c>
      <c r="Q127" s="486">
        <v>30.4</v>
      </c>
      <c r="R127" s="486">
        <v>8.2200000000000006</v>
      </c>
      <c r="S127" s="486">
        <v>37.5</v>
      </c>
      <c r="T127" s="486">
        <v>8.74</v>
      </c>
      <c r="U127" s="486">
        <v>6.1</v>
      </c>
      <c r="V127" s="486">
        <v>-148.44</v>
      </c>
      <c r="W127" s="486">
        <v>-0.45</v>
      </c>
      <c r="X127" s="486">
        <v>1200</v>
      </c>
      <c r="Y127" s="486">
        <v>5.5</v>
      </c>
      <c r="Z127" s="486">
        <v>300</v>
      </c>
      <c r="AA127" s="486">
        <v>0.21</v>
      </c>
      <c r="AB127" s="486"/>
      <c r="AC127" s="486"/>
      <c r="AD127" s="486"/>
      <c r="AE127" s="486"/>
      <c r="AF127" s="486"/>
      <c r="AG127" s="486"/>
      <c r="AH127" s="486"/>
      <c r="AI127" s="486">
        <v>1000</v>
      </c>
      <c r="AJ127" s="486">
        <v>3</v>
      </c>
      <c r="AK127" s="486">
        <v>-0.7</v>
      </c>
      <c r="AL127" s="486">
        <v>10.49</v>
      </c>
      <c r="AM127" s="486">
        <v>1638</v>
      </c>
      <c r="AN127" s="486">
        <v>982</v>
      </c>
      <c r="AO127" s="486">
        <v>40</v>
      </c>
      <c r="AP127" s="486">
        <v>20</v>
      </c>
      <c r="AQ127" s="486">
        <v>1.609</v>
      </c>
      <c r="AR127" s="486">
        <v>238.9</v>
      </c>
      <c r="AS127" s="486">
        <v>1.4330000000000001</v>
      </c>
      <c r="AT127" s="486"/>
      <c r="AU127" s="486"/>
      <c r="AV127" s="486"/>
      <c r="AW127" s="486"/>
      <c r="AX127" s="486"/>
      <c r="AY127" s="486"/>
      <c r="AZ127" s="486"/>
      <c r="BA127" s="486"/>
      <c r="BB127" s="486"/>
      <c r="BC127" s="486"/>
      <c r="BD127" s="486"/>
      <c r="BE127" s="486"/>
      <c r="BF127" s="486"/>
      <c r="BG127" s="486"/>
      <c r="BH127" s="486"/>
      <c r="BI127" s="486"/>
      <c r="BJ127" s="486"/>
      <c r="BK127" s="486"/>
      <c r="BL127" s="486"/>
    </row>
    <row r="128" spans="1:64">
      <c r="A128" s="486" t="s">
        <v>569</v>
      </c>
      <c r="B128" s="486" t="s">
        <v>71</v>
      </c>
      <c r="C128" s="486" t="s">
        <v>158</v>
      </c>
      <c r="D128" s="486" t="s">
        <v>159</v>
      </c>
      <c r="E128" s="486" t="s">
        <v>67</v>
      </c>
      <c r="F128" s="486">
        <v>2012</v>
      </c>
      <c r="G128" s="486"/>
      <c r="H128" s="486">
        <v>255</v>
      </c>
      <c r="I128" s="486">
        <v>0.1</v>
      </c>
      <c r="J128" s="486"/>
      <c r="K128" s="486"/>
      <c r="L128" s="486" t="s">
        <v>15</v>
      </c>
      <c r="M128" s="486">
        <v>60</v>
      </c>
      <c r="N128" s="486">
        <v>1</v>
      </c>
      <c r="O128" s="486">
        <v>1000</v>
      </c>
      <c r="P128" s="486">
        <v>25</v>
      </c>
      <c r="Q128" s="486">
        <v>30.5</v>
      </c>
      <c r="R128" s="486">
        <v>8.35</v>
      </c>
      <c r="S128" s="486">
        <v>37.700000000000003</v>
      </c>
      <c r="T128" s="486">
        <v>8.8699999999999992</v>
      </c>
      <c r="U128" s="486">
        <v>6.2</v>
      </c>
      <c r="V128" s="486">
        <v>-149.24</v>
      </c>
      <c r="W128" s="486">
        <v>-0.45</v>
      </c>
      <c r="X128" s="486">
        <v>2000</v>
      </c>
      <c r="Y128" s="486">
        <v>5.5</v>
      </c>
      <c r="Z128" s="486">
        <v>300</v>
      </c>
      <c r="AA128" s="486">
        <v>0.22</v>
      </c>
      <c r="AB128" s="486"/>
      <c r="AC128" s="486"/>
      <c r="AD128" s="486"/>
      <c r="AE128" s="486"/>
      <c r="AF128" s="486"/>
      <c r="AG128" s="486"/>
      <c r="AH128" s="486"/>
      <c r="AI128" s="486">
        <v>1000</v>
      </c>
      <c r="AJ128" s="486">
        <v>3</v>
      </c>
      <c r="AK128" s="486">
        <v>-0.7</v>
      </c>
      <c r="AL128" s="486">
        <v>10.65</v>
      </c>
      <c r="AM128" s="486">
        <v>1638</v>
      </c>
      <c r="AN128" s="486">
        <v>982</v>
      </c>
      <c r="AO128" s="486">
        <v>40</v>
      </c>
      <c r="AP128" s="486">
        <v>20</v>
      </c>
      <c r="AQ128" s="486">
        <v>1.609</v>
      </c>
      <c r="AR128" s="486">
        <v>238.9</v>
      </c>
      <c r="AS128" s="486">
        <v>1.4330000000000001</v>
      </c>
      <c r="AT128" s="486"/>
      <c r="AU128" s="486"/>
      <c r="AV128" s="486"/>
      <c r="AW128" s="486"/>
      <c r="AX128" s="486"/>
      <c r="AY128" s="486"/>
      <c r="AZ128" s="486"/>
      <c r="BA128" s="486"/>
      <c r="BB128" s="486"/>
      <c r="BC128" s="486"/>
      <c r="BD128" s="486"/>
      <c r="BE128" s="486"/>
      <c r="BF128" s="486"/>
      <c r="BG128" s="486"/>
      <c r="BH128" s="486"/>
      <c r="BI128" s="486"/>
      <c r="BJ128" s="486"/>
      <c r="BK128" s="486"/>
      <c r="BL128" s="486"/>
    </row>
    <row r="129" spans="1:64">
      <c r="A129" s="486" t="s">
        <v>569</v>
      </c>
      <c r="B129" s="486" t="s">
        <v>71</v>
      </c>
      <c r="C129" s="486" t="s">
        <v>160</v>
      </c>
      <c r="D129" s="486" t="s">
        <v>161</v>
      </c>
      <c r="E129" s="486" t="s">
        <v>67</v>
      </c>
      <c r="F129" s="486">
        <v>2012</v>
      </c>
      <c r="G129" s="486"/>
      <c r="H129" s="486">
        <v>255</v>
      </c>
      <c r="I129" s="486">
        <v>0.1</v>
      </c>
      <c r="J129" s="486"/>
      <c r="K129" s="486"/>
      <c r="L129" s="486" t="s">
        <v>15</v>
      </c>
      <c r="M129" s="486">
        <v>96</v>
      </c>
      <c r="N129" s="486">
        <v>1</v>
      </c>
      <c r="O129" s="486">
        <v>1000</v>
      </c>
      <c r="P129" s="486">
        <v>25</v>
      </c>
      <c r="Q129" s="486">
        <v>49</v>
      </c>
      <c r="R129" s="486">
        <v>5.21</v>
      </c>
      <c r="S129" s="486">
        <v>59.8</v>
      </c>
      <c r="T129" s="486">
        <v>5.55</v>
      </c>
      <c r="U129" s="486">
        <v>3.3</v>
      </c>
      <c r="V129" s="486">
        <v>-234.58</v>
      </c>
      <c r="W129" s="486">
        <v>-0.45</v>
      </c>
      <c r="X129" s="486">
        <v>3000</v>
      </c>
      <c r="Y129" s="486">
        <v>5.5</v>
      </c>
      <c r="Z129" s="486">
        <v>700</v>
      </c>
      <c r="AA129" s="486">
        <v>0.44</v>
      </c>
      <c r="AB129" s="486"/>
      <c r="AC129" s="486"/>
      <c r="AD129" s="486"/>
      <c r="AE129" s="486"/>
      <c r="AF129" s="486"/>
      <c r="AG129" s="486"/>
      <c r="AH129" s="486"/>
      <c r="AI129" s="486">
        <v>1000</v>
      </c>
      <c r="AJ129" s="486">
        <v>4</v>
      </c>
      <c r="AK129" s="486">
        <v>-0.7</v>
      </c>
      <c r="AL129" s="486">
        <v>6.59</v>
      </c>
      <c r="AM129" s="486">
        <v>1602</v>
      </c>
      <c r="AN129" s="486">
        <v>1061</v>
      </c>
      <c r="AO129" s="486">
        <v>40</v>
      </c>
      <c r="AP129" s="486">
        <v>21</v>
      </c>
      <c r="AQ129" s="486">
        <v>1.7</v>
      </c>
      <c r="AR129" s="486">
        <v>148.6</v>
      </c>
      <c r="AS129" s="486">
        <v>1.427</v>
      </c>
      <c r="AT129" s="486"/>
      <c r="AU129" s="486"/>
      <c r="AV129" s="486"/>
      <c r="AW129" s="486"/>
      <c r="AX129" s="486"/>
      <c r="AY129" s="486"/>
      <c r="AZ129" s="486"/>
      <c r="BA129" s="486"/>
      <c r="BB129" s="486"/>
      <c r="BC129" s="486"/>
      <c r="BD129" s="486"/>
      <c r="BE129" s="486"/>
      <c r="BF129" s="486"/>
      <c r="BG129" s="486"/>
      <c r="BH129" s="486"/>
      <c r="BI129" s="486"/>
      <c r="BJ129" s="486"/>
      <c r="BK129" s="486"/>
      <c r="BL129" s="486"/>
    </row>
    <row r="130" spans="1:64">
      <c r="A130" s="486" t="s">
        <v>569</v>
      </c>
      <c r="B130" s="486" t="s">
        <v>71</v>
      </c>
      <c r="C130" s="486" t="s">
        <v>162</v>
      </c>
      <c r="D130" s="486" t="s">
        <v>163</v>
      </c>
      <c r="E130" s="486" t="s">
        <v>67</v>
      </c>
      <c r="F130" s="486">
        <v>2011</v>
      </c>
      <c r="G130" s="486"/>
      <c r="H130" s="486">
        <v>255</v>
      </c>
      <c r="I130" s="486">
        <v>0.1</v>
      </c>
      <c r="J130" s="486"/>
      <c r="K130" s="486"/>
      <c r="L130" s="486" t="s">
        <v>15</v>
      </c>
      <c r="M130" s="486">
        <v>60</v>
      </c>
      <c r="N130" s="486">
        <v>1</v>
      </c>
      <c r="O130" s="486">
        <v>1000</v>
      </c>
      <c r="P130" s="486">
        <v>25</v>
      </c>
      <c r="Q130" s="486">
        <v>30.5</v>
      </c>
      <c r="R130" s="486">
        <v>8.35</v>
      </c>
      <c r="S130" s="486">
        <v>37.700000000000003</v>
      </c>
      <c r="T130" s="486">
        <v>8.8699999999999992</v>
      </c>
      <c r="U130" s="486">
        <v>5.3</v>
      </c>
      <c r="V130" s="486">
        <v>-145.69999999999999</v>
      </c>
      <c r="W130" s="486">
        <v>-0.45</v>
      </c>
      <c r="X130" s="486">
        <v>1200</v>
      </c>
      <c r="Y130" s="486">
        <v>5.5</v>
      </c>
      <c r="Z130" s="486">
        <v>300</v>
      </c>
      <c r="AA130" s="486">
        <v>0.22</v>
      </c>
      <c r="AB130" s="486"/>
      <c r="AC130" s="486"/>
      <c r="AD130" s="486"/>
      <c r="AE130" s="486"/>
      <c r="AF130" s="486"/>
      <c r="AG130" s="486"/>
      <c r="AH130" s="486"/>
      <c r="AI130" s="486">
        <v>1000</v>
      </c>
      <c r="AJ130" s="486">
        <v>3</v>
      </c>
      <c r="AK130" s="486">
        <v>-0.7</v>
      </c>
      <c r="AL130" s="486">
        <v>3.92</v>
      </c>
      <c r="AM130" s="486">
        <v>1638</v>
      </c>
      <c r="AN130" s="486">
        <v>982</v>
      </c>
      <c r="AO130" s="486">
        <v>40</v>
      </c>
      <c r="AP130" s="486">
        <v>19.2</v>
      </c>
      <c r="AQ130" s="486">
        <v>1.609</v>
      </c>
      <c r="AR130" s="486">
        <v>238.9</v>
      </c>
      <c r="AS130" s="486">
        <v>1.4330000000000001</v>
      </c>
      <c r="AT130" s="486"/>
      <c r="AU130" s="486"/>
      <c r="AV130" s="486"/>
      <c r="AW130" s="486"/>
      <c r="AX130" s="486"/>
      <c r="AY130" s="486"/>
      <c r="AZ130" s="486"/>
      <c r="BA130" s="486"/>
      <c r="BB130" s="486"/>
      <c r="BC130" s="486"/>
      <c r="BD130" s="486"/>
      <c r="BE130" s="486"/>
      <c r="BF130" s="486"/>
      <c r="BG130" s="486"/>
      <c r="BH130" s="486"/>
      <c r="BI130" s="486"/>
      <c r="BJ130" s="486"/>
      <c r="BK130" s="486"/>
      <c r="BL130" s="486"/>
    </row>
    <row r="131" spans="1:64">
      <c r="A131" s="486" t="s">
        <v>569</v>
      </c>
      <c r="B131" s="486" t="s">
        <v>71</v>
      </c>
      <c r="C131" s="486" t="s">
        <v>164</v>
      </c>
      <c r="D131" s="486" t="s">
        <v>165</v>
      </c>
      <c r="E131" s="486" t="s">
        <v>67</v>
      </c>
      <c r="F131" s="486">
        <v>2012</v>
      </c>
      <c r="G131" s="486"/>
      <c r="H131" s="486">
        <v>260</v>
      </c>
      <c r="I131" s="486">
        <v>0.1</v>
      </c>
      <c r="J131" s="486"/>
      <c r="K131" s="486"/>
      <c r="L131" s="486" t="s">
        <v>15</v>
      </c>
      <c r="M131" s="486">
        <v>60</v>
      </c>
      <c r="N131" s="486">
        <v>1</v>
      </c>
      <c r="O131" s="486">
        <v>1000</v>
      </c>
      <c r="P131" s="486">
        <v>25</v>
      </c>
      <c r="Q131" s="486">
        <v>30.7</v>
      </c>
      <c r="R131" s="486">
        <v>8.48</v>
      </c>
      <c r="S131" s="486">
        <v>37.799999999999997</v>
      </c>
      <c r="T131" s="486">
        <v>8.99</v>
      </c>
      <c r="U131" s="486">
        <v>6.3</v>
      </c>
      <c r="V131" s="486">
        <v>-150.91999999999999</v>
      </c>
      <c r="W131" s="486">
        <v>-0.45</v>
      </c>
      <c r="X131" s="486">
        <v>1200</v>
      </c>
      <c r="Y131" s="486">
        <v>5.5</v>
      </c>
      <c r="Z131" s="486">
        <v>300</v>
      </c>
      <c r="AA131" s="486">
        <v>0.19</v>
      </c>
      <c r="AB131" s="486"/>
      <c r="AC131" s="486"/>
      <c r="AD131" s="486"/>
      <c r="AE131" s="486"/>
      <c r="AF131" s="486"/>
      <c r="AG131" s="486"/>
      <c r="AH131" s="486"/>
      <c r="AI131" s="486">
        <v>1000</v>
      </c>
      <c r="AJ131" s="486">
        <v>3</v>
      </c>
      <c r="AK131" s="486">
        <v>-0.7</v>
      </c>
      <c r="AL131" s="486">
        <v>10.94</v>
      </c>
      <c r="AM131" s="486">
        <v>1638</v>
      </c>
      <c r="AN131" s="486">
        <v>982</v>
      </c>
      <c r="AO131" s="486">
        <v>40</v>
      </c>
      <c r="AP131" s="486">
        <v>20</v>
      </c>
      <c r="AQ131" s="486">
        <v>1.609</v>
      </c>
      <c r="AR131" s="486">
        <v>238.9</v>
      </c>
      <c r="AS131" s="486">
        <v>1.4330000000000001</v>
      </c>
      <c r="AT131" s="486"/>
      <c r="AU131" s="486"/>
      <c r="AV131" s="486"/>
      <c r="AW131" s="486"/>
      <c r="AX131" s="486"/>
      <c r="AY131" s="486"/>
      <c r="AZ131" s="486"/>
      <c r="BA131" s="486"/>
      <c r="BB131" s="486"/>
      <c r="BC131" s="486"/>
      <c r="BD131" s="486"/>
      <c r="BE131" s="486"/>
      <c r="BF131" s="486"/>
      <c r="BG131" s="486"/>
      <c r="BH131" s="486"/>
      <c r="BI131" s="486"/>
      <c r="BJ131" s="486"/>
      <c r="BK131" s="486"/>
      <c r="BL131" s="486"/>
    </row>
    <row r="132" spans="1:64">
      <c r="A132" s="486" t="s">
        <v>569</v>
      </c>
      <c r="B132" s="486" t="s">
        <v>71</v>
      </c>
      <c r="C132" s="486" t="s">
        <v>166</v>
      </c>
      <c r="D132" s="486" t="s">
        <v>167</v>
      </c>
      <c r="E132" s="486" t="s">
        <v>67</v>
      </c>
      <c r="F132" s="486">
        <v>2012</v>
      </c>
      <c r="G132" s="486"/>
      <c r="H132" s="486">
        <v>260</v>
      </c>
      <c r="I132" s="486">
        <v>0.1</v>
      </c>
      <c r="J132" s="486"/>
      <c r="K132" s="486"/>
      <c r="L132" s="486" t="s">
        <v>15</v>
      </c>
      <c r="M132" s="486">
        <v>96</v>
      </c>
      <c r="N132" s="486">
        <v>1</v>
      </c>
      <c r="O132" s="486">
        <v>1000</v>
      </c>
      <c r="P132" s="486">
        <v>25</v>
      </c>
      <c r="Q132" s="486">
        <v>49.3</v>
      </c>
      <c r="R132" s="486">
        <v>5.27</v>
      </c>
      <c r="S132" s="486">
        <v>60</v>
      </c>
      <c r="T132" s="486">
        <v>5.62</v>
      </c>
      <c r="U132" s="486">
        <v>3.3</v>
      </c>
      <c r="V132" s="486">
        <v>-234.56</v>
      </c>
      <c r="W132" s="486">
        <v>-0.45</v>
      </c>
      <c r="X132" s="486">
        <v>3000</v>
      </c>
      <c r="Y132" s="486">
        <v>5.5</v>
      </c>
      <c r="Z132" s="486">
        <v>700</v>
      </c>
      <c r="AA132" s="486">
        <v>0.42</v>
      </c>
      <c r="AB132" s="486"/>
      <c r="AC132" s="486"/>
      <c r="AD132" s="486"/>
      <c r="AE132" s="486"/>
      <c r="AF132" s="486"/>
      <c r="AG132" s="486"/>
      <c r="AH132" s="486"/>
      <c r="AI132" s="486">
        <v>1000</v>
      </c>
      <c r="AJ132" s="486">
        <v>4</v>
      </c>
      <c r="AK132" s="486">
        <v>-0.7</v>
      </c>
      <c r="AL132" s="486">
        <v>6.59</v>
      </c>
      <c r="AM132" s="486">
        <v>1602</v>
      </c>
      <c r="AN132" s="486">
        <v>1061</v>
      </c>
      <c r="AO132" s="486">
        <v>40</v>
      </c>
      <c r="AP132" s="486">
        <v>21</v>
      </c>
      <c r="AQ132" s="486">
        <v>1.7</v>
      </c>
      <c r="AR132" s="486">
        <v>148.6</v>
      </c>
      <c r="AS132" s="486">
        <v>1.427</v>
      </c>
      <c r="AT132" s="486"/>
      <c r="AU132" s="486"/>
      <c r="AV132" s="486"/>
      <c r="AW132" s="486"/>
      <c r="AX132" s="486"/>
      <c r="AY132" s="486"/>
      <c r="AZ132" s="486"/>
      <c r="BA132" s="486"/>
      <c r="BB132" s="486"/>
      <c r="BC132" s="486"/>
      <c r="BD132" s="486"/>
      <c r="BE132" s="486"/>
      <c r="BF132" s="486"/>
      <c r="BG132" s="486"/>
      <c r="BH132" s="486"/>
      <c r="BI132" s="486"/>
      <c r="BJ132" s="486"/>
      <c r="BK132" s="486"/>
      <c r="BL132" s="486"/>
    </row>
    <row r="133" spans="1:64">
      <c r="A133" s="486" t="s">
        <v>569</v>
      </c>
      <c r="B133" s="486" t="s">
        <v>71</v>
      </c>
      <c r="C133" s="486" t="s">
        <v>168</v>
      </c>
      <c r="D133" s="486" t="s">
        <v>169</v>
      </c>
      <c r="E133" s="486" t="s">
        <v>67</v>
      </c>
      <c r="F133" s="486">
        <v>2011</v>
      </c>
      <c r="G133" s="486"/>
      <c r="H133" s="486">
        <v>260</v>
      </c>
      <c r="I133" s="486">
        <v>0.1</v>
      </c>
      <c r="J133" s="486"/>
      <c r="K133" s="486"/>
      <c r="L133" s="486" t="s">
        <v>15</v>
      </c>
      <c r="M133" s="486">
        <v>60</v>
      </c>
      <c r="N133" s="486">
        <v>1</v>
      </c>
      <c r="O133" s="486">
        <v>1000</v>
      </c>
      <c r="P133" s="486">
        <v>25</v>
      </c>
      <c r="Q133" s="486">
        <v>30.7</v>
      </c>
      <c r="R133" s="486">
        <v>8.48</v>
      </c>
      <c r="S133" s="486">
        <v>37.799999999999997</v>
      </c>
      <c r="T133" s="486">
        <v>8.99</v>
      </c>
      <c r="U133" s="486">
        <v>6.3</v>
      </c>
      <c r="V133" s="486">
        <v>-150.91999999999999</v>
      </c>
      <c r="W133" s="486">
        <v>-0.45</v>
      </c>
      <c r="X133" s="486">
        <v>1200</v>
      </c>
      <c r="Y133" s="486">
        <v>5.5</v>
      </c>
      <c r="Z133" s="486">
        <v>300</v>
      </c>
      <c r="AA133" s="486">
        <v>0.19</v>
      </c>
      <c r="AB133" s="486"/>
      <c r="AC133" s="486"/>
      <c r="AD133" s="486"/>
      <c r="AE133" s="486"/>
      <c r="AF133" s="486"/>
      <c r="AG133" s="486"/>
      <c r="AH133" s="486"/>
      <c r="AI133" s="486">
        <v>1000</v>
      </c>
      <c r="AJ133" s="486">
        <v>3</v>
      </c>
      <c r="AK133" s="486">
        <v>-0.7</v>
      </c>
      <c r="AL133" s="486">
        <v>10.94</v>
      </c>
      <c r="AM133" s="486">
        <v>1638</v>
      </c>
      <c r="AN133" s="486">
        <v>982</v>
      </c>
      <c r="AO133" s="486">
        <v>40</v>
      </c>
      <c r="AP133" s="486">
        <v>19.2</v>
      </c>
      <c r="AQ133" s="486">
        <v>1.609</v>
      </c>
      <c r="AR133" s="486">
        <v>238.9</v>
      </c>
      <c r="AS133" s="486">
        <v>1.4330000000000001</v>
      </c>
      <c r="AT133" s="486"/>
      <c r="AU133" s="486"/>
      <c r="AV133" s="486"/>
      <c r="AW133" s="486"/>
      <c r="AX133" s="486"/>
      <c r="AY133" s="486"/>
      <c r="AZ133" s="486"/>
      <c r="BA133" s="486"/>
      <c r="BB133" s="486"/>
      <c r="BC133" s="486"/>
      <c r="BD133" s="486"/>
      <c r="BE133" s="486"/>
      <c r="BF133" s="486"/>
      <c r="BG133" s="486"/>
      <c r="BH133" s="486"/>
      <c r="BI133" s="486"/>
      <c r="BJ133" s="486"/>
      <c r="BK133" s="486"/>
      <c r="BL133" s="486"/>
    </row>
    <row r="134" spans="1:64">
      <c r="A134" s="486" t="s">
        <v>569</v>
      </c>
      <c r="B134" s="486" t="s">
        <v>71</v>
      </c>
      <c r="C134" s="486" t="s">
        <v>170</v>
      </c>
      <c r="D134" s="486" t="s">
        <v>171</v>
      </c>
      <c r="E134" s="486" t="s">
        <v>67</v>
      </c>
      <c r="F134" s="486">
        <v>2010</v>
      </c>
      <c r="G134" s="486"/>
      <c r="H134" s="486">
        <v>265</v>
      </c>
      <c r="I134" s="486">
        <v>0.1</v>
      </c>
      <c r="J134" s="486"/>
      <c r="K134" s="486"/>
      <c r="L134" s="486" t="s">
        <v>15</v>
      </c>
      <c r="M134" s="486">
        <v>72</v>
      </c>
      <c r="N134" s="486">
        <v>1</v>
      </c>
      <c r="O134" s="486">
        <v>1000</v>
      </c>
      <c r="P134" s="486">
        <v>25</v>
      </c>
      <c r="Q134" s="486">
        <v>35.5</v>
      </c>
      <c r="R134" s="486">
        <v>7.47</v>
      </c>
      <c r="S134" s="486">
        <v>44.3</v>
      </c>
      <c r="T134" s="486">
        <v>7.98</v>
      </c>
      <c r="U134" s="486">
        <v>4.8</v>
      </c>
      <c r="V134" s="486">
        <v>-167.42</v>
      </c>
      <c r="W134" s="486">
        <v>-0.45</v>
      </c>
      <c r="X134" s="486">
        <v>1400</v>
      </c>
      <c r="Y134" s="486">
        <v>5.5</v>
      </c>
      <c r="Z134" s="486">
        <v>350</v>
      </c>
      <c r="AA134" s="486">
        <v>0.34</v>
      </c>
      <c r="AB134" s="486"/>
      <c r="AC134" s="486"/>
      <c r="AD134" s="486"/>
      <c r="AE134" s="486"/>
      <c r="AF134" s="486"/>
      <c r="AG134" s="486"/>
      <c r="AH134" s="486"/>
      <c r="AI134" s="486">
        <v>1000</v>
      </c>
      <c r="AJ134" s="486">
        <v>3</v>
      </c>
      <c r="AK134" s="486">
        <v>-0.7</v>
      </c>
      <c r="AL134" s="486">
        <v>9.58</v>
      </c>
      <c r="AM134" s="486">
        <v>1954</v>
      </c>
      <c r="AN134" s="486">
        <v>982</v>
      </c>
      <c r="AO134" s="486">
        <v>40</v>
      </c>
      <c r="AP134" s="486">
        <v>27</v>
      </c>
      <c r="AQ134" s="486">
        <v>1.919</v>
      </c>
      <c r="AR134" s="486">
        <v>238.9</v>
      </c>
      <c r="AS134" s="486">
        <v>1.72</v>
      </c>
      <c r="AT134" s="486"/>
      <c r="AU134" s="486"/>
      <c r="AV134" s="486"/>
      <c r="AW134" s="486"/>
      <c r="AX134" s="486"/>
      <c r="AY134" s="486"/>
      <c r="AZ134" s="486"/>
      <c r="BA134" s="486"/>
      <c r="BB134" s="486"/>
      <c r="BC134" s="486"/>
      <c r="BD134" s="486"/>
      <c r="BE134" s="486"/>
      <c r="BF134" s="486"/>
      <c r="BG134" s="486"/>
      <c r="BH134" s="486"/>
      <c r="BI134" s="486"/>
      <c r="BJ134" s="486"/>
      <c r="BK134" s="486"/>
      <c r="BL134" s="486"/>
    </row>
    <row r="135" spans="1:64">
      <c r="A135" s="486" t="s">
        <v>569</v>
      </c>
      <c r="B135" s="486" t="s">
        <v>71</v>
      </c>
      <c r="C135" s="486" t="s">
        <v>172</v>
      </c>
      <c r="D135" s="486" t="s">
        <v>173</v>
      </c>
      <c r="E135" s="486" t="s">
        <v>67</v>
      </c>
      <c r="F135" s="486">
        <v>2010</v>
      </c>
      <c r="G135" s="486"/>
      <c r="H135" s="486">
        <v>275</v>
      </c>
      <c r="I135" s="486">
        <v>0.1</v>
      </c>
      <c r="J135" s="486"/>
      <c r="K135" s="486"/>
      <c r="L135" s="486" t="s">
        <v>15</v>
      </c>
      <c r="M135" s="486">
        <v>72</v>
      </c>
      <c r="N135" s="486">
        <v>1</v>
      </c>
      <c r="O135" s="486">
        <v>1000</v>
      </c>
      <c r="P135" s="486">
        <v>25</v>
      </c>
      <c r="Q135" s="486">
        <v>35.799999999999997</v>
      </c>
      <c r="R135" s="486">
        <v>7.68</v>
      </c>
      <c r="S135" s="486">
        <v>44.5</v>
      </c>
      <c r="T135" s="486">
        <v>8.19</v>
      </c>
      <c r="U135" s="486">
        <v>4.9000000000000004</v>
      </c>
      <c r="V135" s="486">
        <v>-169.38</v>
      </c>
      <c r="W135" s="486">
        <v>-0.45</v>
      </c>
      <c r="X135" s="486">
        <v>1400</v>
      </c>
      <c r="Y135" s="486">
        <v>5.5</v>
      </c>
      <c r="Z135" s="486">
        <v>350</v>
      </c>
      <c r="AA135" s="486">
        <v>0.31</v>
      </c>
      <c r="AB135" s="486"/>
      <c r="AC135" s="486"/>
      <c r="AD135" s="486"/>
      <c r="AE135" s="486"/>
      <c r="AF135" s="486"/>
      <c r="AG135" s="486"/>
      <c r="AH135" s="486"/>
      <c r="AI135" s="486">
        <v>1000</v>
      </c>
      <c r="AJ135" s="486">
        <v>3</v>
      </c>
      <c r="AK135" s="486">
        <v>-0.7</v>
      </c>
      <c r="AL135" s="486">
        <v>9.83</v>
      </c>
      <c r="AM135" s="486">
        <v>1954</v>
      </c>
      <c r="AN135" s="486">
        <v>982</v>
      </c>
      <c r="AO135" s="486">
        <v>40</v>
      </c>
      <c r="AP135" s="486">
        <v>27</v>
      </c>
      <c r="AQ135" s="486">
        <v>1.919</v>
      </c>
      <c r="AR135" s="486">
        <v>238.9</v>
      </c>
      <c r="AS135" s="486">
        <v>1.72</v>
      </c>
      <c r="AT135" s="486"/>
      <c r="AU135" s="486"/>
      <c r="AV135" s="486"/>
      <c r="AW135" s="486"/>
      <c r="AX135" s="486"/>
      <c r="AY135" s="486"/>
      <c r="AZ135" s="486"/>
      <c r="BA135" s="486"/>
      <c r="BB135" s="486"/>
      <c r="BC135" s="486"/>
      <c r="BD135" s="486"/>
      <c r="BE135" s="486"/>
      <c r="BF135" s="486"/>
      <c r="BG135" s="486"/>
      <c r="BH135" s="486"/>
      <c r="BI135" s="486"/>
      <c r="BJ135" s="486"/>
      <c r="BK135" s="486"/>
      <c r="BL135" s="486"/>
    </row>
    <row r="136" spans="1:64">
      <c r="A136" s="486" t="s">
        <v>569</v>
      </c>
      <c r="B136" s="486" t="s">
        <v>71</v>
      </c>
      <c r="C136" s="486" t="s">
        <v>176</v>
      </c>
      <c r="D136" s="486" t="s">
        <v>177</v>
      </c>
      <c r="E136" s="486" t="s">
        <v>67</v>
      </c>
      <c r="F136" s="486">
        <v>2010</v>
      </c>
      <c r="G136" s="486"/>
      <c r="H136" s="486">
        <v>285</v>
      </c>
      <c r="I136" s="486">
        <v>0.1</v>
      </c>
      <c r="J136" s="486"/>
      <c r="K136" s="486"/>
      <c r="L136" s="486" t="s">
        <v>15</v>
      </c>
      <c r="M136" s="486">
        <v>72</v>
      </c>
      <c r="N136" s="486">
        <v>1</v>
      </c>
      <c r="O136" s="486">
        <v>1000</v>
      </c>
      <c r="P136" s="486">
        <v>25</v>
      </c>
      <c r="Q136" s="486">
        <v>36.1</v>
      </c>
      <c r="R136" s="486">
        <v>7.89</v>
      </c>
      <c r="S136" s="486">
        <v>44.7</v>
      </c>
      <c r="T136" s="486">
        <v>8.4</v>
      </c>
      <c r="U136" s="486">
        <v>5</v>
      </c>
      <c r="V136" s="486">
        <v>-171.57</v>
      </c>
      <c r="W136" s="486">
        <v>-0.45</v>
      </c>
      <c r="X136" s="486">
        <v>1400</v>
      </c>
      <c r="Y136" s="486">
        <v>5.5</v>
      </c>
      <c r="Z136" s="486">
        <v>350</v>
      </c>
      <c r="AA136" s="486">
        <v>0.28000000000000003</v>
      </c>
      <c r="AB136" s="486"/>
      <c r="AC136" s="486"/>
      <c r="AD136" s="486"/>
      <c r="AE136" s="486"/>
      <c r="AF136" s="486"/>
      <c r="AG136" s="486"/>
      <c r="AH136" s="486"/>
      <c r="AI136" s="486">
        <v>1000</v>
      </c>
      <c r="AJ136" s="486">
        <v>3</v>
      </c>
      <c r="AK136" s="486">
        <v>-0.7</v>
      </c>
      <c r="AL136" s="486">
        <v>10.08</v>
      </c>
      <c r="AM136" s="486">
        <v>1954</v>
      </c>
      <c r="AN136" s="486">
        <v>982</v>
      </c>
      <c r="AO136" s="486">
        <v>40</v>
      </c>
      <c r="AP136" s="486">
        <v>27</v>
      </c>
      <c r="AQ136" s="486">
        <v>1.919</v>
      </c>
      <c r="AR136" s="486">
        <v>238.9</v>
      </c>
      <c r="AS136" s="486">
        <v>1.72</v>
      </c>
      <c r="AT136" s="486"/>
      <c r="AU136" s="486"/>
      <c r="AV136" s="486"/>
      <c r="AW136" s="486"/>
      <c r="AX136" s="486"/>
      <c r="AY136" s="486"/>
      <c r="AZ136" s="486"/>
      <c r="BA136" s="486"/>
      <c r="BB136" s="486"/>
      <c r="BC136" s="486"/>
      <c r="BD136" s="486"/>
      <c r="BE136" s="486"/>
      <c r="BF136" s="486"/>
      <c r="BG136" s="486"/>
      <c r="BH136" s="486"/>
      <c r="BI136" s="486"/>
      <c r="BJ136" s="486"/>
      <c r="BK136" s="486"/>
      <c r="BL136" s="486"/>
    </row>
    <row r="137" spans="1:64">
      <c r="A137" s="486" t="s">
        <v>569</v>
      </c>
      <c r="B137" s="486" t="s">
        <v>71</v>
      </c>
      <c r="C137" s="486" t="s">
        <v>180</v>
      </c>
      <c r="D137" s="486" t="s">
        <v>181</v>
      </c>
      <c r="E137" s="486" t="s">
        <v>67</v>
      </c>
      <c r="F137" s="486">
        <v>2010</v>
      </c>
      <c r="G137" s="486"/>
      <c r="H137" s="486">
        <v>295</v>
      </c>
      <c r="I137" s="486">
        <v>0.1</v>
      </c>
      <c r="J137" s="486"/>
      <c r="K137" s="486"/>
      <c r="L137" s="486" t="s">
        <v>15</v>
      </c>
      <c r="M137" s="486">
        <v>72</v>
      </c>
      <c r="N137" s="486">
        <v>1</v>
      </c>
      <c r="O137" s="486">
        <v>1000</v>
      </c>
      <c r="P137" s="486">
        <v>25</v>
      </c>
      <c r="Q137" s="486">
        <v>36.4</v>
      </c>
      <c r="R137" s="486">
        <v>8.11</v>
      </c>
      <c r="S137" s="486">
        <v>44.9</v>
      </c>
      <c r="T137" s="486">
        <v>8.6300000000000008</v>
      </c>
      <c r="U137" s="486">
        <v>5.2</v>
      </c>
      <c r="V137" s="486">
        <v>-173.67</v>
      </c>
      <c r="W137" s="486">
        <v>-0.45</v>
      </c>
      <c r="X137" s="486">
        <v>1400</v>
      </c>
      <c r="Y137" s="486">
        <v>5.5</v>
      </c>
      <c r="Z137" s="486">
        <v>350</v>
      </c>
      <c r="AA137" s="486">
        <v>0.26</v>
      </c>
      <c r="AB137" s="486"/>
      <c r="AC137" s="486"/>
      <c r="AD137" s="486"/>
      <c r="AE137" s="486"/>
      <c r="AF137" s="486"/>
      <c r="AG137" s="486"/>
      <c r="AH137" s="486"/>
      <c r="AI137" s="486">
        <v>1000</v>
      </c>
      <c r="AJ137" s="486">
        <v>3</v>
      </c>
      <c r="AK137" s="486">
        <v>-0.7</v>
      </c>
      <c r="AL137" s="486">
        <v>10.36</v>
      </c>
      <c r="AM137" s="486">
        <v>1954</v>
      </c>
      <c r="AN137" s="486">
        <v>982</v>
      </c>
      <c r="AO137" s="486">
        <v>40</v>
      </c>
      <c r="AP137" s="486">
        <v>27</v>
      </c>
      <c r="AQ137" s="486">
        <v>1.919</v>
      </c>
      <c r="AR137" s="486">
        <v>238.9</v>
      </c>
      <c r="AS137" s="486">
        <v>1.72</v>
      </c>
      <c r="AT137" s="486"/>
      <c r="AU137" s="486"/>
      <c r="AV137" s="486"/>
      <c r="AW137" s="486"/>
      <c r="AX137" s="486"/>
      <c r="AY137" s="486"/>
      <c r="AZ137" s="486"/>
      <c r="BA137" s="486"/>
      <c r="BB137" s="486"/>
      <c r="BC137" s="486"/>
      <c r="BD137" s="486"/>
      <c r="BE137" s="486"/>
      <c r="BF137" s="486"/>
      <c r="BG137" s="486"/>
      <c r="BH137" s="486"/>
      <c r="BI137" s="486"/>
      <c r="BJ137" s="486"/>
      <c r="BK137" s="486"/>
      <c r="BL137" s="486"/>
    </row>
    <row r="138" spans="1:64">
      <c r="A138" s="486" t="s">
        <v>569</v>
      </c>
      <c r="B138" s="486" t="s">
        <v>71</v>
      </c>
      <c r="C138" s="486" t="s">
        <v>184</v>
      </c>
      <c r="D138" s="486" t="s">
        <v>185</v>
      </c>
      <c r="E138" s="486" t="s">
        <v>67</v>
      </c>
      <c r="F138" s="486">
        <v>2010</v>
      </c>
      <c r="G138" s="486"/>
      <c r="H138" s="486">
        <v>305</v>
      </c>
      <c r="I138" s="486">
        <v>0.1</v>
      </c>
      <c r="J138" s="486"/>
      <c r="K138" s="486"/>
      <c r="L138" s="486" t="s">
        <v>15</v>
      </c>
      <c r="M138" s="486">
        <v>72</v>
      </c>
      <c r="N138" s="486">
        <v>1</v>
      </c>
      <c r="O138" s="486">
        <v>1000</v>
      </c>
      <c r="P138" s="486">
        <v>25</v>
      </c>
      <c r="Q138" s="486">
        <v>36.6</v>
      </c>
      <c r="R138" s="486">
        <v>8.33</v>
      </c>
      <c r="S138" s="486">
        <v>45.2</v>
      </c>
      <c r="T138" s="486">
        <v>8.84</v>
      </c>
      <c r="U138" s="486">
        <v>5.3</v>
      </c>
      <c r="V138" s="486">
        <v>-175.36</v>
      </c>
      <c r="W138" s="486">
        <v>-0.45</v>
      </c>
      <c r="X138" s="486">
        <v>1400</v>
      </c>
      <c r="Y138" s="486">
        <v>5.5</v>
      </c>
      <c r="Z138" s="486">
        <v>350</v>
      </c>
      <c r="AA138" s="486">
        <v>0.25</v>
      </c>
      <c r="AB138" s="486"/>
      <c r="AC138" s="486"/>
      <c r="AD138" s="486"/>
      <c r="AE138" s="486"/>
      <c r="AF138" s="486"/>
      <c r="AG138" s="486"/>
      <c r="AH138" s="486"/>
      <c r="AI138" s="486">
        <v>1000</v>
      </c>
      <c r="AJ138" s="486">
        <v>3</v>
      </c>
      <c r="AK138" s="486">
        <v>-0.7</v>
      </c>
      <c r="AL138" s="486">
        <v>10.61</v>
      </c>
      <c r="AM138" s="486">
        <v>1954</v>
      </c>
      <c r="AN138" s="486">
        <v>982</v>
      </c>
      <c r="AO138" s="486">
        <v>40</v>
      </c>
      <c r="AP138" s="486">
        <v>27</v>
      </c>
      <c r="AQ138" s="486">
        <v>1.919</v>
      </c>
      <c r="AR138" s="486">
        <v>238.9</v>
      </c>
      <c r="AS138" s="486">
        <v>1.72</v>
      </c>
      <c r="AT138" s="486"/>
      <c r="AU138" s="486"/>
      <c r="AV138" s="486"/>
      <c r="AW138" s="486"/>
      <c r="AX138" s="486"/>
      <c r="AY138" s="486"/>
      <c r="AZ138" s="486"/>
      <c r="BA138" s="486"/>
      <c r="BB138" s="486"/>
      <c r="BC138" s="486"/>
      <c r="BD138" s="486"/>
      <c r="BE138" s="486"/>
      <c r="BF138" s="486"/>
      <c r="BG138" s="486"/>
      <c r="BH138" s="486"/>
      <c r="BI138" s="486"/>
      <c r="BJ138" s="486"/>
      <c r="BK138" s="486"/>
      <c r="BL138" s="486"/>
    </row>
    <row r="139" spans="1:64">
      <c r="A139" s="486" t="s">
        <v>569</v>
      </c>
      <c r="B139" s="486" t="s">
        <v>71</v>
      </c>
      <c r="C139" s="486" t="s">
        <v>188</v>
      </c>
      <c r="D139" s="486" t="s">
        <v>189</v>
      </c>
      <c r="E139" s="486" t="s">
        <v>67</v>
      </c>
      <c r="F139" s="486">
        <v>2010</v>
      </c>
      <c r="G139" s="486"/>
      <c r="H139" s="486">
        <v>150</v>
      </c>
      <c r="I139" s="486">
        <v>0.1</v>
      </c>
      <c r="J139" s="486"/>
      <c r="K139" s="486"/>
      <c r="L139" s="486" t="s">
        <v>66</v>
      </c>
      <c r="M139" s="486">
        <v>48</v>
      </c>
      <c r="N139" s="486">
        <v>1</v>
      </c>
      <c r="O139" s="486">
        <v>1000</v>
      </c>
      <c r="P139" s="486">
        <v>25</v>
      </c>
      <c r="Q139" s="486">
        <v>22.9</v>
      </c>
      <c r="R139" s="486">
        <v>6.56</v>
      </c>
      <c r="S139" s="486">
        <v>28.8</v>
      </c>
      <c r="T139" s="486">
        <v>7.35</v>
      </c>
      <c r="U139" s="486">
        <v>5.9</v>
      </c>
      <c r="V139" s="486">
        <v>-100.42</v>
      </c>
      <c r="W139" s="486">
        <v>-0.42</v>
      </c>
      <c r="X139" s="486">
        <v>600</v>
      </c>
      <c r="Y139" s="486">
        <v>5.5</v>
      </c>
      <c r="Z139" s="486">
        <v>140</v>
      </c>
      <c r="AA139" s="486">
        <v>0.36</v>
      </c>
      <c r="AB139" s="486"/>
      <c r="AC139" s="486"/>
      <c r="AD139" s="486"/>
      <c r="AE139" s="486"/>
      <c r="AF139" s="486"/>
      <c r="AG139" s="486"/>
      <c r="AH139" s="486"/>
      <c r="AI139" s="486">
        <v>1000</v>
      </c>
      <c r="AJ139" s="486">
        <v>5</v>
      </c>
      <c r="AK139" s="486">
        <v>-0.7</v>
      </c>
      <c r="AL139" s="486">
        <v>3.92</v>
      </c>
      <c r="AM139" s="486">
        <v>1324</v>
      </c>
      <c r="AN139" s="486">
        <v>982</v>
      </c>
      <c r="AO139" s="486">
        <v>40</v>
      </c>
      <c r="AP139" s="486">
        <v>16</v>
      </c>
      <c r="AQ139" s="486">
        <v>1.3</v>
      </c>
      <c r="AR139" s="486">
        <v>243.4</v>
      </c>
      <c r="AS139" s="486">
        <v>1.1679999999999999</v>
      </c>
      <c r="AT139" s="486"/>
      <c r="AU139" s="486"/>
      <c r="AV139" s="486"/>
      <c r="AW139" s="486"/>
      <c r="AX139" s="486"/>
      <c r="AY139" s="486"/>
      <c r="AZ139" s="486"/>
      <c r="BA139" s="486"/>
      <c r="BB139" s="486"/>
      <c r="BC139" s="486"/>
      <c r="BD139" s="486"/>
      <c r="BE139" s="486"/>
      <c r="BF139" s="486"/>
      <c r="BG139" s="486"/>
      <c r="BH139" s="486"/>
      <c r="BI139" s="486"/>
      <c r="BJ139" s="486"/>
      <c r="BK139" s="486"/>
      <c r="BL139" s="486"/>
    </row>
    <row r="140" spans="1:64">
      <c r="A140" s="486" t="s">
        <v>569</v>
      </c>
      <c r="B140" s="486" t="s">
        <v>71</v>
      </c>
      <c r="C140" s="486" t="s">
        <v>190</v>
      </c>
      <c r="D140" s="486" t="s">
        <v>191</v>
      </c>
      <c r="E140" s="486" t="s">
        <v>67</v>
      </c>
      <c r="F140" s="486">
        <v>2010</v>
      </c>
      <c r="G140" s="486"/>
      <c r="H140" s="486">
        <v>155</v>
      </c>
      <c r="I140" s="486">
        <v>0.1</v>
      </c>
      <c r="J140" s="486"/>
      <c r="K140" s="486"/>
      <c r="L140" s="486" t="s">
        <v>66</v>
      </c>
      <c r="M140" s="486">
        <v>48</v>
      </c>
      <c r="N140" s="486">
        <v>1</v>
      </c>
      <c r="O140" s="486">
        <v>1000</v>
      </c>
      <c r="P140" s="486">
        <v>25</v>
      </c>
      <c r="Q140" s="486">
        <v>22.9</v>
      </c>
      <c r="R140" s="486">
        <v>6.76</v>
      </c>
      <c r="S140" s="486">
        <v>28.8</v>
      </c>
      <c r="T140" s="486">
        <v>7.51</v>
      </c>
      <c r="U140" s="486">
        <v>6</v>
      </c>
      <c r="V140" s="486">
        <v>-100.8</v>
      </c>
      <c r="W140" s="486">
        <v>-0.42</v>
      </c>
      <c r="X140" s="486">
        <v>600</v>
      </c>
      <c r="Y140" s="486">
        <v>5.5</v>
      </c>
      <c r="Z140" s="486">
        <v>150</v>
      </c>
      <c r="AA140" s="486">
        <v>0.34</v>
      </c>
      <c r="AB140" s="486"/>
      <c r="AC140" s="486"/>
      <c r="AD140" s="486"/>
      <c r="AE140" s="486"/>
      <c r="AF140" s="486"/>
      <c r="AG140" s="486"/>
      <c r="AH140" s="486"/>
      <c r="AI140" s="486">
        <v>1000</v>
      </c>
      <c r="AJ140" s="486">
        <v>5</v>
      </c>
      <c r="AK140" s="486">
        <v>-0.7</v>
      </c>
      <c r="AL140" s="486">
        <v>3.92</v>
      </c>
      <c r="AM140" s="486">
        <v>1324</v>
      </c>
      <c r="AN140" s="486">
        <v>982</v>
      </c>
      <c r="AO140" s="486">
        <v>40</v>
      </c>
      <c r="AP140" s="486">
        <v>16</v>
      </c>
      <c r="AQ140" s="486">
        <v>1.3</v>
      </c>
      <c r="AR140" s="486">
        <v>243.4</v>
      </c>
      <c r="AS140" s="486">
        <v>1.1679999999999999</v>
      </c>
      <c r="AT140" s="486"/>
      <c r="AU140" s="486"/>
      <c r="AV140" s="486"/>
      <c r="AW140" s="486"/>
      <c r="AX140" s="486"/>
      <c r="AY140" s="486"/>
      <c r="AZ140" s="486"/>
      <c r="BA140" s="486"/>
      <c r="BB140" s="486"/>
      <c r="BC140" s="486"/>
      <c r="BD140" s="486"/>
      <c r="BE140" s="486"/>
      <c r="BF140" s="486"/>
      <c r="BG140" s="486"/>
      <c r="BH140" s="486"/>
      <c r="BI140" s="486"/>
      <c r="BJ140" s="486"/>
      <c r="BK140" s="486"/>
      <c r="BL140" s="486"/>
    </row>
    <row r="141" spans="1:64">
      <c r="A141" s="486" t="s">
        <v>569</v>
      </c>
      <c r="B141" s="486" t="s">
        <v>71</v>
      </c>
      <c r="C141" s="486" t="s">
        <v>194</v>
      </c>
      <c r="D141" s="486" t="s">
        <v>195</v>
      </c>
      <c r="E141" s="486" t="s">
        <v>67</v>
      </c>
      <c r="F141" s="486">
        <v>2010</v>
      </c>
      <c r="G141" s="486"/>
      <c r="H141" s="486">
        <v>160</v>
      </c>
      <c r="I141" s="486">
        <v>0.1</v>
      </c>
      <c r="J141" s="486"/>
      <c r="K141" s="486"/>
      <c r="L141" s="486" t="s">
        <v>66</v>
      </c>
      <c r="M141" s="486">
        <v>48</v>
      </c>
      <c r="N141" s="486">
        <v>1</v>
      </c>
      <c r="O141" s="486">
        <v>1000</v>
      </c>
      <c r="P141" s="486">
        <v>25</v>
      </c>
      <c r="Q141" s="486">
        <v>23.1</v>
      </c>
      <c r="R141" s="486">
        <v>6.93</v>
      </c>
      <c r="S141" s="486">
        <v>28.9</v>
      </c>
      <c r="T141" s="486">
        <v>7.67</v>
      </c>
      <c r="U141" s="486">
        <v>5</v>
      </c>
      <c r="V141" s="486">
        <v>-101.1</v>
      </c>
      <c r="W141" s="486">
        <v>-0.43</v>
      </c>
      <c r="X141" s="486">
        <v>600</v>
      </c>
      <c r="Y141" s="486">
        <v>5.5</v>
      </c>
      <c r="Z141" s="486">
        <v>160</v>
      </c>
      <c r="AA141" s="486">
        <v>0.32</v>
      </c>
      <c r="AB141" s="486"/>
      <c r="AC141" s="486"/>
      <c r="AD141" s="486"/>
      <c r="AE141" s="486"/>
      <c r="AF141" s="486"/>
      <c r="AG141" s="486"/>
      <c r="AH141" s="486"/>
      <c r="AI141" s="486">
        <v>1000</v>
      </c>
      <c r="AJ141" s="486">
        <v>3</v>
      </c>
      <c r="AK141" s="486">
        <v>-0.7</v>
      </c>
      <c r="AL141" s="486">
        <v>3.92</v>
      </c>
      <c r="AM141" s="486">
        <v>1324</v>
      </c>
      <c r="AN141" s="486">
        <v>982</v>
      </c>
      <c r="AO141" s="486">
        <v>40</v>
      </c>
      <c r="AP141" s="486">
        <v>16</v>
      </c>
      <c r="AQ141" s="486">
        <v>1.3</v>
      </c>
      <c r="AR141" s="486">
        <v>243.4</v>
      </c>
      <c r="AS141" s="486">
        <v>1.1679999999999999</v>
      </c>
      <c r="AT141" s="486"/>
      <c r="AU141" s="486"/>
      <c r="AV141" s="486"/>
      <c r="AW141" s="486"/>
      <c r="AX141" s="486"/>
      <c r="AY141" s="486"/>
      <c r="AZ141" s="486"/>
      <c r="BA141" s="486"/>
      <c r="BB141" s="486"/>
      <c r="BC141" s="486"/>
      <c r="BD141" s="486"/>
      <c r="BE141" s="486"/>
      <c r="BF141" s="486"/>
      <c r="BG141" s="486"/>
      <c r="BH141" s="486"/>
      <c r="BI141" s="486"/>
      <c r="BJ141" s="486"/>
      <c r="BK141" s="486"/>
      <c r="BL141" s="486"/>
    </row>
    <row r="142" spans="1:64">
      <c r="A142" s="486" t="s">
        <v>569</v>
      </c>
      <c r="B142" s="486" t="s">
        <v>71</v>
      </c>
      <c r="C142" s="486" t="s">
        <v>196</v>
      </c>
      <c r="D142" s="486" t="s">
        <v>197</v>
      </c>
      <c r="E142" s="486" t="s">
        <v>67</v>
      </c>
      <c r="F142" s="486">
        <v>2011</v>
      </c>
      <c r="G142" s="486"/>
      <c r="H142" s="486">
        <v>160</v>
      </c>
      <c r="I142" s="486">
        <v>0.1</v>
      </c>
      <c r="J142" s="486"/>
      <c r="K142" s="486"/>
      <c r="L142" s="486" t="s">
        <v>66</v>
      </c>
      <c r="M142" s="486">
        <v>48</v>
      </c>
      <c r="N142" s="486">
        <v>1</v>
      </c>
      <c r="O142" s="486">
        <v>1000</v>
      </c>
      <c r="P142" s="486">
        <v>25</v>
      </c>
      <c r="Q142" s="486">
        <v>23.1</v>
      </c>
      <c r="R142" s="486">
        <v>6.93</v>
      </c>
      <c r="S142" s="486">
        <v>28.9</v>
      </c>
      <c r="T142" s="486">
        <v>7.67</v>
      </c>
      <c r="U142" s="486">
        <v>6.1</v>
      </c>
      <c r="V142" s="486">
        <v>-101.98</v>
      </c>
      <c r="W142" s="486">
        <v>-0.42</v>
      </c>
      <c r="X142" s="486">
        <v>600</v>
      </c>
      <c r="Y142" s="486">
        <v>5.5</v>
      </c>
      <c r="Z142" s="486">
        <v>160</v>
      </c>
      <c r="AA142" s="486">
        <v>0.32</v>
      </c>
      <c r="AB142" s="486"/>
      <c r="AC142" s="486"/>
      <c r="AD142" s="486"/>
      <c r="AE142" s="486"/>
      <c r="AF142" s="486"/>
      <c r="AG142" s="486"/>
      <c r="AH142" s="486"/>
      <c r="AI142" s="486">
        <v>1000</v>
      </c>
      <c r="AJ142" s="486">
        <v>5</v>
      </c>
      <c r="AK142" s="486">
        <v>-0.7</v>
      </c>
      <c r="AL142" s="486">
        <v>3.92</v>
      </c>
      <c r="AM142" s="486">
        <v>1324</v>
      </c>
      <c r="AN142" s="486">
        <v>982</v>
      </c>
      <c r="AO142" s="486">
        <v>40</v>
      </c>
      <c r="AP142" s="486">
        <v>16</v>
      </c>
      <c r="AQ142" s="486">
        <v>1.3</v>
      </c>
      <c r="AR142" s="486">
        <v>243.4</v>
      </c>
      <c r="AS142" s="486">
        <v>1.1679999999999999</v>
      </c>
      <c r="AT142" s="486"/>
      <c r="AU142" s="486"/>
      <c r="AV142" s="486"/>
      <c r="AW142" s="486"/>
      <c r="AX142" s="486"/>
      <c r="AY142" s="486"/>
      <c r="AZ142" s="486"/>
      <c r="BA142" s="486"/>
      <c r="BB142" s="486"/>
      <c r="BC142" s="486"/>
      <c r="BD142" s="486"/>
      <c r="BE142" s="486"/>
      <c r="BF142" s="486"/>
      <c r="BG142" s="486"/>
      <c r="BH142" s="486"/>
      <c r="BI142" s="486"/>
      <c r="BJ142" s="486"/>
      <c r="BK142" s="486"/>
      <c r="BL142" s="486"/>
    </row>
    <row r="143" spans="1:64">
      <c r="A143" s="486" t="s">
        <v>569</v>
      </c>
      <c r="B143" s="486" t="s">
        <v>71</v>
      </c>
      <c r="C143" s="486" t="s">
        <v>198</v>
      </c>
      <c r="D143" s="486" t="s">
        <v>199</v>
      </c>
      <c r="E143" s="486" t="s">
        <v>67</v>
      </c>
      <c r="F143" s="486">
        <v>2010</v>
      </c>
      <c r="G143" s="486"/>
      <c r="H143" s="486">
        <v>165</v>
      </c>
      <c r="I143" s="486">
        <v>0.1</v>
      </c>
      <c r="J143" s="486"/>
      <c r="K143" s="486"/>
      <c r="L143" s="486" t="s">
        <v>66</v>
      </c>
      <c r="M143" s="486">
        <v>48</v>
      </c>
      <c r="N143" s="486">
        <v>1</v>
      </c>
      <c r="O143" s="486">
        <v>1000</v>
      </c>
      <c r="P143" s="486">
        <v>25</v>
      </c>
      <c r="Q143" s="486">
        <v>23.1</v>
      </c>
      <c r="R143" s="486">
        <v>7.13</v>
      </c>
      <c r="S143" s="486">
        <v>29</v>
      </c>
      <c r="T143" s="486">
        <v>7.82</v>
      </c>
      <c r="U143" s="486">
        <v>5.0999999999999996</v>
      </c>
      <c r="V143" s="486">
        <v>-101.89</v>
      </c>
      <c r="W143" s="486">
        <v>-0.43</v>
      </c>
      <c r="X143" s="486">
        <v>700</v>
      </c>
      <c r="Y143" s="486">
        <v>5.5</v>
      </c>
      <c r="Z143" s="486">
        <v>170</v>
      </c>
      <c r="AA143" s="486">
        <v>0.31</v>
      </c>
      <c r="AB143" s="486"/>
      <c r="AC143" s="486"/>
      <c r="AD143" s="486"/>
      <c r="AE143" s="486"/>
      <c r="AF143" s="486"/>
      <c r="AG143" s="486"/>
      <c r="AH143" s="486"/>
      <c r="AI143" s="486">
        <v>1000</v>
      </c>
      <c r="AJ143" s="486">
        <v>3</v>
      </c>
      <c r="AK143" s="486">
        <v>-0.7</v>
      </c>
      <c r="AL143" s="486">
        <v>3.92</v>
      </c>
      <c r="AM143" s="486">
        <v>1324</v>
      </c>
      <c r="AN143" s="486">
        <v>982</v>
      </c>
      <c r="AO143" s="486">
        <v>40</v>
      </c>
      <c r="AP143" s="486">
        <v>16</v>
      </c>
      <c r="AQ143" s="486">
        <v>1.3</v>
      </c>
      <c r="AR143" s="486">
        <v>243.4</v>
      </c>
      <c r="AS143" s="486">
        <v>1.1679999999999999</v>
      </c>
      <c r="AT143" s="486"/>
      <c r="AU143" s="486"/>
      <c r="AV143" s="486"/>
      <c r="AW143" s="486"/>
      <c r="AX143" s="486"/>
      <c r="AY143" s="486"/>
      <c r="AZ143" s="486"/>
      <c r="BA143" s="486"/>
      <c r="BB143" s="486"/>
      <c r="BC143" s="486"/>
      <c r="BD143" s="486"/>
      <c r="BE143" s="486"/>
      <c r="BF143" s="486"/>
      <c r="BG143" s="486"/>
      <c r="BH143" s="486"/>
      <c r="BI143" s="486"/>
      <c r="BJ143" s="486"/>
      <c r="BK143" s="486"/>
      <c r="BL143" s="486"/>
    </row>
    <row r="144" spans="1:64">
      <c r="A144" s="486" t="s">
        <v>569</v>
      </c>
      <c r="B144" s="486" t="s">
        <v>71</v>
      </c>
      <c r="C144" s="486" t="s">
        <v>200</v>
      </c>
      <c r="D144" s="486" t="s">
        <v>201</v>
      </c>
      <c r="E144" s="486" t="s">
        <v>67</v>
      </c>
      <c r="F144" s="486">
        <v>2011</v>
      </c>
      <c r="G144" s="486"/>
      <c r="H144" s="486">
        <v>165</v>
      </c>
      <c r="I144" s="486">
        <v>0.1</v>
      </c>
      <c r="J144" s="486"/>
      <c r="K144" s="486"/>
      <c r="L144" s="486" t="s">
        <v>66</v>
      </c>
      <c r="M144" s="486">
        <v>48</v>
      </c>
      <c r="N144" s="486">
        <v>1</v>
      </c>
      <c r="O144" s="486">
        <v>1000</v>
      </c>
      <c r="P144" s="486">
        <v>25</v>
      </c>
      <c r="Q144" s="486">
        <v>23.1</v>
      </c>
      <c r="R144" s="486">
        <v>7.13</v>
      </c>
      <c r="S144" s="486">
        <v>29</v>
      </c>
      <c r="T144" s="486">
        <v>7.82</v>
      </c>
      <c r="U144" s="486">
        <v>6.3</v>
      </c>
      <c r="V144" s="486">
        <v>-103.29</v>
      </c>
      <c r="W144" s="486">
        <v>-0.42</v>
      </c>
      <c r="X144" s="486">
        <v>700</v>
      </c>
      <c r="Y144" s="486">
        <v>5.5</v>
      </c>
      <c r="Z144" s="486">
        <v>170</v>
      </c>
      <c r="AA144" s="486">
        <v>0.31</v>
      </c>
      <c r="AB144" s="486"/>
      <c r="AC144" s="486"/>
      <c r="AD144" s="486"/>
      <c r="AE144" s="486"/>
      <c r="AF144" s="486"/>
      <c r="AG144" s="486"/>
      <c r="AH144" s="486"/>
      <c r="AI144" s="486">
        <v>1000</v>
      </c>
      <c r="AJ144" s="486">
        <v>5</v>
      </c>
      <c r="AK144" s="486">
        <v>-0.7</v>
      </c>
      <c r="AL144" s="486">
        <v>3.92</v>
      </c>
      <c r="AM144" s="486">
        <v>1324</v>
      </c>
      <c r="AN144" s="486">
        <v>982</v>
      </c>
      <c r="AO144" s="486">
        <v>40</v>
      </c>
      <c r="AP144" s="486">
        <v>16</v>
      </c>
      <c r="AQ144" s="486">
        <v>1.3</v>
      </c>
      <c r="AR144" s="486">
        <v>243.4</v>
      </c>
      <c r="AS144" s="486">
        <v>1.1679999999999999</v>
      </c>
      <c r="AT144" s="486"/>
      <c r="AU144" s="486"/>
      <c r="AV144" s="486"/>
      <c r="AW144" s="486"/>
      <c r="AX144" s="486"/>
      <c r="AY144" s="486"/>
      <c r="AZ144" s="486"/>
      <c r="BA144" s="486"/>
      <c r="BB144" s="486"/>
      <c r="BC144" s="486"/>
      <c r="BD144" s="486"/>
      <c r="BE144" s="486"/>
      <c r="BF144" s="486"/>
      <c r="BG144" s="486"/>
      <c r="BH144" s="486"/>
      <c r="BI144" s="486"/>
      <c r="BJ144" s="486"/>
      <c r="BK144" s="486"/>
      <c r="BL144" s="486"/>
    </row>
    <row r="145" spans="1:64">
      <c r="A145" s="486" t="s">
        <v>569</v>
      </c>
      <c r="B145" s="486" t="s">
        <v>71</v>
      </c>
      <c r="C145" s="486" t="s">
        <v>202</v>
      </c>
      <c r="D145" s="486" t="s">
        <v>203</v>
      </c>
      <c r="E145" s="486" t="s">
        <v>67</v>
      </c>
      <c r="F145" s="486">
        <v>2010</v>
      </c>
      <c r="G145" s="486"/>
      <c r="H145" s="486">
        <v>170</v>
      </c>
      <c r="I145" s="486">
        <v>0.1</v>
      </c>
      <c r="J145" s="486"/>
      <c r="K145" s="486"/>
      <c r="L145" s="486" t="s">
        <v>66</v>
      </c>
      <c r="M145" s="486">
        <v>48</v>
      </c>
      <c r="N145" s="486">
        <v>1</v>
      </c>
      <c r="O145" s="486">
        <v>1000</v>
      </c>
      <c r="P145" s="486">
        <v>25</v>
      </c>
      <c r="Q145" s="486">
        <v>23.2</v>
      </c>
      <c r="R145" s="486">
        <v>7.32</v>
      </c>
      <c r="S145" s="486">
        <v>29.2</v>
      </c>
      <c r="T145" s="486">
        <v>7.92</v>
      </c>
      <c r="U145" s="486">
        <v>5.0999999999999996</v>
      </c>
      <c r="V145" s="486">
        <v>-103.5</v>
      </c>
      <c r="W145" s="486">
        <v>-0.43</v>
      </c>
      <c r="X145" s="486">
        <v>800</v>
      </c>
      <c r="Y145" s="486">
        <v>5.5</v>
      </c>
      <c r="Z145" s="486">
        <v>190</v>
      </c>
      <c r="AA145" s="486">
        <v>0.28000000000000003</v>
      </c>
      <c r="AB145" s="486"/>
      <c r="AC145" s="486"/>
      <c r="AD145" s="486"/>
      <c r="AE145" s="486"/>
      <c r="AF145" s="486"/>
      <c r="AG145" s="486"/>
      <c r="AH145" s="486"/>
      <c r="AI145" s="486">
        <v>1000</v>
      </c>
      <c r="AJ145" s="486">
        <v>3</v>
      </c>
      <c r="AK145" s="486">
        <v>-0.7</v>
      </c>
      <c r="AL145" s="486">
        <v>3.92</v>
      </c>
      <c r="AM145" s="486">
        <v>1324</v>
      </c>
      <c r="AN145" s="486">
        <v>982</v>
      </c>
      <c r="AO145" s="486">
        <v>40</v>
      </c>
      <c r="AP145" s="486">
        <v>16</v>
      </c>
      <c r="AQ145" s="486">
        <v>1.3</v>
      </c>
      <c r="AR145" s="486">
        <v>243.4</v>
      </c>
      <c r="AS145" s="486">
        <v>1.1679999999999999</v>
      </c>
      <c r="AT145" s="486"/>
      <c r="AU145" s="486"/>
      <c r="AV145" s="486"/>
      <c r="AW145" s="486"/>
      <c r="AX145" s="486"/>
      <c r="AY145" s="486"/>
      <c r="AZ145" s="486"/>
      <c r="BA145" s="486"/>
      <c r="BB145" s="486"/>
      <c r="BC145" s="486"/>
      <c r="BD145" s="486"/>
      <c r="BE145" s="486"/>
      <c r="BF145" s="486"/>
      <c r="BG145" s="486"/>
      <c r="BH145" s="486"/>
      <c r="BI145" s="486"/>
      <c r="BJ145" s="486"/>
      <c r="BK145" s="486"/>
      <c r="BL145" s="486"/>
    </row>
    <row r="146" spans="1:64">
      <c r="A146" s="486" t="s">
        <v>569</v>
      </c>
      <c r="B146" s="486" t="s">
        <v>71</v>
      </c>
      <c r="C146" s="486" t="s">
        <v>204</v>
      </c>
      <c r="D146" s="486" t="s">
        <v>205</v>
      </c>
      <c r="E146" s="486" t="s">
        <v>67</v>
      </c>
      <c r="F146" s="486">
        <v>2011</v>
      </c>
      <c r="G146" s="486"/>
      <c r="H146" s="486">
        <v>170</v>
      </c>
      <c r="I146" s="486">
        <v>0.1</v>
      </c>
      <c r="J146" s="486"/>
      <c r="K146" s="486"/>
      <c r="L146" s="486" t="s">
        <v>66</v>
      </c>
      <c r="M146" s="486">
        <v>48</v>
      </c>
      <c r="N146" s="486">
        <v>1</v>
      </c>
      <c r="O146" s="486">
        <v>1000</v>
      </c>
      <c r="P146" s="486">
        <v>25</v>
      </c>
      <c r="Q146" s="486">
        <v>23.2</v>
      </c>
      <c r="R146" s="486">
        <v>7.32</v>
      </c>
      <c r="S146" s="486">
        <v>29.2</v>
      </c>
      <c r="T146" s="486">
        <v>7.92</v>
      </c>
      <c r="U146" s="486">
        <v>6.3</v>
      </c>
      <c r="V146" s="486">
        <v>-104.63</v>
      </c>
      <c r="W146" s="486">
        <v>-0.42</v>
      </c>
      <c r="X146" s="486">
        <v>800</v>
      </c>
      <c r="Y146" s="486">
        <v>5.5</v>
      </c>
      <c r="Z146" s="486">
        <v>190</v>
      </c>
      <c r="AA146" s="486">
        <v>0.28000000000000003</v>
      </c>
      <c r="AB146" s="486"/>
      <c r="AC146" s="486"/>
      <c r="AD146" s="486"/>
      <c r="AE146" s="486"/>
      <c r="AF146" s="486"/>
      <c r="AG146" s="486"/>
      <c r="AH146" s="486"/>
      <c r="AI146" s="486">
        <v>1000</v>
      </c>
      <c r="AJ146" s="486">
        <v>5</v>
      </c>
      <c r="AK146" s="486">
        <v>-0.7</v>
      </c>
      <c r="AL146" s="486">
        <v>3.92</v>
      </c>
      <c r="AM146" s="486">
        <v>1324</v>
      </c>
      <c r="AN146" s="486">
        <v>982</v>
      </c>
      <c r="AO146" s="486">
        <v>40</v>
      </c>
      <c r="AP146" s="486">
        <v>16</v>
      </c>
      <c r="AQ146" s="486">
        <v>1.3</v>
      </c>
      <c r="AR146" s="486">
        <v>243.4</v>
      </c>
      <c r="AS146" s="486">
        <v>1.1679999999999999</v>
      </c>
      <c r="AT146" s="486"/>
      <c r="AU146" s="486"/>
      <c r="AV146" s="486"/>
      <c r="AW146" s="486"/>
      <c r="AX146" s="486"/>
      <c r="AY146" s="486"/>
      <c r="AZ146" s="486"/>
      <c r="BA146" s="486"/>
      <c r="BB146" s="486"/>
      <c r="BC146" s="486"/>
      <c r="BD146" s="486"/>
      <c r="BE146" s="486"/>
      <c r="BF146" s="486"/>
      <c r="BG146" s="486"/>
      <c r="BH146" s="486"/>
      <c r="BI146" s="486"/>
      <c r="BJ146" s="486"/>
      <c r="BK146" s="486"/>
      <c r="BL146" s="486"/>
    </row>
    <row r="147" spans="1:64">
      <c r="A147" s="486" t="s">
        <v>569</v>
      </c>
      <c r="B147" s="486" t="s">
        <v>71</v>
      </c>
      <c r="C147" s="486" t="s">
        <v>206</v>
      </c>
      <c r="D147" s="486" t="s">
        <v>207</v>
      </c>
      <c r="E147" s="486" t="s">
        <v>67</v>
      </c>
      <c r="F147" s="486">
        <v>2010</v>
      </c>
      <c r="G147" s="486"/>
      <c r="H147" s="486">
        <v>175</v>
      </c>
      <c r="I147" s="486">
        <v>0.1</v>
      </c>
      <c r="J147" s="486"/>
      <c r="K147" s="486"/>
      <c r="L147" s="486" t="s">
        <v>66</v>
      </c>
      <c r="M147" s="486">
        <v>48</v>
      </c>
      <c r="N147" s="486">
        <v>1</v>
      </c>
      <c r="O147" s="486">
        <v>1000</v>
      </c>
      <c r="P147" s="486">
        <v>25</v>
      </c>
      <c r="Q147" s="486">
        <v>23.4</v>
      </c>
      <c r="R147" s="486">
        <v>7.49</v>
      </c>
      <c r="S147" s="486">
        <v>29.3</v>
      </c>
      <c r="T147" s="486">
        <v>8.0399999999999991</v>
      </c>
      <c r="U147" s="486">
        <v>5.2</v>
      </c>
      <c r="V147" s="486">
        <v>-105.13</v>
      </c>
      <c r="W147" s="486">
        <v>-0.43</v>
      </c>
      <c r="X147" s="486">
        <v>900</v>
      </c>
      <c r="Y147" s="486">
        <v>5.5</v>
      </c>
      <c r="Z147" s="486">
        <v>220</v>
      </c>
      <c r="AA147" s="486">
        <v>0.24</v>
      </c>
      <c r="AB147" s="486"/>
      <c r="AC147" s="486"/>
      <c r="AD147" s="486"/>
      <c r="AE147" s="486"/>
      <c r="AF147" s="486"/>
      <c r="AG147" s="486"/>
      <c r="AH147" s="486"/>
      <c r="AI147" s="486">
        <v>1000</v>
      </c>
      <c r="AJ147" s="486">
        <v>3</v>
      </c>
      <c r="AK147" s="486">
        <v>-0.7</v>
      </c>
      <c r="AL147" s="486">
        <v>3.92</v>
      </c>
      <c r="AM147" s="486">
        <v>1324</v>
      </c>
      <c r="AN147" s="486">
        <v>982</v>
      </c>
      <c r="AO147" s="486">
        <v>40</v>
      </c>
      <c r="AP147" s="486">
        <v>16</v>
      </c>
      <c r="AQ147" s="486">
        <v>1.3</v>
      </c>
      <c r="AR147" s="486">
        <v>243.4</v>
      </c>
      <c r="AS147" s="486">
        <v>1.1679999999999999</v>
      </c>
      <c r="AT147" s="486"/>
      <c r="AU147" s="486"/>
      <c r="AV147" s="486"/>
      <c r="AW147" s="486"/>
      <c r="AX147" s="486"/>
      <c r="AY147" s="486"/>
      <c r="AZ147" s="486"/>
      <c r="BA147" s="486"/>
      <c r="BB147" s="486"/>
      <c r="BC147" s="486"/>
      <c r="BD147" s="486"/>
      <c r="BE147" s="486"/>
      <c r="BF147" s="486"/>
      <c r="BG147" s="486"/>
      <c r="BH147" s="486"/>
      <c r="BI147" s="486"/>
      <c r="BJ147" s="486"/>
      <c r="BK147" s="486"/>
      <c r="BL147" s="486"/>
    </row>
    <row r="148" spans="1:64">
      <c r="A148" s="486" t="s">
        <v>569</v>
      </c>
      <c r="B148" s="486" t="s">
        <v>71</v>
      </c>
      <c r="C148" s="486" t="s">
        <v>208</v>
      </c>
      <c r="D148" s="486" t="s">
        <v>209</v>
      </c>
      <c r="E148" s="486" t="s">
        <v>67</v>
      </c>
      <c r="F148" s="486">
        <v>2011</v>
      </c>
      <c r="G148" s="486"/>
      <c r="H148" s="486">
        <v>175</v>
      </c>
      <c r="I148" s="486">
        <v>0.1</v>
      </c>
      <c r="J148" s="486"/>
      <c r="K148" s="486"/>
      <c r="L148" s="486" t="s">
        <v>66</v>
      </c>
      <c r="M148" s="486">
        <v>48</v>
      </c>
      <c r="N148" s="486">
        <v>1</v>
      </c>
      <c r="O148" s="486">
        <v>1000</v>
      </c>
      <c r="P148" s="486">
        <v>25</v>
      </c>
      <c r="Q148" s="486">
        <v>23.4</v>
      </c>
      <c r="R148" s="486">
        <v>7.49</v>
      </c>
      <c r="S148" s="486">
        <v>29.3</v>
      </c>
      <c r="T148" s="486">
        <v>8.0399999999999991</v>
      </c>
      <c r="U148" s="486">
        <v>6.4</v>
      </c>
      <c r="V148" s="486">
        <v>-106.25</v>
      </c>
      <c r="W148" s="486">
        <v>-0.42</v>
      </c>
      <c r="X148" s="486">
        <v>900</v>
      </c>
      <c r="Y148" s="486">
        <v>5.5</v>
      </c>
      <c r="Z148" s="486">
        <v>220</v>
      </c>
      <c r="AA148" s="486">
        <v>0.24</v>
      </c>
      <c r="AB148" s="486"/>
      <c r="AC148" s="486"/>
      <c r="AD148" s="486"/>
      <c r="AE148" s="486"/>
      <c r="AF148" s="486"/>
      <c r="AG148" s="486"/>
      <c r="AH148" s="486"/>
      <c r="AI148" s="486">
        <v>1000</v>
      </c>
      <c r="AJ148" s="486">
        <v>5</v>
      </c>
      <c r="AK148" s="486">
        <v>-0.7</v>
      </c>
      <c r="AL148" s="486">
        <v>3.92</v>
      </c>
      <c r="AM148" s="486">
        <v>1324</v>
      </c>
      <c r="AN148" s="486">
        <v>982</v>
      </c>
      <c r="AO148" s="486">
        <v>40</v>
      </c>
      <c r="AP148" s="486">
        <v>16</v>
      </c>
      <c r="AQ148" s="486">
        <v>1.3</v>
      </c>
      <c r="AR148" s="486">
        <v>243.4</v>
      </c>
      <c r="AS148" s="486">
        <v>1.1679999999999999</v>
      </c>
      <c r="AT148" s="486"/>
      <c r="AU148" s="486"/>
      <c r="AV148" s="486"/>
      <c r="AW148" s="486"/>
      <c r="AX148" s="486"/>
      <c r="AY148" s="486"/>
      <c r="AZ148" s="486"/>
      <c r="BA148" s="486"/>
      <c r="BB148" s="486"/>
      <c r="BC148" s="486"/>
      <c r="BD148" s="486"/>
      <c r="BE148" s="486"/>
      <c r="BF148" s="486"/>
      <c r="BG148" s="486"/>
      <c r="BH148" s="486"/>
      <c r="BI148" s="486"/>
      <c r="BJ148" s="486"/>
      <c r="BK148" s="486"/>
      <c r="BL148" s="486"/>
    </row>
    <row r="149" spans="1:64">
      <c r="A149" s="486" t="s">
        <v>569</v>
      </c>
      <c r="B149" s="486" t="s">
        <v>71</v>
      </c>
      <c r="C149" s="486" t="s">
        <v>210</v>
      </c>
      <c r="D149" s="486" t="s">
        <v>211</v>
      </c>
      <c r="E149" s="486" t="s">
        <v>67</v>
      </c>
      <c r="F149" s="486">
        <v>2010</v>
      </c>
      <c r="G149" s="486"/>
      <c r="H149" s="486">
        <v>180</v>
      </c>
      <c r="I149" s="486">
        <v>0.1</v>
      </c>
      <c r="J149" s="486"/>
      <c r="K149" s="486"/>
      <c r="L149" s="486" t="s">
        <v>66</v>
      </c>
      <c r="M149" s="486">
        <v>48</v>
      </c>
      <c r="N149" s="486">
        <v>1</v>
      </c>
      <c r="O149" s="486">
        <v>1000</v>
      </c>
      <c r="P149" s="486">
        <v>25</v>
      </c>
      <c r="Q149" s="486">
        <v>23.5</v>
      </c>
      <c r="R149" s="486">
        <v>7.65</v>
      </c>
      <c r="S149" s="486">
        <v>29.4</v>
      </c>
      <c r="T149" s="486">
        <v>8.19</v>
      </c>
      <c r="U149" s="486">
        <v>5.3</v>
      </c>
      <c r="V149" s="486">
        <v>-106.02</v>
      </c>
      <c r="W149" s="486">
        <v>-0.43</v>
      </c>
      <c r="X149" s="486">
        <v>900</v>
      </c>
      <c r="Y149" s="486">
        <v>5.5</v>
      </c>
      <c r="Z149" s="486">
        <v>220</v>
      </c>
      <c r="AA149" s="486">
        <v>0.23</v>
      </c>
      <c r="AB149" s="486"/>
      <c r="AC149" s="486"/>
      <c r="AD149" s="486"/>
      <c r="AE149" s="486"/>
      <c r="AF149" s="486"/>
      <c r="AG149" s="486"/>
      <c r="AH149" s="486"/>
      <c r="AI149" s="486">
        <v>1000</v>
      </c>
      <c r="AJ149" s="486">
        <v>3</v>
      </c>
      <c r="AK149" s="486">
        <v>-0.7</v>
      </c>
      <c r="AL149" s="486">
        <v>3.92</v>
      </c>
      <c r="AM149" s="486">
        <v>1324</v>
      </c>
      <c r="AN149" s="486">
        <v>982</v>
      </c>
      <c r="AO149" s="486">
        <v>40</v>
      </c>
      <c r="AP149" s="486">
        <v>16</v>
      </c>
      <c r="AQ149" s="486">
        <v>1.3</v>
      </c>
      <c r="AR149" s="486">
        <v>243.4</v>
      </c>
      <c r="AS149" s="486">
        <v>1.1679999999999999</v>
      </c>
      <c r="AT149" s="486"/>
      <c r="AU149" s="486"/>
      <c r="AV149" s="486"/>
      <c r="AW149" s="486"/>
      <c r="AX149" s="486"/>
      <c r="AY149" s="486"/>
      <c r="AZ149" s="486"/>
      <c r="BA149" s="486"/>
      <c r="BB149" s="486"/>
      <c r="BC149" s="486"/>
      <c r="BD149" s="486"/>
      <c r="BE149" s="486"/>
      <c r="BF149" s="486"/>
      <c r="BG149" s="486"/>
      <c r="BH149" s="486"/>
      <c r="BI149" s="486"/>
      <c r="BJ149" s="486"/>
      <c r="BK149" s="486"/>
      <c r="BL149" s="486"/>
    </row>
    <row r="150" spans="1:64">
      <c r="A150" s="486" t="s">
        <v>569</v>
      </c>
      <c r="B150" s="486" t="s">
        <v>71</v>
      </c>
      <c r="C150" s="486" t="s">
        <v>212</v>
      </c>
      <c r="D150" s="486" t="s">
        <v>213</v>
      </c>
      <c r="E150" s="486" t="s">
        <v>67</v>
      </c>
      <c r="F150" s="486">
        <v>2011</v>
      </c>
      <c r="G150" s="486"/>
      <c r="H150" s="486">
        <v>180</v>
      </c>
      <c r="I150" s="486">
        <v>0.1</v>
      </c>
      <c r="J150" s="486"/>
      <c r="K150" s="486"/>
      <c r="L150" s="486" t="s">
        <v>66</v>
      </c>
      <c r="M150" s="486">
        <v>48</v>
      </c>
      <c r="N150" s="486">
        <v>1</v>
      </c>
      <c r="O150" s="486">
        <v>1000</v>
      </c>
      <c r="P150" s="486">
        <v>25</v>
      </c>
      <c r="Q150" s="486">
        <v>23.5</v>
      </c>
      <c r="R150" s="486">
        <v>7.65</v>
      </c>
      <c r="S150" s="486">
        <v>29.4</v>
      </c>
      <c r="T150" s="486">
        <v>8.19</v>
      </c>
      <c r="U150" s="486">
        <v>6.6</v>
      </c>
      <c r="V150" s="486">
        <v>-107.74</v>
      </c>
      <c r="W150" s="486">
        <v>-0.42</v>
      </c>
      <c r="X150" s="486">
        <v>900</v>
      </c>
      <c r="Y150" s="486">
        <v>5.5</v>
      </c>
      <c r="Z150" s="486">
        <v>220</v>
      </c>
      <c r="AA150" s="486">
        <v>0.23</v>
      </c>
      <c r="AB150" s="486"/>
      <c r="AC150" s="486"/>
      <c r="AD150" s="486"/>
      <c r="AE150" s="486"/>
      <c r="AF150" s="486"/>
      <c r="AG150" s="486"/>
      <c r="AH150" s="486"/>
      <c r="AI150" s="486">
        <v>1000</v>
      </c>
      <c r="AJ150" s="486">
        <v>5</v>
      </c>
      <c r="AK150" s="486">
        <v>-0.7</v>
      </c>
      <c r="AL150" s="486">
        <v>3.92</v>
      </c>
      <c r="AM150" s="486">
        <v>1324</v>
      </c>
      <c r="AN150" s="486">
        <v>982</v>
      </c>
      <c r="AO150" s="486">
        <v>40</v>
      </c>
      <c r="AP150" s="486">
        <v>16</v>
      </c>
      <c r="AQ150" s="486">
        <v>1.3</v>
      </c>
      <c r="AR150" s="486">
        <v>243.4</v>
      </c>
      <c r="AS150" s="486">
        <v>1.1679999999999999</v>
      </c>
      <c r="AT150" s="486"/>
      <c r="AU150" s="486"/>
      <c r="AV150" s="486"/>
      <c r="AW150" s="486"/>
      <c r="AX150" s="486"/>
      <c r="AY150" s="486"/>
      <c r="AZ150" s="486"/>
      <c r="BA150" s="486"/>
      <c r="BB150" s="486"/>
      <c r="BC150" s="486"/>
      <c r="BD150" s="486"/>
      <c r="BE150" s="486"/>
      <c r="BF150" s="486"/>
      <c r="BG150" s="486"/>
      <c r="BH150" s="486"/>
      <c r="BI150" s="486"/>
      <c r="BJ150" s="486"/>
      <c r="BK150" s="486"/>
      <c r="BL150" s="486"/>
    </row>
    <row r="151" spans="1:64">
      <c r="A151" s="486" t="s">
        <v>569</v>
      </c>
      <c r="B151" s="486" t="s">
        <v>71</v>
      </c>
      <c r="C151" s="486" t="s">
        <v>216</v>
      </c>
      <c r="D151" s="486" t="s">
        <v>217</v>
      </c>
      <c r="E151" s="486" t="s">
        <v>67</v>
      </c>
      <c r="F151" s="486">
        <v>2010</v>
      </c>
      <c r="G151" s="486"/>
      <c r="H151" s="486">
        <v>185</v>
      </c>
      <c r="I151" s="486">
        <v>0.1</v>
      </c>
      <c r="J151" s="486"/>
      <c r="K151" s="486"/>
      <c r="L151" s="486" t="s">
        <v>66</v>
      </c>
      <c r="M151" s="486">
        <v>60</v>
      </c>
      <c r="N151" s="486">
        <v>1</v>
      </c>
      <c r="O151" s="486">
        <v>1000</v>
      </c>
      <c r="P151" s="486">
        <v>25</v>
      </c>
      <c r="Q151" s="486">
        <v>28.5</v>
      </c>
      <c r="R151" s="486">
        <v>6.49</v>
      </c>
      <c r="S151" s="486">
        <v>35.9</v>
      </c>
      <c r="T151" s="486">
        <v>7.27</v>
      </c>
      <c r="U151" s="486">
        <v>5.8</v>
      </c>
      <c r="V151" s="486">
        <v>-124.53</v>
      </c>
      <c r="W151" s="486">
        <v>-0.42</v>
      </c>
      <c r="X151" s="486">
        <v>700</v>
      </c>
      <c r="Y151" s="486">
        <v>5.5</v>
      </c>
      <c r="Z151" s="486">
        <v>180</v>
      </c>
      <c r="AA151" s="486">
        <v>0.46</v>
      </c>
      <c r="AB151" s="486"/>
      <c r="AC151" s="486"/>
      <c r="AD151" s="486"/>
      <c r="AE151" s="486"/>
      <c r="AF151" s="486"/>
      <c r="AG151" s="486"/>
      <c r="AH151" s="486"/>
      <c r="AI151" s="486">
        <v>1000</v>
      </c>
      <c r="AJ151" s="486">
        <v>5</v>
      </c>
      <c r="AK151" s="486">
        <v>-0.7</v>
      </c>
      <c r="AL151" s="486">
        <v>3.92</v>
      </c>
      <c r="AM151" s="486">
        <v>1638</v>
      </c>
      <c r="AN151" s="486">
        <v>982</v>
      </c>
      <c r="AO151" s="486">
        <v>40</v>
      </c>
      <c r="AP151" s="486">
        <v>19.2</v>
      </c>
      <c r="AQ151" s="486">
        <v>1.609</v>
      </c>
      <c r="AR151" s="486">
        <v>243.4</v>
      </c>
      <c r="AS151" s="486">
        <v>1.46</v>
      </c>
      <c r="AT151" s="486"/>
      <c r="AU151" s="486"/>
      <c r="AV151" s="486"/>
      <c r="AW151" s="486"/>
      <c r="AX151" s="486"/>
      <c r="AY151" s="486"/>
      <c r="AZ151" s="486"/>
      <c r="BA151" s="486"/>
      <c r="BB151" s="486"/>
      <c r="BC151" s="486"/>
      <c r="BD151" s="486"/>
      <c r="BE151" s="486"/>
      <c r="BF151" s="486"/>
      <c r="BG151" s="486"/>
      <c r="BH151" s="486"/>
      <c r="BI151" s="486"/>
      <c r="BJ151" s="486"/>
      <c r="BK151" s="486"/>
      <c r="BL151" s="486"/>
    </row>
    <row r="152" spans="1:64">
      <c r="A152" s="486" t="s">
        <v>569</v>
      </c>
      <c r="B152" s="486" t="s">
        <v>71</v>
      </c>
      <c r="C152" s="486" t="s">
        <v>218</v>
      </c>
      <c r="D152" s="486" t="s">
        <v>219</v>
      </c>
      <c r="E152" s="486" t="s">
        <v>67</v>
      </c>
      <c r="F152" s="486">
        <v>2011</v>
      </c>
      <c r="G152" s="486"/>
      <c r="H152" s="486">
        <v>185</v>
      </c>
      <c r="I152" s="486">
        <v>0.1</v>
      </c>
      <c r="J152" s="486"/>
      <c r="K152" s="486"/>
      <c r="L152" s="486" t="s">
        <v>66</v>
      </c>
      <c r="M152" s="486">
        <v>48</v>
      </c>
      <c r="N152" s="486">
        <v>1</v>
      </c>
      <c r="O152" s="486">
        <v>1000</v>
      </c>
      <c r="P152" s="486">
        <v>25</v>
      </c>
      <c r="Q152" s="486">
        <v>23.7</v>
      </c>
      <c r="R152" s="486">
        <v>7.82</v>
      </c>
      <c r="S152" s="486">
        <v>29.4</v>
      </c>
      <c r="T152" s="486">
        <v>8.39</v>
      </c>
      <c r="U152" s="486">
        <v>6.7</v>
      </c>
      <c r="V152" s="486">
        <v>-108.7</v>
      </c>
      <c r="W152" s="486">
        <v>-0.42</v>
      </c>
      <c r="X152" s="486">
        <v>800</v>
      </c>
      <c r="Y152" s="486">
        <v>5.5</v>
      </c>
      <c r="Z152" s="486">
        <v>200</v>
      </c>
      <c r="AA152" s="486">
        <v>0.2</v>
      </c>
      <c r="AB152" s="486"/>
      <c r="AC152" s="486"/>
      <c r="AD152" s="486"/>
      <c r="AE152" s="486"/>
      <c r="AF152" s="486"/>
      <c r="AG152" s="486"/>
      <c r="AH152" s="486"/>
      <c r="AI152" s="486">
        <v>1000</v>
      </c>
      <c r="AJ152" s="486">
        <v>5</v>
      </c>
      <c r="AK152" s="486">
        <v>-0.7</v>
      </c>
      <c r="AL152" s="486">
        <v>3.92</v>
      </c>
      <c r="AM152" s="486">
        <v>1324</v>
      </c>
      <c r="AN152" s="486">
        <v>982</v>
      </c>
      <c r="AO152" s="486">
        <v>40</v>
      </c>
      <c r="AP152" s="486">
        <v>16</v>
      </c>
      <c r="AQ152" s="486">
        <v>1.3</v>
      </c>
      <c r="AR152" s="486">
        <v>243.4</v>
      </c>
      <c r="AS152" s="486">
        <v>1.1679999999999999</v>
      </c>
      <c r="AT152" s="486"/>
      <c r="AU152" s="486"/>
      <c r="AV152" s="486"/>
      <c r="AW152" s="486"/>
      <c r="AX152" s="486"/>
      <c r="AY152" s="486"/>
      <c r="AZ152" s="486"/>
      <c r="BA152" s="486"/>
      <c r="BB152" s="486"/>
      <c r="BC152" s="486"/>
      <c r="BD152" s="486"/>
      <c r="BE152" s="486"/>
      <c r="BF152" s="486"/>
      <c r="BG152" s="486"/>
      <c r="BH152" s="486"/>
      <c r="BI152" s="486"/>
      <c r="BJ152" s="486"/>
      <c r="BK152" s="486"/>
      <c r="BL152" s="486"/>
    </row>
    <row r="153" spans="1:64">
      <c r="A153" s="486" t="s">
        <v>569</v>
      </c>
      <c r="B153" s="486" t="s">
        <v>71</v>
      </c>
      <c r="C153" s="486" t="s">
        <v>220</v>
      </c>
      <c r="D153" s="486" t="s">
        <v>221</v>
      </c>
      <c r="E153" s="486" t="s">
        <v>67</v>
      </c>
      <c r="F153" s="486">
        <v>2010</v>
      </c>
      <c r="G153" s="486"/>
      <c r="H153" s="486">
        <v>190</v>
      </c>
      <c r="I153" s="486">
        <v>0.1</v>
      </c>
      <c r="J153" s="486"/>
      <c r="K153" s="486"/>
      <c r="L153" s="486" t="s">
        <v>66</v>
      </c>
      <c r="M153" s="486">
        <v>48</v>
      </c>
      <c r="N153" s="486">
        <v>1</v>
      </c>
      <c r="O153" s="486">
        <v>1000</v>
      </c>
      <c r="P153" s="486">
        <v>25</v>
      </c>
      <c r="Q153" s="486">
        <v>23.9</v>
      </c>
      <c r="R153" s="486">
        <v>7.95</v>
      </c>
      <c r="S153" s="486">
        <v>29.6</v>
      </c>
      <c r="T153" s="486">
        <v>8.5</v>
      </c>
      <c r="U153" s="486">
        <v>5.5</v>
      </c>
      <c r="V153" s="486">
        <v>-109.13</v>
      </c>
      <c r="W153" s="486">
        <v>-0.43</v>
      </c>
      <c r="X153" s="486">
        <v>900</v>
      </c>
      <c r="Y153" s="486">
        <v>5.5</v>
      </c>
      <c r="Z153" s="486">
        <v>220</v>
      </c>
      <c r="AA153" s="486">
        <v>0.19</v>
      </c>
      <c r="AB153" s="486"/>
      <c r="AC153" s="486"/>
      <c r="AD153" s="486"/>
      <c r="AE153" s="486"/>
      <c r="AF153" s="486"/>
      <c r="AG153" s="486"/>
      <c r="AH153" s="486"/>
      <c r="AI153" s="486">
        <v>1000</v>
      </c>
      <c r="AJ153" s="486">
        <v>3</v>
      </c>
      <c r="AK153" s="486">
        <v>-0.7</v>
      </c>
      <c r="AL153" s="486">
        <v>3.92</v>
      </c>
      <c r="AM153" s="486">
        <v>1324</v>
      </c>
      <c r="AN153" s="486">
        <v>982</v>
      </c>
      <c r="AO153" s="486">
        <v>40</v>
      </c>
      <c r="AP153" s="486">
        <v>16</v>
      </c>
      <c r="AQ153" s="486">
        <v>1.3</v>
      </c>
      <c r="AR153" s="486">
        <v>243.4</v>
      </c>
      <c r="AS153" s="486">
        <v>1.1679999999999999</v>
      </c>
      <c r="AT153" s="486"/>
      <c r="AU153" s="486"/>
      <c r="AV153" s="486"/>
      <c r="AW153" s="486"/>
      <c r="AX153" s="486"/>
      <c r="AY153" s="486"/>
      <c r="AZ153" s="486"/>
      <c r="BA153" s="486"/>
      <c r="BB153" s="486"/>
      <c r="BC153" s="486"/>
      <c r="BD153" s="486"/>
      <c r="BE153" s="486"/>
      <c r="BF153" s="486"/>
      <c r="BG153" s="486"/>
      <c r="BH153" s="486"/>
      <c r="BI153" s="486"/>
      <c r="BJ153" s="486"/>
      <c r="BK153" s="486"/>
      <c r="BL153" s="486"/>
    </row>
    <row r="154" spans="1:64">
      <c r="A154" s="486" t="s">
        <v>569</v>
      </c>
      <c r="B154" s="486" t="s">
        <v>71</v>
      </c>
      <c r="C154" s="486" t="s">
        <v>222</v>
      </c>
      <c r="D154" s="486" t="s">
        <v>223</v>
      </c>
      <c r="E154" s="486" t="s">
        <v>67</v>
      </c>
      <c r="F154" s="486">
        <v>2011</v>
      </c>
      <c r="G154" s="486"/>
      <c r="H154" s="486">
        <v>190</v>
      </c>
      <c r="I154" s="486">
        <v>0.1</v>
      </c>
      <c r="J154" s="486"/>
      <c r="K154" s="486"/>
      <c r="L154" s="486" t="s">
        <v>66</v>
      </c>
      <c r="M154" s="486">
        <v>48</v>
      </c>
      <c r="N154" s="486">
        <v>1</v>
      </c>
      <c r="O154" s="486">
        <v>1000</v>
      </c>
      <c r="P154" s="486">
        <v>25</v>
      </c>
      <c r="Q154" s="486">
        <v>23.9</v>
      </c>
      <c r="R154" s="486">
        <v>7.95</v>
      </c>
      <c r="S154" s="486">
        <v>29.6</v>
      </c>
      <c r="T154" s="486">
        <v>8.5</v>
      </c>
      <c r="U154" s="486">
        <v>6.8</v>
      </c>
      <c r="V154" s="486">
        <v>-110.26</v>
      </c>
      <c r="W154" s="486">
        <v>-0.42</v>
      </c>
      <c r="X154" s="486">
        <v>900</v>
      </c>
      <c r="Y154" s="486">
        <v>5.5</v>
      </c>
      <c r="Z154" s="486">
        <v>220</v>
      </c>
      <c r="AA154" s="486">
        <v>0.19</v>
      </c>
      <c r="AB154" s="486"/>
      <c r="AC154" s="486"/>
      <c r="AD154" s="486"/>
      <c r="AE154" s="486"/>
      <c r="AF154" s="486"/>
      <c r="AG154" s="486"/>
      <c r="AH154" s="486"/>
      <c r="AI154" s="486">
        <v>1000</v>
      </c>
      <c r="AJ154" s="486">
        <v>5</v>
      </c>
      <c r="AK154" s="486">
        <v>-0.7</v>
      </c>
      <c r="AL154" s="486">
        <v>3.92</v>
      </c>
      <c r="AM154" s="486">
        <v>1324</v>
      </c>
      <c r="AN154" s="486">
        <v>982</v>
      </c>
      <c r="AO154" s="486">
        <v>40</v>
      </c>
      <c r="AP154" s="486">
        <v>16</v>
      </c>
      <c r="AQ154" s="486">
        <v>1.3</v>
      </c>
      <c r="AR154" s="486">
        <v>243.4</v>
      </c>
      <c r="AS154" s="486">
        <v>1.1679999999999999</v>
      </c>
      <c r="AT154" s="486"/>
      <c r="AU154" s="486"/>
      <c r="AV154" s="486"/>
      <c r="AW154" s="486"/>
      <c r="AX154" s="486"/>
      <c r="AY154" s="486"/>
      <c r="AZ154" s="486"/>
      <c r="BA154" s="486"/>
      <c r="BB154" s="486"/>
      <c r="BC154" s="486"/>
      <c r="BD154" s="486"/>
      <c r="BE154" s="486"/>
      <c r="BF154" s="486"/>
      <c r="BG154" s="486"/>
      <c r="BH154" s="486"/>
      <c r="BI154" s="486"/>
      <c r="BJ154" s="486"/>
      <c r="BK154" s="486"/>
      <c r="BL154" s="486"/>
    </row>
    <row r="155" spans="1:64">
      <c r="A155" s="486" t="s">
        <v>569</v>
      </c>
      <c r="B155" s="486" t="s">
        <v>71</v>
      </c>
      <c r="C155" s="486" t="s">
        <v>224</v>
      </c>
      <c r="D155" s="486" t="s">
        <v>225</v>
      </c>
      <c r="E155" s="486" t="s">
        <v>67</v>
      </c>
      <c r="F155" s="486">
        <v>2011</v>
      </c>
      <c r="G155" s="486"/>
      <c r="H155" s="486">
        <v>195</v>
      </c>
      <c r="I155" s="486">
        <v>0.1</v>
      </c>
      <c r="J155" s="486"/>
      <c r="K155" s="486"/>
      <c r="L155" s="486" t="s">
        <v>66</v>
      </c>
      <c r="M155" s="486">
        <v>48</v>
      </c>
      <c r="N155" s="486">
        <v>1</v>
      </c>
      <c r="O155" s="486">
        <v>1000</v>
      </c>
      <c r="P155" s="486">
        <v>25</v>
      </c>
      <c r="Q155" s="486">
        <v>24</v>
      </c>
      <c r="R155" s="486">
        <v>8.1300000000000008</v>
      </c>
      <c r="S155" s="486">
        <v>29.6</v>
      </c>
      <c r="T155" s="486">
        <v>8.69</v>
      </c>
      <c r="U155" s="486">
        <v>5.0999999999999996</v>
      </c>
      <c r="V155" s="486">
        <v>-107.43</v>
      </c>
      <c r="W155" s="486">
        <v>-0.43</v>
      </c>
      <c r="X155" s="486">
        <v>1000</v>
      </c>
      <c r="Y155" s="486">
        <v>5.5</v>
      </c>
      <c r="Z155" s="486">
        <v>220</v>
      </c>
      <c r="AA155" s="486">
        <v>0.18</v>
      </c>
      <c r="AB155" s="486"/>
      <c r="AC155" s="486"/>
      <c r="AD155" s="486"/>
      <c r="AE155" s="486"/>
      <c r="AF155" s="486"/>
      <c r="AG155" s="486"/>
      <c r="AH155" s="486"/>
      <c r="AI155" s="486">
        <v>1000</v>
      </c>
      <c r="AJ155" s="486">
        <v>3</v>
      </c>
      <c r="AK155" s="486">
        <v>-0.7</v>
      </c>
      <c r="AL155" s="486">
        <v>10.27</v>
      </c>
      <c r="AM155" s="486">
        <v>1324</v>
      </c>
      <c r="AN155" s="486">
        <v>982</v>
      </c>
      <c r="AO155" s="486">
        <v>40</v>
      </c>
      <c r="AP155" s="486">
        <v>16</v>
      </c>
      <c r="AQ155" s="486">
        <v>1.3</v>
      </c>
      <c r="AR155" s="486">
        <v>243.4</v>
      </c>
      <c r="AS155" s="486">
        <v>1.1679999999999999</v>
      </c>
      <c r="AT155" s="486"/>
      <c r="AU155" s="486"/>
      <c r="AV155" s="486"/>
      <c r="AW155" s="486"/>
      <c r="AX155" s="486"/>
      <c r="AY155" s="486"/>
      <c r="AZ155" s="486"/>
      <c r="BA155" s="486"/>
      <c r="BB155" s="486"/>
      <c r="BC155" s="486"/>
      <c r="BD155" s="486"/>
      <c r="BE155" s="486"/>
      <c r="BF155" s="486"/>
      <c r="BG155" s="486"/>
      <c r="BH155" s="486"/>
      <c r="BI155" s="486"/>
      <c r="BJ155" s="486"/>
      <c r="BK155" s="486"/>
      <c r="BL155" s="486"/>
    </row>
    <row r="156" spans="1:64">
      <c r="A156" s="486" t="s">
        <v>569</v>
      </c>
      <c r="B156" s="486" t="s">
        <v>71</v>
      </c>
      <c r="C156" s="486" t="s">
        <v>226</v>
      </c>
      <c r="D156" s="486" t="s">
        <v>227</v>
      </c>
      <c r="E156" s="486" t="s">
        <v>69</v>
      </c>
      <c r="F156" s="486">
        <v>2012</v>
      </c>
      <c r="G156" s="486"/>
      <c r="H156" s="486">
        <v>195</v>
      </c>
      <c r="I156" s="486">
        <v>0.1</v>
      </c>
      <c r="J156" s="486"/>
      <c r="K156" s="486"/>
      <c r="L156" s="486" t="s">
        <v>66</v>
      </c>
      <c r="M156" s="486">
        <v>48</v>
      </c>
      <c r="N156" s="486">
        <v>1</v>
      </c>
      <c r="O156" s="486">
        <v>1000</v>
      </c>
      <c r="P156" s="486">
        <v>25</v>
      </c>
      <c r="Q156" s="486">
        <v>24</v>
      </c>
      <c r="R156" s="486">
        <v>8.1300000000000008</v>
      </c>
      <c r="S156" s="486">
        <v>29.6</v>
      </c>
      <c r="T156" s="486">
        <v>8.69</v>
      </c>
      <c r="U156" s="486">
        <v>5.0999999999999996</v>
      </c>
      <c r="V156" s="486">
        <v>-107.43</v>
      </c>
      <c r="W156" s="486">
        <v>-0.43</v>
      </c>
      <c r="X156" s="486">
        <v>1000</v>
      </c>
      <c r="Y156" s="486">
        <v>5.5</v>
      </c>
      <c r="Z156" s="486">
        <v>220</v>
      </c>
      <c r="AA156" s="486">
        <v>0.18</v>
      </c>
      <c r="AB156" s="486"/>
      <c r="AC156" s="486"/>
      <c r="AD156" s="486"/>
      <c r="AE156" s="486"/>
      <c r="AF156" s="486"/>
      <c r="AG156" s="486"/>
      <c r="AH156" s="486"/>
      <c r="AI156" s="486">
        <v>1000</v>
      </c>
      <c r="AJ156" s="486">
        <v>3</v>
      </c>
      <c r="AK156" s="486">
        <v>-0.7</v>
      </c>
      <c r="AL156" s="486">
        <v>10.27</v>
      </c>
      <c r="AM156" s="486">
        <v>1324</v>
      </c>
      <c r="AN156" s="486">
        <v>982</v>
      </c>
      <c r="AO156" s="486">
        <v>40</v>
      </c>
      <c r="AP156" s="486">
        <v>16</v>
      </c>
      <c r="AQ156" s="486">
        <v>1.3</v>
      </c>
      <c r="AR156" s="486">
        <v>243.4</v>
      </c>
      <c r="AS156" s="486">
        <v>1.1679999999999999</v>
      </c>
      <c r="AT156" s="486"/>
      <c r="AU156" s="486"/>
      <c r="AV156" s="486"/>
      <c r="AW156" s="486"/>
      <c r="AX156" s="486"/>
      <c r="AY156" s="486"/>
      <c r="AZ156" s="486"/>
      <c r="BA156" s="486"/>
      <c r="BB156" s="486"/>
      <c r="BC156" s="486"/>
      <c r="BD156" s="486"/>
      <c r="BE156" s="486"/>
      <c r="BF156" s="486"/>
      <c r="BG156" s="486"/>
      <c r="BH156" s="486"/>
      <c r="BI156" s="486"/>
      <c r="BJ156" s="486"/>
      <c r="BK156" s="486"/>
      <c r="BL156" s="486"/>
    </row>
    <row r="157" spans="1:64">
      <c r="A157" s="486" t="s">
        <v>569</v>
      </c>
      <c r="B157" s="486" t="s">
        <v>71</v>
      </c>
      <c r="C157" s="486" t="s">
        <v>228</v>
      </c>
      <c r="D157" s="486" t="s">
        <v>229</v>
      </c>
      <c r="E157" s="486" t="s">
        <v>67</v>
      </c>
      <c r="F157" s="486">
        <v>2011</v>
      </c>
      <c r="G157" s="486"/>
      <c r="H157" s="486">
        <v>200</v>
      </c>
      <c r="I157" s="486">
        <v>0.1</v>
      </c>
      <c r="J157" s="486"/>
      <c r="K157" s="486"/>
      <c r="L157" s="486" t="s">
        <v>66</v>
      </c>
      <c r="M157" s="486">
        <v>48</v>
      </c>
      <c r="N157" s="486">
        <v>1</v>
      </c>
      <c r="O157" s="486">
        <v>1000</v>
      </c>
      <c r="P157" s="486">
        <v>25</v>
      </c>
      <c r="Q157" s="486">
        <v>24.1</v>
      </c>
      <c r="R157" s="486">
        <v>8.3000000000000007</v>
      </c>
      <c r="S157" s="486">
        <v>29.8</v>
      </c>
      <c r="T157" s="486">
        <v>8.8699999999999992</v>
      </c>
      <c r="U157" s="486">
        <v>5.3</v>
      </c>
      <c r="V157" s="486">
        <v>-108.26</v>
      </c>
      <c r="W157" s="486">
        <v>-0.43</v>
      </c>
      <c r="X157" s="486">
        <v>1000</v>
      </c>
      <c r="Y157" s="486">
        <v>5.5</v>
      </c>
      <c r="Z157" s="486">
        <v>220</v>
      </c>
      <c r="AA157" s="486">
        <v>0.18</v>
      </c>
      <c r="AB157" s="486"/>
      <c r="AC157" s="486"/>
      <c r="AD157" s="486"/>
      <c r="AE157" s="486"/>
      <c r="AF157" s="486"/>
      <c r="AG157" s="486"/>
      <c r="AH157" s="486"/>
      <c r="AI157" s="486">
        <v>1000</v>
      </c>
      <c r="AJ157" s="486">
        <v>3</v>
      </c>
      <c r="AK157" s="486">
        <v>-0.7</v>
      </c>
      <c r="AL157" s="486">
        <v>10.49</v>
      </c>
      <c r="AM157" s="486">
        <v>1324</v>
      </c>
      <c r="AN157" s="486">
        <v>982</v>
      </c>
      <c r="AO157" s="486">
        <v>40</v>
      </c>
      <c r="AP157" s="486">
        <v>16</v>
      </c>
      <c r="AQ157" s="486">
        <v>1.3</v>
      </c>
      <c r="AR157" s="486">
        <v>243.4</v>
      </c>
      <c r="AS157" s="486">
        <v>1.1679999999999999</v>
      </c>
      <c r="AT157" s="486"/>
      <c r="AU157" s="486"/>
      <c r="AV157" s="486"/>
      <c r="AW157" s="486"/>
      <c r="AX157" s="486"/>
      <c r="AY157" s="486"/>
      <c r="AZ157" s="486"/>
      <c r="BA157" s="486"/>
      <c r="BB157" s="486"/>
      <c r="BC157" s="486"/>
      <c r="BD157" s="486"/>
      <c r="BE157" s="486"/>
      <c r="BF157" s="486"/>
      <c r="BG157" s="486"/>
      <c r="BH157" s="486"/>
      <c r="BI157" s="486"/>
      <c r="BJ157" s="486"/>
      <c r="BK157" s="486"/>
      <c r="BL157" s="486"/>
    </row>
    <row r="158" spans="1:64">
      <c r="A158" s="486" t="s">
        <v>569</v>
      </c>
      <c r="B158" s="486" t="s">
        <v>71</v>
      </c>
      <c r="C158" s="486" t="s">
        <v>230</v>
      </c>
      <c r="D158" s="486" t="s">
        <v>231</v>
      </c>
      <c r="E158" s="486" t="s">
        <v>67</v>
      </c>
      <c r="F158" s="486">
        <v>2011</v>
      </c>
      <c r="G158" s="486"/>
      <c r="H158" s="486">
        <v>200</v>
      </c>
      <c r="I158" s="486">
        <v>0.1</v>
      </c>
      <c r="J158" s="486"/>
      <c r="K158" s="486"/>
      <c r="L158" s="486" t="s">
        <v>66</v>
      </c>
      <c r="M158" s="486">
        <v>60</v>
      </c>
      <c r="N158" s="486">
        <v>1</v>
      </c>
      <c r="O158" s="486">
        <v>1000</v>
      </c>
      <c r="P158" s="486">
        <v>25</v>
      </c>
      <c r="Q158" s="486">
        <v>28.9</v>
      </c>
      <c r="R158" s="486">
        <v>6.93</v>
      </c>
      <c r="S158" s="486">
        <v>36.200000000000003</v>
      </c>
      <c r="T158" s="486">
        <v>7.67</v>
      </c>
      <c r="U158" s="486">
        <v>6.1</v>
      </c>
      <c r="V158" s="486">
        <v>-127.6</v>
      </c>
      <c r="W158" s="486">
        <v>-0.42</v>
      </c>
      <c r="X158" s="486">
        <v>800</v>
      </c>
      <c r="Y158" s="486">
        <v>5.5</v>
      </c>
      <c r="Z158" s="486">
        <v>200</v>
      </c>
      <c r="AA158" s="486">
        <v>0.4</v>
      </c>
      <c r="AB158" s="486"/>
      <c r="AC158" s="486"/>
      <c r="AD158" s="486"/>
      <c r="AE158" s="486"/>
      <c r="AF158" s="486"/>
      <c r="AG158" s="486"/>
      <c r="AH158" s="486"/>
      <c r="AI158" s="486">
        <v>1000</v>
      </c>
      <c r="AJ158" s="486">
        <v>5</v>
      </c>
      <c r="AK158" s="486">
        <v>-0.7</v>
      </c>
      <c r="AL158" s="486">
        <v>9.1999999999999993</v>
      </c>
      <c r="AM158" s="486">
        <v>1638</v>
      </c>
      <c r="AN158" s="486">
        <v>982</v>
      </c>
      <c r="AO158" s="486">
        <v>40</v>
      </c>
      <c r="AP158" s="486">
        <v>19.2</v>
      </c>
      <c r="AQ158" s="486">
        <v>1.609</v>
      </c>
      <c r="AR158" s="486">
        <v>243.4</v>
      </c>
      <c r="AS158" s="486">
        <v>1.46</v>
      </c>
      <c r="AT158" s="486"/>
      <c r="AU158" s="486"/>
      <c r="AV158" s="486"/>
      <c r="AW158" s="486"/>
      <c r="AX158" s="486"/>
      <c r="AY158" s="486"/>
      <c r="AZ158" s="486"/>
      <c r="BA158" s="486"/>
      <c r="BB158" s="486"/>
      <c r="BC158" s="486"/>
      <c r="BD158" s="486"/>
      <c r="BE158" s="486"/>
      <c r="BF158" s="486"/>
      <c r="BG158" s="486"/>
      <c r="BH158" s="486"/>
      <c r="BI158" s="486"/>
      <c r="BJ158" s="486"/>
      <c r="BK158" s="486"/>
      <c r="BL158" s="486"/>
    </row>
    <row r="159" spans="1:64">
      <c r="A159" s="486" t="s">
        <v>569</v>
      </c>
      <c r="B159" s="486" t="s">
        <v>71</v>
      </c>
      <c r="C159" s="486" t="s">
        <v>232</v>
      </c>
      <c r="D159" s="486" t="s">
        <v>233</v>
      </c>
      <c r="E159" s="486" t="s">
        <v>69</v>
      </c>
      <c r="F159" s="486">
        <v>2012</v>
      </c>
      <c r="G159" s="486"/>
      <c r="H159" s="486">
        <v>200</v>
      </c>
      <c r="I159" s="486">
        <v>0.1</v>
      </c>
      <c r="J159" s="486"/>
      <c r="K159" s="486"/>
      <c r="L159" s="486" t="s">
        <v>66</v>
      </c>
      <c r="M159" s="486">
        <v>48</v>
      </c>
      <c r="N159" s="486">
        <v>1</v>
      </c>
      <c r="O159" s="486">
        <v>1000</v>
      </c>
      <c r="P159" s="486">
        <v>25</v>
      </c>
      <c r="Q159" s="486">
        <v>24.1</v>
      </c>
      <c r="R159" s="486">
        <v>8.3000000000000007</v>
      </c>
      <c r="S159" s="486">
        <v>29.8</v>
      </c>
      <c r="T159" s="486">
        <v>8.8699999999999992</v>
      </c>
      <c r="U159" s="486">
        <v>5.3</v>
      </c>
      <c r="V159" s="486">
        <v>-108.26</v>
      </c>
      <c r="W159" s="486">
        <v>-0.43</v>
      </c>
      <c r="X159" s="486">
        <v>1000</v>
      </c>
      <c r="Y159" s="486">
        <v>5.5</v>
      </c>
      <c r="Z159" s="486">
        <v>220</v>
      </c>
      <c r="AA159" s="486">
        <v>0.18</v>
      </c>
      <c r="AB159" s="486"/>
      <c r="AC159" s="486"/>
      <c r="AD159" s="486"/>
      <c r="AE159" s="486"/>
      <c r="AF159" s="486"/>
      <c r="AG159" s="486"/>
      <c r="AH159" s="486"/>
      <c r="AI159" s="486">
        <v>1000</v>
      </c>
      <c r="AJ159" s="486">
        <v>3</v>
      </c>
      <c r="AK159" s="486">
        <v>-0.7</v>
      </c>
      <c r="AL159" s="486">
        <v>10.49</v>
      </c>
      <c r="AM159" s="486">
        <v>1324</v>
      </c>
      <c r="AN159" s="486">
        <v>982</v>
      </c>
      <c r="AO159" s="486">
        <v>40</v>
      </c>
      <c r="AP159" s="486">
        <v>16</v>
      </c>
      <c r="AQ159" s="486">
        <v>1.3</v>
      </c>
      <c r="AR159" s="486">
        <v>243.4</v>
      </c>
      <c r="AS159" s="486">
        <v>1.1679999999999999</v>
      </c>
      <c r="AT159" s="486"/>
      <c r="AU159" s="486"/>
      <c r="AV159" s="486"/>
      <c r="AW159" s="486"/>
      <c r="AX159" s="486"/>
      <c r="AY159" s="486"/>
      <c r="AZ159" s="486"/>
      <c r="BA159" s="486"/>
      <c r="BB159" s="486"/>
      <c r="BC159" s="486"/>
      <c r="BD159" s="486"/>
      <c r="BE159" s="486"/>
      <c r="BF159" s="486"/>
      <c r="BG159" s="486"/>
      <c r="BH159" s="486"/>
      <c r="BI159" s="486"/>
      <c r="BJ159" s="486"/>
      <c r="BK159" s="486"/>
      <c r="BL159" s="486"/>
    </row>
    <row r="160" spans="1:64">
      <c r="A160" s="486" t="s">
        <v>569</v>
      </c>
      <c r="B160" s="486" t="s">
        <v>71</v>
      </c>
      <c r="C160" s="486" t="s">
        <v>234</v>
      </c>
      <c r="D160" s="486" t="s">
        <v>235</v>
      </c>
      <c r="E160" s="486" t="s">
        <v>67</v>
      </c>
      <c r="F160" s="486">
        <v>2011</v>
      </c>
      <c r="G160" s="486"/>
      <c r="H160" s="486">
        <v>205</v>
      </c>
      <c r="I160" s="486">
        <v>0.1</v>
      </c>
      <c r="J160" s="486"/>
      <c r="K160" s="486"/>
      <c r="L160" s="486" t="s">
        <v>66</v>
      </c>
      <c r="M160" s="486">
        <v>48</v>
      </c>
      <c r="N160" s="486">
        <v>1</v>
      </c>
      <c r="O160" s="486">
        <v>1000</v>
      </c>
      <c r="P160" s="486">
        <v>25</v>
      </c>
      <c r="Q160" s="486">
        <v>24.2</v>
      </c>
      <c r="R160" s="486">
        <v>8.4700000000000006</v>
      </c>
      <c r="S160" s="486">
        <v>29.9</v>
      </c>
      <c r="T160" s="486">
        <v>9.0299999999999994</v>
      </c>
      <c r="U160" s="486">
        <v>5.4</v>
      </c>
      <c r="V160" s="486">
        <v>-108.23</v>
      </c>
      <c r="W160" s="486">
        <v>-0.43</v>
      </c>
      <c r="X160" s="486">
        <v>1000</v>
      </c>
      <c r="Y160" s="486">
        <v>5.5</v>
      </c>
      <c r="Z160" s="486">
        <v>220</v>
      </c>
      <c r="AA160" s="486">
        <v>0.17</v>
      </c>
      <c r="AB160" s="486"/>
      <c r="AC160" s="486"/>
      <c r="AD160" s="486"/>
      <c r="AE160" s="486"/>
      <c r="AF160" s="486"/>
      <c r="AG160" s="486"/>
      <c r="AH160" s="486"/>
      <c r="AI160" s="486">
        <v>1000</v>
      </c>
      <c r="AJ160" s="486">
        <v>3</v>
      </c>
      <c r="AK160" s="486">
        <v>-0.7</v>
      </c>
      <c r="AL160" s="486">
        <v>10.84</v>
      </c>
      <c r="AM160" s="486">
        <v>1324</v>
      </c>
      <c r="AN160" s="486">
        <v>982</v>
      </c>
      <c r="AO160" s="486">
        <v>40</v>
      </c>
      <c r="AP160" s="486">
        <v>16</v>
      </c>
      <c r="AQ160" s="486">
        <v>1.3</v>
      </c>
      <c r="AR160" s="486">
        <v>243.4</v>
      </c>
      <c r="AS160" s="486">
        <v>1.1679999999999999</v>
      </c>
      <c r="AT160" s="486"/>
      <c r="AU160" s="486"/>
      <c r="AV160" s="486"/>
      <c r="AW160" s="486"/>
      <c r="AX160" s="486"/>
      <c r="AY160" s="486"/>
      <c r="AZ160" s="486"/>
      <c r="BA160" s="486"/>
      <c r="BB160" s="486"/>
      <c r="BC160" s="486"/>
      <c r="BD160" s="486"/>
      <c r="BE160" s="486"/>
      <c r="BF160" s="486"/>
      <c r="BG160" s="486"/>
      <c r="BH160" s="486"/>
      <c r="BI160" s="486"/>
      <c r="BJ160" s="486"/>
      <c r="BK160" s="486"/>
      <c r="BL160" s="486"/>
    </row>
    <row r="161" spans="1:64">
      <c r="A161" s="486" t="s">
        <v>569</v>
      </c>
      <c r="B161" s="486" t="s">
        <v>71</v>
      </c>
      <c r="C161" s="486" t="s">
        <v>236</v>
      </c>
      <c r="D161" s="486" t="s">
        <v>237</v>
      </c>
      <c r="E161" s="486" t="s">
        <v>67</v>
      </c>
      <c r="F161" s="486">
        <v>2011</v>
      </c>
      <c r="G161" s="486"/>
      <c r="H161" s="486">
        <v>205</v>
      </c>
      <c r="I161" s="486">
        <v>0.1</v>
      </c>
      <c r="J161" s="486"/>
      <c r="K161" s="486"/>
      <c r="L161" s="486" t="s">
        <v>66</v>
      </c>
      <c r="M161" s="486">
        <v>60</v>
      </c>
      <c r="N161" s="486">
        <v>1</v>
      </c>
      <c r="O161" s="486">
        <v>1000</v>
      </c>
      <c r="P161" s="486">
        <v>25</v>
      </c>
      <c r="Q161" s="486">
        <v>28.9</v>
      </c>
      <c r="R161" s="486">
        <v>7.09</v>
      </c>
      <c r="S161" s="486">
        <v>36.200000000000003</v>
      </c>
      <c r="T161" s="486">
        <v>7.78</v>
      </c>
      <c r="U161" s="486">
        <v>6.2</v>
      </c>
      <c r="V161" s="486">
        <v>-128.99</v>
      </c>
      <c r="W161" s="486">
        <v>-0.42</v>
      </c>
      <c r="X161" s="486">
        <v>1000</v>
      </c>
      <c r="Y161" s="486">
        <v>5.5</v>
      </c>
      <c r="Z161" s="486">
        <v>200</v>
      </c>
      <c r="AA161" s="486">
        <v>0.37</v>
      </c>
      <c r="AB161" s="486"/>
      <c r="AC161" s="486"/>
      <c r="AD161" s="486"/>
      <c r="AE161" s="486"/>
      <c r="AF161" s="486"/>
      <c r="AG161" s="486"/>
      <c r="AH161" s="486"/>
      <c r="AI161" s="486">
        <v>1000</v>
      </c>
      <c r="AJ161" s="486">
        <v>5</v>
      </c>
      <c r="AK161" s="486">
        <v>-0.7</v>
      </c>
      <c r="AL161" s="486">
        <v>3.92</v>
      </c>
      <c r="AM161" s="486">
        <v>1638</v>
      </c>
      <c r="AN161" s="486">
        <v>982</v>
      </c>
      <c r="AO161" s="486">
        <v>40</v>
      </c>
      <c r="AP161" s="486">
        <v>19.2</v>
      </c>
      <c r="AQ161" s="486">
        <v>1.609</v>
      </c>
      <c r="AR161" s="486">
        <v>243.4</v>
      </c>
      <c r="AS161" s="486">
        <v>1.46</v>
      </c>
      <c r="AT161" s="486"/>
      <c r="AU161" s="486"/>
      <c r="AV161" s="486"/>
      <c r="AW161" s="486"/>
      <c r="AX161" s="486"/>
      <c r="AY161" s="486"/>
      <c r="AZ161" s="486"/>
      <c r="BA161" s="486"/>
      <c r="BB161" s="486"/>
      <c r="BC161" s="486"/>
      <c r="BD161" s="486"/>
      <c r="BE161" s="486"/>
      <c r="BF161" s="486"/>
      <c r="BG161" s="486"/>
      <c r="BH161" s="486"/>
      <c r="BI161" s="486"/>
      <c r="BJ161" s="486"/>
      <c r="BK161" s="486"/>
      <c r="BL161" s="486"/>
    </row>
    <row r="162" spans="1:64">
      <c r="A162" s="486" t="s">
        <v>569</v>
      </c>
      <c r="B162" s="486" t="s">
        <v>71</v>
      </c>
      <c r="C162" s="486" t="s">
        <v>238</v>
      </c>
      <c r="D162" s="486" t="s">
        <v>239</v>
      </c>
      <c r="E162" s="486" t="s">
        <v>69</v>
      </c>
      <c r="F162" s="486">
        <v>2012</v>
      </c>
      <c r="G162" s="486"/>
      <c r="H162" s="486">
        <v>205</v>
      </c>
      <c r="I162" s="486">
        <v>0.1</v>
      </c>
      <c r="J162" s="486"/>
      <c r="K162" s="486"/>
      <c r="L162" s="486" t="s">
        <v>66</v>
      </c>
      <c r="M162" s="486">
        <v>48</v>
      </c>
      <c r="N162" s="486">
        <v>1</v>
      </c>
      <c r="O162" s="486">
        <v>1000</v>
      </c>
      <c r="P162" s="486">
        <v>25</v>
      </c>
      <c r="Q162" s="486">
        <v>24.2</v>
      </c>
      <c r="R162" s="486">
        <v>8.4700000000000006</v>
      </c>
      <c r="S162" s="486">
        <v>29.9</v>
      </c>
      <c r="T162" s="486">
        <v>9.0299999999999994</v>
      </c>
      <c r="U162" s="486">
        <v>5.4</v>
      </c>
      <c r="V162" s="486">
        <v>-108.23</v>
      </c>
      <c r="W162" s="486">
        <v>-0.43</v>
      </c>
      <c r="X162" s="486">
        <v>1000</v>
      </c>
      <c r="Y162" s="486">
        <v>5.5</v>
      </c>
      <c r="Z162" s="486">
        <v>220</v>
      </c>
      <c r="AA162" s="486">
        <v>0.17</v>
      </c>
      <c r="AB162" s="486"/>
      <c r="AC162" s="486"/>
      <c r="AD162" s="486"/>
      <c r="AE162" s="486"/>
      <c r="AF162" s="486"/>
      <c r="AG162" s="486"/>
      <c r="AH162" s="486"/>
      <c r="AI162" s="486">
        <v>1000</v>
      </c>
      <c r="AJ162" s="486">
        <v>3</v>
      </c>
      <c r="AK162" s="486">
        <v>-0.7</v>
      </c>
      <c r="AL162" s="486">
        <v>10.84</v>
      </c>
      <c r="AM162" s="486">
        <v>1324</v>
      </c>
      <c r="AN162" s="486">
        <v>982</v>
      </c>
      <c r="AO162" s="486">
        <v>40</v>
      </c>
      <c r="AP162" s="486">
        <v>16</v>
      </c>
      <c r="AQ162" s="486">
        <v>1.3</v>
      </c>
      <c r="AR162" s="486">
        <v>243.4</v>
      </c>
      <c r="AS162" s="486">
        <v>1.1679999999999999</v>
      </c>
      <c r="AT162" s="486"/>
      <c r="AU162" s="486"/>
      <c r="AV162" s="486"/>
      <c r="AW162" s="486"/>
      <c r="AX162" s="486"/>
      <c r="AY162" s="486"/>
      <c r="AZ162" s="486"/>
      <c r="BA162" s="486"/>
      <c r="BB162" s="486"/>
      <c r="BC162" s="486"/>
      <c r="BD162" s="486"/>
      <c r="BE162" s="486"/>
      <c r="BF162" s="486"/>
      <c r="BG162" s="486"/>
      <c r="BH162" s="486"/>
      <c r="BI162" s="486"/>
      <c r="BJ162" s="486"/>
      <c r="BK162" s="486"/>
      <c r="BL162" s="486"/>
    </row>
    <row r="163" spans="1:64">
      <c r="A163" s="486" t="s">
        <v>569</v>
      </c>
      <c r="B163" s="486" t="s">
        <v>71</v>
      </c>
      <c r="C163" s="486" t="s">
        <v>240</v>
      </c>
      <c r="D163" s="486" t="s">
        <v>241</v>
      </c>
      <c r="E163" s="486" t="s">
        <v>67</v>
      </c>
      <c r="F163" s="486">
        <v>2010</v>
      </c>
      <c r="G163" s="486"/>
      <c r="H163" s="486">
        <v>210</v>
      </c>
      <c r="I163" s="486">
        <v>0.1</v>
      </c>
      <c r="J163" s="486"/>
      <c r="K163" s="486"/>
      <c r="L163" s="486" t="s">
        <v>66</v>
      </c>
      <c r="M163" s="486">
        <v>60</v>
      </c>
      <c r="N163" s="486">
        <v>1</v>
      </c>
      <c r="O163" s="486">
        <v>1000</v>
      </c>
      <c r="P163" s="486">
        <v>25</v>
      </c>
      <c r="Q163" s="486">
        <v>29</v>
      </c>
      <c r="R163" s="486">
        <v>7.25</v>
      </c>
      <c r="S163" s="486">
        <v>36.4</v>
      </c>
      <c r="T163" s="486">
        <v>7.89</v>
      </c>
      <c r="U163" s="486">
        <v>5.0999999999999996</v>
      </c>
      <c r="V163" s="486">
        <v>-129.27000000000001</v>
      </c>
      <c r="W163" s="486">
        <v>-0.43</v>
      </c>
      <c r="X163" s="486">
        <v>900</v>
      </c>
      <c r="Y163" s="486">
        <v>5.5</v>
      </c>
      <c r="Z163" s="486">
        <v>220</v>
      </c>
      <c r="AA163" s="486">
        <v>0.36</v>
      </c>
      <c r="AB163" s="486"/>
      <c r="AC163" s="486"/>
      <c r="AD163" s="486"/>
      <c r="AE163" s="486"/>
      <c r="AF163" s="486"/>
      <c r="AG163" s="486"/>
      <c r="AH163" s="486"/>
      <c r="AI163" s="486">
        <v>1000</v>
      </c>
      <c r="AJ163" s="486">
        <v>3</v>
      </c>
      <c r="AK163" s="486">
        <v>-0.7</v>
      </c>
      <c r="AL163" s="486">
        <v>3.92</v>
      </c>
      <c r="AM163" s="486">
        <v>1638</v>
      </c>
      <c r="AN163" s="486">
        <v>982</v>
      </c>
      <c r="AO163" s="486">
        <v>40</v>
      </c>
      <c r="AP163" s="486">
        <v>19.2</v>
      </c>
      <c r="AQ163" s="486">
        <v>1.609</v>
      </c>
      <c r="AR163" s="486">
        <v>243.4</v>
      </c>
      <c r="AS163" s="486">
        <v>1.46</v>
      </c>
      <c r="AT163" s="486"/>
      <c r="AU163" s="486"/>
      <c r="AV163" s="486"/>
      <c r="AW163" s="486"/>
      <c r="AX163" s="486"/>
      <c r="AY163" s="486"/>
      <c r="AZ163" s="486"/>
      <c r="BA163" s="486"/>
      <c r="BB163" s="486"/>
      <c r="BC163" s="486"/>
      <c r="BD163" s="486"/>
      <c r="BE163" s="486"/>
      <c r="BF163" s="486"/>
      <c r="BG163" s="486"/>
      <c r="BH163" s="486"/>
      <c r="BI163" s="486"/>
      <c r="BJ163" s="486"/>
      <c r="BK163" s="486"/>
      <c r="BL163" s="486"/>
    </row>
    <row r="164" spans="1:64">
      <c r="A164" s="486" t="s">
        <v>569</v>
      </c>
      <c r="B164" s="486" t="s">
        <v>71</v>
      </c>
      <c r="C164" s="486" t="s">
        <v>242</v>
      </c>
      <c r="D164" s="486" t="s">
        <v>243</v>
      </c>
      <c r="E164" s="486" t="s">
        <v>67</v>
      </c>
      <c r="F164" s="486">
        <v>2011</v>
      </c>
      <c r="G164" s="486"/>
      <c r="H164" s="486">
        <v>210</v>
      </c>
      <c r="I164" s="486">
        <v>0.1</v>
      </c>
      <c r="J164" s="486"/>
      <c r="K164" s="486"/>
      <c r="L164" s="486" t="s">
        <v>66</v>
      </c>
      <c r="M164" s="486">
        <v>48</v>
      </c>
      <c r="N164" s="486">
        <v>1</v>
      </c>
      <c r="O164" s="486">
        <v>1000</v>
      </c>
      <c r="P164" s="486">
        <v>25</v>
      </c>
      <c r="Q164" s="486">
        <v>24.3</v>
      </c>
      <c r="R164" s="486">
        <v>8.6300000000000008</v>
      </c>
      <c r="S164" s="486">
        <v>30</v>
      </c>
      <c r="T164" s="486">
        <v>9.19</v>
      </c>
      <c r="U164" s="486">
        <v>5.0999999999999996</v>
      </c>
      <c r="V164" s="486">
        <v>-109.1</v>
      </c>
      <c r="W164" s="486">
        <v>-0.43</v>
      </c>
      <c r="X164" s="486">
        <v>1000</v>
      </c>
      <c r="Y164" s="486">
        <v>5.5</v>
      </c>
      <c r="Z164" s="486">
        <v>220</v>
      </c>
      <c r="AA164" s="486">
        <v>0.17</v>
      </c>
      <c r="AB164" s="486"/>
      <c r="AC164" s="486"/>
      <c r="AD164" s="486"/>
      <c r="AE164" s="486"/>
      <c r="AF164" s="486"/>
      <c r="AG164" s="486"/>
      <c r="AH164" s="486"/>
      <c r="AI164" s="486">
        <v>1000</v>
      </c>
      <c r="AJ164" s="486">
        <v>3</v>
      </c>
      <c r="AK164" s="486">
        <v>-0.7</v>
      </c>
      <c r="AL164" s="486">
        <v>10.84</v>
      </c>
      <c r="AM164" s="486">
        <v>1324</v>
      </c>
      <c r="AN164" s="486">
        <v>982</v>
      </c>
      <c r="AO164" s="486">
        <v>40</v>
      </c>
      <c r="AP164" s="486">
        <v>16</v>
      </c>
      <c r="AQ164" s="486">
        <v>1.3</v>
      </c>
      <c r="AR164" s="486">
        <v>243.4</v>
      </c>
      <c r="AS164" s="486">
        <v>1.1679999999999999</v>
      </c>
      <c r="AT164" s="486"/>
      <c r="AU164" s="486"/>
      <c r="AV164" s="486"/>
      <c r="AW164" s="486"/>
      <c r="AX164" s="486"/>
      <c r="AY164" s="486"/>
      <c r="AZ164" s="486"/>
      <c r="BA164" s="486"/>
      <c r="BB164" s="486"/>
      <c r="BC164" s="486"/>
      <c r="BD164" s="486"/>
      <c r="BE164" s="486"/>
      <c r="BF164" s="486"/>
      <c r="BG164" s="486"/>
      <c r="BH164" s="486"/>
      <c r="BI164" s="486"/>
      <c r="BJ164" s="486"/>
      <c r="BK164" s="486"/>
      <c r="BL164" s="486"/>
    </row>
    <row r="165" spans="1:64">
      <c r="A165" s="486" t="s">
        <v>569</v>
      </c>
      <c r="B165" s="486" t="s">
        <v>71</v>
      </c>
      <c r="C165" s="486" t="s">
        <v>244</v>
      </c>
      <c r="D165" s="486" t="s">
        <v>245</v>
      </c>
      <c r="E165" s="486" t="s">
        <v>67</v>
      </c>
      <c r="F165" s="486">
        <v>2011</v>
      </c>
      <c r="G165" s="486"/>
      <c r="H165" s="486">
        <v>210</v>
      </c>
      <c r="I165" s="486">
        <v>0.1</v>
      </c>
      <c r="J165" s="486"/>
      <c r="K165" s="486"/>
      <c r="L165" s="486" t="s">
        <v>66</v>
      </c>
      <c r="M165" s="486">
        <v>60</v>
      </c>
      <c r="N165" s="486">
        <v>1</v>
      </c>
      <c r="O165" s="486">
        <v>1000</v>
      </c>
      <c r="P165" s="486">
        <v>25</v>
      </c>
      <c r="Q165" s="486">
        <v>29</v>
      </c>
      <c r="R165" s="486">
        <v>7.25</v>
      </c>
      <c r="S165" s="486">
        <v>36.4</v>
      </c>
      <c r="T165" s="486">
        <v>7.89</v>
      </c>
      <c r="U165" s="486">
        <v>6.3</v>
      </c>
      <c r="V165" s="486">
        <v>-130.34</v>
      </c>
      <c r="W165" s="486">
        <v>-0.42</v>
      </c>
      <c r="X165" s="486">
        <v>900</v>
      </c>
      <c r="Y165" s="486">
        <v>5.5</v>
      </c>
      <c r="Z165" s="486">
        <v>220</v>
      </c>
      <c r="AA165" s="486">
        <v>0.36</v>
      </c>
      <c r="AB165" s="486"/>
      <c r="AC165" s="486"/>
      <c r="AD165" s="486"/>
      <c r="AE165" s="486"/>
      <c r="AF165" s="486"/>
      <c r="AG165" s="486"/>
      <c r="AH165" s="486"/>
      <c r="AI165" s="486">
        <v>1000</v>
      </c>
      <c r="AJ165" s="486">
        <v>5</v>
      </c>
      <c r="AK165" s="486">
        <v>-0.7</v>
      </c>
      <c r="AL165" s="486">
        <v>3.92</v>
      </c>
      <c r="AM165" s="486">
        <v>1638</v>
      </c>
      <c r="AN165" s="486">
        <v>982</v>
      </c>
      <c r="AO165" s="486">
        <v>40</v>
      </c>
      <c r="AP165" s="486">
        <v>19.2</v>
      </c>
      <c r="AQ165" s="486">
        <v>1.609</v>
      </c>
      <c r="AR165" s="486">
        <v>243.4</v>
      </c>
      <c r="AS165" s="486">
        <v>1.46</v>
      </c>
      <c r="AT165" s="486"/>
      <c r="AU165" s="486"/>
      <c r="AV165" s="486"/>
      <c r="AW165" s="486"/>
      <c r="AX165" s="486"/>
      <c r="AY165" s="486"/>
      <c r="AZ165" s="486"/>
      <c r="BA165" s="486"/>
      <c r="BB165" s="486"/>
      <c r="BC165" s="486"/>
      <c r="BD165" s="486"/>
      <c r="BE165" s="486"/>
      <c r="BF165" s="486"/>
      <c r="BG165" s="486"/>
      <c r="BH165" s="486"/>
      <c r="BI165" s="486"/>
      <c r="BJ165" s="486"/>
      <c r="BK165" s="486"/>
      <c r="BL165" s="486"/>
    </row>
    <row r="166" spans="1:64">
      <c r="A166" s="486" t="s">
        <v>569</v>
      </c>
      <c r="B166" s="486" t="s">
        <v>71</v>
      </c>
      <c r="C166" s="486" t="s">
        <v>246</v>
      </c>
      <c r="D166" s="486" t="s">
        <v>247</v>
      </c>
      <c r="E166" s="486" t="s">
        <v>69</v>
      </c>
      <c r="F166" s="486">
        <v>2012</v>
      </c>
      <c r="G166" s="486"/>
      <c r="H166" s="486">
        <v>210</v>
      </c>
      <c r="I166" s="486">
        <v>0.1</v>
      </c>
      <c r="J166" s="486"/>
      <c r="K166" s="486"/>
      <c r="L166" s="486" t="s">
        <v>66</v>
      </c>
      <c r="M166" s="486">
        <v>48</v>
      </c>
      <c r="N166" s="486">
        <v>1</v>
      </c>
      <c r="O166" s="486">
        <v>1000</v>
      </c>
      <c r="P166" s="486">
        <v>25</v>
      </c>
      <c r="Q166" s="486">
        <v>24.3</v>
      </c>
      <c r="R166" s="486">
        <v>8.6300000000000008</v>
      </c>
      <c r="S166" s="486">
        <v>30</v>
      </c>
      <c r="T166" s="486">
        <v>9.19</v>
      </c>
      <c r="U166" s="486">
        <v>5.0999999999999996</v>
      </c>
      <c r="V166" s="486">
        <v>-109.1</v>
      </c>
      <c r="W166" s="486">
        <v>-0.43</v>
      </c>
      <c r="X166" s="486">
        <v>1000</v>
      </c>
      <c r="Y166" s="486">
        <v>5.5</v>
      </c>
      <c r="Z166" s="486">
        <v>220</v>
      </c>
      <c r="AA166" s="486">
        <v>0.17</v>
      </c>
      <c r="AB166" s="486"/>
      <c r="AC166" s="486"/>
      <c r="AD166" s="486"/>
      <c r="AE166" s="486"/>
      <c r="AF166" s="486"/>
      <c r="AG166" s="486"/>
      <c r="AH166" s="486"/>
      <c r="AI166" s="486">
        <v>1000</v>
      </c>
      <c r="AJ166" s="486">
        <v>3</v>
      </c>
      <c r="AK166" s="486">
        <v>-0.7</v>
      </c>
      <c r="AL166" s="486">
        <v>10.84</v>
      </c>
      <c r="AM166" s="486">
        <v>1324</v>
      </c>
      <c r="AN166" s="486">
        <v>982</v>
      </c>
      <c r="AO166" s="486">
        <v>40</v>
      </c>
      <c r="AP166" s="486">
        <v>16</v>
      </c>
      <c r="AQ166" s="486">
        <v>1.3</v>
      </c>
      <c r="AR166" s="486">
        <v>243.4</v>
      </c>
      <c r="AS166" s="486">
        <v>1.1679999999999999</v>
      </c>
      <c r="AT166" s="486"/>
      <c r="AU166" s="486"/>
      <c r="AV166" s="486"/>
      <c r="AW166" s="486"/>
      <c r="AX166" s="486"/>
      <c r="AY166" s="486"/>
      <c r="AZ166" s="486"/>
      <c r="BA166" s="486"/>
      <c r="BB166" s="486"/>
      <c r="BC166" s="486"/>
      <c r="BD166" s="486"/>
      <c r="BE166" s="486"/>
      <c r="BF166" s="486"/>
      <c r="BG166" s="486"/>
      <c r="BH166" s="486"/>
      <c r="BI166" s="486"/>
      <c r="BJ166" s="486"/>
      <c r="BK166" s="486"/>
      <c r="BL166" s="486"/>
    </row>
    <row r="167" spans="1:64">
      <c r="A167" s="486" t="s">
        <v>569</v>
      </c>
      <c r="B167" s="486" t="s">
        <v>71</v>
      </c>
      <c r="C167" s="486" t="s">
        <v>248</v>
      </c>
      <c r="D167" s="486" t="s">
        <v>249</v>
      </c>
      <c r="E167" s="486" t="s">
        <v>67</v>
      </c>
      <c r="F167" s="486">
        <v>2010</v>
      </c>
      <c r="G167" s="486"/>
      <c r="H167" s="486">
        <v>215</v>
      </c>
      <c r="I167" s="486">
        <v>0.1</v>
      </c>
      <c r="J167" s="486"/>
      <c r="K167" s="486"/>
      <c r="L167" s="486" t="s">
        <v>66</v>
      </c>
      <c r="M167" s="486">
        <v>60</v>
      </c>
      <c r="N167" s="486">
        <v>1</v>
      </c>
      <c r="O167" s="486">
        <v>1000</v>
      </c>
      <c r="P167" s="486">
        <v>25</v>
      </c>
      <c r="Q167" s="486">
        <v>29</v>
      </c>
      <c r="R167" s="486">
        <v>7.4</v>
      </c>
      <c r="S167" s="486">
        <v>36.5</v>
      </c>
      <c r="T167" s="486">
        <v>8.01</v>
      </c>
      <c r="U167" s="486">
        <v>5.2</v>
      </c>
      <c r="V167" s="486">
        <v>-129.72999999999999</v>
      </c>
      <c r="W167" s="486">
        <v>-0.43</v>
      </c>
      <c r="X167" s="486">
        <v>2100</v>
      </c>
      <c r="Y167" s="486">
        <v>4.2</v>
      </c>
      <c r="Z167" s="486">
        <v>240</v>
      </c>
      <c r="AA167" s="486">
        <v>0.35</v>
      </c>
      <c r="AB167" s="486"/>
      <c r="AC167" s="486"/>
      <c r="AD167" s="486"/>
      <c r="AE167" s="486"/>
      <c r="AF167" s="486"/>
      <c r="AG167" s="486"/>
      <c r="AH167" s="486"/>
      <c r="AI167" s="486">
        <v>1000</v>
      </c>
      <c r="AJ167" s="486">
        <v>3</v>
      </c>
      <c r="AK167" s="486">
        <v>-0.7</v>
      </c>
      <c r="AL167" s="486">
        <v>3.92</v>
      </c>
      <c r="AM167" s="486">
        <v>1638</v>
      </c>
      <c r="AN167" s="486">
        <v>982</v>
      </c>
      <c r="AO167" s="486">
        <v>40</v>
      </c>
      <c r="AP167" s="486">
        <v>19.2</v>
      </c>
      <c r="AQ167" s="486">
        <v>1.609</v>
      </c>
      <c r="AR167" s="486">
        <v>243.4</v>
      </c>
      <c r="AS167" s="486">
        <v>1.46</v>
      </c>
      <c r="AT167" s="486"/>
      <c r="AU167" s="486"/>
      <c r="AV167" s="486"/>
      <c r="AW167" s="486"/>
      <c r="AX167" s="486"/>
      <c r="AY167" s="486"/>
      <c r="AZ167" s="486"/>
      <c r="BA167" s="486"/>
      <c r="BB167" s="486"/>
      <c r="BC167" s="486"/>
      <c r="BD167" s="486"/>
      <c r="BE167" s="486"/>
      <c r="BF167" s="486"/>
      <c r="BG167" s="486"/>
      <c r="BH167" s="486"/>
      <c r="BI167" s="486"/>
      <c r="BJ167" s="486"/>
      <c r="BK167" s="486"/>
      <c r="BL167" s="486"/>
    </row>
    <row r="168" spans="1:64">
      <c r="A168" s="486" t="s">
        <v>569</v>
      </c>
      <c r="B168" s="486" t="s">
        <v>71</v>
      </c>
      <c r="C168" s="486" t="s">
        <v>250</v>
      </c>
      <c r="D168" s="486" t="s">
        <v>251</v>
      </c>
      <c r="E168" s="486" t="s">
        <v>67</v>
      </c>
      <c r="F168" s="486">
        <v>2011</v>
      </c>
      <c r="G168" s="486"/>
      <c r="H168" s="486">
        <v>215</v>
      </c>
      <c r="I168" s="486">
        <v>0.1</v>
      </c>
      <c r="J168" s="486"/>
      <c r="K168" s="486"/>
      <c r="L168" s="486" t="s">
        <v>66</v>
      </c>
      <c r="M168" s="486">
        <v>60</v>
      </c>
      <c r="N168" s="486">
        <v>1</v>
      </c>
      <c r="O168" s="486">
        <v>1000</v>
      </c>
      <c r="P168" s="486">
        <v>25</v>
      </c>
      <c r="Q168" s="486">
        <v>29</v>
      </c>
      <c r="R168" s="486">
        <v>7.4</v>
      </c>
      <c r="S168" s="486">
        <v>36.5</v>
      </c>
      <c r="T168" s="486">
        <v>8.01</v>
      </c>
      <c r="U168" s="486">
        <v>6.4</v>
      </c>
      <c r="V168" s="486">
        <v>-130.71</v>
      </c>
      <c r="W168" s="486">
        <v>-0.42</v>
      </c>
      <c r="X168" s="486">
        <v>1000</v>
      </c>
      <c r="Y168" s="486">
        <v>5.5</v>
      </c>
      <c r="Z168" s="486">
        <v>240</v>
      </c>
      <c r="AA168" s="486">
        <v>0.35</v>
      </c>
      <c r="AB168" s="486"/>
      <c r="AC168" s="486"/>
      <c r="AD168" s="486"/>
      <c r="AE168" s="486"/>
      <c r="AF168" s="486"/>
      <c r="AG168" s="486"/>
      <c r="AH168" s="486"/>
      <c r="AI168" s="486">
        <v>1000</v>
      </c>
      <c r="AJ168" s="486">
        <v>5</v>
      </c>
      <c r="AK168" s="486">
        <v>-0.7</v>
      </c>
      <c r="AL168" s="486">
        <v>3.92</v>
      </c>
      <c r="AM168" s="486">
        <v>1638</v>
      </c>
      <c r="AN168" s="486">
        <v>982</v>
      </c>
      <c r="AO168" s="486">
        <v>40</v>
      </c>
      <c r="AP168" s="486">
        <v>19.2</v>
      </c>
      <c r="AQ168" s="486">
        <v>1.609</v>
      </c>
      <c r="AR168" s="486">
        <v>243.4</v>
      </c>
      <c r="AS168" s="486">
        <v>1.46</v>
      </c>
      <c r="AT168" s="486"/>
      <c r="AU168" s="486"/>
      <c r="AV168" s="486"/>
      <c r="AW168" s="486"/>
      <c r="AX168" s="486"/>
      <c r="AY168" s="486"/>
      <c r="AZ168" s="486"/>
      <c r="BA168" s="486"/>
      <c r="BB168" s="486"/>
      <c r="BC168" s="486"/>
      <c r="BD168" s="486"/>
      <c r="BE168" s="486"/>
      <c r="BF168" s="486"/>
      <c r="BG168" s="486"/>
      <c r="BH168" s="486"/>
      <c r="BI168" s="486"/>
      <c r="BJ168" s="486"/>
      <c r="BK168" s="486"/>
      <c r="BL168" s="486"/>
    </row>
    <row r="169" spans="1:64">
      <c r="A169" s="486" t="s">
        <v>569</v>
      </c>
      <c r="B169" s="486" t="s">
        <v>71</v>
      </c>
      <c r="C169" s="486" t="s">
        <v>252</v>
      </c>
      <c r="D169" s="486" t="s">
        <v>253</v>
      </c>
      <c r="E169" s="486" t="s">
        <v>69</v>
      </c>
      <c r="F169" s="486">
        <v>2012</v>
      </c>
      <c r="G169" s="486"/>
      <c r="H169" s="486">
        <v>215</v>
      </c>
      <c r="I169" s="486">
        <v>0.1</v>
      </c>
      <c r="J169" s="486"/>
      <c r="K169" s="486"/>
      <c r="L169" s="486" t="s">
        <v>66</v>
      </c>
      <c r="M169" s="486">
        <v>48</v>
      </c>
      <c r="N169" s="486">
        <v>1</v>
      </c>
      <c r="O169" s="486">
        <v>1000</v>
      </c>
      <c r="P169" s="486">
        <v>25</v>
      </c>
      <c r="Q169" s="486">
        <v>24.5</v>
      </c>
      <c r="R169" s="486">
        <v>8.7799999999999994</v>
      </c>
      <c r="S169" s="486">
        <v>30.2</v>
      </c>
      <c r="T169" s="486">
        <v>9.35</v>
      </c>
      <c r="U169" s="486">
        <v>5.6</v>
      </c>
      <c r="V169" s="486">
        <v>-111.1</v>
      </c>
      <c r="W169" s="486">
        <v>-0.43</v>
      </c>
      <c r="X169" s="486">
        <v>1000</v>
      </c>
      <c r="Y169" s="486">
        <v>5.5</v>
      </c>
      <c r="Z169" s="486">
        <v>220</v>
      </c>
      <c r="AA169" s="486">
        <v>0.16500000000000001</v>
      </c>
      <c r="AB169" s="486"/>
      <c r="AC169" s="486"/>
      <c r="AD169" s="486"/>
      <c r="AE169" s="486"/>
      <c r="AF169" s="486"/>
      <c r="AG169" s="486"/>
      <c r="AH169" s="486"/>
      <c r="AI169" s="486">
        <v>1000</v>
      </c>
      <c r="AJ169" s="486">
        <v>3</v>
      </c>
      <c r="AK169" s="486">
        <v>-0.7</v>
      </c>
      <c r="AL169" s="486">
        <v>10.84</v>
      </c>
      <c r="AM169" s="486">
        <v>1324</v>
      </c>
      <c r="AN169" s="486">
        <v>982</v>
      </c>
      <c r="AO169" s="486">
        <v>40</v>
      </c>
      <c r="AP169" s="486">
        <v>16</v>
      </c>
      <c r="AQ169" s="486">
        <v>1.3</v>
      </c>
      <c r="AR169" s="486">
        <v>243.4</v>
      </c>
      <c r="AS169" s="486">
        <v>1.1679999999999999</v>
      </c>
      <c r="AT169" s="486"/>
      <c r="AU169" s="486"/>
      <c r="AV169" s="486"/>
      <c r="AW169" s="486"/>
      <c r="AX169" s="486"/>
      <c r="AY169" s="486"/>
      <c r="AZ169" s="486"/>
      <c r="BA169" s="486"/>
      <c r="BB169" s="486"/>
      <c r="BC169" s="486"/>
      <c r="BD169" s="486"/>
      <c r="BE169" s="486"/>
      <c r="BF169" s="486"/>
      <c r="BG169" s="486"/>
      <c r="BH169" s="486"/>
      <c r="BI169" s="486"/>
      <c r="BJ169" s="486"/>
      <c r="BK169" s="486"/>
      <c r="BL169" s="486"/>
    </row>
    <row r="170" spans="1:64">
      <c r="A170" s="486" t="s">
        <v>569</v>
      </c>
      <c r="B170" s="486" t="s">
        <v>71</v>
      </c>
      <c r="C170" s="486" t="s">
        <v>254</v>
      </c>
      <c r="D170" s="486" t="s">
        <v>255</v>
      </c>
      <c r="E170" s="486" t="s">
        <v>67</v>
      </c>
      <c r="F170" s="486">
        <v>2010</v>
      </c>
      <c r="G170" s="486"/>
      <c r="H170" s="486">
        <v>220</v>
      </c>
      <c r="I170" s="486">
        <v>0.1</v>
      </c>
      <c r="J170" s="486"/>
      <c r="K170" s="486"/>
      <c r="L170" s="486" t="s">
        <v>66</v>
      </c>
      <c r="M170" s="486">
        <v>60</v>
      </c>
      <c r="N170" s="486">
        <v>1</v>
      </c>
      <c r="O170" s="486">
        <v>1000</v>
      </c>
      <c r="P170" s="486">
        <v>25</v>
      </c>
      <c r="Q170" s="486">
        <v>29.2</v>
      </c>
      <c r="R170" s="486">
        <v>7.53</v>
      </c>
      <c r="S170" s="486">
        <v>36.6</v>
      </c>
      <c r="T170" s="486">
        <v>8.09</v>
      </c>
      <c r="U170" s="486">
        <v>5.3</v>
      </c>
      <c r="V170" s="486">
        <v>-132.06</v>
      </c>
      <c r="W170" s="486">
        <v>-0.43</v>
      </c>
      <c r="X170" s="486">
        <v>2100</v>
      </c>
      <c r="Y170" s="486">
        <v>4.2</v>
      </c>
      <c r="Z170" s="486">
        <v>250</v>
      </c>
      <c r="AA170" s="486">
        <v>0.3</v>
      </c>
      <c r="AB170" s="486"/>
      <c r="AC170" s="486"/>
      <c r="AD170" s="486"/>
      <c r="AE170" s="486"/>
      <c r="AF170" s="486"/>
      <c r="AG170" s="486"/>
      <c r="AH170" s="486"/>
      <c r="AI170" s="486">
        <v>1000</v>
      </c>
      <c r="AJ170" s="486">
        <v>3</v>
      </c>
      <c r="AK170" s="486">
        <v>-0.7</v>
      </c>
      <c r="AL170" s="486">
        <v>3.92</v>
      </c>
      <c r="AM170" s="486">
        <v>1638</v>
      </c>
      <c r="AN170" s="486">
        <v>982</v>
      </c>
      <c r="AO170" s="486">
        <v>40</v>
      </c>
      <c r="AP170" s="486">
        <v>19.2</v>
      </c>
      <c r="AQ170" s="486">
        <v>1.609</v>
      </c>
      <c r="AR170" s="486">
        <v>243.4</v>
      </c>
      <c r="AS170" s="486">
        <v>1.46</v>
      </c>
      <c r="AT170" s="486"/>
      <c r="AU170" s="486"/>
      <c r="AV170" s="486"/>
      <c r="AW170" s="486"/>
      <c r="AX170" s="486"/>
      <c r="AY170" s="486"/>
      <c r="AZ170" s="486"/>
      <c r="BA170" s="486"/>
      <c r="BB170" s="486"/>
      <c r="BC170" s="486"/>
      <c r="BD170" s="486"/>
      <c r="BE170" s="486"/>
      <c r="BF170" s="486"/>
      <c r="BG170" s="486"/>
      <c r="BH170" s="486"/>
      <c r="BI170" s="486"/>
      <c r="BJ170" s="486"/>
      <c r="BK170" s="486"/>
      <c r="BL170" s="486"/>
    </row>
    <row r="171" spans="1:64">
      <c r="A171" s="486" t="s">
        <v>569</v>
      </c>
      <c r="B171" s="486" t="s">
        <v>71</v>
      </c>
      <c r="C171" s="486" t="s">
        <v>256</v>
      </c>
      <c r="D171" s="486" t="s">
        <v>257</v>
      </c>
      <c r="E171" s="486" t="s">
        <v>67</v>
      </c>
      <c r="F171" s="486">
        <v>2011</v>
      </c>
      <c r="G171" s="486"/>
      <c r="H171" s="486">
        <v>220</v>
      </c>
      <c r="I171" s="486">
        <v>0.1</v>
      </c>
      <c r="J171" s="486"/>
      <c r="K171" s="486"/>
      <c r="L171" s="486" t="s">
        <v>66</v>
      </c>
      <c r="M171" s="486">
        <v>60</v>
      </c>
      <c r="N171" s="486">
        <v>1</v>
      </c>
      <c r="O171" s="486">
        <v>1000</v>
      </c>
      <c r="P171" s="486">
        <v>25</v>
      </c>
      <c r="Q171" s="486">
        <v>29.2</v>
      </c>
      <c r="R171" s="486">
        <v>7.53</v>
      </c>
      <c r="S171" s="486">
        <v>36.6</v>
      </c>
      <c r="T171" s="486">
        <v>8.09</v>
      </c>
      <c r="U171" s="486">
        <v>6.5</v>
      </c>
      <c r="V171" s="486">
        <v>-133.53</v>
      </c>
      <c r="W171" s="486">
        <v>-0.42</v>
      </c>
      <c r="X171" s="486">
        <v>1000</v>
      </c>
      <c r="Y171" s="486">
        <v>5.5</v>
      </c>
      <c r="Z171" s="486">
        <v>250</v>
      </c>
      <c r="AA171" s="486">
        <v>0.3</v>
      </c>
      <c r="AB171" s="486"/>
      <c r="AC171" s="486"/>
      <c r="AD171" s="486"/>
      <c r="AE171" s="486"/>
      <c r="AF171" s="486"/>
      <c r="AG171" s="486"/>
      <c r="AH171" s="486"/>
      <c r="AI171" s="486">
        <v>1000</v>
      </c>
      <c r="AJ171" s="486">
        <v>5</v>
      </c>
      <c r="AK171" s="486">
        <v>-0.7</v>
      </c>
      <c r="AL171" s="486">
        <v>3.92</v>
      </c>
      <c r="AM171" s="486">
        <v>1638</v>
      </c>
      <c r="AN171" s="486">
        <v>982</v>
      </c>
      <c r="AO171" s="486">
        <v>40</v>
      </c>
      <c r="AP171" s="486">
        <v>19.2</v>
      </c>
      <c r="AQ171" s="486">
        <v>1.609</v>
      </c>
      <c r="AR171" s="486">
        <v>243.4</v>
      </c>
      <c r="AS171" s="486">
        <v>1.46</v>
      </c>
      <c r="AT171" s="486"/>
      <c r="AU171" s="486"/>
      <c r="AV171" s="486"/>
      <c r="AW171" s="486"/>
      <c r="AX171" s="486"/>
      <c r="AY171" s="486"/>
      <c r="AZ171" s="486"/>
      <c r="BA171" s="486"/>
      <c r="BB171" s="486"/>
      <c r="BC171" s="486"/>
      <c r="BD171" s="486"/>
      <c r="BE171" s="486"/>
      <c r="BF171" s="486"/>
      <c r="BG171" s="486"/>
      <c r="BH171" s="486"/>
      <c r="BI171" s="486"/>
      <c r="BJ171" s="486"/>
      <c r="BK171" s="486"/>
      <c r="BL171" s="486"/>
    </row>
    <row r="172" spans="1:64">
      <c r="A172" s="486" t="s">
        <v>569</v>
      </c>
      <c r="B172" s="486" t="s">
        <v>71</v>
      </c>
      <c r="C172" s="486" t="s">
        <v>258</v>
      </c>
      <c r="D172" s="486" t="s">
        <v>259</v>
      </c>
      <c r="E172" s="486" t="s">
        <v>69</v>
      </c>
      <c r="F172" s="486">
        <v>2012</v>
      </c>
      <c r="G172" s="486"/>
      <c r="H172" s="486">
        <v>220</v>
      </c>
      <c r="I172" s="486">
        <v>0.1</v>
      </c>
      <c r="J172" s="486"/>
      <c r="K172" s="486"/>
      <c r="L172" s="486" t="s">
        <v>66</v>
      </c>
      <c r="M172" s="486">
        <v>60</v>
      </c>
      <c r="N172" s="486">
        <v>2</v>
      </c>
      <c r="O172" s="486">
        <v>1000</v>
      </c>
      <c r="P172" s="486">
        <v>25</v>
      </c>
      <c r="Q172" s="486">
        <v>29.2</v>
      </c>
      <c r="R172" s="486">
        <v>7.53</v>
      </c>
      <c r="S172" s="486">
        <v>36.6</v>
      </c>
      <c r="T172" s="486">
        <v>8.09</v>
      </c>
      <c r="U172" s="486">
        <v>5.3</v>
      </c>
      <c r="V172" s="486">
        <v>-132.06</v>
      </c>
      <c r="W172" s="486">
        <v>-0.43</v>
      </c>
      <c r="X172" s="486">
        <v>2100</v>
      </c>
      <c r="Y172" s="486">
        <v>4.2</v>
      </c>
      <c r="Z172" s="486">
        <v>250</v>
      </c>
      <c r="AA172" s="486">
        <v>0.3</v>
      </c>
      <c r="AB172" s="486"/>
      <c r="AC172" s="486"/>
      <c r="AD172" s="486"/>
      <c r="AE172" s="486"/>
      <c r="AF172" s="486"/>
      <c r="AG172" s="486"/>
      <c r="AH172" s="486"/>
      <c r="AI172" s="486">
        <v>1000</v>
      </c>
      <c r="AJ172" s="486">
        <v>3</v>
      </c>
      <c r="AK172" s="486">
        <v>-0.7</v>
      </c>
      <c r="AL172" s="486">
        <v>3.92</v>
      </c>
      <c r="AM172" s="486">
        <v>1638</v>
      </c>
      <c r="AN172" s="486">
        <v>982</v>
      </c>
      <c r="AO172" s="486">
        <v>40</v>
      </c>
      <c r="AP172" s="486">
        <v>19.2</v>
      </c>
      <c r="AQ172" s="486">
        <v>1.609</v>
      </c>
      <c r="AR172" s="486">
        <v>121.7</v>
      </c>
      <c r="AS172" s="486">
        <v>1.46</v>
      </c>
      <c r="AT172" s="486"/>
      <c r="AU172" s="486"/>
      <c r="AV172" s="486"/>
      <c r="AW172" s="486"/>
      <c r="AX172" s="486"/>
      <c r="AY172" s="486"/>
      <c r="AZ172" s="486"/>
      <c r="BA172" s="486"/>
      <c r="BB172" s="486"/>
      <c r="BC172" s="486"/>
      <c r="BD172" s="486"/>
      <c r="BE172" s="486"/>
      <c r="BF172" s="486"/>
      <c r="BG172" s="486"/>
      <c r="BH172" s="486"/>
      <c r="BI172" s="486"/>
      <c r="BJ172" s="486"/>
      <c r="BK172" s="486"/>
      <c r="BL172" s="486"/>
    </row>
    <row r="173" spans="1:64">
      <c r="A173" s="486" t="s">
        <v>569</v>
      </c>
      <c r="B173" s="486" t="s">
        <v>71</v>
      </c>
      <c r="C173" s="486" t="s">
        <v>260</v>
      </c>
      <c r="D173" s="486" t="s">
        <v>261</v>
      </c>
      <c r="E173" s="486" t="s">
        <v>67</v>
      </c>
      <c r="F173" s="486">
        <v>2010</v>
      </c>
      <c r="G173" s="486"/>
      <c r="H173" s="486">
        <v>225</v>
      </c>
      <c r="I173" s="486">
        <v>0.1</v>
      </c>
      <c r="J173" s="486"/>
      <c r="K173" s="486"/>
      <c r="L173" s="486" t="s">
        <v>66</v>
      </c>
      <c r="M173" s="486">
        <v>60</v>
      </c>
      <c r="N173" s="486">
        <v>1</v>
      </c>
      <c r="O173" s="486">
        <v>1000</v>
      </c>
      <c r="P173" s="486">
        <v>25</v>
      </c>
      <c r="Q173" s="486">
        <v>29.4</v>
      </c>
      <c r="R173" s="486">
        <v>7.65</v>
      </c>
      <c r="S173" s="486">
        <v>36.700000000000003</v>
      </c>
      <c r="T173" s="486">
        <v>8.19</v>
      </c>
      <c r="U173" s="486">
        <v>5.3</v>
      </c>
      <c r="V173" s="486">
        <v>-133.1</v>
      </c>
      <c r="W173" s="486">
        <v>-0.43</v>
      </c>
      <c r="X173" s="486">
        <v>2100</v>
      </c>
      <c r="Y173" s="486">
        <v>4.2</v>
      </c>
      <c r="Z173" s="486">
        <v>250</v>
      </c>
      <c r="AA173" s="486">
        <v>0.27</v>
      </c>
      <c r="AB173" s="486"/>
      <c r="AC173" s="486"/>
      <c r="AD173" s="486"/>
      <c r="AE173" s="486"/>
      <c r="AF173" s="486"/>
      <c r="AG173" s="486"/>
      <c r="AH173" s="486"/>
      <c r="AI173" s="486">
        <v>1000</v>
      </c>
      <c r="AJ173" s="486">
        <v>3</v>
      </c>
      <c r="AK173" s="486">
        <v>-0.7</v>
      </c>
      <c r="AL173" s="486">
        <v>3.92</v>
      </c>
      <c r="AM173" s="486">
        <v>1638</v>
      </c>
      <c r="AN173" s="486">
        <v>982</v>
      </c>
      <c r="AO173" s="486">
        <v>40</v>
      </c>
      <c r="AP173" s="486">
        <v>19.2</v>
      </c>
      <c r="AQ173" s="486">
        <v>1.609</v>
      </c>
      <c r="AR173" s="486">
        <v>243.4</v>
      </c>
      <c r="AS173" s="486">
        <v>1.46</v>
      </c>
      <c r="AT173" s="486"/>
      <c r="AU173" s="486"/>
      <c r="AV173" s="486"/>
      <c r="AW173" s="486"/>
      <c r="AX173" s="486"/>
      <c r="AY173" s="486"/>
      <c r="AZ173" s="486"/>
      <c r="BA173" s="486"/>
      <c r="BB173" s="486"/>
      <c r="BC173" s="486"/>
      <c r="BD173" s="486"/>
      <c r="BE173" s="486"/>
      <c r="BF173" s="486"/>
      <c r="BG173" s="486"/>
      <c r="BH173" s="486"/>
      <c r="BI173" s="486"/>
      <c r="BJ173" s="486"/>
      <c r="BK173" s="486"/>
      <c r="BL173" s="486"/>
    </row>
    <row r="174" spans="1:64">
      <c r="A174" s="486" t="s">
        <v>569</v>
      </c>
      <c r="B174" s="486" t="s">
        <v>71</v>
      </c>
      <c r="C174" s="486" t="s">
        <v>262</v>
      </c>
      <c r="D174" s="486" t="s">
        <v>263</v>
      </c>
      <c r="E174" s="486" t="s">
        <v>67</v>
      </c>
      <c r="F174" s="486">
        <v>2011</v>
      </c>
      <c r="G174" s="486"/>
      <c r="H174" s="486">
        <v>225</v>
      </c>
      <c r="I174" s="486">
        <v>0.1</v>
      </c>
      <c r="J174" s="486"/>
      <c r="K174" s="486"/>
      <c r="L174" s="486" t="s">
        <v>66</v>
      </c>
      <c r="M174" s="486">
        <v>60</v>
      </c>
      <c r="N174" s="486">
        <v>1</v>
      </c>
      <c r="O174" s="486">
        <v>1000</v>
      </c>
      <c r="P174" s="486">
        <v>25</v>
      </c>
      <c r="Q174" s="486">
        <v>29.4</v>
      </c>
      <c r="R174" s="486">
        <v>7.65</v>
      </c>
      <c r="S174" s="486">
        <v>36.700000000000003</v>
      </c>
      <c r="T174" s="486">
        <v>8.19</v>
      </c>
      <c r="U174" s="486">
        <v>6.6</v>
      </c>
      <c r="V174" s="486">
        <v>-134.88</v>
      </c>
      <c r="W174" s="486">
        <v>-0.42</v>
      </c>
      <c r="X174" s="486">
        <v>1000</v>
      </c>
      <c r="Y174" s="486">
        <v>5.5</v>
      </c>
      <c r="Z174" s="486">
        <v>250</v>
      </c>
      <c r="AA174" s="486">
        <v>0.27</v>
      </c>
      <c r="AB174" s="486"/>
      <c r="AC174" s="486"/>
      <c r="AD174" s="486"/>
      <c r="AE174" s="486"/>
      <c r="AF174" s="486"/>
      <c r="AG174" s="486"/>
      <c r="AH174" s="486"/>
      <c r="AI174" s="486">
        <v>1000</v>
      </c>
      <c r="AJ174" s="486">
        <v>5</v>
      </c>
      <c r="AK174" s="486">
        <v>-0.7</v>
      </c>
      <c r="AL174" s="486">
        <v>3.92</v>
      </c>
      <c r="AM174" s="486">
        <v>1638</v>
      </c>
      <c r="AN174" s="486">
        <v>982</v>
      </c>
      <c r="AO174" s="486">
        <v>40</v>
      </c>
      <c r="AP174" s="486">
        <v>19.2</v>
      </c>
      <c r="AQ174" s="486">
        <v>1.609</v>
      </c>
      <c r="AR174" s="486">
        <v>243.4</v>
      </c>
      <c r="AS174" s="486">
        <v>1.46</v>
      </c>
      <c r="AT174" s="486"/>
      <c r="AU174" s="486"/>
      <c r="AV174" s="486"/>
      <c r="AW174" s="486"/>
      <c r="AX174" s="486"/>
      <c r="AY174" s="486"/>
      <c r="AZ174" s="486"/>
      <c r="BA174" s="486"/>
      <c r="BB174" s="486"/>
      <c r="BC174" s="486"/>
      <c r="BD174" s="486"/>
      <c r="BE174" s="486"/>
      <c r="BF174" s="486"/>
      <c r="BG174" s="486"/>
      <c r="BH174" s="486"/>
      <c r="BI174" s="486"/>
      <c r="BJ174" s="486"/>
      <c r="BK174" s="486"/>
      <c r="BL174" s="486"/>
    </row>
    <row r="175" spans="1:64">
      <c r="A175" s="486" t="s">
        <v>569</v>
      </c>
      <c r="B175" s="486" t="s">
        <v>71</v>
      </c>
      <c r="C175" s="486" t="s">
        <v>264</v>
      </c>
      <c r="D175" s="486" t="s">
        <v>265</v>
      </c>
      <c r="E175" s="486" t="s">
        <v>69</v>
      </c>
      <c r="F175" s="486">
        <v>2012</v>
      </c>
      <c r="G175" s="486"/>
      <c r="H175" s="486">
        <v>225</v>
      </c>
      <c r="I175" s="486">
        <v>0.1</v>
      </c>
      <c r="J175" s="486"/>
      <c r="K175" s="486"/>
      <c r="L175" s="486" t="s">
        <v>66</v>
      </c>
      <c r="M175" s="486">
        <v>60</v>
      </c>
      <c r="N175" s="486">
        <v>2</v>
      </c>
      <c r="O175" s="486">
        <v>1000</v>
      </c>
      <c r="P175" s="486">
        <v>25</v>
      </c>
      <c r="Q175" s="486">
        <v>29.4</v>
      </c>
      <c r="R175" s="486">
        <v>7.65</v>
      </c>
      <c r="S175" s="486">
        <v>36.700000000000003</v>
      </c>
      <c r="T175" s="486">
        <v>8.19</v>
      </c>
      <c r="U175" s="486">
        <v>5.3</v>
      </c>
      <c r="V175" s="486">
        <v>-133.1</v>
      </c>
      <c r="W175" s="486">
        <v>-0.43</v>
      </c>
      <c r="X175" s="486">
        <v>2100</v>
      </c>
      <c r="Y175" s="486">
        <v>4.2</v>
      </c>
      <c r="Z175" s="486">
        <v>250</v>
      </c>
      <c r="AA175" s="486">
        <v>0.27</v>
      </c>
      <c r="AB175" s="486"/>
      <c r="AC175" s="486"/>
      <c r="AD175" s="486"/>
      <c r="AE175" s="486"/>
      <c r="AF175" s="486"/>
      <c r="AG175" s="486"/>
      <c r="AH175" s="486"/>
      <c r="AI175" s="486">
        <v>1000</v>
      </c>
      <c r="AJ175" s="486">
        <v>3</v>
      </c>
      <c r="AK175" s="486">
        <v>-0.7</v>
      </c>
      <c r="AL175" s="486">
        <v>3.92</v>
      </c>
      <c r="AM175" s="486">
        <v>1638</v>
      </c>
      <c r="AN175" s="486">
        <v>982</v>
      </c>
      <c r="AO175" s="486">
        <v>40</v>
      </c>
      <c r="AP175" s="486">
        <v>19.2</v>
      </c>
      <c r="AQ175" s="486">
        <v>1.609</v>
      </c>
      <c r="AR175" s="486">
        <v>121.7</v>
      </c>
      <c r="AS175" s="486">
        <v>1.46</v>
      </c>
      <c r="AT175" s="486"/>
      <c r="AU175" s="486"/>
      <c r="AV175" s="486"/>
      <c r="AW175" s="486"/>
      <c r="AX175" s="486"/>
      <c r="AY175" s="486"/>
      <c r="AZ175" s="486"/>
      <c r="BA175" s="486"/>
      <c r="BB175" s="486"/>
      <c r="BC175" s="486"/>
      <c r="BD175" s="486"/>
      <c r="BE175" s="486"/>
      <c r="BF175" s="486"/>
      <c r="BG175" s="486"/>
      <c r="BH175" s="486"/>
      <c r="BI175" s="486"/>
      <c r="BJ175" s="486"/>
      <c r="BK175" s="486"/>
      <c r="BL175" s="486"/>
    </row>
    <row r="176" spans="1:64">
      <c r="A176" s="486" t="s">
        <v>569</v>
      </c>
      <c r="B176" s="486" t="s">
        <v>71</v>
      </c>
      <c r="C176" s="486" t="s">
        <v>266</v>
      </c>
      <c r="D176" s="486" t="s">
        <v>267</v>
      </c>
      <c r="E176" s="486" t="s">
        <v>67</v>
      </c>
      <c r="F176" s="486">
        <v>2010</v>
      </c>
      <c r="G176" s="486"/>
      <c r="H176" s="486">
        <v>230</v>
      </c>
      <c r="I176" s="486">
        <v>0.1</v>
      </c>
      <c r="J176" s="486"/>
      <c r="K176" s="486"/>
      <c r="L176" s="486" t="s">
        <v>66</v>
      </c>
      <c r="M176" s="486">
        <v>60</v>
      </c>
      <c r="N176" s="486">
        <v>1</v>
      </c>
      <c r="O176" s="486">
        <v>1000</v>
      </c>
      <c r="P176" s="486">
        <v>25</v>
      </c>
      <c r="Q176" s="486">
        <v>29.6</v>
      </c>
      <c r="R176" s="486">
        <v>7.78</v>
      </c>
      <c r="S176" s="486">
        <v>36.799999999999997</v>
      </c>
      <c r="T176" s="486">
        <v>8.34</v>
      </c>
      <c r="U176" s="486">
        <v>5.4</v>
      </c>
      <c r="V176" s="486">
        <v>-134.80000000000001</v>
      </c>
      <c r="W176" s="486">
        <v>-0.43</v>
      </c>
      <c r="X176" s="486">
        <v>2100</v>
      </c>
      <c r="Y176" s="486">
        <v>4.2</v>
      </c>
      <c r="Z176" s="486">
        <v>250</v>
      </c>
      <c r="AA176" s="486">
        <v>0.26</v>
      </c>
      <c r="AB176" s="486"/>
      <c r="AC176" s="486"/>
      <c r="AD176" s="486"/>
      <c r="AE176" s="486"/>
      <c r="AF176" s="486"/>
      <c r="AG176" s="486"/>
      <c r="AH176" s="486"/>
      <c r="AI176" s="486">
        <v>1000</v>
      </c>
      <c r="AJ176" s="486">
        <v>3</v>
      </c>
      <c r="AK176" s="486">
        <v>-0.7</v>
      </c>
      <c r="AL176" s="486">
        <v>3.92</v>
      </c>
      <c r="AM176" s="486">
        <v>1638</v>
      </c>
      <c r="AN176" s="486">
        <v>982</v>
      </c>
      <c r="AO176" s="486">
        <v>40</v>
      </c>
      <c r="AP176" s="486">
        <v>19.2</v>
      </c>
      <c r="AQ176" s="486">
        <v>1.609</v>
      </c>
      <c r="AR176" s="486">
        <v>243.4</v>
      </c>
      <c r="AS176" s="486">
        <v>1.46</v>
      </c>
      <c r="AT176" s="486"/>
      <c r="AU176" s="486"/>
      <c r="AV176" s="486"/>
      <c r="AW176" s="486"/>
      <c r="AX176" s="486"/>
      <c r="AY176" s="486"/>
      <c r="AZ176" s="486"/>
      <c r="BA176" s="486"/>
      <c r="BB176" s="486"/>
      <c r="BC176" s="486"/>
      <c r="BD176" s="486"/>
      <c r="BE176" s="486"/>
      <c r="BF176" s="486"/>
      <c r="BG176" s="486"/>
      <c r="BH176" s="486"/>
      <c r="BI176" s="486"/>
      <c r="BJ176" s="486"/>
      <c r="BK176" s="486"/>
      <c r="BL176" s="486"/>
    </row>
    <row r="177" spans="1:64">
      <c r="A177" s="486" t="s">
        <v>569</v>
      </c>
      <c r="B177" s="486" t="s">
        <v>71</v>
      </c>
      <c r="C177" s="486" t="s">
        <v>268</v>
      </c>
      <c r="D177" s="486" t="s">
        <v>269</v>
      </c>
      <c r="E177" s="486" t="s">
        <v>67</v>
      </c>
      <c r="F177" s="486">
        <v>2011</v>
      </c>
      <c r="G177" s="486"/>
      <c r="H177" s="486">
        <v>230</v>
      </c>
      <c r="I177" s="486">
        <v>0.1</v>
      </c>
      <c r="J177" s="486"/>
      <c r="K177" s="486"/>
      <c r="L177" s="486" t="s">
        <v>66</v>
      </c>
      <c r="M177" s="486">
        <v>60</v>
      </c>
      <c r="N177" s="486">
        <v>1</v>
      </c>
      <c r="O177" s="486">
        <v>1000</v>
      </c>
      <c r="P177" s="486">
        <v>25</v>
      </c>
      <c r="Q177" s="486">
        <v>29.6</v>
      </c>
      <c r="R177" s="486">
        <v>7.78</v>
      </c>
      <c r="S177" s="486">
        <v>36.799999999999997</v>
      </c>
      <c r="T177" s="486">
        <v>8.34</v>
      </c>
      <c r="U177" s="486">
        <v>6.7</v>
      </c>
      <c r="V177" s="486">
        <v>-135.63</v>
      </c>
      <c r="W177" s="486">
        <v>-0.42</v>
      </c>
      <c r="X177" s="486">
        <v>1000</v>
      </c>
      <c r="Y177" s="486">
        <v>5.5</v>
      </c>
      <c r="Z177" s="486">
        <v>250</v>
      </c>
      <c r="AA177" s="486">
        <v>0.26</v>
      </c>
      <c r="AB177" s="486"/>
      <c r="AC177" s="486"/>
      <c r="AD177" s="486"/>
      <c r="AE177" s="486"/>
      <c r="AF177" s="486"/>
      <c r="AG177" s="486"/>
      <c r="AH177" s="486"/>
      <c r="AI177" s="486">
        <v>1000</v>
      </c>
      <c r="AJ177" s="486">
        <v>5</v>
      </c>
      <c r="AK177" s="486">
        <v>-0.7</v>
      </c>
      <c r="AL177" s="486">
        <v>3.92</v>
      </c>
      <c r="AM177" s="486">
        <v>1638</v>
      </c>
      <c r="AN177" s="486">
        <v>982</v>
      </c>
      <c r="AO177" s="486">
        <v>40</v>
      </c>
      <c r="AP177" s="486">
        <v>19.2</v>
      </c>
      <c r="AQ177" s="486">
        <v>1.609</v>
      </c>
      <c r="AR177" s="486">
        <v>243.4</v>
      </c>
      <c r="AS177" s="486">
        <v>1.46</v>
      </c>
      <c r="AT177" s="486"/>
      <c r="AU177" s="486"/>
      <c r="AV177" s="486"/>
      <c r="AW177" s="486"/>
      <c r="AX177" s="486"/>
      <c r="AY177" s="486"/>
      <c r="AZ177" s="486"/>
      <c r="BA177" s="486"/>
      <c r="BB177" s="486"/>
      <c r="BC177" s="486"/>
      <c r="BD177" s="486"/>
      <c r="BE177" s="486"/>
      <c r="BF177" s="486"/>
      <c r="BG177" s="486"/>
      <c r="BH177" s="486"/>
      <c r="BI177" s="486"/>
      <c r="BJ177" s="486"/>
      <c r="BK177" s="486"/>
      <c r="BL177" s="486"/>
    </row>
    <row r="178" spans="1:64">
      <c r="A178" s="486" t="s">
        <v>569</v>
      </c>
      <c r="B178" s="486" t="s">
        <v>71</v>
      </c>
      <c r="C178" s="486" t="s">
        <v>270</v>
      </c>
      <c r="D178" s="486" t="s">
        <v>271</v>
      </c>
      <c r="E178" s="486" t="s">
        <v>69</v>
      </c>
      <c r="F178" s="486">
        <v>2012</v>
      </c>
      <c r="G178" s="486"/>
      <c r="H178" s="486">
        <v>230</v>
      </c>
      <c r="I178" s="486">
        <v>0.1</v>
      </c>
      <c r="J178" s="486"/>
      <c r="K178" s="486"/>
      <c r="L178" s="486" t="s">
        <v>66</v>
      </c>
      <c r="M178" s="486">
        <v>60</v>
      </c>
      <c r="N178" s="486">
        <v>2</v>
      </c>
      <c r="O178" s="486">
        <v>1000</v>
      </c>
      <c r="P178" s="486">
        <v>25</v>
      </c>
      <c r="Q178" s="486">
        <v>29.6</v>
      </c>
      <c r="R178" s="486">
        <v>7.78</v>
      </c>
      <c r="S178" s="486">
        <v>36.799999999999997</v>
      </c>
      <c r="T178" s="486">
        <v>8.34</v>
      </c>
      <c r="U178" s="486">
        <v>5.4</v>
      </c>
      <c r="V178" s="486">
        <v>-134.80000000000001</v>
      </c>
      <c r="W178" s="486">
        <v>-0.43</v>
      </c>
      <c r="X178" s="486">
        <v>2100</v>
      </c>
      <c r="Y178" s="486">
        <v>4.2</v>
      </c>
      <c r="Z178" s="486">
        <v>250</v>
      </c>
      <c r="AA178" s="486">
        <v>0.26</v>
      </c>
      <c r="AB178" s="486"/>
      <c r="AC178" s="486"/>
      <c r="AD178" s="486"/>
      <c r="AE178" s="486"/>
      <c r="AF178" s="486"/>
      <c r="AG178" s="486"/>
      <c r="AH178" s="486"/>
      <c r="AI178" s="486">
        <v>1000</v>
      </c>
      <c r="AJ178" s="486">
        <v>3</v>
      </c>
      <c r="AK178" s="486">
        <v>-0.7</v>
      </c>
      <c r="AL178" s="486">
        <v>3.92</v>
      </c>
      <c r="AM178" s="486">
        <v>1638</v>
      </c>
      <c r="AN178" s="486">
        <v>982</v>
      </c>
      <c r="AO178" s="486">
        <v>40</v>
      </c>
      <c r="AP178" s="486">
        <v>19.2</v>
      </c>
      <c r="AQ178" s="486">
        <v>1.609</v>
      </c>
      <c r="AR178" s="486">
        <v>121.7</v>
      </c>
      <c r="AS178" s="486">
        <v>1.46</v>
      </c>
      <c r="AT178" s="486"/>
      <c r="AU178" s="486"/>
      <c r="AV178" s="486"/>
      <c r="AW178" s="486"/>
      <c r="AX178" s="486"/>
      <c r="AY178" s="486"/>
      <c r="AZ178" s="486"/>
      <c r="BA178" s="486"/>
      <c r="BB178" s="486"/>
      <c r="BC178" s="486"/>
      <c r="BD178" s="486"/>
      <c r="BE178" s="486"/>
      <c r="BF178" s="486"/>
      <c r="BG178" s="486"/>
      <c r="BH178" s="486"/>
      <c r="BI178" s="486"/>
      <c r="BJ178" s="486"/>
      <c r="BK178" s="486"/>
      <c r="BL178" s="486"/>
    </row>
    <row r="179" spans="1:64">
      <c r="A179" s="486" t="s">
        <v>569</v>
      </c>
      <c r="B179" s="486" t="s">
        <v>71</v>
      </c>
      <c r="C179" s="486" t="s">
        <v>272</v>
      </c>
      <c r="D179" s="486" t="s">
        <v>273</v>
      </c>
      <c r="E179" s="486" t="s">
        <v>67</v>
      </c>
      <c r="F179" s="486">
        <v>2010</v>
      </c>
      <c r="G179" s="486"/>
      <c r="H179" s="486">
        <v>235</v>
      </c>
      <c r="I179" s="486">
        <v>0.1</v>
      </c>
      <c r="J179" s="486"/>
      <c r="K179" s="486"/>
      <c r="L179" s="486" t="s">
        <v>66</v>
      </c>
      <c r="M179" s="486">
        <v>60</v>
      </c>
      <c r="N179" s="486">
        <v>1</v>
      </c>
      <c r="O179" s="486">
        <v>1000</v>
      </c>
      <c r="P179" s="486">
        <v>25</v>
      </c>
      <c r="Q179" s="486">
        <v>29.8</v>
      </c>
      <c r="R179" s="486">
        <v>7.9</v>
      </c>
      <c r="S179" s="486">
        <v>36.9</v>
      </c>
      <c r="T179" s="486">
        <v>8.4600000000000009</v>
      </c>
      <c r="U179" s="486">
        <v>5.5</v>
      </c>
      <c r="V179" s="486">
        <v>-135.81</v>
      </c>
      <c r="W179" s="486">
        <v>-0.43</v>
      </c>
      <c r="X179" s="486">
        <v>2100</v>
      </c>
      <c r="Y179" s="486">
        <v>4.2</v>
      </c>
      <c r="Z179" s="486">
        <v>250</v>
      </c>
      <c r="AA179" s="486">
        <v>0.24</v>
      </c>
      <c r="AB179" s="486"/>
      <c r="AC179" s="486"/>
      <c r="AD179" s="486"/>
      <c r="AE179" s="486"/>
      <c r="AF179" s="486"/>
      <c r="AG179" s="486"/>
      <c r="AH179" s="486"/>
      <c r="AI179" s="486">
        <v>1000</v>
      </c>
      <c r="AJ179" s="486">
        <v>3</v>
      </c>
      <c r="AK179" s="486">
        <v>-0.7</v>
      </c>
      <c r="AL179" s="486">
        <v>3.92</v>
      </c>
      <c r="AM179" s="486">
        <v>1638</v>
      </c>
      <c r="AN179" s="486">
        <v>982</v>
      </c>
      <c r="AO179" s="486">
        <v>40</v>
      </c>
      <c r="AP179" s="486">
        <v>19.2</v>
      </c>
      <c r="AQ179" s="486">
        <v>1.609</v>
      </c>
      <c r="AR179" s="486">
        <v>243.4</v>
      </c>
      <c r="AS179" s="486">
        <v>1.46</v>
      </c>
      <c r="AT179" s="486"/>
      <c r="AU179" s="486"/>
      <c r="AV179" s="486"/>
      <c r="AW179" s="486"/>
      <c r="AX179" s="486"/>
      <c r="AY179" s="486"/>
      <c r="AZ179" s="486"/>
      <c r="BA179" s="486"/>
      <c r="BB179" s="486"/>
      <c r="BC179" s="486"/>
      <c r="BD179" s="486"/>
      <c r="BE179" s="486"/>
      <c r="BF179" s="486"/>
      <c r="BG179" s="486"/>
      <c r="BH179" s="486"/>
      <c r="BI179" s="486"/>
      <c r="BJ179" s="486"/>
      <c r="BK179" s="486"/>
      <c r="BL179" s="486"/>
    </row>
    <row r="180" spans="1:64">
      <c r="A180" s="486" t="s">
        <v>569</v>
      </c>
      <c r="B180" s="486" t="s">
        <v>71</v>
      </c>
      <c r="C180" s="486" t="s">
        <v>274</v>
      </c>
      <c r="D180" s="486" t="s">
        <v>275</v>
      </c>
      <c r="E180" s="486" t="s">
        <v>69</v>
      </c>
      <c r="F180" s="486">
        <v>2012</v>
      </c>
      <c r="G180" s="486"/>
      <c r="H180" s="486">
        <v>235</v>
      </c>
      <c r="I180" s="486">
        <v>0.1</v>
      </c>
      <c r="J180" s="486"/>
      <c r="K180" s="486"/>
      <c r="L180" s="486" t="s">
        <v>66</v>
      </c>
      <c r="M180" s="486">
        <v>60</v>
      </c>
      <c r="N180" s="486">
        <v>2</v>
      </c>
      <c r="O180" s="486">
        <v>1000</v>
      </c>
      <c r="P180" s="486">
        <v>25</v>
      </c>
      <c r="Q180" s="486">
        <v>29.8</v>
      </c>
      <c r="R180" s="486">
        <v>7.9</v>
      </c>
      <c r="S180" s="486">
        <v>36.9</v>
      </c>
      <c r="T180" s="486">
        <v>8.4600000000000009</v>
      </c>
      <c r="U180" s="486">
        <v>5.5</v>
      </c>
      <c r="V180" s="486">
        <v>-135.81</v>
      </c>
      <c r="W180" s="486">
        <v>-0.43</v>
      </c>
      <c r="X180" s="486">
        <v>2100</v>
      </c>
      <c r="Y180" s="486">
        <v>4.2</v>
      </c>
      <c r="Z180" s="486">
        <v>250</v>
      </c>
      <c r="AA180" s="486">
        <v>0.24</v>
      </c>
      <c r="AB180" s="486"/>
      <c r="AC180" s="486"/>
      <c r="AD180" s="486"/>
      <c r="AE180" s="486"/>
      <c r="AF180" s="486"/>
      <c r="AG180" s="486"/>
      <c r="AH180" s="486"/>
      <c r="AI180" s="486">
        <v>1000</v>
      </c>
      <c r="AJ180" s="486">
        <v>3</v>
      </c>
      <c r="AK180" s="486">
        <v>-0.7</v>
      </c>
      <c r="AL180" s="486">
        <v>3.92</v>
      </c>
      <c r="AM180" s="486">
        <v>1638</v>
      </c>
      <c r="AN180" s="486">
        <v>982</v>
      </c>
      <c r="AO180" s="486">
        <v>40</v>
      </c>
      <c r="AP180" s="486">
        <v>19.2</v>
      </c>
      <c r="AQ180" s="486">
        <v>1.609</v>
      </c>
      <c r="AR180" s="486">
        <v>121.7</v>
      </c>
      <c r="AS180" s="486">
        <v>1.46</v>
      </c>
      <c r="AT180" s="486"/>
      <c r="AU180" s="486"/>
      <c r="AV180" s="486"/>
      <c r="AW180" s="486"/>
      <c r="AX180" s="486"/>
      <c r="AY180" s="486"/>
      <c r="AZ180" s="486"/>
      <c r="BA180" s="486"/>
      <c r="BB180" s="486"/>
      <c r="BC180" s="486"/>
      <c r="BD180" s="486"/>
      <c r="BE180" s="486"/>
      <c r="BF180" s="486"/>
      <c r="BG180" s="486"/>
      <c r="BH180" s="486"/>
      <c r="BI180" s="486"/>
      <c r="BJ180" s="486"/>
      <c r="BK180" s="486"/>
      <c r="BL180" s="486"/>
    </row>
    <row r="181" spans="1:64">
      <c r="A181" s="486" t="s">
        <v>569</v>
      </c>
      <c r="B181" s="486" t="s">
        <v>71</v>
      </c>
      <c r="C181" s="486" t="s">
        <v>276</v>
      </c>
      <c r="D181" s="486" t="s">
        <v>277</v>
      </c>
      <c r="E181" s="486" t="s">
        <v>67</v>
      </c>
      <c r="F181" s="486">
        <v>2010</v>
      </c>
      <c r="G181" s="486"/>
      <c r="H181" s="486">
        <v>240</v>
      </c>
      <c r="I181" s="486">
        <v>0.1</v>
      </c>
      <c r="J181" s="486"/>
      <c r="K181" s="486"/>
      <c r="L181" s="486" t="s">
        <v>66</v>
      </c>
      <c r="M181" s="486">
        <v>60</v>
      </c>
      <c r="N181" s="486">
        <v>1</v>
      </c>
      <c r="O181" s="486">
        <v>1000</v>
      </c>
      <c r="P181" s="486">
        <v>25</v>
      </c>
      <c r="Q181" s="486">
        <v>29.9</v>
      </c>
      <c r="R181" s="486">
        <v>8.0299999999999994</v>
      </c>
      <c r="S181" s="486">
        <v>37</v>
      </c>
      <c r="T181" s="486">
        <v>8.59</v>
      </c>
      <c r="U181" s="486">
        <v>5.6</v>
      </c>
      <c r="V181" s="486">
        <v>-137.66</v>
      </c>
      <c r="W181" s="486">
        <v>-0.43</v>
      </c>
      <c r="X181" s="486">
        <v>2100</v>
      </c>
      <c r="Y181" s="486">
        <v>4.2</v>
      </c>
      <c r="Z181" s="486">
        <v>250</v>
      </c>
      <c r="AA181" s="486">
        <v>0.23</v>
      </c>
      <c r="AB181" s="486"/>
      <c r="AC181" s="486"/>
      <c r="AD181" s="486"/>
      <c r="AE181" s="486"/>
      <c r="AF181" s="486"/>
      <c r="AG181" s="486"/>
      <c r="AH181" s="486"/>
      <c r="AI181" s="486">
        <v>1000</v>
      </c>
      <c r="AJ181" s="486">
        <v>3</v>
      </c>
      <c r="AK181" s="486">
        <v>-0.7</v>
      </c>
      <c r="AL181" s="486">
        <v>3.92</v>
      </c>
      <c r="AM181" s="486">
        <v>1638</v>
      </c>
      <c r="AN181" s="486">
        <v>982</v>
      </c>
      <c r="AO181" s="486">
        <v>40</v>
      </c>
      <c r="AP181" s="486">
        <v>19.2</v>
      </c>
      <c r="AQ181" s="486">
        <v>1.609</v>
      </c>
      <c r="AR181" s="486">
        <v>243.4</v>
      </c>
      <c r="AS181" s="486">
        <v>1.46</v>
      </c>
      <c r="AT181" s="486"/>
      <c r="AU181" s="486"/>
      <c r="AV181" s="486"/>
      <c r="AW181" s="486"/>
      <c r="AX181" s="486"/>
      <c r="AY181" s="486"/>
      <c r="AZ181" s="486"/>
      <c r="BA181" s="486"/>
      <c r="BB181" s="486"/>
      <c r="BC181" s="486"/>
      <c r="BD181" s="486"/>
      <c r="BE181" s="486"/>
      <c r="BF181" s="486"/>
      <c r="BG181" s="486"/>
      <c r="BH181" s="486"/>
      <c r="BI181" s="486"/>
      <c r="BJ181" s="486"/>
      <c r="BK181" s="486"/>
      <c r="BL181" s="486"/>
    </row>
    <row r="182" spans="1:64">
      <c r="A182" s="486" t="s">
        <v>569</v>
      </c>
      <c r="B182" s="486" t="s">
        <v>71</v>
      </c>
      <c r="C182" s="486" t="s">
        <v>280</v>
      </c>
      <c r="D182" s="486" t="s">
        <v>281</v>
      </c>
      <c r="E182" s="486" t="s">
        <v>67</v>
      </c>
      <c r="F182" s="486">
        <v>2012</v>
      </c>
      <c r="G182" s="486"/>
      <c r="H182" s="486">
        <v>240</v>
      </c>
      <c r="I182" s="486">
        <v>0.1</v>
      </c>
      <c r="J182" s="486"/>
      <c r="K182" s="486"/>
      <c r="L182" s="486" t="s">
        <v>66</v>
      </c>
      <c r="M182" s="486">
        <v>60</v>
      </c>
      <c r="N182" s="486">
        <v>1</v>
      </c>
      <c r="O182" s="486">
        <v>1000</v>
      </c>
      <c r="P182" s="486">
        <v>25</v>
      </c>
      <c r="Q182" s="486">
        <v>29.9</v>
      </c>
      <c r="R182" s="486">
        <v>8.0299999999999994</v>
      </c>
      <c r="S182" s="486">
        <v>37</v>
      </c>
      <c r="T182" s="486">
        <v>8.59</v>
      </c>
      <c r="U182" s="486">
        <v>5.6</v>
      </c>
      <c r="V182" s="486">
        <v>-136.74</v>
      </c>
      <c r="W182" s="486">
        <v>-0.43</v>
      </c>
      <c r="X182" s="486">
        <v>2100</v>
      </c>
      <c r="Y182" s="486">
        <v>4.2</v>
      </c>
      <c r="Z182" s="486">
        <v>250</v>
      </c>
      <c r="AA182" s="486">
        <v>0.23</v>
      </c>
      <c r="AB182" s="486"/>
      <c r="AC182" s="486"/>
      <c r="AD182" s="486"/>
      <c r="AE182" s="486"/>
      <c r="AF182" s="486"/>
      <c r="AG182" s="486"/>
      <c r="AH182" s="486"/>
      <c r="AI182" s="486">
        <v>1000</v>
      </c>
      <c r="AJ182" s="486">
        <v>3</v>
      </c>
      <c r="AK182" s="486">
        <v>-0.7</v>
      </c>
      <c r="AL182" s="486">
        <v>3.92</v>
      </c>
      <c r="AM182" s="486">
        <v>1638</v>
      </c>
      <c r="AN182" s="486">
        <v>982</v>
      </c>
      <c r="AO182" s="486">
        <v>40</v>
      </c>
      <c r="AP182" s="486">
        <v>20</v>
      </c>
      <c r="AQ182" s="486">
        <v>1.609</v>
      </c>
      <c r="AR182" s="486">
        <v>243.4</v>
      </c>
      <c r="AS182" s="486">
        <v>1.46</v>
      </c>
      <c r="AT182" s="486"/>
      <c r="AU182" s="486"/>
      <c r="AV182" s="486"/>
      <c r="AW182" s="486"/>
      <c r="AX182" s="486"/>
      <c r="AY182" s="486"/>
      <c r="AZ182" s="486"/>
      <c r="BA182" s="486"/>
      <c r="BB182" s="486"/>
      <c r="BC182" s="486"/>
      <c r="BD182" s="486"/>
      <c r="BE182" s="486"/>
      <c r="BF182" s="486"/>
      <c r="BG182" s="486"/>
      <c r="BH182" s="486"/>
      <c r="BI182" s="486"/>
      <c r="BJ182" s="486"/>
      <c r="BK182" s="486"/>
      <c r="BL182" s="486"/>
    </row>
    <row r="183" spans="1:64">
      <c r="A183" s="486" t="s">
        <v>569</v>
      </c>
      <c r="B183" s="486" t="s">
        <v>71</v>
      </c>
      <c r="C183" s="486" t="s">
        <v>282</v>
      </c>
      <c r="D183" s="486" t="s">
        <v>283</v>
      </c>
      <c r="E183" s="486" t="s">
        <v>69</v>
      </c>
      <c r="F183" s="486">
        <v>2012</v>
      </c>
      <c r="G183" s="486"/>
      <c r="H183" s="486">
        <v>240</v>
      </c>
      <c r="I183" s="486">
        <v>0.1</v>
      </c>
      <c r="J183" s="486"/>
      <c r="K183" s="486"/>
      <c r="L183" s="486" t="s">
        <v>66</v>
      </c>
      <c r="M183" s="486">
        <v>60</v>
      </c>
      <c r="N183" s="486">
        <v>2</v>
      </c>
      <c r="O183" s="486">
        <v>1000</v>
      </c>
      <c r="P183" s="486">
        <v>25</v>
      </c>
      <c r="Q183" s="486">
        <v>29.9</v>
      </c>
      <c r="R183" s="486">
        <v>8.0299999999999994</v>
      </c>
      <c r="S183" s="486">
        <v>37</v>
      </c>
      <c r="T183" s="486">
        <v>8.59</v>
      </c>
      <c r="U183" s="486">
        <v>5.6</v>
      </c>
      <c r="V183" s="486">
        <v>-137.66</v>
      </c>
      <c r="W183" s="486">
        <v>-0.43</v>
      </c>
      <c r="X183" s="486">
        <v>2100</v>
      </c>
      <c r="Y183" s="486">
        <v>4.2</v>
      </c>
      <c r="Z183" s="486">
        <v>250</v>
      </c>
      <c r="AA183" s="486">
        <v>0.23</v>
      </c>
      <c r="AB183" s="486"/>
      <c r="AC183" s="486"/>
      <c r="AD183" s="486"/>
      <c r="AE183" s="486"/>
      <c r="AF183" s="486"/>
      <c r="AG183" s="486"/>
      <c r="AH183" s="486"/>
      <c r="AI183" s="486">
        <v>1000</v>
      </c>
      <c r="AJ183" s="486">
        <v>3</v>
      </c>
      <c r="AK183" s="486">
        <v>-0.7</v>
      </c>
      <c r="AL183" s="486">
        <v>3.92</v>
      </c>
      <c r="AM183" s="486">
        <v>1638</v>
      </c>
      <c r="AN183" s="486">
        <v>982</v>
      </c>
      <c r="AO183" s="486">
        <v>40</v>
      </c>
      <c r="AP183" s="486">
        <v>19.2</v>
      </c>
      <c r="AQ183" s="486">
        <v>1.609</v>
      </c>
      <c r="AR183" s="486">
        <v>121.7</v>
      </c>
      <c r="AS183" s="486">
        <v>1.46</v>
      </c>
      <c r="AT183" s="486"/>
      <c r="AU183" s="486"/>
      <c r="AV183" s="486"/>
      <c r="AW183" s="486"/>
      <c r="AX183" s="486"/>
      <c r="AY183" s="486"/>
      <c r="AZ183" s="486"/>
      <c r="BA183" s="486"/>
      <c r="BB183" s="486"/>
      <c r="BC183" s="486"/>
      <c r="BD183" s="486"/>
      <c r="BE183" s="486"/>
      <c r="BF183" s="486"/>
      <c r="BG183" s="486"/>
      <c r="BH183" s="486"/>
      <c r="BI183" s="486"/>
      <c r="BJ183" s="486"/>
      <c r="BK183" s="486"/>
      <c r="BL183" s="486"/>
    </row>
    <row r="184" spans="1:64">
      <c r="A184" s="486" t="s">
        <v>569</v>
      </c>
      <c r="B184" s="486" t="s">
        <v>71</v>
      </c>
      <c r="C184" s="486" t="s">
        <v>284</v>
      </c>
      <c r="D184" s="486" t="s">
        <v>286</v>
      </c>
      <c r="E184" s="486" t="s">
        <v>278</v>
      </c>
      <c r="F184" s="486">
        <v>2010</v>
      </c>
      <c r="G184" s="486"/>
      <c r="H184" s="486">
        <v>245</v>
      </c>
      <c r="I184" s="486">
        <v>0.1</v>
      </c>
      <c r="J184" s="486"/>
      <c r="K184" s="486"/>
      <c r="L184" s="486" t="s">
        <v>66</v>
      </c>
      <c r="M184" s="486">
        <v>60</v>
      </c>
      <c r="N184" s="486">
        <v>1</v>
      </c>
      <c r="O184" s="486">
        <v>1000</v>
      </c>
      <c r="P184" s="486">
        <v>25</v>
      </c>
      <c r="Q184" s="486">
        <v>30</v>
      </c>
      <c r="R184" s="486">
        <v>8.17</v>
      </c>
      <c r="S184" s="486">
        <v>37.1</v>
      </c>
      <c r="T184" s="486">
        <v>8.74</v>
      </c>
      <c r="U184" s="486">
        <v>5.7</v>
      </c>
      <c r="V184" s="486">
        <v>-119.17</v>
      </c>
      <c r="W184" s="486">
        <v>-0.39</v>
      </c>
      <c r="X184" s="486">
        <v>500</v>
      </c>
      <c r="Y184" s="486">
        <v>5.5</v>
      </c>
      <c r="Z184" s="486">
        <v>500</v>
      </c>
      <c r="AA184" s="486">
        <v>0.35</v>
      </c>
      <c r="AB184" s="486"/>
      <c r="AC184" s="486"/>
      <c r="AD184" s="486"/>
      <c r="AE184" s="486"/>
      <c r="AF184" s="486"/>
      <c r="AG184" s="486"/>
      <c r="AH184" s="486"/>
      <c r="AI184" s="486">
        <v>0</v>
      </c>
      <c r="AJ184" s="486">
        <v>3</v>
      </c>
      <c r="AK184" s="486">
        <v>-0.7</v>
      </c>
      <c r="AL184" s="486">
        <v>3.92</v>
      </c>
      <c r="AM184" s="486">
        <v>1638</v>
      </c>
      <c r="AN184" s="486">
        <v>982</v>
      </c>
      <c r="AO184" s="486">
        <v>40</v>
      </c>
      <c r="AP184" s="486">
        <v>19</v>
      </c>
      <c r="AQ184" s="486">
        <v>1.609</v>
      </c>
      <c r="AR184" s="486">
        <v>243.4</v>
      </c>
      <c r="AS184" s="486">
        <v>1.46</v>
      </c>
      <c r="AT184" s="486"/>
      <c r="AU184" s="486"/>
      <c r="AV184" s="486"/>
      <c r="AW184" s="486"/>
      <c r="AX184" s="486"/>
      <c r="AY184" s="486"/>
      <c r="AZ184" s="486"/>
      <c r="BA184" s="486"/>
      <c r="BB184" s="486"/>
      <c r="BC184" s="486"/>
      <c r="BD184" s="486"/>
      <c r="BE184" s="486"/>
      <c r="BF184" s="486"/>
      <c r="BG184" s="486"/>
      <c r="BH184" s="486"/>
      <c r="BI184" s="486"/>
      <c r="BJ184" s="486"/>
      <c r="BK184" s="486"/>
      <c r="BL184" s="486"/>
    </row>
    <row r="185" spans="1:64">
      <c r="A185" s="486" t="s">
        <v>569</v>
      </c>
      <c r="B185" s="486" t="s">
        <v>71</v>
      </c>
      <c r="C185" s="486" t="s">
        <v>287</v>
      </c>
      <c r="D185" s="486" t="s">
        <v>288</v>
      </c>
      <c r="E185" s="486" t="s">
        <v>67</v>
      </c>
      <c r="F185" s="486">
        <v>2012</v>
      </c>
      <c r="G185" s="486"/>
      <c r="H185" s="486">
        <v>245</v>
      </c>
      <c r="I185" s="486">
        <v>0.1</v>
      </c>
      <c r="J185" s="486"/>
      <c r="K185" s="486"/>
      <c r="L185" s="486" t="s">
        <v>66</v>
      </c>
      <c r="M185" s="486">
        <v>60</v>
      </c>
      <c r="N185" s="486">
        <v>1</v>
      </c>
      <c r="O185" s="486">
        <v>1000</v>
      </c>
      <c r="P185" s="486">
        <v>25</v>
      </c>
      <c r="Q185" s="486">
        <v>30</v>
      </c>
      <c r="R185" s="486">
        <v>8.17</v>
      </c>
      <c r="S185" s="486">
        <v>37.1</v>
      </c>
      <c r="T185" s="486">
        <v>8.74</v>
      </c>
      <c r="U185" s="486">
        <v>5.7</v>
      </c>
      <c r="V185" s="486">
        <v>-137.25</v>
      </c>
      <c r="W185" s="486">
        <v>-0.43</v>
      </c>
      <c r="X185" s="486">
        <v>2100</v>
      </c>
      <c r="Y185" s="486">
        <v>4.2</v>
      </c>
      <c r="Z185" s="486">
        <v>250</v>
      </c>
      <c r="AA185" s="486">
        <v>0.23</v>
      </c>
      <c r="AB185" s="486"/>
      <c r="AC185" s="486"/>
      <c r="AD185" s="486"/>
      <c r="AE185" s="486"/>
      <c r="AF185" s="486"/>
      <c r="AG185" s="486"/>
      <c r="AH185" s="486"/>
      <c r="AI185" s="486">
        <v>1000</v>
      </c>
      <c r="AJ185" s="486">
        <v>3</v>
      </c>
      <c r="AK185" s="486">
        <v>-0.7</v>
      </c>
      <c r="AL185" s="486">
        <v>3.92</v>
      </c>
      <c r="AM185" s="486">
        <v>1638</v>
      </c>
      <c r="AN185" s="486">
        <v>982</v>
      </c>
      <c r="AO185" s="486">
        <v>40</v>
      </c>
      <c r="AP185" s="486">
        <v>20</v>
      </c>
      <c r="AQ185" s="486">
        <v>1.609</v>
      </c>
      <c r="AR185" s="486">
        <v>243.4</v>
      </c>
      <c r="AS185" s="486">
        <v>1.46</v>
      </c>
      <c r="AT185" s="486"/>
      <c r="AU185" s="486"/>
      <c r="AV185" s="486"/>
      <c r="AW185" s="486"/>
      <c r="AX185" s="486"/>
      <c r="AY185" s="486"/>
      <c r="AZ185" s="486"/>
      <c r="BA185" s="486"/>
      <c r="BB185" s="486"/>
      <c r="BC185" s="486"/>
      <c r="BD185" s="486"/>
      <c r="BE185" s="486"/>
      <c r="BF185" s="486"/>
      <c r="BG185" s="486"/>
      <c r="BH185" s="486"/>
      <c r="BI185" s="486"/>
      <c r="BJ185" s="486"/>
      <c r="BK185" s="486"/>
      <c r="BL185" s="486"/>
    </row>
    <row r="186" spans="1:64">
      <c r="A186" s="486" t="s">
        <v>569</v>
      </c>
      <c r="B186" s="486" t="s">
        <v>71</v>
      </c>
      <c r="C186" s="486" t="s">
        <v>289</v>
      </c>
      <c r="D186" s="486" t="s">
        <v>290</v>
      </c>
      <c r="E186" s="486" t="s">
        <v>69</v>
      </c>
      <c r="F186" s="486">
        <v>2012</v>
      </c>
      <c r="G186" s="486"/>
      <c r="H186" s="486">
        <v>245</v>
      </c>
      <c r="I186" s="486">
        <v>0.1</v>
      </c>
      <c r="J186" s="486"/>
      <c r="K186" s="486"/>
      <c r="L186" s="486" t="s">
        <v>66</v>
      </c>
      <c r="M186" s="486">
        <v>60</v>
      </c>
      <c r="N186" s="486">
        <v>2</v>
      </c>
      <c r="O186" s="486">
        <v>1000</v>
      </c>
      <c r="P186" s="486">
        <v>25</v>
      </c>
      <c r="Q186" s="486">
        <v>30</v>
      </c>
      <c r="R186" s="486">
        <v>8.17</v>
      </c>
      <c r="S186" s="486">
        <v>37.1</v>
      </c>
      <c r="T186" s="486">
        <v>8.74</v>
      </c>
      <c r="U186" s="486">
        <v>5.7</v>
      </c>
      <c r="V186" s="486">
        <v>-137.25</v>
      </c>
      <c r="W186" s="486">
        <v>-0.43</v>
      </c>
      <c r="X186" s="486">
        <v>2100</v>
      </c>
      <c r="Y186" s="486">
        <v>4.2</v>
      </c>
      <c r="Z186" s="486">
        <v>250</v>
      </c>
      <c r="AA186" s="486">
        <v>0.23</v>
      </c>
      <c r="AB186" s="486"/>
      <c r="AC186" s="486"/>
      <c r="AD186" s="486"/>
      <c r="AE186" s="486"/>
      <c r="AF186" s="486"/>
      <c r="AG186" s="486"/>
      <c r="AH186" s="486"/>
      <c r="AI186" s="486">
        <v>1000</v>
      </c>
      <c r="AJ186" s="486">
        <v>3</v>
      </c>
      <c r="AK186" s="486">
        <v>-0.7</v>
      </c>
      <c r="AL186" s="486">
        <v>3.92</v>
      </c>
      <c r="AM186" s="486">
        <v>1638</v>
      </c>
      <c r="AN186" s="486">
        <v>982</v>
      </c>
      <c r="AO186" s="486">
        <v>40</v>
      </c>
      <c r="AP186" s="486">
        <v>19.2</v>
      </c>
      <c r="AQ186" s="486">
        <v>1.609</v>
      </c>
      <c r="AR186" s="486">
        <v>121.7</v>
      </c>
      <c r="AS186" s="486">
        <v>1.46</v>
      </c>
      <c r="AT186" s="486"/>
      <c r="AU186" s="486"/>
      <c r="AV186" s="486"/>
      <c r="AW186" s="486"/>
      <c r="AX186" s="486"/>
      <c r="AY186" s="486"/>
      <c r="AZ186" s="486"/>
      <c r="BA186" s="486"/>
      <c r="BB186" s="486"/>
      <c r="BC186" s="486"/>
      <c r="BD186" s="486"/>
      <c r="BE186" s="486"/>
      <c r="BF186" s="486"/>
      <c r="BG186" s="486"/>
      <c r="BH186" s="486"/>
      <c r="BI186" s="486"/>
      <c r="BJ186" s="486"/>
      <c r="BK186" s="486"/>
      <c r="BL186" s="486"/>
    </row>
    <row r="187" spans="1:64">
      <c r="A187" s="486" t="s">
        <v>569</v>
      </c>
      <c r="B187" s="486" t="s">
        <v>71</v>
      </c>
      <c r="C187" s="486" t="s">
        <v>291</v>
      </c>
      <c r="D187" s="486" t="s">
        <v>293</v>
      </c>
      <c r="E187" s="486" t="s">
        <v>278</v>
      </c>
      <c r="F187" s="486">
        <v>2010</v>
      </c>
      <c r="G187" s="486"/>
      <c r="H187" s="486">
        <v>250</v>
      </c>
      <c r="I187" s="486">
        <v>0.1</v>
      </c>
      <c r="J187" s="486"/>
      <c r="K187" s="486"/>
      <c r="L187" s="486" t="s">
        <v>66</v>
      </c>
      <c r="M187" s="486">
        <v>60</v>
      </c>
      <c r="N187" s="486">
        <v>1</v>
      </c>
      <c r="O187" s="486">
        <v>1000</v>
      </c>
      <c r="P187" s="486">
        <v>25</v>
      </c>
      <c r="Q187" s="486">
        <v>30.1</v>
      </c>
      <c r="R187" s="486">
        <v>8.3000000000000007</v>
      </c>
      <c r="S187" s="486">
        <v>37.200000000000003</v>
      </c>
      <c r="T187" s="486">
        <v>8.8699999999999992</v>
      </c>
      <c r="U187" s="486">
        <v>5.8</v>
      </c>
      <c r="V187" s="486">
        <v>-119.84</v>
      </c>
      <c r="W187" s="486">
        <v>-0.39</v>
      </c>
      <c r="X187" s="486">
        <v>500</v>
      </c>
      <c r="Y187" s="486">
        <v>5.5</v>
      </c>
      <c r="Z187" s="486">
        <v>500</v>
      </c>
      <c r="AA187" s="486">
        <v>0.35</v>
      </c>
      <c r="AB187" s="486"/>
      <c r="AC187" s="486"/>
      <c r="AD187" s="486"/>
      <c r="AE187" s="486"/>
      <c r="AF187" s="486"/>
      <c r="AG187" s="486"/>
      <c r="AH187" s="486"/>
      <c r="AI187" s="486">
        <v>0</v>
      </c>
      <c r="AJ187" s="486">
        <v>3</v>
      </c>
      <c r="AK187" s="486">
        <v>-0.7</v>
      </c>
      <c r="AL187" s="486">
        <v>3.92</v>
      </c>
      <c r="AM187" s="486">
        <v>1638</v>
      </c>
      <c r="AN187" s="486">
        <v>982</v>
      </c>
      <c r="AO187" s="486">
        <v>40</v>
      </c>
      <c r="AP187" s="486">
        <v>19</v>
      </c>
      <c r="AQ187" s="486">
        <v>1.609</v>
      </c>
      <c r="AR187" s="486">
        <v>243.4</v>
      </c>
      <c r="AS187" s="486">
        <v>1.46</v>
      </c>
      <c r="AT187" s="486"/>
      <c r="AU187" s="486"/>
      <c r="AV187" s="486"/>
      <c r="AW187" s="486"/>
      <c r="AX187" s="486"/>
      <c r="AY187" s="486"/>
      <c r="AZ187" s="486"/>
      <c r="BA187" s="486"/>
      <c r="BB187" s="486"/>
      <c r="BC187" s="486"/>
      <c r="BD187" s="486"/>
      <c r="BE187" s="486"/>
      <c r="BF187" s="486"/>
      <c r="BG187" s="486"/>
      <c r="BH187" s="486"/>
      <c r="BI187" s="486"/>
      <c r="BJ187" s="486"/>
      <c r="BK187" s="486"/>
      <c r="BL187" s="486"/>
    </row>
    <row r="188" spans="1:64">
      <c r="A188" s="486" t="s">
        <v>569</v>
      </c>
      <c r="B188" s="486" t="s">
        <v>71</v>
      </c>
      <c r="C188" s="486" t="s">
        <v>294</v>
      </c>
      <c r="D188" s="486" t="s">
        <v>295</v>
      </c>
      <c r="E188" s="486" t="s">
        <v>67</v>
      </c>
      <c r="F188" s="486">
        <v>2012</v>
      </c>
      <c r="G188" s="486"/>
      <c r="H188" s="486">
        <v>250</v>
      </c>
      <c r="I188" s="486">
        <v>0.1</v>
      </c>
      <c r="J188" s="486"/>
      <c r="K188" s="486"/>
      <c r="L188" s="486" t="s">
        <v>66</v>
      </c>
      <c r="M188" s="486">
        <v>60</v>
      </c>
      <c r="N188" s="486">
        <v>1</v>
      </c>
      <c r="O188" s="486">
        <v>1000</v>
      </c>
      <c r="P188" s="486">
        <v>25</v>
      </c>
      <c r="Q188" s="486">
        <v>30.1</v>
      </c>
      <c r="R188" s="486">
        <v>8.3000000000000007</v>
      </c>
      <c r="S188" s="486">
        <v>37.200000000000003</v>
      </c>
      <c r="T188" s="486">
        <v>8.8699999999999992</v>
      </c>
      <c r="U188" s="486">
        <v>5.8</v>
      </c>
      <c r="V188" s="486">
        <v>-138.1</v>
      </c>
      <c r="W188" s="486">
        <v>-0.43</v>
      </c>
      <c r="X188" s="486">
        <v>2100</v>
      </c>
      <c r="Y188" s="486">
        <v>4.2</v>
      </c>
      <c r="Z188" s="486">
        <v>250</v>
      </c>
      <c r="AA188" s="486">
        <v>0.22</v>
      </c>
      <c r="AB188" s="486"/>
      <c r="AC188" s="486"/>
      <c r="AD188" s="486"/>
      <c r="AE188" s="486"/>
      <c r="AF188" s="486"/>
      <c r="AG188" s="486"/>
      <c r="AH188" s="486"/>
      <c r="AI188" s="486">
        <v>1000</v>
      </c>
      <c r="AJ188" s="486">
        <v>3</v>
      </c>
      <c r="AK188" s="486">
        <v>-0.7</v>
      </c>
      <c r="AL188" s="486">
        <v>3.92</v>
      </c>
      <c r="AM188" s="486">
        <v>1638</v>
      </c>
      <c r="AN188" s="486">
        <v>982</v>
      </c>
      <c r="AO188" s="486">
        <v>40</v>
      </c>
      <c r="AP188" s="486">
        <v>20</v>
      </c>
      <c r="AQ188" s="486">
        <v>1.609</v>
      </c>
      <c r="AR188" s="486">
        <v>243.4</v>
      </c>
      <c r="AS188" s="486">
        <v>1.46</v>
      </c>
      <c r="AT188" s="486"/>
      <c r="AU188" s="486"/>
      <c r="AV188" s="486"/>
      <c r="AW188" s="486"/>
      <c r="AX188" s="486"/>
      <c r="AY188" s="486"/>
      <c r="AZ188" s="486"/>
      <c r="BA188" s="486"/>
      <c r="BB188" s="486"/>
      <c r="BC188" s="486"/>
      <c r="BD188" s="486"/>
      <c r="BE188" s="486"/>
      <c r="BF188" s="486"/>
      <c r="BG188" s="486"/>
      <c r="BH188" s="486"/>
      <c r="BI188" s="486"/>
      <c r="BJ188" s="486"/>
      <c r="BK188" s="486"/>
      <c r="BL188" s="486"/>
    </row>
    <row r="189" spans="1:64">
      <c r="A189" s="486" t="s">
        <v>569</v>
      </c>
      <c r="B189" s="486" t="s">
        <v>71</v>
      </c>
      <c r="C189" s="486" t="s">
        <v>296</v>
      </c>
      <c r="D189" s="486" t="s">
        <v>297</v>
      </c>
      <c r="E189" s="486" t="s">
        <v>69</v>
      </c>
      <c r="F189" s="486">
        <v>2012</v>
      </c>
      <c r="G189" s="486"/>
      <c r="H189" s="486">
        <v>250</v>
      </c>
      <c r="I189" s="486">
        <v>0.1</v>
      </c>
      <c r="J189" s="486"/>
      <c r="K189" s="486"/>
      <c r="L189" s="486" t="s">
        <v>66</v>
      </c>
      <c r="M189" s="486">
        <v>60</v>
      </c>
      <c r="N189" s="486">
        <v>2</v>
      </c>
      <c r="O189" s="486">
        <v>1000</v>
      </c>
      <c r="P189" s="486">
        <v>25</v>
      </c>
      <c r="Q189" s="486">
        <v>30.1</v>
      </c>
      <c r="R189" s="486">
        <v>8.3000000000000007</v>
      </c>
      <c r="S189" s="486">
        <v>37.200000000000003</v>
      </c>
      <c r="T189" s="486">
        <v>8.8699999999999992</v>
      </c>
      <c r="U189" s="486">
        <v>5.3</v>
      </c>
      <c r="V189" s="486">
        <v>-136.47</v>
      </c>
      <c r="W189" s="486">
        <v>-0.43</v>
      </c>
      <c r="X189" s="486">
        <v>2100</v>
      </c>
      <c r="Y189" s="486">
        <v>4.2</v>
      </c>
      <c r="Z189" s="486">
        <v>250</v>
      </c>
      <c r="AA189" s="486">
        <v>0.22</v>
      </c>
      <c r="AB189" s="486"/>
      <c r="AC189" s="486"/>
      <c r="AD189" s="486"/>
      <c r="AE189" s="486"/>
      <c r="AF189" s="486"/>
      <c r="AG189" s="486"/>
      <c r="AH189" s="486"/>
      <c r="AI189" s="486">
        <v>1000</v>
      </c>
      <c r="AJ189" s="486">
        <v>3</v>
      </c>
      <c r="AK189" s="486">
        <v>-0.7</v>
      </c>
      <c r="AL189" s="486">
        <v>3.92</v>
      </c>
      <c r="AM189" s="486">
        <v>1638</v>
      </c>
      <c r="AN189" s="486">
        <v>982</v>
      </c>
      <c r="AO189" s="486">
        <v>40</v>
      </c>
      <c r="AP189" s="486">
        <v>19.2</v>
      </c>
      <c r="AQ189" s="486">
        <v>1.609</v>
      </c>
      <c r="AR189" s="486">
        <v>121.7</v>
      </c>
      <c r="AS189" s="486">
        <v>1.46</v>
      </c>
      <c r="AT189" s="486"/>
      <c r="AU189" s="486"/>
      <c r="AV189" s="486"/>
      <c r="AW189" s="486"/>
      <c r="AX189" s="486"/>
      <c r="AY189" s="486"/>
      <c r="AZ189" s="486"/>
      <c r="BA189" s="486"/>
      <c r="BB189" s="486"/>
      <c r="BC189" s="486"/>
      <c r="BD189" s="486"/>
      <c r="BE189" s="486"/>
      <c r="BF189" s="486"/>
      <c r="BG189" s="486"/>
      <c r="BH189" s="486"/>
      <c r="BI189" s="486"/>
      <c r="BJ189" s="486"/>
      <c r="BK189" s="486"/>
      <c r="BL189" s="486"/>
    </row>
    <row r="190" spans="1:64">
      <c r="A190" s="486" t="s">
        <v>569</v>
      </c>
      <c r="B190" s="486" t="s">
        <v>71</v>
      </c>
      <c r="C190" s="486" t="s">
        <v>298</v>
      </c>
      <c r="D190" s="486" t="s">
        <v>299</v>
      </c>
      <c r="E190" s="486" t="s">
        <v>67</v>
      </c>
      <c r="F190" s="486">
        <v>2012</v>
      </c>
      <c r="G190" s="486"/>
      <c r="H190" s="486">
        <v>255</v>
      </c>
      <c r="I190" s="486">
        <v>0.1</v>
      </c>
      <c r="J190" s="486"/>
      <c r="K190" s="486"/>
      <c r="L190" s="486" t="s">
        <v>66</v>
      </c>
      <c r="M190" s="486">
        <v>60</v>
      </c>
      <c r="N190" s="486">
        <v>1</v>
      </c>
      <c r="O190" s="486">
        <v>1000</v>
      </c>
      <c r="P190" s="486">
        <v>25</v>
      </c>
      <c r="Q190" s="486">
        <v>30.2</v>
      </c>
      <c r="R190" s="486">
        <v>8.43</v>
      </c>
      <c r="S190" s="486">
        <v>37.4</v>
      </c>
      <c r="T190" s="486">
        <v>9</v>
      </c>
      <c r="U190" s="486">
        <v>6.3</v>
      </c>
      <c r="V190" s="486">
        <v>-130.6</v>
      </c>
      <c r="W190" s="486">
        <v>-0.43</v>
      </c>
      <c r="X190" s="486">
        <v>2100</v>
      </c>
      <c r="Y190" s="486">
        <v>4.2</v>
      </c>
      <c r="Z190" s="486">
        <v>250</v>
      </c>
      <c r="AA190" s="486">
        <v>0.23</v>
      </c>
      <c r="AB190" s="486"/>
      <c r="AC190" s="486"/>
      <c r="AD190" s="486"/>
      <c r="AE190" s="486"/>
      <c r="AF190" s="486"/>
      <c r="AG190" s="486"/>
      <c r="AH190" s="486"/>
      <c r="AI190" s="486">
        <v>1000</v>
      </c>
      <c r="AJ190" s="486">
        <v>3</v>
      </c>
      <c r="AK190" s="486">
        <v>-0.7</v>
      </c>
      <c r="AL190" s="486">
        <v>10.64</v>
      </c>
      <c r="AM190" s="486">
        <v>1638</v>
      </c>
      <c r="AN190" s="486">
        <v>982</v>
      </c>
      <c r="AO190" s="486">
        <v>40</v>
      </c>
      <c r="AP190" s="486">
        <v>20</v>
      </c>
      <c r="AQ190" s="486">
        <v>1.609</v>
      </c>
      <c r="AR190" s="486">
        <v>243.4</v>
      </c>
      <c r="AS190" s="486">
        <v>1.46</v>
      </c>
      <c r="AT190" s="486"/>
      <c r="AU190" s="486"/>
      <c r="AV190" s="486"/>
      <c r="AW190" s="486"/>
      <c r="AX190" s="486"/>
      <c r="AY190" s="486"/>
      <c r="AZ190" s="486"/>
      <c r="BA190" s="486"/>
      <c r="BB190" s="486"/>
      <c r="BC190" s="486"/>
      <c r="BD190" s="486"/>
      <c r="BE190" s="486"/>
      <c r="BF190" s="486"/>
      <c r="BG190" s="486"/>
      <c r="BH190" s="486"/>
      <c r="BI190" s="486"/>
      <c r="BJ190" s="486"/>
      <c r="BK190" s="486"/>
      <c r="BL190" s="486"/>
    </row>
    <row r="191" spans="1:64">
      <c r="A191" s="486" t="s">
        <v>569</v>
      </c>
      <c r="B191" s="486" t="s">
        <v>71</v>
      </c>
      <c r="C191" s="486" t="s">
        <v>300</v>
      </c>
      <c r="D191" s="486" t="s">
        <v>301</v>
      </c>
      <c r="E191" s="486" t="s">
        <v>67</v>
      </c>
      <c r="F191" s="486">
        <v>2011</v>
      </c>
      <c r="G191" s="486"/>
      <c r="H191" s="486">
        <v>255</v>
      </c>
      <c r="I191" s="486">
        <v>0.1</v>
      </c>
      <c r="J191" s="486"/>
      <c r="K191" s="486"/>
      <c r="L191" s="486" t="s">
        <v>66</v>
      </c>
      <c r="M191" s="486">
        <v>60</v>
      </c>
      <c r="N191" s="486">
        <v>1</v>
      </c>
      <c r="O191" s="486">
        <v>1000</v>
      </c>
      <c r="P191" s="486">
        <v>25</v>
      </c>
      <c r="Q191" s="486">
        <v>30.2</v>
      </c>
      <c r="R191" s="486">
        <v>8.43</v>
      </c>
      <c r="S191" s="486">
        <v>37.4</v>
      </c>
      <c r="T191" s="486">
        <v>9</v>
      </c>
      <c r="U191" s="486">
        <v>6.3</v>
      </c>
      <c r="V191" s="486">
        <v>-140.38999999999999</v>
      </c>
      <c r="W191" s="486">
        <v>-0.43</v>
      </c>
      <c r="X191" s="486">
        <v>2100</v>
      </c>
      <c r="Y191" s="486">
        <v>4.2</v>
      </c>
      <c r="Z191" s="486">
        <v>250</v>
      </c>
      <c r="AA191" s="486">
        <v>0.23</v>
      </c>
      <c r="AB191" s="486"/>
      <c r="AC191" s="486"/>
      <c r="AD191" s="486"/>
      <c r="AE191" s="486"/>
      <c r="AF191" s="486"/>
      <c r="AG191" s="486"/>
      <c r="AH191" s="486"/>
      <c r="AI191" s="486">
        <v>1000</v>
      </c>
      <c r="AJ191" s="486">
        <v>3</v>
      </c>
      <c r="AK191" s="486">
        <v>-0.7</v>
      </c>
      <c r="AL191" s="486">
        <v>10.64</v>
      </c>
      <c r="AM191" s="486">
        <v>1638</v>
      </c>
      <c r="AN191" s="486">
        <v>982</v>
      </c>
      <c r="AO191" s="486">
        <v>40</v>
      </c>
      <c r="AP191" s="486">
        <v>19.2</v>
      </c>
      <c r="AQ191" s="486">
        <v>1.609</v>
      </c>
      <c r="AR191" s="486">
        <v>243.4</v>
      </c>
      <c r="AS191" s="486">
        <v>1.46</v>
      </c>
      <c r="AT191" s="486"/>
      <c r="AU191" s="486"/>
      <c r="AV191" s="486"/>
      <c r="AW191" s="486"/>
      <c r="AX191" s="486"/>
      <c r="AY191" s="486"/>
      <c r="AZ191" s="486"/>
      <c r="BA191" s="486"/>
      <c r="BB191" s="486"/>
      <c r="BC191" s="486"/>
      <c r="BD191" s="486"/>
      <c r="BE191" s="486"/>
      <c r="BF191" s="486"/>
      <c r="BG191" s="486"/>
      <c r="BH191" s="486"/>
      <c r="BI191" s="486"/>
      <c r="BJ191" s="486"/>
      <c r="BK191" s="486"/>
      <c r="BL191" s="486"/>
    </row>
    <row r="192" spans="1:64">
      <c r="A192" s="486" t="s">
        <v>569</v>
      </c>
      <c r="B192" s="486" t="s">
        <v>71</v>
      </c>
      <c r="C192" s="486" t="s">
        <v>302</v>
      </c>
      <c r="D192" s="486" t="s">
        <v>303</v>
      </c>
      <c r="E192" s="486" t="s">
        <v>69</v>
      </c>
      <c r="F192" s="486">
        <v>2012</v>
      </c>
      <c r="G192" s="486"/>
      <c r="H192" s="486">
        <v>255</v>
      </c>
      <c r="I192" s="486">
        <v>0.1</v>
      </c>
      <c r="J192" s="486"/>
      <c r="K192" s="486"/>
      <c r="L192" s="486" t="s">
        <v>66</v>
      </c>
      <c r="M192" s="486">
        <v>60</v>
      </c>
      <c r="N192" s="486">
        <v>2</v>
      </c>
      <c r="O192" s="486">
        <v>1000</v>
      </c>
      <c r="P192" s="486">
        <v>25</v>
      </c>
      <c r="Q192" s="486">
        <v>30.2</v>
      </c>
      <c r="R192" s="486">
        <v>8.43</v>
      </c>
      <c r="S192" s="486">
        <v>37.4</v>
      </c>
      <c r="T192" s="486">
        <v>9</v>
      </c>
      <c r="U192" s="486">
        <v>6.3</v>
      </c>
      <c r="V192" s="486">
        <v>-140.38999999999999</v>
      </c>
      <c r="W192" s="486">
        <v>-0.43</v>
      </c>
      <c r="X192" s="486">
        <v>2100</v>
      </c>
      <c r="Y192" s="486">
        <v>4.2</v>
      </c>
      <c r="Z192" s="486">
        <v>250</v>
      </c>
      <c r="AA192" s="486">
        <v>0.23</v>
      </c>
      <c r="AB192" s="486"/>
      <c r="AC192" s="486"/>
      <c r="AD192" s="486"/>
      <c r="AE192" s="486"/>
      <c r="AF192" s="486"/>
      <c r="AG192" s="486"/>
      <c r="AH192" s="486"/>
      <c r="AI192" s="486">
        <v>1000</v>
      </c>
      <c r="AJ192" s="486">
        <v>3</v>
      </c>
      <c r="AK192" s="486">
        <v>-0.7</v>
      </c>
      <c r="AL192" s="486">
        <v>10.64</v>
      </c>
      <c r="AM192" s="486">
        <v>1638</v>
      </c>
      <c r="AN192" s="486">
        <v>982</v>
      </c>
      <c r="AO192" s="486">
        <v>40</v>
      </c>
      <c r="AP192" s="486">
        <v>19.2</v>
      </c>
      <c r="AQ192" s="486">
        <v>1.609</v>
      </c>
      <c r="AR192" s="486">
        <v>121.7</v>
      </c>
      <c r="AS192" s="486">
        <v>1.46</v>
      </c>
      <c r="AT192" s="486"/>
      <c r="AU192" s="486"/>
      <c r="AV192" s="486"/>
      <c r="AW192" s="486"/>
      <c r="AX192" s="486"/>
      <c r="AY192" s="486"/>
      <c r="AZ192" s="486"/>
      <c r="BA192" s="486"/>
      <c r="BB192" s="486"/>
      <c r="BC192" s="486"/>
      <c r="BD192" s="486"/>
      <c r="BE192" s="486"/>
      <c r="BF192" s="486"/>
      <c r="BG192" s="486"/>
      <c r="BH192" s="486"/>
      <c r="BI192" s="486"/>
      <c r="BJ192" s="486"/>
      <c r="BK192" s="486"/>
      <c r="BL192" s="486"/>
    </row>
    <row r="193" spans="1:64">
      <c r="A193" s="486" t="s">
        <v>569</v>
      </c>
      <c r="B193" s="486" t="s">
        <v>71</v>
      </c>
      <c r="C193" s="486" t="s">
        <v>306</v>
      </c>
      <c r="D193" s="486" t="s">
        <v>307</v>
      </c>
      <c r="E193" s="486" t="s">
        <v>67</v>
      </c>
      <c r="F193" s="486">
        <v>2012</v>
      </c>
      <c r="G193" s="486"/>
      <c r="H193" s="486">
        <v>260</v>
      </c>
      <c r="I193" s="486">
        <v>0.1</v>
      </c>
      <c r="J193" s="486"/>
      <c r="K193" s="486"/>
      <c r="L193" s="486" t="s">
        <v>66</v>
      </c>
      <c r="M193" s="486">
        <v>60</v>
      </c>
      <c r="N193" s="486">
        <v>1</v>
      </c>
      <c r="O193" s="486">
        <v>1000</v>
      </c>
      <c r="P193" s="486">
        <v>25</v>
      </c>
      <c r="Q193" s="486">
        <v>30.4</v>
      </c>
      <c r="R193" s="486">
        <v>8.56</v>
      </c>
      <c r="S193" s="486">
        <v>37.5</v>
      </c>
      <c r="T193" s="486">
        <v>9.1199999999999992</v>
      </c>
      <c r="U193" s="486">
        <v>6.3</v>
      </c>
      <c r="V193" s="486">
        <v>-132.57</v>
      </c>
      <c r="W193" s="486">
        <v>-0.43</v>
      </c>
      <c r="X193" s="486">
        <v>2100</v>
      </c>
      <c r="Y193" s="486">
        <v>4.2</v>
      </c>
      <c r="Z193" s="486">
        <v>250</v>
      </c>
      <c r="AA193" s="486">
        <v>0.2</v>
      </c>
      <c r="AB193" s="486"/>
      <c r="AC193" s="486"/>
      <c r="AD193" s="486"/>
      <c r="AE193" s="486"/>
      <c r="AF193" s="486"/>
      <c r="AG193" s="486"/>
      <c r="AH193" s="486"/>
      <c r="AI193" s="486">
        <v>1000</v>
      </c>
      <c r="AJ193" s="486">
        <v>3</v>
      </c>
      <c r="AK193" s="486">
        <v>-0.7</v>
      </c>
      <c r="AL193" s="486">
        <v>10.64</v>
      </c>
      <c r="AM193" s="486">
        <v>1638</v>
      </c>
      <c r="AN193" s="486">
        <v>982</v>
      </c>
      <c r="AO193" s="486">
        <v>40</v>
      </c>
      <c r="AP193" s="486">
        <v>20</v>
      </c>
      <c r="AQ193" s="486">
        <v>1.609</v>
      </c>
      <c r="AR193" s="486">
        <v>243.4</v>
      </c>
      <c r="AS193" s="486">
        <v>1.46</v>
      </c>
      <c r="AT193" s="486"/>
      <c r="AU193" s="486"/>
      <c r="AV193" s="486"/>
      <c r="AW193" s="486"/>
      <c r="AX193" s="486"/>
      <c r="AY193" s="486"/>
      <c r="AZ193" s="486"/>
      <c r="BA193" s="486"/>
      <c r="BB193" s="486"/>
      <c r="BC193" s="486"/>
      <c r="BD193" s="486"/>
      <c r="BE193" s="486"/>
      <c r="BF193" s="486"/>
      <c r="BG193" s="486"/>
      <c r="BH193" s="486"/>
      <c r="BI193" s="486"/>
      <c r="BJ193" s="486"/>
      <c r="BK193" s="486"/>
      <c r="BL193" s="486"/>
    </row>
    <row r="194" spans="1:64">
      <c r="A194" s="486" t="s">
        <v>569</v>
      </c>
      <c r="B194" s="486" t="s">
        <v>71</v>
      </c>
      <c r="C194" s="486" t="s">
        <v>308</v>
      </c>
      <c r="D194" s="486" t="s">
        <v>309</v>
      </c>
      <c r="E194" s="486" t="s">
        <v>67</v>
      </c>
      <c r="F194" s="486">
        <v>2011</v>
      </c>
      <c r="G194" s="486"/>
      <c r="H194" s="486">
        <v>260</v>
      </c>
      <c r="I194" s="486">
        <v>0.1</v>
      </c>
      <c r="J194" s="486"/>
      <c r="K194" s="486"/>
      <c r="L194" s="486" t="s">
        <v>66</v>
      </c>
      <c r="M194" s="486">
        <v>60</v>
      </c>
      <c r="N194" s="486">
        <v>1</v>
      </c>
      <c r="O194" s="486">
        <v>1000</v>
      </c>
      <c r="P194" s="486">
        <v>25</v>
      </c>
      <c r="Q194" s="486">
        <v>30.4</v>
      </c>
      <c r="R194" s="486">
        <v>8.56</v>
      </c>
      <c r="S194" s="486">
        <v>37.5</v>
      </c>
      <c r="T194" s="486">
        <v>9.1199999999999992</v>
      </c>
      <c r="U194" s="486">
        <v>6.3</v>
      </c>
      <c r="V194" s="486">
        <v>-141.69</v>
      </c>
      <c r="W194" s="486">
        <v>-0.43</v>
      </c>
      <c r="X194" s="486">
        <v>2100</v>
      </c>
      <c r="Y194" s="486">
        <v>4.2</v>
      </c>
      <c r="Z194" s="486">
        <v>250</v>
      </c>
      <c r="AA194" s="486">
        <v>0.2</v>
      </c>
      <c r="AB194" s="486"/>
      <c r="AC194" s="486"/>
      <c r="AD194" s="486"/>
      <c r="AE194" s="486"/>
      <c r="AF194" s="486"/>
      <c r="AG194" s="486"/>
      <c r="AH194" s="486"/>
      <c r="AI194" s="486">
        <v>1000</v>
      </c>
      <c r="AJ194" s="486">
        <v>3</v>
      </c>
      <c r="AK194" s="486">
        <v>-0.7</v>
      </c>
      <c r="AL194" s="486">
        <v>10.64</v>
      </c>
      <c r="AM194" s="486">
        <v>1638</v>
      </c>
      <c r="AN194" s="486">
        <v>982</v>
      </c>
      <c r="AO194" s="486">
        <v>40</v>
      </c>
      <c r="AP194" s="486">
        <v>19.2</v>
      </c>
      <c r="AQ194" s="486">
        <v>1.609</v>
      </c>
      <c r="AR194" s="486">
        <v>243.4</v>
      </c>
      <c r="AS194" s="486">
        <v>1.46</v>
      </c>
      <c r="AT194" s="486"/>
      <c r="AU194" s="486"/>
      <c r="AV194" s="486"/>
      <c r="AW194" s="486"/>
      <c r="AX194" s="486"/>
      <c r="AY194" s="486"/>
      <c r="AZ194" s="486"/>
      <c r="BA194" s="486"/>
      <c r="BB194" s="486"/>
      <c r="BC194" s="486"/>
      <c r="BD194" s="486"/>
      <c r="BE194" s="486"/>
      <c r="BF194" s="486"/>
      <c r="BG194" s="486"/>
      <c r="BH194" s="486"/>
      <c r="BI194" s="486"/>
      <c r="BJ194" s="486"/>
      <c r="BK194" s="486"/>
      <c r="BL194" s="486"/>
    </row>
    <row r="195" spans="1:64">
      <c r="A195" s="486" t="s">
        <v>569</v>
      </c>
      <c r="B195" s="486" t="s">
        <v>71</v>
      </c>
      <c r="C195" s="486" t="s">
        <v>310</v>
      </c>
      <c r="D195" s="486" t="s">
        <v>311</v>
      </c>
      <c r="E195" s="486" t="s">
        <v>69</v>
      </c>
      <c r="F195" s="486">
        <v>2012</v>
      </c>
      <c r="G195" s="486"/>
      <c r="H195" s="486">
        <v>260</v>
      </c>
      <c r="I195" s="486">
        <v>0.1</v>
      </c>
      <c r="J195" s="486"/>
      <c r="K195" s="486"/>
      <c r="L195" s="486" t="s">
        <v>66</v>
      </c>
      <c r="M195" s="486">
        <v>60</v>
      </c>
      <c r="N195" s="486">
        <v>2</v>
      </c>
      <c r="O195" s="486">
        <v>1000</v>
      </c>
      <c r="P195" s="486">
        <v>25</v>
      </c>
      <c r="Q195" s="486">
        <v>30.4</v>
      </c>
      <c r="R195" s="486">
        <v>8.56</v>
      </c>
      <c r="S195" s="486">
        <v>37.5</v>
      </c>
      <c r="T195" s="486">
        <v>9.1199999999999992</v>
      </c>
      <c r="U195" s="486">
        <v>6.3</v>
      </c>
      <c r="V195" s="486">
        <v>-141.69</v>
      </c>
      <c r="W195" s="486">
        <v>-0.43</v>
      </c>
      <c r="X195" s="486">
        <v>2100</v>
      </c>
      <c r="Y195" s="486">
        <v>4.2</v>
      </c>
      <c r="Z195" s="486">
        <v>250</v>
      </c>
      <c r="AA195" s="486">
        <v>0.2</v>
      </c>
      <c r="AB195" s="486"/>
      <c r="AC195" s="486"/>
      <c r="AD195" s="486"/>
      <c r="AE195" s="486"/>
      <c r="AF195" s="486"/>
      <c r="AG195" s="486"/>
      <c r="AH195" s="486"/>
      <c r="AI195" s="486">
        <v>1000</v>
      </c>
      <c r="AJ195" s="486">
        <v>3</v>
      </c>
      <c r="AK195" s="486">
        <v>-0.7</v>
      </c>
      <c r="AL195" s="486">
        <v>10.64</v>
      </c>
      <c r="AM195" s="486">
        <v>1638</v>
      </c>
      <c r="AN195" s="486">
        <v>982</v>
      </c>
      <c r="AO195" s="486">
        <v>40</v>
      </c>
      <c r="AP195" s="486">
        <v>19.2</v>
      </c>
      <c r="AQ195" s="486">
        <v>1.609</v>
      </c>
      <c r="AR195" s="486">
        <v>121.7</v>
      </c>
      <c r="AS195" s="486">
        <v>1.46</v>
      </c>
      <c r="AT195" s="486"/>
      <c r="AU195" s="486"/>
      <c r="AV195" s="486"/>
      <c r="AW195" s="486"/>
      <c r="AX195" s="486"/>
      <c r="AY195" s="486"/>
      <c r="AZ195" s="486"/>
      <c r="BA195" s="486"/>
      <c r="BB195" s="486"/>
      <c r="BC195" s="486"/>
      <c r="BD195" s="486"/>
      <c r="BE195" s="486"/>
      <c r="BF195" s="486"/>
      <c r="BG195" s="486"/>
      <c r="BH195" s="486"/>
      <c r="BI195" s="486"/>
      <c r="BJ195" s="486"/>
      <c r="BK195" s="486"/>
      <c r="BL195" s="486"/>
    </row>
    <row r="196" spans="1:64">
      <c r="A196" s="486" t="s">
        <v>569</v>
      </c>
      <c r="B196" s="486" t="s">
        <v>71</v>
      </c>
      <c r="C196" s="486" t="s">
        <v>314</v>
      </c>
      <c r="D196" s="486" t="s">
        <v>315</v>
      </c>
      <c r="E196" s="486" t="s">
        <v>67</v>
      </c>
      <c r="F196" s="486">
        <v>2010</v>
      </c>
      <c r="G196" s="486"/>
      <c r="H196" s="486">
        <v>270</v>
      </c>
      <c r="I196" s="486">
        <v>0.1</v>
      </c>
      <c r="J196" s="486"/>
      <c r="K196" s="486"/>
      <c r="L196" s="486" t="s">
        <v>66</v>
      </c>
      <c r="M196" s="486">
        <v>72</v>
      </c>
      <c r="N196" s="486">
        <v>1</v>
      </c>
      <c r="O196" s="486">
        <v>1000</v>
      </c>
      <c r="P196" s="486">
        <v>25</v>
      </c>
      <c r="Q196" s="486">
        <v>35.299999999999997</v>
      </c>
      <c r="R196" s="486">
        <v>7.65</v>
      </c>
      <c r="S196" s="486">
        <v>44.1</v>
      </c>
      <c r="T196" s="486">
        <v>8.19</v>
      </c>
      <c r="U196" s="486">
        <v>5.3</v>
      </c>
      <c r="V196" s="486">
        <v>-158.97999999999999</v>
      </c>
      <c r="W196" s="486">
        <v>-0.43</v>
      </c>
      <c r="X196" s="486">
        <v>1400</v>
      </c>
      <c r="Y196" s="486">
        <v>5.5</v>
      </c>
      <c r="Z196" s="486">
        <v>350</v>
      </c>
      <c r="AA196" s="486">
        <v>0.34</v>
      </c>
      <c r="AB196" s="486"/>
      <c r="AC196" s="486"/>
      <c r="AD196" s="486"/>
      <c r="AE196" s="486"/>
      <c r="AF196" s="486"/>
      <c r="AG196" s="486"/>
      <c r="AH196" s="486"/>
      <c r="AI196" s="486">
        <v>1000</v>
      </c>
      <c r="AJ196" s="486">
        <v>3</v>
      </c>
      <c r="AK196" s="486">
        <v>-0.7</v>
      </c>
      <c r="AL196" s="486">
        <v>3.92</v>
      </c>
      <c r="AM196" s="486">
        <v>1954</v>
      </c>
      <c r="AN196" s="486">
        <v>982</v>
      </c>
      <c r="AO196" s="486">
        <v>40</v>
      </c>
      <c r="AP196" s="486">
        <v>27</v>
      </c>
      <c r="AQ196" s="486">
        <v>1.919</v>
      </c>
      <c r="AR196" s="486">
        <v>243.4</v>
      </c>
      <c r="AS196" s="486">
        <v>1.752</v>
      </c>
      <c r="AT196" s="486"/>
      <c r="AU196" s="486"/>
      <c r="AV196" s="486"/>
      <c r="AW196" s="486"/>
      <c r="AX196" s="486"/>
      <c r="AY196" s="486"/>
      <c r="AZ196" s="486"/>
      <c r="BA196" s="486"/>
      <c r="BB196" s="486"/>
      <c r="BC196" s="486"/>
      <c r="BD196" s="486"/>
      <c r="BE196" s="486"/>
      <c r="BF196" s="486"/>
      <c r="BG196" s="486"/>
      <c r="BH196" s="486"/>
      <c r="BI196" s="486"/>
      <c r="BJ196" s="486"/>
      <c r="BK196" s="486"/>
      <c r="BL196" s="486"/>
    </row>
    <row r="197" spans="1:64">
      <c r="A197" s="486" t="s">
        <v>569</v>
      </c>
      <c r="B197" s="486" t="s">
        <v>71</v>
      </c>
      <c r="C197" s="486" t="s">
        <v>318</v>
      </c>
      <c r="D197" s="486" t="s">
        <v>319</v>
      </c>
      <c r="E197" s="486" t="s">
        <v>67</v>
      </c>
      <c r="F197" s="486">
        <v>2010</v>
      </c>
      <c r="G197" s="486"/>
      <c r="H197" s="486">
        <v>280</v>
      </c>
      <c r="I197" s="486">
        <v>0.1</v>
      </c>
      <c r="J197" s="486"/>
      <c r="K197" s="486"/>
      <c r="L197" s="486" t="s">
        <v>66</v>
      </c>
      <c r="M197" s="486">
        <v>72</v>
      </c>
      <c r="N197" s="486">
        <v>1</v>
      </c>
      <c r="O197" s="486">
        <v>1000</v>
      </c>
      <c r="P197" s="486">
        <v>25</v>
      </c>
      <c r="Q197" s="486">
        <v>35.6</v>
      </c>
      <c r="R197" s="486">
        <v>7.86</v>
      </c>
      <c r="S197" s="486">
        <v>44.2</v>
      </c>
      <c r="T197" s="486">
        <v>8.42</v>
      </c>
      <c r="U197" s="486">
        <v>5.5</v>
      </c>
      <c r="V197" s="486">
        <v>-161.51</v>
      </c>
      <c r="W197" s="486">
        <v>-0.43</v>
      </c>
      <c r="X197" s="486">
        <v>1200</v>
      </c>
      <c r="Y197" s="486">
        <v>5.5</v>
      </c>
      <c r="Z197" s="486">
        <v>300</v>
      </c>
      <c r="AA197" s="486">
        <v>0.3</v>
      </c>
      <c r="AB197" s="486"/>
      <c r="AC197" s="486"/>
      <c r="AD197" s="486"/>
      <c r="AE197" s="486"/>
      <c r="AF197" s="486"/>
      <c r="AG197" s="486"/>
      <c r="AH197" s="486"/>
      <c r="AI197" s="486">
        <v>1000</v>
      </c>
      <c r="AJ197" s="486">
        <v>3</v>
      </c>
      <c r="AK197" s="486">
        <v>-0.7</v>
      </c>
      <c r="AL197" s="486">
        <v>3.92</v>
      </c>
      <c r="AM197" s="486">
        <v>1954</v>
      </c>
      <c r="AN197" s="486">
        <v>982</v>
      </c>
      <c r="AO197" s="486">
        <v>40</v>
      </c>
      <c r="AP197" s="486">
        <v>27</v>
      </c>
      <c r="AQ197" s="486">
        <v>1.919</v>
      </c>
      <c r="AR197" s="486">
        <v>243.4</v>
      </c>
      <c r="AS197" s="486">
        <v>1.752</v>
      </c>
      <c r="AT197" s="486"/>
      <c r="AU197" s="486"/>
      <c r="AV197" s="486"/>
      <c r="AW197" s="486"/>
      <c r="AX197" s="486"/>
      <c r="AY197" s="486"/>
      <c r="AZ197" s="486"/>
      <c r="BA197" s="486"/>
      <c r="BB197" s="486"/>
      <c r="BC197" s="486"/>
      <c r="BD197" s="486"/>
      <c r="BE197" s="486"/>
      <c r="BF197" s="486"/>
      <c r="BG197" s="486"/>
      <c r="BH197" s="486"/>
      <c r="BI197" s="486"/>
      <c r="BJ197" s="486"/>
      <c r="BK197" s="486"/>
      <c r="BL197" s="486"/>
    </row>
    <row r="198" spans="1:64">
      <c r="A198" s="486" t="s">
        <v>569</v>
      </c>
      <c r="B198" s="486" t="s">
        <v>71</v>
      </c>
      <c r="C198" s="486" t="s">
        <v>322</v>
      </c>
      <c r="D198" s="486" t="s">
        <v>323</v>
      </c>
      <c r="E198" s="486" t="s">
        <v>67</v>
      </c>
      <c r="F198" s="486">
        <v>2010</v>
      </c>
      <c r="G198" s="486"/>
      <c r="H198" s="486">
        <v>300</v>
      </c>
      <c r="I198" s="486">
        <v>0.1</v>
      </c>
      <c r="J198" s="486"/>
      <c r="K198" s="486"/>
      <c r="L198" s="486" t="s">
        <v>66</v>
      </c>
      <c r="M198" s="486">
        <v>72</v>
      </c>
      <c r="N198" s="486">
        <v>1</v>
      </c>
      <c r="O198" s="486">
        <v>1000</v>
      </c>
      <c r="P198" s="486">
        <v>25</v>
      </c>
      <c r="Q198" s="486">
        <v>36.1</v>
      </c>
      <c r="R198" s="486">
        <v>8.3000000000000007</v>
      </c>
      <c r="S198" s="486">
        <v>44.6</v>
      </c>
      <c r="T198" s="486">
        <v>8.8699999999999992</v>
      </c>
      <c r="U198" s="486">
        <v>5.8</v>
      </c>
      <c r="V198" s="486">
        <v>-165</v>
      </c>
      <c r="W198" s="486">
        <v>-0.43</v>
      </c>
      <c r="X198" s="486">
        <v>1200</v>
      </c>
      <c r="Y198" s="486">
        <v>5.5</v>
      </c>
      <c r="Z198" s="486">
        <v>300</v>
      </c>
      <c r="AA198" s="486">
        <v>0.26</v>
      </c>
      <c r="AB198" s="486"/>
      <c r="AC198" s="486"/>
      <c r="AD198" s="486"/>
      <c r="AE198" s="486"/>
      <c r="AF198" s="486"/>
      <c r="AG198" s="486"/>
      <c r="AH198" s="486"/>
      <c r="AI198" s="486">
        <v>1000</v>
      </c>
      <c r="AJ198" s="486">
        <v>3</v>
      </c>
      <c r="AK198" s="486">
        <v>-0.7</v>
      </c>
      <c r="AL198" s="486">
        <v>3.92</v>
      </c>
      <c r="AM198" s="486">
        <v>1954</v>
      </c>
      <c r="AN198" s="486">
        <v>982</v>
      </c>
      <c r="AO198" s="486">
        <v>40</v>
      </c>
      <c r="AP198" s="486">
        <v>27</v>
      </c>
      <c r="AQ198" s="486">
        <v>1.919</v>
      </c>
      <c r="AR198" s="486">
        <v>243.4</v>
      </c>
      <c r="AS198" s="486">
        <v>1.752</v>
      </c>
      <c r="AT198" s="486"/>
      <c r="AU198" s="486"/>
      <c r="AV198" s="486"/>
      <c r="AW198" s="486"/>
      <c r="AX198" s="486"/>
      <c r="AY198" s="486"/>
      <c r="AZ198" s="486"/>
      <c r="BA198" s="486"/>
      <c r="BB198" s="486"/>
      <c r="BC198" s="486"/>
      <c r="BD198" s="486"/>
      <c r="BE198" s="486"/>
      <c r="BF198" s="486"/>
      <c r="BG198" s="486"/>
      <c r="BH198" s="486"/>
      <c r="BI198" s="486"/>
      <c r="BJ198" s="486"/>
      <c r="BK198" s="486"/>
      <c r="BL198" s="486"/>
    </row>
    <row r="199" spans="1:64">
      <c r="A199" s="486" t="s">
        <v>570</v>
      </c>
      <c r="B199" s="486" t="s">
        <v>71</v>
      </c>
      <c r="C199" s="486" t="s">
        <v>192</v>
      </c>
      <c r="D199" s="486" t="s">
        <v>193</v>
      </c>
      <c r="E199" s="486" t="s">
        <v>67</v>
      </c>
      <c r="F199" s="486">
        <v>2010</v>
      </c>
      <c r="G199" s="486"/>
      <c r="H199" s="486">
        <v>160</v>
      </c>
      <c r="I199" s="486">
        <v>3.1</v>
      </c>
      <c r="J199" s="486"/>
      <c r="K199" s="486"/>
      <c r="L199" s="486" t="s">
        <v>66</v>
      </c>
      <c r="M199" s="486">
        <v>72</v>
      </c>
      <c r="N199" s="486">
        <v>1</v>
      </c>
      <c r="O199" s="486">
        <v>1000</v>
      </c>
      <c r="P199" s="486">
        <v>25</v>
      </c>
      <c r="Q199" s="486">
        <v>34.799999999999997</v>
      </c>
      <c r="R199" s="486">
        <v>4.5999999999999996</v>
      </c>
      <c r="S199" s="486">
        <v>43.4</v>
      </c>
      <c r="T199" s="486">
        <v>4.99</v>
      </c>
      <c r="U199" s="486">
        <v>3.2</v>
      </c>
      <c r="V199" s="486">
        <v>-154.51</v>
      </c>
      <c r="W199" s="486">
        <v>-0.43</v>
      </c>
      <c r="X199" s="486">
        <v>1800</v>
      </c>
      <c r="Y199" s="486">
        <v>5.5</v>
      </c>
      <c r="Z199" s="486">
        <v>450</v>
      </c>
      <c r="AA199" s="486">
        <v>0.6</v>
      </c>
      <c r="AB199" s="486"/>
      <c r="AC199" s="486"/>
      <c r="AD199" s="486"/>
      <c r="AE199" s="486"/>
      <c r="AF199" s="486"/>
      <c r="AG199" s="486"/>
      <c r="AH199" s="486"/>
      <c r="AI199" s="486">
        <v>1000</v>
      </c>
      <c r="AJ199" s="486">
        <v>3</v>
      </c>
      <c r="AK199" s="486">
        <v>-0.7</v>
      </c>
      <c r="AL199" s="486">
        <v>3.92</v>
      </c>
      <c r="AM199" s="486">
        <v>1580</v>
      </c>
      <c r="AN199" s="486">
        <v>808</v>
      </c>
      <c r="AO199" s="486">
        <v>40</v>
      </c>
      <c r="AP199" s="486">
        <v>15.75</v>
      </c>
      <c r="AQ199" s="486">
        <v>1.278</v>
      </c>
      <c r="AR199" s="486">
        <v>156.30000000000001</v>
      </c>
      <c r="AS199" s="486">
        <v>1.125</v>
      </c>
      <c r="AT199" s="486"/>
      <c r="AU199" s="486"/>
      <c r="AV199" s="486"/>
      <c r="AW199" s="486"/>
      <c r="AX199" s="486"/>
      <c r="AY199" s="486"/>
      <c r="AZ199" s="486"/>
      <c r="BA199" s="486"/>
      <c r="BB199" s="486"/>
      <c r="BC199" s="486"/>
      <c r="BD199" s="486"/>
      <c r="BE199" s="486"/>
      <c r="BF199" s="486"/>
      <c r="BG199" s="486"/>
      <c r="BH199" s="486"/>
      <c r="BI199" s="486"/>
      <c r="BJ199" s="486"/>
      <c r="BK199" s="486"/>
      <c r="BL199" s="486"/>
    </row>
    <row r="200" spans="1:64">
      <c r="A200" s="486" t="s">
        <v>570</v>
      </c>
      <c r="B200" s="486" t="s">
        <v>71</v>
      </c>
      <c r="C200" s="486" t="s">
        <v>194</v>
      </c>
      <c r="D200" s="486" t="s">
        <v>195</v>
      </c>
      <c r="E200" s="486" t="s">
        <v>67</v>
      </c>
      <c r="F200" s="486">
        <v>2010</v>
      </c>
      <c r="G200" s="486"/>
      <c r="H200" s="486">
        <v>160</v>
      </c>
      <c r="I200" s="486">
        <v>3.1</v>
      </c>
      <c r="J200" s="486"/>
      <c r="K200" s="486"/>
      <c r="L200" s="486" t="s">
        <v>66</v>
      </c>
      <c r="M200" s="486">
        <v>48</v>
      </c>
      <c r="N200" s="486">
        <v>1</v>
      </c>
      <c r="O200" s="486">
        <v>1000</v>
      </c>
      <c r="P200" s="486">
        <v>25</v>
      </c>
      <c r="Q200" s="486">
        <v>23.1</v>
      </c>
      <c r="R200" s="486">
        <v>6.93</v>
      </c>
      <c r="S200" s="486">
        <v>28.9</v>
      </c>
      <c r="T200" s="486">
        <v>7.67</v>
      </c>
      <c r="U200" s="486">
        <v>5</v>
      </c>
      <c r="V200" s="486">
        <v>-101.1</v>
      </c>
      <c r="W200" s="486">
        <v>-0.43</v>
      </c>
      <c r="X200" s="486">
        <v>600</v>
      </c>
      <c r="Y200" s="486">
        <v>5.5</v>
      </c>
      <c r="Z200" s="486">
        <v>160</v>
      </c>
      <c r="AA200" s="486">
        <v>0.32</v>
      </c>
      <c r="AB200" s="486"/>
      <c r="AC200" s="486"/>
      <c r="AD200" s="486"/>
      <c r="AE200" s="486"/>
      <c r="AF200" s="486"/>
      <c r="AG200" s="486"/>
      <c r="AH200" s="486"/>
      <c r="AI200" s="486">
        <v>1000</v>
      </c>
      <c r="AJ200" s="486">
        <v>3</v>
      </c>
      <c r="AK200" s="486">
        <v>-0.7</v>
      </c>
      <c r="AL200" s="486">
        <v>3.92</v>
      </c>
      <c r="AM200" s="486">
        <v>1324</v>
      </c>
      <c r="AN200" s="486">
        <v>982</v>
      </c>
      <c r="AO200" s="486">
        <v>40</v>
      </c>
      <c r="AP200" s="486">
        <v>16</v>
      </c>
      <c r="AQ200" s="486">
        <v>1.3</v>
      </c>
      <c r="AR200" s="486">
        <v>243.4</v>
      </c>
      <c r="AS200" s="486">
        <v>1.1679999999999999</v>
      </c>
      <c r="AT200" s="486"/>
      <c r="AU200" s="486"/>
      <c r="AV200" s="486"/>
      <c r="AW200" s="486"/>
      <c r="AX200" s="486"/>
      <c r="AY200" s="486"/>
      <c r="AZ200" s="486"/>
      <c r="BA200" s="486"/>
      <c r="BB200" s="486"/>
      <c r="BC200" s="486"/>
      <c r="BD200" s="486"/>
      <c r="BE200" s="486"/>
      <c r="BF200" s="486"/>
      <c r="BG200" s="486"/>
      <c r="BH200" s="486"/>
      <c r="BI200" s="486"/>
      <c r="BJ200" s="486"/>
      <c r="BK200" s="486"/>
      <c r="BL200" s="486"/>
    </row>
    <row r="201" spans="1:64">
      <c r="A201" s="486" t="s">
        <v>570</v>
      </c>
      <c r="B201" s="486" t="s">
        <v>71</v>
      </c>
      <c r="C201" s="486" t="s">
        <v>196</v>
      </c>
      <c r="D201" s="486" t="s">
        <v>197</v>
      </c>
      <c r="E201" s="486" t="s">
        <v>67</v>
      </c>
      <c r="F201" s="486">
        <v>2011</v>
      </c>
      <c r="G201" s="486"/>
      <c r="H201" s="486">
        <v>160</v>
      </c>
      <c r="I201" s="486">
        <v>3.1</v>
      </c>
      <c r="J201" s="486"/>
      <c r="K201" s="486"/>
      <c r="L201" s="486" t="s">
        <v>66</v>
      </c>
      <c r="M201" s="486">
        <v>48</v>
      </c>
      <c r="N201" s="486">
        <v>1</v>
      </c>
      <c r="O201" s="486">
        <v>1000</v>
      </c>
      <c r="P201" s="486">
        <v>25</v>
      </c>
      <c r="Q201" s="486">
        <v>23.1</v>
      </c>
      <c r="R201" s="486">
        <v>6.93</v>
      </c>
      <c r="S201" s="486">
        <v>28.9</v>
      </c>
      <c r="T201" s="486">
        <v>7.67</v>
      </c>
      <c r="U201" s="486">
        <v>6.1</v>
      </c>
      <c r="V201" s="486">
        <v>-101.98</v>
      </c>
      <c r="W201" s="486">
        <v>-0.42</v>
      </c>
      <c r="X201" s="486">
        <v>600</v>
      </c>
      <c r="Y201" s="486">
        <v>5.5</v>
      </c>
      <c r="Z201" s="486">
        <v>160</v>
      </c>
      <c r="AA201" s="486">
        <v>0.32</v>
      </c>
      <c r="AB201" s="486"/>
      <c r="AC201" s="486"/>
      <c r="AD201" s="486"/>
      <c r="AE201" s="486"/>
      <c r="AF201" s="486"/>
      <c r="AG201" s="486"/>
      <c r="AH201" s="486"/>
      <c r="AI201" s="486">
        <v>1000</v>
      </c>
      <c r="AJ201" s="486">
        <v>5</v>
      </c>
      <c r="AK201" s="486">
        <v>-0.7</v>
      </c>
      <c r="AL201" s="486">
        <v>3.92</v>
      </c>
      <c r="AM201" s="486">
        <v>1324</v>
      </c>
      <c r="AN201" s="486">
        <v>982</v>
      </c>
      <c r="AO201" s="486">
        <v>40</v>
      </c>
      <c r="AP201" s="486">
        <v>16</v>
      </c>
      <c r="AQ201" s="486">
        <v>1.3</v>
      </c>
      <c r="AR201" s="486">
        <v>243.4</v>
      </c>
      <c r="AS201" s="486">
        <v>1.1679999999999999</v>
      </c>
      <c r="AT201" s="486"/>
      <c r="AU201" s="486"/>
      <c r="AV201" s="486"/>
      <c r="AW201" s="486"/>
      <c r="AX201" s="486"/>
      <c r="AY201" s="486"/>
      <c r="AZ201" s="486"/>
      <c r="BA201" s="486"/>
      <c r="BB201" s="486"/>
      <c r="BC201" s="486"/>
      <c r="BD201" s="486"/>
      <c r="BE201" s="486"/>
      <c r="BF201" s="486"/>
      <c r="BG201" s="486"/>
      <c r="BH201" s="486"/>
      <c r="BI201" s="486"/>
      <c r="BJ201" s="486"/>
      <c r="BK201" s="486"/>
      <c r="BL201" s="486"/>
    </row>
    <row r="202" spans="1:64">
      <c r="A202" s="486" t="s">
        <v>570</v>
      </c>
      <c r="B202" s="486" t="s">
        <v>71</v>
      </c>
      <c r="C202" s="486" t="s">
        <v>82</v>
      </c>
      <c r="D202" s="486" t="s">
        <v>83</v>
      </c>
      <c r="E202" s="486" t="s">
        <v>67</v>
      </c>
      <c r="F202" s="486">
        <v>2010</v>
      </c>
      <c r="G202" s="486"/>
      <c r="H202" s="486">
        <v>165</v>
      </c>
      <c r="I202" s="486">
        <v>3</v>
      </c>
      <c r="J202" s="486"/>
      <c r="K202" s="486"/>
      <c r="L202" s="486" t="s">
        <v>15</v>
      </c>
      <c r="M202" s="486">
        <v>72</v>
      </c>
      <c r="N202" s="486">
        <v>1</v>
      </c>
      <c r="O202" s="486">
        <v>1000</v>
      </c>
      <c r="P202" s="486">
        <v>25</v>
      </c>
      <c r="Q202" s="486">
        <v>35.299999999999997</v>
      </c>
      <c r="R202" s="486">
        <v>4.68</v>
      </c>
      <c r="S202" s="486">
        <v>44.1</v>
      </c>
      <c r="T202" s="486">
        <v>5.01</v>
      </c>
      <c r="U202" s="486">
        <v>3</v>
      </c>
      <c r="V202" s="486">
        <v>-166.18</v>
      </c>
      <c r="W202" s="486">
        <v>-0.45</v>
      </c>
      <c r="X202" s="486">
        <v>2000</v>
      </c>
      <c r="Y202" s="486">
        <v>5.5</v>
      </c>
      <c r="Z202" s="486">
        <v>550</v>
      </c>
      <c r="AA202" s="486">
        <v>0.55000000000000004</v>
      </c>
      <c r="AB202" s="486"/>
      <c r="AC202" s="486"/>
      <c r="AD202" s="486"/>
      <c r="AE202" s="486"/>
      <c r="AF202" s="486"/>
      <c r="AG202" s="486"/>
      <c r="AH202" s="486"/>
      <c r="AI202" s="486">
        <v>1000</v>
      </c>
      <c r="AJ202" s="486">
        <v>3</v>
      </c>
      <c r="AK202" s="486">
        <v>-0.7</v>
      </c>
      <c r="AL202" s="486">
        <v>3.92</v>
      </c>
      <c r="AM202" s="486">
        <v>1580</v>
      </c>
      <c r="AN202" s="486">
        <v>808</v>
      </c>
      <c r="AO202" s="486">
        <v>40</v>
      </c>
      <c r="AP202" s="486">
        <v>15.75</v>
      </c>
      <c r="AQ202" s="486">
        <v>1.278</v>
      </c>
      <c r="AR202" s="486">
        <v>148.6</v>
      </c>
      <c r="AS202" s="486">
        <v>1.07</v>
      </c>
      <c r="AT202" s="486"/>
      <c r="AU202" s="486"/>
      <c r="AV202" s="486"/>
      <c r="AW202" s="486"/>
      <c r="AX202" s="486"/>
      <c r="AY202" s="486"/>
      <c r="AZ202" s="486"/>
      <c r="BA202" s="486"/>
      <c r="BB202" s="486"/>
      <c r="BC202" s="486"/>
      <c r="BD202" s="486"/>
      <c r="BE202" s="486"/>
      <c r="BF202" s="486"/>
      <c r="BG202" s="486"/>
      <c r="BH202" s="486"/>
      <c r="BI202" s="486"/>
      <c r="BJ202" s="486"/>
      <c r="BK202" s="486"/>
      <c r="BL202" s="486"/>
    </row>
    <row r="203" spans="1:64">
      <c r="A203" s="486" t="s">
        <v>570</v>
      </c>
      <c r="B203" s="486" t="s">
        <v>71</v>
      </c>
      <c r="C203" s="486" t="s">
        <v>84</v>
      </c>
      <c r="D203" s="486" t="s">
        <v>85</v>
      </c>
      <c r="E203" s="486" t="s">
        <v>67</v>
      </c>
      <c r="F203" s="486">
        <v>2010</v>
      </c>
      <c r="G203" s="486"/>
      <c r="H203" s="486">
        <v>165</v>
      </c>
      <c r="I203" s="486">
        <v>3</v>
      </c>
      <c r="J203" s="486"/>
      <c r="K203" s="486"/>
      <c r="L203" s="486" t="s">
        <v>15</v>
      </c>
      <c r="M203" s="486">
        <v>48</v>
      </c>
      <c r="N203" s="486">
        <v>1</v>
      </c>
      <c r="O203" s="486">
        <v>1000</v>
      </c>
      <c r="P203" s="486">
        <v>25</v>
      </c>
      <c r="Q203" s="486">
        <v>23.4</v>
      </c>
      <c r="R203" s="486">
        <v>7.06</v>
      </c>
      <c r="S203" s="486">
        <v>29.2</v>
      </c>
      <c r="T203" s="486">
        <v>7.71</v>
      </c>
      <c r="U203" s="486">
        <v>4.5999999999999996</v>
      </c>
      <c r="V203" s="486">
        <v>-108.12</v>
      </c>
      <c r="W203" s="486">
        <v>-0.45</v>
      </c>
      <c r="X203" s="486">
        <v>700</v>
      </c>
      <c r="Y203" s="486">
        <v>5.5</v>
      </c>
      <c r="Z203" s="486">
        <v>180</v>
      </c>
      <c r="AA203" s="486">
        <v>0.28000000000000003</v>
      </c>
      <c r="AB203" s="486"/>
      <c r="AC203" s="486"/>
      <c r="AD203" s="486"/>
      <c r="AE203" s="486"/>
      <c r="AF203" s="486"/>
      <c r="AG203" s="486"/>
      <c r="AH203" s="486"/>
      <c r="AI203" s="486">
        <v>1000</v>
      </c>
      <c r="AJ203" s="486">
        <v>3</v>
      </c>
      <c r="AK203" s="486">
        <v>-0.7</v>
      </c>
      <c r="AL203" s="486">
        <v>3.92</v>
      </c>
      <c r="AM203" s="486">
        <v>1324</v>
      </c>
      <c r="AN203" s="486">
        <v>982</v>
      </c>
      <c r="AO203" s="486">
        <v>40</v>
      </c>
      <c r="AP203" s="486">
        <v>16</v>
      </c>
      <c r="AQ203" s="486">
        <v>1.3</v>
      </c>
      <c r="AR203" s="486">
        <v>238.9</v>
      </c>
      <c r="AS203" s="486">
        <v>1.147</v>
      </c>
      <c r="AT203" s="486"/>
      <c r="AU203" s="486"/>
      <c r="AV203" s="486"/>
      <c r="AW203" s="486"/>
      <c r="AX203" s="486"/>
      <c r="AY203" s="486"/>
      <c r="AZ203" s="486"/>
      <c r="BA203" s="486"/>
      <c r="BB203" s="486"/>
      <c r="BC203" s="486"/>
      <c r="BD203" s="486"/>
      <c r="BE203" s="486"/>
      <c r="BF203" s="486"/>
      <c r="BG203" s="486"/>
      <c r="BH203" s="486"/>
      <c r="BI203" s="486"/>
      <c r="BJ203" s="486"/>
      <c r="BK203" s="486"/>
      <c r="BL203" s="486"/>
    </row>
    <row r="204" spans="1:64">
      <c r="A204" s="486" t="s">
        <v>570</v>
      </c>
      <c r="B204" s="486" t="s">
        <v>71</v>
      </c>
      <c r="C204" s="486" t="s">
        <v>200</v>
      </c>
      <c r="D204" s="486" t="s">
        <v>201</v>
      </c>
      <c r="E204" s="486" t="s">
        <v>67</v>
      </c>
      <c r="F204" s="486">
        <v>2011</v>
      </c>
      <c r="G204" s="486"/>
      <c r="H204" s="486">
        <v>165</v>
      </c>
      <c r="I204" s="486">
        <v>3</v>
      </c>
      <c r="J204" s="486"/>
      <c r="K204" s="486"/>
      <c r="L204" s="486" t="s">
        <v>66</v>
      </c>
      <c r="M204" s="486">
        <v>48</v>
      </c>
      <c r="N204" s="486">
        <v>1</v>
      </c>
      <c r="O204" s="486">
        <v>1000</v>
      </c>
      <c r="P204" s="486">
        <v>25</v>
      </c>
      <c r="Q204" s="486">
        <v>23.1</v>
      </c>
      <c r="R204" s="486">
        <v>7.13</v>
      </c>
      <c r="S204" s="486">
        <v>29</v>
      </c>
      <c r="T204" s="486">
        <v>7.82</v>
      </c>
      <c r="U204" s="486">
        <v>6.3</v>
      </c>
      <c r="V204" s="486">
        <v>-103.29</v>
      </c>
      <c r="W204" s="486">
        <v>-0.42</v>
      </c>
      <c r="X204" s="486">
        <v>700</v>
      </c>
      <c r="Y204" s="486">
        <v>5.5</v>
      </c>
      <c r="Z204" s="486">
        <v>170</v>
      </c>
      <c r="AA204" s="486">
        <v>0.31</v>
      </c>
      <c r="AB204" s="486"/>
      <c r="AC204" s="486"/>
      <c r="AD204" s="486"/>
      <c r="AE204" s="486"/>
      <c r="AF204" s="486"/>
      <c r="AG204" s="486"/>
      <c r="AH204" s="486"/>
      <c r="AI204" s="486">
        <v>1000</v>
      </c>
      <c r="AJ204" s="486">
        <v>5</v>
      </c>
      <c r="AK204" s="486">
        <v>-0.7</v>
      </c>
      <c r="AL204" s="486">
        <v>3.92</v>
      </c>
      <c r="AM204" s="486">
        <v>1324</v>
      </c>
      <c r="AN204" s="486">
        <v>982</v>
      </c>
      <c r="AO204" s="486">
        <v>40</v>
      </c>
      <c r="AP204" s="486">
        <v>16</v>
      </c>
      <c r="AQ204" s="486">
        <v>1.3</v>
      </c>
      <c r="AR204" s="486">
        <v>243.4</v>
      </c>
      <c r="AS204" s="486">
        <v>1.1679999999999999</v>
      </c>
      <c r="AT204" s="486"/>
      <c r="AU204" s="486"/>
      <c r="AV204" s="486"/>
      <c r="AW204" s="486"/>
      <c r="AX204" s="486"/>
      <c r="AY204" s="486"/>
      <c r="AZ204" s="486"/>
      <c r="BA204" s="486"/>
      <c r="BB204" s="486"/>
      <c r="BC204" s="486"/>
      <c r="BD204" s="486"/>
      <c r="BE204" s="486"/>
      <c r="BF204" s="486"/>
      <c r="BG204" s="486"/>
      <c r="BH204" s="486"/>
      <c r="BI204" s="486"/>
      <c r="BJ204" s="486"/>
      <c r="BK204" s="486"/>
      <c r="BL204" s="486"/>
    </row>
    <row r="205" spans="1:64">
      <c r="A205" s="486" t="s">
        <v>570</v>
      </c>
      <c r="B205" s="486" t="s">
        <v>71</v>
      </c>
      <c r="C205" s="486" t="s">
        <v>86</v>
      </c>
      <c r="D205" s="486" t="s">
        <v>87</v>
      </c>
      <c r="E205" s="486" t="s">
        <v>67</v>
      </c>
      <c r="F205" s="486">
        <v>2010</v>
      </c>
      <c r="G205" s="486"/>
      <c r="H205" s="486">
        <v>170</v>
      </c>
      <c r="I205" s="486">
        <v>2.9</v>
      </c>
      <c r="J205" s="486"/>
      <c r="K205" s="486"/>
      <c r="L205" s="486" t="s">
        <v>15</v>
      </c>
      <c r="M205" s="486">
        <v>72</v>
      </c>
      <c r="N205" s="486">
        <v>1</v>
      </c>
      <c r="O205" s="486">
        <v>1000</v>
      </c>
      <c r="P205" s="486">
        <v>25</v>
      </c>
      <c r="Q205" s="486">
        <v>35.6</v>
      </c>
      <c r="R205" s="486">
        <v>4.78</v>
      </c>
      <c r="S205" s="486">
        <v>44.3</v>
      </c>
      <c r="T205" s="486">
        <v>5.12</v>
      </c>
      <c r="U205" s="486">
        <v>3.1</v>
      </c>
      <c r="V205" s="486">
        <v>-168.55</v>
      </c>
      <c r="W205" s="486">
        <v>-0.45</v>
      </c>
      <c r="X205" s="486">
        <v>2000</v>
      </c>
      <c r="Y205" s="486">
        <v>5.5</v>
      </c>
      <c r="Z205" s="486">
        <v>500</v>
      </c>
      <c r="AA205" s="486">
        <v>0.52</v>
      </c>
      <c r="AB205" s="486"/>
      <c r="AC205" s="486"/>
      <c r="AD205" s="486"/>
      <c r="AE205" s="486"/>
      <c r="AF205" s="486"/>
      <c r="AG205" s="486"/>
      <c r="AH205" s="486"/>
      <c r="AI205" s="486">
        <v>1000</v>
      </c>
      <c r="AJ205" s="486">
        <v>3</v>
      </c>
      <c r="AK205" s="486">
        <v>-0.7</v>
      </c>
      <c r="AL205" s="486">
        <v>6.14</v>
      </c>
      <c r="AM205" s="486">
        <v>1580</v>
      </c>
      <c r="AN205" s="486">
        <v>808</v>
      </c>
      <c r="AO205" s="486">
        <v>40</v>
      </c>
      <c r="AP205" s="486">
        <v>15.75</v>
      </c>
      <c r="AQ205" s="486">
        <v>1.278</v>
      </c>
      <c r="AR205" s="486">
        <v>148.6</v>
      </c>
      <c r="AS205" s="486">
        <v>1.07</v>
      </c>
      <c r="AT205" s="486"/>
      <c r="AU205" s="486"/>
      <c r="AV205" s="486"/>
      <c r="AW205" s="486"/>
      <c r="AX205" s="486"/>
      <c r="AY205" s="486"/>
      <c r="AZ205" s="486"/>
      <c r="BA205" s="486"/>
      <c r="BB205" s="486"/>
      <c r="BC205" s="486"/>
      <c r="BD205" s="486"/>
      <c r="BE205" s="486"/>
      <c r="BF205" s="486"/>
      <c r="BG205" s="486"/>
      <c r="BH205" s="486"/>
      <c r="BI205" s="486"/>
      <c r="BJ205" s="486"/>
      <c r="BK205" s="486"/>
      <c r="BL205" s="486"/>
    </row>
    <row r="206" spans="1:64">
      <c r="A206" s="486" t="s">
        <v>570</v>
      </c>
      <c r="B206" s="486" t="s">
        <v>71</v>
      </c>
      <c r="C206" s="486" t="s">
        <v>88</v>
      </c>
      <c r="D206" s="486" t="s">
        <v>89</v>
      </c>
      <c r="E206" s="486" t="s">
        <v>67</v>
      </c>
      <c r="F206" s="486">
        <v>2010</v>
      </c>
      <c r="G206" s="486"/>
      <c r="H206" s="486">
        <v>170</v>
      </c>
      <c r="I206" s="486">
        <v>2.9</v>
      </c>
      <c r="J206" s="486"/>
      <c r="K206" s="486"/>
      <c r="L206" s="486" t="s">
        <v>15</v>
      </c>
      <c r="M206" s="486">
        <v>48</v>
      </c>
      <c r="N206" s="486">
        <v>1</v>
      </c>
      <c r="O206" s="486">
        <v>1000</v>
      </c>
      <c r="P206" s="486">
        <v>25</v>
      </c>
      <c r="Q206" s="486">
        <v>23.5</v>
      </c>
      <c r="R206" s="486">
        <v>7.24</v>
      </c>
      <c r="S206" s="486">
        <v>29.4</v>
      </c>
      <c r="T206" s="486">
        <v>7.8</v>
      </c>
      <c r="U206" s="486">
        <v>4.7</v>
      </c>
      <c r="V206" s="486">
        <v>-110.52</v>
      </c>
      <c r="W206" s="486">
        <v>-0.45</v>
      </c>
      <c r="X206" s="486">
        <v>800</v>
      </c>
      <c r="Y206" s="486">
        <v>5.5</v>
      </c>
      <c r="Z206" s="486">
        <v>200</v>
      </c>
      <c r="AA206" s="486">
        <v>0.26</v>
      </c>
      <c r="AB206" s="486"/>
      <c r="AC206" s="486"/>
      <c r="AD206" s="486"/>
      <c r="AE206" s="486"/>
      <c r="AF206" s="486"/>
      <c r="AG206" s="486"/>
      <c r="AH206" s="486"/>
      <c r="AI206" s="486">
        <v>1000</v>
      </c>
      <c r="AJ206" s="486">
        <v>3</v>
      </c>
      <c r="AK206" s="486">
        <v>-0.7</v>
      </c>
      <c r="AL206" s="486">
        <v>3.92</v>
      </c>
      <c r="AM206" s="486">
        <v>1324</v>
      </c>
      <c r="AN206" s="486">
        <v>982</v>
      </c>
      <c r="AO206" s="486">
        <v>40</v>
      </c>
      <c r="AP206" s="486">
        <v>16</v>
      </c>
      <c r="AQ206" s="486">
        <v>1.3</v>
      </c>
      <c r="AR206" s="486">
        <v>238.9</v>
      </c>
      <c r="AS206" s="486">
        <v>1.147</v>
      </c>
      <c r="AT206" s="486"/>
      <c r="AU206" s="486"/>
      <c r="AV206" s="486"/>
      <c r="AW206" s="486"/>
      <c r="AX206" s="486"/>
      <c r="AY206" s="486"/>
      <c r="AZ206" s="486"/>
      <c r="BA206" s="486"/>
      <c r="BB206" s="486"/>
      <c r="BC206" s="486"/>
      <c r="BD206" s="486"/>
      <c r="BE206" s="486"/>
      <c r="BF206" s="486"/>
      <c r="BG206" s="486"/>
      <c r="BH206" s="486"/>
      <c r="BI206" s="486"/>
      <c r="BJ206" s="486"/>
      <c r="BK206" s="486"/>
      <c r="BL206" s="486"/>
    </row>
    <row r="207" spans="1:64">
      <c r="A207" s="486" t="s">
        <v>570</v>
      </c>
      <c r="B207" s="486" t="s">
        <v>71</v>
      </c>
      <c r="C207" s="486" t="s">
        <v>204</v>
      </c>
      <c r="D207" s="486" t="s">
        <v>205</v>
      </c>
      <c r="E207" s="486" t="s">
        <v>67</v>
      </c>
      <c r="F207" s="486">
        <v>2011</v>
      </c>
      <c r="G207" s="486"/>
      <c r="H207" s="486">
        <v>170</v>
      </c>
      <c r="I207" s="486">
        <v>2.9</v>
      </c>
      <c r="J207" s="486"/>
      <c r="K207" s="486"/>
      <c r="L207" s="486" t="s">
        <v>66</v>
      </c>
      <c r="M207" s="486">
        <v>48</v>
      </c>
      <c r="N207" s="486">
        <v>1</v>
      </c>
      <c r="O207" s="486">
        <v>1000</v>
      </c>
      <c r="P207" s="486">
        <v>25</v>
      </c>
      <c r="Q207" s="486">
        <v>23.2</v>
      </c>
      <c r="R207" s="486">
        <v>7.32</v>
      </c>
      <c r="S207" s="486">
        <v>29.2</v>
      </c>
      <c r="T207" s="486">
        <v>7.92</v>
      </c>
      <c r="U207" s="486">
        <v>6.3</v>
      </c>
      <c r="V207" s="486">
        <v>-104.63</v>
      </c>
      <c r="W207" s="486">
        <v>-0.42</v>
      </c>
      <c r="X207" s="486">
        <v>800</v>
      </c>
      <c r="Y207" s="486">
        <v>5.5</v>
      </c>
      <c r="Z207" s="486">
        <v>190</v>
      </c>
      <c r="AA207" s="486">
        <v>0.28000000000000003</v>
      </c>
      <c r="AB207" s="486"/>
      <c r="AC207" s="486"/>
      <c r="AD207" s="486"/>
      <c r="AE207" s="486"/>
      <c r="AF207" s="486"/>
      <c r="AG207" s="486"/>
      <c r="AH207" s="486"/>
      <c r="AI207" s="486">
        <v>1000</v>
      </c>
      <c r="AJ207" s="486">
        <v>5</v>
      </c>
      <c r="AK207" s="486">
        <v>-0.7</v>
      </c>
      <c r="AL207" s="486">
        <v>3.92</v>
      </c>
      <c r="AM207" s="486">
        <v>1324</v>
      </c>
      <c r="AN207" s="486">
        <v>982</v>
      </c>
      <c r="AO207" s="486">
        <v>40</v>
      </c>
      <c r="AP207" s="486">
        <v>16</v>
      </c>
      <c r="AQ207" s="486">
        <v>1.3</v>
      </c>
      <c r="AR207" s="486">
        <v>243.4</v>
      </c>
      <c r="AS207" s="486">
        <v>1.1679999999999999</v>
      </c>
      <c r="AT207" s="486"/>
      <c r="AU207" s="486"/>
      <c r="AV207" s="486"/>
      <c r="AW207" s="486"/>
      <c r="AX207" s="486"/>
      <c r="AY207" s="486"/>
      <c r="AZ207" s="486"/>
      <c r="BA207" s="486"/>
      <c r="BB207" s="486"/>
      <c r="BC207" s="486"/>
      <c r="BD207" s="486"/>
      <c r="BE207" s="486"/>
      <c r="BF207" s="486"/>
      <c r="BG207" s="486"/>
      <c r="BH207" s="486"/>
      <c r="BI207" s="486"/>
      <c r="BJ207" s="486"/>
      <c r="BK207" s="486"/>
      <c r="BL207" s="486"/>
    </row>
    <row r="208" spans="1:64">
      <c r="A208" s="486" t="s">
        <v>570</v>
      </c>
      <c r="B208" s="486" t="s">
        <v>71</v>
      </c>
      <c r="C208" s="486" t="s">
        <v>90</v>
      </c>
      <c r="D208" s="486" t="s">
        <v>91</v>
      </c>
      <c r="E208" s="486" t="s">
        <v>67</v>
      </c>
      <c r="F208" s="486">
        <v>2010</v>
      </c>
      <c r="G208" s="486"/>
      <c r="H208" s="486">
        <v>175</v>
      </c>
      <c r="I208" s="486">
        <v>2.9</v>
      </c>
      <c r="J208" s="486"/>
      <c r="K208" s="486"/>
      <c r="L208" s="486" t="s">
        <v>15</v>
      </c>
      <c r="M208" s="486">
        <v>72</v>
      </c>
      <c r="N208" s="486">
        <v>1</v>
      </c>
      <c r="O208" s="486">
        <v>1000</v>
      </c>
      <c r="P208" s="486">
        <v>25</v>
      </c>
      <c r="Q208" s="486">
        <v>35.799999999999997</v>
      </c>
      <c r="R208" s="486">
        <v>4.8899999999999997</v>
      </c>
      <c r="S208" s="486">
        <v>44.4</v>
      </c>
      <c r="T208" s="486">
        <v>5.23</v>
      </c>
      <c r="U208" s="486">
        <v>3.1</v>
      </c>
      <c r="V208" s="486">
        <v>-168.4</v>
      </c>
      <c r="W208" s="486">
        <v>-0.45</v>
      </c>
      <c r="X208" s="486">
        <v>2000</v>
      </c>
      <c r="Y208" s="486">
        <v>5.5</v>
      </c>
      <c r="Z208" s="486">
        <v>550</v>
      </c>
      <c r="AA208" s="486">
        <v>0.48</v>
      </c>
      <c r="AB208" s="486"/>
      <c r="AC208" s="486"/>
      <c r="AD208" s="486"/>
      <c r="AE208" s="486"/>
      <c r="AF208" s="486"/>
      <c r="AG208" s="486"/>
      <c r="AH208" s="486"/>
      <c r="AI208" s="486">
        <v>1000</v>
      </c>
      <c r="AJ208" s="486">
        <v>3</v>
      </c>
      <c r="AK208" s="486">
        <v>-0.7</v>
      </c>
      <c r="AL208" s="486">
        <v>3.92</v>
      </c>
      <c r="AM208" s="486">
        <v>1580</v>
      </c>
      <c r="AN208" s="486">
        <v>808</v>
      </c>
      <c r="AO208" s="486">
        <v>40</v>
      </c>
      <c r="AP208" s="486">
        <v>15.75</v>
      </c>
      <c r="AQ208" s="486">
        <v>1.278</v>
      </c>
      <c r="AR208" s="486">
        <v>148.6</v>
      </c>
      <c r="AS208" s="486">
        <v>1.07</v>
      </c>
      <c r="AT208" s="486"/>
      <c r="AU208" s="486"/>
      <c r="AV208" s="486"/>
      <c r="AW208" s="486"/>
      <c r="AX208" s="486"/>
      <c r="AY208" s="486"/>
      <c r="AZ208" s="486"/>
      <c r="BA208" s="486"/>
      <c r="BB208" s="486"/>
      <c r="BC208" s="486"/>
      <c r="BD208" s="486"/>
      <c r="BE208" s="486"/>
      <c r="BF208" s="486"/>
      <c r="BG208" s="486"/>
      <c r="BH208" s="486"/>
      <c r="BI208" s="486"/>
      <c r="BJ208" s="486"/>
      <c r="BK208" s="486"/>
      <c r="BL208" s="486"/>
    </row>
    <row r="209" spans="1:64">
      <c r="A209" s="486" t="s">
        <v>570</v>
      </c>
      <c r="B209" s="486" t="s">
        <v>71</v>
      </c>
      <c r="C209" s="486" t="s">
        <v>92</v>
      </c>
      <c r="D209" s="486" t="s">
        <v>93</v>
      </c>
      <c r="E209" s="486" t="s">
        <v>67</v>
      </c>
      <c r="F209" s="486">
        <v>2010</v>
      </c>
      <c r="G209" s="486"/>
      <c r="H209" s="486">
        <v>175</v>
      </c>
      <c r="I209" s="486">
        <v>2.9</v>
      </c>
      <c r="J209" s="486"/>
      <c r="K209" s="486"/>
      <c r="L209" s="486" t="s">
        <v>15</v>
      </c>
      <c r="M209" s="486">
        <v>48</v>
      </c>
      <c r="N209" s="486">
        <v>1</v>
      </c>
      <c r="O209" s="486">
        <v>1000</v>
      </c>
      <c r="P209" s="486">
        <v>25</v>
      </c>
      <c r="Q209" s="486">
        <v>23.6</v>
      </c>
      <c r="R209" s="486">
        <v>7.41</v>
      </c>
      <c r="S209" s="486">
        <v>29.5</v>
      </c>
      <c r="T209" s="486">
        <v>7.92</v>
      </c>
      <c r="U209" s="486">
        <v>4.8</v>
      </c>
      <c r="V209" s="486">
        <v>-111.2</v>
      </c>
      <c r="W209" s="486">
        <v>-0.45</v>
      </c>
      <c r="X209" s="486">
        <v>1000</v>
      </c>
      <c r="Y209" s="486">
        <v>5.5</v>
      </c>
      <c r="Z209" s="486">
        <v>240</v>
      </c>
      <c r="AA209" s="486">
        <v>0.23</v>
      </c>
      <c r="AB209" s="486"/>
      <c r="AC209" s="486"/>
      <c r="AD209" s="486"/>
      <c r="AE209" s="486"/>
      <c r="AF209" s="486"/>
      <c r="AG209" s="486"/>
      <c r="AH209" s="486"/>
      <c r="AI209" s="486">
        <v>1000</v>
      </c>
      <c r="AJ209" s="486">
        <v>3</v>
      </c>
      <c r="AK209" s="486">
        <v>-0.7</v>
      </c>
      <c r="AL209" s="486">
        <v>3.92</v>
      </c>
      <c r="AM209" s="486">
        <v>1324</v>
      </c>
      <c r="AN209" s="486">
        <v>982</v>
      </c>
      <c r="AO209" s="486">
        <v>40</v>
      </c>
      <c r="AP209" s="486">
        <v>16</v>
      </c>
      <c r="AQ209" s="486">
        <v>1.3</v>
      </c>
      <c r="AR209" s="486">
        <v>238.9</v>
      </c>
      <c r="AS209" s="486">
        <v>1.147</v>
      </c>
      <c r="AT209" s="486"/>
      <c r="AU209" s="486"/>
      <c r="AV209" s="486"/>
      <c r="AW209" s="486"/>
      <c r="AX209" s="486"/>
      <c r="AY209" s="486"/>
      <c r="AZ209" s="486"/>
      <c r="BA209" s="486"/>
      <c r="BB209" s="486"/>
      <c r="BC209" s="486"/>
      <c r="BD209" s="486"/>
      <c r="BE209" s="486"/>
      <c r="BF209" s="486"/>
      <c r="BG209" s="486"/>
      <c r="BH209" s="486"/>
      <c r="BI209" s="486"/>
      <c r="BJ209" s="486"/>
      <c r="BK209" s="486"/>
      <c r="BL209" s="486"/>
    </row>
    <row r="210" spans="1:64">
      <c r="A210" s="486" t="s">
        <v>570</v>
      </c>
      <c r="B210" s="486" t="s">
        <v>71</v>
      </c>
      <c r="C210" s="486" t="s">
        <v>208</v>
      </c>
      <c r="D210" s="486" t="s">
        <v>209</v>
      </c>
      <c r="E210" s="486" t="s">
        <v>67</v>
      </c>
      <c r="F210" s="486">
        <v>2011</v>
      </c>
      <c r="G210" s="486"/>
      <c r="H210" s="486">
        <v>175</v>
      </c>
      <c r="I210" s="486">
        <v>2.9</v>
      </c>
      <c r="J210" s="486"/>
      <c r="K210" s="486"/>
      <c r="L210" s="486" t="s">
        <v>66</v>
      </c>
      <c r="M210" s="486">
        <v>48</v>
      </c>
      <c r="N210" s="486">
        <v>1</v>
      </c>
      <c r="O210" s="486">
        <v>1000</v>
      </c>
      <c r="P210" s="486">
        <v>25</v>
      </c>
      <c r="Q210" s="486">
        <v>23.4</v>
      </c>
      <c r="R210" s="486">
        <v>7.49</v>
      </c>
      <c r="S210" s="486">
        <v>29.3</v>
      </c>
      <c r="T210" s="486">
        <v>8.0399999999999991</v>
      </c>
      <c r="U210" s="486">
        <v>6.4</v>
      </c>
      <c r="V210" s="486">
        <v>-106.25</v>
      </c>
      <c r="W210" s="486">
        <v>-0.42</v>
      </c>
      <c r="X210" s="486">
        <v>900</v>
      </c>
      <c r="Y210" s="486">
        <v>5.5</v>
      </c>
      <c r="Z210" s="486">
        <v>220</v>
      </c>
      <c r="AA210" s="486">
        <v>0.24</v>
      </c>
      <c r="AB210" s="486"/>
      <c r="AC210" s="486"/>
      <c r="AD210" s="486"/>
      <c r="AE210" s="486"/>
      <c r="AF210" s="486"/>
      <c r="AG210" s="486"/>
      <c r="AH210" s="486"/>
      <c r="AI210" s="486">
        <v>1000</v>
      </c>
      <c r="AJ210" s="486">
        <v>5</v>
      </c>
      <c r="AK210" s="486">
        <v>-0.7</v>
      </c>
      <c r="AL210" s="486">
        <v>3.92</v>
      </c>
      <c r="AM210" s="486">
        <v>1324</v>
      </c>
      <c r="AN210" s="486">
        <v>982</v>
      </c>
      <c r="AO210" s="486">
        <v>40</v>
      </c>
      <c r="AP210" s="486">
        <v>16</v>
      </c>
      <c r="AQ210" s="486">
        <v>1.3</v>
      </c>
      <c r="AR210" s="486">
        <v>243.4</v>
      </c>
      <c r="AS210" s="486">
        <v>1.1679999999999999</v>
      </c>
      <c r="AT210" s="486"/>
      <c r="AU210" s="486"/>
      <c r="AV210" s="486"/>
      <c r="AW210" s="486"/>
      <c r="AX210" s="486"/>
      <c r="AY210" s="486"/>
      <c r="AZ210" s="486"/>
      <c r="BA210" s="486"/>
      <c r="BB210" s="486"/>
      <c r="BC210" s="486"/>
      <c r="BD210" s="486"/>
      <c r="BE210" s="486"/>
      <c r="BF210" s="486"/>
      <c r="BG210" s="486"/>
      <c r="BH210" s="486"/>
      <c r="BI210" s="486"/>
      <c r="BJ210" s="486"/>
      <c r="BK210" s="486"/>
      <c r="BL210" s="486"/>
    </row>
    <row r="211" spans="1:64">
      <c r="A211" s="486" t="s">
        <v>570</v>
      </c>
      <c r="B211" s="486" t="s">
        <v>71</v>
      </c>
      <c r="C211" s="486" t="s">
        <v>94</v>
      </c>
      <c r="D211" s="486" t="s">
        <v>95</v>
      </c>
      <c r="E211" s="486" t="s">
        <v>67</v>
      </c>
      <c r="F211" s="486">
        <v>2010</v>
      </c>
      <c r="G211" s="486"/>
      <c r="H211" s="486">
        <v>180</v>
      </c>
      <c r="I211" s="486">
        <v>2.8</v>
      </c>
      <c r="J211" s="486"/>
      <c r="K211" s="486"/>
      <c r="L211" s="486" t="s">
        <v>15</v>
      </c>
      <c r="M211" s="486">
        <v>72</v>
      </c>
      <c r="N211" s="486">
        <v>1</v>
      </c>
      <c r="O211" s="486">
        <v>1000</v>
      </c>
      <c r="P211" s="486">
        <v>25</v>
      </c>
      <c r="Q211" s="486">
        <v>36.1</v>
      </c>
      <c r="R211" s="486">
        <v>4.99</v>
      </c>
      <c r="S211" s="486">
        <v>44.6</v>
      </c>
      <c r="T211" s="486">
        <v>5.34</v>
      </c>
      <c r="U211" s="486">
        <v>3.2</v>
      </c>
      <c r="V211" s="486">
        <v>-171.5</v>
      </c>
      <c r="W211" s="486">
        <v>-0.45</v>
      </c>
      <c r="X211" s="486">
        <v>2000</v>
      </c>
      <c r="Y211" s="486">
        <v>5.5</v>
      </c>
      <c r="Z211" s="486">
        <v>500</v>
      </c>
      <c r="AA211" s="486">
        <v>0.45</v>
      </c>
      <c r="AB211" s="486"/>
      <c r="AC211" s="486"/>
      <c r="AD211" s="486"/>
      <c r="AE211" s="486"/>
      <c r="AF211" s="486"/>
      <c r="AG211" s="486"/>
      <c r="AH211" s="486"/>
      <c r="AI211" s="486">
        <v>1000</v>
      </c>
      <c r="AJ211" s="486">
        <v>3</v>
      </c>
      <c r="AK211" s="486">
        <v>-0.7</v>
      </c>
      <c r="AL211" s="486">
        <v>3.92</v>
      </c>
      <c r="AM211" s="486">
        <v>1580</v>
      </c>
      <c r="AN211" s="486">
        <v>808</v>
      </c>
      <c r="AO211" s="486">
        <v>40</v>
      </c>
      <c r="AP211" s="486">
        <v>15.75</v>
      </c>
      <c r="AQ211" s="486">
        <v>1.278</v>
      </c>
      <c r="AR211" s="486">
        <v>148.6</v>
      </c>
      <c r="AS211" s="486">
        <v>1.07</v>
      </c>
      <c r="AT211" s="486"/>
      <c r="AU211" s="486"/>
      <c r="AV211" s="486"/>
      <c r="AW211" s="486"/>
      <c r="AX211" s="486"/>
      <c r="AY211" s="486"/>
      <c r="AZ211" s="486"/>
      <c r="BA211" s="486"/>
      <c r="BB211" s="486"/>
      <c r="BC211" s="486"/>
      <c r="BD211" s="486"/>
      <c r="BE211" s="486"/>
      <c r="BF211" s="486"/>
      <c r="BG211" s="486"/>
      <c r="BH211" s="486"/>
      <c r="BI211" s="486"/>
      <c r="BJ211" s="486"/>
      <c r="BK211" s="486"/>
      <c r="BL211" s="486"/>
    </row>
    <row r="212" spans="1:64">
      <c r="A212" s="486" t="s">
        <v>570</v>
      </c>
      <c r="B212" s="486" t="s">
        <v>71</v>
      </c>
      <c r="C212" s="486" t="s">
        <v>96</v>
      </c>
      <c r="D212" s="486" t="s">
        <v>97</v>
      </c>
      <c r="E212" s="486" t="s">
        <v>67</v>
      </c>
      <c r="F212" s="486">
        <v>2010</v>
      </c>
      <c r="G212" s="486"/>
      <c r="H212" s="486">
        <v>180</v>
      </c>
      <c r="I212" s="486">
        <v>2.8</v>
      </c>
      <c r="J212" s="486"/>
      <c r="K212" s="486"/>
      <c r="L212" s="486" t="s">
        <v>15</v>
      </c>
      <c r="M212" s="486">
        <v>48</v>
      </c>
      <c r="N212" s="486">
        <v>1</v>
      </c>
      <c r="O212" s="486">
        <v>1000</v>
      </c>
      <c r="P212" s="486">
        <v>25</v>
      </c>
      <c r="Q212" s="486">
        <v>23.8</v>
      </c>
      <c r="R212" s="486">
        <v>7.58</v>
      </c>
      <c r="S212" s="486">
        <v>29.6</v>
      </c>
      <c r="T212" s="486">
        <v>8.07</v>
      </c>
      <c r="U212" s="486">
        <v>4.8</v>
      </c>
      <c r="V212" s="486">
        <v>-112.7</v>
      </c>
      <c r="W212" s="486">
        <v>-0.45</v>
      </c>
      <c r="X212" s="486">
        <v>1000</v>
      </c>
      <c r="Y212" s="486">
        <v>5.5</v>
      </c>
      <c r="Z212" s="486">
        <v>240</v>
      </c>
      <c r="AA212" s="486">
        <v>0.2</v>
      </c>
      <c r="AB212" s="486"/>
      <c r="AC212" s="486"/>
      <c r="AD212" s="486"/>
      <c r="AE212" s="486"/>
      <c r="AF212" s="486"/>
      <c r="AG212" s="486"/>
      <c r="AH212" s="486"/>
      <c r="AI212" s="486">
        <v>1000</v>
      </c>
      <c r="AJ212" s="486">
        <v>3</v>
      </c>
      <c r="AK212" s="486">
        <v>-0.7</v>
      </c>
      <c r="AL212" s="486">
        <v>3.92</v>
      </c>
      <c r="AM212" s="486">
        <v>1324</v>
      </c>
      <c r="AN212" s="486">
        <v>982</v>
      </c>
      <c r="AO212" s="486">
        <v>40</v>
      </c>
      <c r="AP212" s="486">
        <v>16</v>
      </c>
      <c r="AQ212" s="486">
        <v>1.3</v>
      </c>
      <c r="AR212" s="486">
        <v>238.9</v>
      </c>
      <c r="AS212" s="486">
        <v>1.147</v>
      </c>
      <c r="AT212" s="486"/>
      <c r="AU212" s="486"/>
      <c r="AV212" s="486"/>
      <c r="AW212" s="486"/>
      <c r="AX212" s="486"/>
      <c r="AY212" s="486"/>
      <c r="AZ212" s="486"/>
      <c r="BA212" s="486"/>
      <c r="BB212" s="486"/>
      <c r="BC212" s="486"/>
      <c r="BD212" s="486"/>
      <c r="BE212" s="486"/>
      <c r="BF212" s="486"/>
      <c r="BG212" s="486"/>
      <c r="BH212" s="486"/>
      <c r="BI212" s="486"/>
      <c r="BJ212" s="486"/>
      <c r="BK212" s="486"/>
      <c r="BL212" s="486"/>
    </row>
    <row r="213" spans="1:64">
      <c r="A213" s="486" t="s">
        <v>570</v>
      </c>
      <c r="B213" s="486" t="s">
        <v>71</v>
      </c>
      <c r="C213" s="486" t="s">
        <v>212</v>
      </c>
      <c r="D213" s="486" t="s">
        <v>213</v>
      </c>
      <c r="E213" s="486" t="s">
        <v>67</v>
      </c>
      <c r="F213" s="486">
        <v>2011</v>
      </c>
      <c r="G213" s="486"/>
      <c r="H213" s="486">
        <v>180</v>
      </c>
      <c r="I213" s="486">
        <v>2.8</v>
      </c>
      <c r="J213" s="486"/>
      <c r="K213" s="486"/>
      <c r="L213" s="486" t="s">
        <v>66</v>
      </c>
      <c r="M213" s="486">
        <v>48</v>
      </c>
      <c r="N213" s="486">
        <v>1</v>
      </c>
      <c r="O213" s="486">
        <v>1000</v>
      </c>
      <c r="P213" s="486">
        <v>25</v>
      </c>
      <c r="Q213" s="486">
        <v>23.5</v>
      </c>
      <c r="R213" s="486">
        <v>7.65</v>
      </c>
      <c r="S213" s="486">
        <v>29.4</v>
      </c>
      <c r="T213" s="486">
        <v>8.19</v>
      </c>
      <c r="U213" s="486">
        <v>6.6</v>
      </c>
      <c r="V213" s="486">
        <v>-107.74</v>
      </c>
      <c r="W213" s="486">
        <v>-0.42</v>
      </c>
      <c r="X213" s="486">
        <v>900</v>
      </c>
      <c r="Y213" s="486">
        <v>5.5</v>
      </c>
      <c r="Z213" s="486">
        <v>220</v>
      </c>
      <c r="AA213" s="486">
        <v>0.23</v>
      </c>
      <c r="AB213" s="486"/>
      <c r="AC213" s="486"/>
      <c r="AD213" s="486"/>
      <c r="AE213" s="486"/>
      <c r="AF213" s="486"/>
      <c r="AG213" s="486"/>
      <c r="AH213" s="486"/>
      <c r="AI213" s="486">
        <v>1000</v>
      </c>
      <c r="AJ213" s="486">
        <v>5</v>
      </c>
      <c r="AK213" s="486">
        <v>-0.7</v>
      </c>
      <c r="AL213" s="486">
        <v>3.92</v>
      </c>
      <c r="AM213" s="486">
        <v>1324</v>
      </c>
      <c r="AN213" s="486">
        <v>982</v>
      </c>
      <c r="AO213" s="486">
        <v>40</v>
      </c>
      <c r="AP213" s="486">
        <v>16</v>
      </c>
      <c r="AQ213" s="486">
        <v>1.3</v>
      </c>
      <c r="AR213" s="486">
        <v>243.4</v>
      </c>
      <c r="AS213" s="486">
        <v>1.1679999999999999</v>
      </c>
      <c r="AT213" s="486"/>
      <c r="AU213" s="486"/>
      <c r="AV213" s="486"/>
      <c r="AW213" s="486"/>
      <c r="AX213" s="486"/>
      <c r="AY213" s="486"/>
      <c r="AZ213" s="486"/>
      <c r="BA213" s="486"/>
      <c r="BB213" s="486"/>
      <c r="BC213" s="486"/>
      <c r="BD213" s="486"/>
      <c r="BE213" s="486"/>
      <c r="BF213" s="486"/>
      <c r="BG213" s="486"/>
      <c r="BH213" s="486"/>
      <c r="BI213" s="486"/>
      <c r="BJ213" s="486"/>
      <c r="BK213" s="486"/>
      <c r="BL213" s="486"/>
    </row>
    <row r="214" spans="1:64">
      <c r="A214" s="486" t="s">
        <v>570</v>
      </c>
      <c r="B214" s="486" t="s">
        <v>71</v>
      </c>
      <c r="C214" s="486" t="s">
        <v>214</v>
      </c>
      <c r="D214" s="486" t="s">
        <v>215</v>
      </c>
      <c r="E214" s="486" t="s">
        <v>67</v>
      </c>
      <c r="F214" s="486">
        <v>2010</v>
      </c>
      <c r="G214" s="486"/>
      <c r="H214" s="486">
        <v>185</v>
      </c>
      <c r="I214" s="486">
        <v>2.7</v>
      </c>
      <c r="J214" s="486"/>
      <c r="K214" s="486"/>
      <c r="L214" s="486" t="s">
        <v>66</v>
      </c>
      <c r="M214" s="486">
        <v>48</v>
      </c>
      <c r="N214" s="486">
        <v>1</v>
      </c>
      <c r="O214" s="486">
        <v>1000</v>
      </c>
      <c r="P214" s="486">
        <v>25</v>
      </c>
      <c r="Q214" s="486">
        <v>23.7</v>
      </c>
      <c r="R214" s="486">
        <v>7.82</v>
      </c>
      <c r="S214" s="486">
        <v>29.4</v>
      </c>
      <c r="T214" s="486">
        <v>8.39</v>
      </c>
      <c r="U214" s="486">
        <v>5.5</v>
      </c>
      <c r="V214" s="486">
        <v>-108</v>
      </c>
      <c r="W214" s="486">
        <v>-0.43</v>
      </c>
      <c r="X214" s="486">
        <v>800</v>
      </c>
      <c r="Y214" s="486">
        <v>5.5</v>
      </c>
      <c r="Z214" s="486">
        <v>200</v>
      </c>
      <c r="AA214" s="486">
        <v>0.2</v>
      </c>
      <c r="AB214" s="486"/>
      <c r="AC214" s="486"/>
      <c r="AD214" s="486"/>
      <c r="AE214" s="486"/>
      <c r="AF214" s="486"/>
      <c r="AG214" s="486"/>
      <c r="AH214" s="486"/>
      <c r="AI214" s="486">
        <v>1000</v>
      </c>
      <c r="AJ214" s="486">
        <v>3</v>
      </c>
      <c r="AK214" s="486">
        <v>-0.7</v>
      </c>
      <c r="AL214" s="486">
        <v>3.92</v>
      </c>
      <c r="AM214" s="486">
        <v>1324</v>
      </c>
      <c r="AN214" s="486">
        <v>982</v>
      </c>
      <c r="AO214" s="486">
        <v>40</v>
      </c>
      <c r="AP214" s="486">
        <v>16</v>
      </c>
      <c r="AQ214" s="486">
        <v>1.3</v>
      </c>
      <c r="AR214" s="486">
        <v>243.4</v>
      </c>
      <c r="AS214" s="486">
        <v>1.1679999999999999</v>
      </c>
      <c r="AT214" s="486"/>
      <c r="AU214" s="486"/>
      <c r="AV214" s="486"/>
      <c r="AW214" s="486"/>
      <c r="AX214" s="486"/>
      <c r="AY214" s="486"/>
      <c r="AZ214" s="486"/>
      <c r="BA214" s="486"/>
      <c r="BB214" s="486"/>
      <c r="BC214" s="486"/>
      <c r="BD214" s="486"/>
      <c r="BE214" s="486"/>
      <c r="BF214" s="486"/>
      <c r="BG214" s="486"/>
      <c r="BH214" s="486"/>
      <c r="BI214" s="486"/>
      <c r="BJ214" s="486"/>
      <c r="BK214" s="486"/>
      <c r="BL214" s="486"/>
    </row>
    <row r="215" spans="1:64">
      <c r="A215" s="486" t="s">
        <v>570</v>
      </c>
      <c r="B215" s="486" t="s">
        <v>71</v>
      </c>
      <c r="C215" s="486" t="s">
        <v>216</v>
      </c>
      <c r="D215" s="486" t="s">
        <v>217</v>
      </c>
      <c r="E215" s="486" t="s">
        <v>67</v>
      </c>
      <c r="F215" s="486">
        <v>2010</v>
      </c>
      <c r="G215" s="486"/>
      <c r="H215" s="486">
        <v>185</v>
      </c>
      <c r="I215" s="486">
        <v>2.7</v>
      </c>
      <c r="J215" s="486"/>
      <c r="K215" s="486"/>
      <c r="L215" s="486" t="s">
        <v>66</v>
      </c>
      <c r="M215" s="486">
        <v>60</v>
      </c>
      <c r="N215" s="486">
        <v>1</v>
      </c>
      <c r="O215" s="486">
        <v>1000</v>
      </c>
      <c r="P215" s="486">
        <v>25</v>
      </c>
      <c r="Q215" s="486">
        <v>28.5</v>
      </c>
      <c r="R215" s="486">
        <v>6.49</v>
      </c>
      <c r="S215" s="486">
        <v>35.9</v>
      </c>
      <c r="T215" s="486">
        <v>7.27</v>
      </c>
      <c r="U215" s="486">
        <v>5.8</v>
      </c>
      <c r="V215" s="486">
        <v>-124.53</v>
      </c>
      <c r="W215" s="486">
        <v>-0.42</v>
      </c>
      <c r="X215" s="486">
        <v>700</v>
      </c>
      <c r="Y215" s="486">
        <v>5.5</v>
      </c>
      <c r="Z215" s="486">
        <v>180</v>
      </c>
      <c r="AA215" s="486">
        <v>0.46</v>
      </c>
      <c r="AB215" s="486"/>
      <c r="AC215" s="486"/>
      <c r="AD215" s="486"/>
      <c r="AE215" s="486"/>
      <c r="AF215" s="486"/>
      <c r="AG215" s="486"/>
      <c r="AH215" s="486"/>
      <c r="AI215" s="486">
        <v>1000</v>
      </c>
      <c r="AJ215" s="486">
        <v>5</v>
      </c>
      <c r="AK215" s="486">
        <v>-0.7</v>
      </c>
      <c r="AL215" s="486">
        <v>3.92</v>
      </c>
      <c r="AM215" s="486">
        <v>1638</v>
      </c>
      <c r="AN215" s="486">
        <v>982</v>
      </c>
      <c r="AO215" s="486">
        <v>40</v>
      </c>
      <c r="AP215" s="486">
        <v>19.2</v>
      </c>
      <c r="AQ215" s="486">
        <v>1.609</v>
      </c>
      <c r="AR215" s="486">
        <v>243.4</v>
      </c>
      <c r="AS215" s="486">
        <v>1.46</v>
      </c>
      <c r="AT215" s="486"/>
      <c r="AU215" s="486"/>
      <c r="AV215" s="486"/>
      <c r="AW215" s="486"/>
      <c r="AX215" s="486"/>
      <c r="AY215" s="486"/>
      <c r="AZ215" s="486"/>
      <c r="BA215" s="486"/>
      <c r="BB215" s="486"/>
      <c r="BC215" s="486"/>
      <c r="BD215" s="486"/>
      <c r="BE215" s="486"/>
      <c r="BF215" s="486"/>
      <c r="BG215" s="486"/>
      <c r="BH215" s="486"/>
      <c r="BI215" s="486"/>
      <c r="BJ215" s="486"/>
      <c r="BK215" s="486"/>
      <c r="BL215" s="486"/>
    </row>
    <row r="216" spans="1:64">
      <c r="A216" s="486" t="s">
        <v>570</v>
      </c>
      <c r="B216" s="486" t="s">
        <v>71</v>
      </c>
      <c r="C216" s="486" t="s">
        <v>218</v>
      </c>
      <c r="D216" s="486" t="s">
        <v>219</v>
      </c>
      <c r="E216" s="486" t="s">
        <v>67</v>
      </c>
      <c r="F216" s="486">
        <v>2011</v>
      </c>
      <c r="G216" s="486"/>
      <c r="H216" s="486">
        <v>185</v>
      </c>
      <c r="I216" s="486">
        <v>2.7</v>
      </c>
      <c r="J216" s="486"/>
      <c r="K216" s="486"/>
      <c r="L216" s="486" t="s">
        <v>66</v>
      </c>
      <c r="M216" s="486">
        <v>48</v>
      </c>
      <c r="N216" s="486">
        <v>1</v>
      </c>
      <c r="O216" s="486">
        <v>1000</v>
      </c>
      <c r="P216" s="486">
        <v>25</v>
      </c>
      <c r="Q216" s="486">
        <v>23.7</v>
      </c>
      <c r="R216" s="486">
        <v>7.82</v>
      </c>
      <c r="S216" s="486">
        <v>29.4</v>
      </c>
      <c r="T216" s="486">
        <v>8.39</v>
      </c>
      <c r="U216" s="486">
        <v>6.7</v>
      </c>
      <c r="V216" s="486">
        <v>-108.7</v>
      </c>
      <c r="W216" s="486">
        <v>-0.42</v>
      </c>
      <c r="X216" s="486">
        <v>800</v>
      </c>
      <c r="Y216" s="486">
        <v>5.5</v>
      </c>
      <c r="Z216" s="486">
        <v>200</v>
      </c>
      <c r="AA216" s="486">
        <v>0.2</v>
      </c>
      <c r="AB216" s="486"/>
      <c r="AC216" s="486"/>
      <c r="AD216" s="486"/>
      <c r="AE216" s="486"/>
      <c r="AF216" s="486"/>
      <c r="AG216" s="486"/>
      <c r="AH216" s="486"/>
      <c r="AI216" s="486">
        <v>1000</v>
      </c>
      <c r="AJ216" s="486">
        <v>5</v>
      </c>
      <c r="AK216" s="486">
        <v>-0.7</v>
      </c>
      <c r="AL216" s="486">
        <v>3.92</v>
      </c>
      <c r="AM216" s="486">
        <v>1324</v>
      </c>
      <c r="AN216" s="486">
        <v>982</v>
      </c>
      <c r="AO216" s="486">
        <v>40</v>
      </c>
      <c r="AP216" s="486">
        <v>16</v>
      </c>
      <c r="AQ216" s="486">
        <v>1.3</v>
      </c>
      <c r="AR216" s="486">
        <v>243.4</v>
      </c>
      <c r="AS216" s="486">
        <v>1.1679999999999999</v>
      </c>
      <c r="AT216" s="486"/>
      <c r="AU216" s="486"/>
      <c r="AV216" s="486"/>
      <c r="AW216" s="486"/>
      <c r="AX216" s="486"/>
      <c r="AY216" s="486"/>
      <c r="AZ216" s="486"/>
      <c r="BA216" s="486"/>
      <c r="BB216" s="486"/>
      <c r="BC216" s="486"/>
      <c r="BD216" s="486"/>
      <c r="BE216" s="486"/>
      <c r="BF216" s="486"/>
      <c r="BG216" s="486"/>
      <c r="BH216" s="486"/>
      <c r="BI216" s="486"/>
      <c r="BJ216" s="486"/>
      <c r="BK216" s="486"/>
      <c r="BL216" s="486"/>
    </row>
    <row r="217" spans="1:64">
      <c r="A217" s="486" t="s">
        <v>570</v>
      </c>
      <c r="B217" s="486" t="s">
        <v>71</v>
      </c>
      <c r="C217" s="486" t="s">
        <v>102</v>
      </c>
      <c r="D217" s="486" t="s">
        <v>103</v>
      </c>
      <c r="E217" s="486" t="s">
        <v>67</v>
      </c>
      <c r="F217" s="486">
        <v>2010</v>
      </c>
      <c r="G217" s="486"/>
      <c r="H217" s="486">
        <v>190</v>
      </c>
      <c r="I217" s="486">
        <v>2.6</v>
      </c>
      <c r="J217" s="486"/>
      <c r="K217" s="486"/>
      <c r="L217" s="486" t="s">
        <v>15</v>
      </c>
      <c r="M217" s="486">
        <v>72</v>
      </c>
      <c r="N217" s="486">
        <v>1</v>
      </c>
      <c r="O217" s="486">
        <v>1000</v>
      </c>
      <c r="P217" s="486">
        <v>25</v>
      </c>
      <c r="Q217" s="486">
        <v>36.6</v>
      </c>
      <c r="R217" s="486">
        <v>5.19</v>
      </c>
      <c r="S217" s="486">
        <v>44.8</v>
      </c>
      <c r="T217" s="486">
        <v>5.52</v>
      </c>
      <c r="U217" s="486">
        <v>3.3</v>
      </c>
      <c r="V217" s="486">
        <v>-174.66</v>
      </c>
      <c r="W217" s="486">
        <v>-0.45</v>
      </c>
      <c r="X217" s="486">
        <v>2000</v>
      </c>
      <c r="Y217" s="486">
        <v>5.5</v>
      </c>
      <c r="Z217" s="486">
        <v>550</v>
      </c>
      <c r="AA217" s="486">
        <v>0.34</v>
      </c>
      <c r="AB217" s="486"/>
      <c r="AC217" s="486"/>
      <c r="AD217" s="486"/>
      <c r="AE217" s="486"/>
      <c r="AF217" s="486"/>
      <c r="AG217" s="486"/>
      <c r="AH217" s="486"/>
      <c r="AI217" s="486">
        <v>1000</v>
      </c>
      <c r="AJ217" s="486">
        <v>3</v>
      </c>
      <c r="AK217" s="486">
        <v>-0.7</v>
      </c>
      <c r="AL217" s="486">
        <v>3.92</v>
      </c>
      <c r="AM217" s="486">
        <v>1580</v>
      </c>
      <c r="AN217" s="486">
        <v>808</v>
      </c>
      <c r="AO217" s="486">
        <v>40</v>
      </c>
      <c r="AP217" s="486">
        <v>15.75</v>
      </c>
      <c r="AQ217" s="486">
        <v>1.278</v>
      </c>
      <c r="AR217" s="486">
        <v>148.6</v>
      </c>
      <c r="AS217" s="486">
        <v>1.07</v>
      </c>
      <c r="AT217" s="486"/>
      <c r="AU217" s="486"/>
      <c r="AV217" s="486"/>
      <c r="AW217" s="486"/>
      <c r="AX217" s="486"/>
      <c r="AY217" s="486"/>
      <c r="AZ217" s="486"/>
      <c r="BA217" s="486"/>
      <c r="BB217" s="486"/>
      <c r="BC217" s="486"/>
      <c r="BD217" s="486"/>
      <c r="BE217" s="486"/>
      <c r="BF217" s="486"/>
      <c r="BG217" s="486"/>
      <c r="BH217" s="486"/>
      <c r="BI217" s="486"/>
      <c r="BJ217" s="486"/>
      <c r="BK217" s="486"/>
      <c r="BL217" s="486"/>
    </row>
    <row r="218" spans="1:64">
      <c r="A218" s="486" t="s">
        <v>570</v>
      </c>
      <c r="B218" s="486" t="s">
        <v>71</v>
      </c>
      <c r="C218" s="486" t="s">
        <v>104</v>
      </c>
      <c r="D218" s="486" t="s">
        <v>105</v>
      </c>
      <c r="E218" s="486" t="s">
        <v>67</v>
      </c>
      <c r="F218" s="486">
        <v>2010</v>
      </c>
      <c r="G218" s="486"/>
      <c r="H218" s="486">
        <v>190</v>
      </c>
      <c r="I218" s="486">
        <v>2.6</v>
      </c>
      <c r="J218" s="486"/>
      <c r="K218" s="486"/>
      <c r="L218" s="486" t="s">
        <v>15</v>
      </c>
      <c r="M218" s="486">
        <v>48</v>
      </c>
      <c r="N218" s="486">
        <v>1</v>
      </c>
      <c r="O218" s="486">
        <v>1000</v>
      </c>
      <c r="P218" s="486">
        <v>25</v>
      </c>
      <c r="Q218" s="486">
        <v>24.1</v>
      </c>
      <c r="R218" s="486">
        <v>7.87</v>
      </c>
      <c r="S218" s="486">
        <v>29.8</v>
      </c>
      <c r="T218" s="486">
        <v>8.3800000000000008</v>
      </c>
      <c r="U218" s="486">
        <v>5</v>
      </c>
      <c r="V218" s="486">
        <v>-114.49</v>
      </c>
      <c r="W218" s="486">
        <v>-0.45</v>
      </c>
      <c r="X218" s="486">
        <v>1000</v>
      </c>
      <c r="Y218" s="486">
        <v>5.5</v>
      </c>
      <c r="Z218" s="486">
        <v>240</v>
      </c>
      <c r="AA218" s="486">
        <v>0.18</v>
      </c>
      <c r="AB218" s="486"/>
      <c r="AC218" s="486"/>
      <c r="AD218" s="486"/>
      <c r="AE218" s="486"/>
      <c r="AF218" s="486"/>
      <c r="AG218" s="486"/>
      <c r="AH218" s="486"/>
      <c r="AI218" s="486">
        <v>1000</v>
      </c>
      <c r="AJ218" s="486">
        <v>3</v>
      </c>
      <c r="AK218" s="486">
        <v>-0.7</v>
      </c>
      <c r="AL218" s="486">
        <v>3.92</v>
      </c>
      <c r="AM218" s="486">
        <v>1324</v>
      </c>
      <c r="AN218" s="486">
        <v>982</v>
      </c>
      <c r="AO218" s="486">
        <v>40</v>
      </c>
      <c r="AP218" s="486">
        <v>16</v>
      </c>
      <c r="AQ218" s="486">
        <v>1.3</v>
      </c>
      <c r="AR218" s="486">
        <v>238.9</v>
      </c>
      <c r="AS218" s="486">
        <v>1.147</v>
      </c>
      <c r="AT218" s="486"/>
      <c r="AU218" s="486"/>
      <c r="AV218" s="486"/>
      <c r="AW218" s="486"/>
      <c r="AX218" s="486"/>
      <c r="AY218" s="486"/>
      <c r="AZ218" s="486"/>
      <c r="BA218" s="486"/>
      <c r="BB218" s="486"/>
      <c r="BC218" s="486"/>
      <c r="BD218" s="486"/>
      <c r="BE218" s="486"/>
      <c r="BF218" s="486"/>
      <c r="BG218" s="486"/>
      <c r="BH218" s="486"/>
      <c r="BI218" s="486"/>
      <c r="BJ218" s="486"/>
      <c r="BK218" s="486"/>
      <c r="BL218" s="486"/>
    </row>
    <row r="219" spans="1:64">
      <c r="A219" s="486" t="s">
        <v>570</v>
      </c>
      <c r="B219" s="486" t="s">
        <v>71</v>
      </c>
      <c r="C219" s="486" t="s">
        <v>222</v>
      </c>
      <c r="D219" s="486" t="s">
        <v>223</v>
      </c>
      <c r="E219" s="486" t="s">
        <v>67</v>
      </c>
      <c r="F219" s="486">
        <v>2011</v>
      </c>
      <c r="G219" s="486"/>
      <c r="H219" s="486">
        <v>190</v>
      </c>
      <c r="I219" s="486">
        <v>2.6</v>
      </c>
      <c r="J219" s="486"/>
      <c r="K219" s="486"/>
      <c r="L219" s="486" t="s">
        <v>66</v>
      </c>
      <c r="M219" s="486">
        <v>48</v>
      </c>
      <c r="N219" s="486">
        <v>1</v>
      </c>
      <c r="O219" s="486">
        <v>1000</v>
      </c>
      <c r="P219" s="486">
        <v>25</v>
      </c>
      <c r="Q219" s="486">
        <v>23.9</v>
      </c>
      <c r="R219" s="486">
        <v>7.95</v>
      </c>
      <c r="S219" s="486">
        <v>29.6</v>
      </c>
      <c r="T219" s="486">
        <v>8.5</v>
      </c>
      <c r="U219" s="486">
        <v>6.8</v>
      </c>
      <c r="V219" s="486">
        <v>-110.26</v>
      </c>
      <c r="W219" s="486">
        <v>-0.42</v>
      </c>
      <c r="X219" s="486">
        <v>900</v>
      </c>
      <c r="Y219" s="486">
        <v>5.5</v>
      </c>
      <c r="Z219" s="486">
        <v>220</v>
      </c>
      <c r="AA219" s="486">
        <v>0.19</v>
      </c>
      <c r="AB219" s="486"/>
      <c r="AC219" s="486"/>
      <c r="AD219" s="486"/>
      <c r="AE219" s="486"/>
      <c r="AF219" s="486"/>
      <c r="AG219" s="486"/>
      <c r="AH219" s="486"/>
      <c r="AI219" s="486">
        <v>1000</v>
      </c>
      <c r="AJ219" s="486">
        <v>5</v>
      </c>
      <c r="AK219" s="486">
        <v>-0.7</v>
      </c>
      <c r="AL219" s="486">
        <v>3.92</v>
      </c>
      <c r="AM219" s="486">
        <v>1324</v>
      </c>
      <c r="AN219" s="486">
        <v>982</v>
      </c>
      <c r="AO219" s="486">
        <v>40</v>
      </c>
      <c r="AP219" s="486">
        <v>16</v>
      </c>
      <c r="AQ219" s="486">
        <v>1.3</v>
      </c>
      <c r="AR219" s="486">
        <v>243.4</v>
      </c>
      <c r="AS219" s="486">
        <v>1.1679999999999999</v>
      </c>
      <c r="AT219" s="486"/>
      <c r="AU219" s="486"/>
      <c r="AV219" s="486"/>
      <c r="AW219" s="486"/>
      <c r="AX219" s="486"/>
      <c r="AY219" s="486"/>
      <c r="AZ219" s="486"/>
      <c r="BA219" s="486"/>
      <c r="BB219" s="486"/>
      <c r="BC219" s="486"/>
      <c r="BD219" s="486"/>
      <c r="BE219" s="486"/>
      <c r="BF219" s="486"/>
      <c r="BG219" s="486"/>
      <c r="BH219" s="486"/>
      <c r="BI219" s="486"/>
      <c r="BJ219" s="486"/>
      <c r="BK219" s="486"/>
      <c r="BL219" s="486"/>
    </row>
    <row r="220" spans="1:64">
      <c r="A220" s="486" t="s">
        <v>570</v>
      </c>
      <c r="B220" s="486" t="s">
        <v>71</v>
      </c>
      <c r="C220" s="486" t="s">
        <v>106</v>
      </c>
      <c r="D220" s="486" t="s">
        <v>107</v>
      </c>
      <c r="E220" s="486" t="s">
        <v>67</v>
      </c>
      <c r="F220" s="486">
        <v>2011</v>
      </c>
      <c r="G220" s="486"/>
      <c r="H220" s="486">
        <v>195</v>
      </c>
      <c r="I220" s="486">
        <v>2.6</v>
      </c>
      <c r="J220" s="486"/>
      <c r="K220" s="486"/>
      <c r="L220" s="486" t="s">
        <v>15</v>
      </c>
      <c r="M220" s="486">
        <v>72</v>
      </c>
      <c r="N220" s="486">
        <v>1</v>
      </c>
      <c r="O220" s="486">
        <v>1000</v>
      </c>
      <c r="P220" s="486">
        <v>25</v>
      </c>
      <c r="Q220" s="486">
        <v>37</v>
      </c>
      <c r="R220" s="486">
        <v>5.27</v>
      </c>
      <c r="S220" s="486">
        <v>45</v>
      </c>
      <c r="T220" s="486">
        <v>5.62</v>
      </c>
      <c r="U220" s="486">
        <v>3.4</v>
      </c>
      <c r="V220" s="486">
        <v>-177.11</v>
      </c>
      <c r="W220" s="486">
        <v>-0.45</v>
      </c>
      <c r="X220" s="486">
        <v>2000</v>
      </c>
      <c r="Y220" s="486">
        <v>5.5</v>
      </c>
      <c r="Z220" s="486">
        <v>550</v>
      </c>
      <c r="AA220" s="486">
        <v>0.32</v>
      </c>
      <c r="AB220" s="486"/>
      <c r="AC220" s="486"/>
      <c r="AD220" s="486"/>
      <c r="AE220" s="486"/>
      <c r="AF220" s="486"/>
      <c r="AG220" s="486"/>
      <c r="AH220" s="486"/>
      <c r="AI220" s="486">
        <v>1000</v>
      </c>
      <c r="AJ220" s="486">
        <v>3</v>
      </c>
      <c r="AK220" s="486">
        <v>-0.7</v>
      </c>
      <c r="AL220" s="486">
        <v>3.92</v>
      </c>
      <c r="AM220" s="486">
        <v>1580</v>
      </c>
      <c r="AN220" s="486">
        <v>808</v>
      </c>
      <c r="AO220" s="486">
        <v>40</v>
      </c>
      <c r="AP220" s="486">
        <v>15.75</v>
      </c>
      <c r="AQ220" s="486">
        <v>1.2769999999999999</v>
      </c>
      <c r="AR220" s="486">
        <v>148.6</v>
      </c>
      <c r="AS220" s="486">
        <v>1.07</v>
      </c>
      <c r="AT220" s="486"/>
      <c r="AU220" s="486"/>
      <c r="AV220" s="486"/>
      <c r="AW220" s="486"/>
      <c r="AX220" s="486"/>
      <c r="AY220" s="486"/>
      <c r="AZ220" s="486"/>
      <c r="BA220" s="486"/>
      <c r="BB220" s="486"/>
      <c r="BC220" s="486"/>
      <c r="BD220" s="486"/>
      <c r="BE220" s="486"/>
      <c r="BF220" s="486"/>
      <c r="BG220" s="486"/>
      <c r="BH220" s="486"/>
      <c r="BI220" s="486"/>
      <c r="BJ220" s="486"/>
      <c r="BK220" s="486"/>
      <c r="BL220" s="486"/>
    </row>
    <row r="221" spans="1:64">
      <c r="A221" s="486" t="s">
        <v>570</v>
      </c>
      <c r="B221" s="486" t="s">
        <v>71</v>
      </c>
      <c r="C221" s="486" t="s">
        <v>108</v>
      </c>
      <c r="D221" s="486" t="s">
        <v>109</v>
      </c>
      <c r="E221" s="486" t="s">
        <v>67</v>
      </c>
      <c r="F221" s="486">
        <v>2011</v>
      </c>
      <c r="G221" s="486"/>
      <c r="H221" s="486">
        <v>195</v>
      </c>
      <c r="I221" s="486">
        <v>2.6</v>
      </c>
      <c r="J221" s="486"/>
      <c r="K221" s="486"/>
      <c r="L221" s="486" t="s">
        <v>15</v>
      </c>
      <c r="M221" s="486">
        <v>48</v>
      </c>
      <c r="N221" s="486">
        <v>1</v>
      </c>
      <c r="O221" s="486">
        <v>1000</v>
      </c>
      <c r="P221" s="486">
        <v>25</v>
      </c>
      <c r="Q221" s="486">
        <v>24.2</v>
      </c>
      <c r="R221" s="486">
        <v>8.0399999999999991</v>
      </c>
      <c r="S221" s="486">
        <v>29.9</v>
      </c>
      <c r="T221" s="486">
        <v>8.56</v>
      </c>
      <c r="U221" s="486">
        <v>5.0999999999999996</v>
      </c>
      <c r="V221" s="486">
        <v>-115.02</v>
      </c>
      <c r="W221" s="486">
        <v>-0.45</v>
      </c>
      <c r="X221" s="486">
        <v>1000</v>
      </c>
      <c r="Y221" s="486">
        <v>5.5</v>
      </c>
      <c r="Z221" s="486">
        <v>240</v>
      </c>
      <c r="AA221" s="486">
        <v>0.18</v>
      </c>
      <c r="AB221" s="486"/>
      <c r="AC221" s="486"/>
      <c r="AD221" s="486"/>
      <c r="AE221" s="486"/>
      <c r="AF221" s="486"/>
      <c r="AG221" s="486"/>
      <c r="AH221" s="486"/>
      <c r="AI221" s="486">
        <v>1000</v>
      </c>
      <c r="AJ221" s="486">
        <v>3</v>
      </c>
      <c r="AK221" s="486">
        <v>-0.7</v>
      </c>
      <c r="AL221" s="486">
        <v>3.92</v>
      </c>
      <c r="AM221" s="486">
        <v>1324</v>
      </c>
      <c r="AN221" s="486">
        <v>982</v>
      </c>
      <c r="AO221" s="486">
        <v>40</v>
      </c>
      <c r="AP221" s="486">
        <v>16</v>
      </c>
      <c r="AQ221" s="486">
        <v>1.3</v>
      </c>
      <c r="AR221" s="486">
        <v>238.9</v>
      </c>
      <c r="AS221" s="486">
        <v>1.147</v>
      </c>
      <c r="AT221" s="486"/>
      <c r="AU221" s="486"/>
      <c r="AV221" s="486"/>
      <c r="AW221" s="486"/>
      <c r="AX221" s="486"/>
      <c r="AY221" s="486"/>
      <c r="AZ221" s="486"/>
      <c r="BA221" s="486"/>
      <c r="BB221" s="486"/>
      <c r="BC221" s="486"/>
      <c r="BD221" s="486"/>
      <c r="BE221" s="486"/>
      <c r="BF221" s="486"/>
      <c r="BG221" s="486"/>
      <c r="BH221" s="486"/>
      <c r="BI221" s="486"/>
      <c r="BJ221" s="486"/>
      <c r="BK221" s="486"/>
      <c r="BL221" s="486"/>
    </row>
    <row r="222" spans="1:64">
      <c r="A222" s="486" t="s">
        <v>570</v>
      </c>
      <c r="B222" s="486" t="s">
        <v>71</v>
      </c>
      <c r="C222" s="486" t="s">
        <v>224</v>
      </c>
      <c r="D222" s="486" t="s">
        <v>225</v>
      </c>
      <c r="E222" s="486" t="s">
        <v>67</v>
      </c>
      <c r="F222" s="486">
        <v>2011</v>
      </c>
      <c r="G222" s="486"/>
      <c r="H222" s="486">
        <v>195</v>
      </c>
      <c r="I222" s="486">
        <v>2.6</v>
      </c>
      <c r="J222" s="486"/>
      <c r="K222" s="486"/>
      <c r="L222" s="486" t="s">
        <v>66</v>
      </c>
      <c r="M222" s="486">
        <v>48</v>
      </c>
      <c r="N222" s="486">
        <v>1</v>
      </c>
      <c r="O222" s="486">
        <v>1000</v>
      </c>
      <c r="P222" s="486">
        <v>25</v>
      </c>
      <c r="Q222" s="486">
        <v>24</v>
      </c>
      <c r="R222" s="486">
        <v>8.1300000000000008</v>
      </c>
      <c r="S222" s="486">
        <v>29.6</v>
      </c>
      <c r="T222" s="486">
        <v>8.69</v>
      </c>
      <c r="U222" s="486">
        <v>5.0999999999999996</v>
      </c>
      <c r="V222" s="486">
        <v>-107.43</v>
      </c>
      <c r="W222" s="486">
        <v>-0.43</v>
      </c>
      <c r="X222" s="486">
        <v>1000</v>
      </c>
      <c r="Y222" s="486">
        <v>5.5</v>
      </c>
      <c r="Z222" s="486">
        <v>220</v>
      </c>
      <c r="AA222" s="486">
        <v>0.18</v>
      </c>
      <c r="AB222" s="486"/>
      <c r="AC222" s="486"/>
      <c r="AD222" s="486"/>
      <c r="AE222" s="486"/>
      <c r="AF222" s="486"/>
      <c r="AG222" s="486"/>
      <c r="AH222" s="486"/>
      <c r="AI222" s="486">
        <v>1000</v>
      </c>
      <c r="AJ222" s="486">
        <v>3</v>
      </c>
      <c r="AK222" s="486">
        <v>-0.7</v>
      </c>
      <c r="AL222" s="486">
        <v>10.27</v>
      </c>
      <c r="AM222" s="486">
        <v>1324</v>
      </c>
      <c r="AN222" s="486">
        <v>982</v>
      </c>
      <c r="AO222" s="486">
        <v>40</v>
      </c>
      <c r="AP222" s="486">
        <v>16</v>
      </c>
      <c r="AQ222" s="486">
        <v>1.3</v>
      </c>
      <c r="AR222" s="486">
        <v>243.4</v>
      </c>
      <c r="AS222" s="486">
        <v>1.1679999999999999</v>
      </c>
      <c r="AT222" s="486"/>
      <c r="AU222" s="486"/>
      <c r="AV222" s="486"/>
      <c r="AW222" s="486"/>
      <c r="AX222" s="486"/>
      <c r="AY222" s="486"/>
      <c r="AZ222" s="486"/>
      <c r="BA222" s="486"/>
      <c r="BB222" s="486"/>
      <c r="BC222" s="486"/>
      <c r="BD222" s="486"/>
      <c r="BE222" s="486"/>
      <c r="BF222" s="486"/>
      <c r="BG222" s="486"/>
      <c r="BH222" s="486"/>
      <c r="BI222" s="486"/>
      <c r="BJ222" s="486"/>
      <c r="BK222" s="486"/>
      <c r="BL222" s="486"/>
    </row>
    <row r="223" spans="1:64">
      <c r="A223" s="486" t="s">
        <v>570</v>
      </c>
      <c r="B223" s="486" t="s">
        <v>71</v>
      </c>
      <c r="C223" s="486" t="s">
        <v>110</v>
      </c>
      <c r="D223" s="486" t="s">
        <v>111</v>
      </c>
      <c r="E223" s="486" t="s">
        <v>67</v>
      </c>
      <c r="F223" s="486">
        <v>2012</v>
      </c>
      <c r="G223" s="486"/>
      <c r="H223" s="486">
        <v>200</v>
      </c>
      <c r="I223" s="486">
        <v>2.5</v>
      </c>
      <c r="J223" s="486"/>
      <c r="K223" s="486"/>
      <c r="L223" s="486" t="s">
        <v>15</v>
      </c>
      <c r="M223" s="486">
        <v>72</v>
      </c>
      <c r="N223" s="486">
        <v>1</v>
      </c>
      <c r="O223" s="486">
        <v>1000</v>
      </c>
      <c r="P223" s="486">
        <v>25</v>
      </c>
      <c r="Q223" s="486">
        <v>37.4</v>
      </c>
      <c r="R223" s="486">
        <v>5.35</v>
      </c>
      <c r="S223" s="486">
        <v>45.3</v>
      </c>
      <c r="T223" s="486">
        <v>5.71</v>
      </c>
      <c r="U223" s="486">
        <v>3.3</v>
      </c>
      <c r="V223" s="486">
        <v>-179.3</v>
      </c>
      <c r="W223" s="486">
        <v>-0.45</v>
      </c>
      <c r="X223" s="486">
        <v>2000</v>
      </c>
      <c r="Y223" s="486">
        <v>5.5</v>
      </c>
      <c r="Z223" s="486">
        <v>500</v>
      </c>
      <c r="AA223" s="486">
        <v>0.28999999999999998</v>
      </c>
      <c r="AB223" s="486"/>
      <c r="AC223" s="486"/>
      <c r="AD223" s="486"/>
      <c r="AE223" s="486"/>
      <c r="AF223" s="486"/>
      <c r="AG223" s="486"/>
      <c r="AH223" s="486"/>
      <c r="AI223" s="486">
        <v>1000</v>
      </c>
      <c r="AJ223" s="486">
        <v>3</v>
      </c>
      <c r="AK223" s="486">
        <v>-0.7</v>
      </c>
      <c r="AL223" s="486">
        <v>6.55</v>
      </c>
      <c r="AM223" s="486">
        <v>1580</v>
      </c>
      <c r="AN223" s="486">
        <v>808</v>
      </c>
      <c r="AO223" s="486">
        <v>40</v>
      </c>
      <c r="AP223" s="486">
        <v>15.75</v>
      </c>
      <c r="AQ223" s="486">
        <v>1.2769999999999999</v>
      </c>
      <c r="AR223" s="486">
        <v>148.6</v>
      </c>
      <c r="AS223" s="486">
        <v>1.07</v>
      </c>
      <c r="AT223" s="486"/>
      <c r="AU223" s="486"/>
      <c r="AV223" s="486"/>
      <c r="AW223" s="486"/>
      <c r="AX223" s="486"/>
      <c r="AY223" s="486"/>
      <c r="AZ223" s="486"/>
      <c r="BA223" s="486"/>
      <c r="BB223" s="486"/>
      <c r="BC223" s="486"/>
      <c r="BD223" s="486"/>
      <c r="BE223" s="486"/>
      <c r="BF223" s="486"/>
      <c r="BG223" s="486"/>
      <c r="BH223" s="486"/>
      <c r="BI223" s="486"/>
      <c r="BJ223" s="486"/>
      <c r="BK223" s="486"/>
      <c r="BL223" s="486"/>
    </row>
    <row r="224" spans="1:64">
      <c r="A224" s="486" t="s">
        <v>570</v>
      </c>
      <c r="B224" s="486" t="s">
        <v>71</v>
      </c>
      <c r="C224" s="486" t="s">
        <v>112</v>
      </c>
      <c r="D224" s="486" t="s">
        <v>113</v>
      </c>
      <c r="E224" s="486" t="s">
        <v>67</v>
      </c>
      <c r="F224" s="486">
        <v>2011</v>
      </c>
      <c r="G224" s="486"/>
      <c r="H224" s="486">
        <v>200</v>
      </c>
      <c r="I224" s="486">
        <v>2.5</v>
      </c>
      <c r="J224" s="486"/>
      <c r="K224" s="486"/>
      <c r="L224" s="486" t="s">
        <v>15</v>
      </c>
      <c r="M224" s="486">
        <v>48</v>
      </c>
      <c r="N224" s="486">
        <v>1</v>
      </c>
      <c r="O224" s="486">
        <v>1000</v>
      </c>
      <c r="P224" s="486">
        <v>25</v>
      </c>
      <c r="Q224" s="486">
        <v>24.3</v>
      </c>
      <c r="R224" s="486">
        <v>8.2200000000000006</v>
      </c>
      <c r="S224" s="486">
        <v>30</v>
      </c>
      <c r="T224" s="486">
        <v>8.74</v>
      </c>
      <c r="U224" s="486">
        <v>5.0999999999999996</v>
      </c>
      <c r="V224" s="486">
        <v>-115.44</v>
      </c>
      <c r="W224" s="486">
        <v>-0.45</v>
      </c>
      <c r="X224" s="486">
        <v>1000</v>
      </c>
      <c r="Y224" s="486">
        <v>5.5</v>
      </c>
      <c r="Z224" s="486">
        <v>240</v>
      </c>
      <c r="AA224" s="486">
        <v>0.17</v>
      </c>
      <c r="AB224" s="486"/>
      <c r="AC224" s="486"/>
      <c r="AD224" s="486"/>
      <c r="AE224" s="486"/>
      <c r="AF224" s="486"/>
      <c r="AG224" s="486"/>
      <c r="AH224" s="486"/>
      <c r="AI224" s="486">
        <v>1000</v>
      </c>
      <c r="AJ224" s="486">
        <v>3</v>
      </c>
      <c r="AK224" s="486">
        <v>-0.7</v>
      </c>
      <c r="AL224" s="486">
        <v>3.92</v>
      </c>
      <c r="AM224" s="486">
        <v>1324</v>
      </c>
      <c r="AN224" s="486">
        <v>982</v>
      </c>
      <c r="AO224" s="486">
        <v>40</v>
      </c>
      <c r="AP224" s="486">
        <v>16</v>
      </c>
      <c r="AQ224" s="486">
        <v>1.3</v>
      </c>
      <c r="AR224" s="486">
        <v>238.9</v>
      </c>
      <c r="AS224" s="486">
        <v>1.147</v>
      </c>
      <c r="AT224" s="486"/>
      <c r="AU224" s="486"/>
      <c r="AV224" s="486"/>
      <c r="AW224" s="486"/>
      <c r="AX224" s="486"/>
      <c r="AY224" s="486"/>
      <c r="AZ224" s="486"/>
      <c r="BA224" s="486"/>
      <c r="BB224" s="486"/>
      <c r="BC224" s="486"/>
      <c r="BD224" s="486"/>
      <c r="BE224" s="486"/>
      <c r="BF224" s="486"/>
      <c r="BG224" s="486"/>
      <c r="BH224" s="486"/>
      <c r="BI224" s="486"/>
      <c r="BJ224" s="486"/>
      <c r="BK224" s="486"/>
      <c r="BL224" s="486"/>
    </row>
    <row r="225" spans="1:64">
      <c r="A225" s="486" t="s">
        <v>570</v>
      </c>
      <c r="B225" s="486" t="s">
        <v>71</v>
      </c>
      <c r="C225" s="486" t="s">
        <v>228</v>
      </c>
      <c r="D225" s="486" t="s">
        <v>229</v>
      </c>
      <c r="E225" s="486" t="s">
        <v>67</v>
      </c>
      <c r="F225" s="486">
        <v>2011</v>
      </c>
      <c r="G225" s="486"/>
      <c r="H225" s="486">
        <v>200</v>
      </c>
      <c r="I225" s="486">
        <v>2.5</v>
      </c>
      <c r="J225" s="486"/>
      <c r="K225" s="486"/>
      <c r="L225" s="486" t="s">
        <v>66</v>
      </c>
      <c r="M225" s="486">
        <v>48</v>
      </c>
      <c r="N225" s="486">
        <v>1</v>
      </c>
      <c r="O225" s="486">
        <v>1000</v>
      </c>
      <c r="P225" s="486">
        <v>25</v>
      </c>
      <c r="Q225" s="486">
        <v>24.1</v>
      </c>
      <c r="R225" s="486">
        <v>8.3000000000000007</v>
      </c>
      <c r="S225" s="486">
        <v>29.8</v>
      </c>
      <c r="T225" s="486">
        <v>8.8699999999999992</v>
      </c>
      <c r="U225" s="486">
        <v>5.3</v>
      </c>
      <c r="V225" s="486">
        <v>-108.26</v>
      </c>
      <c r="W225" s="486">
        <v>-0.43</v>
      </c>
      <c r="X225" s="486">
        <v>1000</v>
      </c>
      <c r="Y225" s="486">
        <v>5.5</v>
      </c>
      <c r="Z225" s="486">
        <v>220</v>
      </c>
      <c r="AA225" s="486">
        <v>0.18</v>
      </c>
      <c r="AB225" s="486"/>
      <c r="AC225" s="486"/>
      <c r="AD225" s="486"/>
      <c r="AE225" s="486"/>
      <c r="AF225" s="486"/>
      <c r="AG225" s="486"/>
      <c r="AH225" s="486"/>
      <c r="AI225" s="486">
        <v>1000</v>
      </c>
      <c r="AJ225" s="486">
        <v>3</v>
      </c>
      <c r="AK225" s="486">
        <v>-0.7</v>
      </c>
      <c r="AL225" s="486">
        <v>10.49</v>
      </c>
      <c r="AM225" s="486">
        <v>1324</v>
      </c>
      <c r="AN225" s="486">
        <v>982</v>
      </c>
      <c r="AO225" s="486">
        <v>40</v>
      </c>
      <c r="AP225" s="486">
        <v>16</v>
      </c>
      <c r="AQ225" s="486">
        <v>1.3</v>
      </c>
      <c r="AR225" s="486">
        <v>243.4</v>
      </c>
      <c r="AS225" s="486">
        <v>1.1679999999999999</v>
      </c>
      <c r="AT225" s="486"/>
      <c r="AU225" s="486"/>
      <c r="AV225" s="486"/>
      <c r="AW225" s="486"/>
      <c r="AX225" s="486"/>
      <c r="AY225" s="486"/>
      <c r="AZ225" s="486"/>
      <c r="BA225" s="486"/>
      <c r="BB225" s="486"/>
      <c r="BC225" s="486"/>
      <c r="BD225" s="486"/>
      <c r="BE225" s="486"/>
      <c r="BF225" s="486"/>
      <c r="BG225" s="486"/>
      <c r="BH225" s="486"/>
      <c r="BI225" s="486"/>
      <c r="BJ225" s="486"/>
      <c r="BK225" s="486"/>
      <c r="BL225" s="486"/>
    </row>
    <row r="226" spans="1:64">
      <c r="A226" s="486" t="s">
        <v>570</v>
      </c>
      <c r="B226" s="486" t="s">
        <v>71</v>
      </c>
      <c r="C226" s="486" t="s">
        <v>230</v>
      </c>
      <c r="D226" s="486" t="s">
        <v>231</v>
      </c>
      <c r="E226" s="486" t="s">
        <v>67</v>
      </c>
      <c r="F226" s="486">
        <v>2011</v>
      </c>
      <c r="G226" s="486"/>
      <c r="H226" s="486">
        <v>200</v>
      </c>
      <c r="I226" s="486">
        <v>2.5</v>
      </c>
      <c r="J226" s="486"/>
      <c r="K226" s="486"/>
      <c r="L226" s="486" t="s">
        <v>66</v>
      </c>
      <c r="M226" s="486">
        <v>60</v>
      </c>
      <c r="N226" s="486">
        <v>1</v>
      </c>
      <c r="O226" s="486">
        <v>1000</v>
      </c>
      <c r="P226" s="486">
        <v>25</v>
      </c>
      <c r="Q226" s="486">
        <v>28.9</v>
      </c>
      <c r="R226" s="486">
        <v>6.93</v>
      </c>
      <c r="S226" s="486">
        <v>36.200000000000003</v>
      </c>
      <c r="T226" s="486">
        <v>7.67</v>
      </c>
      <c r="U226" s="486">
        <v>6.1</v>
      </c>
      <c r="V226" s="486">
        <v>-127.6</v>
      </c>
      <c r="W226" s="486">
        <v>-0.42</v>
      </c>
      <c r="X226" s="486">
        <v>800</v>
      </c>
      <c r="Y226" s="486">
        <v>5.5</v>
      </c>
      <c r="Z226" s="486">
        <v>200</v>
      </c>
      <c r="AA226" s="486">
        <v>0.4</v>
      </c>
      <c r="AB226" s="486"/>
      <c r="AC226" s="486"/>
      <c r="AD226" s="486"/>
      <c r="AE226" s="486"/>
      <c r="AF226" s="486"/>
      <c r="AG226" s="486"/>
      <c r="AH226" s="486"/>
      <c r="AI226" s="486">
        <v>1000</v>
      </c>
      <c r="AJ226" s="486">
        <v>5</v>
      </c>
      <c r="AK226" s="486">
        <v>-0.7</v>
      </c>
      <c r="AL226" s="486">
        <v>9.1999999999999993</v>
      </c>
      <c r="AM226" s="486">
        <v>1638</v>
      </c>
      <c r="AN226" s="486">
        <v>982</v>
      </c>
      <c r="AO226" s="486">
        <v>40</v>
      </c>
      <c r="AP226" s="486">
        <v>19.2</v>
      </c>
      <c r="AQ226" s="486">
        <v>1.609</v>
      </c>
      <c r="AR226" s="486">
        <v>243.4</v>
      </c>
      <c r="AS226" s="486">
        <v>1.46</v>
      </c>
      <c r="AT226" s="486"/>
      <c r="AU226" s="486"/>
      <c r="AV226" s="486"/>
      <c r="AW226" s="486"/>
      <c r="AX226" s="486"/>
      <c r="AY226" s="486"/>
      <c r="AZ226" s="486"/>
      <c r="BA226" s="486"/>
      <c r="BB226" s="486"/>
      <c r="BC226" s="486"/>
      <c r="BD226" s="486"/>
      <c r="BE226" s="486"/>
      <c r="BF226" s="486"/>
      <c r="BG226" s="486"/>
      <c r="BH226" s="486"/>
      <c r="BI226" s="486"/>
      <c r="BJ226" s="486"/>
      <c r="BK226" s="486"/>
      <c r="BL226" s="486"/>
    </row>
    <row r="227" spans="1:64">
      <c r="A227" s="486" t="s">
        <v>570</v>
      </c>
      <c r="B227" s="486" t="s">
        <v>71</v>
      </c>
      <c r="C227" s="486" t="s">
        <v>116</v>
      </c>
      <c r="D227" s="486" t="s">
        <v>117</v>
      </c>
      <c r="E227" s="486" t="s">
        <v>67</v>
      </c>
      <c r="F227" s="486">
        <v>2010</v>
      </c>
      <c r="G227" s="486"/>
      <c r="H227" s="486">
        <v>205</v>
      </c>
      <c r="I227" s="486">
        <v>2.4</v>
      </c>
      <c r="J227" s="486"/>
      <c r="K227" s="486"/>
      <c r="L227" s="486" t="s">
        <v>15</v>
      </c>
      <c r="M227" s="486">
        <v>60</v>
      </c>
      <c r="N227" s="486">
        <v>1</v>
      </c>
      <c r="O227" s="486">
        <v>1000</v>
      </c>
      <c r="P227" s="486">
        <v>25</v>
      </c>
      <c r="Q227" s="486">
        <v>29.2</v>
      </c>
      <c r="R227" s="486">
        <v>7.02</v>
      </c>
      <c r="S227" s="486">
        <v>36.5</v>
      </c>
      <c r="T227" s="486">
        <v>7.66</v>
      </c>
      <c r="U227" s="486">
        <v>4.5999999999999996</v>
      </c>
      <c r="V227" s="486">
        <v>-135.27000000000001</v>
      </c>
      <c r="W227" s="486">
        <v>-0.45</v>
      </c>
      <c r="X227" s="486">
        <v>900</v>
      </c>
      <c r="Y227" s="486">
        <v>5.5</v>
      </c>
      <c r="Z227" s="486">
        <v>220</v>
      </c>
      <c r="AA227" s="486">
        <v>0.36</v>
      </c>
      <c r="AB227" s="486"/>
      <c r="AC227" s="486"/>
      <c r="AD227" s="486"/>
      <c r="AE227" s="486"/>
      <c r="AF227" s="486"/>
      <c r="AG227" s="486"/>
      <c r="AH227" s="486"/>
      <c r="AI227" s="486">
        <v>1000</v>
      </c>
      <c r="AJ227" s="486">
        <v>3</v>
      </c>
      <c r="AK227" s="486">
        <v>-0.7</v>
      </c>
      <c r="AL227" s="486">
        <v>9.19</v>
      </c>
      <c r="AM227" s="486">
        <v>1638</v>
      </c>
      <c r="AN227" s="486">
        <v>982</v>
      </c>
      <c r="AO227" s="486">
        <v>40</v>
      </c>
      <c r="AP227" s="486">
        <v>19.2</v>
      </c>
      <c r="AQ227" s="486">
        <v>1.609</v>
      </c>
      <c r="AR227" s="486">
        <v>238.9</v>
      </c>
      <c r="AS227" s="486">
        <v>1.4330000000000001</v>
      </c>
      <c r="AT227" s="486"/>
      <c r="AU227" s="486"/>
      <c r="AV227" s="486"/>
      <c r="AW227" s="486"/>
      <c r="AX227" s="486"/>
      <c r="AY227" s="486"/>
      <c r="AZ227" s="486"/>
      <c r="BA227" s="486"/>
      <c r="BB227" s="486"/>
      <c r="BC227" s="486"/>
      <c r="BD227" s="486"/>
      <c r="BE227" s="486"/>
      <c r="BF227" s="486"/>
      <c r="BG227" s="486"/>
      <c r="BH227" s="486"/>
      <c r="BI227" s="486"/>
      <c r="BJ227" s="486"/>
      <c r="BK227" s="486"/>
      <c r="BL227" s="486"/>
    </row>
    <row r="228" spans="1:64">
      <c r="A228" s="486" t="s">
        <v>570</v>
      </c>
      <c r="B228" s="486" t="s">
        <v>71</v>
      </c>
      <c r="C228" s="486" t="s">
        <v>118</v>
      </c>
      <c r="D228" s="486" t="s">
        <v>119</v>
      </c>
      <c r="E228" s="486" t="s">
        <v>67</v>
      </c>
      <c r="F228" s="486">
        <v>2012</v>
      </c>
      <c r="G228" s="486"/>
      <c r="H228" s="486">
        <v>205</v>
      </c>
      <c r="I228" s="486">
        <v>2.4</v>
      </c>
      <c r="J228" s="486"/>
      <c r="K228" s="486"/>
      <c r="L228" s="486" t="s">
        <v>15</v>
      </c>
      <c r="M228" s="486">
        <v>72</v>
      </c>
      <c r="N228" s="486">
        <v>1</v>
      </c>
      <c r="O228" s="486">
        <v>1000</v>
      </c>
      <c r="P228" s="486">
        <v>25</v>
      </c>
      <c r="Q228" s="486">
        <v>37.700000000000003</v>
      </c>
      <c r="R228" s="486">
        <v>5.43</v>
      </c>
      <c r="S228" s="486">
        <v>45.4</v>
      </c>
      <c r="T228" s="486">
        <v>5.81</v>
      </c>
      <c r="U228" s="486">
        <v>3.5</v>
      </c>
      <c r="V228" s="486">
        <v>-181.46</v>
      </c>
      <c r="W228" s="486">
        <v>-0.45</v>
      </c>
      <c r="X228" s="486">
        <v>2000</v>
      </c>
      <c r="Y228" s="486">
        <v>5.5</v>
      </c>
      <c r="Z228" s="486">
        <v>500</v>
      </c>
      <c r="AA228" s="486">
        <v>0.27</v>
      </c>
      <c r="AB228" s="486"/>
      <c r="AC228" s="486"/>
      <c r="AD228" s="486"/>
      <c r="AE228" s="486"/>
      <c r="AF228" s="486"/>
      <c r="AG228" s="486"/>
      <c r="AH228" s="486"/>
      <c r="AI228" s="486">
        <v>1000</v>
      </c>
      <c r="AJ228" s="486">
        <v>3</v>
      </c>
      <c r="AK228" s="486">
        <v>-0.7</v>
      </c>
      <c r="AL228" s="486">
        <v>6.55</v>
      </c>
      <c r="AM228" s="486">
        <v>1580</v>
      </c>
      <c r="AN228" s="486">
        <v>808</v>
      </c>
      <c r="AO228" s="486">
        <v>40</v>
      </c>
      <c r="AP228" s="486">
        <v>15.75</v>
      </c>
      <c r="AQ228" s="486">
        <v>1.2769999999999999</v>
      </c>
      <c r="AR228" s="486">
        <v>148.6</v>
      </c>
      <c r="AS228" s="486">
        <v>1.07</v>
      </c>
      <c r="AT228" s="486"/>
      <c r="AU228" s="486"/>
      <c r="AV228" s="486"/>
      <c r="AW228" s="486"/>
      <c r="AX228" s="486"/>
      <c r="AY228" s="486"/>
      <c r="AZ228" s="486"/>
      <c r="BA228" s="486"/>
      <c r="BB228" s="486"/>
      <c r="BC228" s="486"/>
      <c r="BD228" s="486"/>
      <c r="BE228" s="486"/>
      <c r="BF228" s="486"/>
      <c r="BG228" s="486"/>
      <c r="BH228" s="486"/>
      <c r="BI228" s="486"/>
      <c r="BJ228" s="486"/>
      <c r="BK228" s="486"/>
      <c r="BL228" s="486"/>
    </row>
    <row r="229" spans="1:64">
      <c r="A229" s="486" t="s">
        <v>570</v>
      </c>
      <c r="B229" s="486" t="s">
        <v>71</v>
      </c>
      <c r="C229" s="486" t="s">
        <v>234</v>
      </c>
      <c r="D229" s="486" t="s">
        <v>235</v>
      </c>
      <c r="E229" s="486" t="s">
        <v>67</v>
      </c>
      <c r="F229" s="486">
        <v>2011</v>
      </c>
      <c r="G229" s="486"/>
      <c r="H229" s="486">
        <v>205</v>
      </c>
      <c r="I229" s="486">
        <v>2.4</v>
      </c>
      <c r="J229" s="486"/>
      <c r="K229" s="486"/>
      <c r="L229" s="486" t="s">
        <v>66</v>
      </c>
      <c r="M229" s="486">
        <v>48</v>
      </c>
      <c r="N229" s="486">
        <v>1</v>
      </c>
      <c r="O229" s="486">
        <v>1000</v>
      </c>
      <c r="P229" s="486">
        <v>25</v>
      </c>
      <c r="Q229" s="486">
        <v>24.2</v>
      </c>
      <c r="R229" s="486">
        <v>8.4700000000000006</v>
      </c>
      <c r="S229" s="486">
        <v>29.9</v>
      </c>
      <c r="T229" s="486">
        <v>9.0299999999999994</v>
      </c>
      <c r="U229" s="486">
        <v>5.4</v>
      </c>
      <c r="V229" s="486">
        <v>-108.23</v>
      </c>
      <c r="W229" s="486">
        <v>-0.43</v>
      </c>
      <c r="X229" s="486">
        <v>1000</v>
      </c>
      <c r="Y229" s="486">
        <v>5.5</v>
      </c>
      <c r="Z229" s="486">
        <v>220</v>
      </c>
      <c r="AA229" s="486">
        <v>0.17</v>
      </c>
      <c r="AB229" s="486"/>
      <c r="AC229" s="486"/>
      <c r="AD229" s="486"/>
      <c r="AE229" s="486"/>
      <c r="AF229" s="486"/>
      <c r="AG229" s="486"/>
      <c r="AH229" s="486"/>
      <c r="AI229" s="486">
        <v>1000</v>
      </c>
      <c r="AJ229" s="486">
        <v>3</v>
      </c>
      <c r="AK229" s="486">
        <v>-0.7</v>
      </c>
      <c r="AL229" s="486">
        <v>10.84</v>
      </c>
      <c r="AM229" s="486">
        <v>1324</v>
      </c>
      <c r="AN229" s="486">
        <v>982</v>
      </c>
      <c r="AO229" s="486">
        <v>40</v>
      </c>
      <c r="AP229" s="486">
        <v>16</v>
      </c>
      <c r="AQ229" s="486">
        <v>1.3</v>
      </c>
      <c r="AR229" s="486">
        <v>243.4</v>
      </c>
      <c r="AS229" s="486">
        <v>1.1679999999999999</v>
      </c>
      <c r="AT229" s="486"/>
      <c r="AU229" s="486"/>
      <c r="AV229" s="486"/>
      <c r="AW229" s="486"/>
      <c r="AX229" s="486"/>
      <c r="AY229" s="486"/>
      <c r="AZ229" s="486"/>
      <c r="BA229" s="486"/>
      <c r="BB229" s="486"/>
      <c r="BC229" s="486"/>
      <c r="BD229" s="486"/>
      <c r="BE229" s="486"/>
      <c r="BF229" s="486"/>
      <c r="BG229" s="486"/>
      <c r="BH229" s="486"/>
      <c r="BI229" s="486"/>
      <c r="BJ229" s="486"/>
      <c r="BK229" s="486"/>
      <c r="BL229" s="486"/>
    </row>
    <row r="230" spans="1:64">
      <c r="A230" s="486" t="s">
        <v>570</v>
      </c>
      <c r="B230" s="486" t="s">
        <v>71</v>
      </c>
      <c r="C230" s="486" t="s">
        <v>236</v>
      </c>
      <c r="D230" s="486" t="s">
        <v>237</v>
      </c>
      <c r="E230" s="486" t="s">
        <v>67</v>
      </c>
      <c r="F230" s="486">
        <v>2011</v>
      </c>
      <c r="G230" s="486"/>
      <c r="H230" s="486">
        <v>205</v>
      </c>
      <c r="I230" s="486">
        <v>2.4</v>
      </c>
      <c r="J230" s="486"/>
      <c r="K230" s="486"/>
      <c r="L230" s="486" t="s">
        <v>66</v>
      </c>
      <c r="M230" s="486">
        <v>60</v>
      </c>
      <c r="N230" s="486">
        <v>1</v>
      </c>
      <c r="O230" s="486">
        <v>1000</v>
      </c>
      <c r="P230" s="486">
        <v>25</v>
      </c>
      <c r="Q230" s="486">
        <v>28.9</v>
      </c>
      <c r="R230" s="486">
        <v>7.09</v>
      </c>
      <c r="S230" s="486">
        <v>36.200000000000003</v>
      </c>
      <c r="T230" s="486">
        <v>7.78</v>
      </c>
      <c r="U230" s="486">
        <v>6.2</v>
      </c>
      <c r="V230" s="486">
        <v>-128.99</v>
      </c>
      <c r="W230" s="486">
        <v>-0.42</v>
      </c>
      <c r="X230" s="486">
        <v>1000</v>
      </c>
      <c r="Y230" s="486">
        <v>5.5</v>
      </c>
      <c r="Z230" s="486">
        <v>200</v>
      </c>
      <c r="AA230" s="486">
        <v>0.37</v>
      </c>
      <c r="AB230" s="486"/>
      <c r="AC230" s="486"/>
      <c r="AD230" s="486"/>
      <c r="AE230" s="486"/>
      <c r="AF230" s="486"/>
      <c r="AG230" s="486"/>
      <c r="AH230" s="486"/>
      <c r="AI230" s="486">
        <v>1000</v>
      </c>
      <c r="AJ230" s="486">
        <v>5</v>
      </c>
      <c r="AK230" s="486">
        <v>-0.7</v>
      </c>
      <c r="AL230" s="486">
        <v>3.92</v>
      </c>
      <c r="AM230" s="486">
        <v>1638</v>
      </c>
      <c r="AN230" s="486">
        <v>982</v>
      </c>
      <c r="AO230" s="486">
        <v>40</v>
      </c>
      <c r="AP230" s="486">
        <v>19.2</v>
      </c>
      <c r="AQ230" s="486">
        <v>1.609</v>
      </c>
      <c r="AR230" s="486">
        <v>243.4</v>
      </c>
      <c r="AS230" s="486">
        <v>1.46</v>
      </c>
      <c r="AT230" s="486"/>
      <c r="AU230" s="486"/>
      <c r="AV230" s="486"/>
      <c r="AW230" s="486"/>
      <c r="AX230" s="486"/>
      <c r="AY230" s="486"/>
      <c r="AZ230" s="486"/>
      <c r="BA230" s="486"/>
      <c r="BB230" s="486"/>
      <c r="BC230" s="486"/>
      <c r="BD230" s="486"/>
      <c r="BE230" s="486"/>
      <c r="BF230" s="486"/>
      <c r="BG230" s="486"/>
      <c r="BH230" s="486"/>
      <c r="BI230" s="486"/>
      <c r="BJ230" s="486"/>
      <c r="BK230" s="486"/>
      <c r="BL230" s="486"/>
    </row>
    <row r="231" spans="1:64">
      <c r="A231" s="486" t="s">
        <v>570</v>
      </c>
      <c r="B231" s="486" t="s">
        <v>71</v>
      </c>
      <c r="C231" s="486" t="s">
        <v>240</v>
      </c>
      <c r="D231" s="486" t="s">
        <v>241</v>
      </c>
      <c r="E231" s="486" t="s">
        <v>67</v>
      </c>
      <c r="F231" s="486">
        <v>2010</v>
      </c>
      <c r="G231" s="486"/>
      <c r="H231" s="486">
        <v>210</v>
      </c>
      <c r="I231" s="486">
        <v>2.4</v>
      </c>
      <c r="J231" s="486"/>
      <c r="K231" s="486"/>
      <c r="L231" s="486" t="s">
        <v>66</v>
      </c>
      <c r="M231" s="486">
        <v>60</v>
      </c>
      <c r="N231" s="486">
        <v>1</v>
      </c>
      <c r="O231" s="486">
        <v>1000</v>
      </c>
      <c r="P231" s="486">
        <v>25</v>
      </c>
      <c r="Q231" s="486">
        <v>29</v>
      </c>
      <c r="R231" s="486">
        <v>7.25</v>
      </c>
      <c r="S231" s="486">
        <v>36.4</v>
      </c>
      <c r="T231" s="486">
        <v>7.89</v>
      </c>
      <c r="U231" s="486">
        <v>5.0999999999999996</v>
      </c>
      <c r="V231" s="486">
        <v>-129.27000000000001</v>
      </c>
      <c r="W231" s="486">
        <v>-0.43</v>
      </c>
      <c r="X231" s="486">
        <v>900</v>
      </c>
      <c r="Y231" s="486">
        <v>5.5</v>
      </c>
      <c r="Z231" s="486">
        <v>220</v>
      </c>
      <c r="AA231" s="486">
        <v>0.36</v>
      </c>
      <c r="AB231" s="486"/>
      <c r="AC231" s="486"/>
      <c r="AD231" s="486"/>
      <c r="AE231" s="486"/>
      <c r="AF231" s="486"/>
      <c r="AG231" s="486"/>
      <c r="AH231" s="486"/>
      <c r="AI231" s="486">
        <v>1000</v>
      </c>
      <c r="AJ231" s="486">
        <v>3</v>
      </c>
      <c r="AK231" s="486">
        <v>-0.7</v>
      </c>
      <c r="AL231" s="486">
        <v>3.92</v>
      </c>
      <c r="AM231" s="486">
        <v>1638</v>
      </c>
      <c r="AN231" s="486">
        <v>982</v>
      </c>
      <c r="AO231" s="486">
        <v>40</v>
      </c>
      <c r="AP231" s="486">
        <v>19.2</v>
      </c>
      <c r="AQ231" s="486">
        <v>1.609</v>
      </c>
      <c r="AR231" s="486">
        <v>243.4</v>
      </c>
      <c r="AS231" s="486">
        <v>1.46</v>
      </c>
      <c r="AT231" s="486"/>
      <c r="AU231" s="486"/>
      <c r="AV231" s="486"/>
      <c r="AW231" s="486"/>
      <c r="AX231" s="486"/>
      <c r="AY231" s="486"/>
      <c r="AZ231" s="486"/>
      <c r="BA231" s="486"/>
      <c r="BB231" s="486"/>
      <c r="BC231" s="486"/>
      <c r="BD231" s="486"/>
      <c r="BE231" s="486"/>
      <c r="BF231" s="486"/>
      <c r="BG231" s="486"/>
      <c r="BH231" s="486"/>
      <c r="BI231" s="486"/>
      <c r="BJ231" s="486"/>
      <c r="BK231" s="486"/>
      <c r="BL231" s="486"/>
    </row>
    <row r="232" spans="1:64">
      <c r="A232" s="486" t="s">
        <v>570</v>
      </c>
      <c r="B232" s="486" t="s">
        <v>71</v>
      </c>
      <c r="C232" s="486" t="s">
        <v>242</v>
      </c>
      <c r="D232" s="486" t="s">
        <v>243</v>
      </c>
      <c r="E232" s="486" t="s">
        <v>67</v>
      </c>
      <c r="F232" s="486">
        <v>2011</v>
      </c>
      <c r="G232" s="486"/>
      <c r="H232" s="486">
        <v>210</v>
      </c>
      <c r="I232" s="486">
        <v>2.4</v>
      </c>
      <c r="J232" s="486"/>
      <c r="K232" s="486"/>
      <c r="L232" s="486" t="s">
        <v>66</v>
      </c>
      <c r="M232" s="486">
        <v>48</v>
      </c>
      <c r="N232" s="486">
        <v>1</v>
      </c>
      <c r="O232" s="486">
        <v>1000</v>
      </c>
      <c r="P232" s="486">
        <v>25</v>
      </c>
      <c r="Q232" s="486">
        <v>24.3</v>
      </c>
      <c r="R232" s="486">
        <v>8.6300000000000008</v>
      </c>
      <c r="S232" s="486">
        <v>30</v>
      </c>
      <c r="T232" s="486">
        <v>9.19</v>
      </c>
      <c r="U232" s="486">
        <v>5.0999999999999996</v>
      </c>
      <c r="V232" s="486">
        <v>-109.1</v>
      </c>
      <c r="W232" s="486">
        <v>-0.43</v>
      </c>
      <c r="X232" s="486">
        <v>1000</v>
      </c>
      <c r="Y232" s="486">
        <v>5.5</v>
      </c>
      <c r="Z232" s="486">
        <v>220</v>
      </c>
      <c r="AA232" s="486">
        <v>0.17</v>
      </c>
      <c r="AB232" s="486"/>
      <c r="AC232" s="486"/>
      <c r="AD232" s="486"/>
      <c r="AE232" s="486"/>
      <c r="AF232" s="486"/>
      <c r="AG232" s="486"/>
      <c r="AH232" s="486"/>
      <c r="AI232" s="486">
        <v>1000</v>
      </c>
      <c r="AJ232" s="486">
        <v>3</v>
      </c>
      <c r="AK232" s="486">
        <v>-0.7</v>
      </c>
      <c r="AL232" s="486">
        <v>10.84</v>
      </c>
      <c r="AM232" s="486">
        <v>1324</v>
      </c>
      <c r="AN232" s="486">
        <v>982</v>
      </c>
      <c r="AO232" s="486">
        <v>40</v>
      </c>
      <c r="AP232" s="486">
        <v>16</v>
      </c>
      <c r="AQ232" s="486">
        <v>1.3</v>
      </c>
      <c r="AR232" s="486">
        <v>243.4</v>
      </c>
      <c r="AS232" s="486">
        <v>1.1679999999999999</v>
      </c>
      <c r="AT232" s="486"/>
      <c r="AU232" s="486"/>
      <c r="AV232" s="486"/>
      <c r="AW232" s="486"/>
      <c r="AX232" s="486"/>
      <c r="AY232" s="486"/>
      <c r="AZ232" s="486"/>
      <c r="BA232" s="486"/>
      <c r="BB232" s="486"/>
      <c r="BC232" s="486"/>
      <c r="BD232" s="486"/>
      <c r="BE232" s="486"/>
      <c r="BF232" s="486"/>
      <c r="BG232" s="486"/>
      <c r="BH232" s="486"/>
      <c r="BI232" s="486"/>
      <c r="BJ232" s="486"/>
      <c r="BK232" s="486"/>
      <c r="BL232" s="486"/>
    </row>
    <row r="233" spans="1:64">
      <c r="A233" s="486" t="s">
        <v>570</v>
      </c>
      <c r="B233" s="486" t="s">
        <v>71</v>
      </c>
      <c r="C233" s="486" t="s">
        <v>244</v>
      </c>
      <c r="D233" s="486" t="s">
        <v>245</v>
      </c>
      <c r="E233" s="486" t="s">
        <v>67</v>
      </c>
      <c r="F233" s="486">
        <v>2011</v>
      </c>
      <c r="G233" s="486"/>
      <c r="H233" s="486">
        <v>210</v>
      </c>
      <c r="I233" s="486">
        <v>2.4</v>
      </c>
      <c r="J233" s="486"/>
      <c r="K233" s="486"/>
      <c r="L233" s="486" t="s">
        <v>66</v>
      </c>
      <c r="M233" s="486">
        <v>60</v>
      </c>
      <c r="N233" s="486">
        <v>1</v>
      </c>
      <c r="O233" s="486">
        <v>1000</v>
      </c>
      <c r="P233" s="486">
        <v>25</v>
      </c>
      <c r="Q233" s="486">
        <v>29</v>
      </c>
      <c r="R233" s="486">
        <v>7.25</v>
      </c>
      <c r="S233" s="486">
        <v>36.4</v>
      </c>
      <c r="T233" s="486">
        <v>7.89</v>
      </c>
      <c r="U233" s="486">
        <v>6.3</v>
      </c>
      <c r="V233" s="486">
        <v>-130.34</v>
      </c>
      <c r="W233" s="486">
        <v>-0.42</v>
      </c>
      <c r="X233" s="486">
        <v>900</v>
      </c>
      <c r="Y233" s="486">
        <v>5.5</v>
      </c>
      <c r="Z233" s="486">
        <v>220</v>
      </c>
      <c r="AA233" s="486">
        <v>0.36</v>
      </c>
      <c r="AB233" s="486"/>
      <c r="AC233" s="486"/>
      <c r="AD233" s="486"/>
      <c r="AE233" s="486"/>
      <c r="AF233" s="486"/>
      <c r="AG233" s="486"/>
      <c r="AH233" s="486"/>
      <c r="AI233" s="486">
        <v>1000</v>
      </c>
      <c r="AJ233" s="486">
        <v>5</v>
      </c>
      <c r="AK233" s="486">
        <v>-0.7</v>
      </c>
      <c r="AL233" s="486">
        <v>3.92</v>
      </c>
      <c r="AM233" s="486">
        <v>1638</v>
      </c>
      <c r="AN233" s="486">
        <v>982</v>
      </c>
      <c r="AO233" s="486">
        <v>40</v>
      </c>
      <c r="AP233" s="486">
        <v>19.2</v>
      </c>
      <c r="AQ233" s="486">
        <v>1.609</v>
      </c>
      <c r="AR233" s="486">
        <v>243.4</v>
      </c>
      <c r="AS233" s="486">
        <v>1.46</v>
      </c>
      <c r="AT233" s="486"/>
      <c r="AU233" s="486"/>
      <c r="AV233" s="486"/>
      <c r="AW233" s="486"/>
      <c r="AX233" s="486"/>
      <c r="AY233" s="486"/>
      <c r="AZ233" s="486"/>
      <c r="BA233" s="486"/>
      <c r="BB233" s="486"/>
      <c r="BC233" s="486"/>
      <c r="BD233" s="486"/>
      <c r="BE233" s="486"/>
      <c r="BF233" s="486"/>
      <c r="BG233" s="486"/>
      <c r="BH233" s="486"/>
      <c r="BI233" s="486"/>
      <c r="BJ233" s="486"/>
      <c r="BK233" s="486"/>
      <c r="BL233" s="486"/>
    </row>
    <row r="234" spans="1:64">
      <c r="A234" s="486" t="s">
        <v>570</v>
      </c>
      <c r="B234" s="486" t="s">
        <v>71</v>
      </c>
      <c r="C234" s="486" t="s">
        <v>248</v>
      </c>
      <c r="D234" s="486" t="s">
        <v>249</v>
      </c>
      <c r="E234" s="486" t="s">
        <v>67</v>
      </c>
      <c r="F234" s="486">
        <v>2010</v>
      </c>
      <c r="G234" s="486"/>
      <c r="H234" s="486">
        <v>215</v>
      </c>
      <c r="I234" s="486">
        <v>2.2999999999999998</v>
      </c>
      <c r="J234" s="486"/>
      <c r="K234" s="486"/>
      <c r="L234" s="486" t="s">
        <v>66</v>
      </c>
      <c r="M234" s="486">
        <v>60</v>
      </c>
      <c r="N234" s="486">
        <v>1</v>
      </c>
      <c r="O234" s="486">
        <v>1000</v>
      </c>
      <c r="P234" s="486">
        <v>25</v>
      </c>
      <c r="Q234" s="486">
        <v>29</v>
      </c>
      <c r="R234" s="486">
        <v>7.4</v>
      </c>
      <c r="S234" s="486">
        <v>36.5</v>
      </c>
      <c r="T234" s="486">
        <v>8.01</v>
      </c>
      <c r="U234" s="486">
        <v>5.2</v>
      </c>
      <c r="V234" s="486">
        <v>-129.72999999999999</v>
      </c>
      <c r="W234" s="486">
        <v>-0.43</v>
      </c>
      <c r="X234" s="486">
        <v>1000</v>
      </c>
      <c r="Y234" s="486">
        <v>5.5</v>
      </c>
      <c r="Z234" s="486">
        <v>240</v>
      </c>
      <c r="AA234" s="486">
        <v>0.35</v>
      </c>
      <c r="AB234" s="486"/>
      <c r="AC234" s="486"/>
      <c r="AD234" s="486"/>
      <c r="AE234" s="486"/>
      <c r="AF234" s="486"/>
      <c r="AG234" s="486"/>
      <c r="AH234" s="486"/>
      <c r="AI234" s="486">
        <v>1000</v>
      </c>
      <c r="AJ234" s="486">
        <v>3</v>
      </c>
      <c r="AK234" s="486">
        <v>-0.7</v>
      </c>
      <c r="AL234" s="486">
        <v>3.92</v>
      </c>
      <c r="AM234" s="486">
        <v>1638</v>
      </c>
      <c r="AN234" s="486">
        <v>982</v>
      </c>
      <c r="AO234" s="486">
        <v>40</v>
      </c>
      <c r="AP234" s="486">
        <v>19.2</v>
      </c>
      <c r="AQ234" s="486">
        <v>1.609</v>
      </c>
      <c r="AR234" s="486">
        <v>243.4</v>
      </c>
      <c r="AS234" s="486">
        <v>1.46</v>
      </c>
      <c r="AT234" s="486"/>
      <c r="AU234" s="486"/>
      <c r="AV234" s="486"/>
      <c r="AW234" s="486"/>
      <c r="AX234" s="486"/>
      <c r="AY234" s="486"/>
      <c r="AZ234" s="486"/>
      <c r="BA234" s="486"/>
      <c r="BB234" s="486"/>
      <c r="BC234" s="486"/>
      <c r="BD234" s="486"/>
      <c r="BE234" s="486"/>
      <c r="BF234" s="486"/>
      <c r="BG234" s="486"/>
      <c r="BH234" s="486"/>
      <c r="BI234" s="486"/>
      <c r="BJ234" s="486"/>
      <c r="BK234" s="486"/>
      <c r="BL234" s="486"/>
    </row>
    <row r="235" spans="1:64">
      <c r="A235" s="486" t="s">
        <v>570</v>
      </c>
      <c r="B235" s="486" t="s">
        <v>71</v>
      </c>
      <c r="C235" s="486" t="s">
        <v>250</v>
      </c>
      <c r="D235" s="486" t="s">
        <v>251</v>
      </c>
      <c r="E235" s="486" t="s">
        <v>67</v>
      </c>
      <c r="F235" s="486">
        <v>2011</v>
      </c>
      <c r="G235" s="486"/>
      <c r="H235" s="486">
        <v>215</v>
      </c>
      <c r="I235" s="486">
        <v>2.2999999999999998</v>
      </c>
      <c r="J235" s="486"/>
      <c r="K235" s="486"/>
      <c r="L235" s="486" t="s">
        <v>66</v>
      </c>
      <c r="M235" s="486">
        <v>60</v>
      </c>
      <c r="N235" s="486">
        <v>1</v>
      </c>
      <c r="O235" s="486">
        <v>1000</v>
      </c>
      <c r="P235" s="486">
        <v>25</v>
      </c>
      <c r="Q235" s="486">
        <v>29</v>
      </c>
      <c r="R235" s="486">
        <v>7.4</v>
      </c>
      <c r="S235" s="486">
        <v>36.5</v>
      </c>
      <c r="T235" s="486">
        <v>8.01</v>
      </c>
      <c r="U235" s="486">
        <v>6.4</v>
      </c>
      <c r="V235" s="486">
        <v>-130.71</v>
      </c>
      <c r="W235" s="486">
        <v>-0.42</v>
      </c>
      <c r="X235" s="486">
        <v>1000</v>
      </c>
      <c r="Y235" s="486">
        <v>5.5</v>
      </c>
      <c r="Z235" s="486">
        <v>240</v>
      </c>
      <c r="AA235" s="486">
        <v>0.35</v>
      </c>
      <c r="AB235" s="486"/>
      <c r="AC235" s="486"/>
      <c r="AD235" s="486"/>
      <c r="AE235" s="486"/>
      <c r="AF235" s="486"/>
      <c r="AG235" s="486"/>
      <c r="AH235" s="486"/>
      <c r="AI235" s="486">
        <v>1000</v>
      </c>
      <c r="AJ235" s="486">
        <v>5</v>
      </c>
      <c r="AK235" s="486">
        <v>-0.7</v>
      </c>
      <c r="AL235" s="486">
        <v>3.92</v>
      </c>
      <c r="AM235" s="486">
        <v>1638</v>
      </c>
      <c r="AN235" s="486">
        <v>982</v>
      </c>
      <c r="AO235" s="486">
        <v>40</v>
      </c>
      <c r="AP235" s="486">
        <v>19.2</v>
      </c>
      <c r="AQ235" s="486">
        <v>1.609</v>
      </c>
      <c r="AR235" s="486">
        <v>243.4</v>
      </c>
      <c r="AS235" s="486">
        <v>1.46</v>
      </c>
      <c r="AT235" s="486"/>
      <c r="AU235" s="486"/>
      <c r="AV235" s="486"/>
      <c r="AW235" s="486"/>
      <c r="AX235" s="486"/>
      <c r="AY235" s="486"/>
      <c r="AZ235" s="486"/>
      <c r="BA235" s="486"/>
      <c r="BB235" s="486"/>
      <c r="BC235" s="486"/>
      <c r="BD235" s="486"/>
      <c r="BE235" s="486"/>
      <c r="BF235" s="486"/>
      <c r="BG235" s="486"/>
      <c r="BH235" s="486"/>
      <c r="BI235" s="486"/>
      <c r="BJ235" s="486"/>
      <c r="BK235" s="486"/>
      <c r="BL235" s="486"/>
    </row>
    <row r="236" spans="1:64">
      <c r="A236" s="486" t="s">
        <v>570</v>
      </c>
      <c r="B236" s="486" t="s">
        <v>71</v>
      </c>
      <c r="C236" s="486" t="s">
        <v>126</v>
      </c>
      <c r="D236" s="486" t="s">
        <v>127</v>
      </c>
      <c r="E236" s="486" t="s">
        <v>67</v>
      </c>
      <c r="F236" s="486">
        <v>2010</v>
      </c>
      <c r="G236" s="486"/>
      <c r="H236" s="486">
        <v>220</v>
      </c>
      <c r="I236" s="486">
        <v>2.2999999999999998</v>
      </c>
      <c r="J236" s="486"/>
      <c r="K236" s="486"/>
      <c r="L236" s="486" t="s">
        <v>15</v>
      </c>
      <c r="M236" s="486">
        <v>96</v>
      </c>
      <c r="N236" s="486">
        <v>1</v>
      </c>
      <c r="O236" s="486">
        <v>1000</v>
      </c>
      <c r="P236" s="486">
        <v>25</v>
      </c>
      <c r="Q236" s="486">
        <v>47</v>
      </c>
      <c r="R236" s="486">
        <v>4.68</v>
      </c>
      <c r="S236" s="486">
        <v>58.8</v>
      </c>
      <c r="T236" s="486">
        <v>5.01</v>
      </c>
      <c r="U236" s="486">
        <v>3</v>
      </c>
      <c r="V236" s="486">
        <v>-221.58</v>
      </c>
      <c r="W236" s="486">
        <v>-0.45</v>
      </c>
      <c r="X236" s="486">
        <v>3000</v>
      </c>
      <c r="Y236" s="486">
        <v>5.5</v>
      </c>
      <c r="Z236" s="486">
        <v>700</v>
      </c>
      <c r="AA236" s="486">
        <v>0.75</v>
      </c>
      <c r="AB236" s="486"/>
      <c r="AC236" s="486"/>
      <c r="AD236" s="486"/>
      <c r="AE236" s="486"/>
      <c r="AF236" s="486"/>
      <c r="AG236" s="486"/>
      <c r="AH236" s="486"/>
      <c r="AI236" s="486">
        <v>1000</v>
      </c>
      <c r="AJ236" s="486">
        <v>4</v>
      </c>
      <c r="AK236" s="486">
        <v>-0.7</v>
      </c>
      <c r="AL236" s="486">
        <v>6.01</v>
      </c>
      <c r="AM236" s="486">
        <v>1602</v>
      </c>
      <c r="AN236" s="486">
        <v>1061</v>
      </c>
      <c r="AO236" s="486">
        <v>40</v>
      </c>
      <c r="AP236" s="486">
        <v>21</v>
      </c>
      <c r="AQ236" s="486">
        <v>1.7</v>
      </c>
      <c r="AR236" s="486">
        <v>148.6</v>
      </c>
      <c r="AS236" s="486">
        <v>1.427</v>
      </c>
      <c r="AT236" s="486"/>
      <c r="AU236" s="486"/>
      <c r="AV236" s="486"/>
      <c r="AW236" s="486"/>
      <c r="AX236" s="486"/>
      <c r="AY236" s="486"/>
      <c r="AZ236" s="486"/>
      <c r="BA236" s="486"/>
      <c r="BB236" s="486"/>
      <c r="BC236" s="486"/>
      <c r="BD236" s="486"/>
      <c r="BE236" s="486"/>
      <c r="BF236" s="486"/>
      <c r="BG236" s="486"/>
      <c r="BH236" s="486"/>
      <c r="BI236" s="486"/>
      <c r="BJ236" s="486"/>
      <c r="BK236" s="486"/>
      <c r="BL236" s="486"/>
    </row>
    <row r="237" spans="1:64">
      <c r="A237" s="486" t="s">
        <v>570</v>
      </c>
      <c r="B237" s="486" t="s">
        <v>71</v>
      </c>
      <c r="C237" s="486" t="s">
        <v>128</v>
      </c>
      <c r="D237" s="486" t="s">
        <v>129</v>
      </c>
      <c r="E237" s="486" t="s">
        <v>67</v>
      </c>
      <c r="F237" s="486">
        <v>2010</v>
      </c>
      <c r="G237" s="486"/>
      <c r="H237" s="486">
        <v>220</v>
      </c>
      <c r="I237" s="486">
        <v>2.2999999999999998</v>
      </c>
      <c r="J237" s="486"/>
      <c r="K237" s="486"/>
      <c r="L237" s="486" t="s">
        <v>15</v>
      </c>
      <c r="M237" s="486">
        <v>60</v>
      </c>
      <c r="N237" s="486">
        <v>1</v>
      </c>
      <c r="O237" s="486">
        <v>1000</v>
      </c>
      <c r="P237" s="486">
        <v>25</v>
      </c>
      <c r="Q237" s="486">
        <v>29.5</v>
      </c>
      <c r="R237" s="486">
        <v>7.45</v>
      </c>
      <c r="S237" s="486">
        <v>36.9</v>
      </c>
      <c r="T237" s="486">
        <v>7.97</v>
      </c>
      <c r="U237" s="486">
        <v>4.8</v>
      </c>
      <c r="V237" s="486">
        <v>-138.69</v>
      </c>
      <c r="W237" s="486">
        <v>-0.45</v>
      </c>
      <c r="X237" s="486">
        <v>1200</v>
      </c>
      <c r="Y237" s="486">
        <v>5.5</v>
      </c>
      <c r="Z237" s="486">
        <v>300</v>
      </c>
      <c r="AA237" s="486">
        <v>0.3</v>
      </c>
      <c r="AB237" s="486"/>
      <c r="AC237" s="486"/>
      <c r="AD237" s="486"/>
      <c r="AE237" s="486"/>
      <c r="AF237" s="486"/>
      <c r="AG237" s="486"/>
      <c r="AH237" s="486"/>
      <c r="AI237" s="486">
        <v>1000</v>
      </c>
      <c r="AJ237" s="486">
        <v>3</v>
      </c>
      <c r="AK237" s="486">
        <v>-0.7</v>
      </c>
      <c r="AL237" s="486">
        <v>9.56</v>
      </c>
      <c r="AM237" s="486">
        <v>1638</v>
      </c>
      <c r="AN237" s="486">
        <v>982</v>
      </c>
      <c r="AO237" s="486">
        <v>40</v>
      </c>
      <c r="AP237" s="486">
        <v>19.2</v>
      </c>
      <c r="AQ237" s="486">
        <v>1.609</v>
      </c>
      <c r="AR237" s="486">
        <v>238.9</v>
      </c>
      <c r="AS237" s="486">
        <v>1.4330000000000001</v>
      </c>
      <c r="AT237" s="486"/>
      <c r="AU237" s="486"/>
      <c r="AV237" s="486"/>
      <c r="AW237" s="486"/>
      <c r="AX237" s="486"/>
      <c r="AY237" s="486"/>
      <c r="AZ237" s="486"/>
      <c r="BA237" s="486"/>
      <c r="BB237" s="486"/>
      <c r="BC237" s="486"/>
      <c r="BD237" s="486"/>
      <c r="BE237" s="486"/>
      <c r="BF237" s="486"/>
      <c r="BG237" s="486"/>
      <c r="BH237" s="486"/>
      <c r="BI237" s="486"/>
      <c r="BJ237" s="486"/>
      <c r="BK237" s="486"/>
      <c r="BL237" s="486"/>
    </row>
    <row r="238" spans="1:64">
      <c r="A238" s="486" t="s">
        <v>570</v>
      </c>
      <c r="B238" s="486" t="s">
        <v>71</v>
      </c>
      <c r="C238" s="486" t="s">
        <v>256</v>
      </c>
      <c r="D238" s="486" t="s">
        <v>257</v>
      </c>
      <c r="E238" s="486" t="s">
        <v>67</v>
      </c>
      <c r="F238" s="486">
        <v>2011</v>
      </c>
      <c r="G238" s="486"/>
      <c r="H238" s="486">
        <v>220</v>
      </c>
      <c r="I238" s="486">
        <v>2.2999999999999998</v>
      </c>
      <c r="J238" s="486"/>
      <c r="K238" s="486"/>
      <c r="L238" s="486" t="s">
        <v>66</v>
      </c>
      <c r="M238" s="486">
        <v>60</v>
      </c>
      <c r="N238" s="486">
        <v>1</v>
      </c>
      <c r="O238" s="486">
        <v>1000</v>
      </c>
      <c r="P238" s="486">
        <v>25</v>
      </c>
      <c r="Q238" s="486">
        <v>29.2</v>
      </c>
      <c r="R238" s="486">
        <v>7.53</v>
      </c>
      <c r="S238" s="486">
        <v>36.6</v>
      </c>
      <c r="T238" s="486">
        <v>8.09</v>
      </c>
      <c r="U238" s="486">
        <v>6.5</v>
      </c>
      <c r="V238" s="486">
        <v>-133.53</v>
      </c>
      <c r="W238" s="486">
        <v>-0.42</v>
      </c>
      <c r="X238" s="486">
        <v>1000</v>
      </c>
      <c r="Y238" s="486">
        <v>5.5</v>
      </c>
      <c r="Z238" s="486">
        <v>250</v>
      </c>
      <c r="AA238" s="486">
        <v>0.3</v>
      </c>
      <c r="AB238" s="486"/>
      <c r="AC238" s="486"/>
      <c r="AD238" s="486"/>
      <c r="AE238" s="486"/>
      <c r="AF238" s="486"/>
      <c r="AG238" s="486"/>
      <c r="AH238" s="486"/>
      <c r="AI238" s="486">
        <v>1000</v>
      </c>
      <c r="AJ238" s="486">
        <v>5</v>
      </c>
      <c r="AK238" s="486">
        <v>-0.7</v>
      </c>
      <c r="AL238" s="486">
        <v>3.92</v>
      </c>
      <c r="AM238" s="486">
        <v>1638</v>
      </c>
      <c r="AN238" s="486">
        <v>982</v>
      </c>
      <c r="AO238" s="486">
        <v>40</v>
      </c>
      <c r="AP238" s="486">
        <v>19.2</v>
      </c>
      <c r="AQ238" s="486">
        <v>1.609</v>
      </c>
      <c r="AR238" s="486">
        <v>243.4</v>
      </c>
      <c r="AS238" s="486">
        <v>1.46</v>
      </c>
      <c r="AT238" s="486"/>
      <c r="AU238" s="486"/>
      <c r="AV238" s="486"/>
      <c r="AW238" s="486"/>
      <c r="AX238" s="486"/>
      <c r="AY238" s="486"/>
      <c r="AZ238" s="486"/>
      <c r="BA238" s="486"/>
      <c r="BB238" s="486"/>
      <c r="BC238" s="486"/>
      <c r="BD238" s="486"/>
      <c r="BE238" s="486"/>
      <c r="BF238" s="486"/>
      <c r="BG238" s="486"/>
      <c r="BH238" s="486"/>
      <c r="BI238" s="486"/>
      <c r="BJ238" s="486"/>
      <c r="BK238" s="486"/>
      <c r="BL238" s="486"/>
    </row>
    <row r="239" spans="1:64">
      <c r="A239" s="486" t="s">
        <v>570</v>
      </c>
      <c r="B239" s="486" t="s">
        <v>71</v>
      </c>
      <c r="C239" s="486" t="s">
        <v>130</v>
      </c>
      <c r="D239" s="486" t="s">
        <v>131</v>
      </c>
      <c r="E239" s="486" t="s">
        <v>67</v>
      </c>
      <c r="F239" s="486">
        <v>2010</v>
      </c>
      <c r="G239" s="486"/>
      <c r="H239" s="486">
        <v>225</v>
      </c>
      <c r="I239" s="486">
        <v>2.2000000000000002</v>
      </c>
      <c r="J239" s="486"/>
      <c r="K239" s="486"/>
      <c r="L239" s="486" t="s">
        <v>15</v>
      </c>
      <c r="M239" s="486">
        <v>96</v>
      </c>
      <c r="N239" s="486">
        <v>1</v>
      </c>
      <c r="O239" s="486">
        <v>1000</v>
      </c>
      <c r="P239" s="486">
        <v>25</v>
      </c>
      <c r="Q239" s="486">
        <v>47.4</v>
      </c>
      <c r="R239" s="486">
        <v>4.74</v>
      </c>
      <c r="S239" s="486">
        <v>59</v>
      </c>
      <c r="T239" s="486">
        <v>5.09</v>
      </c>
      <c r="U239" s="486">
        <v>3.1</v>
      </c>
      <c r="V239" s="486">
        <v>-222.8</v>
      </c>
      <c r="W239" s="486">
        <v>-0.45</v>
      </c>
      <c r="X239" s="486">
        <v>3000</v>
      </c>
      <c r="Y239" s="486">
        <v>5.5</v>
      </c>
      <c r="Z239" s="486">
        <v>700</v>
      </c>
      <c r="AA239" s="486">
        <v>0.73</v>
      </c>
      <c r="AB239" s="486"/>
      <c r="AC239" s="486"/>
      <c r="AD239" s="486"/>
      <c r="AE239" s="486"/>
      <c r="AF239" s="486"/>
      <c r="AG239" s="486"/>
      <c r="AH239" s="486"/>
      <c r="AI239" s="486">
        <v>1000</v>
      </c>
      <c r="AJ239" s="486">
        <v>4</v>
      </c>
      <c r="AK239" s="486">
        <v>-0.7</v>
      </c>
      <c r="AL239" s="486">
        <v>6.11</v>
      </c>
      <c r="AM239" s="486">
        <v>1602</v>
      </c>
      <c r="AN239" s="486">
        <v>1061</v>
      </c>
      <c r="AO239" s="486">
        <v>40</v>
      </c>
      <c r="AP239" s="486">
        <v>21</v>
      </c>
      <c r="AQ239" s="486">
        <v>1.7</v>
      </c>
      <c r="AR239" s="486">
        <v>148.6</v>
      </c>
      <c r="AS239" s="486">
        <v>1.427</v>
      </c>
      <c r="AT239" s="486"/>
      <c r="AU239" s="486"/>
      <c r="AV239" s="486"/>
      <c r="AW239" s="486"/>
      <c r="AX239" s="486"/>
      <c r="AY239" s="486"/>
      <c r="AZ239" s="486"/>
      <c r="BA239" s="486"/>
      <c r="BB239" s="486"/>
      <c r="BC239" s="486"/>
      <c r="BD239" s="486"/>
      <c r="BE239" s="486"/>
      <c r="BF239" s="486"/>
      <c r="BG239" s="486"/>
      <c r="BH239" s="486"/>
      <c r="BI239" s="486"/>
      <c r="BJ239" s="486"/>
      <c r="BK239" s="486"/>
      <c r="BL239" s="486"/>
    </row>
    <row r="240" spans="1:64">
      <c r="A240" s="486" t="s">
        <v>570</v>
      </c>
      <c r="B240" s="486" t="s">
        <v>71</v>
      </c>
      <c r="C240" s="486" t="s">
        <v>132</v>
      </c>
      <c r="D240" s="486" t="s">
        <v>133</v>
      </c>
      <c r="E240" s="486" t="s">
        <v>67</v>
      </c>
      <c r="F240" s="486">
        <v>2010</v>
      </c>
      <c r="G240" s="486"/>
      <c r="H240" s="486">
        <v>225</v>
      </c>
      <c r="I240" s="486">
        <v>2.2000000000000002</v>
      </c>
      <c r="J240" s="486"/>
      <c r="K240" s="486"/>
      <c r="L240" s="486" t="s">
        <v>15</v>
      </c>
      <c r="M240" s="486">
        <v>60</v>
      </c>
      <c r="N240" s="486">
        <v>1</v>
      </c>
      <c r="O240" s="486">
        <v>1000</v>
      </c>
      <c r="P240" s="486">
        <v>25</v>
      </c>
      <c r="Q240" s="486">
        <v>29.7</v>
      </c>
      <c r="R240" s="486">
        <v>7.58</v>
      </c>
      <c r="S240" s="486">
        <v>37</v>
      </c>
      <c r="T240" s="486">
        <v>8.07</v>
      </c>
      <c r="U240" s="486">
        <v>4.8</v>
      </c>
      <c r="V240" s="486">
        <v>-140.5</v>
      </c>
      <c r="W240" s="486">
        <v>-0.45</v>
      </c>
      <c r="X240" s="486">
        <v>1200</v>
      </c>
      <c r="Y240" s="486">
        <v>5.5</v>
      </c>
      <c r="Z240" s="486">
        <v>300</v>
      </c>
      <c r="AA240" s="486">
        <v>0.26</v>
      </c>
      <c r="AB240" s="486"/>
      <c r="AC240" s="486"/>
      <c r="AD240" s="486"/>
      <c r="AE240" s="486"/>
      <c r="AF240" s="486"/>
      <c r="AG240" s="486"/>
      <c r="AH240" s="486"/>
      <c r="AI240" s="486">
        <v>1000</v>
      </c>
      <c r="AJ240" s="486">
        <v>3</v>
      </c>
      <c r="AK240" s="486">
        <v>-0.7</v>
      </c>
      <c r="AL240" s="486">
        <v>9.68</v>
      </c>
      <c r="AM240" s="486">
        <v>1638</v>
      </c>
      <c r="AN240" s="486">
        <v>982</v>
      </c>
      <c r="AO240" s="486">
        <v>40</v>
      </c>
      <c r="AP240" s="486">
        <v>19.2</v>
      </c>
      <c r="AQ240" s="486">
        <v>1.609</v>
      </c>
      <c r="AR240" s="486">
        <v>238.9</v>
      </c>
      <c r="AS240" s="486">
        <v>1.4330000000000001</v>
      </c>
      <c r="AT240" s="486"/>
      <c r="AU240" s="486"/>
      <c r="AV240" s="486"/>
      <c r="AW240" s="486"/>
      <c r="AX240" s="486"/>
      <c r="AY240" s="486"/>
      <c r="AZ240" s="486"/>
      <c r="BA240" s="486"/>
      <c r="BB240" s="486"/>
      <c r="BC240" s="486"/>
      <c r="BD240" s="486"/>
      <c r="BE240" s="486"/>
      <c r="BF240" s="486"/>
      <c r="BG240" s="486"/>
      <c r="BH240" s="486"/>
      <c r="BI240" s="486"/>
      <c r="BJ240" s="486"/>
      <c r="BK240" s="486"/>
      <c r="BL240" s="486"/>
    </row>
    <row r="241" spans="1:64">
      <c r="A241" s="486" t="s">
        <v>570</v>
      </c>
      <c r="B241" s="486" t="s">
        <v>71</v>
      </c>
      <c r="C241" s="486" t="s">
        <v>262</v>
      </c>
      <c r="D241" s="486" t="s">
        <v>263</v>
      </c>
      <c r="E241" s="486" t="s">
        <v>67</v>
      </c>
      <c r="F241" s="486">
        <v>2011</v>
      </c>
      <c r="G241" s="486"/>
      <c r="H241" s="486">
        <v>225</v>
      </c>
      <c r="I241" s="486">
        <v>2.2000000000000002</v>
      </c>
      <c r="J241" s="486"/>
      <c r="K241" s="486"/>
      <c r="L241" s="486" t="s">
        <v>66</v>
      </c>
      <c r="M241" s="486">
        <v>60</v>
      </c>
      <c r="N241" s="486">
        <v>1</v>
      </c>
      <c r="O241" s="486">
        <v>1000</v>
      </c>
      <c r="P241" s="486">
        <v>25</v>
      </c>
      <c r="Q241" s="486">
        <v>29.4</v>
      </c>
      <c r="R241" s="486">
        <v>7.65</v>
      </c>
      <c r="S241" s="486">
        <v>36.700000000000003</v>
      </c>
      <c r="T241" s="486">
        <v>8.19</v>
      </c>
      <c r="U241" s="486">
        <v>6.6</v>
      </c>
      <c r="V241" s="486">
        <v>-134.88</v>
      </c>
      <c r="W241" s="486">
        <v>-0.42</v>
      </c>
      <c r="X241" s="486">
        <v>1000</v>
      </c>
      <c r="Y241" s="486">
        <v>5.5</v>
      </c>
      <c r="Z241" s="486">
        <v>250</v>
      </c>
      <c r="AA241" s="486">
        <v>0.27</v>
      </c>
      <c r="AB241" s="486"/>
      <c r="AC241" s="486"/>
      <c r="AD241" s="486"/>
      <c r="AE241" s="486"/>
      <c r="AF241" s="486"/>
      <c r="AG241" s="486"/>
      <c r="AH241" s="486"/>
      <c r="AI241" s="486">
        <v>1000</v>
      </c>
      <c r="AJ241" s="486">
        <v>5</v>
      </c>
      <c r="AK241" s="486">
        <v>-0.7</v>
      </c>
      <c r="AL241" s="486">
        <v>3.92</v>
      </c>
      <c r="AM241" s="486">
        <v>1638</v>
      </c>
      <c r="AN241" s="486">
        <v>982</v>
      </c>
      <c r="AO241" s="486">
        <v>40</v>
      </c>
      <c r="AP241" s="486">
        <v>19.2</v>
      </c>
      <c r="AQ241" s="486">
        <v>1.609</v>
      </c>
      <c r="AR241" s="486">
        <v>243.4</v>
      </c>
      <c r="AS241" s="486">
        <v>1.46</v>
      </c>
      <c r="AT241" s="486"/>
      <c r="AU241" s="486"/>
      <c r="AV241" s="486"/>
      <c r="AW241" s="486"/>
      <c r="AX241" s="486"/>
      <c r="AY241" s="486"/>
      <c r="AZ241" s="486"/>
      <c r="BA241" s="486"/>
      <c r="BB241" s="486"/>
      <c r="BC241" s="486"/>
      <c r="BD241" s="486"/>
      <c r="BE241" s="486"/>
      <c r="BF241" s="486"/>
      <c r="BG241" s="486"/>
      <c r="BH241" s="486"/>
      <c r="BI241" s="486"/>
      <c r="BJ241" s="486"/>
      <c r="BK241" s="486"/>
      <c r="BL241" s="486"/>
    </row>
    <row r="242" spans="1:64">
      <c r="A242" s="486" t="s">
        <v>570</v>
      </c>
      <c r="B242" s="486" t="s">
        <v>71</v>
      </c>
      <c r="C242" s="486" t="s">
        <v>134</v>
      </c>
      <c r="D242" s="486" t="s">
        <v>135</v>
      </c>
      <c r="E242" s="486" t="s">
        <v>67</v>
      </c>
      <c r="F242" s="486">
        <v>2010</v>
      </c>
      <c r="G242" s="486"/>
      <c r="H242" s="486">
        <v>230</v>
      </c>
      <c r="I242" s="486">
        <v>2.2000000000000002</v>
      </c>
      <c r="J242" s="486"/>
      <c r="K242" s="486"/>
      <c r="L242" s="486" t="s">
        <v>15</v>
      </c>
      <c r="M242" s="486">
        <v>96</v>
      </c>
      <c r="N242" s="486">
        <v>1</v>
      </c>
      <c r="O242" s="486">
        <v>1000</v>
      </c>
      <c r="P242" s="486">
        <v>25</v>
      </c>
      <c r="Q242" s="486">
        <v>47.5</v>
      </c>
      <c r="R242" s="486">
        <v>4.84</v>
      </c>
      <c r="S242" s="486">
        <v>59.1</v>
      </c>
      <c r="T242" s="486">
        <v>5.18</v>
      </c>
      <c r="U242" s="486">
        <v>3.1</v>
      </c>
      <c r="V242" s="486">
        <v>-224.31</v>
      </c>
      <c r="W242" s="486">
        <v>-0.45</v>
      </c>
      <c r="X242" s="486">
        <v>3000</v>
      </c>
      <c r="Y242" s="486">
        <v>5.5</v>
      </c>
      <c r="Z242" s="486">
        <v>700</v>
      </c>
      <c r="AA242" s="486">
        <v>0.68</v>
      </c>
      <c r="AB242" s="486"/>
      <c r="AC242" s="486"/>
      <c r="AD242" s="486"/>
      <c r="AE242" s="486"/>
      <c r="AF242" s="486"/>
      <c r="AG242" s="486"/>
      <c r="AH242" s="486"/>
      <c r="AI242" s="486">
        <v>1000</v>
      </c>
      <c r="AJ242" s="486">
        <v>4</v>
      </c>
      <c r="AK242" s="486">
        <v>-0.7</v>
      </c>
      <c r="AL242" s="486">
        <v>6.22</v>
      </c>
      <c r="AM242" s="486">
        <v>1602</v>
      </c>
      <c r="AN242" s="486">
        <v>1061</v>
      </c>
      <c r="AO242" s="486">
        <v>40</v>
      </c>
      <c r="AP242" s="486">
        <v>21</v>
      </c>
      <c r="AQ242" s="486">
        <v>1.7</v>
      </c>
      <c r="AR242" s="486">
        <v>148.6</v>
      </c>
      <c r="AS242" s="486">
        <v>1.427</v>
      </c>
      <c r="AT242" s="486"/>
      <c r="AU242" s="486"/>
      <c r="AV242" s="486"/>
      <c r="AW242" s="486"/>
      <c r="AX242" s="486"/>
      <c r="AY242" s="486"/>
      <c r="AZ242" s="486"/>
      <c r="BA242" s="486"/>
      <c r="BB242" s="486"/>
      <c r="BC242" s="486"/>
      <c r="BD242" s="486"/>
      <c r="BE242" s="486"/>
      <c r="BF242" s="486"/>
      <c r="BG242" s="486"/>
      <c r="BH242" s="486"/>
      <c r="BI242" s="486"/>
      <c r="BJ242" s="486"/>
      <c r="BK242" s="486"/>
      <c r="BL242" s="486"/>
    </row>
    <row r="243" spans="1:64">
      <c r="A243" s="486" t="s">
        <v>570</v>
      </c>
      <c r="B243" s="486" t="s">
        <v>71</v>
      </c>
      <c r="C243" s="486" t="s">
        <v>136</v>
      </c>
      <c r="D243" s="486" t="s">
        <v>137</v>
      </c>
      <c r="E243" s="486" t="s">
        <v>67</v>
      </c>
      <c r="F243" s="486">
        <v>2010</v>
      </c>
      <c r="G243" s="486"/>
      <c r="H243" s="486">
        <v>230</v>
      </c>
      <c r="I243" s="486">
        <v>2.2000000000000002</v>
      </c>
      <c r="J243" s="486"/>
      <c r="K243" s="486"/>
      <c r="L243" s="486" t="s">
        <v>15</v>
      </c>
      <c r="M243" s="486">
        <v>60</v>
      </c>
      <c r="N243" s="486">
        <v>1</v>
      </c>
      <c r="O243" s="486">
        <v>1000</v>
      </c>
      <c r="P243" s="486">
        <v>25</v>
      </c>
      <c r="Q243" s="486">
        <v>29.9</v>
      </c>
      <c r="R243" s="486">
        <v>7.7</v>
      </c>
      <c r="S243" s="486">
        <v>37.1</v>
      </c>
      <c r="T243" s="486">
        <v>8.2200000000000006</v>
      </c>
      <c r="U243" s="486">
        <v>4.9000000000000004</v>
      </c>
      <c r="V243" s="486">
        <v>-141.11000000000001</v>
      </c>
      <c r="W243" s="486">
        <v>-0.45</v>
      </c>
      <c r="X243" s="486">
        <v>1200</v>
      </c>
      <c r="Y243" s="486">
        <v>5.5</v>
      </c>
      <c r="Z243" s="486">
        <v>300</v>
      </c>
      <c r="AA243" s="486">
        <v>0.25</v>
      </c>
      <c r="AB243" s="486"/>
      <c r="AC243" s="486"/>
      <c r="AD243" s="486"/>
      <c r="AE243" s="486"/>
      <c r="AF243" s="486"/>
      <c r="AG243" s="486"/>
      <c r="AH243" s="486"/>
      <c r="AI243" s="486">
        <v>1000</v>
      </c>
      <c r="AJ243" s="486">
        <v>3</v>
      </c>
      <c r="AK243" s="486">
        <v>-0.7</v>
      </c>
      <c r="AL243" s="486">
        <v>9.86</v>
      </c>
      <c r="AM243" s="486">
        <v>1638</v>
      </c>
      <c r="AN243" s="486">
        <v>982</v>
      </c>
      <c r="AO243" s="486">
        <v>40</v>
      </c>
      <c r="AP243" s="486">
        <v>19.2</v>
      </c>
      <c r="AQ243" s="486">
        <v>1.609</v>
      </c>
      <c r="AR243" s="486">
        <v>238.9</v>
      </c>
      <c r="AS243" s="486">
        <v>1.4330000000000001</v>
      </c>
      <c r="AT243" s="486"/>
      <c r="AU243" s="486"/>
      <c r="AV243" s="486"/>
      <c r="AW243" s="486"/>
      <c r="AX243" s="486"/>
      <c r="AY243" s="486"/>
      <c r="AZ243" s="486"/>
      <c r="BA243" s="486"/>
      <c r="BB243" s="486"/>
      <c r="BC243" s="486"/>
      <c r="BD243" s="486"/>
      <c r="BE243" s="486"/>
      <c r="BF243" s="486"/>
      <c r="BG243" s="486"/>
      <c r="BH243" s="486"/>
      <c r="BI243" s="486"/>
      <c r="BJ243" s="486"/>
      <c r="BK243" s="486"/>
      <c r="BL243" s="486"/>
    </row>
    <row r="244" spans="1:64">
      <c r="A244" s="486" t="s">
        <v>570</v>
      </c>
      <c r="B244" s="486" t="s">
        <v>71</v>
      </c>
      <c r="C244" s="486" t="s">
        <v>268</v>
      </c>
      <c r="D244" s="486" t="s">
        <v>269</v>
      </c>
      <c r="E244" s="486" t="s">
        <v>67</v>
      </c>
      <c r="F244" s="486">
        <v>2011</v>
      </c>
      <c r="G244" s="486"/>
      <c r="H244" s="486">
        <v>230</v>
      </c>
      <c r="I244" s="486">
        <v>2.2000000000000002</v>
      </c>
      <c r="J244" s="486"/>
      <c r="K244" s="486"/>
      <c r="L244" s="486" t="s">
        <v>66</v>
      </c>
      <c r="M244" s="486">
        <v>60</v>
      </c>
      <c r="N244" s="486">
        <v>1</v>
      </c>
      <c r="O244" s="486">
        <v>1000</v>
      </c>
      <c r="P244" s="486">
        <v>25</v>
      </c>
      <c r="Q244" s="486">
        <v>29.6</v>
      </c>
      <c r="R244" s="486">
        <v>7.78</v>
      </c>
      <c r="S244" s="486">
        <v>36.799999999999997</v>
      </c>
      <c r="T244" s="486">
        <v>8.34</v>
      </c>
      <c r="U244" s="486">
        <v>6.7</v>
      </c>
      <c r="V244" s="486">
        <v>-135.63</v>
      </c>
      <c r="W244" s="486">
        <v>-0.42</v>
      </c>
      <c r="X244" s="486">
        <v>1000</v>
      </c>
      <c r="Y244" s="486">
        <v>5.5</v>
      </c>
      <c r="Z244" s="486">
        <v>250</v>
      </c>
      <c r="AA244" s="486">
        <v>0.26</v>
      </c>
      <c r="AB244" s="486"/>
      <c r="AC244" s="486"/>
      <c r="AD244" s="486"/>
      <c r="AE244" s="486"/>
      <c r="AF244" s="486"/>
      <c r="AG244" s="486"/>
      <c r="AH244" s="486"/>
      <c r="AI244" s="486">
        <v>1000</v>
      </c>
      <c r="AJ244" s="486">
        <v>5</v>
      </c>
      <c r="AK244" s="486">
        <v>-0.7</v>
      </c>
      <c r="AL244" s="486">
        <v>3.92</v>
      </c>
      <c r="AM244" s="486">
        <v>1638</v>
      </c>
      <c r="AN244" s="486">
        <v>982</v>
      </c>
      <c r="AO244" s="486">
        <v>40</v>
      </c>
      <c r="AP244" s="486">
        <v>19.2</v>
      </c>
      <c r="AQ244" s="486">
        <v>1.609</v>
      </c>
      <c r="AR244" s="486">
        <v>243.4</v>
      </c>
      <c r="AS244" s="486">
        <v>1.46</v>
      </c>
      <c r="AT244" s="486"/>
      <c r="AU244" s="486"/>
      <c r="AV244" s="486"/>
      <c r="AW244" s="486"/>
      <c r="AX244" s="486"/>
      <c r="AY244" s="486"/>
      <c r="AZ244" s="486"/>
      <c r="BA244" s="486"/>
      <c r="BB244" s="486"/>
      <c r="BC244" s="486"/>
      <c r="BD244" s="486"/>
      <c r="BE244" s="486"/>
      <c r="BF244" s="486"/>
      <c r="BG244" s="486"/>
      <c r="BH244" s="486"/>
      <c r="BI244" s="486"/>
      <c r="BJ244" s="486"/>
      <c r="BK244" s="486"/>
      <c r="BL244" s="486"/>
    </row>
    <row r="245" spans="1:64">
      <c r="A245" s="486" t="s">
        <v>570</v>
      </c>
      <c r="B245" s="486" t="s">
        <v>71</v>
      </c>
      <c r="C245" s="486" t="s">
        <v>138</v>
      </c>
      <c r="D245" s="486" t="s">
        <v>139</v>
      </c>
      <c r="E245" s="486" t="s">
        <v>67</v>
      </c>
      <c r="F245" s="486">
        <v>2010</v>
      </c>
      <c r="G245" s="486"/>
      <c r="H245" s="486">
        <v>235</v>
      </c>
      <c r="I245" s="486">
        <v>2.1</v>
      </c>
      <c r="J245" s="486"/>
      <c r="K245" s="486"/>
      <c r="L245" s="486" t="s">
        <v>15</v>
      </c>
      <c r="M245" s="486">
        <v>96</v>
      </c>
      <c r="N245" s="486">
        <v>1</v>
      </c>
      <c r="O245" s="486">
        <v>1000</v>
      </c>
      <c r="P245" s="486">
        <v>25</v>
      </c>
      <c r="Q245" s="486">
        <v>47.7</v>
      </c>
      <c r="R245" s="486">
        <v>4.93</v>
      </c>
      <c r="S245" s="486">
        <v>59.2</v>
      </c>
      <c r="T245" s="486">
        <v>5.27</v>
      </c>
      <c r="U245" s="486">
        <v>3.2</v>
      </c>
      <c r="V245" s="486">
        <v>-225.59</v>
      </c>
      <c r="W245" s="486">
        <v>-0.45</v>
      </c>
      <c r="X245" s="486">
        <v>3000</v>
      </c>
      <c r="Y245" s="486">
        <v>5.5</v>
      </c>
      <c r="Z245" s="486">
        <v>700</v>
      </c>
      <c r="AA245" s="486">
        <v>0.64</v>
      </c>
      <c r="AB245" s="486"/>
      <c r="AC245" s="486"/>
      <c r="AD245" s="486"/>
      <c r="AE245" s="486"/>
      <c r="AF245" s="486"/>
      <c r="AG245" s="486"/>
      <c r="AH245" s="486"/>
      <c r="AI245" s="486">
        <v>1000</v>
      </c>
      <c r="AJ245" s="486">
        <v>4</v>
      </c>
      <c r="AK245" s="486">
        <v>-0.7</v>
      </c>
      <c r="AL245" s="486">
        <v>6.32</v>
      </c>
      <c r="AM245" s="486">
        <v>1602</v>
      </c>
      <c r="AN245" s="486">
        <v>1061</v>
      </c>
      <c r="AO245" s="486">
        <v>40</v>
      </c>
      <c r="AP245" s="486">
        <v>21</v>
      </c>
      <c r="AQ245" s="486">
        <v>1.7</v>
      </c>
      <c r="AR245" s="486">
        <v>148.6</v>
      </c>
      <c r="AS245" s="486">
        <v>1.427</v>
      </c>
      <c r="AT245" s="486"/>
      <c r="AU245" s="486"/>
      <c r="AV245" s="486"/>
      <c r="AW245" s="486"/>
      <c r="AX245" s="486"/>
      <c r="AY245" s="486"/>
      <c r="AZ245" s="486"/>
      <c r="BA245" s="486"/>
      <c r="BB245" s="486"/>
      <c r="BC245" s="486"/>
      <c r="BD245" s="486"/>
      <c r="BE245" s="486"/>
      <c r="BF245" s="486"/>
      <c r="BG245" s="486"/>
      <c r="BH245" s="486"/>
      <c r="BI245" s="486"/>
      <c r="BJ245" s="486"/>
      <c r="BK245" s="486"/>
      <c r="BL245" s="486"/>
    </row>
    <row r="246" spans="1:64">
      <c r="A246" s="486" t="s">
        <v>570</v>
      </c>
      <c r="B246" s="486" t="s">
        <v>71</v>
      </c>
      <c r="C246" s="486" t="s">
        <v>140</v>
      </c>
      <c r="D246" s="486" t="s">
        <v>141</v>
      </c>
      <c r="E246" s="486" t="s">
        <v>67</v>
      </c>
      <c r="F246" s="486">
        <v>2010</v>
      </c>
      <c r="G246" s="486"/>
      <c r="H246" s="486">
        <v>235</v>
      </c>
      <c r="I246" s="486">
        <v>2.1</v>
      </c>
      <c r="J246" s="486"/>
      <c r="K246" s="486"/>
      <c r="L246" s="486" t="s">
        <v>15</v>
      </c>
      <c r="M246" s="486">
        <v>60</v>
      </c>
      <c r="N246" s="486">
        <v>1</v>
      </c>
      <c r="O246" s="486">
        <v>1000</v>
      </c>
      <c r="P246" s="486">
        <v>25</v>
      </c>
      <c r="Q246" s="486">
        <v>30.1</v>
      </c>
      <c r="R246" s="486">
        <v>7.82</v>
      </c>
      <c r="S246" s="486">
        <v>37.200000000000003</v>
      </c>
      <c r="T246" s="486">
        <v>8.34</v>
      </c>
      <c r="U246" s="486">
        <v>5</v>
      </c>
      <c r="V246" s="486">
        <v>-143.83000000000001</v>
      </c>
      <c r="W246" s="486">
        <v>-0.45</v>
      </c>
      <c r="X246" s="486">
        <v>1200</v>
      </c>
      <c r="Y246" s="486">
        <v>5.5</v>
      </c>
      <c r="Z246" s="486">
        <v>300</v>
      </c>
      <c r="AA246" s="486">
        <v>0.23</v>
      </c>
      <c r="AB246" s="486"/>
      <c r="AC246" s="486"/>
      <c r="AD246" s="486"/>
      <c r="AE246" s="486"/>
      <c r="AF246" s="486"/>
      <c r="AG246" s="486"/>
      <c r="AH246" s="486"/>
      <c r="AI246" s="486">
        <v>1000</v>
      </c>
      <c r="AJ246" s="486">
        <v>3</v>
      </c>
      <c r="AK246" s="486">
        <v>-0.7</v>
      </c>
      <c r="AL246" s="486">
        <v>10.01</v>
      </c>
      <c r="AM246" s="486">
        <v>1638</v>
      </c>
      <c r="AN246" s="486">
        <v>982</v>
      </c>
      <c r="AO246" s="486">
        <v>40</v>
      </c>
      <c r="AP246" s="486">
        <v>19.2</v>
      </c>
      <c r="AQ246" s="486">
        <v>1.609</v>
      </c>
      <c r="AR246" s="486">
        <v>238.9</v>
      </c>
      <c r="AS246" s="486">
        <v>1.4330000000000001</v>
      </c>
      <c r="AT246" s="486"/>
      <c r="AU246" s="486"/>
      <c r="AV246" s="486"/>
      <c r="AW246" s="486"/>
      <c r="AX246" s="486"/>
      <c r="AY246" s="486"/>
      <c r="AZ246" s="486"/>
      <c r="BA246" s="486"/>
      <c r="BB246" s="486"/>
      <c r="BC246" s="486"/>
      <c r="BD246" s="486"/>
      <c r="BE246" s="486"/>
      <c r="BF246" s="486"/>
      <c r="BG246" s="486"/>
      <c r="BH246" s="486"/>
      <c r="BI246" s="486"/>
      <c r="BJ246" s="486"/>
      <c r="BK246" s="486"/>
      <c r="BL246" s="486"/>
    </row>
    <row r="247" spans="1:64">
      <c r="A247" s="486" t="s">
        <v>570</v>
      </c>
      <c r="B247" s="486" t="s">
        <v>71</v>
      </c>
      <c r="C247" s="486" t="s">
        <v>142</v>
      </c>
      <c r="D247" s="486" t="s">
        <v>143</v>
      </c>
      <c r="E247" s="486" t="s">
        <v>67</v>
      </c>
      <c r="F247" s="486">
        <v>2012</v>
      </c>
      <c r="G247" s="486"/>
      <c r="H247" s="486">
        <v>235</v>
      </c>
      <c r="I247" s="486">
        <v>2.1</v>
      </c>
      <c r="J247" s="486"/>
      <c r="K247" s="486"/>
      <c r="L247" s="486" t="s">
        <v>15</v>
      </c>
      <c r="M247" s="486">
        <v>60</v>
      </c>
      <c r="N247" s="486">
        <v>1</v>
      </c>
      <c r="O247" s="486">
        <v>1000</v>
      </c>
      <c r="P247" s="486">
        <v>25</v>
      </c>
      <c r="Q247" s="486">
        <v>30.1</v>
      </c>
      <c r="R247" s="486">
        <v>7.82</v>
      </c>
      <c r="S247" s="486">
        <v>37.200000000000003</v>
      </c>
      <c r="T247" s="486">
        <v>8.34</v>
      </c>
      <c r="U247" s="486">
        <v>5.8</v>
      </c>
      <c r="V247" s="486">
        <v>-146.04</v>
      </c>
      <c r="W247" s="486">
        <v>-0.45</v>
      </c>
      <c r="X247" s="486">
        <v>1200</v>
      </c>
      <c r="Y247" s="486">
        <v>5.5</v>
      </c>
      <c r="Z247" s="486">
        <v>300</v>
      </c>
      <c r="AA247" s="486">
        <v>0.23</v>
      </c>
      <c r="AB247" s="486"/>
      <c r="AC247" s="486"/>
      <c r="AD247" s="486"/>
      <c r="AE247" s="486"/>
      <c r="AF247" s="486"/>
      <c r="AG247" s="486"/>
      <c r="AH247" s="486"/>
      <c r="AI247" s="486">
        <v>1000</v>
      </c>
      <c r="AJ247" s="486">
        <v>3</v>
      </c>
      <c r="AK247" s="486">
        <v>-0.7</v>
      </c>
      <c r="AL247" s="486">
        <v>10.01</v>
      </c>
      <c r="AM247" s="486">
        <v>1638</v>
      </c>
      <c r="AN247" s="486">
        <v>982</v>
      </c>
      <c r="AO247" s="486">
        <v>40</v>
      </c>
      <c r="AP247" s="486">
        <v>20</v>
      </c>
      <c r="AQ247" s="486">
        <v>1.609</v>
      </c>
      <c r="AR247" s="486">
        <v>238.9</v>
      </c>
      <c r="AS247" s="486">
        <v>1.4330000000000001</v>
      </c>
      <c r="AT247" s="486"/>
      <c r="AU247" s="486"/>
      <c r="AV247" s="486"/>
      <c r="AW247" s="486"/>
      <c r="AX247" s="486"/>
      <c r="AY247" s="486"/>
      <c r="AZ247" s="486"/>
      <c r="BA247" s="486"/>
      <c r="BB247" s="486"/>
      <c r="BC247" s="486"/>
      <c r="BD247" s="486"/>
      <c r="BE247" s="486"/>
      <c r="BF247" s="486"/>
      <c r="BG247" s="486"/>
      <c r="BH247" s="486"/>
      <c r="BI247" s="486"/>
      <c r="BJ247" s="486"/>
      <c r="BK247" s="486"/>
      <c r="BL247" s="486"/>
    </row>
    <row r="248" spans="1:64">
      <c r="A248" s="486" t="s">
        <v>570</v>
      </c>
      <c r="B248" s="486" t="s">
        <v>71</v>
      </c>
      <c r="C248" s="486" t="s">
        <v>144</v>
      </c>
      <c r="D248" s="486" t="s">
        <v>145</v>
      </c>
      <c r="E248" s="486" t="s">
        <v>67</v>
      </c>
      <c r="F248" s="486">
        <v>2010</v>
      </c>
      <c r="G248" s="486"/>
      <c r="H248" s="486">
        <v>240</v>
      </c>
      <c r="I248" s="486">
        <v>2.1</v>
      </c>
      <c r="J248" s="486"/>
      <c r="K248" s="486"/>
      <c r="L248" s="486" t="s">
        <v>15</v>
      </c>
      <c r="M248" s="486">
        <v>96</v>
      </c>
      <c r="N248" s="486">
        <v>1</v>
      </c>
      <c r="O248" s="486">
        <v>1000</v>
      </c>
      <c r="P248" s="486">
        <v>25</v>
      </c>
      <c r="Q248" s="486">
        <v>48.1</v>
      </c>
      <c r="R248" s="486">
        <v>4.99</v>
      </c>
      <c r="S248" s="486">
        <v>59.4</v>
      </c>
      <c r="T248" s="486">
        <v>5.34</v>
      </c>
      <c r="U248" s="486">
        <v>3.2</v>
      </c>
      <c r="V248" s="486">
        <v>-227.4</v>
      </c>
      <c r="W248" s="486">
        <v>-0.45</v>
      </c>
      <c r="X248" s="486">
        <v>3000</v>
      </c>
      <c r="Y248" s="486">
        <v>5.5</v>
      </c>
      <c r="Z248" s="486">
        <v>700</v>
      </c>
      <c r="AA248" s="486">
        <v>0.6</v>
      </c>
      <c r="AB248" s="486"/>
      <c r="AC248" s="486"/>
      <c r="AD248" s="486"/>
      <c r="AE248" s="486"/>
      <c r="AF248" s="486"/>
      <c r="AG248" s="486"/>
      <c r="AH248" s="486"/>
      <c r="AI248" s="486">
        <v>1000</v>
      </c>
      <c r="AJ248" s="486">
        <v>4</v>
      </c>
      <c r="AK248" s="486">
        <v>-0.7</v>
      </c>
      <c r="AL248" s="486">
        <v>6.41</v>
      </c>
      <c r="AM248" s="486">
        <v>1602</v>
      </c>
      <c r="AN248" s="486">
        <v>1061</v>
      </c>
      <c r="AO248" s="486">
        <v>40</v>
      </c>
      <c r="AP248" s="486">
        <v>21</v>
      </c>
      <c r="AQ248" s="486">
        <v>1.7</v>
      </c>
      <c r="AR248" s="486">
        <v>148.6</v>
      </c>
      <c r="AS248" s="486">
        <v>1.427</v>
      </c>
      <c r="AT248" s="486"/>
      <c r="AU248" s="486"/>
      <c r="AV248" s="486"/>
      <c r="AW248" s="486"/>
      <c r="AX248" s="486"/>
      <c r="AY248" s="486"/>
      <c r="AZ248" s="486"/>
      <c r="BA248" s="486"/>
      <c r="BB248" s="486"/>
      <c r="BC248" s="486"/>
      <c r="BD248" s="486"/>
      <c r="BE248" s="486"/>
      <c r="BF248" s="486"/>
      <c r="BG248" s="486"/>
      <c r="BH248" s="486"/>
      <c r="BI248" s="486"/>
      <c r="BJ248" s="486"/>
      <c r="BK248" s="486"/>
      <c r="BL248" s="486"/>
    </row>
    <row r="249" spans="1:64">
      <c r="A249" s="486" t="s">
        <v>570</v>
      </c>
      <c r="B249" s="486" t="s">
        <v>71</v>
      </c>
      <c r="C249" s="486" t="s">
        <v>146</v>
      </c>
      <c r="D249" s="486" t="s">
        <v>147</v>
      </c>
      <c r="E249" s="486" t="s">
        <v>67</v>
      </c>
      <c r="F249" s="486">
        <v>2010</v>
      </c>
      <c r="G249" s="486"/>
      <c r="H249" s="486">
        <v>240</v>
      </c>
      <c r="I249" s="486">
        <v>2.1</v>
      </c>
      <c r="J249" s="486"/>
      <c r="K249" s="486"/>
      <c r="L249" s="486" t="s">
        <v>15</v>
      </c>
      <c r="M249" s="486">
        <v>60</v>
      </c>
      <c r="N249" s="486">
        <v>1</v>
      </c>
      <c r="O249" s="486">
        <v>1000</v>
      </c>
      <c r="P249" s="486">
        <v>25</v>
      </c>
      <c r="Q249" s="486">
        <v>30.2</v>
      </c>
      <c r="R249" s="486">
        <v>7.95</v>
      </c>
      <c r="S249" s="486">
        <v>37.299999999999997</v>
      </c>
      <c r="T249" s="486">
        <v>8.4600000000000009</v>
      </c>
      <c r="U249" s="486">
        <v>5.0999999999999996</v>
      </c>
      <c r="V249" s="486">
        <v>-145.01</v>
      </c>
      <c r="W249" s="486">
        <v>-0.45</v>
      </c>
      <c r="X249" s="486">
        <v>1200</v>
      </c>
      <c r="Y249" s="486">
        <v>5.5</v>
      </c>
      <c r="Z249" s="486">
        <v>300</v>
      </c>
      <c r="AA249" s="486">
        <v>0.22</v>
      </c>
      <c r="AB249" s="486"/>
      <c r="AC249" s="486"/>
      <c r="AD249" s="486"/>
      <c r="AE249" s="486"/>
      <c r="AF249" s="486"/>
      <c r="AG249" s="486"/>
      <c r="AH249" s="486"/>
      <c r="AI249" s="486">
        <v>1000</v>
      </c>
      <c r="AJ249" s="486">
        <v>3</v>
      </c>
      <c r="AK249" s="486">
        <v>-0.7</v>
      </c>
      <c r="AL249" s="486">
        <v>10.15</v>
      </c>
      <c r="AM249" s="486">
        <v>1638</v>
      </c>
      <c r="AN249" s="486">
        <v>982</v>
      </c>
      <c r="AO249" s="486">
        <v>40</v>
      </c>
      <c r="AP249" s="486">
        <v>19.2</v>
      </c>
      <c r="AQ249" s="486">
        <v>1.609</v>
      </c>
      <c r="AR249" s="486">
        <v>238.9</v>
      </c>
      <c r="AS249" s="486">
        <v>1.4330000000000001</v>
      </c>
      <c r="AT249" s="486"/>
      <c r="AU249" s="486"/>
      <c r="AV249" s="486"/>
      <c r="AW249" s="486"/>
      <c r="AX249" s="486"/>
      <c r="AY249" s="486"/>
      <c r="AZ249" s="486"/>
      <c r="BA249" s="486"/>
      <c r="BB249" s="486"/>
      <c r="BC249" s="486"/>
      <c r="BD249" s="486"/>
      <c r="BE249" s="486"/>
      <c r="BF249" s="486"/>
      <c r="BG249" s="486"/>
      <c r="BH249" s="486"/>
      <c r="BI249" s="486"/>
      <c r="BJ249" s="486"/>
      <c r="BK249" s="486"/>
      <c r="BL249" s="486"/>
    </row>
    <row r="250" spans="1:64">
      <c r="A250" s="486" t="s">
        <v>570</v>
      </c>
      <c r="B250" s="486" t="s">
        <v>71</v>
      </c>
      <c r="C250" s="486" t="s">
        <v>148</v>
      </c>
      <c r="D250" s="486" t="s">
        <v>149</v>
      </c>
      <c r="E250" s="486" t="s">
        <v>67</v>
      </c>
      <c r="F250" s="486">
        <v>2012</v>
      </c>
      <c r="G250" s="486"/>
      <c r="H250" s="486">
        <v>240</v>
      </c>
      <c r="I250" s="486">
        <v>2.1</v>
      </c>
      <c r="J250" s="486"/>
      <c r="K250" s="486"/>
      <c r="L250" s="486" t="s">
        <v>15</v>
      </c>
      <c r="M250" s="486">
        <v>60</v>
      </c>
      <c r="N250" s="486">
        <v>1</v>
      </c>
      <c r="O250" s="486">
        <v>1000</v>
      </c>
      <c r="P250" s="486">
        <v>25</v>
      </c>
      <c r="Q250" s="486">
        <v>30.2</v>
      </c>
      <c r="R250" s="486">
        <v>7.95</v>
      </c>
      <c r="S250" s="486">
        <v>37.299999999999997</v>
      </c>
      <c r="T250" s="486">
        <v>8.4600000000000009</v>
      </c>
      <c r="U250" s="486">
        <v>5.0999999999999996</v>
      </c>
      <c r="V250" s="486">
        <v>-143.87</v>
      </c>
      <c r="W250" s="486">
        <v>-0.45</v>
      </c>
      <c r="X250" s="486">
        <v>1200</v>
      </c>
      <c r="Y250" s="486">
        <v>5.5</v>
      </c>
      <c r="Z250" s="486">
        <v>300</v>
      </c>
      <c r="AA250" s="486">
        <v>0.22</v>
      </c>
      <c r="AB250" s="486"/>
      <c r="AC250" s="486"/>
      <c r="AD250" s="486"/>
      <c r="AE250" s="486"/>
      <c r="AF250" s="486"/>
      <c r="AG250" s="486"/>
      <c r="AH250" s="486"/>
      <c r="AI250" s="486">
        <v>1000</v>
      </c>
      <c r="AJ250" s="486">
        <v>3</v>
      </c>
      <c r="AK250" s="486">
        <v>-0.7</v>
      </c>
      <c r="AL250" s="486">
        <v>10.15</v>
      </c>
      <c r="AM250" s="486">
        <v>1638</v>
      </c>
      <c r="AN250" s="486">
        <v>982</v>
      </c>
      <c r="AO250" s="486">
        <v>40</v>
      </c>
      <c r="AP250" s="486">
        <v>20</v>
      </c>
      <c r="AQ250" s="486">
        <v>1.609</v>
      </c>
      <c r="AR250" s="486">
        <v>238.9</v>
      </c>
      <c r="AS250" s="486">
        <v>1.4330000000000001</v>
      </c>
      <c r="AT250" s="486"/>
      <c r="AU250" s="486"/>
      <c r="AV250" s="486"/>
      <c r="AW250" s="486"/>
      <c r="AX250" s="486"/>
      <c r="AY250" s="486"/>
      <c r="AZ250" s="486"/>
      <c r="BA250" s="486"/>
      <c r="BB250" s="486"/>
      <c r="BC250" s="486"/>
      <c r="BD250" s="486"/>
      <c r="BE250" s="486"/>
      <c r="BF250" s="486"/>
      <c r="BG250" s="486"/>
      <c r="BH250" s="486"/>
      <c r="BI250" s="486"/>
      <c r="BJ250" s="486"/>
      <c r="BK250" s="486"/>
      <c r="BL250" s="486"/>
    </row>
    <row r="251" spans="1:64">
      <c r="A251" s="486" t="s">
        <v>570</v>
      </c>
      <c r="B251" s="486" t="s">
        <v>71</v>
      </c>
      <c r="C251" s="486" t="s">
        <v>280</v>
      </c>
      <c r="D251" s="486" t="s">
        <v>281</v>
      </c>
      <c r="E251" s="486" t="s">
        <v>67</v>
      </c>
      <c r="F251" s="486">
        <v>2012</v>
      </c>
      <c r="G251" s="486"/>
      <c r="H251" s="486">
        <v>240</v>
      </c>
      <c r="I251" s="486">
        <v>2.1</v>
      </c>
      <c r="J251" s="486"/>
      <c r="K251" s="486"/>
      <c r="L251" s="486" t="s">
        <v>66</v>
      </c>
      <c r="M251" s="486">
        <v>60</v>
      </c>
      <c r="N251" s="486">
        <v>1</v>
      </c>
      <c r="O251" s="486">
        <v>1000</v>
      </c>
      <c r="P251" s="486">
        <v>25</v>
      </c>
      <c r="Q251" s="486">
        <v>29.9</v>
      </c>
      <c r="R251" s="486">
        <v>8.0299999999999994</v>
      </c>
      <c r="S251" s="486">
        <v>37</v>
      </c>
      <c r="T251" s="486">
        <v>8.59</v>
      </c>
      <c r="U251" s="486">
        <v>5.6</v>
      </c>
      <c r="V251" s="486">
        <v>-136.74</v>
      </c>
      <c r="W251" s="486">
        <v>-0.43</v>
      </c>
      <c r="X251" s="486">
        <v>1000</v>
      </c>
      <c r="Y251" s="486">
        <v>5.5</v>
      </c>
      <c r="Z251" s="486">
        <v>250</v>
      </c>
      <c r="AA251" s="486">
        <v>0.23</v>
      </c>
      <c r="AB251" s="486"/>
      <c r="AC251" s="486"/>
      <c r="AD251" s="486"/>
      <c r="AE251" s="486"/>
      <c r="AF251" s="486"/>
      <c r="AG251" s="486"/>
      <c r="AH251" s="486"/>
      <c r="AI251" s="486">
        <v>1000</v>
      </c>
      <c r="AJ251" s="486">
        <v>3</v>
      </c>
      <c r="AK251" s="486">
        <v>-0.7</v>
      </c>
      <c r="AL251" s="486">
        <v>3.92</v>
      </c>
      <c r="AM251" s="486">
        <v>1638</v>
      </c>
      <c r="AN251" s="486">
        <v>982</v>
      </c>
      <c r="AO251" s="486">
        <v>40</v>
      </c>
      <c r="AP251" s="486">
        <v>20</v>
      </c>
      <c r="AQ251" s="486">
        <v>1.609</v>
      </c>
      <c r="AR251" s="486">
        <v>243.4</v>
      </c>
      <c r="AS251" s="486">
        <v>1.46</v>
      </c>
      <c r="AT251" s="486"/>
      <c r="AU251" s="486"/>
      <c r="AV251" s="486"/>
      <c r="AW251" s="486"/>
      <c r="AX251" s="486"/>
      <c r="AY251" s="486"/>
      <c r="AZ251" s="486"/>
      <c r="BA251" s="486"/>
      <c r="BB251" s="486"/>
      <c r="BC251" s="486"/>
      <c r="BD251" s="486"/>
      <c r="BE251" s="486"/>
      <c r="BF251" s="486"/>
      <c r="BG251" s="486"/>
      <c r="BH251" s="486"/>
      <c r="BI251" s="486"/>
      <c r="BJ251" s="486"/>
      <c r="BK251" s="486"/>
      <c r="BL251" s="486"/>
    </row>
    <row r="252" spans="1:64">
      <c r="A252" s="486" t="s">
        <v>570</v>
      </c>
      <c r="B252" s="486" t="s">
        <v>71</v>
      </c>
      <c r="C252" s="486" t="s">
        <v>284</v>
      </c>
      <c r="D252" s="486" t="s">
        <v>285</v>
      </c>
      <c r="E252" s="486" t="s">
        <v>67</v>
      </c>
      <c r="F252" s="486">
        <v>2010</v>
      </c>
      <c r="G252" s="486"/>
      <c r="H252" s="486">
        <v>245</v>
      </c>
      <c r="I252" s="486">
        <v>2</v>
      </c>
      <c r="J252" s="486"/>
      <c r="K252" s="486"/>
      <c r="L252" s="486" t="s">
        <v>66</v>
      </c>
      <c r="M252" s="486">
        <v>60</v>
      </c>
      <c r="N252" s="486">
        <v>1</v>
      </c>
      <c r="O252" s="486">
        <v>1000</v>
      </c>
      <c r="P252" s="486">
        <v>25</v>
      </c>
      <c r="Q252" s="486">
        <v>30</v>
      </c>
      <c r="R252" s="486">
        <v>8.17</v>
      </c>
      <c r="S252" s="486">
        <v>37.1</v>
      </c>
      <c r="T252" s="486">
        <v>8.74</v>
      </c>
      <c r="U252" s="486">
        <v>5.7</v>
      </c>
      <c r="V252" s="486">
        <v>-137.25</v>
      </c>
      <c r="W252" s="486">
        <v>-0.43</v>
      </c>
      <c r="X252" s="486">
        <v>1000</v>
      </c>
      <c r="Y252" s="486">
        <v>5.5</v>
      </c>
      <c r="Z252" s="486">
        <v>250</v>
      </c>
      <c r="AA252" s="486">
        <v>0.23</v>
      </c>
      <c r="AB252" s="486"/>
      <c r="AC252" s="486"/>
      <c r="AD252" s="486"/>
      <c r="AE252" s="486"/>
      <c r="AF252" s="486"/>
      <c r="AG252" s="486"/>
      <c r="AH252" s="486"/>
      <c r="AI252" s="486">
        <v>1000</v>
      </c>
      <c r="AJ252" s="486">
        <v>3</v>
      </c>
      <c r="AK252" s="486">
        <v>-0.7</v>
      </c>
      <c r="AL252" s="486">
        <v>3.92</v>
      </c>
      <c r="AM252" s="486">
        <v>1638</v>
      </c>
      <c r="AN252" s="486">
        <v>982</v>
      </c>
      <c r="AO252" s="486">
        <v>40</v>
      </c>
      <c r="AP252" s="486">
        <v>19.2</v>
      </c>
      <c r="AQ252" s="486">
        <v>1.609</v>
      </c>
      <c r="AR252" s="486">
        <v>243.4</v>
      </c>
      <c r="AS252" s="486">
        <v>1.46</v>
      </c>
      <c r="AT252" s="486"/>
      <c r="AU252" s="486"/>
      <c r="AV252" s="486"/>
      <c r="AW252" s="486"/>
      <c r="AX252" s="486"/>
      <c r="AY252" s="486"/>
      <c r="AZ252" s="486"/>
      <c r="BA252" s="486"/>
      <c r="BB252" s="486"/>
      <c r="BC252" s="486"/>
      <c r="BD252" s="486"/>
      <c r="BE252" s="486"/>
      <c r="BF252" s="486"/>
      <c r="BG252" s="486"/>
      <c r="BH252" s="486"/>
      <c r="BI252" s="486"/>
      <c r="BJ252" s="486"/>
      <c r="BK252" s="486"/>
      <c r="BL252" s="486"/>
    </row>
    <row r="253" spans="1:64">
      <c r="A253" s="486" t="s">
        <v>570</v>
      </c>
      <c r="B253" s="486" t="s">
        <v>71</v>
      </c>
      <c r="C253" s="486" t="s">
        <v>152</v>
      </c>
      <c r="D253" s="486" t="s">
        <v>153</v>
      </c>
      <c r="E253" s="486" t="s">
        <v>67</v>
      </c>
      <c r="F253" s="486">
        <v>2012</v>
      </c>
      <c r="G253" s="486"/>
      <c r="H253" s="486">
        <v>245</v>
      </c>
      <c r="I253" s="486">
        <v>2</v>
      </c>
      <c r="J253" s="486"/>
      <c r="K253" s="486"/>
      <c r="L253" s="486" t="s">
        <v>15</v>
      </c>
      <c r="M253" s="486">
        <v>60</v>
      </c>
      <c r="N253" s="486">
        <v>1</v>
      </c>
      <c r="O253" s="486">
        <v>1000</v>
      </c>
      <c r="P253" s="486">
        <v>25</v>
      </c>
      <c r="Q253" s="486">
        <v>30.3</v>
      </c>
      <c r="R253" s="486">
        <v>8.09</v>
      </c>
      <c r="S253" s="486">
        <v>37.4</v>
      </c>
      <c r="T253" s="486">
        <v>8.61</v>
      </c>
      <c r="U253" s="486">
        <v>6</v>
      </c>
      <c r="V253" s="486">
        <v>-147.63999999999999</v>
      </c>
      <c r="W253" s="486">
        <v>-0.45</v>
      </c>
      <c r="X253" s="486">
        <v>1200</v>
      </c>
      <c r="Y253" s="486">
        <v>5.5</v>
      </c>
      <c r="Z253" s="486">
        <v>300</v>
      </c>
      <c r="AA253" s="486">
        <v>0.22</v>
      </c>
      <c r="AB253" s="486"/>
      <c r="AC253" s="486"/>
      <c r="AD253" s="486"/>
      <c r="AE253" s="486"/>
      <c r="AF253" s="486"/>
      <c r="AG253" s="486"/>
      <c r="AH253" s="486"/>
      <c r="AI253" s="486">
        <v>1000</v>
      </c>
      <c r="AJ253" s="486">
        <v>3</v>
      </c>
      <c r="AK253" s="486">
        <v>-0.7</v>
      </c>
      <c r="AL253" s="486">
        <v>10.33</v>
      </c>
      <c r="AM253" s="486">
        <v>1638</v>
      </c>
      <c r="AN253" s="486">
        <v>982</v>
      </c>
      <c r="AO253" s="486">
        <v>40</v>
      </c>
      <c r="AP253" s="486">
        <v>20</v>
      </c>
      <c r="AQ253" s="486">
        <v>1.609</v>
      </c>
      <c r="AR253" s="486">
        <v>238.9</v>
      </c>
      <c r="AS253" s="486">
        <v>1.4330000000000001</v>
      </c>
      <c r="AT253" s="486"/>
      <c r="AU253" s="486"/>
      <c r="AV253" s="486"/>
      <c r="AW253" s="486"/>
      <c r="AX253" s="486"/>
      <c r="AY253" s="486"/>
      <c r="AZ253" s="486"/>
      <c r="BA253" s="486"/>
      <c r="BB253" s="486"/>
      <c r="BC253" s="486"/>
      <c r="BD253" s="486"/>
      <c r="BE253" s="486"/>
      <c r="BF253" s="486"/>
      <c r="BG253" s="486"/>
      <c r="BH253" s="486"/>
      <c r="BI253" s="486"/>
      <c r="BJ253" s="486"/>
      <c r="BK253" s="486"/>
      <c r="BL253" s="486"/>
    </row>
    <row r="254" spans="1:64">
      <c r="A254" s="486" t="s">
        <v>570</v>
      </c>
      <c r="B254" s="486" t="s">
        <v>71</v>
      </c>
      <c r="C254" s="486" t="s">
        <v>287</v>
      </c>
      <c r="D254" s="486" t="s">
        <v>288</v>
      </c>
      <c r="E254" s="486" t="s">
        <v>67</v>
      </c>
      <c r="F254" s="486">
        <v>2012</v>
      </c>
      <c r="G254" s="486"/>
      <c r="H254" s="486">
        <v>245</v>
      </c>
      <c r="I254" s="486">
        <v>2</v>
      </c>
      <c r="J254" s="486"/>
      <c r="K254" s="486"/>
      <c r="L254" s="486" t="s">
        <v>66</v>
      </c>
      <c r="M254" s="486">
        <v>60</v>
      </c>
      <c r="N254" s="486">
        <v>1</v>
      </c>
      <c r="O254" s="486">
        <v>1000</v>
      </c>
      <c r="P254" s="486">
        <v>25</v>
      </c>
      <c r="Q254" s="486">
        <v>30</v>
      </c>
      <c r="R254" s="486">
        <v>8.17</v>
      </c>
      <c r="S254" s="486">
        <v>37.1</v>
      </c>
      <c r="T254" s="486">
        <v>8.74</v>
      </c>
      <c r="U254" s="486">
        <v>5.7</v>
      </c>
      <c r="V254" s="486">
        <v>-137.25</v>
      </c>
      <c r="W254" s="486">
        <v>-0.43</v>
      </c>
      <c r="X254" s="486">
        <v>1000</v>
      </c>
      <c r="Y254" s="486">
        <v>5.5</v>
      </c>
      <c r="Z254" s="486">
        <v>250</v>
      </c>
      <c r="AA254" s="486">
        <v>0.23</v>
      </c>
      <c r="AB254" s="486"/>
      <c r="AC254" s="486"/>
      <c r="AD254" s="486"/>
      <c r="AE254" s="486"/>
      <c r="AF254" s="486"/>
      <c r="AG254" s="486"/>
      <c r="AH254" s="486"/>
      <c r="AI254" s="486">
        <v>1000</v>
      </c>
      <c r="AJ254" s="486">
        <v>3</v>
      </c>
      <c r="AK254" s="486">
        <v>-0.7</v>
      </c>
      <c r="AL254" s="486">
        <v>3.92</v>
      </c>
      <c r="AM254" s="486">
        <v>1638</v>
      </c>
      <c r="AN254" s="486">
        <v>982</v>
      </c>
      <c r="AO254" s="486">
        <v>40</v>
      </c>
      <c r="AP254" s="486">
        <v>20</v>
      </c>
      <c r="AQ254" s="486">
        <v>1.609</v>
      </c>
      <c r="AR254" s="486">
        <v>243.4</v>
      </c>
      <c r="AS254" s="486">
        <v>1.46</v>
      </c>
      <c r="AT254" s="486"/>
      <c r="AU254" s="486"/>
      <c r="AV254" s="486"/>
      <c r="AW254" s="486"/>
      <c r="AX254" s="486"/>
      <c r="AY254" s="486"/>
      <c r="AZ254" s="486"/>
      <c r="BA254" s="486"/>
      <c r="BB254" s="486"/>
      <c r="BC254" s="486"/>
      <c r="BD254" s="486"/>
      <c r="BE254" s="486"/>
      <c r="BF254" s="486"/>
      <c r="BG254" s="486"/>
      <c r="BH254" s="486"/>
      <c r="BI254" s="486"/>
      <c r="BJ254" s="486"/>
      <c r="BK254" s="486"/>
      <c r="BL254" s="486"/>
    </row>
    <row r="255" spans="1:64">
      <c r="A255" s="486" t="s">
        <v>570</v>
      </c>
      <c r="B255" s="486" t="s">
        <v>71</v>
      </c>
      <c r="C255" s="486" t="s">
        <v>291</v>
      </c>
      <c r="D255" s="486" t="s">
        <v>292</v>
      </c>
      <c r="E255" s="486" t="s">
        <v>67</v>
      </c>
      <c r="F255" s="486">
        <v>2010</v>
      </c>
      <c r="G255" s="486"/>
      <c r="H255" s="486">
        <v>250</v>
      </c>
      <c r="I255" s="486">
        <v>2</v>
      </c>
      <c r="J255" s="486"/>
      <c r="K255" s="486"/>
      <c r="L255" s="486" t="s">
        <v>66</v>
      </c>
      <c r="M255" s="486">
        <v>60</v>
      </c>
      <c r="N255" s="486">
        <v>1</v>
      </c>
      <c r="O255" s="486">
        <v>1000</v>
      </c>
      <c r="P255" s="486">
        <v>25</v>
      </c>
      <c r="Q255" s="486">
        <v>30.1</v>
      </c>
      <c r="R255" s="486">
        <v>8.3000000000000007</v>
      </c>
      <c r="S255" s="486">
        <v>37.200000000000003</v>
      </c>
      <c r="T255" s="486">
        <v>8.8699999999999992</v>
      </c>
      <c r="U255" s="486">
        <v>5.8</v>
      </c>
      <c r="V255" s="486">
        <v>-136.47</v>
      </c>
      <c r="W255" s="486">
        <v>-0.43</v>
      </c>
      <c r="X255" s="486">
        <v>1000</v>
      </c>
      <c r="Y255" s="486">
        <v>5.5</v>
      </c>
      <c r="Z255" s="486">
        <v>250</v>
      </c>
      <c r="AA255" s="486">
        <v>0.22</v>
      </c>
      <c r="AB255" s="486"/>
      <c r="AC255" s="486"/>
      <c r="AD255" s="486"/>
      <c r="AE255" s="486"/>
      <c r="AF255" s="486"/>
      <c r="AG255" s="486"/>
      <c r="AH255" s="486"/>
      <c r="AI255" s="486">
        <v>1000</v>
      </c>
      <c r="AJ255" s="486">
        <v>3</v>
      </c>
      <c r="AK255" s="486">
        <v>-0.7</v>
      </c>
      <c r="AL255" s="486">
        <v>3.92</v>
      </c>
      <c r="AM255" s="486">
        <v>1638</v>
      </c>
      <c r="AN255" s="486">
        <v>982</v>
      </c>
      <c r="AO255" s="486">
        <v>40</v>
      </c>
      <c r="AP255" s="486">
        <v>19.2</v>
      </c>
      <c r="AQ255" s="486">
        <v>1.609</v>
      </c>
      <c r="AR255" s="486">
        <v>243.4</v>
      </c>
      <c r="AS255" s="486">
        <v>1.46</v>
      </c>
      <c r="AT255" s="486"/>
      <c r="AU255" s="486"/>
      <c r="AV255" s="486"/>
      <c r="AW255" s="486"/>
      <c r="AX255" s="486"/>
      <c r="AY255" s="486"/>
      <c r="AZ255" s="486"/>
      <c r="BA255" s="486"/>
      <c r="BB255" s="486"/>
      <c r="BC255" s="486"/>
      <c r="BD255" s="486"/>
      <c r="BE255" s="486"/>
      <c r="BF255" s="486"/>
      <c r="BG255" s="486"/>
      <c r="BH255" s="486"/>
      <c r="BI255" s="486"/>
      <c r="BJ255" s="486"/>
      <c r="BK255" s="486"/>
      <c r="BL255" s="486"/>
    </row>
    <row r="256" spans="1:64">
      <c r="A256" s="486" t="s">
        <v>570</v>
      </c>
      <c r="B256" s="486" t="s">
        <v>71</v>
      </c>
      <c r="C256" s="486" t="s">
        <v>156</v>
      </c>
      <c r="D256" s="486" t="s">
        <v>157</v>
      </c>
      <c r="E256" s="486" t="s">
        <v>67</v>
      </c>
      <c r="F256" s="486">
        <v>2012</v>
      </c>
      <c r="G256" s="486"/>
      <c r="H256" s="486">
        <v>250</v>
      </c>
      <c r="I256" s="486">
        <v>2</v>
      </c>
      <c r="J256" s="486"/>
      <c r="K256" s="486"/>
      <c r="L256" s="486" t="s">
        <v>15</v>
      </c>
      <c r="M256" s="486">
        <v>60</v>
      </c>
      <c r="N256" s="486">
        <v>1</v>
      </c>
      <c r="O256" s="486">
        <v>1000</v>
      </c>
      <c r="P256" s="486">
        <v>25</v>
      </c>
      <c r="Q256" s="486">
        <v>30.4</v>
      </c>
      <c r="R256" s="486">
        <v>8.2200000000000006</v>
      </c>
      <c r="S256" s="486">
        <v>37.5</v>
      </c>
      <c r="T256" s="486">
        <v>8.74</v>
      </c>
      <c r="U256" s="486">
        <v>6.1</v>
      </c>
      <c r="V256" s="486">
        <v>-148.44</v>
      </c>
      <c r="W256" s="486">
        <v>-0.45</v>
      </c>
      <c r="X256" s="486">
        <v>1200</v>
      </c>
      <c r="Y256" s="486">
        <v>5.5</v>
      </c>
      <c r="Z256" s="486">
        <v>300</v>
      </c>
      <c r="AA256" s="486">
        <v>0.21</v>
      </c>
      <c r="AB256" s="486"/>
      <c r="AC256" s="486"/>
      <c r="AD256" s="486"/>
      <c r="AE256" s="486"/>
      <c r="AF256" s="486"/>
      <c r="AG256" s="486"/>
      <c r="AH256" s="486"/>
      <c r="AI256" s="486">
        <v>1000</v>
      </c>
      <c r="AJ256" s="486">
        <v>3</v>
      </c>
      <c r="AK256" s="486">
        <v>-0.7</v>
      </c>
      <c r="AL256" s="486">
        <v>10.49</v>
      </c>
      <c r="AM256" s="486">
        <v>1638</v>
      </c>
      <c r="AN256" s="486">
        <v>982</v>
      </c>
      <c r="AO256" s="486">
        <v>40</v>
      </c>
      <c r="AP256" s="486">
        <v>20</v>
      </c>
      <c r="AQ256" s="486">
        <v>1.609</v>
      </c>
      <c r="AR256" s="486">
        <v>238.9</v>
      </c>
      <c r="AS256" s="486">
        <v>1.4330000000000001</v>
      </c>
      <c r="AT256" s="486"/>
      <c r="AU256" s="486"/>
      <c r="AV256" s="486"/>
      <c r="AW256" s="486"/>
      <c r="AX256" s="486"/>
      <c r="AY256" s="486"/>
      <c r="AZ256" s="486"/>
      <c r="BA256" s="486"/>
      <c r="BB256" s="486"/>
      <c r="BC256" s="486"/>
      <c r="BD256" s="486"/>
      <c r="BE256" s="486"/>
      <c r="BF256" s="486"/>
      <c r="BG256" s="486"/>
      <c r="BH256" s="486"/>
      <c r="BI256" s="486"/>
      <c r="BJ256" s="486"/>
      <c r="BK256" s="486"/>
      <c r="BL256" s="486"/>
    </row>
    <row r="257" spans="1:64">
      <c r="A257" s="486" t="s">
        <v>570</v>
      </c>
      <c r="B257" s="486" t="s">
        <v>71</v>
      </c>
      <c r="C257" s="486" t="s">
        <v>294</v>
      </c>
      <c r="D257" s="486" t="s">
        <v>295</v>
      </c>
      <c r="E257" s="486" t="s">
        <v>67</v>
      </c>
      <c r="F257" s="486">
        <v>2012</v>
      </c>
      <c r="G257" s="486"/>
      <c r="H257" s="486">
        <v>250</v>
      </c>
      <c r="I257" s="486">
        <v>2</v>
      </c>
      <c r="J257" s="486"/>
      <c r="K257" s="486"/>
      <c r="L257" s="486" t="s">
        <v>66</v>
      </c>
      <c r="M257" s="486">
        <v>60</v>
      </c>
      <c r="N257" s="486">
        <v>1</v>
      </c>
      <c r="O257" s="486">
        <v>1000</v>
      </c>
      <c r="P257" s="486">
        <v>25</v>
      </c>
      <c r="Q257" s="486">
        <v>30.1</v>
      </c>
      <c r="R257" s="486">
        <v>8.3000000000000007</v>
      </c>
      <c r="S257" s="486">
        <v>37.200000000000003</v>
      </c>
      <c r="T257" s="486">
        <v>8.8699999999999992</v>
      </c>
      <c r="U257" s="486">
        <v>5.8</v>
      </c>
      <c r="V257" s="486">
        <v>-138.1</v>
      </c>
      <c r="W257" s="486">
        <v>-0.43</v>
      </c>
      <c r="X257" s="486">
        <v>1000</v>
      </c>
      <c r="Y257" s="486">
        <v>5.5</v>
      </c>
      <c r="Z257" s="486">
        <v>250</v>
      </c>
      <c r="AA257" s="486">
        <v>0.22</v>
      </c>
      <c r="AB257" s="486"/>
      <c r="AC257" s="486"/>
      <c r="AD257" s="486"/>
      <c r="AE257" s="486"/>
      <c r="AF257" s="486"/>
      <c r="AG257" s="486"/>
      <c r="AH257" s="486"/>
      <c r="AI257" s="486">
        <v>1000</v>
      </c>
      <c r="AJ257" s="486">
        <v>3</v>
      </c>
      <c r="AK257" s="486">
        <v>-0.7</v>
      </c>
      <c r="AL257" s="486">
        <v>3.92</v>
      </c>
      <c r="AM257" s="486">
        <v>1638</v>
      </c>
      <c r="AN257" s="486">
        <v>982</v>
      </c>
      <c r="AO257" s="486">
        <v>40</v>
      </c>
      <c r="AP257" s="486">
        <v>20</v>
      </c>
      <c r="AQ257" s="486">
        <v>1.609</v>
      </c>
      <c r="AR257" s="486">
        <v>243.4</v>
      </c>
      <c r="AS257" s="486">
        <v>1.46</v>
      </c>
      <c r="AT257" s="486"/>
      <c r="AU257" s="486"/>
      <c r="AV257" s="486"/>
      <c r="AW257" s="486"/>
      <c r="AX257" s="486"/>
      <c r="AY257" s="486"/>
      <c r="AZ257" s="486"/>
      <c r="BA257" s="486"/>
      <c r="BB257" s="486"/>
      <c r="BC257" s="486"/>
      <c r="BD257" s="486"/>
      <c r="BE257" s="486"/>
      <c r="BF257" s="486"/>
      <c r="BG257" s="486"/>
      <c r="BH257" s="486"/>
      <c r="BI257" s="486"/>
      <c r="BJ257" s="486"/>
      <c r="BK257" s="486"/>
      <c r="BL257" s="486"/>
    </row>
    <row r="258" spans="1:64">
      <c r="A258" s="486" t="s">
        <v>570</v>
      </c>
      <c r="B258" s="486" t="s">
        <v>71</v>
      </c>
      <c r="C258" s="486" t="s">
        <v>158</v>
      </c>
      <c r="D258" s="486" t="s">
        <v>159</v>
      </c>
      <c r="E258" s="486" t="s">
        <v>67</v>
      </c>
      <c r="F258" s="486">
        <v>2012</v>
      </c>
      <c r="G258" s="486"/>
      <c r="H258" s="486">
        <v>255</v>
      </c>
      <c r="I258" s="486">
        <v>2</v>
      </c>
      <c r="J258" s="486"/>
      <c r="K258" s="486"/>
      <c r="L258" s="486" t="s">
        <v>15</v>
      </c>
      <c r="M258" s="486">
        <v>60</v>
      </c>
      <c r="N258" s="486">
        <v>1</v>
      </c>
      <c r="O258" s="486">
        <v>1000</v>
      </c>
      <c r="P258" s="486">
        <v>25</v>
      </c>
      <c r="Q258" s="486">
        <v>30.5</v>
      </c>
      <c r="R258" s="486">
        <v>8.35</v>
      </c>
      <c r="S258" s="486">
        <v>37.700000000000003</v>
      </c>
      <c r="T258" s="486">
        <v>8.8699999999999992</v>
      </c>
      <c r="U258" s="486">
        <v>6.2</v>
      </c>
      <c r="V258" s="486">
        <v>-149.24</v>
      </c>
      <c r="W258" s="486">
        <v>-0.45</v>
      </c>
      <c r="X258" s="486">
        <v>2000</v>
      </c>
      <c r="Y258" s="486">
        <v>5.5</v>
      </c>
      <c r="Z258" s="486">
        <v>300</v>
      </c>
      <c r="AA258" s="486">
        <v>0.22</v>
      </c>
      <c r="AB258" s="486"/>
      <c r="AC258" s="486"/>
      <c r="AD258" s="486"/>
      <c r="AE258" s="486"/>
      <c r="AF258" s="486"/>
      <c r="AG258" s="486"/>
      <c r="AH258" s="486"/>
      <c r="AI258" s="486">
        <v>1000</v>
      </c>
      <c r="AJ258" s="486">
        <v>3</v>
      </c>
      <c r="AK258" s="486">
        <v>-0.7</v>
      </c>
      <c r="AL258" s="486">
        <v>10.65</v>
      </c>
      <c r="AM258" s="486">
        <v>1638</v>
      </c>
      <c r="AN258" s="486">
        <v>982</v>
      </c>
      <c r="AO258" s="486">
        <v>40</v>
      </c>
      <c r="AP258" s="486">
        <v>20</v>
      </c>
      <c r="AQ258" s="486">
        <v>1.609</v>
      </c>
      <c r="AR258" s="486">
        <v>238.9</v>
      </c>
      <c r="AS258" s="486">
        <v>1.4330000000000001</v>
      </c>
      <c r="AT258" s="486"/>
      <c r="AU258" s="486"/>
      <c r="AV258" s="486"/>
      <c r="AW258" s="486"/>
      <c r="AX258" s="486"/>
      <c r="AY258" s="486"/>
      <c r="AZ258" s="486"/>
      <c r="BA258" s="486"/>
      <c r="BB258" s="486"/>
      <c r="BC258" s="486"/>
      <c r="BD258" s="486"/>
      <c r="BE258" s="486"/>
      <c r="BF258" s="486"/>
      <c r="BG258" s="486"/>
      <c r="BH258" s="486"/>
      <c r="BI258" s="486"/>
      <c r="BJ258" s="486"/>
      <c r="BK258" s="486"/>
      <c r="BL258" s="486"/>
    </row>
    <row r="259" spans="1:64">
      <c r="A259" s="486" t="s">
        <v>570</v>
      </c>
      <c r="B259" s="486" t="s">
        <v>71</v>
      </c>
      <c r="C259" s="486" t="s">
        <v>298</v>
      </c>
      <c r="D259" s="486" t="s">
        <v>299</v>
      </c>
      <c r="E259" s="486" t="s">
        <v>67</v>
      </c>
      <c r="F259" s="486">
        <v>2012</v>
      </c>
      <c r="G259" s="486"/>
      <c r="H259" s="486">
        <v>255</v>
      </c>
      <c r="I259" s="486">
        <v>2</v>
      </c>
      <c r="J259" s="486"/>
      <c r="K259" s="486"/>
      <c r="L259" s="486" t="s">
        <v>66</v>
      </c>
      <c r="M259" s="486">
        <v>60</v>
      </c>
      <c r="N259" s="486">
        <v>1</v>
      </c>
      <c r="O259" s="486">
        <v>1000</v>
      </c>
      <c r="P259" s="486">
        <v>25</v>
      </c>
      <c r="Q259" s="486">
        <v>30.2</v>
      </c>
      <c r="R259" s="486">
        <v>8.43</v>
      </c>
      <c r="S259" s="486">
        <v>37.4</v>
      </c>
      <c r="T259" s="486">
        <v>9</v>
      </c>
      <c r="U259" s="486">
        <v>6.3</v>
      </c>
      <c r="V259" s="486">
        <v>-130.6</v>
      </c>
      <c r="W259" s="486">
        <v>-0.43</v>
      </c>
      <c r="X259" s="486">
        <v>1000</v>
      </c>
      <c r="Y259" s="486">
        <v>5.5</v>
      </c>
      <c r="Z259" s="486">
        <v>250</v>
      </c>
      <c r="AA259" s="486">
        <v>0.23</v>
      </c>
      <c r="AB259" s="486"/>
      <c r="AC259" s="486"/>
      <c r="AD259" s="486"/>
      <c r="AE259" s="486"/>
      <c r="AF259" s="486"/>
      <c r="AG259" s="486"/>
      <c r="AH259" s="486"/>
      <c r="AI259" s="486">
        <v>1000</v>
      </c>
      <c r="AJ259" s="486">
        <v>3</v>
      </c>
      <c r="AK259" s="486">
        <v>-0.7</v>
      </c>
      <c r="AL259" s="486">
        <v>10.64</v>
      </c>
      <c r="AM259" s="486">
        <v>1638</v>
      </c>
      <c r="AN259" s="486">
        <v>982</v>
      </c>
      <c r="AO259" s="486">
        <v>40</v>
      </c>
      <c r="AP259" s="486">
        <v>20</v>
      </c>
      <c r="AQ259" s="486">
        <v>1.609</v>
      </c>
      <c r="AR259" s="486">
        <v>243.4</v>
      </c>
      <c r="AS259" s="486">
        <v>1.46</v>
      </c>
      <c r="AT259" s="486"/>
      <c r="AU259" s="486"/>
      <c r="AV259" s="486"/>
      <c r="AW259" s="486"/>
      <c r="AX259" s="486"/>
      <c r="AY259" s="486"/>
      <c r="AZ259" s="486"/>
      <c r="BA259" s="486"/>
      <c r="BB259" s="486"/>
      <c r="BC259" s="486"/>
      <c r="BD259" s="486"/>
      <c r="BE259" s="486"/>
      <c r="BF259" s="486"/>
      <c r="BG259" s="486"/>
      <c r="BH259" s="486"/>
      <c r="BI259" s="486"/>
      <c r="BJ259" s="486"/>
      <c r="BK259" s="486"/>
      <c r="BL259" s="486"/>
    </row>
    <row r="260" spans="1:64">
      <c r="A260" s="486" t="s">
        <v>570</v>
      </c>
      <c r="B260" s="486" t="s">
        <v>71</v>
      </c>
      <c r="C260" s="486" t="s">
        <v>160</v>
      </c>
      <c r="D260" s="486" t="s">
        <v>161</v>
      </c>
      <c r="E260" s="486" t="s">
        <v>67</v>
      </c>
      <c r="F260" s="486">
        <v>2012</v>
      </c>
      <c r="G260" s="486"/>
      <c r="H260" s="486">
        <v>255</v>
      </c>
      <c r="I260" s="486">
        <v>2</v>
      </c>
      <c r="J260" s="486"/>
      <c r="K260" s="486"/>
      <c r="L260" s="486" t="s">
        <v>15</v>
      </c>
      <c r="M260" s="486">
        <v>96</v>
      </c>
      <c r="N260" s="486">
        <v>1</v>
      </c>
      <c r="O260" s="486">
        <v>1000</v>
      </c>
      <c r="P260" s="486">
        <v>25</v>
      </c>
      <c r="Q260" s="486">
        <v>49</v>
      </c>
      <c r="R260" s="486">
        <v>5.21</v>
      </c>
      <c r="S260" s="486">
        <v>59.8</v>
      </c>
      <c r="T260" s="486">
        <v>5.55</v>
      </c>
      <c r="U260" s="486">
        <v>3.3</v>
      </c>
      <c r="V260" s="486">
        <v>-234.58</v>
      </c>
      <c r="W260" s="486">
        <v>-0.45</v>
      </c>
      <c r="X260" s="486">
        <v>3000</v>
      </c>
      <c r="Y260" s="486">
        <v>5.5</v>
      </c>
      <c r="Z260" s="486">
        <v>700</v>
      </c>
      <c r="AA260" s="486">
        <v>0.44</v>
      </c>
      <c r="AB260" s="486"/>
      <c r="AC260" s="486"/>
      <c r="AD260" s="486"/>
      <c r="AE260" s="486"/>
      <c r="AF260" s="486"/>
      <c r="AG260" s="486"/>
      <c r="AH260" s="486"/>
      <c r="AI260" s="486">
        <v>1000</v>
      </c>
      <c r="AJ260" s="486">
        <v>4</v>
      </c>
      <c r="AK260" s="486">
        <v>-0.7</v>
      </c>
      <c r="AL260" s="486">
        <v>6.59</v>
      </c>
      <c r="AM260" s="486">
        <v>1602</v>
      </c>
      <c r="AN260" s="486">
        <v>1061</v>
      </c>
      <c r="AO260" s="486">
        <v>40</v>
      </c>
      <c r="AP260" s="486">
        <v>21</v>
      </c>
      <c r="AQ260" s="486">
        <v>1.7</v>
      </c>
      <c r="AR260" s="486">
        <v>148.6</v>
      </c>
      <c r="AS260" s="486">
        <v>1.427</v>
      </c>
      <c r="AT260" s="486"/>
      <c r="AU260" s="486"/>
      <c r="AV260" s="486"/>
      <c r="AW260" s="486"/>
      <c r="AX260" s="486"/>
      <c r="AY260" s="486"/>
      <c r="AZ260" s="486"/>
      <c r="BA260" s="486"/>
      <c r="BB260" s="486"/>
      <c r="BC260" s="486"/>
      <c r="BD260" s="486"/>
      <c r="BE260" s="486"/>
      <c r="BF260" s="486"/>
      <c r="BG260" s="486"/>
      <c r="BH260" s="486"/>
      <c r="BI260" s="486"/>
      <c r="BJ260" s="486"/>
      <c r="BK260" s="486"/>
      <c r="BL260" s="486"/>
    </row>
    <row r="261" spans="1:64">
      <c r="A261" s="486" t="s">
        <v>570</v>
      </c>
      <c r="B261" s="486" t="s">
        <v>71</v>
      </c>
      <c r="C261" s="486" t="s">
        <v>162</v>
      </c>
      <c r="D261" s="486" t="s">
        <v>163</v>
      </c>
      <c r="E261" s="486" t="s">
        <v>67</v>
      </c>
      <c r="F261" s="486">
        <v>2011</v>
      </c>
      <c r="G261" s="486"/>
      <c r="H261" s="486">
        <v>255</v>
      </c>
      <c r="I261" s="486">
        <v>2</v>
      </c>
      <c r="J261" s="486"/>
      <c r="K261" s="486"/>
      <c r="L261" s="486" t="s">
        <v>15</v>
      </c>
      <c r="M261" s="486">
        <v>60</v>
      </c>
      <c r="N261" s="486">
        <v>1</v>
      </c>
      <c r="O261" s="486">
        <v>1000</v>
      </c>
      <c r="P261" s="486">
        <v>25</v>
      </c>
      <c r="Q261" s="486">
        <v>30.5</v>
      </c>
      <c r="R261" s="486">
        <v>8.35</v>
      </c>
      <c r="S261" s="486">
        <v>37.700000000000003</v>
      </c>
      <c r="T261" s="486">
        <v>8.8699999999999992</v>
      </c>
      <c r="U261" s="486">
        <v>5.3</v>
      </c>
      <c r="V261" s="486">
        <v>-145.69999999999999</v>
      </c>
      <c r="W261" s="486">
        <v>-0.45</v>
      </c>
      <c r="X261" s="486">
        <v>1200</v>
      </c>
      <c r="Y261" s="486">
        <v>5.5</v>
      </c>
      <c r="Z261" s="486">
        <v>300</v>
      </c>
      <c r="AA261" s="486">
        <v>0.22</v>
      </c>
      <c r="AB261" s="486"/>
      <c r="AC261" s="486"/>
      <c r="AD261" s="486"/>
      <c r="AE261" s="486"/>
      <c r="AF261" s="486"/>
      <c r="AG261" s="486"/>
      <c r="AH261" s="486"/>
      <c r="AI261" s="486">
        <v>1000</v>
      </c>
      <c r="AJ261" s="486">
        <v>3</v>
      </c>
      <c r="AK261" s="486">
        <v>-0.7</v>
      </c>
      <c r="AL261" s="486">
        <v>3.92</v>
      </c>
      <c r="AM261" s="486">
        <v>1638</v>
      </c>
      <c r="AN261" s="486">
        <v>982</v>
      </c>
      <c r="AO261" s="486">
        <v>40</v>
      </c>
      <c r="AP261" s="486">
        <v>19.2</v>
      </c>
      <c r="AQ261" s="486">
        <v>1.609</v>
      </c>
      <c r="AR261" s="486">
        <v>238.9</v>
      </c>
      <c r="AS261" s="486">
        <v>1.4330000000000001</v>
      </c>
      <c r="AT261" s="486"/>
      <c r="AU261" s="486"/>
      <c r="AV261" s="486"/>
      <c r="AW261" s="486"/>
      <c r="AX261" s="486"/>
      <c r="AY261" s="486"/>
      <c r="AZ261" s="486"/>
      <c r="BA261" s="486"/>
      <c r="BB261" s="486"/>
      <c r="BC261" s="486"/>
      <c r="BD261" s="486"/>
      <c r="BE261" s="486"/>
      <c r="BF261" s="486"/>
      <c r="BG261" s="486"/>
      <c r="BH261" s="486"/>
      <c r="BI261" s="486"/>
      <c r="BJ261" s="486"/>
      <c r="BK261" s="486"/>
      <c r="BL261" s="486"/>
    </row>
    <row r="262" spans="1:64">
      <c r="A262" s="486" t="s">
        <v>570</v>
      </c>
      <c r="B262" s="486" t="s">
        <v>71</v>
      </c>
      <c r="C262" s="486" t="s">
        <v>300</v>
      </c>
      <c r="D262" s="486" t="s">
        <v>301</v>
      </c>
      <c r="E262" s="486" t="s">
        <v>67</v>
      </c>
      <c r="F262" s="486">
        <v>2011</v>
      </c>
      <c r="G262" s="486"/>
      <c r="H262" s="486">
        <v>255</v>
      </c>
      <c r="I262" s="486">
        <v>2</v>
      </c>
      <c r="J262" s="486"/>
      <c r="K262" s="486"/>
      <c r="L262" s="486" t="s">
        <v>66</v>
      </c>
      <c r="M262" s="486">
        <v>60</v>
      </c>
      <c r="N262" s="486">
        <v>1</v>
      </c>
      <c r="O262" s="486">
        <v>1000</v>
      </c>
      <c r="P262" s="486">
        <v>25</v>
      </c>
      <c r="Q262" s="486">
        <v>30.2</v>
      </c>
      <c r="R262" s="486">
        <v>8.43</v>
      </c>
      <c r="S262" s="486">
        <v>37.4</v>
      </c>
      <c r="T262" s="486">
        <v>9</v>
      </c>
      <c r="U262" s="486">
        <v>6.3</v>
      </c>
      <c r="V262" s="486">
        <v>-140.38999999999999</v>
      </c>
      <c r="W262" s="486">
        <v>-0.43</v>
      </c>
      <c r="X262" s="486">
        <v>1000</v>
      </c>
      <c r="Y262" s="486">
        <v>5.5</v>
      </c>
      <c r="Z262" s="486">
        <v>250</v>
      </c>
      <c r="AA262" s="486">
        <v>0.23</v>
      </c>
      <c r="AB262" s="486"/>
      <c r="AC262" s="486"/>
      <c r="AD262" s="486"/>
      <c r="AE262" s="486"/>
      <c r="AF262" s="486"/>
      <c r="AG262" s="486"/>
      <c r="AH262" s="486"/>
      <c r="AI262" s="486">
        <v>1000</v>
      </c>
      <c r="AJ262" s="486">
        <v>3</v>
      </c>
      <c r="AK262" s="486">
        <v>-0.7</v>
      </c>
      <c r="AL262" s="486">
        <v>10.64</v>
      </c>
      <c r="AM262" s="486">
        <v>1638</v>
      </c>
      <c r="AN262" s="486">
        <v>982</v>
      </c>
      <c r="AO262" s="486">
        <v>40</v>
      </c>
      <c r="AP262" s="486">
        <v>19.2</v>
      </c>
      <c r="AQ262" s="486">
        <v>1.609</v>
      </c>
      <c r="AR262" s="486">
        <v>243.4</v>
      </c>
      <c r="AS262" s="486">
        <v>1.46</v>
      </c>
      <c r="AT262" s="486"/>
      <c r="AU262" s="486"/>
      <c r="AV262" s="486"/>
      <c r="AW262" s="486"/>
      <c r="AX262" s="486"/>
      <c r="AY262" s="486"/>
      <c r="AZ262" s="486"/>
      <c r="BA262" s="486"/>
      <c r="BB262" s="486"/>
      <c r="BC262" s="486"/>
      <c r="BD262" s="486"/>
      <c r="BE262" s="486"/>
      <c r="BF262" s="486"/>
      <c r="BG262" s="486"/>
      <c r="BH262" s="486"/>
      <c r="BI262" s="486"/>
      <c r="BJ262" s="486"/>
      <c r="BK262" s="486"/>
      <c r="BL262" s="486"/>
    </row>
    <row r="263" spans="1:64">
      <c r="A263" s="486" t="s">
        <v>570</v>
      </c>
      <c r="B263" s="486" t="s">
        <v>71</v>
      </c>
      <c r="C263" s="486" t="s">
        <v>304</v>
      </c>
      <c r="D263" s="486" t="s">
        <v>305</v>
      </c>
      <c r="E263" s="486" t="s">
        <v>67</v>
      </c>
      <c r="F263" s="486">
        <v>2010</v>
      </c>
      <c r="G263" s="486"/>
      <c r="H263" s="486">
        <v>260</v>
      </c>
      <c r="I263" s="486">
        <v>1.9</v>
      </c>
      <c r="J263" s="486"/>
      <c r="K263" s="486"/>
      <c r="L263" s="486" t="s">
        <v>66</v>
      </c>
      <c r="M263" s="486">
        <v>72</v>
      </c>
      <c r="N263" s="486">
        <v>1</v>
      </c>
      <c r="O263" s="486">
        <v>1000</v>
      </c>
      <c r="P263" s="486">
        <v>25</v>
      </c>
      <c r="Q263" s="486">
        <v>34.9</v>
      </c>
      <c r="R263" s="486">
        <v>7.45</v>
      </c>
      <c r="S263" s="486">
        <v>43.8</v>
      </c>
      <c r="T263" s="486">
        <v>8.0399999999999991</v>
      </c>
      <c r="U263" s="486">
        <v>5.2</v>
      </c>
      <c r="V263" s="486">
        <v>-156.02000000000001</v>
      </c>
      <c r="W263" s="486">
        <v>-0.43</v>
      </c>
      <c r="X263" s="486">
        <v>1200</v>
      </c>
      <c r="Y263" s="486">
        <v>5.5</v>
      </c>
      <c r="Z263" s="486">
        <v>300</v>
      </c>
      <c r="AA263" s="486">
        <v>0.39</v>
      </c>
      <c r="AB263" s="486"/>
      <c r="AC263" s="486"/>
      <c r="AD263" s="486"/>
      <c r="AE263" s="486"/>
      <c r="AF263" s="486"/>
      <c r="AG263" s="486"/>
      <c r="AH263" s="486"/>
      <c r="AI263" s="486">
        <v>1000</v>
      </c>
      <c r="AJ263" s="486">
        <v>3</v>
      </c>
      <c r="AK263" s="486">
        <v>-0.7</v>
      </c>
      <c r="AL263" s="486">
        <v>3.92</v>
      </c>
      <c r="AM263" s="486">
        <v>1954</v>
      </c>
      <c r="AN263" s="486">
        <v>982</v>
      </c>
      <c r="AO263" s="486">
        <v>40</v>
      </c>
      <c r="AP263" s="486">
        <v>27</v>
      </c>
      <c r="AQ263" s="486">
        <v>1.919</v>
      </c>
      <c r="AR263" s="486">
        <v>243.4</v>
      </c>
      <c r="AS263" s="486">
        <v>1.752</v>
      </c>
      <c r="AT263" s="486"/>
      <c r="AU263" s="486"/>
      <c r="AV263" s="486"/>
      <c r="AW263" s="486"/>
      <c r="AX263" s="486"/>
      <c r="AY263" s="486"/>
      <c r="AZ263" s="486"/>
      <c r="BA263" s="486"/>
      <c r="BB263" s="486"/>
      <c r="BC263" s="486"/>
      <c r="BD263" s="486"/>
      <c r="BE263" s="486"/>
      <c r="BF263" s="486"/>
      <c r="BG263" s="486"/>
      <c r="BH263" s="486"/>
      <c r="BI263" s="486"/>
      <c r="BJ263" s="486"/>
      <c r="BK263" s="486"/>
      <c r="BL263" s="486"/>
    </row>
    <row r="264" spans="1:64">
      <c r="A264" s="486" t="s">
        <v>570</v>
      </c>
      <c r="B264" s="486" t="s">
        <v>71</v>
      </c>
      <c r="C264" s="486" t="s">
        <v>164</v>
      </c>
      <c r="D264" s="486" t="s">
        <v>165</v>
      </c>
      <c r="E264" s="486" t="s">
        <v>67</v>
      </c>
      <c r="F264" s="486">
        <v>2012</v>
      </c>
      <c r="G264" s="486"/>
      <c r="H264" s="486">
        <v>260</v>
      </c>
      <c r="I264" s="486">
        <v>1.9</v>
      </c>
      <c r="J264" s="486"/>
      <c r="K264" s="486"/>
      <c r="L264" s="486" t="s">
        <v>15</v>
      </c>
      <c r="M264" s="486">
        <v>60</v>
      </c>
      <c r="N264" s="486">
        <v>1</v>
      </c>
      <c r="O264" s="486">
        <v>1000</v>
      </c>
      <c r="P264" s="486">
        <v>25</v>
      </c>
      <c r="Q264" s="486">
        <v>30.7</v>
      </c>
      <c r="R264" s="486">
        <v>8.48</v>
      </c>
      <c r="S264" s="486">
        <v>37.799999999999997</v>
      </c>
      <c r="T264" s="486">
        <v>8.99</v>
      </c>
      <c r="U264" s="486">
        <v>6.3</v>
      </c>
      <c r="V264" s="486">
        <v>-150.91999999999999</v>
      </c>
      <c r="W264" s="486">
        <v>-0.45</v>
      </c>
      <c r="X264" s="486">
        <v>1200</v>
      </c>
      <c r="Y264" s="486">
        <v>5.5</v>
      </c>
      <c r="Z264" s="486">
        <v>300</v>
      </c>
      <c r="AA264" s="486">
        <v>0.19</v>
      </c>
      <c r="AB264" s="486"/>
      <c r="AC264" s="486"/>
      <c r="AD264" s="486"/>
      <c r="AE264" s="486"/>
      <c r="AF264" s="486"/>
      <c r="AG264" s="486"/>
      <c r="AH264" s="486"/>
      <c r="AI264" s="486">
        <v>1000</v>
      </c>
      <c r="AJ264" s="486">
        <v>3</v>
      </c>
      <c r="AK264" s="486">
        <v>-0.7</v>
      </c>
      <c r="AL264" s="486">
        <v>10.94</v>
      </c>
      <c r="AM264" s="486">
        <v>1638</v>
      </c>
      <c r="AN264" s="486">
        <v>982</v>
      </c>
      <c r="AO264" s="486">
        <v>40</v>
      </c>
      <c r="AP264" s="486">
        <v>20</v>
      </c>
      <c r="AQ264" s="486">
        <v>1.609</v>
      </c>
      <c r="AR264" s="486">
        <v>238.9</v>
      </c>
      <c r="AS264" s="486">
        <v>1.4330000000000001</v>
      </c>
      <c r="AT264" s="486"/>
      <c r="AU264" s="486"/>
      <c r="AV264" s="486"/>
      <c r="AW264" s="486"/>
      <c r="AX264" s="486"/>
      <c r="AY264" s="486"/>
      <c r="AZ264" s="486"/>
      <c r="BA264" s="486"/>
      <c r="BB264" s="486"/>
      <c r="BC264" s="486"/>
      <c r="BD264" s="486"/>
      <c r="BE264" s="486"/>
      <c r="BF264" s="486"/>
      <c r="BG264" s="486"/>
      <c r="BH264" s="486"/>
      <c r="BI264" s="486"/>
      <c r="BJ264" s="486"/>
      <c r="BK264" s="486"/>
      <c r="BL264" s="486"/>
    </row>
    <row r="265" spans="1:64">
      <c r="A265" s="486" t="s">
        <v>570</v>
      </c>
      <c r="B265" s="486" t="s">
        <v>71</v>
      </c>
      <c r="C265" s="486" t="s">
        <v>306</v>
      </c>
      <c r="D265" s="486" t="s">
        <v>307</v>
      </c>
      <c r="E265" s="486" t="s">
        <v>67</v>
      </c>
      <c r="F265" s="486">
        <v>2012</v>
      </c>
      <c r="G265" s="486"/>
      <c r="H265" s="486">
        <v>260</v>
      </c>
      <c r="I265" s="486">
        <v>1.9</v>
      </c>
      <c r="J265" s="486"/>
      <c r="K265" s="486"/>
      <c r="L265" s="486" t="s">
        <v>66</v>
      </c>
      <c r="M265" s="486">
        <v>60</v>
      </c>
      <c r="N265" s="486">
        <v>1</v>
      </c>
      <c r="O265" s="486">
        <v>1000</v>
      </c>
      <c r="P265" s="486">
        <v>25</v>
      </c>
      <c r="Q265" s="486">
        <v>30.4</v>
      </c>
      <c r="R265" s="486">
        <v>8.56</v>
      </c>
      <c r="S265" s="486">
        <v>37.5</v>
      </c>
      <c r="T265" s="486">
        <v>9.1199999999999992</v>
      </c>
      <c r="U265" s="486">
        <v>6.3</v>
      </c>
      <c r="V265" s="486">
        <v>-132.57</v>
      </c>
      <c r="W265" s="486">
        <v>-0.43</v>
      </c>
      <c r="X265" s="486">
        <v>1000</v>
      </c>
      <c r="Y265" s="486">
        <v>5.5</v>
      </c>
      <c r="Z265" s="486">
        <v>250</v>
      </c>
      <c r="AA265" s="486">
        <v>0.2</v>
      </c>
      <c r="AB265" s="486"/>
      <c r="AC265" s="486"/>
      <c r="AD265" s="486"/>
      <c r="AE265" s="486"/>
      <c r="AF265" s="486"/>
      <c r="AG265" s="486"/>
      <c r="AH265" s="486"/>
      <c r="AI265" s="486">
        <v>1000</v>
      </c>
      <c r="AJ265" s="486">
        <v>3</v>
      </c>
      <c r="AK265" s="486">
        <v>-0.7</v>
      </c>
      <c r="AL265" s="486">
        <v>10.64</v>
      </c>
      <c r="AM265" s="486">
        <v>1638</v>
      </c>
      <c r="AN265" s="486">
        <v>982</v>
      </c>
      <c r="AO265" s="486">
        <v>40</v>
      </c>
      <c r="AP265" s="486">
        <v>20</v>
      </c>
      <c r="AQ265" s="486">
        <v>1.609</v>
      </c>
      <c r="AR265" s="486">
        <v>243.4</v>
      </c>
      <c r="AS265" s="486">
        <v>1.46</v>
      </c>
      <c r="AT265" s="486"/>
      <c r="AU265" s="486"/>
      <c r="AV265" s="486"/>
      <c r="AW265" s="486"/>
      <c r="AX265" s="486"/>
      <c r="AY265" s="486"/>
      <c r="AZ265" s="486"/>
      <c r="BA265" s="486"/>
      <c r="BB265" s="486"/>
      <c r="BC265" s="486"/>
      <c r="BD265" s="486"/>
      <c r="BE265" s="486"/>
      <c r="BF265" s="486"/>
      <c r="BG265" s="486"/>
      <c r="BH265" s="486"/>
      <c r="BI265" s="486"/>
      <c r="BJ265" s="486"/>
      <c r="BK265" s="486"/>
      <c r="BL265" s="486"/>
    </row>
    <row r="266" spans="1:64">
      <c r="A266" s="486" t="s">
        <v>570</v>
      </c>
      <c r="B266" s="486" t="s">
        <v>71</v>
      </c>
      <c r="C266" s="486" t="s">
        <v>166</v>
      </c>
      <c r="D266" s="486" t="s">
        <v>167</v>
      </c>
      <c r="E266" s="486" t="s">
        <v>67</v>
      </c>
      <c r="F266" s="486">
        <v>2012</v>
      </c>
      <c r="G266" s="486"/>
      <c r="H266" s="486">
        <v>260</v>
      </c>
      <c r="I266" s="486">
        <v>1.9</v>
      </c>
      <c r="J266" s="486"/>
      <c r="K266" s="486"/>
      <c r="L266" s="486" t="s">
        <v>15</v>
      </c>
      <c r="M266" s="486">
        <v>96</v>
      </c>
      <c r="N266" s="486">
        <v>1</v>
      </c>
      <c r="O266" s="486">
        <v>1000</v>
      </c>
      <c r="P266" s="486">
        <v>25</v>
      </c>
      <c r="Q266" s="486">
        <v>49.3</v>
      </c>
      <c r="R266" s="486">
        <v>5.27</v>
      </c>
      <c r="S266" s="486">
        <v>60</v>
      </c>
      <c r="T266" s="486">
        <v>5.62</v>
      </c>
      <c r="U266" s="486">
        <v>3.3</v>
      </c>
      <c r="V266" s="486">
        <v>-234.56</v>
      </c>
      <c r="W266" s="486">
        <v>-0.45</v>
      </c>
      <c r="X266" s="486">
        <v>3000</v>
      </c>
      <c r="Y266" s="486">
        <v>5.5</v>
      </c>
      <c r="Z266" s="486">
        <v>700</v>
      </c>
      <c r="AA266" s="486">
        <v>0.42</v>
      </c>
      <c r="AB266" s="486"/>
      <c r="AC266" s="486"/>
      <c r="AD266" s="486"/>
      <c r="AE266" s="486"/>
      <c r="AF266" s="486"/>
      <c r="AG266" s="486"/>
      <c r="AH266" s="486"/>
      <c r="AI266" s="486">
        <v>1000</v>
      </c>
      <c r="AJ266" s="486">
        <v>4</v>
      </c>
      <c r="AK266" s="486">
        <v>-0.7</v>
      </c>
      <c r="AL266" s="486">
        <v>6.59</v>
      </c>
      <c r="AM266" s="486">
        <v>1602</v>
      </c>
      <c r="AN266" s="486">
        <v>1061</v>
      </c>
      <c r="AO266" s="486">
        <v>40</v>
      </c>
      <c r="AP266" s="486">
        <v>21</v>
      </c>
      <c r="AQ266" s="486">
        <v>1.7</v>
      </c>
      <c r="AR266" s="486">
        <v>148.6</v>
      </c>
      <c r="AS266" s="486">
        <v>1.427</v>
      </c>
      <c r="AT266" s="486"/>
      <c r="AU266" s="486"/>
      <c r="AV266" s="486"/>
      <c r="AW266" s="486"/>
      <c r="AX266" s="486"/>
      <c r="AY266" s="486"/>
      <c r="AZ266" s="486"/>
      <c r="BA266" s="486"/>
      <c r="BB266" s="486"/>
      <c r="BC266" s="486"/>
      <c r="BD266" s="486"/>
      <c r="BE266" s="486"/>
      <c r="BF266" s="486"/>
      <c r="BG266" s="486"/>
      <c r="BH266" s="486"/>
      <c r="BI266" s="486"/>
      <c r="BJ266" s="486"/>
      <c r="BK266" s="486"/>
      <c r="BL266" s="486"/>
    </row>
    <row r="267" spans="1:64">
      <c r="A267" s="486" t="s">
        <v>570</v>
      </c>
      <c r="B267" s="486" t="s">
        <v>71</v>
      </c>
      <c r="C267" s="486" t="s">
        <v>168</v>
      </c>
      <c r="D267" s="486" t="s">
        <v>169</v>
      </c>
      <c r="E267" s="486" t="s">
        <v>67</v>
      </c>
      <c r="F267" s="486">
        <v>2011</v>
      </c>
      <c r="G267" s="486"/>
      <c r="H267" s="486">
        <v>260</v>
      </c>
      <c r="I267" s="486">
        <v>2</v>
      </c>
      <c r="J267" s="486"/>
      <c r="K267" s="486"/>
      <c r="L267" s="486" t="s">
        <v>15</v>
      </c>
      <c r="M267" s="486">
        <v>60</v>
      </c>
      <c r="N267" s="486">
        <v>1</v>
      </c>
      <c r="O267" s="486">
        <v>1000</v>
      </c>
      <c r="P267" s="486">
        <v>25</v>
      </c>
      <c r="Q267" s="486">
        <v>30.7</v>
      </c>
      <c r="R267" s="486">
        <v>8.48</v>
      </c>
      <c r="S267" s="486">
        <v>37.799999999999997</v>
      </c>
      <c r="T267" s="486">
        <v>8.99</v>
      </c>
      <c r="U267" s="486">
        <v>6.3</v>
      </c>
      <c r="V267" s="486">
        <v>-150.91999999999999</v>
      </c>
      <c r="W267" s="486">
        <v>-0.45</v>
      </c>
      <c r="X267" s="486">
        <v>1200</v>
      </c>
      <c r="Y267" s="486">
        <v>5.5</v>
      </c>
      <c r="Z267" s="486">
        <v>300</v>
      </c>
      <c r="AA267" s="486">
        <v>0.19</v>
      </c>
      <c r="AB267" s="486"/>
      <c r="AC267" s="486"/>
      <c r="AD267" s="486"/>
      <c r="AE267" s="486"/>
      <c r="AF267" s="486"/>
      <c r="AG267" s="486"/>
      <c r="AH267" s="486"/>
      <c r="AI267" s="486">
        <v>1000</v>
      </c>
      <c r="AJ267" s="486">
        <v>3</v>
      </c>
      <c r="AK267" s="486">
        <v>-0.7</v>
      </c>
      <c r="AL267" s="486">
        <v>10.94</v>
      </c>
      <c r="AM267" s="486">
        <v>1638</v>
      </c>
      <c r="AN267" s="486">
        <v>982</v>
      </c>
      <c r="AO267" s="486">
        <v>40</v>
      </c>
      <c r="AP267" s="486">
        <v>19.2</v>
      </c>
      <c r="AQ267" s="486">
        <v>1.609</v>
      </c>
      <c r="AR267" s="486">
        <v>238.9</v>
      </c>
      <c r="AS267" s="486">
        <v>1.4330000000000001</v>
      </c>
      <c r="AT267" s="486"/>
      <c r="AU267" s="486"/>
      <c r="AV267" s="486"/>
      <c r="AW267" s="486"/>
      <c r="AX267" s="486"/>
      <c r="AY267" s="486"/>
      <c r="AZ267" s="486"/>
      <c r="BA267" s="486"/>
      <c r="BB267" s="486"/>
      <c r="BC267" s="486"/>
      <c r="BD267" s="486"/>
      <c r="BE267" s="486"/>
      <c r="BF267" s="486"/>
      <c r="BG267" s="486"/>
      <c r="BH267" s="486"/>
      <c r="BI267" s="486"/>
      <c r="BJ267" s="486"/>
      <c r="BK267" s="486"/>
      <c r="BL267" s="486"/>
    </row>
    <row r="268" spans="1:64">
      <c r="A268" s="486" t="s">
        <v>570</v>
      </c>
      <c r="B268" s="486" t="s">
        <v>71</v>
      </c>
      <c r="C268" s="486" t="s">
        <v>308</v>
      </c>
      <c r="D268" s="486" t="s">
        <v>309</v>
      </c>
      <c r="E268" s="486" t="s">
        <v>67</v>
      </c>
      <c r="F268" s="486">
        <v>2011</v>
      </c>
      <c r="G268" s="486"/>
      <c r="H268" s="486">
        <v>260</v>
      </c>
      <c r="I268" s="486">
        <v>1.9</v>
      </c>
      <c r="J268" s="486"/>
      <c r="K268" s="486"/>
      <c r="L268" s="486" t="s">
        <v>66</v>
      </c>
      <c r="M268" s="486">
        <v>60</v>
      </c>
      <c r="N268" s="486">
        <v>1</v>
      </c>
      <c r="O268" s="486">
        <v>1000</v>
      </c>
      <c r="P268" s="486">
        <v>25</v>
      </c>
      <c r="Q268" s="486">
        <v>30.4</v>
      </c>
      <c r="R268" s="486">
        <v>8.56</v>
      </c>
      <c r="S268" s="486">
        <v>37.5</v>
      </c>
      <c r="T268" s="486">
        <v>9.1199999999999992</v>
      </c>
      <c r="U268" s="486">
        <v>6.3</v>
      </c>
      <c r="V268" s="486">
        <v>-141.69</v>
      </c>
      <c r="W268" s="486">
        <v>-0.43</v>
      </c>
      <c r="X268" s="486">
        <v>2000</v>
      </c>
      <c r="Y268" s="486">
        <v>5.5</v>
      </c>
      <c r="Z268" s="486">
        <v>250</v>
      </c>
      <c r="AA268" s="486">
        <v>0.2</v>
      </c>
      <c r="AB268" s="486"/>
      <c r="AC268" s="486"/>
      <c r="AD268" s="486"/>
      <c r="AE268" s="486"/>
      <c r="AF268" s="486"/>
      <c r="AG268" s="486"/>
      <c r="AH268" s="486"/>
      <c r="AI268" s="486">
        <v>1000</v>
      </c>
      <c r="AJ268" s="486">
        <v>3</v>
      </c>
      <c r="AK268" s="486">
        <v>-0.7</v>
      </c>
      <c r="AL268" s="486">
        <v>10.64</v>
      </c>
      <c r="AM268" s="486">
        <v>1638</v>
      </c>
      <c r="AN268" s="486">
        <v>982</v>
      </c>
      <c r="AO268" s="486">
        <v>40</v>
      </c>
      <c r="AP268" s="486">
        <v>19.2</v>
      </c>
      <c r="AQ268" s="486">
        <v>1.609</v>
      </c>
      <c r="AR268" s="486">
        <v>243.4</v>
      </c>
      <c r="AS268" s="486">
        <v>1.46</v>
      </c>
      <c r="AT268" s="486"/>
      <c r="AU268" s="486"/>
      <c r="AV268" s="486"/>
      <c r="AW268" s="486"/>
      <c r="AX268" s="486"/>
      <c r="AY268" s="486"/>
      <c r="AZ268" s="486"/>
      <c r="BA268" s="486"/>
      <c r="BB268" s="486"/>
      <c r="BC268" s="486"/>
      <c r="BD268" s="486"/>
      <c r="BE268" s="486"/>
      <c r="BF268" s="486"/>
      <c r="BG268" s="486"/>
      <c r="BH268" s="486"/>
      <c r="BI268" s="486"/>
      <c r="BJ268" s="486"/>
      <c r="BK268" s="486"/>
      <c r="BL268" s="486"/>
    </row>
    <row r="269" spans="1:64">
      <c r="A269" s="486" t="s">
        <v>570</v>
      </c>
      <c r="B269" s="486" t="s">
        <v>71</v>
      </c>
      <c r="C269" s="486" t="s">
        <v>312</v>
      </c>
      <c r="D269" s="486" t="s">
        <v>313</v>
      </c>
      <c r="E269" s="486" t="s">
        <v>67</v>
      </c>
      <c r="F269" s="486">
        <v>2010</v>
      </c>
      <c r="G269" s="486"/>
      <c r="H269" s="486">
        <v>265</v>
      </c>
      <c r="I269" s="486">
        <v>1.9</v>
      </c>
      <c r="J269" s="486"/>
      <c r="K269" s="486"/>
      <c r="L269" s="486" t="s">
        <v>66</v>
      </c>
      <c r="M269" s="486">
        <v>72</v>
      </c>
      <c r="N269" s="486">
        <v>1</v>
      </c>
      <c r="O269" s="486">
        <v>1000</v>
      </c>
      <c r="P269" s="486">
        <v>25</v>
      </c>
      <c r="Q269" s="486">
        <v>35.1</v>
      </c>
      <c r="R269" s="486">
        <v>7.55</v>
      </c>
      <c r="S269" s="486">
        <v>43.9</v>
      </c>
      <c r="T269" s="486">
        <v>8.1</v>
      </c>
      <c r="U269" s="486">
        <v>5.3</v>
      </c>
      <c r="V269" s="486">
        <v>-158.58000000000001</v>
      </c>
      <c r="W269" s="486">
        <v>-0.43</v>
      </c>
      <c r="X269" s="486">
        <v>1200</v>
      </c>
      <c r="Y269" s="486">
        <v>5.5</v>
      </c>
      <c r="Z269" s="486">
        <v>300</v>
      </c>
      <c r="AA269" s="486">
        <v>0.35</v>
      </c>
      <c r="AB269" s="486"/>
      <c r="AC269" s="486"/>
      <c r="AD269" s="486"/>
      <c r="AE269" s="486"/>
      <c r="AF269" s="486"/>
      <c r="AG269" s="486"/>
      <c r="AH269" s="486"/>
      <c r="AI269" s="486">
        <v>1000</v>
      </c>
      <c r="AJ269" s="486">
        <v>3</v>
      </c>
      <c r="AK269" s="486">
        <v>-0.7</v>
      </c>
      <c r="AL269" s="486">
        <v>3.92</v>
      </c>
      <c r="AM269" s="486">
        <v>1954</v>
      </c>
      <c r="AN269" s="486">
        <v>982</v>
      </c>
      <c r="AO269" s="486">
        <v>40</v>
      </c>
      <c r="AP269" s="486">
        <v>27</v>
      </c>
      <c r="AQ269" s="486">
        <v>1.919</v>
      </c>
      <c r="AR269" s="486">
        <v>243.4</v>
      </c>
      <c r="AS269" s="486">
        <v>1.752</v>
      </c>
      <c r="AT269" s="486"/>
      <c r="AU269" s="486"/>
      <c r="AV269" s="486"/>
      <c r="AW269" s="486"/>
      <c r="AX269" s="486"/>
      <c r="AY269" s="486"/>
      <c r="AZ269" s="486"/>
      <c r="BA269" s="486"/>
      <c r="BB269" s="486"/>
      <c r="BC269" s="486"/>
      <c r="BD269" s="486"/>
      <c r="BE269" s="486"/>
      <c r="BF269" s="486"/>
      <c r="BG269" s="486"/>
      <c r="BH269" s="486"/>
      <c r="BI269" s="486"/>
      <c r="BJ269" s="486"/>
      <c r="BK269" s="486"/>
      <c r="BL269" s="486"/>
    </row>
    <row r="270" spans="1:64">
      <c r="A270" s="486" t="s">
        <v>570</v>
      </c>
      <c r="B270" s="486" t="s">
        <v>71</v>
      </c>
      <c r="C270" s="486" t="s">
        <v>314</v>
      </c>
      <c r="D270" s="486" t="s">
        <v>315</v>
      </c>
      <c r="E270" s="486" t="s">
        <v>67</v>
      </c>
      <c r="F270" s="486">
        <v>2010</v>
      </c>
      <c r="G270" s="486"/>
      <c r="H270" s="486">
        <v>270</v>
      </c>
      <c r="I270" s="486">
        <v>1.9</v>
      </c>
      <c r="J270" s="486"/>
      <c r="K270" s="486"/>
      <c r="L270" s="486" t="s">
        <v>66</v>
      </c>
      <c r="M270" s="486">
        <v>72</v>
      </c>
      <c r="N270" s="486">
        <v>1</v>
      </c>
      <c r="O270" s="486">
        <v>1000</v>
      </c>
      <c r="P270" s="486">
        <v>25</v>
      </c>
      <c r="Q270" s="486">
        <v>35.299999999999997</v>
      </c>
      <c r="R270" s="486">
        <v>7.65</v>
      </c>
      <c r="S270" s="486">
        <v>44.1</v>
      </c>
      <c r="T270" s="486">
        <v>8.19</v>
      </c>
      <c r="U270" s="486">
        <v>5.3</v>
      </c>
      <c r="V270" s="486">
        <v>-158.97999999999999</v>
      </c>
      <c r="W270" s="486">
        <v>-0.43</v>
      </c>
      <c r="X270" s="486">
        <v>1400</v>
      </c>
      <c r="Y270" s="486">
        <v>5.5</v>
      </c>
      <c r="Z270" s="486">
        <v>350</v>
      </c>
      <c r="AA270" s="486">
        <v>0.34</v>
      </c>
      <c r="AB270" s="486"/>
      <c r="AC270" s="486"/>
      <c r="AD270" s="486"/>
      <c r="AE270" s="486"/>
      <c r="AF270" s="486"/>
      <c r="AG270" s="486"/>
      <c r="AH270" s="486"/>
      <c r="AI270" s="486">
        <v>1000</v>
      </c>
      <c r="AJ270" s="486">
        <v>3</v>
      </c>
      <c r="AK270" s="486">
        <v>-0.7</v>
      </c>
      <c r="AL270" s="486">
        <v>3.92</v>
      </c>
      <c r="AM270" s="486">
        <v>1954</v>
      </c>
      <c r="AN270" s="486">
        <v>982</v>
      </c>
      <c r="AO270" s="486">
        <v>40</v>
      </c>
      <c r="AP270" s="486">
        <v>27</v>
      </c>
      <c r="AQ270" s="486">
        <v>1.919</v>
      </c>
      <c r="AR270" s="486">
        <v>243.4</v>
      </c>
      <c r="AS270" s="486">
        <v>1.752</v>
      </c>
      <c r="AT270" s="486"/>
      <c r="AU270" s="486"/>
      <c r="AV270" s="486"/>
      <c r="AW270" s="486"/>
      <c r="AX270" s="486"/>
      <c r="AY270" s="486"/>
      <c r="AZ270" s="486"/>
      <c r="BA270" s="486"/>
      <c r="BB270" s="486"/>
      <c r="BC270" s="486"/>
      <c r="BD270" s="486"/>
      <c r="BE270" s="486"/>
      <c r="BF270" s="486"/>
      <c r="BG270" s="486"/>
      <c r="BH270" s="486"/>
      <c r="BI270" s="486"/>
      <c r="BJ270" s="486"/>
      <c r="BK270" s="486"/>
      <c r="BL270" s="486"/>
    </row>
    <row r="271" spans="1:64">
      <c r="A271" s="486" t="s">
        <v>570</v>
      </c>
      <c r="B271" s="486" t="s">
        <v>71</v>
      </c>
      <c r="C271" s="486" t="s">
        <v>316</v>
      </c>
      <c r="D271" s="486" t="s">
        <v>317</v>
      </c>
      <c r="E271" s="486" t="s">
        <v>67</v>
      </c>
      <c r="F271" s="486">
        <v>2010</v>
      </c>
      <c r="G271" s="486"/>
      <c r="H271" s="486">
        <v>275</v>
      </c>
      <c r="I271" s="486">
        <v>1.8</v>
      </c>
      <c r="J271" s="486"/>
      <c r="K271" s="486"/>
      <c r="L271" s="486" t="s">
        <v>66</v>
      </c>
      <c r="M271" s="486">
        <v>72</v>
      </c>
      <c r="N271" s="486">
        <v>1</v>
      </c>
      <c r="O271" s="486">
        <v>1000</v>
      </c>
      <c r="P271" s="486">
        <v>25</v>
      </c>
      <c r="Q271" s="486">
        <v>35.5</v>
      </c>
      <c r="R271" s="486">
        <v>7.76</v>
      </c>
      <c r="S271" s="486">
        <v>44.1</v>
      </c>
      <c r="T271" s="486">
        <v>8.31</v>
      </c>
      <c r="U271" s="486">
        <v>5.4</v>
      </c>
      <c r="V271" s="486">
        <v>-160.94</v>
      </c>
      <c r="W271" s="486">
        <v>-0.43</v>
      </c>
      <c r="X271" s="486">
        <v>1200</v>
      </c>
      <c r="Y271" s="486">
        <v>5.5</v>
      </c>
      <c r="Z271" s="486">
        <v>300</v>
      </c>
      <c r="AA271" s="486">
        <v>0.3</v>
      </c>
      <c r="AB271" s="486"/>
      <c r="AC271" s="486"/>
      <c r="AD271" s="486"/>
      <c r="AE271" s="486"/>
      <c r="AF271" s="486"/>
      <c r="AG271" s="486"/>
      <c r="AH271" s="486"/>
      <c r="AI271" s="486">
        <v>1000</v>
      </c>
      <c r="AJ271" s="486">
        <v>3</v>
      </c>
      <c r="AK271" s="486">
        <v>-0.7</v>
      </c>
      <c r="AL271" s="486">
        <v>3.92</v>
      </c>
      <c r="AM271" s="486">
        <v>1954</v>
      </c>
      <c r="AN271" s="486">
        <v>982</v>
      </c>
      <c r="AO271" s="486">
        <v>40</v>
      </c>
      <c r="AP271" s="486">
        <v>27</v>
      </c>
      <c r="AQ271" s="486">
        <v>1.919</v>
      </c>
      <c r="AR271" s="486">
        <v>243.4</v>
      </c>
      <c r="AS271" s="486">
        <v>1.752</v>
      </c>
      <c r="AT271" s="486"/>
      <c r="AU271" s="486"/>
      <c r="AV271" s="486"/>
      <c r="AW271" s="486"/>
      <c r="AX271" s="486"/>
      <c r="AY271" s="486"/>
      <c r="AZ271" s="486"/>
      <c r="BA271" s="486"/>
      <c r="BB271" s="486"/>
      <c r="BC271" s="486"/>
      <c r="BD271" s="486"/>
      <c r="BE271" s="486"/>
      <c r="BF271" s="486"/>
      <c r="BG271" s="486"/>
      <c r="BH271" s="486"/>
      <c r="BI271" s="486"/>
      <c r="BJ271" s="486"/>
      <c r="BK271" s="486"/>
      <c r="BL271" s="486"/>
    </row>
    <row r="272" spans="1:64">
      <c r="A272" s="486" t="s">
        <v>570</v>
      </c>
      <c r="B272" s="486" t="s">
        <v>71</v>
      </c>
      <c r="C272" s="486" t="s">
        <v>318</v>
      </c>
      <c r="D272" s="486" t="s">
        <v>319</v>
      </c>
      <c r="E272" s="486" t="s">
        <v>67</v>
      </c>
      <c r="F272" s="486">
        <v>2010</v>
      </c>
      <c r="G272" s="486"/>
      <c r="H272" s="486">
        <v>280</v>
      </c>
      <c r="I272" s="486">
        <v>1.8</v>
      </c>
      <c r="J272" s="486"/>
      <c r="K272" s="486"/>
      <c r="L272" s="486" t="s">
        <v>66</v>
      </c>
      <c r="M272" s="486">
        <v>72</v>
      </c>
      <c r="N272" s="486">
        <v>1</v>
      </c>
      <c r="O272" s="486">
        <v>1000</v>
      </c>
      <c r="P272" s="486">
        <v>25</v>
      </c>
      <c r="Q272" s="486">
        <v>35.6</v>
      </c>
      <c r="R272" s="486">
        <v>7.86</v>
      </c>
      <c r="S272" s="486">
        <v>44.2</v>
      </c>
      <c r="T272" s="486">
        <v>8.42</v>
      </c>
      <c r="U272" s="486">
        <v>5.5</v>
      </c>
      <c r="V272" s="486">
        <v>-161.51</v>
      </c>
      <c r="W272" s="486">
        <v>-0.43</v>
      </c>
      <c r="X272" s="486">
        <v>1200</v>
      </c>
      <c r="Y272" s="486">
        <v>5.5</v>
      </c>
      <c r="Z272" s="486">
        <v>300</v>
      </c>
      <c r="AA272" s="486">
        <v>0.3</v>
      </c>
      <c r="AB272" s="486"/>
      <c r="AC272" s="486"/>
      <c r="AD272" s="486"/>
      <c r="AE272" s="486"/>
      <c r="AF272" s="486"/>
      <c r="AG272" s="486"/>
      <c r="AH272" s="486"/>
      <c r="AI272" s="486">
        <v>1000</v>
      </c>
      <c r="AJ272" s="486">
        <v>3</v>
      </c>
      <c r="AK272" s="486">
        <v>-0.7</v>
      </c>
      <c r="AL272" s="486">
        <v>3.92</v>
      </c>
      <c r="AM272" s="486">
        <v>1954</v>
      </c>
      <c r="AN272" s="486">
        <v>982</v>
      </c>
      <c r="AO272" s="486">
        <v>40</v>
      </c>
      <c r="AP272" s="486">
        <v>27</v>
      </c>
      <c r="AQ272" s="486">
        <v>1.919</v>
      </c>
      <c r="AR272" s="486">
        <v>243.4</v>
      </c>
      <c r="AS272" s="486">
        <v>1.752</v>
      </c>
      <c r="AT272" s="486"/>
      <c r="AU272" s="486"/>
      <c r="AV272" s="486"/>
      <c r="AW272" s="486"/>
      <c r="AX272" s="486"/>
      <c r="AY272" s="486"/>
      <c r="AZ272" s="486"/>
      <c r="BA272" s="486"/>
      <c r="BB272" s="486"/>
      <c r="BC272" s="486"/>
      <c r="BD272" s="486"/>
      <c r="BE272" s="486"/>
      <c r="BF272" s="486"/>
      <c r="BG272" s="486"/>
      <c r="BH272" s="486"/>
      <c r="BI272" s="486"/>
      <c r="BJ272" s="486"/>
      <c r="BK272" s="486"/>
      <c r="BL272" s="486"/>
    </row>
    <row r="273" spans="1:64">
      <c r="A273" s="486" t="s">
        <v>570</v>
      </c>
      <c r="B273" s="486" t="s">
        <v>71</v>
      </c>
      <c r="C273" s="486" t="s">
        <v>320</v>
      </c>
      <c r="D273" s="486" t="s">
        <v>321</v>
      </c>
      <c r="E273" s="486" t="s">
        <v>67</v>
      </c>
      <c r="F273" s="486">
        <v>2010</v>
      </c>
      <c r="G273" s="486"/>
      <c r="H273" s="486">
        <v>285</v>
      </c>
      <c r="I273" s="486">
        <v>1.8</v>
      </c>
      <c r="J273" s="486"/>
      <c r="K273" s="486"/>
      <c r="L273" s="486" t="s">
        <v>66</v>
      </c>
      <c r="M273" s="486">
        <v>72</v>
      </c>
      <c r="N273" s="486">
        <v>1</v>
      </c>
      <c r="O273" s="486">
        <v>1000</v>
      </c>
      <c r="P273" s="486">
        <v>25</v>
      </c>
      <c r="Q273" s="486">
        <v>35.799999999999997</v>
      </c>
      <c r="R273" s="486">
        <v>7.96</v>
      </c>
      <c r="S273" s="486">
        <v>44.3</v>
      </c>
      <c r="T273" s="486">
        <v>8.5299999999999994</v>
      </c>
      <c r="U273" s="486">
        <v>5.5</v>
      </c>
      <c r="V273" s="486">
        <v>-162.22</v>
      </c>
      <c r="W273" s="486">
        <v>-0.43</v>
      </c>
      <c r="X273" s="486">
        <v>1200</v>
      </c>
      <c r="Y273" s="486">
        <v>5.5</v>
      </c>
      <c r="Z273" s="486">
        <v>300</v>
      </c>
      <c r="AA273" s="486">
        <v>0.28999999999999998</v>
      </c>
      <c r="AB273" s="486"/>
      <c r="AC273" s="486"/>
      <c r="AD273" s="486"/>
      <c r="AE273" s="486"/>
      <c r="AF273" s="486"/>
      <c r="AG273" s="486"/>
      <c r="AH273" s="486"/>
      <c r="AI273" s="486">
        <v>1000</v>
      </c>
      <c r="AJ273" s="486">
        <v>3</v>
      </c>
      <c r="AK273" s="486">
        <v>-0.7</v>
      </c>
      <c r="AL273" s="486">
        <v>3.92</v>
      </c>
      <c r="AM273" s="486">
        <v>1954</v>
      </c>
      <c r="AN273" s="486">
        <v>982</v>
      </c>
      <c r="AO273" s="486">
        <v>40</v>
      </c>
      <c r="AP273" s="486">
        <v>27</v>
      </c>
      <c r="AQ273" s="486">
        <v>1.919</v>
      </c>
      <c r="AR273" s="486">
        <v>243.4</v>
      </c>
      <c r="AS273" s="486">
        <v>1.752</v>
      </c>
      <c r="AT273" s="486"/>
      <c r="AU273" s="486"/>
      <c r="AV273" s="486"/>
      <c r="AW273" s="486"/>
      <c r="AX273" s="486"/>
      <c r="AY273" s="486"/>
      <c r="AZ273" s="486"/>
      <c r="BA273" s="486"/>
      <c r="BB273" s="486"/>
      <c r="BC273" s="486"/>
      <c r="BD273" s="486"/>
      <c r="BE273" s="486"/>
      <c r="BF273" s="486"/>
      <c r="BG273" s="486"/>
      <c r="BH273" s="486"/>
      <c r="BI273" s="486"/>
      <c r="BJ273" s="486"/>
      <c r="BK273" s="486"/>
      <c r="BL273" s="486"/>
    </row>
    <row r="274" spans="1:64">
      <c r="A274" s="486" t="s">
        <v>570</v>
      </c>
      <c r="B274" s="486" t="s">
        <v>71</v>
      </c>
      <c r="C274" s="486" t="s">
        <v>322</v>
      </c>
      <c r="D274" s="486" t="s">
        <v>323</v>
      </c>
      <c r="E274" s="486" t="s">
        <v>67</v>
      </c>
      <c r="F274" s="486">
        <v>2010</v>
      </c>
      <c r="G274" s="486"/>
      <c r="H274" s="486">
        <v>300</v>
      </c>
      <c r="I274" s="486">
        <v>1.7</v>
      </c>
      <c r="J274" s="486"/>
      <c r="K274" s="486"/>
      <c r="L274" s="486" t="s">
        <v>66</v>
      </c>
      <c r="M274" s="486">
        <v>72</v>
      </c>
      <c r="N274" s="486">
        <v>1</v>
      </c>
      <c r="O274" s="486">
        <v>1000</v>
      </c>
      <c r="P274" s="486">
        <v>25</v>
      </c>
      <c r="Q274" s="486">
        <v>36.1</v>
      </c>
      <c r="R274" s="486">
        <v>8.3000000000000007</v>
      </c>
      <c r="S274" s="486">
        <v>44.6</v>
      </c>
      <c r="T274" s="486">
        <v>8.8699999999999992</v>
      </c>
      <c r="U274" s="486">
        <v>5.8</v>
      </c>
      <c r="V274" s="486">
        <v>-165</v>
      </c>
      <c r="W274" s="486">
        <v>-0.43</v>
      </c>
      <c r="X274" s="486">
        <v>1200</v>
      </c>
      <c r="Y274" s="486">
        <v>5.5</v>
      </c>
      <c r="Z274" s="486">
        <v>300</v>
      </c>
      <c r="AA274" s="486">
        <v>0.26</v>
      </c>
      <c r="AB274" s="486"/>
      <c r="AC274" s="486"/>
      <c r="AD274" s="486"/>
      <c r="AE274" s="486"/>
      <c r="AF274" s="486"/>
      <c r="AG274" s="486"/>
      <c r="AH274" s="486"/>
      <c r="AI274" s="486">
        <v>1000</v>
      </c>
      <c r="AJ274" s="486">
        <v>3</v>
      </c>
      <c r="AK274" s="486">
        <v>-0.7</v>
      </c>
      <c r="AL274" s="486">
        <v>3.92</v>
      </c>
      <c r="AM274" s="486">
        <v>1954</v>
      </c>
      <c r="AN274" s="486">
        <v>982</v>
      </c>
      <c r="AO274" s="486">
        <v>40</v>
      </c>
      <c r="AP274" s="486">
        <v>27</v>
      </c>
      <c r="AQ274" s="486">
        <v>1.919</v>
      </c>
      <c r="AR274" s="486">
        <v>243.4</v>
      </c>
      <c r="AS274" s="486">
        <v>1.752</v>
      </c>
      <c r="AT274" s="486"/>
      <c r="AU274" s="486"/>
      <c r="AV274" s="486"/>
      <c r="AW274" s="486"/>
      <c r="AX274" s="486"/>
      <c r="AY274" s="486"/>
      <c r="AZ274" s="486"/>
      <c r="BA274" s="486"/>
      <c r="BB274" s="486"/>
      <c r="BC274" s="486"/>
      <c r="BD274" s="486"/>
      <c r="BE274" s="486"/>
      <c r="BF274" s="486"/>
      <c r="BG274" s="486"/>
      <c r="BH274" s="486"/>
      <c r="BI274" s="486"/>
      <c r="BJ274" s="486"/>
      <c r="BK274" s="486"/>
      <c r="BL274" s="486"/>
    </row>
    <row r="275" spans="1:64">
      <c r="A275" s="486" t="s">
        <v>570</v>
      </c>
      <c r="B275" s="486" t="s">
        <v>71</v>
      </c>
      <c r="C275" s="486" t="s">
        <v>324</v>
      </c>
      <c r="D275" s="486" t="s">
        <v>325</v>
      </c>
      <c r="E275" s="486" t="s">
        <v>67</v>
      </c>
      <c r="F275" s="486">
        <v>2010</v>
      </c>
      <c r="G275" s="486"/>
      <c r="H275" s="486">
        <v>305</v>
      </c>
      <c r="I275" s="486">
        <v>1.6</v>
      </c>
      <c r="J275" s="486"/>
      <c r="K275" s="486"/>
      <c r="L275" s="486" t="s">
        <v>66</v>
      </c>
      <c r="M275" s="486">
        <v>72</v>
      </c>
      <c r="N275" s="486">
        <v>1</v>
      </c>
      <c r="O275" s="486">
        <v>1000</v>
      </c>
      <c r="P275" s="486">
        <v>25</v>
      </c>
      <c r="Q275" s="486">
        <v>36.299999999999997</v>
      </c>
      <c r="R275" s="486">
        <v>8.41</v>
      </c>
      <c r="S275" s="486">
        <v>44.8</v>
      </c>
      <c r="T275" s="486">
        <v>8.9700000000000006</v>
      </c>
      <c r="U275" s="486">
        <v>5.8</v>
      </c>
      <c r="V275" s="486">
        <v>-166.32</v>
      </c>
      <c r="W275" s="486">
        <v>-0.43</v>
      </c>
      <c r="X275" s="486">
        <v>1200</v>
      </c>
      <c r="Y275" s="486">
        <v>5.5</v>
      </c>
      <c r="Z275" s="486">
        <v>300</v>
      </c>
      <c r="AA275" s="486">
        <v>0.25</v>
      </c>
      <c r="AB275" s="486"/>
      <c r="AC275" s="486"/>
      <c r="AD275" s="486"/>
      <c r="AE275" s="486"/>
      <c r="AF275" s="486"/>
      <c r="AG275" s="486"/>
      <c r="AH275" s="486"/>
      <c r="AI275" s="486">
        <v>1000</v>
      </c>
      <c r="AJ275" s="486">
        <v>3</v>
      </c>
      <c r="AK275" s="486">
        <v>-0.7</v>
      </c>
      <c r="AL275" s="486">
        <v>3.92</v>
      </c>
      <c r="AM275" s="486">
        <v>1954</v>
      </c>
      <c r="AN275" s="486">
        <v>982</v>
      </c>
      <c r="AO275" s="486">
        <v>40</v>
      </c>
      <c r="AP275" s="486">
        <v>27</v>
      </c>
      <c r="AQ275" s="486">
        <v>1.919</v>
      </c>
      <c r="AR275" s="486">
        <v>243.4</v>
      </c>
      <c r="AS275" s="486">
        <v>1.752</v>
      </c>
      <c r="AT275" s="486"/>
      <c r="AU275" s="486"/>
      <c r="AV275" s="486"/>
      <c r="AW275" s="486"/>
      <c r="AX275" s="486"/>
      <c r="AY275" s="486"/>
      <c r="AZ275" s="486"/>
      <c r="BA275" s="486"/>
      <c r="BB275" s="486"/>
      <c r="BC275" s="486"/>
      <c r="BD275" s="486"/>
      <c r="BE275" s="486"/>
      <c r="BF275" s="486"/>
      <c r="BG275" s="486"/>
      <c r="BH275" s="486"/>
      <c r="BI275" s="486"/>
      <c r="BJ275" s="486"/>
      <c r="BK275" s="486"/>
      <c r="BL275" s="486"/>
    </row>
    <row r="276" spans="1:64">
      <c r="A276" s="486" t="s">
        <v>570</v>
      </c>
      <c r="B276" s="486" t="s">
        <v>71</v>
      </c>
      <c r="C276" s="486" t="s">
        <v>186</v>
      </c>
      <c r="D276" s="486" t="s">
        <v>187</v>
      </c>
      <c r="E276" s="486" t="s">
        <v>67</v>
      </c>
      <c r="F276" s="486">
        <v>2010</v>
      </c>
      <c r="G276" s="486"/>
      <c r="H276" s="486">
        <v>310</v>
      </c>
      <c r="I276" s="486">
        <v>1.6</v>
      </c>
      <c r="J276" s="486"/>
      <c r="K276" s="486"/>
      <c r="L276" s="486" t="s">
        <v>15</v>
      </c>
      <c r="M276" s="486">
        <v>72</v>
      </c>
      <c r="N276" s="486">
        <v>1</v>
      </c>
      <c r="O276" s="486">
        <v>1000</v>
      </c>
      <c r="P276" s="486">
        <v>25</v>
      </c>
      <c r="Q276" s="486">
        <v>36.700000000000003</v>
      </c>
      <c r="R276" s="486">
        <v>8.44</v>
      </c>
      <c r="S276" s="486">
        <v>45.3</v>
      </c>
      <c r="T276" s="486">
        <v>8.9499999999999993</v>
      </c>
      <c r="U276" s="486">
        <v>5.4</v>
      </c>
      <c r="V276" s="486">
        <v>-176.26</v>
      </c>
      <c r="W276" s="486">
        <v>-0.45</v>
      </c>
      <c r="X276" s="486">
        <v>1400</v>
      </c>
      <c r="Y276" s="486">
        <v>5.5</v>
      </c>
      <c r="Z276" s="486">
        <v>350</v>
      </c>
      <c r="AA276" s="486">
        <v>0.24</v>
      </c>
      <c r="AB276" s="486"/>
      <c r="AC276" s="486"/>
      <c r="AD276" s="486"/>
      <c r="AE276" s="486"/>
      <c r="AF276" s="486"/>
      <c r="AG276" s="486"/>
      <c r="AH276" s="486"/>
      <c r="AI276" s="486">
        <v>1000</v>
      </c>
      <c r="AJ276" s="486">
        <v>3</v>
      </c>
      <c r="AK276" s="486">
        <v>-0.7</v>
      </c>
      <c r="AL276" s="486">
        <v>10.74</v>
      </c>
      <c r="AM276" s="486">
        <v>1954</v>
      </c>
      <c r="AN276" s="486">
        <v>982</v>
      </c>
      <c r="AO276" s="486">
        <v>40</v>
      </c>
      <c r="AP276" s="486">
        <v>27</v>
      </c>
      <c r="AQ276" s="486">
        <v>1.919</v>
      </c>
      <c r="AR276" s="486">
        <v>238.9</v>
      </c>
      <c r="AS276" s="486">
        <v>1.72</v>
      </c>
      <c r="AT276" s="486"/>
      <c r="AU276" s="486"/>
      <c r="AV276" s="486"/>
      <c r="AW276" s="486"/>
      <c r="AX276" s="486"/>
      <c r="AY276" s="486"/>
      <c r="AZ276" s="486"/>
      <c r="BA276" s="486"/>
      <c r="BB276" s="486"/>
      <c r="BC276" s="486"/>
      <c r="BD276" s="486"/>
      <c r="BE276" s="486"/>
      <c r="BF276" s="486"/>
      <c r="BG276" s="486"/>
      <c r="BH276" s="486"/>
      <c r="BI276" s="486"/>
      <c r="BJ276" s="486"/>
      <c r="BK276" s="486"/>
      <c r="BL276" s="486"/>
    </row>
    <row r="277" spans="1:64">
      <c r="A277" s="486" t="s">
        <v>571</v>
      </c>
      <c r="B277" s="486" t="s">
        <v>71</v>
      </c>
      <c r="C277" s="486" t="s">
        <v>188</v>
      </c>
      <c r="D277" s="486" t="s">
        <v>189</v>
      </c>
      <c r="E277" s="486" t="s">
        <v>67</v>
      </c>
      <c r="F277" s="486">
        <v>2010</v>
      </c>
      <c r="G277" s="486"/>
      <c r="H277" s="486">
        <v>150</v>
      </c>
      <c r="I277" s="486">
        <v>3.3</v>
      </c>
      <c r="J277" s="486"/>
      <c r="K277" s="486"/>
      <c r="L277" s="486" t="s">
        <v>66</v>
      </c>
      <c r="M277" s="486">
        <v>48</v>
      </c>
      <c r="N277" s="486">
        <v>1</v>
      </c>
      <c r="O277" s="486">
        <v>1000</v>
      </c>
      <c r="P277" s="486">
        <v>25</v>
      </c>
      <c r="Q277" s="486">
        <v>22.9</v>
      </c>
      <c r="R277" s="486">
        <v>6.56</v>
      </c>
      <c r="S277" s="486">
        <v>28.8</v>
      </c>
      <c r="T277" s="486">
        <v>7.35</v>
      </c>
      <c r="U277" s="486">
        <v>5.9</v>
      </c>
      <c r="V277" s="486">
        <v>-100.42</v>
      </c>
      <c r="W277" s="486">
        <v>-0.42</v>
      </c>
      <c r="X277" s="486">
        <v>600</v>
      </c>
      <c r="Y277" s="486">
        <v>5.5</v>
      </c>
      <c r="Z277" s="486">
        <v>140</v>
      </c>
      <c r="AA277" s="486">
        <v>0.36</v>
      </c>
      <c r="AB277" s="486"/>
      <c r="AC277" s="486"/>
      <c r="AD277" s="486"/>
      <c r="AE277" s="486"/>
      <c r="AF277" s="486"/>
      <c r="AG277" s="486"/>
      <c r="AH277" s="486"/>
      <c r="AI277" s="486">
        <v>1000</v>
      </c>
      <c r="AJ277" s="486">
        <v>5</v>
      </c>
      <c r="AK277" s="486">
        <v>-0.7</v>
      </c>
      <c r="AL277" s="486">
        <v>3.92</v>
      </c>
      <c r="AM277" s="486">
        <v>1324</v>
      </c>
      <c r="AN277" s="486">
        <v>982</v>
      </c>
      <c r="AO277" s="486">
        <v>40</v>
      </c>
      <c r="AP277" s="486">
        <v>16</v>
      </c>
      <c r="AQ277" s="486">
        <v>1.3</v>
      </c>
      <c r="AR277" s="486">
        <v>243.4</v>
      </c>
      <c r="AS277" s="486">
        <v>1.1679999999999999</v>
      </c>
      <c r="AT277" s="486"/>
      <c r="AU277" s="486"/>
      <c r="AV277" s="486"/>
      <c r="AW277" s="486"/>
      <c r="AX277" s="486"/>
      <c r="AY277" s="486"/>
      <c r="AZ277" s="486"/>
      <c r="BA277" s="486"/>
      <c r="BB277" s="486"/>
      <c r="BC277" s="486"/>
      <c r="BD277" s="486"/>
      <c r="BE277" s="486"/>
      <c r="BF277" s="486"/>
      <c r="BG277" s="486"/>
      <c r="BH277" s="486"/>
      <c r="BI277" s="486"/>
      <c r="BJ277" s="486"/>
      <c r="BK277" s="486"/>
      <c r="BL277" s="486"/>
    </row>
    <row r="278" spans="1:64">
      <c r="A278" s="486" t="s">
        <v>571</v>
      </c>
      <c r="B278" s="486" t="s">
        <v>71</v>
      </c>
      <c r="C278" s="486" t="s">
        <v>190</v>
      </c>
      <c r="D278" s="486" t="s">
        <v>191</v>
      </c>
      <c r="E278" s="486" t="s">
        <v>67</v>
      </c>
      <c r="F278" s="486">
        <v>2010</v>
      </c>
      <c r="G278" s="486"/>
      <c r="H278" s="486">
        <v>155</v>
      </c>
      <c r="I278" s="486">
        <v>3.2</v>
      </c>
      <c r="J278" s="486"/>
      <c r="K278" s="486"/>
      <c r="L278" s="486" t="s">
        <v>66</v>
      </c>
      <c r="M278" s="486">
        <v>48</v>
      </c>
      <c r="N278" s="486">
        <v>1</v>
      </c>
      <c r="O278" s="486">
        <v>1000</v>
      </c>
      <c r="P278" s="486">
        <v>25</v>
      </c>
      <c r="Q278" s="486">
        <v>22.9</v>
      </c>
      <c r="R278" s="486">
        <v>6.76</v>
      </c>
      <c r="S278" s="486">
        <v>28.8</v>
      </c>
      <c r="T278" s="486">
        <v>7.51</v>
      </c>
      <c r="U278" s="486">
        <v>6</v>
      </c>
      <c r="V278" s="486">
        <v>-100.8</v>
      </c>
      <c r="W278" s="486">
        <v>-0.42</v>
      </c>
      <c r="X278" s="486">
        <v>600</v>
      </c>
      <c r="Y278" s="486">
        <v>5.5</v>
      </c>
      <c r="Z278" s="486">
        <v>150</v>
      </c>
      <c r="AA278" s="486">
        <v>0.34</v>
      </c>
      <c r="AB278" s="486"/>
      <c r="AC278" s="486"/>
      <c r="AD278" s="486"/>
      <c r="AE278" s="486"/>
      <c r="AF278" s="486"/>
      <c r="AG278" s="486"/>
      <c r="AH278" s="486"/>
      <c r="AI278" s="486">
        <v>1000</v>
      </c>
      <c r="AJ278" s="486">
        <v>5</v>
      </c>
      <c r="AK278" s="486">
        <v>-0.7</v>
      </c>
      <c r="AL278" s="486">
        <v>3.92</v>
      </c>
      <c r="AM278" s="486">
        <v>1324</v>
      </c>
      <c r="AN278" s="486">
        <v>982</v>
      </c>
      <c r="AO278" s="486">
        <v>40</v>
      </c>
      <c r="AP278" s="486">
        <v>16</v>
      </c>
      <c r="AQ278" s="486">
        <v>1.3</v>
      </c>
      <c r="AR278" s="486">
        <v>243.4</v>
      </c>
      <c r="AS278" s="486">
        <v>1.1679999999999999</v>
      </c>
      <c r="AT278" s="486"/>
      <c r="AU278" s="486"/>
      <c r="AV278" s="486"/>
      <c r="AW278" s="486"/>
      <c r="AX278" s="486"/>
      <c r="AY278" s="486"/>
      <c r="AZ278" s="486"/>
      <c r="BA278" s="486"/>
      <c r="BB278" s="486"/>
      <c r="BC278" s="486"/>
      <c r="BD278" s="486"/>
      <c r="BE278" s="486"/>
      <c r="BF278" s="486"/>
      <c r="BG278" s="486"/>
      <c r="BH278" s="486"/>
      <c r="BI278" s="486"/>
      <c r="BJ278" s="486"/>
      <c r="BK278" s="486"/>
      <c r="BL278" s="486"/>
    </row>
    <row r="279" spans="1:64">
      <c r="A279" s="486" t="s">
        <v>571</v>
      </c>
      <c r="B279" s="486" t="s">
        <v>71</v>
      </c>
      <c r="C279" s="486" t="s">
        <v>78</v>
      </c>
      <c r="D279" s="486" t="s">
        <v>79</v>
      </c>
      <c r="E279" s="486" t="s">
        <v>67</v>
      </c>
      <c r="F279" s="486">
        <v>2010</v>
      </c>
      <c r="G279" s="486"/>
      <c r="H279" s="486">
        <v>160</v>
      </c>
      <c r="I279" s="486">
        <v>3.1</v>
      </c>
      <c r="J279" s="486"/>
      <c r="K279" s="486"/>
      <c r="L279" s="486" t="s">
        <v>15</v>
      </c>
      <c r="M279" s="486">
        <v>72</v>
      </c>
      <c r="N279" s="486">
        <v>1</v>
      </c>
      <c r="O279" s="486">
        <v>1000</v>
      </c>
      <c r="P279" s="486">
        <v>25</v>
      </c>
      <c r="Q279" s="486">
        <v>35.1</v>
      </c>
      <c r="R279" s="486">
        <v>4.55</v>
      </c>
      <c r="S279" s="486">
        <v>43.8</v>
      </c>
      <c r="T279" s="486">
        <v>4.91</v>
      </c>
      <c r="U279" s="486">
        <v>3</v>
      </c>
      <c r="V279" s="486">
        <v>-164.98</v>
      </c>
      <c r="W279" s="486">
        <v>-0.45</v>
      </c>
      <c r="X279" s="486">
        <v>2000</v>
      </c>
      <c r="Y279" s="486">
        <v>5.5</v>
      </c>
      <c r="Z279" s="486">
        <v>500</v>
      </c>
      <c r="AA279" s="486">
        <v>0.6</v>
      </c>
      <c r="AB279" s="486"/>
      <c r="AC279" s="486"/>
      <c r="AD279" s="486"/>
      <c r="AE279" s="486"/>
      <c r="AF279" s="486"/>
      <c r="AG279" s="486"/>
      <c r="AH279" s="486"/>
      <c r="AI279" s="486">
        <v>1000</v>
      </c>
      <c r="AJ279" s="486">
        <v>3</v>
      </c>
      <c r="AK279" s="486">
        <v>-0.7</v>
      </c>
      <c r="AL279" s="486">
        <v>3.92</v>
      </c>
      <c r="AM279" s="486">
        <v>1580</v>
      </c>
      <c r="AN279" s="486">
        <v>808</v>
      </c>
      <c r="AO279" s="486">
        <v>40</v>
      </c>
      <c r="AP279" s="486">
        <v>15.75</v>
      </c>
      <c r="AQ279" s="486">
        <v>1.278</v>
      </c>
      <c r="AR279" s="486">
        <v>148.6</v>
      </c>
      <c r="AS279" s="486">
        <v>1.07</v>
      </c>
      <c r="AT279" s="486"/>
      <c r="AU279" s="486"/>
      <c r="AV279" s="486"/>
      <c r="AW279" s="486"/>
      <c r="AX279" s="486"/>
      <c r="AY279" s="486"/>
      <c r="AZ279" s="486"/>
      <c r="BA279" s="486"/>
      <c r="BB279" s="486"/>
      <c r="BC279" s="486"/>
      <c r="BD279" s="486"/>
      <c r="BE279" s="486"/>
      <c r="BF279" s="486"/>
      <c r="BG279" s="486"/>
      <c r="BH279" s="486"/>
      <c r="BI279" s="486"/>
      <c r="BJ279" s="486"/>
      <c r="BK279" s="486"/>
      <c r="BL279" s="486"/>
    </row>
    <row r="280" spans="1:64">
      <c r="A280" s="486" t="s">
        <v>571</v>
      </c>
      <c r="B280" s="486" t="s">
        <v>71</v>
      </c>
      <c r="C280" s="486" t="s">
        <v>80</v>
      </c>
      <c r="D280" s="486" t="s">
        <v>81</v>
      </c>
      <c r="E280" s="486" t="s">
        <v>67</v>
      </c>
      <c r="F280" s="486">
        <v>2010</v>
      </c>
      <c r="G280" s="486"/>
      <c r="H280" s="486">
        <v>160</v>
      </c>
      <c r="I280" s="486">
        <v>3.1</v>
      </c>
      <c r="J280" s="486"/>
      <c r="K280" s="486"/>
      <c r="L280" s="486" t="s">
        <v>15</v>
      </c>
      <c r="M280" s="486">
        <v>48</v>
      </c>
      <c r="N280" s="486">
        <v>1</v>
      </c>
      <c r="O280" s="486">
        <v>1000</v>
      </c>
      <c r="P280" s="486">
        <v>25</v>
      </c>
      <c r="Q280" s="486">
        <v>23.3</v>
      </c>
      <c r="R280" s="486">
        <v>6.86</v>
      </c>
      <c r="S280" s="486">
        <v>29.2</v>
      </c>
      <c r="T280" s="486">
        <v>7.56</v>
      </c>
      <c r="U280" s="486">
        <v>4.5</v>
      </c>
      <c r="V280" s="486">
        <v>-107.27</v>
      </c>
      <c r="W280" s="486">
        <v>-0.45</v>
      </c>
      <c r="X280" s="486">
        <v>700</v>
      </c>
      <c r="Y280" s="486">
        <v>5.5</v>
      </c>
      <c r="Z280" s="486">
        <v>170</v>
      </c>
      <c r="AA280" s="486">
        <v>0.32</v>
      </c>
      <c r="AB280" s="486"/>
      <c r="AC280" s="486"/>
      <c r="AD280" s="486"/>
      <c r="AE280" s="486"/>
      <c r="AF280" s="486"/>
      <c r="AG280" s="486"/>
      <c r="AH280" s="486"/>
      <c r="AI280" s="486">
        <v>1000</v>
      </c>
      <c r="AJ280" s="486">
        <v>3</v>
      </c>
      <c r="AK280" s="486">
        <v>-0.7</v>
      </c>
      <c r="AL280" s="486">
        <v>3.92</v>
      </c>
      <c r="AM280" s="486">
        <v>1324</v>
      </c>
      <c r="AN280" s="486">
        <v>982</v>
      </c>
      <c r="AO280" s="486">
        <v>40</v>
      </c>
      <c r="AP280" s="486">
        <v>16</v>
      </c>
      <c r="AQ280" s="486">
        <v>1.3</v>
      </c>
      <c r="AR280" s="486">
        <v>238.9</v>
      </c>
      <c r="AS280" s="486">
        <v>1.147</v>
      </c>
      <c r="AT280" s="486"/>
      <c r="AU280" s="486"/>
      <c r="AV280" s="486"/>
      <c r="AW280" s="486"/>
      <c r="AX280" s="486"/>
      <c r="AY280" s="486"/>
      <c r="AZ280" s="486"/>
      <c r="BA280" s="486"/>
      <c r="BB280" s="486"/>
      <c r="BC280" s="486"/>
      <c r="BD280" s="486"/>
      <c r="BE280" s="486"/>
      <c r="BF280" s="486"/>
      <c r="BG280" s="486"/>
      <c r="BH280" s="486"/>
      <c r="BI280" s="486"/>
      <c r="BJ280" s="486"/>
      <c r="BK280" s="486"/>
      <c r="BL280" s="486"/>
    </row>
    <row r="281" spans="1:64">
      <c r="A281" s="486" t="s">
        <v>571</v>
      </c>
      <c r="B281" s="486" t="s">
        <v>71</v>
      </c>
      <c r="C281" s="486" t="s">
        <v>196</v>
      </c>
      <c r="D281" s="486" t="s">
        <v>197</v>
      </c>
      <c r="E281" s="486" t="s">
        <v>67</v>
      </c>
      <c r="F281" s="486">
        <v>2011</v>
      </c>
      <c r="G281" s="486"/>
      <c r="H281" s="486">
        <v>160</v>
      </c>
      <c r="I281" s="486">
        <v>3.1</v>
      </c>
      <c r="J281" s="486"/>
      <c r="K281" s="486"/>
      <c r="L281" s="486" t="s">
        <v>66</v>
      </c>
      <c r="M281" s="486">
        <v>48</v>
      </c>
      <c r="N281" s="486">
        <v>1</v>
      </c>
      <c r="O281" s="486">
        <v>1000</v>
      </c>
      <c r="P281" s="486">
        <v>25</v>
      </c>
      <c r="Q281" s="486">
        <v>23.1</v>
      </c>
      <c r="R281" s="486">
        <v>6.93</v>
      </c>
      <c r="S281" s="486">
        <v>28.9</v>
      </c>
      <c r="T281" s="486">
        <v>7.67</v>
      </c>
      <c r="U281" s="486">
        <v>6.1</v>
      </c>
      <c r="V281" s="486">
        <v>-101.98</v>
      </c>
      <c r="W281" s="486">
        <v>-0.42</v>
      </c>
      <c r="X281" s="486">
        <v>600</v>
      </c>
      <c r="Y281" s="486">
        <v>5.5</v>
      </c>
      <c r="Z281" s="486">
        <v>160</v>
      </c>
      <c r="AA281" s="486">
        <v>0.32</v>
      </c>
      <c r="AB281" s="486"/>
      <c r="AC281" s="486"/>
      <c r="AD281" s="486"/>
      <c r="AE281" s="486"/>
      <c r="AF281" s="486"/>
      <c r="AG281" s="486"/>
      <c r="AH281" s="486"/>
      <c r="AI281" s="486">
        <v>1000</v>
      </c>
      <c r="AJ281" s="486">
        <v>5</v>
      </c>
      <c r="AK281" s="486">
        <v>-0.7</v>
      </c>
      <c r="AL281" s="486">
        <v>3.92</v>
      </c>
      <c r="AM281" s="486">
        <v>1324</v>
      </c>
      <c r="AN281" s="486">
        <v>982</v>
      </c>
      <c r="AO281" s="486">
        <v>40</v>
      </c>
      <c r="AP281" s="486">
        <v>16</v>
      </c>
      <c r="AQ281" s="486">
        <v>1.3</v>
      </c>
      <c r="AR281" s="486">
        <v>243.4</v>
      </c>
      <c r="AS281" s="486">
        <v>1.1679999999999999</v>
      </c>
      <c r="AT281" s="486"/>
      <c r="AU281" s="486"/>
      <c r="AV281" s="486"/>
      <c r="AW281" s="486"/>
      <c r="AX281" s="486"/>
      <c r="AY281" s="486"/>
      <c r="AZ281" s="486"/>
      <c r="BA281" s="486"/>
      <c r="BB281" s="486"/>
      <c r="BC281" s="486"/>
      <c r="BD281" s="486"/>
      <c r="BE281" s="486"/>
      <c r="BF281" s="486"/>
      <c r="BG281" s="486"/>
      <c r="BH281" s="486"/>
      <c r="BI281" s="486"/>
      <c r="BJ281" s="486"/>
      <c r="BK281" s="486"/>
      <c r="BL281" s="486"/>
    </row>
    <row r="282" spans="1:64">
      <c r="A282" s="486" t="s">
        <v>571</v>
      </c>
      <c r="B282" s="486" t="s">
        <v>71</v>
      </c>
      <c r="C282" s="486" t="s">
        <v>82</v>
      </c>
      <c r="D282" s="486" t="s">
        <v>83</v>
      </c>
      <c r="E282" s="486" t="s">
        <v>67</v>
      </c>
      <c r="F282" s="486">
        <v>2010</v>
      </c>
      <c r="G282" s="486"/>
      <c r="H282" s="486">
        <v>165</v>
      </c>
      <c r="I282" s="486">
        <v>3</v>
      </c>
      <c r="J282" s="486"/>
      <c r="K282" s="486"/>
      <c r="L282" s="486" t="s">
        <v>15</v>
      </c>
      <c r="M282" s="486">
        <v>72</v>
      </c>
      <c r="N282" s="486">
        <v>1</v>
      </c>
      <c r="O282" s="486">
        <v>1000</v>
      </c>
      <c r="P282" s="486">
        <v>25</v>
      </c>
      <c r="Q282" s="486">
        <v>35.299999999999997</v>
      </c>
      <c r="R282" s="486">
        <v>4.68</v>
      </c>
      <c r="S282" s="486">
        <v>44.1</v>
      </c>
      <c r="T282" s="486">
        <v>5.01</v>
      </c>
      <c r="U282" s="486">
        <v>3</v>
      </c>
      <c r="V282" s="486">
        <v>-166.18</v>
      </c>
      <c r="W282" s="486">
        <v>-0.45</v>
      </c>
      <c r="X282" s="486">
        <v>2000</v>
      </c>
      <c r="Y282" s="486">
        <v>5.5</v>
      </c>
      <c r="Z282" s="486">
        <v>550</v>
      </c>
      <c r="AA282" s="486">
        <v>0.55000000000000004</v>
      </c>
      <c r="AB282" s="486"/>
      <c r="AC282" s="486"/>
      <c r="AD282" s="486"/>
      <c r="AE282" s="486"/>
      <c r="AF282" s="486"/>
      <c r="AG282" s="486"/>
      <c r="AH282" s="486"/>
      <c r="AI282" s="486">
        <v>1000</v>
      </c>
      <c r="AJ282" s="486">
        <v>3</v>
      </c>
      <c r="AK282" s="486">
        <v>-0.7</v>
      </c>
      <c r="AL282" s="486">
        <v>3.92</v>
      </c>
      <c r="AM282" s="486">
        <v>1580</v>
      </c>
      <c r="AN282" s="486">
        <v>808</v>
      </c>
      <c r="AO282" s="486">
        <v>40</v>
      </c>
      <c r="AP282" s="486">
        <v>15.75</v>
      </c>
      <c r="AQ282" s="486">
        <v>1.278</v>
      </c>
      <c r="AR282" s="486">
        <v>148.6</v>
      </c>
      <c r="AS282" s="486">
        <v>1.07</v>
      </c>
      <c r="AT282" s="486"/>
      <c r="AU282" s="486"/>
      <c r="AV282" s="486"/>
      <c r="AW282" s="486"/>
      <c r="AX282" s="486"/>
      <c r="AY282" s="486"/>
      <c r="AZ282" s="486"/>
      <c r="BA282" s="486"/>
      <c r="BB282" s="486"/>
      <c r="BC282" s="486"/>
      <c r="BD282" s="486"/>
      <c r="BE282" s="486"/>
      <c r="BF282" s="486"/>
      <c r="BG282" s="486"/>
      <c r="BH282" s="486"/>
      <c r="BI282" s="486"/>
      <c r="BJ282" s="486"/>
      <c r="BK282" s="486"/>
      <c r="BL282" s="486"/>
    </row>
    <row r="283" spans="1:64">
      <c r="A283" s="486" t="s">
        <v>571</v>
      </c>
      <c r="B283" s="486" t="s">
        <v>71</v>
      </c>
      <c r="C283" s="486" t="s">
        <v>84</v>
      </c>
      <c r="D283" s="486" t="s">
        <v>85</v>
      </c>
      <c r="E283" s="486" t="s">
        <v>67</v>
      </c>
      <c r="F283" s="486">
        <v>2010</v>
      </c>
      <c r="G283" s="486"/>
      <c r="H283" s="486">
        <v>165</v>
      </c>
      <c r="I283" s="486">
        <v>3</v>
      </c>
      <c r="J283" s="486"/>
      <c r="K283" s="486"/>
      <c r="L283" s="486" t="s">
        <v>15</v>
      </c>
      <c r="M283" s="486">
        <v>48</v>
      </c>
      <c r="N283" s="486">
        <v>1</v>
      </c>
      <c r="O283" s="486">
        <v>1000</v>
      </c>
      <c r="P283" s="486">
        <v>25</v>
      </c>
      <c r="Q283" s="486">
        <v>23.4</v>
      </c>
      <c r="R283" s="486">
        <v>7.06</v>
      </c>
      <c r="S283" s="486">
        <v>29.2</v>
      </c>
      <c r="T283" s="486">
        <v>7.71</v>
      </c>
      <c r="U283" s="486">
        <v>4.5999999999999996</v>
      </c>
      <c r="V283" s="486">
        <v>-108.12</v>
      </c>
      <c r="W283" s="486">
        <v>-0.45</v>
      </c>
      <c r="X283" s="486">
        <v>700</v>
      </c>
      <c r="Y283" s="486">
        <v>5.5</v>
      </c>
      <c r="Z283" s="486">
        <v>180</v>
      </c>
      <c r="AA283" s="486">
        <v>0.28000000000000003</v>
      </c>
      <c r="AB283" s="486"/>
      <c r="AC283" s="486"/>
      <c r="AD283" s="486"/>
      <c r="AE283" s="486"/>
      <c r="AF283" s="486"/>
      <c r="AG283" s="486"/>
      <c r="AH283" s="486"/>
      <c r="AI283" s="486">
        <v>1000</v>
      </c>
      <c r="AJ283" s="486">
        <v>3</v>
      </c>
      <c r="AK283" s="486">
        <v>-0.7</v>
      </c>
      <c r="AL283" s="486">
        <v>3.92</v>
      </c>
      <c r="AM283" s="486">
        <v>1324</v>
      </c>
      <c r="AN283" s="486">
        <v>982</v>
      </c>
      <c r="AO283" s="486">
        <v>40</v>
      </c>
      <c r="AP283" s="486">
        <v>16</v>
      </c>
      <c r="AQ283" s="486">
        <v>1.3</v>
      </c>
      <c r="AR283" s="486">
        <v>238.9</v>
      </c>
      <c r="AS283" s="486">
        <v>1.147</v>
      </c>
      <c r="AT283" s="486"/>
      <c r="AU283" s="486"/>
      <c r="AV283" s="486"/>
      <c r="AW283" s="486"/>
      <c r="AX283" s="486"/>
      <c r="AY283" s="486"/>
      <c r="AZ283" s="486"/>
      <c r="BA283" s="486"/>
      <c r="BB283" s="486"/>
      <c r="BC283" s="486"/>
      <c r="BD283" s="486"/>
      <c r="BE283" s="486"/>
      <c r="BF283" s="486"/>
      <c r="BG283" s="486"/>
      <c r="BH283" s="486"/>
      <c r="BI283" s="486"/>
      <c r="BJ283" s="486"/>
      <c r="BK283" s="486"/>
      <c r="BL283" s="486"/>
    </row>
    <row r="284" spans="1:64">
      <c r="A284" s="486" t="s">
        <v>571</v>
      </c>
      <c r="B284" s="486" t="s">
        <v>71</v>
      </c>
      <c r="C284" s="486" t="s">
        <v>200</v>
      </c>
      <c r="D284" s="486" t="s">
        <v>201</v>
      </c>
      <c r="E284" s="486" t="s">
        <v>67</v>
      </c>
      <c r="F284" s="486">
        <v>2011</v>
      </c>
      <c r="G284" s="486"/>
      <c r="H284" s="486">
        <v>165</v>
      </c>
      <c r="I284" s="486">
        <v>3</v>
      </c>
      <c r="J284" s="486"/>
      <c r="K284" s="486"/>
      <c r="L284" s="486" t="s">
        <v>66</v>
      </c>
      <c r="M284" s="486">
        <v>48</v>
      </c>
      <c r="N284" s="486">
        <v>1</v>
      </c>
      <c r="O284" s="486">
        <v>1000</v>
      </c>
      <c r="P284" s="486">
        <v>25</v>
      </c>
      <c r="Q284" s="486">
        <v>23.1</v>
      </c>
      <c r="R284" s="486">
        <v>7.13</v>
      </c>
      <c r="S284" s="486">
        <v>29</v>
      </c>
      <c r="T284" s="486">
        <v>7.82</v>
      </c>
      <c r="U284" s="486">
        <v>6.3</v>
      </c>
      <c r="V284" s="486">
        <v>-103.29</v>
      </c>
      <c r="W284" s="486">
        <v>-0.42</v>
      </c>
      <c r="X284" s="486">
        <v>700</v>
      </c>
      <c r="Y284" s="486">
        <v>5.5</v>
      </c>
      <c r="Z284" s="486">
        <v>170</v>
      </c>
      <c r="AA284" s="486">
        <v>0.31</v>
      </c>
      <c r="AB284" s="486"/>
      <c r="AC284" s="486"/>
      <c r="AD284" s="486"/>
      <c r="AE284" s="486"/>
      <c r="AF284" s="486"/>
      <c r="AG284" s="486"/>
      <c r="AH284" s="486"/>
      <c r="AI284" s="486">
        <v>1000</v>
      </c>
      <c r="AJ284" s="486">
        <v>5</v>
      </c>
      <c r="AK284" s="486">
        <v>-0.7</v>
      </c>
      <c r="AL284" s="486">
        <v>3.92</v>
      </c>
      <c r="AM284" s="486">
        <v>1324</v>
      </c>
      <c r="AN284" s="486">
        <v>982</v>
      </c>
      <c r="AO284" s="486">
        <v>40</v>
      </c>
      <c r="AP284" s="486">
        <v>16</v>
      </c>
      <c r="AQ284" s="486">
        <v>1.3</v>
      </c>
      <c r="AR284" s="486">
        <v>243.4</v>
      </c>
      <c r="AS284" s="486">
        <v>1.1679999999999999</v>
      </c>
      <c r="AT284" s="486"/>
      <c r="AU284" s="486"/>
      <c r="AV284" s="486"/>
      <c r="AW284" s="486"/>
      <c r="AX284" s="486"/>
      <c r="AY284" s="486"/>
      <c r="AZ284" s="486"/>
      <c r="BA284" s="486"/>
      <c r="BB284" s="486"/>
      <c r="BC284" s="486"/>
      <c r="BD284" s="486"/>
      <c r="BE284" s="486"/>
      <c r="BF284" s="486"/>
      <c r="BG284" s="486"/>
      <c r="BH284" s="486"/>
      <c r="BI284" s="486"/>
      <c r="BJ284" s="486"/>
      <c r="BK284" s="486"/>
      <c r="BL284" s="486"/>
    </row>
    <row r="285" spans="1:64">
      <c r="A285" s="486" t="s">
        <v>571</v>
      </c>
      <c r="B285" s="486" t="s">
        <v>71</v>
      </c>
      <c r="C285" s="486" t="s">
        <v>86</v>
      </c>
      <c r="D285" s="486" t="s">
        <v>87</v>
      </c>
      <c r="E285" s="486" t="s">
        <v>67</v>
      </c>
      <c r="F285" s="486">
        <v>2010</v>
      </c>
      <c r="G285" s="486"/>
      <c r="H285" s="486">
        <v>170</v>
      </c>
      <c r="I285" s="486">
        <v>2.9</v>
      </c>
      <c r="J285" s="486"/>
      <c r="K285" s="486"/>
      <c r="L285" s="486" t="s">
        <v>15</v>
      </c>
      <c r="M285" s="486">
        <v>72</v>
      </c>
      <c r="N285" s="486">
        <v>1</v>
      </c>
      <c r="O285" s="486">
        <v>1000</v>
      </c>
      <c r="P285" s="486">
        <v>25</v>
      </c>
      <c r="Q285" s="486">
        <v>35.6</v>
      </c>
      <c r="R285" s="486">
        <v>4.78</v>
      </c>
      <c r="S285" s="486">
        <v>44.3</v>
      </c>
      <c r="T285" s="486">
        <v>5.12</v>
      </c>
      <c r="U285" s="486">
        <v>3.1</v>
      </c>
      <c r="V285" s="486">
        <v>-168.55</v>
      </c>
      <c r="W285" s="486">
        <v>-0.45</v>
      </c>
      <c r="X285" s="486">
        <v>2000</v>
      </c>
      <c r="Y285" s="486">
        <v>5.5</v>
      </c>
      <c r="Z285" s="486">
        <v>500</v>
      </c>
      <c r="AA285" s="486">
        <v>0.52</v>
      </c>
      <c r="AB285" s="486"/>
      <c r="AC285" s="486"/>
      <c r="AD285" s="486"/>
      <c r="AE285" s="486"/>
      <c r="AF285" s="486"/>
      <c r="AG285" s="486"/>
      <c r="AH285" s="486"/>
      <c r="AI285" s="486">
        <v>1000</v>
      </c>
      <c r="AJ285" s="486">
        <v>3</v>
      </c>
      <c r="AK285" s="486">
        <v>-0.7</v>
      </c>
      <c r="AL285" s="486">
        <v>6.14</v>
      </c>
      <c r="AM285" s="486">
        <v>1580</v>
      </c>
      <c r="AN285" s="486">
        <v>808</v>
      </c>
      <c r="AO285" s="486">
        <v>40</v>
      </c>
      <c r="AP285" s="486">
        <v>15.75</v>
      </c>
      <c r="AQ285" s="486">
        <v>1.278</v>
      </c>
      <c r="AR285" s="486">
        <v>148.6</v>
      </c>
      <c r="AS285" s="486">
        <v>1.07</v>
      </c>
      <c r="AT285" s="486"/>
      <c r="AU285" s="486"/>
      <c r="AV285" s="486"/>
      <c r="AW285" s="486"/>
      <c r="AX285" s="486"/>
      <c r="AY285" s="486"/>
      <c r="AZ285" s="486"/>
      <c r="BA285" s="486"/>
      <c r="BB285" s="486"/>
      <c r="BC285" s="486"/>
      <c r="BD285" s="486"/>
      <c r="BE285" s="486"/>
      <c r="BF285" s="486"/>
      <c r="BG285" s="486"/>
      <c r="BH285" s="486"/>
      <c r="BI285" s="486"/>
      <c r="BJ285" s="486"/>
      <c r="BK285" s="486"/>
      <c r="BL285" s="486"/>
    </row>
    <row r="286" spans="1:64">
      <c r="A286" s="486" t="s">
        <v>571</v>
      </c>
      <c r="B286" s="486" t="s">
        <v>71</v>
      </c>
      <c r="C286" s="486" t="s">
        <v>88</v>
      </c>
      <c r="D286" s="486" t="s">
        <v>89</v>
      </c>
      <c r="E286" s="486" t="s">
        <v>67</v>
      </c>
      <c r="F286" s="486">
        <v>2010</v>
      </c>
      <c r="G286" s="486"/>
      <c r="H286" s="486">
        <v>170</v>
      </c>
      <c r="I286" s="486">
        <v>2.9</v>
      </c>
      <c r="J286" s="486"/>
      <c r="K286" s="486"/>
      <c r="L286" s="486" t="s">
        <v>15</v>
      </c>
      <c r="M286" s="486">
        <v>48</v>
      </c>
      <c r="N286" s="486">
        <v>1</v>
      </c>
      <c r="O286" s="486">
        <v>1000</v>
      </c>
      <c r="P286" s="486">
        <v>25</v>
      </c>
      <c r="Q286" s="486">
        <v>23.5</v>
      </c>
      <c r="R286" s="486">
        <v>7.24</v>
      </c>
      <c r="S286" s="486">
        <v>29.4</v>
      </c>
      <c r="T286" s="486">
        <v>7.8</v>
      </c>
      <c r="U286" s="486">
        <v>4.7</v>
      </c>
      <c r="V286" s="486">
        <v>-110.52</v>
      </c>
      <c r="W286" s="486">
        <v>-0.45</v>
      </c>
      <c r="X286" s="486">
        <v>800</v>
      </c>
      <c r="Y286" s="486">
        <v>5.5</v>
      </c>
      <c r="Z286" s="486">
        <v>200</v>
      </c>
      <c r="AA286" s="486">
        <v>0.26</v>
      </c>
      <c r="AB286" s="486"/>
      <c r="AC286" s="486"/>
      <c r="AD286" s="486"/>
      <c r="AE286" s="486"/>
      <c r="AF286" s="486"/>
      <c r="AG286" s="486"/>
      <c r="AH286" s="486"/>
      <c r="AI286" s="486">
        <v>1000</v>
      </c>
      <c r="AJ286" s="486">
        <v>3</v>
      </c>
      <c r="AK286" s="486">
        <v>-0.7</v>
      </c>
      <c r="AL286" s="486">
        <v>3.92</v>
      </c>
      <c r="AM286" s="486">
        <v>1324</v>
      </c>
      <c r="AN286" s="486">
        <v>982</v>
      </c>
      <c r="AO286" s="486">
        <v>40</v>
      </c>
      <c r="AP286" s="486">
        <v>16</v>
      </c>
      <c r="AQ286" s="486">
        <v>1.3</v>
      </c>
      <c r="AR286" s="486">
        <v>238.9</v>
      </c>
      <c r="AS286" s="486">
        <v>1.147</v>
      </c>
      <c r="AT286" s="486"/>
      <c r="AU286" s="486"/>
      <c r="AV286" s="486"/>
      <c r="AW286" s="486"/>
      <c r="AX286" s="486"/>
      <c r="AY286" s="486"/>
      <c r="AZ286" s="486"/>
      <c r="BA286" s="486"/>
      <c r="BB286" s="486"/>
      <c r="BC286" s="486"/>
      <c r="BD286" s="486"/>
      <c r="BE286" s="486"/>
      <c r="BF286" s="486"/>
      <c r="BG286" s="486"/>
      <c r="BH286" s="486"/>
      <c r="BI286" s="486"/>
      <c r="BJ286" s="486"/>
      <c r="BK286" s="486"/>
      <c r="BL286" s="486"/>
    </row>
    <row r="287" spans="1:64">
      <c r="A287" s="486" t="s">
        <v>571</v>
      </c>
      <c r="B287" s="486" t="s">
        <v>71</v>
      </c>
      <c r="C287" s="486" t="s">
        <v>204</v>
      </c>
      <c r="D287" s="486" t="s">
        <v>205</v>
      </c>
      <c r="E287" s="486" t="s">
        <v>67</v>
      </c>
      <c r="F287" s="486">
        <v>2011</v>
      </c>
      <c r="G287" s="486"/>
      <c r="H287" s="486">
        <v>170</v>
      </c>
      <c r="I287" s="486">
        <v>2.9</v>
      </c>
      <c r="J287" s="486"/>
      <c r="K287" s="486"/>
      <c r="L287" s="486" t="s">
        <v>66</v>
      </c>
      <c r="M287" s="486">
        <v>48</v>
      </c>
      <c r="N287" s="486">
        <v>1</v>
      </c>
      <c r="O287" s="486">
        <v>1000</v>
      </c>
      <c r="P287" s="486">
        <v>25</v>
      </c>
      <c r="Q287" s="486">
        <v>23.2</v>
      </c>
      <c r="R287" s="486">
        <v>7.32</v>
      </c>
      <c r="S287" s="486">
        <v>29.2</v>
      </c>
      <c r="T287" s="486">
        <v>7.92</v>
      </c>
      <c r="U287" s="486">
        <v>6.3</v>
      </c>
      <c r="V287" s="486">
        <v>-104.63</v>
      </c>
      <c r="W287" s="486">
        <v>-0.42</v>
      </c>
      <c r="X287" s="486">
        <v>800</v>
      </c>
      <c r="Y287" s="486">
        <v>5.5</v>
      </c>
      <c r="Z287" s="486">
        <v>190</v>
      </c>
      <c r="AA287" s="486">
        <v>0.28000000000000003</v>
      </c>
      <c r="AB287" s="486"/>
      <c r="AC287" s="486"/>
      <c r="AD287" s="486"/>
      <c r="AE287" s="486"/>
      <c r="AF287" s="486"/>
      <c r="AG287" s="486"/>
      <c r="AH287" s="486"/>
      <c r="AI287" s="486">
        <v>1000</v>
      </c>
      <c r="AJ287" s="486">
        <v>5</v>
      </c>
      <c r="AK287" s="486">
        <v>-0.7</v>
      </c>
      <c r="AL287" s="486">
        <v>3.92</v>
      </c>
      <c r="AM287" s="486">
        <v>1324</v>
      </c>
      <c r="AN287" s="486">
        <v>982</v>
      </c>
      <c r="AO287" s="486">
        <v>40</v>
      </c>
      <c r="AP287" s="486">
        <v>16</v>
      </c>
      <c r="AQ287" s="486">
        <v>1.3</v>
      </c>
      <c r="AR287" s="486">
        <v>243.4</v>
      </c>
      <c r="AS287" s="486">
        <v>1.1679999999999999</v>
      </c>
      <c r="AT287" s="486"/>
      <c r="AU287" s="486"/>
      <c r="AV287" s="486"/>
      <c r="AW287" s="486"/>
      <c r="AX287" s="486"/>
      <c r="AY287" s="486"/>
      <c r="AZ287" s="486"/>
      <c r="BA287" s="486"/>
      <c r="BB287" s="486"/>
      <c r="BC287" s="486"/>
      <c r="BD287" s="486"/>
      <c r="BE287" s="486"/>
      <c r="BF287" s="486"/>
      <c r="BG287" s="486"/>
      <c r="BH287" s="486"/>
      <c r="BI287" s="486"/>
      <c r="BJ287" s="486"/>
      <c r="BK287" s="486"/>
      <c r="BL287" s="486"/>
    </row>
    <row r="288" spans="1:64">
      <c r="A288" s="486" t="s">
        <v>571</v>
      </c>
      <c r="B288" s="486" t="s">
        <v>71</v>
      </c>
      <c r="C288" s="486" t="s">
        <v>90</v>
      </c>
      <c r="D288" s="486" t="s">
        <v>91</v>
      </c>
      <c r="E288" s="486" t="s">
        <v>67</v>
      </c>
      <c r="F288" s="486">
        <v>2010</v>
      </c>
      <c r="G288" s="486"/>
      <c r="H288" s="486">
        <v>175</v>
      </c>
      <c r="I288" s="486">
        <v>2.9</v>
      </c>
      <c r="J288" s="486"/>
      <c r="K288" s="486"/>
      <c r="L288" s="486" t="s">
        <v>15</v>
      </c>
      <c r="M288" s="486">
        <v>72</v>
      </c>
      <c r="N288" s="486">
        <v>1</v>
      </c>
      <c r="O288" s="486">
        <v>1000</v>
      </c>
      <c r="P288" s="486">
        <v>25</v>
      </c>
      <c r="Q288" s="486">
        <v>35.799999999999997</v>
      </c>
      <c r="R288" s="486">
        <v>4.8899999999999997</v>
      </c>
      <c r="S288" s="486">
        <v>44.4</v>
      </c>
      <c r="T288" s="486">
        <v>5.23</v>
      </c>
      <c r="U288" s="486">
        <v>3.1</v>
      </c>
      <c r="V288" s="486">
        <v>-168.4</v>
      </c>
      <c r="W288" s="486">
        <v>-0.45</v>
      </c>
      <c r="X288" s="486">
        <v>2000</v>
      </c>
      <c r="Y288" s="486">
        <v>5.5</v>
      </c>
      <c r="Z288" s="486">
        <v>550</v>
      </c>
      <c r="AA288" s="486">
        <v>0.48</v>
      </c>
      <c r="AB288" s="486"/>
      <c r="AC288" s="486"/>
      <c r="AD288" s="486"/>
      <c r="AE288" s="486"/>
      <c r="AF288" s="486"/>
      <c r="AG288" s="486"/>
      <c r="AH288" s="486"/>
      <c r="AI288" s="486">
        <v>1000</v>
      </c>
      <c r="AJ288" s="486">
        <v>3</v>
      </c>
      <c r="AK288" s="486">
        <v>-0.7</v>
      </c>
      <c r="AL288" s="486">
        <v>3.92</v>
      </c>
      <c r="AM288" s="486">
        <v>1580</v>
      </c>
      <c r="AN288" s="486">
        <v>808</v>
      </c>
      <c r="AO288" s="486">
        <v>40</v>
      </c>
      <c r="AP288" s="486">
        <v>15.75</v>
      </c>
      <c r="AQ288" s="486">
        <v>1.278</v>
      </c>
      <c r="AR288" s="486">
        <v>148.6</v>
      </c>
      <c r="AS288" s="486">
        <v>1.07</v>
      </c>
      <c r="AT288" s="486"/>
      <c r="AU288" s="486"/>
      <c r="AV288" s="486"/>
      <c r="AW288" s="486"/>
      <c r="AX288" s="486"/>
      <c r="AY288" s="486"/>
      <c r="AZ288" s="486"/>
      <c r="BA288" s="486"/>
      <c r="BB288" s="486"/>
      <c r="BC288" s="486"/>
      <c r="BD288" s="486"/>
      <c r="BE288" s="486"/>
      <c r="BF288" s="486"/>
      <c r="BG288" s="486"/>
      <c r="BH288" s="486"/>
      <c r="BI288" s="486"/>
      <c r="BJ288" s="486"/>
      <c r="BK288" s="486"/>
      <c r="BL288" s="486"/>
    </row>
    <row r="289" spans="1:64">
      <c r="A289" s="486" t="s">
        <v>571</v>
      </c>
      <c r="B289" s="486" t="s">
        <v>71</v>
      </c>
      <c r="C289" s="486" t="s">
        <v>92</v>
      </c>
      <c r="D289" s="486" t="s">
        <v>93</v>
      </c>
      <c r="E289" s="486" t="s">
        <v>67</v>
      </c>
      <c r="F289" s="486">
        <v>2010</v>
      </c>
      <c r="G289" s="486"/>
      <c r="H289" s="486">
        <v>175</v>
      </c>
      <c r="I289" s="486">
        <v>2.9</v>
      </c>
      <c r="J289" s="486"/>
      <c r="K289" s="486"/>
      <c r="L289" s="486" t="s">
        <v>15</v>
      </c>
      <c r="M289" s="486">
        <v>48</v>
      </c>
      <c r="N289" s="486">
        <v>1</v>
      </c>
      <c r="O289" s="486">
        <v>1000</v>
      </c>
      <c r="P289" s="486">
        <v>25</v>
      </c>
      <c r="Q289" s="486">
        <v>23.6</v>
      </c>
      <c r="R289" s="486">
        <v>7.41</v>
      </c>
      <c r="S289" s="486">
        <v>29.5</v>
      </c>
      <c r="T289" s="486">
        <v>7.92</v>
      </c>
      <c r="U289" s="486">
        <v>4.8</v>
      </c>
      <c r="V289" s="486">
        <v>-111.2</v>
      </c>
      <c r="W289" s="486">
        <v>-0.45</v>
      </c>
      <c r="X289" s="486">
        <v>1000</v>
      </c>
      <c r="Y289" s="486">
        <v>5.5</v>
      </c>
      <c r="Z289" s="486">
        <v>240</v>
      </c>
      <c r="AA289" s="486">
        <v>0.23</v>
      </c>
      <c r="AB289" s="486"/>
      <c r="AC289" s="486"/>
      <c r="AD289" s="486"/>
      <c r="AE289" s="486"/>
      <c r="AF289" s="486"/>
      <c r="AG289" s="486"/>
      <c r="AH289" s="486"/>
      <c r="AI289" s="486">
        <v>1000</v>
      </c>
      <c r="AJ289" s="486">
        <v>3</v>
      </c>
      <c r="AK289" s="486">
        <v>-0.7</v>
      </c>
      <c r="AL289" s="486">
        <v>3.92</v>
      </c>
      <c r="AM289" s="486">
        <v>1324</v>
      </c>
      <c r="AN289" s="486">
        <v>982</v>
      </c>
      <c r="AO289" s="486">
        <v>40</v>
      </c>
      <c r="AP289" s="486">
        <v>16</v>
      </c>
      <c r="AQ289" s="486">
        <v>1.3</v>
      </c>
      <c r="AR289" s="486">
        <v>238.9</v>
      </c>
      <c r="AS289" s="486">
        <v>1.147</v>
      </c>
      <c r="AT289" s="486"/>
      <c r="AU289" s="486"/>
      <c r="AV289" s="486"/>
      <c r="AW289" s="486"/>
      <c r="AX289" s="486"/>
      <c r="AY289" s="486"/>
      <c r="AZ289" s="486"/>
      <c r="BA289" s="486"/>
      <c r="BB289" s="486"/>
      <c r="BC289" s="486"/>
      <c r="BD289" s="486"/>
      <c r="BE289" s="486"/>
      <c r="BF289" s="486"/>
      <c r="BG289" s="486"/>
      <c r="BH289" s="486"/>
      <c r="BI289" s="486"/>
      <c r="BJ289" s="486"/>
      <c r="BK289" s="486"/>
      <c r="BL289" s="486"/>
    </row>
    <row r="290" spans="1:64">
      <c r="A290" s="486" t="s">
        <v>571</v>
      </c>
      <c r="B290" s="486" t="s">
        <v>71</v>
      </c>
      <c r="C290" s="486" t="s">
        <v>208</v>
      </c>
      <c r="D290" s="486" t="s">
        <v>209</v>
      </c>
      <c r="E290" s="486" t="s">
        <v>67</v>
      </c>
      <c r="F290" s="486">
        <v>2011</v>
      </c>
      <c r="G290" s="486"/>
      <c r="H290" s="486">
        <v>175</v>
      </c>
      <c r="I290" s="486">
        <v>2.9</v>
      </c>
      <c r="J290" s="486"/>
      <c r="K290" s="486"/>
      <c r="L290" s="486" t="s">
        <v>66</v>
      </c>
      <c r="M290" s="486">
        <v>48</v>
      </c>
      <c r="N290" s="486">
        <v>1</v>
      </c>
      <c r="O290" s="486">
        <v>1000</v>
      </c>
      <c r="P290" s="486">
        <v>25</v>
      </c>
      <c r="Q290" s="486">
        <v>23.4</v>
      </c>
      <c r="R290" s="486">
        <v>7.49</v>
      </c>
      <c r="S290" s="486">
        <v>29.3</v>
      </c>
      <c r="T290" s="486">
        <v>8.0399999999999991</v>
      </c>
      <c r="U290" s="486">
        <v>6.4</v>
      </c>
      <c r="V290" s="486">
        <v>-106.25</v>
      </c>
      <c r="W290" s="486">
        <v>-0.42</v>
      </c>
      <c r="X290" s="486">
        <v>900</v>
      </c>
      <c r="Y290" s="486">
        <v>5.5</v>
      </c>
      <c r="Z290" s="486">
        <v>220</v>
      </c>
      <c r="AA290" s="486">
        <v>0.24</v>
      </c>
      <c r="AB290" s="486"/>
      <c r="AC290" s="486"/>
      <c r="AD290" s="486"/>
      <c r="AE290" s="486"/>
      <c r="AF290" s="486"/>
      <c r="AG290" s="486"/>
      <c r="AH290" s="486"/>
      <c r="AI290" s="486">
        <v>1000</v>
      </c>
      <c r="AJ290" s="486">
        <v>5</v>
      </c>
      <c r="AK290" s="486">
        <v>-0.7</v>
      </c>
      <c r="AL290" s="486">
        <v>3.92</v>
      </c>
      <c r="AM290" s="486">
        <v>1324</v>
      </c>
      <c r="AN290" s="486">
        <v>982</v>
      </c>
      <c r="AO290" s="486">
        <v>40</v>
      </c>
      <c r="AP290" s="486">
        <v>16</v>
      </c>
      <c r="AQ290" s="486">
        <v>1.3</v>
      </c>
      <c r="AR290" s="486">
        <v>243.4</v>
      </c>
      <c r="AS290" s="486">
        <v>1.1679999999999999</v>
      </c>
      <c r="AT290" s="486"/>
      <c r="AU290" s="486"/>
      <c r="AV290" s="486"/>
      <c r="AW290" s="486"/>
      <c r="AX290" s="486"/>
      <c r="AY290" s="486"/>
      <c r="AZ290" s="486"/>
      <c r="BA290" s="486"/>
      <c r="BB290" s="486"/>
      <c r="BC290" s="486"/>
      <c r="BD290" s="486"/>
      <c r="BE290" s="486"/>
      <c r="BF290" s="486"/>
      <c r="BG290" s="486"/>
      <c r="BH290" s="486"/>
      <c r="BI290" s="486"/>
      <c r="BJ290" s="486"/>
      <c r="BK290" s="486"/>
      <c r="BL290" s="486"/>
    </row>
    <row r="291" spans="1:64">
      <c r="A291" s="486" t="s">
        <v>571</v>
      </c>
      <c r="B291" s="486" t="s">
        <v>71</v>
      </c>
      <c r="C291" s="486" t="s">
        <v>94</v>
      </c>
      <c r="D291" s="486" t="s">
        <v>95</v>
      </c>
      <c r="E291" s="486" t="s">
        <v>67</v>
      </c>
      <c r="F291" s="486">
        <v>2010</v>
      </c>
      <c r="G291" s="486"/>
      <c r="H291" s="486">
        <v>180</v>
      </c>
      <c r="I291" s="486">
        <v>2.8</v>
      </c>
      <c r="J291" s="486"/>
      <c r="K291" s="486"/>
      <c r="L291" s="486" t="s">
        <v>15</v>
      </c>
      <c r="M291" s="486">
        <v>72</v>
      </c>
      <c r="N291" s="486">
        <v>1</v>
      </c>
      <c r="O291" s="486">
        <v>1000</v>
      </c>
      <c r="P291" s="486">
        <v>25</v>
      </c>
      <c r="Q291" s="486">
        <v>36.1</v>
      </c>
      <c r="R291" s="486">
        <v>4.99</v>
      </c>
      <c r="S291" s="486">
        <v>44.6</v>
      </c>
      <c r="T291" s="486">
        <v>5.34</v>
      </c>
      <c r="U291" s="486">
        <v>3.2</v>
      </c>
      <c r="V291" s="486">
        <v>-171.5</v>
      </c>
      <c r="W291" s="486">
        <v>-0.45</v>
      </c>
      <c r="X291" s="486">
        <v>2000</v>
      </c>
      <c r="Y291" s="486">
        <v>5.5</v>
      </c>
      <c r="Z291" s="486">
        <v>500</v>
      </c>
      <c r="AA291" s="486">
        <v>0.45</v>
      </c>
      <c r="AB291" s="486"/>
      <c r="AC291" s="486"/>
      <c r="AD291" s="486"/>
      <c r="AE291" s="486"/>
      <c r="AF291" s="486"/>
      <c r="AG291" s="486"/>
      <c r="AH291" s="486"/>
      <c r="AI291" s="486">
        <v>1000</v>
      </c>
      <c r="AJ291" s="486">
        <v>3</v>
      </c>
      <c r="AK291" s="486">
        <v>-0.7</v>
      </c>
      <c r="AL291" s="486">
        <v>3.92</v>
      </c>
      <c r="AM291" s="486">
        <v>1580</v>
      </c>
      <c r="AN291" s="486">
        <v>808</v>
      </c>
      <c r="AO291" s="486">
        <v>40</v>
      </c>
      <c r="AP291" s="486">
        <v>15.75</v>
      </c>
      <c r="AQ291" s="486">
        <v>1.278</v>
      </c>
      <c r="AR291" s="486">
        <v>148.6</v>
      </c>
      <c r="AS291" s="486">
        <v>1.07</v>
      </c>
      <c r="AT291" s="486"/>
      <c r="AU291" s="486"/>
      <c r="AV291" s="486"/>
      <c r="AW291" s="486"/>
      <c r="AX291" s="486"/>
      <c r="AY291" s="486"/>
      <c r="AZ291" s="486"/>
      <c r="BA291" s="486"/>
      <c r="BB291" s="486"/>
      <c r="BC291" s="486"/>
      <c r="BD291" s="486"/>
      <c r="BE291" s="486"/>
      <c r="BF291" s="486"/>
      <c r="BG291" s="486"/>
      <c r="BH291" s="486"/>
      <c r="BI291" s="486"/>
      <c r="BJ291" s="486"/>
      <c r="BK291" s="486"/>
      <c r="BL291" s="486"/>
    </row>
    <row r="292" spans="1:64">
      <c r="A292" s="486" t="s">
        <v>571</v>
      </c>
      <c r="B292" s="486" t="s">
        <v>71</v>
      </c>
      <c r="C292" s="486" t="s">
        <v>96</v>
      </c>
      <c r="D292" s="486" t="s">
        <v>97</v>
      </c>
      <c r="E292" s="486" t="s">
        <v>67</v>
      </c>
      <c r="F292" s="486">
        <v>2010</v>
      </c>
      <c r="G292" s="486"/>
      <c r="H292" s="486">
        <v>180</v>
      </c>
      <c r="I292" s="486">
        <v>2.8</v>
      </c>
      <c r="J292" s="486"/>
      <c r="K292" s="486"/>
      <c r="L292" s="486" t="s">
        <v>15</v>
      </c>
      <c r="M292" s="486">
        <v>48</v>
      </c>
      <c r="N292" s="486">
        <v>1</v>
      </c>
      <c r="O292" s="486">
        <v>1000</v>
      </c>
      <c r="P292" s="486">
        <v>25</v>
      </c>
      <c r="Q292" s="486">
        <v>23.8</v>
      </c>
      <c r="R292" s="486">
        <v>7.58</v>
      </c>
      <c r="S292" s="486">
        <v>29.6</v>
      </c>
      <c r="T292" s="486">
        <v>8.07</v>
      </c>
      <c r="U292" s="486">
        <v>4.8</v>
      </c>
      <c r="V292" s="486">
        <v>-112.7</v>
      </c>
      <c r="W292" s="486">
        <v>-0.45</v>
      </c>
      <c r="X292" s="486">
        <v>1000</v>
      </c>
      <c r="Y292" s="486">
        <v>5.5</v>
      </c>
      <c r="Z292" s="486">
        <v>240</v>
      </c>
      <c r="AA292" s="486">
        <v>0.2</v>
      </c>
      <c r="AB292" s="486"/>
      <c r="AC292" s="486"/>
      <c r="AD292" s="486"/>
      <c r="AE292" s="486"/>
      <c r="AF292" s="486"/>
      <c r="AG292" s="486"/>
      <c r="AH292" s="486"/>
      <c r="AI292" s="486">
        <v>1000</v>
      </c>
      <c r="AJ292" s="486">
        <v>3</v>
      </c>
      <c r="AK292" s="486">
        <v>-0.7</v>
      </c>
      <c r="AL292" s="486">
        <v>3.92</v>
      </c>
      <c r="AM292" s="486">
        <v>1324</v>
      </c>
      <c r="AN292" s="486">
        <v>982</v>
      </c>
      <c r="AO292" s="486">
        <v>40</v>
      </c>
      <c r="AP292" s="486">
        <v>16</v>
      </c>
      <c r="AQ292" s="486">
        <v>1.3</v>
      </c>
      <c r="AR292" s="486">
        <v>238.9</v>
      </c>
      <c r="AS292" s="486">
        <v>1.147</v>
      </c>
      <c r="AT292" s="486"/>
      <c r="AU292" s="486"/>
      <c r="AV292" s="486"/>
      <c r="AW292" s="486"/>
      <c r="AX292" s="486"/>
      <c r="AY292" s="486"/>
      <c r="AZ292" s="486"/>
      <c r="BA292" s="486"/>
      <c r="BB292" s="486"/>
      <c r="BC292" s="486"/>
      <c r="BD292" s="486"/>
      <c r="BE292" s="486"/>
      <c r="BF292" s="486"/>
      <c r="BG292" s="486"/>
      <c r="BH292" s="486"/>
      <c r="BI292" s="486"/>
      <c r="BJ292" s="486"/>
      <c r="BK292" s="486"/>
      <c r="BL292" s="486"/>
    </row>
    <row r="293" spans="1:64">
      <c r="A293" s="486" t="s">
        <v>571</v>
      </c>
      <c r="B293" s="486" t="s">
        <v>71</v>
      </c>
      <c r="C293" s="486" t="s">
        <v>212</v>
      </c>
      <c r="D293" s="486" t="s">
        <v>213</v>
      </c>
      <c r="E293" s="486" t="s">
        <v>67</v>
      </c>
      <c r="F293" s="486">
        <v>2011</v>
      </c>
      <c r="G293" s="486"/>
      <c r="H293" s="486">
        <v>180</v>
      </c>
      <c r="I293" s="486">
        <v>2.8</v>
      </c>
      <c r="J293" s="486"/>
      <c r="K293" s="486"/>
      <c r="L293" s="486" t="s">
        <v>66</v>
      </c>
      <c r="M293" s="486">
        <v>48</v>
      </c>
      <c r="N293" s="486">
        <v>1</v>
      </c>
      <c r="O293" s="486">
        <v>1000</v>
      </c>
      <c r="P293" s="486">
        <v>25</v>
      </c>
      <c r="Q293" s="486">
        <v>23.5</v>
      </c>
      <c r="R293" s="486">
        <v>7.65</v>
      </c>
      <c r="S293" s="486">
        <v>29.4</v>
      </c>
      <c r="T293" s="486">
        <v>8.19</v>
      </c>
      <c r="U293" s="486">
        <v>6.6</v>
      </c>
      <c r="V293" s="486">
        <v>-107.74</v>
      </c>
      <c r="W293" s="486">
        <v>-0.42</v>
      </c>
      <c r="X293" s="486">
        <v>900</v>
      </c>
      <c r="Y293" s="486">
        <v>5.5</v>
      </c>
      <c r="Z293" s="486">
        <v>220</v>
      </c>
      <c r="AA293" s="486">
        <v>0.23</v>
      </c>
      <c r="AB293" s="486"/>
      <c r="AC293" s="486"/>
      <c r="AD293" s="486"/>
      <c r="AE293" s="486"/>
      <c r="AF293" s="486"/>
      <c r="AG293" s="486"/>
      <c r="AH293" s="486"/>
      <c r="AI293" s="486">
        <v>1000</v>
      </c>
      <c r="AJ293" s="486">
        <v>5</v>
      </c>
      <c r="AK293" s="486">
        <v>-0.7</v>
      </c>
      <c r="AL293" s="486">
        <v>3.92</v>
      </c>
      <c r="AM293" s="486">
        <v>1324</v>
      </c>
      <c r="AN293" s="486">
        <v>982</v>
      </c>
      <c r="AO293" s="486">
        <v>40</v>
      </c>
      <c r="AP293" s="486">
        <v>16</v>
      </c>
      <c r="AQ293" s="486">
        <v>1.3</v>
      </c>
      <c r="AR293" s="486">
        <v>243.4</v>
      </c>
      <c r="AS293" s="486">
        <v>1.1679999999999999</v>
      </c>
      <c r="AT293" s="486"/>
      <c r="AU293" s="486"/>
      <c r="AV293" s="486"/>
      <c r="AW293" s="486"/>
      <c r="AX293" s="486"/>
      <c r="AY293" s="486"/>
      <c r="AZ293" s="486"/>
      <c r="BA293" s="486"/>
      <c r="BB293" s="486"/>
      <c r="BC293" s="486"/>
      <c r="BD293" s="486"/>
      <c r="BE293" s="486"/>
      <c r="BF293" s="486"/>
      <c r="BG293" s="486"/>
      <c r="BH293" s="486"/>
      <c r="BI293" s="486"/>
      <c r="BJ293" s="486"/>
      <c r="BK293" s="486"/>
      <c r="BL293" s="486"/>
    </row>
    <row r="294" spans="1:64">
      <c r="A294" s="486" t="s">
        <v>571</v>
      </c>
      <c r="B294" s="486" t="s">
        <v>71</v>
      </c>
      <c r="C294" s="486" t="s">
        <v>214</v>
      </c>
      <c r="D294" s="486" t="s">
        <v>215</v>
      </c>
      <c r="E294" s="486" t="s">
        <v>67</v>
      </c>
      <c r="F294" s="486">
        <v>2010</v>
      </c>
      <c r="G294" s="486"/>
      <c r="H294" s="486">
        <v>185</v>
      </c>
      <c r="I294" s="486">
        <v>2.7</v>
      </c>
      <c r="J294" s="486"/>
      <c r="K294" s="486"/>
      <c r="L294" s="486" t="s">
        <v>66</v>
      </c>
      <c r="M294" s="486">
        <v>48</v>
      </c>
      <c r="N294" s="486">
        <v>1</v>
      </c>
      <c r="O294" s="486">
        <v>1000</v>
      </c>
      <c r="P294" s="486">
        <v>25</v>
      </c>
      <c r="Q294" s="486">
        <v>23.7</v>
      </c>
      <c r="R294" s="486">
        <v>7.82</v>
      </c>
      <c r="S294" s="486">
        <v>29.4</v>
      </c>
      <c r="T294" s="486">
        <v>8.39</v>
      </c>
      <c r="U294" s="486">
        <v>5.5</v>
      </c>
      <c r="V294" s="486">
        <v>-108</v>
      </c>
      <c r="W294" s="486">
        <v>-0.43</v>
      </c>
      <c r="X294" s="486">
        <v>800</v>
      </c>
      <c r="Y294" s="486">
        <v>5.5</v>
      </c>
      <c r="Z294" s="486">
        <v>200</v>
      </c>
      <c r="AA294" s="486">
        <v>0.2</v>
      </c>
      <c r="AB294" s="486"/>
      <c r="AC294" s="486"/>
      <c r="AD294" s="486"/>
      <c r="AE294" s="486"/>
      <c r="AF294" s="486"/>
      <c r="AG294" s="486"/>
      <c r="AH294" s="486"/>
      <c r="AI294" s="486">
        <v>1000</v>
      </c>
      <c r="AJ294" s="486">
        <v>3</v>
      </c>
      <c r="AK294" s="486">
        <v>-0.7</v>
      </c>
      <c r="AL294" s="486">
        <v>3.92</v>
      </c>
      <c r="AM294" s="486">
        <v>1324</v>
      </c>
      <c r="AN294" s="486">
        <v>982</v>
      </c>
      <c r="AO294" s="486">
        <v>40</v>
      </c>
      <c r="AP294" s="486">
        <v>16</v>
      </c>
      <c r="AQ294" s="486">
        <v>1.3</v>
      </c>
      <c r="AR294" s="486">
        <v>243.4</v>
      </c>
      <c r="AS294" s="486">
        <v>1.1679999999999999</v>
      </c>
      <c r="AT294" s="486"/>
      <c r="AU294" s="486"/>
      <c r="AV294" s="486"/>
      <c r="AW294" s="486"/>
      <c r="AX294" s="486"/>
      <c r="AY294" s="486"/>
      <c r="AZ294" s="486"/>
      <c r="BA294" s="486"/>
      <c r="BB294" s="486"/>
      <c r="BC294" s="486"/>
      <c r="BD294" s="486"/>
      <c r="BE294" s="486"/>
      <c r="BF294" s="486"/>
      <c r="BG294" s="486"/>
      <c r="BH294" s="486"/>
      <c r="BI294" s="486"/>
      <c r="BJ294" s="486"/>
      <c r="BK294" s="486"/>
      <c r="BL294" s="486"/>
    </row>
    <row r="295" spans="1:64">
      <c r="A295" s="486" t="s">
        <v>571</v>
      </c>
      <c r="B295" s="486" t="s">
        <v>71</v>
      </c>
      <c r="C295" s="486" t="s">
        <v>216</v>
      </c>
      <c r="D295" s="486" t="s">
        <v>217</v>
      </c>
      <c r="E295" s="486" t="s">
        <v>67</v>
      </c>
      <c r="F295" s="486">
        <v>2010</v>
      </c>
      <c r="G295" s="486"/>
      <c r="H295" s="486">
        <v>185</v>
      </c>
      <c r="I295" s="486">
        <v>2.7</v>
      </c>
      <c r="J295" s="486"/>
      <c r="K295" s="486"/>
      <c r="L295" s="486" t="s">
        <v>66</v>
      </c>
      <c r="M295" s="486">
        <v>60</v>
      </c>
      <c r="N295" s="486">
        <v>1</v>
      </c>
      <c r="O295" s="486">
        <v>1000</v>
      </c>
      <c r="P295" s="486">
        <v>25</v>
      </c>
      <c r="Q295" s="486">
        <v>28.5</v>
      </c>
      <c r="R295" s="486">
        <v>6.49</v>
      </c>
      <c r="S295" s="486">
        <v>35.9</v>
      </c>
      <c r="T295" s="486">
        <v>7.27</v>
      </c>
      <c r="U295" s="486">
        <v>5.8</v>
      </c>
      <c r="V295" s="486">
        <v>-124.53</v>
      </c>
      <c r="W295" s="486">
        <v>-0.42</v>
      </c>
      <c r="X295" s="486">
        <v>700</v>
      </c>
      <c r="Y295" s="486">
        <v>5.5</v>
      </c>
      <c r="Z295" s="486">
        <v>180</v>
      </c>
      <c r="AA295" s="486">
        <v>0.46</v>
      </c>
      <c r="AB295" s="486"/>
      <c r="AC295" s="486"/>
      <c r="AD295" s="486"/>
      <c r="AE295" s="486"/>
      <c r="AF295" s="486"/>
      <c r="AG295" s="486"/>
      <c r="AH295" s="486"/>
      <c r="AI295" s="486">
        <v>1000</v>
      </c>
      <c r="AJ295" s="486">
        <v>5</v>
      </c>
      <c r="AK295" s="486">
        <v>-0.7</v>
      </c>
      <c r="AL295" s="486">
        <v>3.92</v>
      </c>
      <c r="AM295" s="486">
        <v>1638</v>
      </c>
      <c r="AN295" s="486">
        <v>982</v>
      </c>
      <c r="AO295" s="486">
        <v>40</v>
      </c>
      <c r="AP295" s="486">
        <v>19.2</v>
      </c>
      <c r="AQ295" s="486">
        <v>1.609</v>
      </c>
      <c r="AR295" s="486">
        <v>243.4</v>
      </c>
      <c r="AS295" s="486">
        <v>1.46</v>
      </c>
      <c r="AT295" s="486"/>
      <c r="AU295" s="486"/>
      <c r="AV295" s="486"/>
      <c r="AW295" s="486"/>
      <c r="AX295" s="486"/>
      <c r="AY295" s="486"/>
      <c r="AZ295" s="486"/>
      <c r="BA295" s="486"/>
      <c r="BB295" s="486"/>
      <c r="BC295" s="486"/>
      <c r="BD295" s="486"/>
      <c r="BE295" s="486"/>
      <c r="BF295" s="486"/>
      <c r="BG295" s="486"/>
      <c r="BH295" s="486"/>
      <c r="BI295" s="486"/>
      <c r="BJ295" s="486"/>
      <c r="BK295" s="486"/>
      <c r="BL295" s="486"/>
    </row>
    <row r="296" spans="1:64">
      <c r="A296" s="486" t="s">
        <v>571</v>
      </c>
      <c r="B296" s="486" t="s">
        <v>71</v>
      </c>
      <c r="C296" s="486" t="s">
        <v>218</v>
      </c>
      <c r="D296" s="486" t="s">
        <v>219</v>
      </c>
      <c r="E296" s="486" t="s">
        <v>67</v>
      </c>
      <c r="F296" s="486">
        <v>2011</v>
      </c>
      <c r="G296" s="486"/>
      <c r="H296" s="486">
        <v>185</v>
      </c>
      <c r="I296" s="486">
        <v>2.7</v>
      </c>
      <c r="J296" s="486"/>
      <c r="K296" s="486"/>
      <c r="L296" s="486" t="s">
        <v>66</v>
      </c>
      <c r="M296" s="486">
        <v>48</v>
      </c>
      <c r="N296" s="486">
        <v>1</v>
      </c>
      <c r="O296" s="486">
        <v>1000</v>
      </c>
      <c r="P296" s="486">
        <v>25</v>
      </c>
      <c r="Q296" s="486">
        <v>23.7</v>
      </c>
      <c r="R296" s="486">
        <v>7.82</v>
      </c>
      <c r="S296" s="486">
        <v>29.4</v>
      </c>
      <c r="T296" s="486">
        <v>8.39</v>
      </c>
      <c r="U296" s="486">
        <v>6.7</v>
      </c>
      <c r="V296" s="486">
        <v>-108.7</v>
      </c>
      <c r="W296" s="486">
        <v>-0.42</v>
      </c>
      <c r="X296" s="486">
        <v>800</v>
      </c>
      <c r="Y296" s="486">
        <v>5.5</v>
      </c>
      <c r="Z296" s="486">
        <v>200</v>
      </c>
      <c r="AA296" s="486">
        <v>0.2</v>
      </c>
      <c r="AB296" s="486"/>
      <c r="AC296" s="486"/>
      <c r="AD296" s="486"/>
      <c r="AE296" s="486"/>
      <c r="AF296" s="486"/>
      <c r="AG296" s="486"/>
      <c r="AH296" s="486"/>
      <c r="AI296" s="486">
        <v>1000</v>
      </c>
      <c r="AJ296" s="486">
        <v>5</v>
      </c>
      <c r="AK296" s="486">
        <v>-0.7</v>
      </c>
      <c r="AL296" s="486">
        <v>3.92</v>
      </c>
      <c r="AM296" s="486">
        <v>1324</v>
      </c>
      <c r="AN296" s="486">
        <v>982</v>
      </c>
      <c r="AO296" s="486">
        <v>40</v>
      </c>
      <c r="AP296" s="486">
        <v>16</v>
      </c>
      <c r="AQ296" s="486">
        <v>1.3</v>
      </c>
      <c r="AR296" s="486">
        <v>243.4</v>
      </c>
      <c r="AS296" s="486">
        <v>1.1679999999999999</v>
      </c>
      <c r="AT296" s="486"/>
      <c r="AU296" s="486"/>
      <c r="AV296" s="486"/>
      <c r="AW296" s="486"/>
      <c r="AX296" s="486"/>
      <c r="AY296" s="486"/>
      <c r="AZ296" s="486"/>
      <c r="BA296" s="486"/>
      <c r="BB296" s="486"/>
      <c r="BC296" s="486"/>
      <c r="BD296" s="486"/>
      <c r="BE296" s="486"/>
      <c r="BF296" s="486"/>
      <c r="BG296" s="486"/>
      <c r="BH296" s="486"/>
      <c r="BI296" s="486"/>
      <c r="BJ296" s="486"/>
      <c r="BK296" s="486"/>
      <c r="BL296" s="486"/>
    </row>
    <row r="297" spans="1:64">
      <c r="A297" s="486" t="s">
        <v>571</v>
      </c>
      <c r="B297" s="486" t="s">
        <v>71</v>
      </c>
      <c r="C297" s="486" t="s">
        <v>102</v>
      </c>
      <c r="D297" s="486" t="s">
        <v>103</v>
      </c>
      <c r="E297" s="486" t="s">
        <v>67</v>
      </c>
      <c r="F297" s="486">
        <v>2010</v>
      </c>
      <c r="G297" s="486"/>
      <c r="H297" s="486">
        <v>190</v>
      </c>
      <c r="I297" s="486">
        <v>2.6</v>
      </c>
      <c r="J297" s="486"/>
      <c r="K297" s="486"/>
      <c r="L297" s="486" t="s">
        <v>15</v>
      </c>
      <c r="M297" s="486">
        <v>72</v>
      </c>
      <c r="N297" s="486">
        <v>1</v>
      </c>
      <c r="O297" s="486">
        <v>1000</v>
      </c>
      <c r="P297" s="486">
        <v>25</v>
      </c>
      <c r="Q297" s="486">
        <v>36.6</v>
      </c>
      <c r="R297" s="486">
        <v>5.19</v>
      </c>
      <c r="S297" s="486">
        <v>44.8</v>
      </c>
      <c r="T297" s="486">
        <v>5.52</v>
      </c>
      <c r="U297" s="486">
        <v>3.3</v>
      </c>
      <c r="V297" s="486">
        <v>-174.66</v>
      </c>
      <c r="W297" s="486">
        <v>-0.45</v>
      </c>
      <c r="X297" s="486">
        <v>2000</v>
      </c>
      <c r="Y297" s="486">
        <v>5.5</v>
      </c>
      <c r="Z297" s="486">
        <v>550</v>
      </c>
      <c r="AA297" s="486">
        <v>0.34</v>
      </c>
      <c r="AB297" s="486"/>
      <c r="AC297" s="486"/>
      <c r="AD297" s="486"/>
      <c r="AE297" s="486"/>
      <c r="AF297" s="486"/>
      <c r="AG297" s="486"/>
      <c r="AH297" s="486"/>
      <c r="AI297" s="486">
        <v>1000</v>
      </c>
      <c r="AJ297" s="486">
        <v>3</v>
      </c>
      <c r="AK297" s="486">
        <v>-0.7</v>
      </c>
      <c r="AL297" s="486">
        <v>3.92</v>
      </c>
      <c r="AM297" s="486">
        <v>1580</v>
      </c>
      <c r="AN297" s="486">
        <v>808</v>
      </c>
      <c r="AO297" s="486">
        <v>40</v>
      </c>
      <c r="AP297" s="486">
        <v>15.75</v>
      </c>
      <c r="AQ297" s="486">
        <v>1.278</v>
      </c>
      <c r="AR297" s="486">
        <v>148.6</v>
      </c>
      <c r="AS297" s="486">
        <v>1.07</v>
      </c>
      <c r="AT297" s="486"/>
      <c r="AU297" s="486"/>
      <c r="AV297" s="486"/>
      <c r="AW297" s="486"/>
      <c r="AX297" s="486"/>
      <c r="AY297" s="486"/>
      <c r="AZ297" s="486"/>
      <c r="BA297" s="486"/>
      <c r="BB297" s="486"/>
      <c r="BC297" s="486"/>
      <c r="BD297" s="486"/>
      <c r="BE297" s="486"/>
      <c r="BF297" s="486"/>
      <c r="BG297" s="486"/>
      <c r="BH297" s="486"/>
      <c r="BI297" s="486"/>
      <c r="BJ297" s="486"/>
      <c r="BK297" s="486"/>
      <c r="BL297" s="486"/>
    </row>
    <row r="298" spans="1:64">
      <c r="A298" s="486" t="s">
        <v>571</v>
      </c>
      <c r="B298" s="486" t="s">
        <v>71</v>
      </c>
      <c r="C298" s="486" t="s">
        <v>104</v>
      </c>
      <c r="D298" s="486" t="s">
        <v>105</v>
      </c>
      <c r="E298" s="486" t="s">
        <v>67</v>
      </c>
      <c r="F298" s="486">
        <v>2010</v>
      </c>
      <c r="G298" s="486"/>
      <c r="H298" s="486">
        <v>190</v>
      </c>
      <c r="I298" s="486">
        <v>2.6</v>
      </c>
      <c r="J298" s="486"/>
      <c r="K298" s="486"/>
      <c r="L298" s="486" t="s">
        <v>15</v>
      </c>
      <c r="M298" s="486">
        <v>48</v>
      </c>
      <c r="N298" s="486">
        <v>1</v>
      </c>
      <c r="O298" s="486">
        <v>1000</v>
      </c>
      <c r="P298" s="486">
        <v>25</v>
      </c>
      <c r="Q298" s="486">
        <v>24.1</v>
      </c>
      <c r="R298" s="486">
        <v>7.87</v>
      </c>
      <c r="S298" s="486">
        <v>29.8</v>
      </c>
      <c r="T298" s="486">
        <v>8.3800000000000008</v>
      </c>
      <c r="U298" s="486">
        <v>5</v>
      </c>
      <c r="V298" s="486">
        <v>-114.49</v>
      </c>
      <c r="W298" s="486">
        <v>-0.45</v>
      </c>
      <c r="X298" s="486">
        <v>1000</v>
      </c>
      <c r="Y298" s="486">
        <v>5.5</v>
      </c>
      <c r="Z298" s="486">
        <v>240</v>
      </c>
      <c r="AA298" s="486">
        <v>0.18</v>
      </c>
      <c r="AB298" s="486"/>
      <c r="AC298" s="486"/>
      <c r="AD298" s="486"/>
      <c r="AE298" s="486"/>
      <c r="AF298" s="486"/>
      <c r="AG298" s="486"/>
      <c r="AH298" s="486"/>
      <c r="AI298" s="486">
        <v>1000</v>
      </c>
      <c r="AJ298" s="486">
        <v>3</v>
      </c>
      <c r="AK298" s="486">
        <v>-0.7</v>
      </c>
      <c r="AL298" s="486">
        <v>3.92</v>
      </c>
      <c r="AM298" s="486">
        <v>1324</v>
      </c>
      <c r="AN298" s="486">
        <v>982</v>
      </c>
      <c r="AO298" s="486">
        <v>40</v>
      </c>
      <c r="AP298" s="486">
        <v>16</v>
      </c>
      <c r="AQ298" s="486">
        <v>1.3</v>
      </c>
      <c r="AR298" s="486">
        <v>238.9</v>
      </c>
      <c r="AS298" s="486">
        <v>1.147</v>
      </c>
      <c r="AT298" s="486"/>
      <c r="AU298" s="486"/>
      <c r="AV298" s="486"/>
      <c r="AW298" s="486"/>
      <c r="AX298" s="486"/>
      <c r="AY298" s="486"/>
      <c r="AZ298" s="486"/>
      <c r="BA298" s="486"/>
      <c r="BB298" s="486"/>
      <c r="BC298" s="486"/>
      <c r="BD298" s="486"/>
      <c r="BE298" s="486"/>
      <c r="BF298" s="486"/>
      <c r="BG298" s="486"/>
      <c r="BH298" s="486"/>
      <c r="BI298" s="486"/>
      <c r="BJ298" s="486"/>
      <c r="BK298" s="486"/>
      <c r="BL298" s="486"/>
    </row>
    <row r="299" spans="1:64">
      <c r="A299" s="486" t="s">
        <v>571</v>
      </c>
      <c r="B299" s="486" t="s">
        <v>71</v>
      </c>
      <c r="C299" s="486" t="s">
        <v>222</v>
      </c>
      <c r="D299" s="486" t="s">
        <v>223</v>
      </c>
      <c r="E299" s="486" t="s">
        <v>67</v>
      </c>
      <c r="F299" s="486">
        <v>2011</v>
      </c>
      <c r="G299" s="486"/>
      <c r="H299" s="486">
        <v>190</v>
      </c>
      <c r="I299" s="486">
        <v>2.6</v>
      </c>
      <c r="J299" s="486"/>
      <c r="K299" s="486"/>
      <c r="L299" s="486" t="s">
        <v>66</v>
      </c>
      <c r="M299" s="486">
        <v>48</v>
      </c>
      <c r="N299" s="486">
        <v>1</v>
      </c>
      <c r="O299" s="486">
        <v>1000</v>
      </c>
      <c r="P299" s="486">
        <v>25</v>
      </c>
      <c r="Q299" s="486">
        <v>23.9</v>
      </c>
      <c r="R299" s="486">
        <v>7.95</v>
      </c>
      <c r="S299" s="486">
        <v>29.6</v>
      </c>
      <c r="T299" s="486">
        <v>8.5</v>
      </c>
      <c r="U299" s="486">
        <v>6.8</v>
      </c>
      <c r="V299" s="486">
        <v>-110.26</v>
      </c>
      <c r="W299" s="486">
        <v>-0.42</v>
      </c>
      <c r="X299" s="486">
        <v>900</v>
      </c>
      <c r="Y299" s="486">
        <v>5.5</v>
      </c>
      <c r="Z299" s="486">
        <v>220</v>
      </c>
      <c r="AA299" s="486">
        <v>0.19</v>
      </c>
      <c r="AB299" s="486"/>
      <c r="AC299" s="486"/>
      <c r="AD299" s="486"/>
      <c r="AE299" s="486"/>
      <c r="AF299" s="486"/>
      <c r="AG299" s="486"/>
      <c r="AH299" s="486"/>
      <c r="AI299" s="486">
        <v>1000</v>
      </c>
      <c r="AJ299" s="486">
        <v>5</v>
      </c>
      <c r="AK299" s="486">
        <v>-0.7</v>
      </c>
      <c r="AL299" s="486">
        <v>3.92</v>
      </c>
      <c r="AM299" s="486">
        <v>1324</v>
      </c>
      <c r="AN299" s="486">
        <v>982</v>
      </c>
      <c r="AO299" s="486">
        <v>40</v>
      </c>
      <c r="AP299" s="486">
        <v>16</v>
      </c>
      <c r="AQ299" s="486">
        <v>1.3</v>
      </c>
      <c r="AR299" s="486">
        <v>243.4</v>
      </c>
      <c r="AS299" s="486">
        <v>1.1679999999999999</v>
      </c>
      <c r="AT299" s="486"/>
      <c r="AU299" s="486"/>
      <c r="AV299" s="486"/>
      <c r="AW299" s="486"/>
      <c r="AX299" s="486"/>
      <c r="AY299" s="486"/>
      <c r="AZ299" s="486"/>
      <c r="BA299" s="486"/>
      <c r="BB299" s="486"/>
      <c r="BC299" s="486"/>
      <c r="BD299" s="486"/>
      <c r="BE299" s="486"/>
      <c r="BF299" s="486"/>
      <c r="BG299" s="486"/>
      <c r="BH299" s="486"/>
      <c r="BI299" s="486"/>
      <c r="BJ299" s="486"/>
      <c r="BK299" s="486"/>
      <c r="BL299" s="486"/>
    </row>
    <row r="300" spans="1:64">
      <c r="A300" s="486" t="s">
        <v>571</v>
      </c>
      <c r="B300" s="486" t="s">
        <v>71</v>
      </c>
      <c r="C300" s="486" t="s">
        <v>106</v>
      </c>
      <c r="D300" s="486" t="s">
        <v>107</v>
      </c>
      <c r="E300" s="486" t="s">
        <v>67</v>
      </c>
      <c r="F300" s="486">
        <v>2011</v>
      </c>
      <c r="G300" s="486"/>
      <c r="H300" s="486">
        <v>195</v>
      </c>
      <c r="I300" s="486">
        <v>2.6</v>
      </c>
      <c r="J300" s="486"/>
      <c r="K300" s="486"/>
      <c r="L300" s="486" t="s">
        <v>15</v>
      </c>
      <c r="M300" s="486">
        <v>72</v>
      </c>
      <c r="N300" s="486">
        <v>1</v>
      </c>
      <c r="O300" s="486">
        <v>1000</v>
      </c>
      <c r="P300" s="486">
        <v>25</v>
      </c>
      <c r="Q300" s="486">
        <v>37</v>
      </c>
      <c r="R300" s="486">
        <v>5.27</v>
      </c>
      <c r="S300" s="486">
        <v>45</v>
      </c>
      <c r="T300" s="486">
        <v>5.62</v>
      </c>
      <c r="U300" s="486">
        <v>3.4</v>
      </c>
      <c r="V300" s="486">
        <v>-177.11</v>
      </c>
      <c r="W300" s="486">
        <v>-0.45</v>
      </c>
      <c r="X300" s="486">
        <v>2000</v>
      </c>
      <c r="Y300" s="486">
        <v>5.5</v>
      </c>
      <c r="Z300" s="486">
        <v>550</v>
      </c>
      <c r="AA300" s="486">
        <v>0.32</v>
      </c>
      <c r="AB300" s="486"/>
      <c r="AC300" s="486"/>
      <c r="AD300" s="486"/>
      <c r="AE300" s="486"/>
      <c r="AF300" s="486"/>
      <c r="AG300" s="486"/>
      <c r="AH300" s="486"/>
      <c r="AI300" s="486">
        <v>1000</v>
      </c>
      <c r="AJ300" s="486">
        <v>3</v>
      </c>
      <c r="AK300" s="486">
        <v>-0.7</v>
      </c>
      <c r="AL300" s="486">
        <v>3.92</v>
      </c>
      <c r="AM300" s="486">
        <v>1580</v>
      </c>
      <c r="AN300" s="486">
        <v>808</v>
      </c>
      <c r="AO300" s="486">
        <v>40</v>
      </c>
      <c r="AP300" s="486">
        <v>15.75</v>
      </c>
      <c r="AQ300" s="486">
        <v>1.2769999999999999</v>
      </c>
      <c r="AR300" s="486">
        <v>148.6</v>
      </c>
      <c r="AS300" s="486">
        <v>1.07</v>
      </c>
      <c r="AT300" s="486"/>
      <c r="AU300" s="486"/>
      <c r="AV300" s="486"/>
      <c r="AW300" s="486"/>
      <c r="AX300" s="486"/>
      <c r="AY300" s="486"/>
      <c r="AZ300" s="486"/>
      <c r="BA300" s="486"/>
      <c r="BB300" s="486"/>
      <c r="BC300" s="486"/>
      <c r="BD300" s="486"/>
      <c r="BE300" s="486"/>
      <c r="BF300" s="486"/>
      <c r="BG300" s="486"/>
      <c r="BH300" s="486"/>
      <c r="BI300" s="486"/>
      <c r="BJ300" s="486"/>
      <c r="BK300" s="486"/>
      <c r="BL300" s="486"/>
    </row>
    <row r="301" spans="1:64">
      <c r="A301" s="486" t="s">
        <v>571</v>
      </c>
      <c r="B301" s="486" t="s">
        <v>71</v>
      </c>
      <c r="C301" s="486" t="s">
        <v>108</v>
      </c>
      <c r="D301" s="486" t="s">
        <v>109</v>
      </c>
      <c r="E301" s="486" t="s">
        <v>67</v>
      </c>
      <c r="F301" s="486">
        <v>2011</v>
      </c>
      <c r="G301" s="486"/>
      <c r="H301" s="486">
        <v>195</v>
      </c>
      <c r="I301" s="486">
        <v>2.6</v>
      </c>
      <c r="J301" s="486"/>
      <c r="K301" s="486"/>
      <c r="L301" s="486" t="s">
        <v>15</v>
      </c>
      <c r="M301" s="486">
        <v>48</v>
      </c>
      <c r="N301" s="486">
        <v>1</v>
      </c>
      <c r="O301" s="486">
        <v>1000</v>
      </c>
      <c r="P301" s="486">
        <v>25</v>
      </c>
      <c r="Q301" s="486">
        <v>24.2</v>
      </c>
      <c r="R301" s="486">
        <v>8.0399999999999991</v>
      </c>
      <c r="S301" s="486">
        <v>29.9</v>
      </c>
      <c r="T301" s="486">
        <v>8.56</v>
      </c>
      <c r="U301" s="486">
        <v>5.0999999999999996</v>
      </c>
      <c r="V301" s="486">
        <v>-115.02</v>
      </c>
      <c r="W301" s="486">
        <v>-0.45</v>
      </c>
      <c r="X301" s="486">
        <v>1000</v>
      </c>
      <c r="Y301" s="486">
        <v>5.5</v>
      </c>
      <c r="Z301" s="486">
        <v>240</v>
      </c>
      <c r="AA301" s="486">
        <v>0.18</v>
      </c>
      <c r="AB301" s="486"/>
      <c r="AC301" s="486"/>
      <c r="AD301" s="486"/>
      <c r="AE301" s="486"/>
      <c r="AF301" s="486"/>
      <c r="AG301" s="486"/>
      <c r="AH301" s="486"/>
      <c r="AI301" s="486">
        <v>1000</v>
      </c>
      <c r="AJ301" s="486">
        <v>3</v>
      </c>
      <c r="AK301" s="486">
        <v>-0.7</v>
      </c>
      <c r="AL301" s="486">
        <v>3.92</v>
      </c>
      <c r="AM301" s="486">
        <v>1324</v>
      </c>
      <c r="AN301" s="486">
        <v>982</v>
      </c>
      <c r="AO301" s="486">
        <v>40</v>
      </c>
      <c r="AP301" s="486">
        <v>16</v>
      </c>
      <c r="AQ301" s="486">
        <v>1.3</v>
      </c>
      <c r="AR301" s="486">
        <v>238.9</v>
      </c>
      <c r="AS301" s="486">
        <v>1.147</v>
      </c>
      <c r="AT301" s="486"/>
      <c r="AU301" s="486"/>
      <c r="AV301" s="486"/>
      <c r="AW301" s="486"/>
      <c r="AX301" s="486"/>
      <c r="AY301" s="486"/>
      <c r="AZ301" s="486"/>
      <c r="BA301" s="486"/>
      <c r="BB301" s="486"/>
      <c r="BC301" s="486"/>
      <c r="BD301" s="486"/>
      <c r="BE301" s="486"/>
      <c r="BF301" s="486"/>
      <c r="BG301" s="486"/>
      <c r="BH301" s="486"/>
      <c r="BI301" s="486"/>
      <c r="BJ301" s="486"/>
      <c r="BK301" s="486"/>
      <c r="BL301" s="486"/>
    </row>
    <row r="302" spans="1:64">
      <c r="A302" s="486" t="s">
        <v>571</v>
      </c>
      <c r="B302" s="486" t="s">
        <v>71</v>
      </c>
      <c r="C302" s="486" t="s">
        <v>224</v>
      </c>
      <c r="D302" s="486" t="s">
        <v>225</v>
      </c>
      <c r="E302" s="486" t="s">
        <v>67</v>
      </c>
      <c r="F302" s="486">
        <v>2011</v>
      </c>
      <c r="G302" s="486"/>
      <c r="H302" s="486">
        <v>195</v>
      </c>
      <c r="I302" s="486">
        <v>2.6</v>
      </c>
      <c r="J302" s="486"/>
      <c r="K302" s="486"/>
      <c r="L302" s="486" t="s">
        <v>66</v>
      </c>
      <c r="M302" s="486">
        <v>48</v>
      </c>
      <c r="N302" s="486">
        <v>1</v>
      </c>
      <c r="O302" s="486">
        <v>1000</v>
      </c>
      <c r="P302" s="486">
        <v>25</v>
      </c>
      <c r="Q302" s="486">
        <v>24</v>
      </c>
      <c r="R302" s="486">
        <v>8.1300000000000008</v>
      </c>
      <c r="S302" s="486">
        <v>29.6</v>
      </c>
      <c r="T302" s="486">
        <v>8.69</v>
      </c>
      <c r="U302" s="486">
        <v>5.0999999999999996</v>
      </c>
      <c r="V302" s="486">
        <v>-107.43</v>
      </c>
      <c r="W302" s="486">
        <v>-0.43</v>
      </c>
      <c r="X302" s="486">
        <v>1000</v>
      </c>
      <c r="Y302" s="486">
        <v>5.5</v>
      </c>
      <c r="Z302" s="486">
        <v>220</v>
      </c>
      <c r="AA302" s="486">
        <v>0.18</v>
      </c>
      <c r="AB302" s="486"/>
      <c r="AC302" s="486"/>
      <c r="AD302" s="486"/>
      <c r="AE302" s="486"/>
      <c r="AF302" s="486"/>
      <c r="AG302" s="486"/>
      <c r="AH302" s="486"/>
      <c r="AI302" s="486">
        <v>1000</v>
      </c>
      <c r="AJ302" s="486">
        <v>3</v>
      </c>
      <c r="AK302" s="486">
        <v>-0.7</v>
      </c>
      <c r="AL302" s="486">
        <v>10.27</v>
      </c>
      <c r="AM302" s="486">
        <v>1324</v>
      </c>
      <c r="AN302" s="486">
        <v>982</v>
      </c>
      <c r="AO302" s="486">
        <v>40</v>
      </c>
      <c r="AP302" s="486">
        <v>16</v>
      </c>
      <c r="AQ302" s="486">
        <v>1.3</v>
      </c>
      <c r="AR302" s="486">
        <v>243.4</v>
      </c>
      <c r="AS302" s="486">
        <v>1.1679999999999999</v>
      </c>
      <c r="AT302" s="486"/>
      <c r="AU302" s="486"/>
      <c r="AV302" s="486"/>
      <c r="AW302" s="486"/>
      <c r="AX302" s="486"/>
      <c r="AY302" s="486"/>
      <c r="AZ302" s="486"/>
      <c r="BA302" s="486"/>
      <c r="BB302" s="486"/>
      <c r="BC302" s="486"/>
      <c r="BD302" s="486"/>
      <c r="BE302" s="486"/>
      <c r="BF302" s="486"/>
      <c r="BG302" s="486"/>
      <c r="BH302" s="486"/>
      <c r="BI302" s="486"/>
      <c r="BJ302" s="486"/>
      <c r="BK302" s="486"/>
      <c r="BL302" s="486"/>
    </row>
    <row r="303" spans="1:64">
      <c r="A303" s="486" t="s">
        <v>571</v>
      </c>
      <c r="B303" s="486" t="s">
        <v>71</v>
      </c>
      <c r="C303" s="486" t="s">
        <v>110</v>
      </c>
      <c r="D303" s="486" t="s">
        <v>111</v>
      </c>
      <c r="E303" s="486" t="s">
        <v>67</v>
      </c>
      <c r="F303" s="486">
        <v>2012</v>
      </c>
      <c r="G303" s="486"/>
      <c r="H303" s="486">
        <v>200</v>
      </c>
      <c r="I303" s="486">
        <v>2.5</v>
      </c>
      <c r="J303" s="486"/>
      <c r="K303" s="486"/>
      <c r="L303" s="486" t="s">
        <v>15</v>
      </c>
      <c r="M303" s="486">
        <v>72</v>
      </c>
      <c r="N303" s="486">
        <v>1</v>
      </c>
      <c r="O303" s="486">
        <v>1000</v>
      </c>
      <c r="P303" s="486">
        <v>25</v>
      </c>
      <c r="Q303" s="486">
        <v>37.4</v>
      </c>
      <c r="R303" s="486">
        <v>5.35</v>
      </c>
      <c r="S303" s="486">
        <v>45.3</v>
      </c>
      <c r="T303" s="486">
        <v>5.71</v>
      </c>
      <c r="U303" s="486">
        <v>3.3</v>
      </c>
      <c r="V303" s="486">
        <v>-179.3</v>
      </c>
      <c r="W303" s="486">
        <v>-0.45</v>
      </c>
      <c r="X303" s="486">
        <v>2000</v>
      </c>
      <c r="Y303" s="486">
        <v>5.5</v>
      </c>
      <c r="Z303" s="486">
        <v>500</v>
      </c>
      <c r="AA303" s="486">
        <v>0.28999999999999998</v>
      </c>
      <c r="AB303" s="486"/>
      <c r="AC303" s="486"/>
      <c r="AD303" s="486"/>
      <c r="AE303" s="486"/>
      <c r="AF303" s="486"/>
      <c r="AG303" s="486"/>
      <c r="AH303" s="486"/>
      <c r="AI303" s="486">
        <v>1000</v>
      </c>
      <c r="AJ303" s="486">
        <v>3</v>
      </c>
      <c r="AK303" s="486">
        <v>-0.7</v>
      </c>
      <c r="AL303" s="486">
        <v>6.55</v>
      </c>
      <c r="AM303" s="486">
        <v>1580</v>
      </c>
      <c r="AN303" s="486">
        <v>808</v>
      </c>
      <c r="AO303" s="486">
        <v>40</v>
      </c>
      <c r="AP303" s="486">
        <v>15.75</v>
      </c>
      <c r="AQ303" s="486">
        <v>1.2769999999999999</v>
      </c>
      <c r="AR303" s="486">
        <v>148.6</v>
      </c>
      <c r="AS303" s="486">
        <v>1.07</v>
      </c>
      <c r="AT303" s="486"/>
      <c r="AU303" s="486"/>
      <c r="AV303" s="486"/>
      <c r="AW303" s="486"/>
      <c r="AX303" s="486"/>
      <c r="AY303" s="486"/>
      <c r="AZ303" s="486"/>
      <c r="BA303" s="486"/>
      <c r="BB303" s="486"/>
      <c r="BC303" s="486"/>
      <c r="BD303" s="486"/>
      <c r="BE303" s="486"/>
      <c r="BF303" s="486"/>
      <c r="BG303" s="486"/>
      <c r="BH303" s="486"/>
      <c r="BI303" s="486"/>
      <c r="BJ303" s="486"/>
      <c r="BK303" s="486"/>
      <c r="BL303" s="486"/>
    </row>
    <row r="304" spans="1:64">
      <c r="A304" s="486" t="s">
        <v>571</v>
      </c>
      <c r="B304" s="486" t="s">
        <v>71</v>
      </c>
      <c r="C304" s="486" t="s">
        <v>112</v>
      </c>
      <c r="D304" s="486" t="s">
        <v>113</v>
      </c>
      <c r="E304" s="486" t="s">
        <v>67</v>
      </c>
      <c r="F304" s="486">
        <v>2011</v>
      </c>
      <c r="G304" s="486"/>
      <c r="H304" s="486">
        <v>200</v>
      </c>
      <c r="I304" s="486">
        <v>2.5</v>
      </c>
      <c r="J304" s="486"/>
      <c r="K304" s="486"/>
      <c r="L304" s="486" t="s">
        <v>15</v>
      </c>
      <c r="M304" s="486">
        <v>48</v>
      </c>
      <c r="N304" s="486">
        <v>1</v>
      </c>
      <c r="O304" s="486">
        <v>1000</v>
      </c>
      <c r="P304" s="486">
        <v>25</v>
      </c>
      <c r="Q304" s="486">
        <v>24.3</v>
      </c>
      <c r="R304" s="486">
        <v>8.2200000000000006</v>
      </c>
      <c r="S304" s="486">
        <v>30</v>
      </c>
      <c r="T304" s="486">
        <v>8.74</v>
      </c>
      <c r="U304" s="486">
        <v>5.0999999999999996</v>
      </c>
      <c r="V304" s="486">
        <v>-115.44</v>
      </c>
      <c r="W304" s="486">
        <v>-0.45</v>
      </c>
      <c r="X304" s="486">
        <v>1000</v>
      </c>
      <c r="Y304" s="486">
        <v>5.5</v>
      </c>
      <c r="Z304" s="486">
        <v>240</v>
      </c>
      <c r="AA304" s="486">
        <v>0.17</v>
      </c>
      <c r="AB304" s="486"/>
      <c r="AC304" s="486"/>
      <c r="AD304" s="486"/>
      <c r="AE304" s="486"/>
      <c r="AF304" s="486"/>
      <c r="AG304" s="486"/>
      <c r="AH304" s="486"/>
      <c r="AI304" s="486">
        <v>1000</v>
      </c>
      <c r="AJ304" s="486">
        <v>3</v>
      </c>
      <c r="AK304" s="486">
        <v>-0.7</v>
      </c>
      <c r="AL304" s="486">
        <v>3.92</v>
      </c>
      <c r="AM304" s="486">
        <v>1324</v>
      </c>
      <c r="AN304" s="486">
        <v>982</v>
      </c>
      <c r="AO304" s="486">
        <v>40</v>
      </c>
      <c r="AP304" s="486">
        <v>16</v>
      </c>
      <c r="AQ304" s="486">
        <v>1.3</v>
      </c>
      <c r="AR304" s="486">
        <v>238.9</v>
      </c>
      <c r="AS304" s="486">
        <v>1.147</v>
      </c>
      <c r="AT304" s="486"/>
      <c r="AU304" s="486"/>
      <c r="AV304" s="486"/>
      <c r="AW304" s="486"/>
      <c r="AX304" s="486"/>
      <c r="AY304" s="486"/>
      <c r="AZ304" s="486"/>
      <c r="BA304" s="486"/>
      <c r="BB304" s="486"/>
      <c r="BC304" s="486"/>
      <c r="BD304" s="486"/>
      <c r="BE304" s="486"/>
      <c r="BF304" s="486"/>
      <c r="BG304" s="486"/>
      <c r="BH304" s="486"/>
      <c r="BI304" s="486"/>
      <c r="BJ304" s="486"/>
      <c r="BK304" s="486"/>
      <c r="BL304" s="486"/>
    </row>
    <row r="305" spans="1:64">
      <c r="A305" s="486" t="s">
        <v>571</v>
      </c>
      <c r="B305" s="486" t="s">
        <v>71</v>
      </c>
      <c r="C305" s="486" t="s">
        <v>228</v>
      </c>
      <c r="D305" s="486" t="s">
        <v>229</v>
      </c>
      <c r="E305" s="486" t="s">
        <v>67</v>
      </c>
      <c r="F305" s="486">
        <v>2011</v>
      </c>
      <c r="G305" s="486"/>
      <c r="H305" s="486">
        <v>200</v>
      </c>
      <c r="I305" s="486">
        <v>2.5</v>
      </c>
      <c r="J305" s="486"/>
      <c r="K305" s="486"/>
      <c r="L305" s="486" t="s">
        <v>66</v>
      </c>
      <c r="M305" s="486">
        <v>48</v>
      </c>
      <c r="N305" s="486">
        <v>1</v>
      </c>
      <c r="O305" s="486">
        <v>1000</v>
      </c>
      <c r="P305" s="486">
        <v>25</v>
      </c>
      <c r="Q305" s="486">
        <v>24.1</v>
      </c>
      <c r="R305" s="486">
        <v>8.3000000000000007</v>
      </c>
      <c r="S305" s="486">
        <v>29.8</v>
      </c>
      <c r="T305" s="486">
        <v>8.8699999999999992</v>
      </c>
      <c r="U305" s="486">
        <v>5.3</v>
      </c>
      <c r="V305" s="486">
        <v>-108.26</v>
      </c>
      <c r="W305" s="486">
        <v>-0.43</v>
      </c>
      <c r="X305" s="486">
        <v>1000</v>
      </c>
      <c r="Y305" s="486">
        <v>5.5</v>
      </c>
      <c r="Z305" s="486">
        <v>220</v>
      </c>
      <c r="AA305" s="486">
        <v>0.18</v>
      </c>
      <c r="AB305" s="486"/>
      <c r="AC305" s="486"/>
      <c r="AD305" s="486"/>
      <c r="AE305" s="486"/>
      <c r="AF305" s="486"/>
      <c r="AG305" s="486"/>
      <c r="AH305" s="486"/>
      <c r="AI305" s="486">
        <v>1000</v>
      </c>
      <c r="AJ305" s="486">
        <v>3</v>
      </c>
      <c r="AK305" s="486">
        <v>-0.7</v>
      </c>
      <c r="AL305" s="486">
        <v>10.49</v>
      </c>
      <c r="AM305" s="486">
        <v>1324</v>
      </c>
      <c r="AN305" s="486">
        <v>982</v>
      </c>
      <c r="AO305" s="486">
        <v>40</v>
      </c>
      <c r="AP305" s="486">
        <v>16</v>
      </c>
      <c r="AQ305" s="486">
        <v>1.3</v>
      </c>
      <c r="AR305" s="486">
        <v>243.4</v>
      </c>
      <c r="AS305" s="486">
        <v>1.1679999999999999</v>
      </c>
      <c r="AT305" s="486"/>
      <c r="AU305" s="486"/>
      <c r="AV305" s="486"/>
      <c r="AW305" s="486"/>
      <c r="AX305" s="486"/>
      <c r="AY305" s="486"/>
      <c r="AZ305" s="486"/>
      <c r="BA305" s="486"/>
      <c r="BB305" s="486"/>
      <c r="BC305" s="486"/>
      <c r="BD305" s="486"/>
      <c r="BE305" s="486"/>
      <c r="BF305" s="486"/>
      <c r="BG305" s="486"/>
      <c r="BH305" s="486"/>
      <c r="BI305" s="486"/>
      <c r="BJ305" s="486"/>
      <c r="BK305" s="486"/>
      <c r="BL305" s="486"/>
    </row>
    <row r="306" spans="1:64">
      <c r="A306" s="486" t="s">
        <v>571</v>
      </c>
      <c r="B306" s="486" t="s">
        <v>71</v>
      </c>
      <c r="C306" s="486" t="s">
        <v>230</v>
      </c>
      <c r="D306" s="486" t="s">
        <v>231</v>
      </c>
      <c r="E306" s="486" t="s">
        <v>67</v>
      </c>
      <c r="F306" s="486">
        <v>2011</v>
      </c>
      <c r="G306" s="486"/>
      <c r="H306" s="486">
        <v>200</v>
      </c>
      <c r="I306" s="486">
        <v>2.5</v>
      </c>
      <c r="J306" s="486"/>
      <c r="K306" s="486"/>
      <c r="L306" s="486" t="s">
        <v>66</v>
      </c>
      <c r="M306" s="486">
        <v>60</v>
      </c>
      <c r="N306" s="486">
        <v>1</v>
      </c>
      <c r="O306" s="486">
        <v>1000</v>
      </c>
      <c r="P306" s="486">
        <v>25</v>
      </c>
      <c r="Q306" s="486">
        <v>28.9</v>
      </c>
      <c r="R306" s="486">
        <v>6.93</v>
      </c>
      <c r="S306" s="486">
        <v>36.200000000000003</v>
      </c>
      <c r="T306" s="486">
        <v>7.67</v>
      </c>
      <c r="U306" s="486">
        <v>6.1</v>
      </c>
      <c r="V306" s="486">
        <v>-127.6</v>
      </c>
      <c r="W306" s="486">
        <v>-0.42</v>
      </c>
      <c r="X306" s="486">
        <v>800</v>
      </c>
      <c r="Y306" s="486">
        <v>5.5</v>
      </c>
      <c r="Z306" s="486">
        <v>200</v>
      </c>
      <c r="AA306" s="486">
        <v>0.4</v>
      </c>
      <c r="AB306" s="486"/>
      <c r="AC306" s="486"/>
      <c r="AD306" s="486"/>
      <c r="AE306" s="486"/>
      <c r="AF306" s="486"/>
      <c r="AG306" s="486"/>
      <c r="AH306" s="486"/>
      <c r="AI306" s="486">
        <v>1000</v>
      </c>
      <c r="AJ306" s="486">
        <v>5</v>
      </c>
      <c r="AK306" s="486">
        <v>-0.7</v>
      </c>
      <c r="AL306" s="486">
        <v>9.1999999999999993</v>
      </c>
      <c r="AM306" s="486">
        <v>1638</v>
      </c>
      <c r="AN306" s="486">
        <v>982</v>
      </c>
      <c r="AO306" s="486">
        <v>40</v>
      </c>
      <c r="AP306" s="486">
        <v>19.2</v>
      </c>
      <c r="AQ306" s="486">
        <v>1.609</v>
      </c>
      <c r="AR306" s="486">
        <v>243.4</v>
      </c>
      <c r="AS306" s="486">
        <v>1.46</v>
      </c>
      <c r="AT306" s="486"/>
      <c r="AU306" s="486"/>
      <c r="AV306" s="486"/>
      <c r="AW306" s="486"/>
      <c r="AX306" s="486"/>
      <c r="AY306" s="486"/>
      <c r="AZ306" s="486"/>
      <c r="BA306" s="486"/>
      <c r="BB306" s="486"/>
      <c r="BC306" s="486"/>
      <c r="BD306" s="486"/>
      <c r="BE306" s="486"/>
      <c r="BF306" s="486"/>
      <c r="BG306" s="486"/>
      <c r="BH306" s="486"/>
      <c r="BI306" s="486"/>
      <c r="BJ306" s="486"/>
      <c r="BK306" s="486"/>
      <c r="BL306" s="486"/>
    </row>
    <row r="307" spans="1:64">
      <c r="A307" s="486" t="s">
        <v>571</v>
      </c>
      <c r="B307" s="486" t="s">
        <v>71</v>
      </c>
      <c r="C307" s="486" t="s">
        <v>116</v>
      </c>
      <c r="D307" s="486" t="s">
        <v>117</v>
      </c>
      <c r="E307" s="486" t="s">
        <v>67</v>
      </c>
      <c r="F307" s="486">
        <v>2010</v>
      </c>
      <c r="G307" s="486"/>
      <c r="H307" s="486">
        <v>205</v>
      </c>
      <c r="I307" s="486">
        <v>2.4</v>
      </c>
      <c r="J307" s="486"/>
      <c r="K307" s="486"/>
      <c r="L307" s="486" t="s">
        <v>15</v>
      </c>
      <c r="M307" s="486">
        <v>60</v>
      </c>
      <c r="N307" s="486">
        <v>1</v>
      </c>
      <c r="O307" s="486">
        <v>1000</v>
      </c>
      <c r="P307" s="486">
        <v>25</v>
      </c>
      <c r="Q307" s="486">
        <v>29.2</v>
      </c>
      <c r="R307" s="486">
        <v>7.02</v>
      </c>
      <c r="S307" s="486">
        <v>36.5</v>
      </c>
      <c r="T307" s="486">
        <v>7.66</v>
      </c>
      <c r="U307" s="486">
        <v>4.5999999999999996</v>
      </c>
      <c r="V307" s="486">
        <v>-135.27000000000001</v>
      </c>
      <c r="W307" s="486">
        <v>-0.45</v>
      </c>
      <c r="X307" s="486">
        <v>900</v>
      </c>
      <c r="Y307" s="486">
        <v>5.5</v>
      </c>
      <c r="Z307" s="486">
        <v>220</v>
      </c>
      <c r="AA307" s="486">
        <v>0.36</v>
      </c>
      <c r="AB307" s="486"/>
      <c r="AC307" s="486"/>
      <c r="AD307" s="486"/>
      <c r="AE307" s="486"/>
      <c r="AF307" s="486"/>
      <c r="AG307" s="486"/>
      <c r="AH307" s="486"/>
      <c r="AI307" s="486">
        <v>1000</v>
      </c>
      <c r="AJ307" s="486">
        <v>3</v>
      </c>
      <c r="AK307" s="486">
        <v>-0.7</v>
      </c>
      <c r="AL307" s="486">
        <v>9.19</v>
      </c>
      <c r="AM307" s="486">
        <v>1638</v>
      </c>
      <c r="AN307" s="486">
        <v>982</v>
      </c>
      <c r="AO307" s="486">
        <v>40</v>
      </c>
      <c r="AP307" s="486">
        <v>19.2</v>
      </c>
      <c r="AQ307" s="486">
        <v>1.609</v>
      </c>
      <c r="AR307" s="486">
        <v>238.9</v>
      </c>
      <c r="AS307" s="486">
        <v>1.4330000000000001</v>
      </c>
      <c r="AT307" s="486"/>
      <c r="AU307" s="486"/>
      <c r="AV307" s="486"/>
      <c r="AW307" s="486"/>
      <c r="AX307" s="486"/>
      <c r="AY307" s="486"/>
      <c r="AZ307" s="486"/>
      <c r="BA307" s="486"/>
      <c r="BB307" s="486"/>
      <c r="BC307" s="486"/>
      <c r="BD307" s="486"/>
      <c r="BE307" s="486"/>
      <c r="BF307" s="486"/>
      <c r="BG307" s="486"/>
      <c r="BH307" s="486"/>
      <c r="BI307" s="486"/>
      <c r="BJ307" s="486"/>
      <c r="BK307" s="486"/>
      <c r="BL307" s="486"/>
    </row>
    <row r="308" spans="1:64">
      <c r="A308" s="486" t="s">
        <v>571</v>
      </c>
      <c r="B308" s="486" t="s">
        <v>71</v>
      </c>
      <c r="C308" s="486" t="s">
        <v>118</v>
      </c>
      <c r="D308" s="486" t="s">
        <v>119</v>
      </c>
      <c r="E308" s="486" t="s">
        <v>67</v>
      </c>
      <c r="F308" s="486">
        <v>2012</v>
      </c>
      <c r="G308" s="486"/>
      <c r="H308" s="486">
        <v>205</v>
      </c>
      <c r="I308" s="486">
        <v>2.4</v>
      </c>
      <c r="J308" s="486"/>
      <c r="K308" s="486"/>
      <c r="L308" s="486" t="s">
        <v>15</v>
      </c>
      <c r="M308" s="486">
        <v>72</v>
      </c>
      <c r="N308" s="486">
        <v>1</v>
      </c>
      <c r="O308" s="486">
        <v>1000</v>
      </c>
      <c r="P308" s="486">
        <v>25</v>
      </c>
      <c r="Q308" s="486">
        <v>37.700000000000003</v>
      </c>
      <c r="R308" s="486">
        <v>5.43</v>
      </c>
      <c r="S308" s="486">
        <v>45.4</v>
      </c>
      <c r="T308" s="486">
        <v>5.81</v>
      </c>
      <c r="U308" s="486">
        <v>3.5</v>
      </c>
      <c r="V308" s="486">
        <v>-181.46</v>
      </c>
      <c r="W308" s="486">
        <v>-0.45</v>
      </c>
      <c r="X308" s="486">
        <v>2000</v>
      </c>
      <c r="Y308" s="486">
        <v>5.5</v>
      </c>
      <c r="Z308" s="486">
        <v>500</v>
      </c>
      <c r="AA308" s="486">
        <v>0.27</v>
      </c>
      <c r="AB308" s="486"/>
      <c r="AC308" s="486"/>
      <c r="AD308" s="486"/>
      <c r="AE308" s="486"/>
      <c r="AF308" s="486"/>
      <c r="AG308" s="486"/>
      <c r="AH308" s="486"/>
      <c r="AI308" s="486">
        <v>1000</v>
      </c>
      <c r="AJ308" s="486">
        <v>3</v>
      </c>
      <c r="AK308" s="486">
        <v>-0.7</v>
      </c>
      <c r="AL308" s="486">
        <v>6.55</v>
      </c>
      <c r="AM308" s="486">
        <v>1580</v>
      </c>
      <c r="AN308" s="486">
        <v>808</v>
      </c>
      <c r="AO308" s="486">
        <v>40</v>
      </c>
      <c r="AP308" s="486">
        <v>15.75</v>
      </c>
      <c r="AQ308" s="486">
        <v>1.2769999999999999</v>
      </c>
      <c r="AR308" s="486">
        <v>148.6</v>
      </c>
      <c r="AS308" s="486">
        <v>1.07</v>
      </c>
      <c r="AT308" s="486"/>
      <c r="AU308" s="486"/>
      <c r="AV308" s="486"/>
      <c r="AW308" s="486"/>
      <c r="AX308" s="486"/>
      <c r="AY308" s="486"/>
      <c r="AZ308" s="486"/>
      <c r="BA308" s="486"/>
      <c r="BB308" s="486"/>
      <c r="BC308" s="486"/>
      <c r="BD308" s="486"/>
      <c r="BE308" s="486"/>
      <c r="BF308" s="486"/>
      <c r="BG308" s="486"/>
      <c r="BH308" s="486"/>
      <c r="BI308" s="486"/>
      <c r="BJ308" s="486"/>
      <c r="BK308" s="486"/>
      <c r="BL308" s="486"/>
    </row>
    <row r="309" spans="1:64">
      <c r="A309" s="486" t="s">
        <v>571</v>
      </c>
      <c r="B309" s="486" t="s">
        <v>71</v>
      </c>
      <c r="C309" s="486" t="s">
        <v>234</v>
      </c>
      <c r="D309" s="486" t="s">
        <v>235</v>
      </c>
      <c r="E309" s="486" t="s">
        <v>67</v>
      </c>
      <c r="F309" s="486">
        <v>2011</v>
      </c>
      <c r="G309" s="486"/>
      <c r="H309" s="486">
        <v>205</v>
      </c>
      <c r="I309" s="486">
        <v>2.4</v>
      </c>
      <c r="J309" s="486"/>
      <c r="K309" s="486"/>
      <c r="L309" s="486" t="s">
        <v>66</v>
      </c>
      <c r="M309" s="486">
        <v>48</v>
      </c>
      <c r="N309" s="486">
        <v>1</v>
      </c>
      <c r="O309" s="486">
        <v>1000</v>
      </c>
      <c r="P309" s="486">
        <v>25</v>
      </c>
      <c r="Q309" s="486">
        <v>24.2</v>
      </c>
      <c r="R309" s="486">
        <v>8.4700000000000006</v>
      </c>
      <c r="S309" s="486">
        <v>29.9</v>
      </c>
      <c r="T309" s="486">
        <v>9.0299999999999994</v>
      </c>
      <c r="U309" s="486">
        <v>5.4</v>
      </c>
      <c r="V309" s="486">
        <v>-108.23</v>
      </c>
      <c r="W309" s="486">
        <v>-0.43</v>
      </c>
      <c r="X309" s="486">
        <v>1000</v>
      </c>
      <c r="Y309" s="486">
        <v>5.5</v>
      </c>
      <c r="Z309" s="486">
        <v>220</v>
      </c>
      <c r="AA309" s="486">
        <v>0.17</v>
      </c>
      <c r="AB309" s="486"/>
      <c r="AC309" s="486"/>
      <c r="AD309" s="486"/>
      <c r="AE309" s="486"/>
      <c r="AF309" s="486"/>
      <c r="AG309" s="486"/>
      <c r="AH309" s="486"/>
      <c r="AI309" s="486">
        <v>1000</v>
      </c>
      <c r="AJ309" s="486">
        <v>3</v>
      </c>
      <c r="AK309" s="486">
        <v>-0.7</v>
      </c>
      <c r="AL309" s="486">
        <v>10.84</v>
      </c>
      <c r="AM309" s="486">
        <v>1324</v>
      </c>
      <c r="AN309" s="486">
        <v>982</v>
      </c>
      <c r="AO309" s="486">
        <v>40</v>
      </c>
      <c r="AP309" s="486">
        <v>16</v>
      </c>
      <c r="AQ309" s="486">
        <v>1.3</v>
      </c>
      <c r="AR309" s="486">
        <v>243.4</v>
      </c>
      <c r="AS309" s="486">
        <v>1.1679999999999999</v>
      </c>
      <c r="AT309" s="486"/>
      <c r="AU309" s="486"/>
      <c r="AV309" s="486"/>
      <c r="AW309" s="486"/>
      <c r="AX309" s="486"/>
      <c r="AY309" s="486"/>
      <c r="AZ309" s="486"/>
      <c r="BA309" s="486"/>
      <c r="BB309" s="486"/>
      <c r="BC309" s="486"/>
      <c r="BD309" s="486"/>
      <c r="BE309" s="486"/>
      <c r="BF309" s="486"/>
      <c r="BG309" s="486"/>
      <c r="BH309" s="486"/>
      <c r="BI309" s="486"/>
      <c r="BJ309" s="486"/>
      <c r="BK309" s="486"/>
      <c r="BL309" s="486"/>
    </row>
    <row r="310" spans="1:64">
      <c r="A310" s="486" t="s">
        <v>571</v>
      </c>
      <c r="B310" s="486" t="s">
        <v>71</v>
      </c>
      <c r="C310" s="486" t="s">
        <v>236</v>
      </c>
      <c r="D310" s="486" t="s">
        <v>237</v>
      </c>
      <c r="E310" s="486" t="s">
        <v>67</v>
      </c>
      <c r="F310" s="486">
        <v>2011</v>
      </c>
      <c r="G310" s="486"/>
      <c r="H310" s="486">
        <v>205</v>
      </c>
      <c r="I310" s="486">
        <v>2.4</v>
      </c>
      <c r="J310" s="486"/>
      <c r="K310" s="486"/>
      <c r="L310" s="486" t="s">
        <v>66</v>
      </c>
      <c r="M310" s="486">
        <v>60</v>
      </c>
      <c r="N310" s="486">
        <v>1</v>
      </c>
      <c r="O310" s="486">
        <v>1000</v>
      </c>
      <c r="P310" s="486">
        <v>25</v>
      </c>
      <c r="Q310" s="486">
        <v>28.9</v>
      </c>
      <c r="R310" s="486">
        <v>7.09</v>
      </c>
      <c r="S310" s="486">
        <v>36.200000000000003</v>
      </c>
      <c r="T310" s="486">
        <v>7.78</v>
      </c>
      <c r="U310" s="486">
        <v>6.2</v>
      </c>
      <c r="V310" s="486">
        <v>-128.99</v>
      </c>
      <c r="W310" s="486">
        <v>-0.42</v>
      </c>
      <c r="X310" s="486">
        <v>1000</v>
      </c>
      <c r="Y310" s="486">
        <v>5.5</v>
      </c>
      <c r="Z310" s="486">
        <v>200</v>
      </c>
      <c r="AA310" s="486">
        <v>0.37</v>
      </c>
      <c r="AB310" s="486"/>
      <c r="AC310" s="486"/>
      <c r="AD310" s="486"/>
      <c r="AE310" s="486"/>
      <c r="AF310" s="486"/>
      <c r="AG310" s="486"/>
      <c r="AH310" s="486"/>
      <c r="AI310" s="486">
        <v>1000</v>
      </c>
      <c r="AJ310" s="486">
        <v>5</v>
      </c>
      <c r="AK310" s="486">
        <v>-0.7</v>
      </c>
      <c r="AL310" s="486">
        <v>3.92</v>
      </c>
      <c r="AM310" s="486">
        <v>1638</v>
      </c>
      <c r="AN310" s="486">
        <v>982</v>
      </c>
      <c r="AO310" s="486">
        <v>40</v>
      </c>
      <c r="AP310" s="486">
        <v>19.2</v>
      </c>
      <c r="AQ310" s="486">
        <v>1.609</v>
      </c>
      <c r="AR310" s="486">
        <v>243.4</v>
      </c>
      <c r="AS310" s="486">
        <v>1.46</v>
      </c>
      <c r="AT310" s="486"/>
      <c r="AU310" s="486"/>
      <c r="AV310" s="486"/>
      <c r="AW310" s="486"/>
      <c r="AX310" s="486"/>
      <c r="AY310" s="486"/>
      <c r="AZ310" s="486"/>
      <c r="BA310" s="486"/>
      <c r="BB310" s="486"/>
      <c r="BC310" s="486"/>
      <c r="BD310" s="486"/>
      <c r="BE310" s="486"/>
      <c r="BF310" s="486"/>
      <c r="BG310" s="486"/>
      <c r="BH310" s="486"/>
      <c r="BI310" s="486"/>
      <c r="BJ310" s="486"/>
      <c r="BK310" s="486"/>
      <c r="BL310" s="486"/>
    </row>
    <row r="311" spans="1:64">
      <c r="A311" s="486" t="s">
        <v>571</v>
      </c>
      <c r="B311" s="486" t="s">
        <v>71</v>
      </c>
      <c r="C311" s="486" t="s">
        <v>240</v>
      </c>
      <c r="D311" s="486" t="s">
        <v>241</v>
      </c>
      <c r="E311" s="486" t="s">
        <v>67</v>
      </c>
      <c r="F311" s="486">
        <v>2010</v>
      </c>
      <c r="G311" s="486"/>
      <c r="H311" s="486">
        <v>210</v>
      </c>
      <c r="I311" s="486">
        <v>2.4</v>
      </c>
      <c r="J311" s="486"/>
      <c r="K311" s="486"/>
      <c r="L311" s="486" t="s">
        <v>66</v>
      </c>
      <c r="M311" s="486">
        <v>60</v>
      </c>
      <c r="N311" s="486">
        <v>1</v>
      </c>
      <c r="O311" s="486">
        <v>1000</v>
      </c>
      <c r="P311" s="486">
        <v>25</v>
      </c>
      <c r="Q311" s="486">
        <v>29</v>
      </c>
      <c r="R311" s="486">
        <v>7.25</v>
      </c>
      <c r="S311" s="486">
        <v>36.4</v>
      </c>
      <c r="T311" s="486">
        <v>7.89</v>
      </c>
      <c r="U311" s="486">
        <v>5.0999999999999996</v>
      </c>
      <c r="V311" s="486">
        <v>-129.27000000000001</v>
      </c>
      <c r="W311" s="486">
        <v>-0.43</v>
      </c>
      <c r="X311" s="486">
        <v>900</v>
      </c>
      <c r="Y311" s="486">
        <v>5.5</v>
      </c>
      <c r="Z311" s="486">
        <v>220</v>
      </c>
      <c r="AA311" s="486">
        <v>0.36</v>
      </c>
      <c r="AB311" s="486"/>
      <c r="AC311" s="486"/>
      <c r="AD311" s="486"/>
      <c r="AE311" s="486"/>
      <c r="AF311" s="486"/>
      <c r="AG311" s="486"/>
      <c r="AH311" s="486"/>
      <c r="AI311" s="486">
        <v>1000</v>
      </c>
      <c r="AJ311" s="486">
        <v>3</v>
      </c>
      <c r="AK311" s="486">
        <v>-0.7</v>
      </c>
      <c r="AL311" s="486">
        <v>3.92</v>
      </c>
      <c r="AM311" s="486">
        <v>1638</v>
      </c>
      <c r="AN311" s="486">
        <v>982</v>
      </c>
      <c r="AO311" s="486">
        <v>40</v>
      </c>
      <c r="AP311" s="486">
        <v>19.2</v>
      </c>
      <c r="AQ311" s="486">
        <v>1.609</v>
      </c>
      <c r="AR311" s="486">
        <v>243.4</v>
      </c>
      <c r="AS311" s="486">
        <v>1.46</v>
      </c>
      <c r="AT311" s="486"/>
      <c r="AU311" s="486"/>
      <c r="AV311" s="486"/>
      <c r="AW311" s="486"/>
      <c r="AX311" s="486"/>
      <c r="AY311" s="486"/>
      <c r="AZ311" s="486"/>
      <c r="BA311" s="486"/>
      <c r="BB311" s="486"/>
      <c r="BC311" s="486"/>
      <c r="BD311" s="486"/>
      <c r="BE311" s="486"/>
      <c r="BF311" s="486"/>
      <c r="BG311" s="486"/>
      <c r="BH311" s="486"/>
      <c r="BI311" s="486"/>
      <c r="BJ311" s="486"/>
      <c r="BK311" s="486"/>
      <c r="BL311" s="486"/>
    </row>
    <row r="312" spans="1:64">
      <c r="A312" s="486" t="s">
        <v>571</v>
      </c>
      <c r="B312" s="486" t="s">
        <v>71</v>
      </c>
      <c r="C312" s="486" t="s">
        <v>242</v>
      </c>
      <c r="D312" s="486" t="s">
        <v>243</v>
      </c>
      <c r="E312" s="486" t="s">
        <v>67</v>
      </c>
      <c r="F312" s="486">
        <v>2011</v>
      </c>
      <c r="G312" s="486"/>
      <c r="H312" s="486">
        <v>210</v>
      </c>
      <c r="I312" s="486">
        <v>2.4</v>
      </c>
      <c r="J312" s="486"/>
      <c r="K312" s="486"/>
      <c r="L312" s="486" t="s">
        <v>66</v>
      </c>
      <c r="M312" s="486">
        <v>48</v>
      </c>
      <c r="N312" s="486">
        <v>1</v>
      </c>
      <c r="O312" s="486">
        <v>1000</v>
      </c>
      <c r="P312" s="486">
        <v>25</v>
      </c>
      <c r="Q312" s="486">
        <v>24.3</v>
      </c>
      <c r="R312" s="486">
        <v>8.6300000000000008</v>
      </c>
      <c r="S312" s="486">
        <v>30</v>
      </c>
      <c r="T312" s="486">
        <v>9.19</v>
      </c>
      <c r="U312" s="486">
        <v>5.0999999999999996</v>
      </c>
      <c r="V312" s="486">
        <v>-109.1</v>
      </c>
      <c r="W312" s="486">
        <v>-0.43</v>
      </c>
      <c r="X312" s="486">
        <v>1000</v>
      </c>
      <c r="Y312" s="486">
        <v>5.5</v>
      </c>
      <c r="Z312" s="486">
        <v>220</v>
      </c>
      <c r="AA312" s="486">
        <v>0.17</v>
      </c>
      <c r="AB312" s="486"/>
      <c r="AC312" s="486"/>
      <c r="AD312" s="486"/>
      <c r="AE312" s="486"/>
      <c r="AF312" s="486"/>
      <c r="AG312" s="486"/>
      <c r="AH312" s="486"/>
      <c r="AI312" s="486">
        <v>1000</v>
      </c>
      <c r="AJ312" s="486">
        <v>3</v>
      </c>
      <c r="AK312" s="486">
        <v>-0.7</v>
      </c>
      <c r="AL312" s="486">
        <v>10.84</v>
      </c>
      <c r="AM312" s="486">
        <v>1324</v>
      </c>
      <c r="AN312" s="486">
        <v>982</v>
      </c>
      <c r="AO312" s="486">
        <v>40</v>
      </c>
      <c r="AP312" s="486">
        <v>16</v>
      </c>
      <c r="AQ312" s="486">
        <v>1.3</v>
      </c>
      <c r="AR312" s="486">
        <v>243.4</v>
      </c>
      <c r="AS312" s="486">
        <v>1.1679999999999999</v>
      </c>
      <c r="AT312" s="486"/>
      <c r="AU312" s="486"/>
      <c r="AV312" s="486"/>
      <c r="AW312" s="486"/>
      <c r="AX312" s="486"/>
      <c r="AY312" s="486"/>
      <c r="AZ312" s="486"/>
      <c r="BA312" s="486"/>
      <c r="BB312" s="486"/>
      <c r="BC312" s="486"/>
      <c r="BD312" s="486"/>
      <c r="BE312" s="486"/>
      <c r="BF312" s="486"/>
      <c r="BG312" s="486"/>
      <c r="BH312" s="486"/>
      <c r="BI312" s="486"/>
      <c r="BJ312" s="486"/>
      <c r="BK312" s="486"/>
      <c r="BL312" s="486"/>
    </row>
    <row r="313" spans="1:64">
      <c r="A313" s="486" t="s">
        <v>571</v>
      </c>
      <c r="B313" s="486" t="s">
        <v>71</v>
      </c>
      <c r="C313" s="486" t="s">
        <v>244</v>
      </c>
      <c r="D313" s="486" t="s">
        <v>245</v>
      </c>
      <c r="E313" s="486" t="s">
        <v>67</v>
      </c>
      <c r="F313" s="486">
        <v>2011</v>
      </c>
      <c r="G313" s="486"/>
      <c r="H313" s="486">
        <v>210</v>
      </c>
      <c r="I313" s="486">
        <v>2.4</v>
      </c>
      <c r="J313" s="486"/>
      <c r="K313" s="486"/>
      <c r="L313" s="486" t="s">
        <v>66</v>
      </c>
      <c r="M313" s="486">
        <v>60</v>
      </c>
      <c r="N313" s="486">
        <v>1</v>
      </c>
      <c r="O313" s="486">
        <v>1000</v>
      </c>
      <c r="P313" s="486">
        <v>25</v>
      </c>
      <c r="Q313" s="486">
        <v>29</v>
      </c>
      <c r="R313" s="486">
        <v>7.25</v>
      </c>
      <c r="S313" s="486">
        <v>36.4</v>
      </c>
      <c r="T313" s="486">
        <v>7.89</v>
      </c>
      <c r="U313" s="486">
        <v>6.3</v>
      </c>
      <c r="V313" s="486">
        <v>-130.34</v>
      </c>
      <c r="W313" s="486">
        <v>-0.42</v>
      </c>
      <c r="X313" s="486">
        <v>900</v>
      </c>
      <c r="Y313" s="486">
        <v>5.5</v>
      </c>
      <c r="Z313" s="486">
        <v>220</v>
      </c>
      <c r="AA313" s="486">
        <v>0.36</v>
      </c>
      <c r="AB313" s="486"/>
      <c r="AC313" s="486"/>
      <c r="AD313" s="486"/>
      <c r="AE313" s="486"/>
      <c r="AF313" s="486"/>
      <c r="AG313" s="486"/>
      <c r="AH313" s="486"/>
      <c r="AI313" s="486">
        <v>1000</v>
      </c>
      <c r="AJ313" s="486">
        <v>5</v>
      </c>
      <c r="AK313" s="486">
        <v>-0.7</v>
      </c>
      <c r="AL313" s="486">
        <v>3.92</v>
      </c>
      <c r="AM313" s="486">
        <v>1638</v>
      </c>
      <c r="AN313" s="486">
        <v>982</v>
      </c>
      <c r="AO313" s="486">
        <v>40</v>
      </c>
      <c r="AP313" s="486">
        <v>19.2</v>
      </c>
      <c r="AQ313" s="486">
        <v>1.609</v>
      </c>
      <c r="AR313" s="486">
        <v>243.4</v>
      </c>
      <c r="AS313" s="486">
        <v>1.46</v>
      </c>
      <c r="AT313" s="486"/>
      <c r="AU313" s="486"/>
      <c r="AV313" s="486"/>
      <c r="AW313" s="486"/>
      <c r="AX313" s="486"/>
      <c r="AY313" s="486"/>
      <c r="AZ313" s="486"/>
      <c r="BA313" s="486"/>
      <c r="BB313" s="486"/>
      <c r="BC313" s="486"/>
      <c r="BD313" s="486"/>
      <c r="BE313" s="486"/>
      <c r="BF313" s="486"/>
      <c r="BG313" s="486"/>
      <c r="BH313" s="486"/>
      <c r="BI313" s="486"/>
      <c r="BJ313" s="486"/>
      <c r="BK313" s="486"/>
      <c r="BL313" s="486"/>
    </row>
    <row r="314" spans="1:64">
      <c r="A314" s="486" t="s">
        <v>571</v>
      </c>
      <c r="B314" s="486" t="s">
        <v>71</v>
      </c>
      <c r="C314" s="486" t="s">
        <v>248</v>
      </c>
      <c r="D314" s="486" t="s">
        <v>249</v>
      </c>
      <c r="E314" s="486" t="s">
        <v>67</v>
      </c>
      <c r="F314" s="486">
        <v>2010</v>
      </c>
      <c r="G314" s="486"/>
      <c r="H314" s="486">
        <v>215</v>
      </c>
      <c r="I314" s="486">
        <v>2.2999999999999998</v>
      </c>
      <c r="J314" s="486"/>
      <c r="K314" s="486"/>
      <c r="L314" s="486" t="s">
        <v>66</v>
      </c>
      <c r="M314" s="486">
        <v>60</v>
      </c>
      <c r="N314" s="486">
        <v>1</v>
      </c>
      <c r="O314" s="486">
        <v>1000</v>
      </c>
      <c r="P314" s="486">
        <v>25</v>
      </c>
      <c r="Q314" s="486">
        <v>29</v>
      </c>
      <c r="R314" s="486">
        <v>7.4</v>
      </c>
      <c r="S314" s="486">
        <v>36.5</v>
      </c>
      <c r="T314" s="486">
        <v>8.01</v>
      </c>
      <c r="U314" s="486">
        <v>5.2</v>
      </c>
      <c r="V314" s="486">
        <v>-129.72999999999999</v>
      </c>
      <c r="W314" s="486">
        <v>-0.43</v>
      </c>
      <c r="X314" s="486">
        <v>1000</v>
      </c>
      <c r="Y314" s="486">
        <v>5.5</v>
      </c>
      <c r="Z314" s="486">
        <v>240</v>
      </c>
      <c r="AA314" s="486">
        <v>0.35</v>
      </c>
      <c r="AB314" s="486"/>
      <c r="AC314" s="486"/>
      <c r="AD314" s="486"/>
      <c r="AE314" s="486"/>
      <c r="AF314" s="486"/>
      <c r="AG314" s="486"/>
      <c r="AH314" s="486"/>
      <c r="AI314" s="486">
        <v>1000</v>
      </c>
      <c r="AJ314" s="486">
        <v>3</v>
      </c>
      <c r="AK314" s="486">
        <v>-0.7</v>
      </c>
      <c r="AL314" s="486">
        <v>3.92</v>
      </c>
      <c r="AM314" s="486">
        <v>1638</v>
      </c>
      <c r="AN314" s="486">
        <v>982</v>
      </c>
      <c r="AO314" s="486">
        <v>40</v>
      </c>
      <c r="AP314" s="486">
        <v>19.2</v>
      </c>
      <c r="AQ314" s="486">
        <v>1.609</v>
      </c>
      <c r="AR314" s="486">
        <v>243.4</v>
      </c>
      <c r="AS314" s="486">
        <v>1.46</v>
      </c>
      <c r="AT314" s="486"/>
      <c r="AU314" s="486"/>
      <c r="AV314" s="486"/>
      <c r="AW314" s="486"/>
      <c r="AX314" s="486"/>
      <c r="AY314" s="486"/>
      <c r="AZ314" s="486"/>
      <c r="BA314" s="486"/>
      <c r="BB314" s="486"/>
      <c r="BC314" s="486"/>
      <c r="BD314" s="486"/>
      <c r="BE314" s="486"/>
      <c r="BF314" s="486"/>
      <c r="BG314" s="486"/>
      <c r="BH314" s="486"/>
      <c r="BI314" s="486"/>
      <c r="BJ314" s="486"/>
      <c r="BK314" s="486"/>
      <c r="BL314" s="486"/>
    </row>
    <row r="315" spans="1:64">
      <c r="A315" s="486" t="s">
        <v>571</v>
      </c>
      <c r="B315" s="486" t="s">
        <v>71</v>
      </c>
      <c r="C315" s="486" t="s">
        <v>250</v>
      </c>
      <c r="D315" s="486" t="s">
        <v>251</v>
      </c>
      <c r="E315" s="486" t="s">
        <v>67</v>
      </c>
      <c r="F315" s="486">
        <v>2011</v>
      </c>
      <c r="G315" s="486"/>
      <c r="H315" s="486">
        <v>215</v>
      </c>
      <c r="I315" s="486">
        <v>2.2999999999999998</v>
      </c>
      <c r="J315" s="486"/>
      <c r="K315" s="486"/>
      <c r="L315" s="486" t="s">
        <v>66</v>
      </c>
      <c r="M315" s="486">
        <v>60</v>
      </c>
      <c r="N315" s="486">
        <v>1</v>
      </c>
      <c r="O315" s="486">
        <v>1000</v>
      </c>
      <c r="P315" s="486">
        <v>25</v>
      </c>
      <c r="Q315" s="486">
        <v>29</v>
      </c>
      <c r="R315" s="486">
        <v>7.4</v>
      </c>
      <c r="S315" s="486">
        <v>36.5</v>
      </c>
      <c r="T315" s="486">
        <v>8.01</v>
      </c>
      <c r="U315" s="486">
        <v>6.4</v>
      </c>
      <c r="V315" s="486">
        <v>-130.71</v>
      </c>
      <c r="W315" s="486">
        <v>-0.42</v>
      </c>
      <c r="X315" s="486">
        <v>1000</v>
      </c>
      <c r="Y315" s="486">
        <v>5.5</v>
      </c>
      <c r="Z315" s="486">
        <v>240</v>
      </c>
      <c r="AA315" s="486">
        <v>0.35</v>
      </c>
      <c r="AB315" s="486"/>
      <c r="AC315" s="486"/>
      <c r="AD315" s="486"/>
      <c r="AE315" s="486"/>
      <c r="AF315" s="486"/>
      <c r="AG315" s="486"/>
      <c r="AH315" s="486"/>
      <c r="AI315" s="486">
        <v>1000</v>
      </c>
      <c r="AJ315" s="486">
        <v>5</v>
      </c>
      <c r="AK315" s="486">
        <v>-0.7</v>
      </c>
      <c r="AL315" s="486">
        <v>3.92</v>
      </c>
      <c r="AM315" s="486">
        <v>1638</v>
      </c>
      <c r="AN315" s="486">
        <v>982</v>
      </c>
      <c r="AO315" s="486">
        <v>40</v>
      </c>
      <c r="AP315" s="486">
        <v>19.2</v>
      </c>
      <c r="AQ315" s="486">
        <v>1.609</v>
      </c>
      <c r="AR315" s="486">
        <v>243.4</v>
      </c>
      <c r="AS315" s="486">
        <v>1.46</v>
      </c>
      <c r="AT315" s="486"/>
      <c r="AU315" s="486"/>
      <c r="AV315" s="486"/>
      <c r="AW315" s="486"/>
      <c r="AX315" s="486"/>
      <c r="AY315" s="486"/>
      <c r="AZ315" s="486"/>
      <c r="BA315" s="486"/>
      <c r="BB315" s="486"/>
      <c r="BC315" s="486"/>
      <c r="BD315" s="486"/>
      <c r="BE315" s="486"/>
      <c r="BF315" s="486"/>
      <c r="BG315" s="486"/>
      <c r="BH315" s="486"/>
      <c r="BI315" s="486"/>
      <c r="BJ315" s="486"/>
      <c r="BK315" s="486"/>
      <c r="BL315" s="486"/>
    </row>
    <row r="316" spans="1:64">
      <c r="A316" s="486" t="s">
        <v>571</v>
      </c>
      <c r="B316" s="486" t="s">
        <v>71</v>
      </c>
      <c r="C316" s="486" t="s">
        <v>126</v>
      </c>
      <c r="D316" s="486" t="s">
        <v>127</v>
      </c>
      <c r="E316" s="486" t="s">
        <v>67</v>
      </c>
      <c r="F316" s="486">
        <v>2010</v>
      </c>
      <c r="G316" s="486"/>
      <c r="H316" s="486">
        <v>220</v>
      </c>
      <c r="I316" s="486">
        <v>2.2999999999999998</v>
      </c>
      <c r="J316" s="486"/>
      <c r="K316" s="486"/>
      <c r="L316" s="486" t="s">
        <v>15</v>
      </c>
      <c r="M316" s="486">
        <v>96</v>
      </c>
      <c r="N316" s="486">
        <v>1</v>
      </c>
      <c r="O316" s="486">
        <v>1000</v>
      </c>
      <c r="P316" s="486">
        <v>25</v>
      </c>
      <c r="Q316" s="486">
        <v>47</v>
      </c>
      <c r="R316" s="486">
        <v>4.68</v>
      </c>
      <c r="S316" s="486">
        <v>58.8</v>
      </c>
      <c r="T316" s="486">
        <v>5.01</v>
      </c>
      <c r="U316" s="486">
        <v>3</v>
      </c>
      <c r="V316" s="486">
        <v>-221.58</v>
      </c>
      <c r="W316" s="486">
        <v>-0.45</v>
      </c>
      <c r="X316" s="486">
        <v>3000</v>
      </c>
      <c r="Y316" s="486">
        <v>5.5</v>
      </c>
      <c r="Z316" s="486">
        <v>700</v>
      </c>
      <c r="AA316" s="486">
        <v>0.75</v>
      </c>
      <c r="AB316" s="486"/>
      <c r="AC316" s="486"/>
      <c r="AD316" s="486"/>
      <c r="AE316" s="486"/>
      <c r="AF316" s="486"/>
      <c r="AG316" s="486"/>
      <c r="AH316" s="486"/>
      <c r="AI316" s="486">
        <v>1000</v>
      </c>
      <c r="AJ316" s="486">
        <v>4</v>
      </c>
      <c r="AK316" s="486">
        <v>-0.7</v>
      </c>
      <c r="AL316" s="486">
        <v>6.01</v>
      </c>
      <c r="AM316" s="486">
        <v>1602</v>
      </c>
      <c r="AN316" s="486">
        <v>1061</v>
      </c>
      <c r="AO316" s="486">
        <v>40</v>
      </c>
      <c r="AP316" s="486">
        <v>21</v>
      </c>
      <c r="AQ316" s="486">
        <v>1.7</v>
      </c>
      <c r="AR316" s="486">
        <v>148.6</v>
      </c>
      <c r="AS316" s="486">
        <v>1.427</v>
      </c>
      <c r="AT316" s="486"/>
      <c r="AU316" s="486"/>
      <c r="AV316" s="486"/>
      <c r="AW316" s="486"/>
      <c r="AX316" s="486"/>
      <c r="AY316" s="486"/>
      <c r="AZ316" s="486"/>
      <c r="BA316" s="486"/>
      <c r="BB316" s="486"/>
      <c r="BC316" s="486"/>
      <c r="BD316" s="486"/>
      <c r="BE316" s="486"/>
      <c r="BF316" s="486"/>
      <c r="BG316" s="486"/>
      <c r="BH316" s="486"/>
      <c r="BI316" s="486"/>
      <c r="BJ316" s="486"/>
      <c r="BK316" s="486"/>
      <c r="BL316" s="486"/>
    </row>
    <row r="317" spans="1:64">
      <c r="A317" s="486" t="s">
        <v>571</v>
      </c>
      <c r="B317" s="486" t="s">
        <v>71</v>
      </c>
      <c r="C317" s="486" t="s">
        <v>128</v>
      </c>
      <c r="D317" s="486" t="s">
        <v>129</v>
      </c>
      <c r="E317" s="486" t="s">
        <v>67</v>
      </c>
      <c r="F317" s="486">
        <v>2010</v>
      </c>
      <c r="G317" s="486"/>
      <c r="H317" s="486">
        <v>220</v>
      </c>
      <c r="I317" s="486">
        <v>2.2999999999999998</v>
      </c>
      <c r="J317" s="486"/>
      <c r="K317" s="486"/>
      <c r="L317" s="486" t="s">
        <v>15</v>
      </c>
      <c r="M317" s="486">
        <v>60</v>
      </c>
      <c r="N317" s="486">
        <v>1</v>
      </c>
      <c r="O317" s="486">
        <v>1000</v>
      </c>
      <c r="P317" s="486">
        <v>25</v>
      </c>
      <c r="Q317" s="486">
        <v>29.5</v>
      </c>
      <c r="R317" s="486">
        <v>7.45</v>
      </c>
      <c r="S317" s="486">
        <v>36.9</v>
      </c>
      <c r="T317" s="486">
        <v>7.97</v>
      </c>
      <c r="U317" s="486">
        <v>4.8</v>
      </c>
      <c r="V317" s="486">
        <v>-138.69</v>
      </c>
      <c r="W317" s="486">
        <v>-0.45</v>
      </c>
      <c r="X317" s="486">
        <v>1200</v>
      </c>
      <c r="Y317" s="486">
        <v>5.5</v>
      </c>
      <c r="Z317" s="486">
        <v>300</v>
      </c>
      <c r="AA317" s="486">
        <v>0.3</v>
      </c>
      <c r="AB317" s="486"/>
      <c r="AC317" s="486"/>
      <c r="AD317" s="486"/>
      <c r="AE317" s="486"/>
      <c r="AF317" s="486"/>
      <c r="AG317" s="486"/>
      <c r="AH317" s="486"/>
      <c r="AI317" s="486">
        <v>1000</v>
      </c>
      <c r="AJ317" s="486">
        <v>3</v>
      </c>
      <c r="AK317" s="486">
        <v>-0.7</v>
      </c>
      <c r="AL317" s="486">
        <v>9.56</v>
      </c>
      <c r="AM317" s="486">
        <v>1638</v>
      </c>
      <c r="AN317" s="486">
        <v>982</v>
      </c>
      <c r="AO317" s="486">
        <v>40</v>
      </c>
      <c r="AP317" s="486">
        <v>19.2</v>
      </c>
      <c r="AQ317" s="486">
        <v>1.609</v>
      </c>
      <c r="AR317" s="486">
        <v>238.9</v>
      </c>
      <c r="AS317" s="486">
        <v>1.4330000000000001</v>
      </c>
      <c r="AT317" s="486"/>
      <c r="AU317" s="486"/>
      <c r="AV317" s="486"/>
      <c r="AW317" s="486"/>
      <c r="AX317" s="486"/>
      <c r="AY317" s="486"/>
      <c r="AZ317" s="486"/>
      <c r="BA317" s="486"/>
      <c r="BB317" s="486"/>
      <c r="BC317" s="486"/>
      <c r="BD317" s="486"/>
      <c r="BE317" s="486"/>
      <c r="BF317" s="486"/>
      <c r="BG317" s="486"/>
      <c r="BH317" s="486"/>
      <c r="BI317" s="486"/>
      <c r="BJ317" s="486"/>
      <c r="BK317" s="486"/>
      <c r="BL317" s="486"/>
    </row>
    <row r="318" spans="1:64">
      <c r="A318" s="486" t="s">
        <v>571</v>
      </c>
      <c r="B318" s="486" t="s">
        <v>71</v>
      </c>
      <c r="C318" s="486" t="s">
        <v>256</v>
      </c>
      <c r="D318" s="486" t="s">
        <v>257</v>
      </c>
      <c r="E318" s="486" t="s">
        <v>67</v>
      </c>
      <c r="F318" s="486">
        <v>2011</v>
      </c>
      <c r="G318" s="486"/>
      <c r="H318" s="486">
        <v>220</v>
      </c>
      <c r="I318" s="486">
        <v>2.2999999999999998</v>
      </c>
      <c r="J318" s="486"/>
      <c r="K318" s="486"/>
      <c r="L318" s="486" t="s">
        <v>66</v>
      </c>
      <c r="M318" s="486">
        <v>60</v>
      </c>
      <c r="N318" s="486">
        <v>1</v>
      </c>
      <c r="O318" s="486">
        <v>1000</v>
      </c>
      <c r="P318" s="486">
        <v>25</v>
      </c>
      <c r="Q318" s="486">
        <v>29.2</v>
      </c>
      <c r="R318" s="486">
        <v>7.53</v>
      </c>
      <c r="S318" s="486">
        <v>36.6</v>
      </c>
      <c r="T318" s="486">
        <v>8.09</v>
      </c>
      <c r="U318" s="486">
        <v>6.5</v>
      </c>
      <c r="V318" s="486">
        <v>-133.53</v>
      </c>
      <c r="W318" s="486">
        <v>-0.42</v>
      </c>
      <c r="X318" s="486">
        <v>1000</v>
      </c>
      <c r="Y318" s="486">
        <v>5.5</v>
      </c>
      <c r="Z318" s="486">
        <v>250</v>
      </c>
      <c r="AA318" s="486">
        <v>0.3</v>
      </c>
      <c r="AB318" s="486"/>
      <c r="AC318" s="486"/>
      <c r="AD318" s="486"/>
      <c r="AE318" s="486"/>
      <c r="AF318" s="486"/>
      <c r="AG318" s="486"/>
      <c r="AH318" s="486"/>
      <c r="AI318" s="486">
        <v>1000</v>
      </c>
      <c r="AJ318" s="486">
        <v>5</v>
      </c>
      <c r="AK318" s="486">
        <v>-0.7</v>
      </c>
      <c r="AL318" s="486">
        <v>3.92</v>
      </c>
      <c r="AM318" s="486">
        <v>1638</v>
      </c>
      <c r="AN318" s="486">
        <v>982</v>
      </c>
      <c r="AO318" s="486">
        <v>40</v>
      </c>
      <c r="AP318" s="486">
        <v>19.2</v>
      </c>
      <c r="AQ318" s="486">
        <v>1.609</v>
      </c>
      <c r="AR318" s="486">
        <v>243.4</v>
      </c>
      <c r="AS318" s="486">
        <v>1.46</v>
      </c>
      <c r="AT318" s="486"/>
      <c r="AU318" s="486"/>
      <c r="AV318" s="486"/>
      <c r="AW318" s="486"/>
      <c r="AX318" s="486"/>
      <c r="AY318" s="486"/>
      <c r="AZ318" s="486"/>
      <c r="BA318" s="486"/>
      <c r="BB318" s="486"/>
      <c r="BC318" s="486"/>
      <c r="BD318" s="486"/>
      <c r="BE318" s="486"/>
      <c r="BF318" s="486"/>
      <c r="BG318" s="486"/>
      <c r="BH318" s="486"/>
      <c r="BI318" s="486"/>
      <c r="BJ318" s="486"/>
      <c r="BK318" s="486"/>
      <c r="BL318" s="486"/>
    </row>
    <row r="319" spans="1:64">
      <c r="A319" s="486" t="s">
        <v>571</v>
      </c>
      <c r="B319" s="486" t="s">
        <v>71</v>
      </c>
      <c r="C319" s="486" t="s">
        <v>130</v>
      </c>
      <c r="D319" s="486" t="s">
        <v>131</v>
      </c>
      <c r="E319" s="486" t="s">
        <v>67</v>
      </c>
      <c r="F319" s="486">
        <v>2010</v>
      </c>
      <c r="G319" s="486"/>
      <c r="H319" s="486">
        <v>225</v>
      </c>
      <c r="I319" s="486">
        <v>2.2000000000000002</v>
      </c>
      <c r="J319" s="486"/>
      <c r="K319" s="486"/>
      <c r="L319" s="486" t="s">
        <v>15</v>
      </c>
      <c r="M319" s="486">
        <v>96</v>
      </c>
      <c r="N319" s="486">
        <v>1</v>
      </c>
      <c r="O319" s="486">
        <v>1000</v>
      </c>
      <c r="P319" s="486">
        <v>25</v>
      </c>
      <c r="Q319" s="486">
        <v>47.4</v>
      </c>
      <c r="R319" s="486">
        <v>4.74</v>
      </c>
      <c r="S319" s="486">
        <v>59</v>
      </c>
      <c r="T319" s="486">
        <v>5.09</v>
      </c>
      <c r="U319" s="486">
        <v>3.1</v>
      </c>
      <c r="V319" s="486">
        <v>-222.8</v>
      </c>
      <c r="W319" s="486">
        <v>-0.45</v>
      </c>
      <c r="X319" s="486">
        <v>3000</v>
      </c>
      <c r="Y319" s="486">
        <v>5.5</v>
      </c>
      <c r="Z319" s="486">
        <v>700</v>
      </c>
      <c r="AA319" s="486">
        <v>0.73</v>
      </c>
      <c r="AB319" s="486"/>
      <c r="AC319" s="486"/>
      <c r="AD319" s="486"/>
      <c r="AE319" s="486"/>
      <c r="AF319" s="486"/>
      <c r="AG319" s="486"/>
      <c r="AH319" s="486"/>
      <c r="AI319" s="486">
        <v>1000</v>
      </c>
      <c r="AJ319" s="486">
        <v>4</v>
      </c>
      <c r="AK319" s="486">
        <v>-0.7</v>
      </c>
      <c r="AL319" s="486">
        <v>6.11</v>
      </c>
      <c r="AM319" s="486">
        <v>1602</v>
      </c>
      <c r="AN319" s="486">
        <v>1061</v>
      </c>
      <c r="AO319" s="486">
        <v>40</v>
      </c>
      <c r="AP319" s="486">
        <v>21</v>
      </c>
      <c r="AQ319" s="486">
        <v>1.7</v>
      </c>
      <c r="AR319" s="486">
        <v>148.6</v>
      </c>
      <c r="AS319" s="486">
        <v>1.427</v>
      </c>
      <c r="AT319" s="486"/>
      <c r="AU319" s="486"/>
      <c r="AV319" s="486"/>
      <c r="AW319" s="486"/>
      <c r="AX319" s="486"/>
      <c r="AY319" s="486"/>
      <c r="AZ319" s="486"/>
      <c r="BA319" s="486"/>
      <c r="BB319" s="486"/>
      <c r="BC319" s="486"/>
      <c r="BD319" s="486"/>
      <c r="BE319" s="486"/>
      <c r="BF319" s="486"/>
      <c r="BG319" s="486"/>
      <c r="BH319" s="486"/>
      <c r="BI319" s="486"/>
      <c r="BJ319" s="486"/>
      <c r="BK319" s="486"/>
      <c r="BL319" s="486"/>
    </row>
    <row r="320" spans="1:64">
      <c r="A320" s="486" t="s">
        <v>571</v>
      </c>
      <c r="B320" s="486" t="s">
        <v>71</v>
      </c>
      <c r="C320" s="486" t="s">
        <v>132</v>
      </c>
      <c r="D320" s="486" t="s">
        <v>133</v>
      </c>
      <c r="E320" s="486" t="s">
        <v>67</v>
      </c>
      <c r="F320" s="486">
        <v>2010</v>
      </c>
      <c r="G320" s="486"/>
      <c r="H320" s="486">
        <v>225</v>
      </c>
      <c r="I320" s="486">
        <v>2.2000000000000002</v>
      </c>
      <c r="J320" s="486"/>
      <c r="K320" s="486"/>
      <c r="L320" s="486" t="s">
        <v>15</v>
      </c>
      <c r="M320" s="486">
        <v>60</v>
      </c>
      <c r="N320" s="486">
        <v>1</v>
      </c>
      <c r="O320" s="486">
        <v>1000</v>
      </c>
      <c r="P320" s="486">
        <v>25</v>
      </c>
      <c r="Q320" s="486">
        <v>29.7</v>
      </c>
      <c r="R320" s="486">
        <v>7.58</v>
      </c>
      <c r="S320" s="486">
        <v>37</v>
      </c>
      <c r="T320" s="486">
        <v>8.07</v>
      </c>
      <c r="U320" s="486">
        <v>4.8</v>
      </c>
      <c r="V320" s="486">
        <v>-140.5</v>
      </c>
      <c r="W320" s="486">
        <v>-0.45</v>
      </c>
      <c r="X320" s="486">
        <v>1200</v>
      </c>
      <c r="Y320" s="486">
        <v>5.5</v>
      </c>
      <c r="Z320" s="486">
        <v>300</v>
      </c>
      <c r="AA320" s="486">
        <v>0.26</v>
      </c>
      <c r="AB320" s="486"/>
      <c r="AC320" s="486"/>
      <c r="AD320" s="486"/>
      <c r="AE320" s="486"/>
      <c r="AF320" s="486"/>
      <c r="AG320" s="486"/>
      <c r="AH320" s="486"/>
      <c r="AI320" s="486">
        <v>1000</v>
      </c>
      <c r="AJ320" s="486">
        <v>3</v>
      </c>
      <c r="AK320" s="486">
        <v>-0.7</v>
      </c>
      <c r="AL320" s="486">
        <v>9.68</v>
      </c>
      <c r="AM320" s="486">
        <v>1638</v>
      </c>
      <c r="AN320" s="486">
        <v>982</v>
      </c>
      <c r="AO320" s="486">
        <v>40</v>
      </c>
      <c r="AP320" s="486">
        <v>19.2</v>
      </c>
      <c r="AQ320" s="486">
        <v>1.609</v>
      </c>
      <c r="AR320" s="486">
        <v>238.9</v>
      </c>
      <c r="AS320" s="486">
        <v>1.4330000000000001</v>
      </c>
      <c r="AT320" s="486"/>
      <c r="AU320" s="486"/>
      <c r="AV320" s="486"/>
      <c r="AW320" s="486"/>
      <c r="AX320" s="486"/>
      <c r="AY320" s="486"/>
      <c r="AZ320" s="486"/>
      <c r="BA320" s="486"/>
      <c r="BB320" s="486"/>
      <c r="BC320" s="486"/>
      <c r="BD320" s="486"/>
      <c r="BE320" s="486"/>
      <c r="BF320" s="486"/>
      <c r="BG320" s="486"/>
      <c r="BH320" s="486"/>
      <c r="BI320" s="486"/>
      <c r="BJ320" s="486"/>
      <c r="BK320" s="486"/>
      <c r="BL320" s="486"/>
    </row>
    <row r="321" spans="1:64">
      <c r="A321" s="486" t="s">
        <v>571</v>
      </c>
      <c r="B321" s="486" t="s">
        <v>71</v>
      </c>
      <c r="C321" s="486" t="s">
        <v>262</v>
      </c>
      <c r="D321" s="486" t="s">
        <v>263</v>
      </c>
      <c r="E321" s="486" t="s">
        <v>67</v>
      </c>
      <c r="F321" s="486">
        <v>2011</v>
      </c>
      <c r="G321" s="486"/>
      <c r="H321" s="486">
        <v>225</v>
      </c>
      <c r="I321" s="486">
        <v>2.2000000000000002</v>
      </c>
      <c r="J321" s="486"/>
      <c r="K321" s="486"/>
      <c r="L321" s="486" t="s">
        <v>66</v>
      </c>
      <c r="M321" s="486">
        <v>60</v>
      </c>
      <c r="N321" s="486">
        <v>1</v>
      </c>
      <c r="O321" s="486">
        <v>1000</v>
      </c>
      <c r="P321" s="486">
        <v>25</v>
      </c>
      <c r="Q321" s="486">
        <v>29.4</v>
      </c>
      <c r="R321" s="486">
        <v>7.65</v>
      </c>
      <c r="S321" s="486">
        <v>36.700000000000003</v>
      </c>
      <c r="T321" s="486">
        <v>8.19</v>
      </c>
      <c r="U321" s="486">
        <v>6.6</v>
      </c>
      <c r="V321" s="486">
        <v>-134.88</v>
      </c>
      <c r="W321" s="486">
        <v>-0.42</v>
      </c>
      <c r="X321" s="486">
        <v>1000</v>
      </c>
      <c r="Y321" s="486">
        <v>5.5</v>
      </c>
      <c r="Z321" s="486">
        <v>250</v>
      </c>
      <c r="AA321" s="486">
        <v>0.27</v>
      </c>
      <c r="AB321" s="486"/>
      <c r="AC321" s="486"/>
      <c r="AD321" s="486"/>
      <c r="AE321" s="486"/>
      <c r="AF321" s="486"/>
      <c r="AG321" s="486"/>
      <c r="AH321" s="486"/>
      <c r="AI321" s="486">
        <v>1000</v>
      </c>
      <c r="AJ321" s="486">
        <v>5</v>
      </c>
      <c r="AK321" s="486">
        <v>-0.7</v>
      </c>
      <c r="AL321" s="486">
        <v>3.92</v>
      </c>
      <c r="AM321" s="486">
        <v>1638</v>
      </c>
      <c r="AN321" s="486">
        <v>982</v>
      </c>
      <c r="AO321" s="486">
        <v>40</v>
      </c>
      <c r="AP321" s="486">
        <v>19.2</v>
      </c>
      <c r="AQ321" s="486">
        <v>1.609</v>
      </c>
      <c r="AR321" s="486">
        <v>243.4</v>
      </c>
      <c r="AS321" s="486">
        <v>1.46</v>
      </c>
      <c r="AT321" s="486"/>
      <c r="AU321" s="486"/>
      <c r="AV321" s="486"/>
      <c r="AW321" s="486"/>
      <c r="AX321" s="486"/>
      <c r="AY321" s="486"/>
      <c r="AZ321" s="486"/>
      <c r="BA321" s="486"/>
      <c r="BB321" s="486"/>
      <c r="BC321" s="486"/>
      <c r="BD321" s="486"/>
      <c r="BE321" s="486"/>
      <c r="BF321" s="486"/>
      <c r="BG321" s="486"/>
      <c r="BH321" s="486"/>
      <c r="BI321" s="486"/>
      <c r="BJ321" s="486"/>
      <c r="BK321" s="486"/>
      <c r="BL321" s="486"/>
    </row>
    <row r="322" spans="1:64">
      <c r="A322" s="486" t="s">
        <v>571</v>
      </c>
      <c r="B322" s="486" t="s">
        <v>71</v>
      </c>
      <c r="C322" s="486" t="s">
        <v>134</v>
      </c>
      <c r="D322" s="486" t="s">
        <v>135</v>
      </c>
      <c r="E322" s="486" t="s">
        <v>67</v>
      </c>
      <c r="F322" s="486">
        <v>2010</v>
      </c>
      <c r="G322" s="486"/>
      <c r="H322" s="486">
        <v>230</v>
      </c>
      <c r="I322" s="486">
        <v>2.2000000000000002</v>
      </c>
      <c r="J322" s="486"/>
      <c r="K322" s="486"/>
      <c r="L322" s="486" t="s">
        <v>15</v>
      </c>
      <c r="M322" s="486">
        <v>96</v>
      </c>
      <c r="N322" s="486">
        <v>1</v>
      </c>
      <c r="O322" s="486">
        <v>1000</v>
      </c>
      <c r="P322" s="486">
        <v>25</v>
      </c>
      <c r="Q322" s="486">
        <v>47.5</v>
      </c>
      <c r="R322" s="486">
        <v>4.84</v>
      </c>
      <c r="S322" s="486">
        <v>59.1</v>
      </c>
      <c r="T322" s="486">
        <v>5.18</v>
      </c>
      <c r="U322" s="486">
        <v>3.1</v>
      </c>
      <c r="V322" s="486">
        <v>-224.31</v>
      </c>
      <c r="W322" s="486">
        <v>-0.45</v>
      </c>
      <c r="X322" s="486">
        <v>3000</v>
      </c>
      <c r="Y322" s="486">
        <v>5.5</v>
      </c>
      <c r="Z322" s="486">
        <v>700</v>
      </c>
      <c r="AA322" s="486">
        <v>0.68</v>
      </c>
      <c r="AB322" s="486"/>
      <c r="AC322" s="486"/>
      <c r="AD322" s="486"/>
      <c r="AE322" s="486"/>
      <c r="AF322" s="486"/>
      <c r="AG322" s="486"/>
      <c r="AH322" s="486"/>
      <c r="AI322" s="486">
        <v>1000</v>
      </c>
      <c r="AJ322" s="486">
        <v>4</v>
      </c>
      <c r="AK322" s="486">
        <v>-0.7</v>
      </c>
      <c r="AL322" s="486">
        <v>6.22</v>
      </c>
      <c r="AM322" s="486">
        <v>1602</v>
      </c>
      <c r="AN322" s="486">
        <v>1061</v>
      </c>
      <c r="AO322" s="486">
        <v>40</v>
      </c>
      <c r="AP322" s="486">
        <v>21</v>
      </c>
      <c r="AQ322" s="486">
        <v>1.7</v>
      </c>
      <c r="AR322" s="486">
        <v>148.6</v>
      </c>
      <c r="AS322" s="486">
        <v>1.427</v>
      </c>
      <c r="AT322" s="486"/>
      <c r="AU322" s="486"/>
      <c r="AV322" s="486"/>
      <c r="AW322" s="486"/>
      <c r="AX322" s="486"/>
      <c r="AY322" s="486"/>
      <c r="AZ322" s="486"/>
      <c r="BA322" s="486"/>
      <c r="BB322" s="486"/>
      <c r="BC322" s="486"/>
      <c r="BD322" s="486"/>
      <c r="BE322" s="486"/>
      <c r="BF322" s="486"/>
      <c r="BG322" s="486"/>
      <c r="BH322" s="486"/>
      <c r="BI322" s="486"/>
      <c r="BJ322" s="486"/>
      <c r="BK322" s="486"/>
      <c r="BL322" s="486"/>
    </row>
    <row r="323" spans="1:64">
      <c r="A323" s="486" t="s">
        <v>571</v>
      </c>
      <c r="B323" s="486" t="s">
        <v>71</v>
      </c>
      <c r="C323" s="486" t="s">
        <v>136</v>
      </c>
      <c r="D323" s="486" t="s">
        <v>137</v>
      </c>
      <c r="E323" s="486" t="s">
        <v>67</v>
      </c>
      <c r="F323" s="486">
        <v>2010</v>
      </c>
      <c r="G323" s="486"/>
      <c r="H323" s="486">
        <v>230</v>
      </c>
      <c r="I323" s="486">
        <v>2.2000000000000002</v>
      </c>
      <c r="J323" s="486"/>
      <c r="K323" s="486"/>
      <c r="L323" s="486" t="s">
        <v>15</v>
      </c>
      <c r="M323" s="486">
        <v>60</v>
      </c>
      <c r="N323" s="486">
        <v>1</v>
      </c>
      <c r="O323" s="486">
        <v>1000</v>
      </c>
      <c r="P323" s="486">
        <v>25</v>
      </c>
      <c r="Q323" s="486">
        <v>29.9</v>
      </c>
      <c r="R323" s="486">
        <v>7.7</v>
      </c>
      <c r="S323" s="486">
        <v>37.1</v>
      </c>
      <c r="T323" s="486">
        <v>8.2200000000000006</v>
      </c>
      <c r="U323" s="486">
        <v>4.9000000000000004</v>
      </c>
      <c r="V323" s="486">
        <v>-141.11000000000001</v>
      </c>
      <c r="W323" s="486">
        <v>-0.45</v>
      </c>
      <c r="X323" s="486">
        <v>1200</v>
      </c>
      <c r="Y323" s="486">
        <v>5.5</v>
      </c>
      <c r="Z323" s="486">
        <v>300</v>
      </c>
      <c r="AA323" s="486">
        <v>0.25</v>
      </c>
      <c r="AB323" s="486"/>
      <c r="AC323" s="486"/>
      <c r="AD323" s="486"/>
      <c r="AE323" s="486"/>
      <c r="AF323" s="486"/>
      <c r="AG323" s="486"/>
      <c r="AH323" s="486"/>
      <c r="AI323" s="486">
        <v>1000</v>
      </c>
      <c r="AJ323" s="486">
        <v>3</v>
      </c>
      <c r="AK323" s="486">
        <v>-0.7</v>
      </c>
      <c r="AL323" s="486">
        <v>9.86</v>
      </c>
      <c r="AM323" s="486">
        <v>1638</v>
      </c>
      <c r="AN323" s="486">
        <v>982</v>
      </c>
      <c r="AO323" s="486">
        <v>40</v>
      </c>
      <c r="AP323" s="486">
        <v>19.2</v>
      </c>
      <c r="AQ323" s="486">
        <v>1.609</v>
      </c>
      <c r="AR323" s="486">
        <v>238.9</v>
      </c>
      <c r="AS323" s="486">
        <v>1.4330000000000001</v>
      </c>
      <c r="AT323" s="486"/>
      <c r="AU323" s="486"/>
      <c r="AV323" s="486"/>
      <c r="AW323" s="486"/>
      <c r="AX323" s="486"/>
      <c r="AY323" s="486"/>
      <c r="AZ323" s="486"/>
      <c r="BA323" s="486"/>
      <c r="BB323" s="486"/>
      <c r="BC323" s="486"/>
      <c r="BD323" s="486"/>
      <c r="BE323" s="486"/>
      <c r="BF323" s="486"/>
      <c r="BG323" s="486"/>
      <c r="BH323" s="486"/>
      <c r="BI323" s="486"/>
      <c r="BJ323" s="486"/>
      <c r="BK323" s="486"/>
      <c r="BL323" s="486"/>
    </row>
    <row r="324" spans="1:64">
      <c r="A324" s="486" t="s">
        <v>571</v>
      </c>
      <c r="B324" s="486" t="s">
        <v>71</v>
      </c>
      <c r="C324" s="486" t="s">
        <v>268</v>
      </c>
      <c r="D324" s="486" t="s">
        <v>269</v>
      </c>
      <c r="E324" s="486" t="s">
        <v>67</v>
      </c>
      <c r="F324" s="486">
        <v>2011</v>
      </c>
      <c r="G324" s="486"/>
      <c r="H324" s="486">
        <v>230</v>
      </c>
      <c r="I324" s="486">
        <v>2.2000000000000002</v>
      </c>
      <c r="J324" s="486"/>
      <c r="K324" s="486"/>
      <c r="L324" s="486" t="s">
        <v>66</v>
      </c>
      <c r="M324" s="486">
        <v>60</v>
      </c>
      <c r="N324" s="486">
        <v>1</v>
      </c>
      <c r="O324" s="486">
        <v>1000</v>
      </c>
      <c r="P324" s="486">
        <v>25</v>
      </c>
      <c r="Q324" s="486">
        <v>29.6</v>
      </c>
      <c r="R324" s="486">
        <v>7.78</v>
      </c>
      <c r="S324" s="486">
        <v>36.799999999999997</v>
      </c>
      <c r="T324" s="486">
        <v>8.34</v>
      </c>
      <c r="U324" s="486">
        <v>6.7</v>
      </c>
      <c r="V324" s="486">
        <v>-135.63</v>
      </c>
      <c r="W324" s="486">
        <v>-0.42</v>
      </c>
      <c r="X324" s="486">
        <v>1000</v>
      </c>
      <c r="Y324" s="486">
        <v>5.5</v>
      </c>
      <c r="Z324" s="486">
        <v>250</v>
      </c>
      <c r="AA324" s="486">
        <v>0.26</v>
      </c>
      <c r="AB324" s="486"/>
      <c r="AC324" s="486"/>
      <c r="AD324" s="486"/>
      <c r="AE324" s="486"/>
      <c r="AF324" s="486"/>
      <c r="AG324" s="486"/>
      <c r="AH324" s="486"/>
      <c r="AI324" s="486">
        <v>1000</v>
      </c>
      <c r="AJ324" s="486">
        <v>5</v>
      </c>
      <c r="AK324" s="486">
        <v>-0.7</v>
      </c>
      <c r="AL324" s="486">
        <v>3.92</v>
      </c>
      <c r="AM324" s="486">
        <v>1638</v>
      </c>
      <c r="AN324" s="486">
        <v>982</v>
      </c>
      <c r="AO324" s="486">
        <v>40</v>
      </c>
      <c r="AP324" s="486">
        <v>19.2</v>
      </c>
      <c r="AQ324" s="486">
        <v>1.609</v>
      </c>
      <c r="AR324" s="486">
        <v>243.4</v>
      </c>
      <c r="AS324" s="486">
        <v>1.46</v>
      </c>
      <c r="AT324" s="486"/>
      <c r="AU324" s="486"/>
      <c r="AV324" s="486"/>
      <c r="AW324" s="486"/>
      <c r="AX324" s="486"/>
      <c r="AY324" s="486"/>
      <c r="AZ324" s="486"/>
      <c r="BA324" s="486"/>
      <c r="BB324" s="486"/>
      <c r="BC324" s="486"/>
      <c r="BD324" s="486"/>
      <c r="BE324" s="486"/>
      <c r="BF324" s="486"/>
      <c r="BG324" s="486"/>
      <c r="BH324" s="486"/>
      <c r="BI324" s="486"/>
      <c r="BJ324" s="486"/>
      <c r="BK324" s="486"/>
      <c r="BL324" s="486"/>
    </row>
    <row r="325" spans="1:64">
      <c r="A325" s="486" t="s">
        <v>571</v>
      </c>
      <c r="B325" s="486" t="s">
        <v>71</v>
      </c>
      <c r="C325" s="486" t="s">
        <v>138</v>
      </c>
      <c r="D325" s="486" t="s">
        <v>139</v>
      </c>
      <c r="E325" s="486" t="s">
        <v>67</v>
      </c>
      <c r="F325" s="486">
        <v>2010</v>
      </c>
      <c r="G325" s="486"/>
      <c r="H325" s="486">
        <v>235</v>
      </c>
      <c r="I325" s="486">
        <v>2.1</v>
      </c>
      <c r="J325" s="486"/>
      <c r="K325" s="486"/>
      <c r="L325" s="486" t="s">
        <v>15</v>
      </c>
      <c r="M325" s="486">
        <v>96</v>
      </c>
      <c r="N325" s="486">
        <v>1</v>
      </c>
      <c r="O325" s="486">
        <v>1000</v>
      </c>
      <c r="P325" s="486">
        <v>25</v>
      </c>
      <c r="Q325" s="486">
        <v>47.7</v>
      </c>
      <c r="R325" s="486">
        <v>4.93</v>
      </c>
      <c r="S325" s="486">
        <v>59.2</v>
      </c>
      <c r="T325" s="486">
        <v>5.27</v>
      </c>
      <c r="U325" s="486">
        <v>3.2</v>
      </c>
      <c r="V325" s="486">
        <v>-225.59</v>
      </c>
      <c r="W325" s="486">
        <v>-0.45</v>
      </c>
      <c r="X325" s="486">
        <v>3000</v>
      </c>
      <c r="Y325" s="486">
        <v>5.5</v>
      </c>
      <c r="Z325" s="486">
        <v>700</v>
      </c>
      <c r="AA325" s="486">
        <v>0.64</v>
      </c>
      <c r="AB325" s="486"/>
      <c r="AC325" s="486"/>
      <c r="AD325" s="486"/>
      <c r="AE325" s="486"/>
      <c r="AF325" s="486"/>
      <c r="AG325" s="486"/>
      <c r="AH325" s="486"/>
      <c r="AI325" s="486">
        <v>1000</v>
      </c>
      <c r="AJ325" s="486">
        <v>4</v>
      </c>
      <c r="AK325" s="486">
        <v>-0.7</v>
      </c>
      <c r="AL325" s="486">
        <v>6.32</v>
      </c>
      <c r="AM325" s="486">
        <v>1602</v>
      </c>
      <c r="AN325" s="486">
        <v>1061</v>
      </c>
      <c r="AO325" s="486">
        <v>40</v>
      </c>
      <c r="AP325" s="486">
        <v>21</v>
      </c>
      <c r="AQ325" s="486">
        <v>1.7</v>
      </c>
      <c r="AR325" s="486">
        <v>148.6</v>
      </c>
      <c r="AS325" s="486">
        <v>1.427</v>
      </c>
      <c r="AT325" s="486"/>
      <c r="AU325" s="486"/>
      <c r="AV325" s="486"/>
      <c r="AW325" s="486"/>
      <c r="AX325" s="486"/>
      <c r="AY325" s="486"/>
      <c r="AZ325" s="486"/>
      <c r="BA325" s="486"/>
      <c r="BB325" s="486"/>
      <c r="BC325" s="486"/>
      <c r="BD325" s="486"/>
      <c r="BE325" s="486"/>
      <c r="BF325" s="486"/>
      <c r="BG325" s="486"/>
      <c r="BH325" s="486"/>
      <c r="BI325" s="486"/>
      <c r="BJ325" s="486"/>
      <c r="BK325" s="486"/>
      <c r="BL325" s="486"/>
    </row>
    <row r="326" spans="1:64">
      <c r="A326" s="486" t="s">
        <v>571</v>
      </c>
      <c r="B326" s="486" t="s">
        <v>71</v>
      </c>
      <c r="C326" s="486" t="s">
        <v>140</v>
      </c>
      <c r="D326" s="486" t="s">
        <v>141</v>
      </c>
      <c r="E326" s="486" t="s">
        <v>67</v>
      </c>
      <c r="F326" s="486">
        <v>2010</v>
      </c>
      <c r="G326" s="486"/>
      <c r="H326" s="486">
        <v>235</v>
      </c>
      <c r="I326" s="486">
        <v>2.1</v>
      </c>
      <c r="J326" s="486"/>
      <c r="K326" s="486"/>
      <c r="L326" s="486" t="s">
        <v>15</v>
      </c>
      <c r="M326" s="486">
        <v>60</v>
      </c>
      <c r="N326" s="486">
        <v>1</v>
      </c>
      <c r="O326" s="486">
        <v>1000</v>
      </c>
      <c r="P326" s="486">
        <v>25</v>
      </c>
      <c r="Q326" s="486">
        <v>30.1</v>
      </c>
      <c r="R326" s="486">
        <v>7.82</v>
      </c>
      <c r="S326" s="486">
        <v>37.200000000000003</v>
      </c>
      <c r="T326" s="486">
        <v>8.34</v>
      </c>
      <c r="U326" s="486">
        <v>5</v>
      </c>
      <c r="V326" s="486">
        <v>-143.83000000000001</v>
      </c>
      <c r="W326" s="486">
        <v>-0.45</v>
      </c>
      <c r="X326" s="486">
        <v>1200</v>
      </c>
      <c r="Y326" s="486">
        <v>5.5</v>
      </c>
      <c r="Z326" s="486">
        <v>300</v>
      </c>
      <c r="AA326" s="486">
        <v>0.23</v>
      </c>
      <c r="AB326" s="486"/>
      <c r="AC326" s="486"/>
      <c r="AD326" s="486"/>
      <c r="AE326" s="486"/>
      <c r="AF326" s="486"/>
      <c r="AG326" s="486"/>
      <c r="AH326" s="486"/>
      <c r="AI326" s="486">
        <v>1000</v>
      </c>
      <c r="AJ326" s="486">
        <v>3</v>
      </c>
      <c r="AK326" s="486">
        <v>-0.7</v>
      </c>
      <c r="AL326" s="486">
        <v>10.01</v>
      </c>
      <c r="AM326" s="486">
        <v>1638</v>
      </c>
      <c r="AN326" s="486">
        <v>982</v>
      </c>
      <c r="AO326" s="486">
        <v>40</v>
      </c>
      <c r="AP326" s="486">
        <v>19.2</v>
      </c>
      <c r="AQ326" s="486">
        <v>1.609</v>
      </c>
      <c r="AR326" s="486">
        <v>238.9</v>
      </c>
      <c r="AS326" s="486">
        <v>1.4330000000000001</v>
      </c>
      <c r="AT326" s="486"/>
      <c r="AU326" s="486"/>
      <c r="AV326" s="486"/>
      <c r="AW326" s="486"/>
      <c r="AX326" s="486"/>
      <c r="AY326" s="486"/>
      <c r="AZ326" s="486"/>
      <c r="BA326" s="486"/>
      <c r="BB326" s="486"/>
      <c r="BC326" s="486"/>
      <c r="BD326" s="486"/>
      <c r="BE326" s="486"/>
      <c r="BF326" s="486"/>
      <c r="BG326" s="486"/>
      <c r="BH326" s="486"/>
      <c r="BI326" s="486"/>
      <c r="BJ326" s="486"/>
      <c r="BK326" s="486"/>
      <c r="BL326" s="486"/>
    </row>
    <row r="327" spans="1:64">
      <c r="A327" s="486" t="s">
        <v>571</v>
      </c>
      <c r="B327" s="486" t="s">
        <v>71</v>
      </c>
      <c r="C327" s="486" t="s">
        <v>142</v>
      </c>
      <c r="D327" s="486" t="s">
        <v>143</v>
      </c>
      <c r="E327" s="486" t="s">
        <v>67</v>
      </c>
      <c r="F327" s="486">
        <v>2012</v>
      </c>
      <c r="G327" s="486"/>
      <c r="H327" s="486">
        <v>235</v>
      </c>
      <c r="I327" s="486">
        <v>2.1</v>
      </c>
      <c r="J327" s="486"/>
      <c r="K327" s="486"/>
      <c r="L327" s="486" t="s">
        <v>15</v>
      </c>
      <c r="M327" s="486">
        <v>60</v>
      </c>
      <c r="N327" s="486">
        <v>1</v>
      </c>
      <c r="O327" s="486">
        <v>1000</v>
      </c>
      <c r="P327" s="486">
        <v>25</v>
      </c>
      <c r="Q327" s="486">
        <v>30.1</v>
      </c>
      <c r="R327" s="486">
        <v>7.82</v>
      </c>
      <c r="S327" s="486">
        <v>37.200000000000003</v>
      </c>
      <c r="T327" s="486">
        <v>8.34</v>
      </c>
      <c r="U327" s="486">
        <v>5.8</v>
      </c>
      <c r="V327" s="486">
        <v>-146.04</v>
      </c>
      <c r="W327" s="486">
        <v>-0.45</v>
      </c>
      <c r="X327" s="486">
        <v>1200</v>
      </c>
      <c r="Y327" s="486">
        <v>5.5</v>
      </c>
      <c r="Z327" s="486">
        <v>300</v>
      </c>
      <c r="AA327" s="486">
        <v>0.23</v>
      </c>
      <c r="AB327" s="486"/>
      <c r="AC327" s="486"/>
      <c r="AD327" s="486"/>
      <c r="AE327" s="486"/>
      <c r="AF327" s="486"/>
      <c r="AG327" s="486"/>
      <c r="AH327" s="486"/>
      <c r="AI327" s="486">
        <v>1000</v>
      </c>
      <c r="AJ327" s="486">
        <v>3</v>
      </c>
      <c r="AK327" s="486">
        <v>-0.7</v>
      </c>
      <c r="AL327" s="486">
        <v>10.01</v>
      </c>
      <c r="AM327" s="486">
        <v>1638</v>
      </c>
      <c r="AN327" s="486">
        <v>982</v>
      </c>
      <c r="AO327" s="486">
        <v>40</v>
      </c>
      <c r="AP327" s="486">
        <v>20</v>
      </c>
      <c r="AQ327" s="486">
        <v>1.609</v>
      </c>
      <c r="AR327" s="486">
        <v>238.9</v>
      </c>
      <c r="AS327" s="486">
        <v>1.4330000000000001</v>
      </c>
      <c r="AT327" s="486"/>
      <c r="AU327" s="486"/>
      <c r="AV327" s="486"/>
      <c r="AW327" s="486"/>
      <c r="AX327" s="486"/>
      <c r="AY327" s="486"/>
      <c r="AZ327" s="486"/>
      <c r="BA327" s="486"/>
      <c r="BB327" s="486"/>
      <c r="BC327" s="486"/>
      <c r="BD327" s="486"/>
      <c r="BE327" s="486"/>
      <c r="BF327" s="486"/>
      <c r="BG327" s="486"/>
      <c r="BH327" s="486"/>
      <c r="BI327" s="486"/>
      <c r="BJ327" s="486"/>
      <c r="BK327" s="486"/>
      <c r="BL327" s="486"/>
    </row>
    <row r="328" spans="1:64">
      <c r="A328" s="486" t="s">
        <v>571</v>
      </c>
      <c r="B328" s="486" t="s">
        <v>71</v>
      </c>
      <c r="C328" s="486" t="s">
        <v>144</v>
      </c>
      <c r="D328" s="486" t="s">
        <v>145</v>
      </c>
      <c r="E328" s="486" t="s">
        <v>67</v>
      </c>
      <c r="F328" s="486">
        <v>2010</v>
      </c>
      <c r="G328" s="486"/>
      <c r="H328" s="486">
        <v>240</v>
      </c>
      <c r="I328" s="486">
        <v>2.1</v>
      </c>
      <c r="J328" s="486"/>
      <c r="K328" s="486"/>
      <c r="L328" s="486" t="s">
        <v>15</v>
      </c>
      <c r="M328" s="486">
        <v>96</v>
      </c>
      <c r="N328" s="486">
        <v>1</v>
      </c>
      <c r="O328" s="486">
        <v>1000</v>
      </c>
      <c r="P328" s="486">
        <v>25</v>
      </c>
      <c r="Q328" s="486">
        <v>48.1</v>
      </c>
      <c r="R328" s="486">
        <v>4.99</v>
      </c>
      <c r="S328" s="486">
        <v>59.4</v>
      </c>
      <c r="T328" s="486">
        <v>5.34</v>
      </c>
      <c r="U328" s="486">
        <v>3.2</v>
      </c>
      <c r="V328" s="486">
        <v>-227.4</v>
      </c>
      <c r="W328" s="486">
        <v>-0.45</v>
      </c>
      <c r="X328" s="486">
        <v>3000</v>
      </c>
      <c r="Y328" s="486">
        <v>5.5</v>
      </c>
      <c r="Z328" s="486">
        <v>700</v>
      </c>
      <c r="AA328" s="486">
        <v>0.6</v>
      </c>
      <c r="AB328" s="486"/>
      <c r="AC328" s="486"/>
      <c r="AD328" s="486"/>
      <c r="AE328" s="486"/>
      <c r="AF328" s="486"/>
      <c r="AG328" s="486"/>
      <c r="AH328" s="486"/>
      <c r="AI328" s="486">
        <v>1000</v>
      </c>
      <c r="AJ328" s="486">
        <v>4</v>
      </c>
      <c r="AK328" s="486">
        <v>-0.7</v>
      </c>
      <c r="AL328" s="486">
        <v>6.41</v>
      </c>
      <c r="AM328" s="486">
        <v>1602</v>
      </c>
      <c r="AN328" s="486">
        <v>1061</v>
      </c>
      <c r="AO328" s="486">
        <v>40</v>
      </c>
      <c r="AP328" s="486">
        <v>21</v>
      </c>
      <c r="AQ328" s="486">
        <v>1.7</v>
      </c>
      <c r="AR328" s="486">
        <v>148.6</v>
      </c>
      <c r="AS328" s="486">
        <v>1.427</v>
      </c>
      <c r="AT328" s="486"/>
      <c r="AU328" s="486"/>
      <c r="AV328" s="486"/>
      <c r="AW328" s="486"/>
      <c r="AX328" s="486"/>
      <c r="AY328" s="486"/>
      <c r="AZ328" s="486"/>
      <c r="BA328" s="486"/>
      <c r="BB328" s="486"/>
      <c r="BC328" s="486"/>
      <c r="BD328" s="486"/>
      <c r="BE328" s="486"/>
      <c r="BF328" s="486"/>
      <c r="BG328" s="486"/>
      <c r="BH328" s="486"/>
      <c r="BI328" s="486"/>
      <c r="BJ328" s="486"/>
      <c r="BK328" s="486"/>
      <c r="BL328" s="486"/>
    </row>
    <row r="329" spans="1:64">
      <c r="A329" s="486" t="s">
        <v>571</v>
      </c>
      <c r="B329" s="486" t="s">
        <v>71</v>
      </c>
      <c r="C329" s="486" t="s">
        <v>146</v>
      </c>
      <c r="D329" s="486" t="s">
        <v>147</v>
      </c>
      <c r="E329" s="486" t="s">
        <v>67</v>
      </c>
      <c r="F329" s="486">
        <v>2010</v>
      </c>
      <c r="G329" s="486"/>
      <c r="H329" s="486">
        <v>240</v>
      </c>
      <c r="I329" s="486">
        <v>2.1</v>
      </c>
      <c r="J329" s="486"/>
      <c r="K329" s="486"/>
      <c r="L329" s="486" t="s">
        <v>15</v>
      </c>
      <c r="M329" s="486">
        <v>60</v>
      </c>
      <c r="N329" s="486">
        <v>1</v>
      </c>
      <c r="O329" s="486">
        <v>1000</v>
      </c>
      <c r="P329" s="486">
        <v>25</v>
      </c>
      <c r="Q329" s="486">
        <v>30.2</v>
      </c>
      <c r="R329" s="486">
        <v>7.95</v>
      </c>
      <c r="S329" s="486">
        <v>37.299999999999997</v>
      </c>
      <c r="T329" s="486">
        <v>8.4600000000000009</v>
      </c>
      <c r="U329" s="486">
        <v>5.0999999999999996</v>
      </c>
      <c r="V329" s="486">
        <v>-145.01</v>
      </c>
      <c r="W329" s="486">
        <v>-0.45</v>
      </c>
      <c r="X329" s="486">
        <v>1200</v>
      </c>
      <c r="Y329" s="486">
        <v>5.5</v>
      </c>
      <c r="Z329" s="486">
        <v>300</v>
      </c>
      <c r="AA329" s="486">
        <v>0.22</v>
      </c>
      <c r="AB329" s="486"/>
      <c r="AC329" s="486"/>
      <c r="AD329" s="486"/>
      <c r="AE329" s="486"/>
      <c r="AF329" s="486"/>
      <c r="AG329" s="486"/>
      <c r="AH329" s="486"/>
      <c r="AI329" s="486">
        <v>1000</v>
      </c>
      <c r="AJ329" s="486">
        <v>3</v>
      </c>
      <c r="AK329" s="486">
        <v>-0.7</v>
      </c>
      <c r="AL329" s="486">
        <v>10.15</v>
      </c>
      <c r="AM329" s="486">
        <v>1638</v>
      </c>
      <c r="AN329" s="486">
        <v>982</v>
      </c>
      <c r="AO329" s="486">
        <v>40</v>
      </c>
      <c r="AP329" s="486">
        <v>19.2</v>
      </c>
      <c r="AQ329" s="486">
        <v>1.609</v>
      </c>
      <c r="AR329" s="486">
        <v>238.9</v>
      </c>
      <c r="AS329" s="486">
        <v>1.4330000000000001</v>
      </c>
      <c r="AT329" s="486"/>
      <c r="AU329" s="486"/>
      <c r="AV329" s="486"/>
      <c r="AW329" s="486"/>
      <c r="AX329" s="486"/>
      <c r="AY329" s="486"/>
      <c r="AZ329" s="486"/>
      <c r="BA329" s="486"/>
      <c r="BB329" s="486"/>
      <c r="BC329" s="486"/>
      <c r="BD329" s="486"/>
      <c r="BE329" s="486"/>
      <c r="BF329" s="486"/>
      <c r="BG329" s="486"/>
      <c r="BH329" s="486"/>
      <c r="BI329" s="486"/>
      <c r="BJ329" s="486"/>
      <c r="BK329" s="486"/>
      <c r="BL329" s="486"/>
    </row>
    <row r="330" spans="1:64">
      <c r="A330" s="486" t="s">
        <v>571</v>
      </c>
      <c r="B330" s="486" t="s">
        <v>71</v>
      </c>
      <c r="C330" s="486" t="s">
        <v>148</v>
      </c>
      <c r="D330" s="486" t="s">
        <v>149</v>
      </c>
      <c r="E330" s="486" t="s">
        <v>67</v>
      </c>
      <c r="F330" s="486">
        <v>2012</v>
      </c>
      <c r="G330" s="486"/>
      <c r="H330" s="486">
        <v>240</v>
      </c>
      <c r="I330" s="486">
        <v>2.1</v>
      </c>
      <c r="J330" s="486"/>
      <c r="K330" s="486"/>
      <c r="L330" s="486" t="s">
        <v>15</v>
      </c>
      <c r="M330" s="486">
        <v>60</v>
      </c>
      <c r="N330" s="486">
        <v>1</v>
      </c>
      <c r="O330" s="486">
        <v>1000</v>
      </c>
      <c r="P330" s="486">
        <v>25</v>
      </c>
      <c r="Q330" s="486">
        <v>30.2</v>
      </c>
      <c r="R330" s="486">
        <v>7.95</v>
      </c>
      <c r="S330" s="486">
        <v>37.299999999999997</v>
      </c>
      <c r="T330" s="486">
        <v>8.4600000000000009</v>
      </c>
      <c r="U330" s="486">
        <v>5.0999999999999996</v>
      </c>
      <c r="V330" s="486">
        <v>-143.87</v>
      </c>
      <c r="W330" s="486">
        <v>-0.45</v>
      </c>
      <c r="X330" s="486">
        <v>1200</v>
      </c>
      <c r="Y330" s="486">
        <v>5.5</v>
      </c>
      <c r="Z330" s="486">
        <v>300</v>
      </c>
      <c r="AA330" s="486">
        <v>0.22</v>
      </c>
      <c r="AB330" s="486"/>
      <c r="AC330" s="486"/>
      <c r="AD330" s="486"/>
      <c r="AE330" s="486"/>
      <c r="AF330" s="486"/>
      <c r="AG330" s="486"/>
      <c r="AH330" s="486"/>
      <c r="AI330" s="486">
        <v>1000</v>
      </c>
      <c r="AJ330" s="486">
        <v>3</v>
      </c>
      <c r="AK330" s="486">
        <v>-0.7</v>
      </c>
      <c r="AL330" s="486">
        <v>10.15</v>
      </c>
      <c r="AM330" s="486">
        <v>1638</v>
      </c>
      <c r="AN330" s="486">
        <v>982</v>
      </c>
      <c r="AO330" s="486">
        <v>40</v>
      </c>
      <c r="AP330" s="486">
        <v>20</v>
      </c>
      <c r="AQ330" s="486">
        <v>1.609</v>
      </c>
      <c r="AR330" s="486">
        <v>238.9</v>
      </c>
      <c r="AS330" s="486">
        <v>1.4330000000000001</v>
      </c>
      <c r="AT330" s="486"/>
      <c r="AU330" s="486"/>
      <c r="AV330" s="486"/>
      <c r="AW330" s="486"/>
      <c r="AX330" s="486"/>
      <c r="AY330" s="486"/>
      <c r="AZ330" s="486"/>
      <c r="BA330" s="486"/>
      <c r="BB330" s="486"/>
      <c r="BC330" s="486"/>
      <c r="BD330" s="486"/>
      <c r="BE330" s="486"/>
      <c r="BF330" s="486"/>
      <c r="BG330" s="486"/>
      <c r="BH330" s="486"/>
      <c r="BI330" s="486"/>
      <c r="BJ330" s="486"/>
      <c r="BK330" s="486"/>
      <c r="BL330" s="486"/>
    </row>
    <row r="331" spans="1:64">
      <c r="A331" s="486" t="s">
        <v>571</v>
      </c>
      <c r="B331" s="486" t="s">
        <v>71</v>
      </c>
      <c r="C331" s="486" t="s">
        <v>280</v>
      </c>
      <c r="D331" s="486" t="s">
        <v>281</v>
      </c>
      <c r="E331" s="486" t="s">
        <v>67</v>
      </c>
      <c r="F331" s="486">
        <v>2012</v>
      </c>
      <c r="G331" s="486"/>
      <c r="H331" s="486">
        <v>240</v>
      </c>
      <c r="I331" s="486">
        <v>2.1</v>
      </c>
      <c r="J331" s="486"/>
      <c r="K331" s="486"/>
      <c r="L331" s="486" t="s">
        <v>66</v>
      </c>
      <c r="M331" s="486">
        <v>60</v>
      </c>
      <c r="N331" s="486">
        <v>1</v>
      </c>
      <c r="O331" s="486">
        <v>1000</v>
      </c>
      <c r="P331" s="486">
        <v>25</v>
      </c>
      <c r="Q331" s="486">
        <v>29.9</v>
      </c>
      <c r="R331" s="486">
        <v>8.0299999999999994</v>
      </c>
      <c r="S331" s="486">
        <v>37</v>
      </c>
      <c r="T331" s="486">
        <v>8.59</v>
      </c>
      <c r="U331" s="486">
        <v>5.6</v>
      </c>
      <c r="V331" s="486">
        <v>-136.74</v>
      </c>
      <c r="W331" s="486">
        <v>-0.43</v>
      </c>
      <c r="X331" s="486">
        <v>1000</v>
      </c>
      <c r="Y331" s="486">
        <v>5.5</v>
      </c>
      <c r="Z331" s="486">
        <v>250</v>
      </c>
      <c r="AA331" s="486">
        <v>0.23</v>
      </c>
      <c r="AB331" s="486"/>
      <c r="AC331" s="486"/>
      <c r="AD331" s="486"/>
      <c r="AE331" s="486"/>
      <c r="AF331" s="486"/>
      <c r="AG331" s="486"/>
      <c r="AH331" s="486"/>
      <c r="AI331" s="486">
        <v>1000</v>
      </c>
      <c r="AJ331" s="486">
        <v>3</v>
      </c>
      <c r="AK331" s="486">
        <v>-0.7</v>
      </c>
      <c r="AL331" s="486">
        <v>3.92</v>
      </c>
      <c r="AM331" s="486">
        <v>1638</v>
      </c>
      <c r="AN331" s="486">
        <v>982</v>
      </c>
      <c r="AO331" s="486">
        <v>40</v>
      </c>
      <c r="AP331" s="486">
        <v>20</v>
      </c>
      <c r="AQ331" s="486">
        <v>1.609</v>
      </c>
      <c r="AR331" s="486">
        <v>243.4</v>
      </c>
      <c r="AS331" s="486">
        <v>1.46</v>
      </c>
      <c r="AT331" s="486"/>
      <c r="AU331" s="486"/>
      <c r="AV331" s="486"/>
      <c r="AW331" s="486"/>
      <c r="AX331" s="486"/>
      <c r="AY331" s="486"/>
      <c r="AZ331" s="486"/>
      <c r="BA331" s="486"/>
      <c r="BB331" s="486"/>
      <c r="BC331" s="486"/>
      <c r="BD331" s="486"/>
      <c r="BE331" s="486"/>
      <c r="BF331" s="486"/>
      <c r="BG331" s="486"/>
      <c r="BH331" s="486"/>
      <c r="BI331" s="486"/>
      <c r="BJ331" s="486"/>
      <c r="BK331" s="486"/>
      <c r="BL331" s="486"/>
    </row>
    <row r="332" spans="1:64">
      <c r="A332" s="486" t="s">
        <v>571</v>
      </c>
      <c r="B332" s="486" t="s">
        <v>71</v>
      </c>
      <c r="C332" s="486" t="s">
        <v>284</v>
      </c>
      <c r="D332" s="486" t="s">
        <v>285</v>
      </c>
      <c r="E332" s="486" t="s">
        <v>67</v>
      </c>
      <c r="F332" s="486">
        <v>2010</v>
      </c>
      <c r="G332" s="486"/>
      <c r="H332" s="486">
        <v>245</v>
      </c>
      <c r="I332" s="486">
        <v>2</v>
      </c>
      <c r="J332" s="486"/>
      <c r="K332" s="486"/>
      <c r="L332" s="486" t="s">
        <v>66</v>
      </c>
      <c r="M332" s="486">
        <v>60</v>
      </c>
      <c r="N332" s="486">
        <v>1</v>
      </c>
      <c r="O332" s="486">
        <v>1000</v>
      </c>
      <c r="P332" s="486">
        <v>25</v>
      </c>
      <c r="Q332" s="486">
        <v>30</v>
      </c>
      <c r="R332" s="486">
        <v>8.17</v>
      </c>
      <c r="S332" s="486">
        <v>37.1</v>
      </c>
      <c r="T332" s="486">
        <v>8.74</v>
      </c>
      <c r="U332" s="486">
        <v>5.7</v>
      </c>
      <c r="V332" s="486">
        <v>-137.25</v>
      </c>
      <c r="W332" s="486">
        <v>-0.43</v>
      </c>
      <c r="X332" s="486">
        <v>1000</v>
      </c>
      <c r="Y332" s="486">
        <v>5.5</v>
      </c>
      <c r="Z332" s="486">
        <v>250</v>
      </c>
      <c r="AA332" s="486">
        <v>0.23</v>
      </c>
      <c r="AB332" s="486"/>
      <c r="AC332" s="486"/>
      <c r="AD332" s="486"/>
      <c r="AE332" s="486"/>
      <c r="AF332" s="486"/>
      <c r="AG332" s="486"/>
      <c r="AH332" s="486"/>
      <c r="AI332" s="486">
        <v>1000</v>
      </c>
      <c r="AJ332" s="486">
        <v>3</v>
      </c>
      <c r="AK332" s="486">
        <v>-0.7</v>
      </c>
      <c r="AL332" s="486">
        <v>3.92</v>
      </c>
      <c r="AM332" s="486">
        <v>1638</v>
      </c>
      <c r="AN332" s="486">
        <v>982</v>
      </c>
      <c r="AO332" s="486">
        <v>40</v>
      </c>
      <c r="AP332" s="486">
        <v>19.2</v>
      </c>
      <c r="AQ332" s="486">
        <v>1.609</v>
      </c>
      <c r="AR332" s="486">
        <v>243.4</v>
      </c>
      <c r="AS332" s="486">
        <v>1.46</v>
      </c>
      <c r="AT332" s="486"/>
      <c r="AU332" s="486"/>
      <c r="AV332" s="486"/>
      <c r="AW332" s="486"/>
      <c r="AX332" s="486"/>
      <c r="AY332" s="486"/>
      <c r="AZ332" s="486"/>
      <c r="BA332" s="486"/>
      <c r="BB332" s="486"/>
      <c r="BC332" s="486"/>
      <c r="BD332" s="486"/>
      <c r="BE332" s="486"/>
      <c r="BF332" s="486"/>
      <c r="BG332" s="486"/>
      <c r="BH332" s="486"/>
      <c r="BI332" s="486"/>
      <c r="BJ332" s="486"/>
      <c r="BK332" s="486"/>
      <c r="BL332" s="486"/>
    </row>
    <row r="333" spans="1:64">
      <c r="A333" s="486" t="s">
        <v>571</v>
      </c>
      <c r="B333" s="486" t="s">
        <v>71</v>
      </c>
      <c r="C333" s="486" t="s">
        <v>152</v>
      </c>
      <c r="D333" s="486" t="s">
        <v>153</v>
      </c>
      <c r="E333" s="486" t="s">
        <v>67</v>
      </c>
      <c r="F333" s="486">
        <v>2012</v>
      </c>
      <c r="G333" s="486"/>
      <c r="H333" s="486">
        <v>245</v>
      </c>
      <c r="I333" s="486">
        <v>2</v>
      </c>
      <c r="J333" s="486"/>
      <c r="K333" s="486"/>
      <c r="L333" s="486" t="s">
        <v>15</v>
      </c>
      <c r="M333" s="486">
        <v>60</v>
      </c>
      <c r="N333" s="486">
        <v>1</v>
      </c>
      <c r="O333" s="486">
        <v>1000</v>
      </c>
      <c r="P333" s="486">
        <v>25</v>
      </c>
      <c r="Q333" s="486">
        <v>30.3</v>
      </c>
      <c r="R333" s="486">
        <v>8.09</v>
      </c>
      <c r="S333" s="486">
        <v>37.4</v>
      </c>
      <c r="T333" s="486">
        <v>8.61</v>
      </c>
      <c r="U333" s="486">
        <v>6</v>
      </c>
      <c r="V333" s="486">
        <v>-147.63999999999999</v>
      </c>
      <c r="W333" s="486">
        <v>-0.45</v>
      </c>
      <c r="X333" s="486">
        <v>1200</v>
      </c>
      <c r="Y333" s="486">
        <v>5.5</v>
      </c>
      <c r="Z333" s="486">
        <v>300</v>
      </c>
      <c r="AA333" s="486">
        <v>0.22</v>
      </c>
      <c r="AB333" s="486"/>
      <c r="AC333" s="486"/>
      <c r="AD333" s="486"/>
      <c r="AE333" s="486"/>
      <c r="AF333" s="486"/>
      <c r="AG333" s="486"/>
      <c r="AH333" s="486"/>
      <c r="AI333" s="486">
        <v>1000</v>
      </c>
      <c r="AJ333" s="486">
        <v>3</v>
      </c>
      <c r="AK333" s="486">
        <v>-0.7</v>
      </c>
      <c r="AL333" s="486">
        <v>10.33</v>
      </c>
      <c r="AM333" s="486">
        <v>1638</v>
      </c>
      <c r="AN333" s="486">
        <v>982</v>
      </c>
      <c r="AO333" s="486">
        <v>40</v>
      </c>
      <c r="AP333" s="486">
        <v>20</v>
      </c>
      <c r="AQ333" s="486">
        <v>1.609</v>
      </c>
      <c r="AR333" s="486">
        <v>238.9</v>
      </c>
      <c r="AS333" s="486">
        <v>1.4330000000000001</v>
      </c>
      <c r="AT333" s="486"/>
      <c r="AU333" s="486"/>
      <c r="AV333" s="486"/>
      <c r="AW333" s="486"/>
      <c r="AX333" s="486"/>
      <c r="AY333" s="486"/>
      <c r="AZ333" s="486"/>
      <c r="BA333" s="486"/>
      <c r="BB333" s="486"/>
      <c r="BC333" s="486"/>
      <c r="BD333" s="486"/>
      <c r="BE333" s="486"/>
      <c r="BF333" s="486"/>
      <c r="BG333" s="486"/>
      <c r="BH333" s="486"/>
      <c r="BI333" s="486"/>
      <c r="BJ333" s="486"/>
      <c r="BK333" s="486"/>
      <c r="BL333" s="486"/>
    </row>
    <row r="334" spans="1:64">
      <c r="A334" s="486" t="s">
        <v>571</v>
      </c>
      <c r="B334" s="486" t="s">
        <v>71</v>
      </c>
      <c r="C334" s="486" t="s">
        <v>287</v>
      </c>
      <c r="D334" s="486" t="s">
        <v>288</v>
      </c>
      <c r="E334" s="486" t="s">
        <v>67</v>
      </c>
      <c r="F334" s="486">
        <v>2012</v>
      </c>
      <c r="G334" s="486"/>
      <c r="H334" s="486">
        <v>245</v>
      </c>
      <c r="I334" s="486">
        <v>2</v>
      </c>
      <c r="J334" s="486"/>
      <c r="K334" s="486"/>
      <c r="L334" s="486" t="s">
        <v>66</v>
      </c>
      <c r="M334" s="486">
        <v>60</v>
      </c>
      <c r="N334" s="486">
        <v>1</v>
      </c>
      <c r="O334" s="486">
        <v>1000</v>
      </c>
      <c r="P334" s="486">
        <v>25</v>
      </c>
      <c r="Q334" s="486">
        <v>30</v>
      </c>
      <c r="R334" s="486">
        <v>8.17</v>
      </c>
      <c r="S334" s="486">
        <v>37.1</v>
      </c>
      <c r="T334" s="486">
        <v>8.74</v>
      </c>
      <c r="U334" s="486">
        <v>5.7</v>
      </c>
      <c r="V334" s="486">
        <v>-137.25</v>
      </c>
      <c r="W334" s="486">
        <v>-0.43</v>
      </c>
      <c r="X334" s="486">
        <v>1000</v>
      </c>
      <c r="Y334" s="486">
        <v>5.5</v>
      </c>
      <c r="Z334" s="486">
        <v>250</v>
      </c>
      <c r="AA334" s="486">
        <v>0.23</v>
      </c>
      <c r="AB334" s="486"/>
      <c r="AC334" s="486"/>
      <c r="AD334" s="486"/>
      <c r="AE334" s="486"/>
      <c r="AF334" s="486"/>
      <c r="AG334" s="486"/>
      <c r="AH334" s="486"/>
      <c r="AI334" s="486">
        <v>1000</v>
      </c>
      <c r="AJ334" s="486">
        <v>3</v>
      </c>
      <c r="AK334" s="486">
        <v>-0.7</v>
      </c>
      <c r="AL334" s="486">
        <v>3.92</v>
      </c>
      <c r="AM334" s="486">
        <v>1638</v>
      </c>
      <c r="AN334" s="486">
        <v>982</v>
      </c>
      <c r="AO334" s="486">
        <v>40</v>
      </c>
      <c r="AP334" s="486">
        <v>20</v>
      </c>
      <c r="AQ334" s="486">
        <v>1.609</v>
      </c>
      <c r="AR334" s="486">
        <v>243.4</v>
      </c>
      <c r="AS334" s="486">
        <v>1.46</v>
      </c>
      <c r="AT334" s="486"/>
      <c r="AU334" s="486"/>
      <c r="AV334" s="486"/>
      <c r="AW334" s="486"/>
      <c r="AX334" s="486"/>
      <c r="AY334" s="486"/>
      <c r="AZ334" s="486"/>
      <c r="BA334" s="486"/>
      <c r="BB334" s="486"/>
      <c r="BC334" s="486"/>
      <c r="BD334" s="486"/>
      <c r="BE334" s="486"/>
      <c r="BF334" s="486"/>
      <c r="BG334" s="486"/>
      <c r="BH334" s="486"/>
      <c r="BI334" s="486"/>
      <c r="BJ334" s="486"/>
      <c r="BK334" s="486"/>
      <c r="BL334" s="486"/>
    </row>
    <row r="335" spans="1:64">
      <c r="A335" s="486" t="s">
        <v>571</v>
      </c>
      <c r="B335" s="486" t="s">
        <v>71</v>
      </c>
      <c r="C335" s="486" t="s">
        <v>291</v>
      </c>
      <c r="D335" s="486" t="s">
        <v>292</v>
      </c>
      <c r="E335" s="486" t="s">
        <v>67</v>
      </c>
      <c r="F335" s="486">
        <v>2010</v>
      </c>
      <c r="G335" s="486"/>
      <c r="H335" s="486">
        <v>250</v>
      </c>
      <c r="I335" s="486">
        <v>2</v>
      </c>
      <c r="J335" s="486"/>
      <c r="K335" s="486"/>
      <c r="L335" s="486" t="s">
        <v>66</v>
      </c>
      <c r="M335" s="486">
        <v>60</v>
      </c>
      <c r="N335" s="486">
        <v>1</v>
      </c>
      <c r="O335" s="486">
        <v>1000</v>
      </c>
      <c r="P335" s="486">
        <v>25</v>
      </c>
      <c r="Q335" s="486">
        <v>30.1</v>
      </c>
      <c r="R335" s="486">
        <v>8.3000000000000007</v>
      </c>
      <c r="S335" s="486">
        <v>37.200000000000003</v>
      </c>
      <c r="T335" s="486">
        <v>8.8699999999999992</v>
      </c>
      <c r="U335" s="486">
        <v>5.8</v>
      </c>
      <c r="V335" s="486">
        <v>-136.47</v>
      </c>
      <c r="W335" s="486">
        <v>-0.43</v>
      </c>
      <c r="X335" s="486">
        <v>1000</v>
      </c>
      <c r="Y335" s="486">
        <v>5.5</v>
      </c>
      <c r="Z335" s="486">
        <v>250</v>
      </c>
      <c r="AA335" s="486">
        <v>0.22</v>
      </c>
      <c r="AB335" s="486"/>
      <c r="AC335" s="486"/>
      <c r="AD335" s="486"/>
      <c r="AE335" s="486"/>
      <c r="AF335" s="486"/>
      <c r="AG335" s="486"/>
      <c r="AH335" s="486"/>
      <c r="AI335" s="486">
        <v>1000</v>
      </c>
      <c r="AJ335" s="486">
        <v>3</v>
      </c>
      <c r="AK335" s="486">
        <v>-0.7</v>
      </c>
      <c r="AL335" s="486">
        <v>3.92</v>
      </c>
      <c r="AM335" s="486">
        <v>1638</v>
      </c>
      <c r="AN335" s="486">
        <v>982</v>
      </c>
      <c r="AO335" s="486">
        <v>40</v>
      </c>
      <c r="AP335" s="486">
        <v>19.2</v>
      </c>
      <c r="AQ335" s="486">
        <v>1.609</v>
      </c>
      <c r="AR335" s="486">
        <v>243.4</v>
      </c>
      <c r="AS335" s="486">
        <v>1.46</v>
      </c>
      <c r="AT335" s="486"/>
      <c r="AU335" s="486"/>
      <c r="AV335" s="486"/>
      <c r="AW335" s="486"/>
      <c r="AX335" s="486"/>
      <c r="AY335" s="486"/>
      <c r="AZ335" s="486"/>
      <c r="BA335" s="486"/>
      <c r="BB335" s="486"/>
      <c r="BC335" s="486"/>
      <c r="BD335" s="486"/>
      <c r="BE335" s="486"/>
      <c r="BF335" s="486"/>
      <c r="BG335" s="486"/>
      <c r="BH335" s="486"/>
      <c r="BI335" s="486"/>
      <c r="BJ335" s="486"/>
      <c r="BK335" s="486"/>
      <c r="BL335" s="486"/>
    </row>
    <row r="336" spans="1:64">
      <c r="A336" s="486" t="s">
        <v>571</v>
      </c>
      <c r="B336" s="486" t="s">
        <v>71</v>
      </c>
      <c r="C336" s="486" t="s">
        <v>156</v>
      </c>
      <c r="D336" s="486" t="s">
        <v>157</v>
      </c>
      <c r="E336" s="486" t="s">
        <v>67</v>
      </c>
      <c r="F336" s="486">
        <v>2012</v>
      </c>
      <c r="G336" s="486"/>
      <c r="H336" s="486">
        <v>250</v>
      </c>
      <c r="I336" s="486">
        <v>2</v>
      </c>
      <c r="J336" s="486"/>
      <c r="K336" s="486"/>
      <c r="L336" s="486" t="s">
        <v>15</v>
      </c>
      <c r="M336" s="486">
        <v>60</v>
      </c>
      <c r="N336" s="486">
        <v>1</v>
      </c>
      <c r="O336" s="486">
        <v>1000</v>
      </c>
      <c r="P336" s="486">
        <v>25</v>
      </c>
      <c r="Q336" s="486">
        <v>30.4</v>
      </c>
      <c r="R336" s="486">
        <v>8.2200000000000006</v>
      </c>
      <c r="S336" s="486">
        <v>37.5</v>
      </c>
      <c r="T336" s="486">
        <v>8.74</v>
      </c>
      <c r="U336" s="486">
        <v>6.1</v>
      </c>
      <c r="V336" s="486">
        <v>-148.44</v>
      </c>
      <c r="W336" s="486">
        <v>-0.45</v>
      </c>
      <c r="X336" s="486">
        <v>1200</v>
      </c>
      <c r="Y336" s="486">
        <v>5.5</v>
      </c>
      <c r="Z336" s="486">
        <v>300</v>
      </c>
      <c r="AA336" s="486">
        <v>0.21</v>
      </c>
      <c r="AB336" s="486"/>
      <c r="AC336" s="486"/>
      <c r="AD336" s="486"/>
      <c r="AE336" s="486"/>
      <c r="AF336" s="486"/>
      <c r="AG336" s="486"/>
      <c r="AH336" s="486"/>
      <c r="AI336" s="486">
        <v>1000</v>
      </c>
      <c r="AJ336" s="486">
        <v>3</v>
      </c>
      <c r="AK336" s="486">
        <v>-0.7</v>
      </c>
      <c r="AL336" s="486">
        <v>10.49</v>
      </c>
      <c r="AM336" s="486">
        <v>1638</v>
      </c>
      <c r="AN336" s="486">
        <v>982</v>
      </c>
      <c r="AO336" s="486">
        <v>40</v>
      </c>
      <c r="AP336" s="486">
        <v>20</v>
      </c>
      <c r="AQ336" s="486">
        <v>1.609</v>
      </c>
      <c r="AR336" s="486">
        <v>238.9</v>
      </c>
      <c r="AS336" s="486">
        <v>1.4330000000000001</v>
      </c>
      <c r="AT336" s="486"/>
      <c r="AU336" s="486"/>
      <c r="AV336" s="486"/>
      <c r="AW336" s="486"/>
      <c r="AX336" s="486"/>
      <c r="AY336" s="486"/>
      <c r="AZ336" s="486"/>
      <c r="BA336" s="486"/>
      <c r="BB336" s="486"/>
      <c r="BC336" s="486"/>
      <c r="BD336" s="486"/>
      <c r="BE336" s="486"/>
      <c r="BF336" s="486"/>
      <c r="BG336" s="486"/>
      <c r="BH336" s="486"/>
      <c r="BI336" s="486"/>
      <c r="BJ336" s="486"/>
      <c r="BK336" s="486"/>
      <c r="BL336" s="486"/>
    </row>
    <row r="337" spans="1:64">
      <c r="A337" s="486" t="s">
        <v>571</v>
      </c>
      <c r="B337" s="486" t="s">
        <v>71</v>
      </c>
      <c r="C337" s="486" t="s">
        <v>294</v>
      </c>
      <c r="D337" s="486" t="s">
        <v>295</v>
      </c>
      <c r="E337" s="486" t="s">
        <v>67</v>
      </c>
      <c r="F337" s="486">
        <v>2012</v>
      </c>
      <c r="G337" s="486"/>
      <c r="H337" s="486">
        <v>250</v>
      </c>
      <c r="I337" s="486">
        <v>2</v>
      </c>
      <c r="J337" s="486"/>
      <c r="K337" s="486"/>
      <c r="L337" s="486" t="s">
        <v>66</v>
      </c>
      <c r="M337" s="486">
        <v>60</v>
      </c>
      <c r="N337" s="486">
        <v>1</v>
      </c>
      <c r="O337" s="486">
        <v>1000</v>
      </c>
      <c r="P337" s="486">
        <v>25</v>
      </c>
      <c r="Q337" s="486">
        <v>30.1</v>
      </c>
      <c r="R337" s="486">
        <v>8.3000000000000007</v>
      </c>
      <c r="S337" s="486">
        <v>37.200000000000003</v>
      </c>
      <c r="T337" s="486">
        <v>8.8699999999999992</v>
      </c>
      <c r="U337" s="486">
        <v>5.8</v>
      </c>
      <c r="V337" s="486">
        <v>-138.1</v>
      </c>
      <c r="W337" s="486">
        <v>-0.43</v>
      </c>
      <c r="X337" s="486">
        <v>1000</v>
      </c>
      <c r="Y337" s="486">
        <v>5.5</v>
      </c>
      <c r="Z337" s="486">
        <v>250</v>
      </c>
      <c r="AA337" s="486">
        <v>0.22</v>
      </c>
      <c r="AB337" s="486"/>
      <c r="AC337" s="486"/>
      <c r="AD337" s="486"/>
      <c r="AE337" s="486"/>
      <c r="AF337" s="486"/>
      <c r="AG337" s="486"/>
      <c r="AH337" s="486"/>
      <c r="AI337" s="486">
        <v>1000</v>
      </c>
      <c r="AJ337" s="486">
        <v>3</v>
      </c>
      <c r="AK337" s="486">
        <v>-0.7</v>
      </c>
      <c r="AL337" s="486">
        <v>3.92</v>
      </c>
      <c r="AM337" s="486">
        <v>1638</v>
      </c>
      <c r="AN337" s="486">
        <v>982</v>
      </c>
      <c r="AO337" s="486">
        <v>40</v>
      </c>
      <c r="AP337" s="486">
        <v>20</v>
      </c>
      <c r="AQ337" s="486">
        <v>1.609</v>
      </c>
      <c r="AR337" s="486">
        <v>243.4</v>
      </c>
      <c r="AS337" s="486">
        <v>1.46</v>
      </c>
      <c r="AT337" s="486"/>
      <c r="AU337" s="486"/>
      <c r="AV337" s="486"/>
      <c r="AW337" s="486"/>
      <c r="AX337" s="486"/>
      <c r="AY337" s="486"/>
      <c r="AZ337" s="486"/>
      <c r="BA337" s="486"/>
      <c r="BB337" s="486"/>
      <c r="BC337" s="486"/>
      <c r="BD337" s="486"/>
      <c r="BE337" s="486"/>
      <c r="BF337" s="486"/>
      <c r="BG337" s="486"/>
      <c r="BH337" s="486"/>
      <c r="BI337" s="486"/>
      <c r="BJ337" s="486"/>
      <c r="BK337" s="486"/>
      <c r="BL337" s="486"/>
    </row>
    <row r="338" spans="1:64">
      <c r="A338" s="486" t="s">
        <v>571</v>
      </c>
      <c r="B338" s="486" t="s">
        <v>71</v>
      </c>
      <c r="C338" s="486" t="s">
        <v>158</v>
      </c>
      <c r="D338" s="486" t="s">
        <v>159</v>
      </c>
      <c r="E338" s="486" t="s">
        <v>67</v>
      </c>
      <c r="F338" s="486">
        <v>2012</v>
      </c>
      <c r="G338" s="486"/>
      <c r="H338" s="486">
        <v>255</v>
      </c>
      <c r="I338" s="486">
        <v>2</v>
      </c>
      <c r="J338" s="486"/>
      <c r="K338" s="486"/>
      <c r="L338" s="486" t="s">
        <v>15</v>
      </c>
      <c r="M338" s="486">
        <v>60</v>
      </c>
      <c r="N338" s="486">
        <v>1</v>
      </c>
      <c r="O338" s="486">
        <v>1000</v>
      </c>
      <c r="P338" s="486">
        <v>25</v>
      </c>
      <c r="Q338" s="486">
        <v>30.5</v>
      </c>
      <c r="R338" s="486">
        <v>8.35</v>
      </c>
      <c r="S338" s="486">
        <v>37.700000000000003</v>
      </c>
      <c r="T338" s="486">
        <v>8.8699999999999992</v>
      </c>
      <c r="U338" s="486">
        <v>6.2</v>
      </c>
      <c r="V338" s="486">
        <v>-149.24</v>
      </c>
      <c r="W338" s="486">
        <v>-0.45</v>
      </c>
      <c r="X338" s="486">
        <v>2000</v>
      </c>
      <c r="Y338" s="486">
        <v>5.5</v>
      </c>
      <c r="Z338" s="486">
        <v>300</v>
      </c>
      <c r="AA338" s="486">
        <v>0.22</v>
      </c>
      <c r="AB338" s="486"/>
      <c r="AC338" s="486"/>
      <c r="AD338" s="486"/>
      <c r="AE338" s="486"/>
      <c r="AF338" s="486"/>
      <c r="AG338" s="486"/>
      <c r="AH338" s="486"/>
      <c r="AI338" s="486">
        <v>1000</v>
      </c>
      <c r="AJ338" s="486">
        <v>3</v>
      </c>
      <c r="AK338" s="486">
        <v>-0.7</v>
      </c>
      <c r="AL338" s="486">
        <v>10.65</v>
      </c>
      <c r="AM338" s="486">
        <v>1638</v>
      </c>
      <c r="AN338" s="486">
        <v>982</v>
      </c>
      <c r="AO338" s="486">
        <v>40</v>
      </c>
      <c r="AP338" s="486">
        <v>20</v>
      </c>
      <c r="AQ338" s="486">
        <v>1.609</v>
      </c>
      <c r="AR338" s="486">
        <v>238.9</v>
      </c>
      <c r="AS338" s="486">
        <v>1.4330000000000001</v>
      </c>
      <c r="AT338" s="486"/>
      <c r="AU338" s="486"/>
      <c r="AV338" s="486"/>
      <c r="AW338" s="486"/>
      <c r="AX338" s="486"/>
      <c r="AY338" s="486"/>
      <c r="AZ338" s="486"/>
      <c r="BA338" s="486"/>
      <c r="BB338" s="486"/>
      <c r="BC338" s="486"/>
      <c r="BD338" s="486"/>
      <c r="BE338" s="486"/>
      <c r="BF338" s="486"/>
      <c r="BG338" s="486"/>
      <c r="BH338" s="486"/>
      <c r="BI338" s="486"/>
      <c r="BJ338" s="486"/>
      <c r="BK338" s="486"/>
      <c r="BL338" s="486"/>
    </row>
    <row r="339" spans="1:64">
      <c r="A339" s="486" t="s">
        <v>571</v>
      </c>
      <c r="B339" s="486" t="s">
        <v>71</v>
      </c>
      <c r="C339" s="486" t="s">
        <v>298</v>
      </c>
      <c r="D339" s="486" t="s">
        <v>299</v>
      </c>
      <c r="E339" s="486" t="s">
        <v>67</v>
      </c>
      <c r="F339" s="486">
        <v>2012</v>
      </c>
      <c r="G339" s="486"/>
      <c r="H339" s="486">
        <v>255</v>
      </c>
      <c r="I339" s="486">
        <v>2</v>
      </c>
      <c r="J339" s="486"/>
      <c r="K339" s="486"/>
      <c r="L339" s="486" t="s">
        <v>66</v>
      </c>
      <c r="M339" s="486">
        <v>60</v>
      </c>
      <c r="N339" s="486">
        <v>1</v>
      </c>
      <c r="O339" s="486">
        <v>1000</v>
      </c>
      <c r="P339" s="486">
        <v>25</v>
      </c>
      <c r="Q339" s="486">
        <v>30.2</v>
      </c>
      <c r="R339" s="486">
        <v>8.43</v>
      </c>
      <c r="S339" s="486">
        <v>37.4</v>
      </c>
      <c r="T339" s="486">
        <v>9</v>
      </c>
      <c r="U339" s="486">
        <v>6.3</v>
      </c>
      <c r="V339" s="486">
        <v>-130.6</v>
      </c>
      <c r="W339" s="486">
        <v>-0.43</v>
      </c>
      <c r="X339" s="486">
        <v>1000</v>
      </c>
      <c r="Y339" s="486">
        <v>5.5</v>
      </c>
      <c r="Z339" s="486">
        <v>250</v>
      </c>
      <c r="AA339" s="486">
        <v>0.23</v>
      </c>
      <c r="AB339" s="486"/>
      <c r="AC339" s="486"/>
      <c r="AD339" s="486"/>
      <c r="AE339" s="486"/>
      <c r="AF339" s="486"/>
      <c r="AG339" s="486"/>
      <c r="AH339" s="486"/>
      <c r="AI339" s="486">
        <v>1000</v>
      </c>
      <c r="AJ339" s="486">
        <v>3</v>
      </c>
      <c r="AK339" s="486">
        <v>-0.7</v>
      </c>
      <c r="AL339" s="486">
        <v>10.64</v>
      </c>
      <c r="AM339" s="486">
        <v>1638</v>
      </c>
      <c r="AN339" s="486">
        <v>982</v>
      </c>
      <c r="AO339" s="486">
        <v>40</v>
      </c>
      <c r="AP339" s="486">
        <v>20</v>
      </c>
      <c r="AQ339" s="486">
        <v>1.609</v>
      </c>
      <c r="AR339" s="486">
        <v>243.4</v>
      </c>
      <c r="AS339" s="486">
        <v>1.46</v>
      </c>
      <c r="AT339" s="486"/>
      <c r="AU339" s="486"/>
      <c r="AV339" s="486"/>
      <c r="AW339" s="486"/>
      <c r="AX339" s="486"/>
      <c r="AY339" s="486"/>
      <c r="AZ339" s="486"/>
      <c r="BA339" s="486"/>
      <c r="BB339" s="486"/>
      <c r="BC339" s="486"/>
      <c r="BD339" s="486"/>
      <c r="BE339" s="486"/>
      <c r="BF339" s="486"/>
      <c r="BG339" s="486"/>
      <c r="BH339" s="486"/>
      <c r="BI339" s="486"/>
      <c r="BJ339" s="486"/>
      <c r="BK339" s="486"/>
      <c r="BL339" s="486"/>
    </row>
    <row r="340" spans="1:64">
      <c r="A340" s="486" t="s">
        <v>571</v>
      </c>
      <c r="B340" s="486" t="s">
        <v>71</v>
      </c>
      <c r="C340" s="486" t="s">
        <v>160</v>
      </c>
      <c r="D340" s="486" t="s">
        <v>161</v>
      </c>
      <c r="E340" s="486" t="s">
        <v>67</v>
      </c>
      <c r="F340" s="486">
        <v>2012</v>
      </c>
      <c r="G340" s="486"/>
      <c r="H340" s="486">
        <v>255</v>
      </c>
      <c r="I340" s="486">
        <v>2</v>
      </c>
      <c r="J340" s="486"/>
      <c r="K340" s="486"/>
      <c r="L340" s="486" t="s">
        <v>15</v>
      </c>
      <c r="M340" s="486">
        <v>96</v>
      </c>
      <c r="N340" s="486">
        <v>1</v>
      </c>
      <c r="O340" s="486">
        <v>1000</v>
      </c>
      <c r="P340" s="486">
        <v>25</v>
      </c>
      <c r="Q340" s="486">
        <v>49</v>
      </c>
      <c r="R340" s="486">
        <v>5.21</v>
      </c>
      <c r="S340" s="486">
        <v>59.8</v>
      </c>
      <c r="T340" s="486">
        <v>5.55</v>
      </c>
      <c r="U340" s="486">
        <v>3.3</v>
      </c>
      <c r="V340" s="486">
        <v>-234.58</v>
      </c>
      <c r="W340" s="486">
        <v>-0.45</v>
      </c>
      <c r="X340" s="486">
        <v>3000</v>
      </c>
      <c r="Y340" s="486">
        <v>5.5</v>
      </c>
      <c r="Z340" s="486">
        <v>700</v>
      </c>
      <c r="AA340" s="486">
        <v>0.44</v>
      </c>
      <c r="AB340" s="486"/>
      <c r="AC340" s="486"/>
      <c r="AD340" s="486"/>
      <c r="AE340" s="486"/>
      <c r="AF340" s="486"/>
      <c r="AG340" s="486"/>
      <c r="AH340" s="486"/>
      <c r="AI340" s="486">
        <v>1000</v>
      </c>
      <c r="AJ340" s="486">
        <v>4</v>
      </c>
      <c r="AK340" s="486">
        <v>-0.7</v>
      </c>
      <c r="AL340" s="486">
        <v>6.59</v>
      </c>
      <c r="AM340" s="486">
        <v>1602</v>
      </c>
      <c r="AN340" s="486">
        <v>1061</v>
      </c>
      <c r="AO340" s="486">
        <v>40</v>
      </c>
      <c r="AP340" s="486">
        <v>21</v>
      </c>
      <c r="AQ340" s="486">
        <v>1.7</v>
      </c>
      <c r="AR340" s="486">
        <v>148.6</v>
      </c>
      <c r="AS340" s="486">
        <v>1.427</v>
      </c>
      <c r="AT340" s="486"/>
      <c r="AU340" s="486"/>
      <c r="AV340" s="486"/>
      <c r="AW340" s="486"/>
      <c r="AX340" s="486"/>
      <c r="AY340" s="486"/>
      <c r="AZ340" s="486"/>
      <c r="BA340" s="486"/>
      <c r="BB340" s="486"/>
      <c r="BC340" s="486"/>
      <c r="BD340" s="486"/>
      <c r="BE340" s="486"/>
      <c r="BF340" s="486"/>
      <c r="BG340" s="486"/>
      <c r="BH340" s="486"/>
      <c r="BI340" s="486"/>
      <c r="BJ340" s="486"/>
      <c r="BK340" s="486"/>
      <c r="BL340" s="486"/>
    </row>
    <row r="341" spans="1:64">
      <c r="A341" s="486" t="s">
        <v>571</v>
      </c>
      <c r="B341" s="486" t="s">
        <v>71</v>
      </c>
      <c r="C341" s="486" t="s">
        <v>162</v>
      </c>
      <c r="D341" s="486" t="s">
        <v>163</v>
      </c>
      <c r="E341" s="486" t="s">
        <v>67</v>
      </c>
      <c r="F341" s="486">
        <v>2011</v>
      </c>
      <c r="G341" s="486"/>
      <c r="H341" s="486">
        <v>255</v>
      </c>
      <c r="I341" s="486">
        <v>2</v>
      </c>
      <c r="J341" s="486"/>
      <c r="K341" s="486"/>
      <c r="L341" s="486" t="s">
        <v>15</v>
      </c>
      <c r="M341" s="486">
        <v>60</v>
      </c>
      <c r="N341" s="486">
        <v>1</v>
      </c>
      <c r="O341" s="486">
        <v>1000</v>
      </c>
      <c r="P341" s="486">
        <v>25</v>
      </c>
      <c r="Q341" s="486">
        <v>30.5</v>
      </c>
      <c r="R341" s="486">
        <v>8.35</v>
      </c>
      <c r="S341" s="486">
        <v>37.700000000000003</v>
      </c>
      <c r="T341" s="486">
        <v>8.8699999999999992</v>
      </c>
      <c r="U341" s="486">
        <v>5.3</v>
      </c>
      <c r="V341" s="486">
        <v>-145.69999999999999</v>
      </c>
      <c r="W341" s="486">
        <v>-0.45</v>
      </c>
      <c r="X341" s="486">
        <v>1200</v>
      </c>
      <c r="Y341" s="486">
        <v>5.5</v>
      </c>
      <c r="Z341" s="486">
        <v>300</v>
      </c>
      <c r="AA341" s="486">
        <v>0.22</v>
      </c>
      <c r="AB341" s="486"/>
      <c r="AC341" s="486"/>
      <c r="AD341" s="486"/>
      <c r="AE341" s="486"/>
      <c r="AF341" s="486"/>
      <c r="AG341" s="486"/>
      <c r="AH341" s="486"/>
      <c r="AI341" s="486">
        <v>1000</v>
      </c>
      <c r="AJ341" s="486">
        <v>3</v>
      </c>
      <c r="AK341" s="486">
        <v>-0.7</v>
      </c>
      <c r="AL341" s="486">
        <v>3.92</v>
      </c>
      <c r="AM341" s="486">
        <v>1638</v>
      </c>
      <c r="AN341" s="486">
        <v>982</v>
      </c>
      <c r="AO341" s="486">
        <v>40</v>
      </c>
      <c r="AP341" s="486">
        <v>19.2</v>
      </c>
      <c r="AQ341" s="486">
        <v>1.609</v>
      </c>
      <c r="AR341" s="486">
        <v>238.9</v>
      </c>
      <c r="AS341" s="486">
        <v>1.4330000000000001</v>
      </c>
      <c r="AT341" s="486"/>
      <c r="AU341" s="486"/>
      <c r="AV341" s="486"/>
      <c r="AW341" s="486"/>
      <c r="AX341" s="486"/>
      <c r="AY341" s="486"/>
      <c r="AZ341" s="486"/>
      <c r="BA341" s="486"/>
      <c r="BB341" s="486"/>
      <c r="BC341" s="486"/>
      <c r="BD341" s="486"/>
      <c r="BE341" s="486"/>
      <c r="BF341" s="486"/>
      <c r="BG341" s="486"/>
      <c r="BH341" s="486"/>
      <c r="BI341" s="486"/>
      <c r="BJ341" s="486"/>
      <c r="BK341" s="486"/>
      <c r="BL341" s="486"/>
    </row>
    <row r="342" spans="1:64">
      <c r="A342" s="486" t="s">
        <v>571</v>
      </c>
      <c r="B342" s="486" t="s">
        <v>71</v>
      </c>
      <c r="C342" s="486" t="s">
        <v>300</v>
      </c>
      <c r="D342" s="486" t="s">
        <v>301</v>
      </c>
      <c r="E342" s="486" t="s">
        <v>67</v>
      </c>
      <c r="F342" s="486">
        <v>2011</v>
      </c>
      <c r="G342" s="486"/>
      <c r="H342" s="486">
        <v>255</v>
      </c>
      <c r="I342" s="486">
        <v>2</v>
      </c>
      <c r="J342" s="486"/>
      <c r="K342" s="486"/>
      <c r="L342" s="486" t="s">
        <v>66</v>
      </c>
      <c r="M342" s="486">
        <v>60</v>
      </c>
      <c r="N342" s="486">
        <v>1</v>
      </c>
      <c r="O342" s="486">
        <v>1000</v>
      </c>
      <c r="P342" s="486">
        <v>25</v>
      </c>
      <c r="Q342" s="486">
        <v>30.2</v>
      </c>
      <c r="R342" s="486">
        <v>8.43</v>
      </c>
      <c r="S342" s="486">
        <v>37.4</v>
      </c>
      <c r="T342" s="486">
        <v>9</v>
      </c>
      <c r="U342" s="486">
        <v>6.3</v>
      </c>
      <c r="V342" s="486">
        <v>-140.38999999999999</v>
      </c>
      <c r="W342" s="486">
        <v>-0.43</v>
      </c>
      <c r="X342" s="486">
        <v>1000</v>
      </c>
      <c r="Y342" s="486">
        <v>5.5</v>
      </c>
      <c r="Z342" s="486">
        <v>250</v>
      </c>
      <c r="AA342" s="486">
        <v>0.23</v>
      </c>
      <c r="AB342" s="486"/>
      <c r="AC342" s="486"/>
      <c r="AD342" s="486"/>
      <c r="AE342" s="486"/>
      <c r="AF342" s="486"/>
      <c r="AG342" s="486"/>
      <c r="AH342" s="486"/>
      <c r="AI342" s="486">
        <v>1000</v>
      </c>
      <c r="AJ342" s="486">
        <v>3</v>
      </c>
      <c r="AK342" s="486">
        <v>-0.7</v>
      </c>
      <c r="AL342" s="486">
        <v>10.64</v>
      </c>
      <c r="AM342" s="486">
        <v>1638</v>
      </c>
      <c r="AN342" s="486">
        <v>982</v>
      </c>
      <c r="AO342" s="486">
        <v>40</v>
      </c>
      <c r="AP342" s="486">
        <v>19.2</v>
      </c>
      <c r="AQ342" s="486">
        <v>1.609</v>
      </c>
      <c r="AR342" s="486">
        <v>243.4</v>
      </c>
      <c r="AS342" s="486">
        <v>1.46</v>
      </c>
      <c r="AT342" s="486"/>
      <c r="AU342" s="486"/>
      <c r="AV342" s="486"/>
      <c r="AW342" s="486"/>
      <c r="AX342" s="486"/>
      <c r="AY342" s="486"/>
      <c r="AZ342" s="486"/>
      <c r="BA342" s="486"/>
      <c r="BB342" s="486"/>
      <c r="BC342" s="486"/>
      <c r="BD342" s="486"/>
      <c r="BE342" s="486"/>
      <c r="BF342" s="486"/>
      <c r="BG342" s="486"/>
      <c r="BH342" s="486"/>
      <c r="BI342" s="486"/>
      <c r="BJ342" s="486"/>
      <c r="BK342" s="486"/>
      <c r="BL342" s="486"/>
    </row>
    <row r="343" spans="1:64">
      <c r="A343" s="486" t="s">
        <v>571</v>
      </c>
      <c r="B343" s="486" t="s">
        <v>71</v>
      </c>
      <c r="C343" s="486" t="s">
        <v>304</v>
      </c>
      <c r="D343" s="486" t="s">
        <v>305</v>
      </c>
      <c r="E343" s="486" t="s">
        <v>67</v>
      </c>
      <c r="F343" s="486">
        <v>2010</v>
      </c>
      <c r="G343" s="486"/>
      <c r="H343" s="486">
        <v>260</v>
      </c>
      <c r="I343" s="486">
        <v>1.9</v>
      </c>
      <c r="J343" s="486"/>
      <c r="K343" s="486"/>
      <c r="L343" s="486" t="s">
        <v>66</v>
      </c>
      <c r="M343" s="486">
        <v>72</v>
      </c>
      <c r="N343" s="486">
        <v>1</v>
      </c>
      <c r="O343" s="486">
        <v>1000</v>
      </c>
      <c r="P343" s="486">
        <v>25</v>
      </c>
      <c r="Q343" s="486">
        <v>34.9</v>
      </c>
      <c r="R343" s="486">
        <v>7.45</v>
      </c>
      <c r="S343" s="486">
        <v>43.8</v>
      </c>
      <c r="T343" s="486">
        <v>8.0399999999999991</v>
      </c>
      <c r="U343" s="486">
        <v>5.2</v>
      </c>
      <c r="V343" s="486">
        <v>-156.02000000000001</v>
      </c>
      <c r="W343" s="486">
        <v>-0.43</v>
      </c>
      <c r="X343" s="486">
        <v>1200</v>
      </c>
      <c r="Y343" s="486">
        <v>5.5</v>
      </c>
      <c r="Z343" s="486">
        <v>300</v>
      </c>
      <c r="AA343" s="486">
        <v>0.39</v>
      </c>
      <c r="AB343" s="486"/>
      <c r="AC343" s="486"/>
      <c r="AD343" s="486"/>
      <c r="AE343" s="486"/>
      <c r="AF343" s="486"/>
      <c r="AG343" s="486"/>
      <c r="AH343" s="486"/>
      <c r="AI343" s="486">
        <v>1000</v>
      </c>
      <c r="AJ343" s="486">
        <v>3</v>
      </c>
      <c r="AK343" s="486">
        <v>-0.7</v>
      </c>
      <c r="AL343" s="486">
        <v>3.92</v>
      </c>
      <c r="AM343" s="486">
        <v>1954</v>
      </c>
      <c r="AN343" s="486">
        <v>982</v>
      </c>
      <c r="AO343" s="486">
        <v>40</v>
      </c>
      <c r="AP343" s="486">
        <v>27</v>
      </c>
      <c r="AQ343" s="486">
        <v>1.919</v>
      </c>
      <c r="AR343" s="486">
        <v>243.4</v>
      </c>
      <c r="AS343" s="486">
        <v>1.752</v>
      </c>
      <c r="AT343" s="486"/>
      <c r="AU343" s="486"/>
      <c r="AV343" s="486"/>
      <c r="AW343" s="486"/>
      <c r="AX343" s="486"/>
      <c r="AY343" s="486"/>
      <c r="AZ343" s="486"/>
      <c r="BA343" s="486"/>
      <c r="BB343" s="486"/>
      <c r="BC343" s="486"/>
      <c r="BD343" s="486"/>
      <c r="BE343" s="486"/>
      <c r="BF343" s="486"/>
      <c r="BG343" s="486"/>
      <c r="BH343" s="486"/>
      <c r="BI343" s="486"/>
      <c r="BJ343" s="486"/>
      <c r="BK343" s="486"/>
      <c r="BL343" s="486"/>
    </row>
    <row r="344" spans="1:64">
      <c r="A344" s="486" t="s">
        <v>571</v>
      </c>
      <c r="B344" s="486" t="s">
        <v>71</v>
      </c>
      <c r="C344" s="486" t="s">
        <v>164</v>
      </c>
      <c r="D344" s="486" t="s">
        <v>165</v>
      </c>
      <c r="E344" s="486" t="s">
        <v>67</v>
      </c>
      <c r="F344" s="486">
        <v>2012</v>
      </c>
      <c r="G344" s="486"/>
      <c r="H344" s="486">
        <v>260</v>
      </c>
      <c r="I344" s="486">
        <v>1.9</v>
      </c>
      <c r="J344" s="486"/>
      <c r="K344" s="486"/>
      <c r="L344" s="486" t="s">
        <v>15</v>
      </c>
      <c r="M344" s="486">
        <v>60</v>
      </c>
      <c r="N344" s="486">
        <v>1</v>
      </c>
      <c r="O344" s="486">
        <v>1000</v>
      </c>
      <c r="P344" s="486">
        <v>25</v>
      </c>
      <c r="Q344" s="486">
        <v>30.7</v>
      </c>
      <c r="R344" s="486">
        <v>8.48</v>
      </c>
      <c r="S344" s="486">
        <v>37.799999999999997</v>
      </c>
      <c r="T344" s="486">
        <v>8.99</v>
      </c>
      <c r="U344" s="486">
        <v>6.3</v>
      </c>
      <c r="V344" s="486">
        <v>-150.91999999999999</v>
      </c>
      <c r="W344" s="486">
        <v>-0.45</v>
      </c>
      <c r="X344" s="486">
        <v>1200</v>
      </c>
      <c r="Y344" s="486">
        <v>5.5</v>
      </c>
      <c r="Z344" s="486">
        <v>300</v>
      </c>
      <c r="AA344" s="486">
        <v>0.19</v>
      </c>
      <c r="AB344" s="486"/>
      <c r="AC344" s="486"/>
      <c r="AD344" s="486"/>
      <c r="AE344" s="486"/>
      <c r="AF344" s="486"/>
      <c r="AG344" s="486"/>
      <c r="AH344" s="486"/>
      <c r="AI344" s="486">
        <v>1000</v>
      </c>
      <c r="AJ344" s="486">
        <v>3</v>
      </c>
      <c r="AK344" s="486">
        <v>-0.7</v>
      </c>
      <c r="AL344" s="486">
        <v>10.94</v>
      </c>
      <c r="AM344" s="486">
        <v>1638</v>
      </c>
      <c r="AN344" s="486">
        <v>982</v>
      </c>
      <c r="AO344" s="486">
        <v>40</v>
      </c>
      <c r="AP344" s="486">
        <v>20</v>
      </c>
      <c r="AQ344" s="486">
        <v>1.609</v>
      </c>
      <c r="AR344" s="486">
        <v>238.9</v>
      </c>
      <c r="AS344" s="486">
        <v>1.4330000000000001</v>
      </c>
      <c r="AT344" s="486"/>
      <c r="AU344" s="486"/>
      <c r="AV344" s="486"/>
      <c r="AW344" s="486"/>
      <c r="AX344" s="486"/>
      <c r="AY344" s="486"/>
      <c r="AZ344" s="486"/>
      <c r="BA344" s="486"/>
      <c r="BB344" s="486"/>
      <c r="BC344" s="486"/>
      <c r="BD344" s="486"/>
      <c r="BE344" s="486"/>
      <c r="BF344" s="486"/>
      <c r="BG344" s="486"/>
      <c r="BH344" s="486"/>
      <c r="BI344" s="486"/>
      <c r="BJ344" s="486"/>
      <c r="BK344" s="486"/>
      <c r="BL344" s="486"/>
    </row>
    <row r="345" spans="1:64">
      <c r="A345" s="486" t="s">
        <v>571</v>
      </c>
      <c r="B345" s="486" t="s">
        <v>71</v>
      </c>
      <c r="C345" s="486" t="s">
        <v>306</v>
      </c>
      <c r="D345" s="486" t="s">
        <v>307</v>
      </c>
      <c r="E345" s="486" t="s">
        <v>67</v>
      </c>
      <c r="F345" s="486">
        <v>2012</v>
      </c>
      <c r="G345" s="486"/>
      <c r="H345" s="486">
        <v>260</v>
      </c>
      <c r="I345" s="486">
        <v>1.9</v>
      </c>
      <c r="J345" s="486"/>
      <c r="K345" s="486"/>
      <c r="L345" s="486" t="s">
        <v>66</v>
      </c>
      <c r="M345" s="486">
        <v>60</v>
      </c>
      <c r="N345" s="486">
        <v>1</v>
      </c>
      <c r="O345" s="486">
        <v>1000</v>
      </c>
      <c r="P345" s="486">
        <v>25</v>
      </c>
      <c r="Q345" s="486">
        <v>30.4</v>
      </c>
      <c r="R345" s="486">
        <v>8.56</v>
      </c>
      <c r="S345" s="486">
        <v>37.5</v>
      </c>
      <c r="T345" s="486">
        <v>9.1199999999999992</v>
      </c>
      <c r="U345" s="486">
        <v>6.3</v>
      </c>
      <c r="V345" s="486">
        <v>-132.57</v>
      </c>
      <c r="W345" s="486">
        <v>-0.43</v>
      </c>
      <c r="X345" s="486">
        <v>1000</v>
      </c>
      <c r="Y345" s="486">
        <v>5.5</v>
      </c>
      <c r="Z345" s="486">
        <v>250</v>
      </c>
      <c r="AA345" s="486">
        <v>0.2</v>
      </c>
      <c r="AB345" s="486"/>
      <c r="AC345" s="486"/>
      <c r="AD345" s="486"/>
      <c r="AE345" s="486"/>
      <c r="AF345" s="486"/>
      <c r="AG345" s="486"/>
      <c r="AH345" s="486"/>
      <c r="AI345" s="486">
        <v>1000</v>
      </c>
      <c r="AJ345" s="486">
        <v>3</v>
      </c>
      <c r="AK345" s="486">
        <v>-0.7</v>
      </c>
      <c r="AL345" s="486">
        <v>10.64</v>
      </c>
      <c r="AM345" s="486">
        <v>1638</v>
      </c>
      <c r="AN345" s="486">
        <v>982</v>
      </c>
      <c r="AO345" s="486">
        <v>40</v>
      </c>
      <c r="AP345" s="486">
        <v>20</v>
      </c>
      <c r="AQ345" s="486">
        <v>1.609</v>
      </c>
      <c r="AR345" s="486">
        <v>243.4</v>
      </c>
      <c r="AS345" s="486">
        <v>1.46</v>
      </c>
      <c r="AT345" s="486"/>
      <c r="AU345" s="486"/>
      <c r="AV345" s="486"/>
      <c r="AW345" s="486"/>
      <c r="AX345" s="486"/>
      <c r="AY345" s="486"/>
      <c r="AZ345" s="486"/>
      <c r="BA345" s="486"/>
      <c r="BB345" s="486"/>
      <c r="BC345" s="486"/>
      <c r="BD345" s="486"/>
      <c r="BE345" s="486"/>
      <c r="BF345" s="486"/>
      <c r="BG345" s="486"/>
      <c r="BH345" s="486"/>
      <c r="BI345" s="486"/>
      <c r="BJ345" s="486"/>
      <c r="BK345" s="486"/>
      <c r="BL345" s="486"/>
    </row>
    <row r="346" spans="1:64">
      <c r="A346" s="486" t="s">
        <v>571</v>
      </c>
      <c r="B346" s="486" t="s">
        <v>71</v>
      </c>
      <c r="C346" s="486" t="s">
        <v>166</v>
      </c>
      <c r="D346" s="486" t="s">
        <v>167</v>
      </c>
      <c r="E346" s="486" t="s">
        <v>67</v>
      </c>
      <c r="F346" s="486">
        <v>2012</v>
      </c>
      <c r="G346" s="486"/>
      <c r="H346" s="486">
        <v>260</v>
      </c>
      <c r="I346" s="486">
        <v>1.9</v>
      </c>
      <c r="J346" s="486"/>
      <c r="K346" s="486"/>
      <c r="L346" s="486" t="s">
        <v>15</v>
      </c>
      <c r="M346" s="486">
        <v>96</v>
      </c>
      <c r="N346" s="486">
        <v>1</v>
      </c>
      <c r="O346" s="486">
        <v>1000</v>
      </c>
      <c r="P346" s="486">
        <v>25</v>
      </c>
      <c r="Q346" s="486">
        <v>49.3</v>
      </c>
      <c r="R346" s="486">
        <v>5.27</v>
      </c>
      <c r="S346" s="486">
        <v>60</v>
      </c>
      <c r="T346" s="486">
        <v>5.62</v>
      </c>
      <c r="U346" s="486">
        <v>3.3</v>
      </c>
      <c r="V346" s="486">
        <v>-234.56</v>
      </c>
      <c r="W346" s="486">
        <v>-0.45</v>
      </c>
      <c r="X346" s="486">
        <v>3000</v>
      </c>
      <c r="Y346" s="486">
        <v>5.5</v>
      </c>
      <c r="Z346" s="486">
        <v>700</v>
      </c>
      <c r="AA346" s="486">
        <v>0.42</v>
      </c>
      <c r="AB346" s="486"/>
      <c r="AC346" s="486"/>
      <c r="AD346" s="486"/>
      <c r="AE346" s="486"/>
      <c r="AF346" s="486"/>
      <c r="AG346" s="486"/>
      <c r="AH346" s="486"/>
      <c r="AI346" s="486">
        <v>1000</v>
      </c>
      <c r="AJ346" s="486">
        <v>4</v>
      </c>
      <c r="AK346" s="486">
        <v>-0.7</v>
      </c>
      <c r="AL346" s="486">
        <v>6.59</v>
      </c>
      <c r="AM346" s="486">
        <v>1602</v>
      </c>
      <c r="AN346" s="486">
        <v>1061</v>
      </c>
      <c r="AO346" s="486">
        <v>40</v>
      </c>
      <c r="AP346" s="486">
        <v>21</v>
      </c>
      <c r="AQ346" s="486">
        <v>1.7</v>
      </c>
      <c r="AR346" s="486">
        <v>148.6</v>
      </c>
      <c r="AS346" s="486">
        <v>1.427</v>
      </c>
      <c r="AT346" s="486"/>
      <c r="AU346" s="486"/>
      <c r="AV346" s="486"/>
      <c r="AW346" s="486"/>
      <c r="AX346" s="486"/>
      <c r="AY346" s="486"/>
      <c r="AZ346" s="486"/>
      <c r="BA346" s="486"/>
      <c r="BB346" s="486"/>
      <c r="BC346" s="486"/>
      <c r="BD346" s="486"/>
      <c r="BE346" s="486"/>
      <c r="BF346" s="486"/>
      <c r="BG346" s="486"/>
      <c r="BH346" s="486"/>
      <c r="BI346" s="486"/>
      <c r="BJ346" s="486"/>
      <c r="BK346" s="486"/>
      <c r="BL346" s="486"/>
    </row>
    <row r="347" spans="1:64">
      <c r="A347" s="486" t="s">
        <v>571</v>
      </c>
      <c r="B347" s="486" t="s">
        <v>71</v>
      </c>
      <c r="C347" s="486" t="s">
        <v>168</v>
      </c>
      <c r="D347" s="486" t="s">
        <v>169</v>
      </c>
      <c r="E347" s="486" t="s">
        <v>67</v>
      </c>
      <c r="F347" s="486">
        <v>2011</v>
      </c>
      <c r="G347" s="486"/>
      <c r="H347" s="486">
        <v>260</v>
      </c>
      <c r="I347" s="486">
        <v>2</v>
      </c>
      <c r="J347" s="486"/>
      <c r="K347" s="486"/>
      <c r="L347" s="486" t="s">
        <v>15</v>
      </c>
      <c r="M347" s="486">
        <v>60</v>
      </c>
      <c r="N347" s="486">
        <v>1</v>
      </c>
      <c r="O347" s="486">
        <v>1000</v>
      </c>
      <c r="P347" s="486">
        <v>25</v>
      </c>
      <c r="Q347" s="486">
        <v>30.7</v>
      </c>
      <c r="R347" s="486">
        <v>8.48</v>
      </c>
      <c r="S347" s="486">
        <v>37.799999999999997</v>
      </c>
      <c r="T347" s="486">
        <v>8.99</v>
      </c>
      <c r="U347" s="486">
        <v>6.3</v>
      </c>
      <c r="V347" s="486">
        <v>-150.91999999999999</v>
      </c>
      <c r="W347" s="486">
        <v>-0.45</v>
      </c>
      <c r="X347" s="486">
        <v>1200</v>
      </c>
      <c r="Y347" s="486">
        <v>5.5</v>
      </c>
      <c r="Z347" s="486">
        <v>300</v>
      </c>
      <c r="AA347" s="486">
        <v>0.19</v>
      </c>
      <c r="AB347" s="486"/>
      <c r="AC347" s="486"/>
      <c r="AD347" s="486"/>
      <c r="AE347" s="486"/>
      <c r="AF347" s="486"/>
      <c r="AG347" s="486"/>
      <c r="AH347" s="486"/>
      <c r="AI347" s="486">
        <v>1000</v>
      </c>
      <c r="AJ347" s="486">
        <v>3</v>
      </c>
      <c r="AK347" s="486">
        <v>-0.7</v>
      </c>
      <c r="AL347" s="486">
        <v>10.94</v>
      </c>
      <c r="AM347" s="486">
        <v>1638</v>
      </c>
      <c r="AN347" s="486">
        <v>982</v>
      </c>
      <c r="AO347" s="486">
        <v>40</v>
      </c>
      <c r="AP347" s="486">
        <v>19.2</v>
      </c>
      <c r="AQ347" s="486">
        <v>1.609</v>
      </c>
      <c r="AR347" s="486">
        <v>238.9</v>
      </c>
      <c r="AS347" s="486">
        <v>1.4330000000000001</v>
      </c>
      <c r="AT347" s="486"/>
      <c r="AU347" s="486"/>
      <c r="AV347" s="486"/>
      <c r="AW347" s="486"/>
      <c r="AX347" s="486"/>
      <c r="AY347" s="486"/>
      <c r="AZ347" s="486"/>
      <c r="BA347" s="486"/>
      <c r="BB347" s="486"/>
      <c r="BC347" s="486"/>
      <c r="BD347" s="486"/>
      <c r="BE347" s="486"/>
      <c r="BF347" s="486"/>
      <c r="BG347" s="486"/>
      <c r="BH347" s="486"/>
      <c r="BI347" s="486"/>
      <c r="BJ347" s="486"/>
      <c r="BK347" s="486"/>
      <c r="BL347" s="486"/>
    </row>
    <row r="348" spans="1:64">
      <c r="A348" s="486" t="s">
        <v>571</v>
      </c>
      <c r="B348" s="486" t="s">
        <v>71</v>
      </c>
      <c r="C348" s="486" t="s">
        <v>308</v>
      </c>
      <c r="D348" s="486" t="s">
        <v>309</v>
      </c>
      <c r="E348" s="486" t="s">
        <v>67</v>
      </c>
      <c r="F348" s="486">
        <v>2011</v>
      </c>
      <c r="G348" s="486"/>
      <c r="H348" s="486">
        <v>260</v>
      </c>
      <c r="I348" s="486">
        <v>1.9</v>
      </c>
      <c r="J348" s="486"/>
      <c r="K348" s="486"/>
      <c r="L348" s="486" t="s">
        <v>66</v>
      </c>
      <c r="M348" s="486">
        <v>60</v>
      </c>
      <c r="N348" s="486">
        <v>1</v>
      </c>
      <c r="O348" s="486">
        <v>1000</v>
      </c>
      <c r="P348" s="486">
        <v>25</v>
      </c>
      <c r="Q348" s="486">
        <v>30.4</v>
      </c>
      <c r="R348" s="486">
        <v>8.56</v>
      </c>
      <c r="S348" s="486">
        <v>37.5</v>
      </c>
      <c r="T348" s="486">
        <v>9.1199999999999992</v>
      </c>
      <c r="U348" s="486">
        <v>6.3</v>
      </c>
      <c r="V348" s="486">
        <v>-141.69</v>
      </c>
      <c r="W348" s="486">
        <v>-0.43</v>
      </c>
      <c r="X348" s="486">
        <v>2000</v>
      </c>
      <c r="Y348" s="486">
        <v>5.5</v>
      </c>
      <c r="Z348" s="486">
        <v>250</v>
      </c>
      <c r="AA348" s="486">
        <v>0.2</v>
      </c>
      <c r="AB348" s="486"/>
      <c r="AC348" s="486"/>
      <c r="AD348" s="486"/>
      <c r="AE348" s="486"/>
      <c r="AF348" s="486"/>
      <c r="AG348" s="486"/>
      <c r="AH348" s="486"/>
      <c r="AI348" s="486">
        <v>1000</v>
      </c>
      <c r="AJ348" s="486">
        <v>3</v>
      </c>
      <c r="AK348" s="486">
        <v>-0.7</v>
      </c>
      <c r="AL348" s="486">
        <v>10.64</v>
      </c>
      <c r="AM348" s="486">
        <v>1638</v>
      </c>
      <c r="AN348" s="486">
        <v>982</v>
      </c>
      <c r="AO348" s="486">
        <v>40</v>
      </c>
      <c r="AP348" s="486">
        <v>19.2</v>
      </c>
      <c r="AQ348" s="486">
        <v>1.609</v>
      </c>
      <c r="AR348" s="486">
        <v>243.4</v>
      </c>
      <c r="AS348" s="486">
        <v>1.46</v>
      </c>
      <c r="AT348" s="486"/>
      <c r="AU348" s="486"/>
      <c r="AV348" s="486"/>
      <c r="AW348" s="486"/>
      <c r="AX348" s="486"/>
      <c r="AY348" s="486"/>
      <c r="AZ348" s="486"/>
      <c r="BA348" s="486"/>
      <c r="BB348" s="486"/>
      <c r="BC348" s="486"/>
      <c r="BD348" s="486"/>
      <c r="BE348" s="486"/>
      <c r="BF348" s="486"/>
      <c r="BG348" s="486"/>
      <c r="BH348" s="486"/>
      <c r="BI348" s="486"/>
      <c r="BJ348" s="486"/>
      <c r="BK348" s="486"/>
      <c r="BL348" s="486"/>
    </row>
    <row r="349" spans="1:64">
      <c r="A349" s="486" t="s">
        <v>571</v>
      </c>
      <c r="B349" s="486" t="s">
        <v>71</v>
      </c>
      <c r="C349" s="486" t="s">
        <v>312</v>
      </c>
      <c r="D349" s="486" t="s">
        <v>313</v>
      </c>
      <c r="E349" s="486" t="s">
        <v>67</v>
      </c>
      <c r="F349" s="486">
        <v>2010</v>
      </c>
      <c r="G349" s="486"/>
      <c r="H349" s="486">
        <v>265</v>
      </c>
      <c r="I349" s="486">
        <v>1.9</v>
      </c>
      <c r="J349" s="486"/>
      <c r="K349" s="486"/>
      <c r="L349" s="486" t="s">
        <v>66</v>
      </c>
      <c r="M349" s="486">
        <v>72</v>
      </c>
      <c r="N349" s="486">
        <v>1</v>
      </c>
      <c r="O349" s="486">
        <v>1000</v>
      </c>
      <c r="P349" s="486">
        <v>25</v>
      </c>
      <c r="Q349" s="486">
        <v>35.1</v>
      </c>
      <c r="R349" s="486">
        <v>7.55</v>
      </c>
      <c r="S349" s="486">
        <v>43.9</v>
      </c>
      <c r="T349" s="486">
        <v>8.1</v>
      </c>
      <c r="U349" s="486">
        <v>5.3</v>
      </c>
      <c r="V349" s="486">
        <v>-158.58000000000001</v>
      </c>
      <c r="W349" s="486">
        <v>-0.43</v>
      </c>
      <c r="X349" s="486">
        <v>1200</v>
      </c>
      <c r="Y349" s="486">
        <v>5.5</v>
      </c>
      <c r="Z349" s="486">
        <v>300</v>
      </c>
      <c r="AA349" s="486">
        <v>0.35</v>
      </c>
      <c r="AB349" s="486"/>
      <c r="AC349" s="486"/>
      <c r="AD349" s="486"/>
      <c r="AE349" s="486"/>
      <c r="AF349" s="486"/>
      <c r="AG349" s="486"/>
      <c r="AH349" s="486"/>
      <c r="AI349" s="486">
        <v>1000</v>
      </c>
      <c r="AJ349" s="486">
        <v>3</v>
      </c>
      <c r="AK349" s="486">
        <v>-0.7</v>
      </c>
      <c r="AL349" s="486">
        <v>3.92</v>
      </c>
      <c r="AM349" s="486">
        <v>1954</v>
      </c>
      <c r="AN349" s="486">
        <v>982</v>
      </c>
      <c r="AO349" s="486">
        <v>40</v>
      </c>
      <c r="AP349" s="486">
        <v>27</v>
      </c>
      <c r="AQ349" s="486">
        <v>1.919</v>
      </c>
      <c r="AR349" s="486">
        <v>243.4</v>
      </c>
      <c r="AS349" s="486">
        <v>1.752</v>
      </c>
      <c r="AT349" s="486"/>
      <c r="AU349" s="486"/>
      <c r="AV349" s="486"/>
      <c r="AW349" s="486"/>
      <c r="AX349" s="486"/>
      <c r="AY349" s="486"/>
      <c r="AZ349" s="486"/>
      <c r="BA349" s="486"/>
      <c r="BB349" s="486"/>
      <c r="BC349" s="486"/>
      <c r="BD349" s="486"/>
      <c r="BE349" s="486"/>
      <c r="BF349" s="486"/>
      <c r="BG349" s="486"/>
      <c r="BH349" s="486"/>
      <c r="BI349" s="486"/>
      <c r="BJ349" s="486"/>
      <c r="BK349" s="486"/>
      <c r="BL349" s="486"/>
    </row>
    <row r="350" spans="1:64">
      <c r="A350" s="486" t="s">
        <v>571</v>
      </c>
      <c r="B350" s="486" t="s">
        <v>71</v>
      </c>
      <c r="C350" s="486" t="s">
        <v>314</v>
      </c>
      <c r="D350" s="486" t="s">
        <v>315</v>
      </c>
      <c r="E350" s="486" t="s">
        <v>67</v>
      </c>
      <c r="F350" s="486">
        <v>2010</v>
      </c>
      <c r="G350" s="486"/>
      <c r="H350" s="486">
        <v>270</v>
      </c>
      <c r="I350" s="486">
        <v>1.9</v>
      </c>
      <c r="J350" s="486"/>
      <c r="K350" s="486"/>
      <c r="L350" s="486" t="s">
        <v>66</v>
      </c>
      <c r="M350" s="486">
        <v>72</v>
      </c>
      <c r="N350" s="486">
        <v>1</v>
      </c>
      <c r="O350" s="486">
        <v>1000</v>
      </c>
      <c r="P350" s="486">
        <v>25</v>
      </c>
      <c r="Q350" s="486">
        <v>35.299999999999997</v>
      </c>
      <c r="R350" s="486">
        <v>7.65</v>
      </c>
      <c r="S350" s="486">
        <v>44.1</v>
      </c>
      <c r="T350" s="486">
        <v>8.19</v>
      </c>
      <c r="U350" s="486">
        <v>5.3</v>
      </c>
      <c r="V350" s="486">
        <v>-158.97999999999999</v>
      </c>
      <c r="W350" s="486">
        <v>-0.43</v>
      </c>
      <c r="X350" s="486">
        <v>1400</v>
      </c>
      <c r="Y350" s="486">
        <v>5.5</v>
      </c>
      <c r="Z350" s="486">
        <v>350</v>
      </c>
      <c r="AA350" s="486">
        <v>0.34</v>
      </c>
      <c r="AB350" s="486"/>
      <c r="AC350" s="486"/>
      <c r="AD350" s="486"/>
      <c r="AE350" s="486"/>
      <c r="AF350" s="486"/>
      <c r="AG350" s="486"/>
      <c r="AH350" s="486"/>
      <c r="AI350" s="486">
        <v>1000</v>
      </c>
      <c r="AJ350" s="486">
        <v>3</v>
      </c>
      <c r="AK350" s="486">
        <v>-0.7</v>
      </c>
      <c r="AL350" s="486">
        <v>3.92</v>
      </c>
      <c r="AM350" s="486">
        <v>1954</v>
      </c>
      <c r="AN350" s="486">
        <v>982</v>
      </c>
      <c r="AO350" s="486">
        <v>40</v>
      </c>
      <c r="AP350" s="486">
        <v>27</v>
      </c>
      <c r="AQ350" s="486">
        <v>1.919</v>
      </c>
      <c r="AR350" s="486">
        <v>243.4</v>
      </c>
      <c r="AS350" s="486">
        <v>1.752</v>
      </c>
      <c r="AT350" s="486"/>
      <c r="AU350" s="486"/>
      <c r="AV350" s="486"/>
      <c r="AW350" s="486"/>
      <c r="AX350" s="486"/>
      <c r="AY350" s="486"/>
      <c r="AZ350" s="486"/>
      <c r="BA350" s="486"/>
      <c r="BB350" s="486"/>
      <c r="BC350" s="486"/>
      <c r="BD350" s="486"/>
      <c r="BE350" s="486"/>
      <c r="BF350" s="486"/>
      <c r="BG350" s="486"/>
      <c r="BH350" s="486"/>
      <c r="BI350" s="486"/>
      <c r="BJ350" s="486"/>
      <c r="BK350" s="486"/>
      <c r="BL350" s="486"/>
    </row>
    <row r="351" spans="1:64">
      <c r="A351" s="486" t="s">
        <v>571</v>
      </c>
      <c r="B351" s="486" t="s">
        <v>71</v>
      </c>
      <c r="C351" s="486" t="s">
        <v>316</v>
      </c>
      <c r="D351" s="486" t="s">
        <v>317</v>
      </c>
      <c r="E351" s="486" t="s">
        <v>67</v>
      </c>
      <c r="F351" s="486">
        <v>2010</v>
      </c>
      <c r="G351" s="486"/>
      <c r="H351" s="486">
        <v>275</v>
      </c>
      <c r="I351" s="486">
        <v>1.8</v>
      </c>
      <c r="J351" s="486"/>
      <c r="K351" s="486"/>
      <c r="L351" s="486" t="s">
        <v>66</v>
      </c>
      <c r="M351" s="486">
        <v>72</v>
      </c>
      <c r="N351" s="486">
        <v>1</v>
      </c>
      <c r="O351" s="486">
        <v>1000</v>
      </c>
      <c r="P351" s="486">
        <v>25</v>
      </c>
      <c r="Q351" s="486">
        <v>35.5</v>
      </c>
      <c r="R351" s="486">
        <v>7.76</v>
      </c>
      <c r="S351" s="486">
        <v>44.1</v>
      </c>
      <c r="T351" s="486">
        <v>8.31</v>
      </c>
      <c r="U351" s="486">
        <v>5.4</v>
      </c>
      <c r="V351" s="486">
        <v>-160.94</v>
      </c>
      <c r="W351" s="486">
        <v>-0.43</v>
      </c>
      <c r="X351" s="486">
        <v>1200</v>
      </c>
      <c r="Y351" s="486">
        <v>5.5</v>
      </c>
      <c r="Z351" s="486">
        <v>300</v>
      </c>
      <c r="AA351" s="486">
        <v>0.3</v>
      </c>
      <c r="AB351" s="486"/>
      <c r="AC351" s="486"/>
      <c r="AD351" s="486"/>
      <c r="AE351" s="486"/>
      <c r="AF351" s="486"/>
      <c r="AG351" s="486"/>
      <c r="AH351" s="486"/>
      <c r="AI351" s="486">
        <v>1000</v>
      </c>
      <c r="AJ351" s="486">
        <v>3</v>
      </c>
      <c r="AK351" s="486">
        <v>-0.7</v>
      </c>
      <c r="AL351" s="486">
        <v>3.92</v>
      </c>
      <c r="AM351" s="486">
        <v>1954</v>
      </c>
      <c r="AN351" s="486">
        <v>982</v>
      </c>
      <c r="AO351" s="486">
        <v>40</v>
      </c>
      <c r="AP351" s="486">
        <v>27</v>
      </c>
      <c r="AQ351" s="486">
        <v>1.919</v>
      </c>
      <c r="AR351" s="486">
        <v>243.4</v>
      </c>
      <c r="AS351" s="486">
        <v>1.752</v>
      </c>
      <c r="AT351" s="486"/>
      <c r="AU351" s="486"/>
      <c r="AV351" s="486"/>
      <c r="AW351" s="486"/>
      <c r="AX351" s="486"/>
      <c r="AY351" s="486"/>
      <c r="AZ351" s="486"/>
      <c r="BA351" s="486"/>
      <c r="BB351" s="486"/>
      <c r="BC351" s="486"/>
      <c r="BD351" s="486"/>
      <c r="BE351" s="486"/>
      <c r="BF351" s="486"/>
      <c r="BG351" s="486"/>
      <c r="BH351" s="486"/>
      <c r="BI351" s="486"/>
      <c r="BJ351" s="486"/>
      <c r="BK351" s="486"/>
      <c r="BL351" s="486"/>
    </row>
    <row r="352" spans="1:64">
      <c r="A352" s="486" t="s">
        <v>571</v>
      </c>
      <c r="B352" s="486" t="s">
        <v>71</v>
      </c>
      <c r="C352" s="486" t="s">
        <v>318</v>
      </c>
      <c r="D352" s="486" t="s">
        <v>319</v>
      </c>
      <c r="E352" s="486" t="s">
        <v>67</v>
      </c>
      <c r="F352" s="486">
        <v>2010</v>
      </c>
      <c r="G352" s="486"/>
      <c r="H352" s="486">
        <v>280</v>
      </c>
      <c r="I352" s="486">
        <v>1.8</v>
      </c>
      <c r="J352" s="486"/>
      <c r="K352" s="486"/>
      <c r="L352" s="486" t="s">
        <v>66</v>
      </c>
      <c r="M352" s="486">
        <v>72</v>
      </c>
      <c r="N352" s="486">
        <v>1</v>
      </c>
      <c r="O352" s="486">
        <v>1000</v>
      </c>
      <c r="P352" s="486">
        <v>25</v>
      </c>
      <c r="Q352" s="486">
        <v>35.6</v>
      </c>
      <c r="R352" s="486">
        <v>7.86</v>
      </c>
      <c r="S352" s="486">
        <v>44.2</v>
      </c>
      <c r="T352" s="486">
        <v>8.42</v>
      </c>
      <c r="U352" s="486">
        <v>5.5</v>
      </c>
      <c r="V352" s="486">
        <v>-161.51</v>
      </c>
      <c r="W352" s="486">
        <v>-0.43</v>
      </c>
      <c r="X352" s="486">
        <v>1200</v>
      </c>
      <c r="Y352" s="486">
        <v>5.5</v>
      </c>
      <c r="Z352" s="486">
        <v>300</v>
      </c>
      <c r="AA352" s="486">
        <v>0.3</v>
      </c>
      <c r="AB352" s="486"/>
      <c r="AC352" s="486"/>
      <c r="AD352" s="486"/>
      <c r="AE352" s="486"/>
      <c r="AF352" s="486"/>
      <c r="AG352" s="486"/>
      <c r="AH352" s="486"/>
      <c r="AI352" s="486">
        <v>1000</v>
      </c>
      <c r="AJ352" s="486">
        <v>3</v>
      </c>
      <c r="AK352" s="486">
        <v>-0.7</v>
      </c>
      <c r="AL352" s="486">
        <v>3.92</v>
      </c>
      <c r="AM352" s="486">
        <v>1954</v>
      </c>
      <c r="AN352" s="486">
        <v>982</v>
      </c>
      <c r="AO352" s="486">
        <v>40</v>
      </c>
      <c r="AP352" s="486">
        <v>27</v>
      </c>
      <c r="AQ352" s="486">
        <v>1.919</v>
      </c>
      <c r="AR352" s="486">
        <v>243.4</v>
      </c>
      <c r="AS352" s="486">
        <v>1.752</v>
      </c>
      <c r="AT352" s="486"/>
      <c r="AU352" s="486"/>
      <c r="AV352" s="486"/>
      <c r="AW352" s="486"/>
      <c r="AX352" s="486"/>
      <c r="AY352" s="486"/>
      <c r="AZ352" s="486"/>
      <c r="BA352" s="486"/>
      <c r="BB352" s="486"/>
      <c r="BC352" s="486"/>
      <c r="BD352" s="486"/>
      <c r="BE352" s="486"/>
      <c r="BF352" s="486"/>
      <c r="BG352" s="486"/>
      <c r="BH352" s="486"/>
      <c r="BI352" s="486"/>
      <c r="BJ352" s="486"/>
      <c r="BK352" s="486"/>
      <c r="BL352" s="486"/>
    </row>
    <row r="353" spans="1:64">
      <c r="A353" s="486" t="s">
        <v>571</v>
      </c>
      <c r="B353" s="486" t="s">
        <v>71</v>
      </c>
      <c r="C353" s="486" t="s">
        <v>320</v>
      </c>
      <c r="D353" s="486" t="s">
        <v>321</v>
      </c>
      <c r="E353" s="486" t="s">
        <v>67</v>
      </c>
      <c r="F353" s="486">
        <v>2010</v>
      </c>
      <c r="G353" s="486"/>
      <c r="H353" s="486">
        <v>285</v>
      </c>
      <c r="I353" s="486">
        <v>1.8</v>
      </c>
      <c r="J353" s="486"/>
      <c r="K353" s="486"/>
      <c r="L353" s="486" t="s">
        <v>66</v>
      </c>
      <c r="M353" s="486">
        <v>72</v>
      </c>
      <c r="N353" s="486">
        <v>1</v>
      </c>
      <c r="O353" s="486">
        <v>1000</v>
      </c>
      <c r="P353" s="486">
        <v>25</v>
      </c>
      <c r="Q353" s="486">
        <v>35.799999999999997</v>
      </c>
      <c r="R353" s="486">
        <v>7.96</v>
      </c>
      <c r="S353" s="486">
        <v>44.3</v>
      </c>
      <c r="T353" s="486">
        <v>8.5299999999999994</v>
      </c>
      <c r="U353" s="486">
        <v>5.5</v>
      </c>
      <c r="V353" s="486">
        <v>-162.22</v>
      </c>
      <c r="W353" s="486">
        <v>-0.43</v>
      </c>
      <c r="X353" s="486">
        <v>1200</v>
      </c>
      <c r="Y353" s="486">
        <v>5.5</v>
      </c>
      <c r="Z353" s="486">
        <v>300</v>
      </c>
      <c r="AA353" s="486">
        <v>0.28999999999999998</v>
      </c>
      <c r="AB353" s="486"/>
      <c r="AC353" s="486"/>
      <c r="AD353" s="486"/>
      <c r="AE353" s="486"/>
      <c r="AF353" s="486"/>
      <c r="AG353" s="486"/>
      <c r="AH353" s="486"/>
      <c r="AI353" s="486">
        <v>1000</v>
      </c>
      <c r="AJ353" s="486">
        <v>3</v>
      </c>
      <c r="AK353" s="486">
        <v>-0.7</v>
      </c>
      <c r="AL353" s="486">
        <v>3.92</v>
      </c>
      <c r="AM353" s="486">
        <v>1954</v>
      </c>
      <c r="AN353" s="486">
        <v>982</v>
      </c>
      <c r="AO353" s="486">
        <v>40</v>
      </c>
      <c r="AP353" s="486">
        <v>27</v>
      </c>
      <c r="AQ353" s="486">
        <v>1.919</v>
      </c>
      <c r="AR353" s="486">
        <v>243.4</v>
      </c>
      <c r="AS353" s="486">
        <v>1.752</v>
      </c>
      <c r="AT353" s="486"/>
      <c r="AU353" s="486"/>
      <c r="AV353" s="486"/>
      <c r="AW353" s="486"/>
      <c r="AX353" s="486"/>
      <c r="AY353" s="486"/>
      <c r="AZ353" s="486"/>
      <c r="BA353" s="486"/>
      <c r="BB353" s="486"/>
      <c r="BC353" s="486"/>
      <c r="BD353" s="486"/>
      <c r="BE353" s="486"/>
      <c r="BF353" s="486"/>
      <c r="BG353" s="486"/>
      <c r="BH353" s="486"/>
      <c r="BI353" s="486"/>
      <c r="BJ353" s="486"/>
      <c r="BK353" s="486"/>
      <c r="BL353" s="486"/>
    </row>
    <row r="354" spans="1:64">
      <c r="A354" s="486" t="s">
        <v>571</v>
      </c>
      <c r="B354" s="486" t="s">
        <v>71</v>
      </c>
      <c r="C354" s="486" t="s">
        <v>322</v>
      </c>
      <c r="D354" s="486" t="s">
        <v>323</v>
      </c>
      <c r="E354" s="486" t="s">
        <v>67</v>
      </c>
      <c r="F354" s="486">
        <v>2010</v>
      </c>
      <c r="G354" s="486"/>
      <c r="H354" s="486">
        <v>300</v>
      </c>
      <c r="I354" s="486">
        <v>1.7</v>
      </c>
      <c r="J354" s="486"/>
      <c r="K354" s="486"/>
      <c r="L354" s="486" t="s">
        <v>66</v>
      </c>
      <c r="M354" s="486">
        <v>72</v>
      </c>
      <c r="N354" s="486">
        <v>1</v>
      </c>
      <c r="O354" s="486">
        <v>1000</v>
      </c>
      <c r="P354" s="486">
        <v>25</v>
      </c>
      <c r="Q354" s="486">
        <v>36.1</v>
      </c>
      <c r="R354" s="486">
        <v>8.3000000000000007</v>
      </c>
      <c r="S354" s="486">
        <v>44.6</v>
      </c>
      <c r="T354" s="486">
        <v>8.8699999999999992</v>
      </c>
      <c r="U354" s="486">
        <v>5.8</v>
      </c>
      <c r="V354" s="486">
        <v>-165</v>
      </c>
      <c r="W354" s="486">
        <v>-0.43</v>
      </c>
      <c r="X354" s="486">
        <v>1200</v>
      </c>
      <c r="Y354" s="486">
        <v>5.5</v>
      </c>
      <c r="Z354" s="486">
        <v>300</v>
      </c>
      <c r="AA354" s="486">
        <v>0.26</v>
      </c>
      <c r="AB354" s="486"/>
      <c r="AC354" s="486"/>
      <c r="AD354" s="486"/>
      <c r="AE354" s="486"/>
      <c r="AF354" s="486"/>
      <c r="AG354" s="486"/>
      <c r="AH354" s="486"/>
      <c r="AI354" s="486">
        <v>1000</v>
      </c>
      <c r="AJ354" s="486">
        <v>3</v>
      </c>
      <c r="AK354" s="486">
        <v>-0.7</v>
      </c>
      <c r="AL354" s="486">
        <v>3.92</v>
      </c>
      <c r="AM354" s="486">
        <v>1954</v>
      </c>
      <c r="AN354" s="486">
        <v>982</v>
      </c>
      <c r="AO354" s="486">
        <v>40</v>
      </c>
      <c r="AP354" s="486">
        <v>27</v>
      </c>
      <c r="AQ354" s="486">
        <v>1.919</v>
      </c>
      <c r="AR354" s="486">
        <v>243.4</v>
      </c>
      <c r="AS354" s="486">
        <v>1.752</v>
      </c>
      <c r="AT354" s="486"/>
      <c r="AU354" s="486"/>
      <c r="AV354" s="486"/>
      <c r="AW354" s="486"/>
      <c r="AX354" s="486"/>
      <c r="AY354" s="486"/>
      <c r="AZ354" s="486"/>
      <c r="BA354" s="486"/>
      <c r="BB354" s="486"/>
      <c r="BC354" s="486"/>
      <c r="BD354" s="486"/>
      <c r="BE354" s="486"/>
      <c r="BF354" s="486"/>
      <c r="BG354" s="486"/>
      <c r="BH354" s="486"/>
      <c r="BI354" s="486"/>
      <c r="BJ354" s="486"/>
      <c r="BK354" s="486"/>
      <c r="BL354" s="486"/>
    </row>
    <row r="355" spans="1:64">
      <c r="A355" s="486" t="s">
        <v>571</v>
      </c>
      <c r="B355" s="486" t="s">
        <v>71</v>
      </c>
      <c r="C355" s="486" t="s">
        <v>324</v>
      </c>
      <c r="D355" s="486" t="s">
        <v>325</v>
      </c>
      <c r="E355" s="486" t="s">
        <v>67</v>
      </c>
      <c r="F355" s="486">
        <v>2010</v>
      </c>
      <c r="G355" s="486"/>
      <c r="H355" s="486">
        <v>305</v>
      </c>
      <c r="I355" s="486">
        <v>1.6</v>
      </c>
      <c r="J355" s="486"/>
      <c r="K355" s="486"/>
      <c r="L355" s="486" t="s">
        <v>66</v>
      </c>
      <c r="M355" s="486">
        <v>72</v>
      </c>
      <c r="N355" s="486">
        <v>1</v>
      </c>
      <c r="O355" s="486">
        <v>1000</v>
      </c>
      <c r="P355" s="486">
        <v>25</v>
      </c>
      <c r="Q355" s="486">
        <v>36.299999999999997</v>
      </c>
      <c r="R355" s="486">
        <v>8.41</v>
      </c>
      <c r="S355" s="486">
        <v>44.8</v>
      </c>
      <c r="T355" s="486">
        <v>8.9700000000000006</v>
      </c>
      <c r="U355" s="486">
        <v>5.8</v>
      </c>
      <c r="V355" s="486">
        <v>-166.32</v>
      </c>
      <c r="W355" s="486">
        <v>-0.43</v>
      </c>
      <c r="X355" s="486">
        <v>1200</v>
      </c>
      <c r="Y355" s="486">
        <v>5.5</v>
      </c>
      <c r="Z355" s="486">
        <v>300</v>
      </c>
      <c r="AA355" s="486">
        <v>0.25</v>
      </c>
      <c r="AB355" s="486"/>
      <c r="AC355" s="486"/>
      <c r="AD355" s="486"/>
      <c r="AE355" s="486"/>
      <c r="AF355" s="486"/>
      <c r="AG355" s="486"/>
      <c r="AH355" s="486"/>
      <c r="AI355" s="486">
        <v>1000</v>
      </c>
      <c r="AJ355" s="486">
        <v>3</v>
      </c>
      <c r="AK355" s="486">
        <v>-0.7</v>
      </c>
      <c r="AL355" s="486">
        <v>3.92</v>
      </c>
      <c r="AM355" s="486">
        <v>1954</v>
      </c>
      <c r="AN355" s="486">
        <v>982</v>
      </c>
      <c r="AO355" s="486">
        <v>40</v>
      </c>
      <c r="AP355" s="486">
        <v>27</v>
      </c>
      <c r="AQ355" s="486">
        <v>1.919</v>
      </c>
      <c r="AR355" s="486">
        <v>243.4</v>
      </c>
      <c r="AS355" s="486">
        <v>1.752</v>
      </c>
      <c r="AT355" s="486"/>
      <c r="AU355" s="486"/>
      <c r="AV355" s="486"/>
      <c r="AW355" s="486"/>
      <c r="AX355" s="486"/>
      <c r="AY355" s="486"/>
      <c r="AZ355" s="486"/>
      <c r="BA355" s="486"/>
      <c r="BB355" s="486"/>
      <c r="BC355" s="486"/>
      <c r="BD355" s="486"/>
      <c r="BE355" s="486"/>
      <c r="BF355" s="486"/>
      <c r="BG355" s="486"/>
      <c r="BH355" s="486"/>
      <c r="BI355" s="486"/>
      <c r="BJ355" s="486"/>
      <c r="BK355" s="486"/>
      <c r="BL355" s="486"/>
    </row>
    <row r="356" spans="1:64">
      <c r="A356" s="486" t="s">
        <v>571</v>
      </c>
      <c r="B356" s="486" t="s">
        <v>71</v>
      </c>
      <c r="C356" s="486" t="s">
        <v>186</v>
      </c>
      <c r="D356" s="486" t="s">
        <v>187</v>
      </c>
      <c r="E356" s="486" t="s">
        <v>67</v>
      </c>
      <c r="F356" s="486">
        <v>2010</v>
      </c>
      <c r="G356" s="486"/>
      <c r="H356" s="486">
        <v>310</v>
      </c>
      <c r="I356" s="486">
        <v>1.6</v>
      </c>
      <c r="J356" s="486"/>
      <c r="K356" s="486"/>
      <c r="L356" s="486" t="s">
        <v>15</v>
      </c>
      <c r="M356" s="486">
        <v>72</v>
      </c>
      <c r="N356" s="486">
        <v>1</v>
      </c>
      <c r="O356" s="486">
        <v>1000</v>
      </c>
      <c r="P356" s="486">
        <v>25</v>
      </c>
      <c r="Q356" s="486">
        <v>36.700000000000003</v>
      </c>
      <c r="R356" s="486">
        <v>8.44</v>
      </c>
      <c r="S356" s="486">
        <v>45.3</v>
      </c>
      <c r="T356" s="486">
        <v>8.9499999999999993</v>
      </c>
      <c r="U356" s="486">
        <v>5.4</v>
      </c>
      <c r="V356" s="486">
        <v>-176.26</v>
      </c>
      <c r="W356" s="486">
        <v>-0.45</v>
      </c>
      <c r="X356" s="486">
        <v>1400</v>
      </c>
      <c r="Y356" s="486">
        <v>5.5</v>
      </c>
      <c r="Z356" s="486">
        <v>350</v>
      </c>
      <c r="AA356" s="486">
        <v>0.24</v>
      </c>
      <c r="AB356" s="486"/>
      <c r="AC356" s="486"/>
      <c r="AD356" s="486"/>
      <c r="AE356" s="486"/>
      <c r="AF356" s="486"/>
      <c r="AG356" s="486"/>
      <c r="AH356" s="486"/>
      <c r="AI356" s="486">
        <v>1000</v>
      </c>
      <c r="AJ356" s="486">
        <v>3</v>
      </c>
      <c r="AK356" s="486">
        <v>-0.7</v>
      </c>
      <c r="AL356" s="486">
        <v>10.74</v>
      </c>
      <c r="AM356" s="486">
        <v>1954</v>
      </c>
      <c r="AN356" s="486">
        <v>982</v>
      </c>
      <c r="AO356" s="486">
        <v>40</v>
      </c>
      <c r="AP356" s="486">
        <v>27</v>
      </c>
      <c r="AQ356" s="486">
        <v>1.919</v>
      </c>
      <c r="AR356" s="486">
        <v>238.9</v>
      </c>
      <c r="AS356" s="486">
        <v>1.72</v>
      </c>
      <c r="AT356" s="486"/>
      <c r="AU356" s="486"/>
      <c r="AV356" s="486"/>
      <c r="AW356" s="486"/>
      <c r="AX356" s="486"/>
      <c r="AY356" s="486"/>
      <c r="AZ356" s="486"/>
      <c r="BA356" s="486"/>
      <c r="BB356" s="486"/>
      <c r="BC356" s="486"/>
      <c r="BD356" s="486"/>
      <c r="BE356" s="486"/>
      <c r="BF356" s="486"/>
      <c r="BG356" s="486"/>
      <c r="BH356" s="486"/>
      <c r="BI356" s="486"/>
      <c r="BJ356" s="486"/>
      <c r="BK356" s="486"/>
      <c r="BL356" s="486"/>
    </row>
    <row r="357" spans="1:64">
      <c r="A357" s="486" t="s">
        <v>572</v>
      </c>
      <c r="B357" s="486" t="s">
        <v>71</v>
      </c>
      <c r="C357" s="486" t="s">
        <v>80</v>
      </c>
      <c r="D357" s="486" t="s">
        <v>81</v>
      </c>
      <c r="E357" s="486" t="s">
        <v>67</v>
      </c>
      <c r="F357" s="486">
        <v>2010</v>
      </c>
      <c r="G357" s="486"/>
      <c r="H357" s="486">
        <v>160</v>
      </c>
      <c r="I357" s="486">
        <v>0.1</v>
      </c>
      <c r="J357" s="486"/>
      <c r="K357" s="486"/>
      <c r="L357" s="486" t="s">
        <v>15</v>
      </c>
      <c r="M357" s="486">
        <v>48</v>
      </c>
      <c r="N357" s="486">
        <v>1</v>
      </c>
      <c r="O357" s="486">
        <v>1000</v>
      </c>
      <c r="P357" s="486">
        <v>25</v>
      </c>
      <c r="Q357" s="486">
        <v>23.3</v>
      </c>
      <c r="R357" s="486">
        <v>6.86</v>
      </c>
      <c r="S357" s="486">
        <v>29.2</v>
      </c>
      <c r="T357" s="486">
        <v>7.56</v>
      </c>
      <c r="U357" s="486">
        <v>4.5</v>
      </c>
      <c r="V357" s="486">
        <v>-107.27</v>
      </c>
      <c r="W357" s="486">
        <v>-0.45</v>
      </c>
      <c r="X357" s="486">
        <v>700</v>
      </c>
      <c r="Y357" s="486">
        <v>5.5</v>
      </c>
      <c r="Z357" s="486">
        <v>170</v>
      </c>
      <c r="AA357" s="486">
        <v>0.32</v>
      </c>
      <c r="AB357" s="486"/>
      <c r="AC357" s="486"/>
      <c r="AD357" s="486"/>
      <c r="AE357" s="486"/>
      <c r="AF357" s="486"/>
      <c r="AG357" s="486"/>
      <c r="AH357" s="486"/>
      <c r="AI357" s="486">
        <v>1000</v>
      </c>
      <c r="AJ357" s="486">
        <v>3</v>
      </c>
      <c r="AK357" s="486">
        <v>-0.7</v>
      </c>
      <c r="AL357" s="486">
        <v>3.92</v>
      </c>
      <c r="AM357" s="486">
        <v>1324</v>
      </c>
      <c r="AN357" s="486">
        <v>982</v>
      </c>
      <c r="AO357" s="486">
        <v>40</v>
      </c>
      <c r="AP357" s="486">
        <v>16</v>
      </c>
      <c r="AQ357" s="486">
        <v>1.3</v>
      </c>
      <c r="AR357" s="486">
        <v>238.9</v>
      </c>
      <c r="AS357" s="486">
        <v>1.147</v>
      </c>
      <c r="AT357" s="486"/>
      <c r="AU357" s="486"/>
      <c r="AV357" s="486"/>
      <c r="AW357" s="486"/>
      <c r="AX357" s="486"/>
      <c r="AY357" s="486"/>
      <c r="AZ357" s="486"/>
      <c r="BA357" s="486"/>
      <c r="BB357" s="486"/>
      <c r="BC357" s="486"/>
      <c r="BD357" s="486"/>
      <c r="BE357" s="486"/>
      <c r="BF357" s="486"/>
      <c r="BG357" s="486"/>
      <c r="BH357" s="486"/>
      <c r="BI357" s="486"/>
      <c r="BJ357" s="486"/>
      <c r="BK357" s="486"/>
      <c r="BL357" s="486"/>
    </row>
    <row r="358" spans="1:64">
      <c r="A358" s="486" t="s">
        <v>572</v>
      </c>
      <c r="B358" s="486" t="s">
        <v>71</v>
      </c>
      <c r="C358" s="486" t="s">
        <v>84</v>
      </c>
      <c r="D358" s="486" t="s">
        <v>85</v>
      </c>
      <c r="E358" s="486" t="s">
        <v>67</v>
      </c>
      <c r="F358" s="486">
        <v>2010</v>
      </c>
      <c r="G358" s="486"/>
      <c r="H358" s="486">
        <v>165</v>
      </c>
      <c r="I358" s="486">
        <v>0.1</v>
      </c>
      <c r="J358" s="486"/>
      <c r="K358" s="486"/>
      <c r="L358" s="486" t="s">
        <v>15</v>
      </c>
      <c r="M358" s="486">
        <v>48</v>
      </c>
      <c r="N358" s="486">
        <v>1</v>
      </c>
      <c r="O358" s="486">
        <v>1000</v>
      </c>
      <c r="P358" s="486">
        <v>25</v>
      </c>
      <c r="Q358" s="486">
        <v>23.4</v>
      </c>
      <c r="R358" s="486">
        <v>7.06</v>
      </c>
      <c r="S358" s="486">
        <v>29.2</v>
      </c>
      <c r="T358" s="486">
        <v>7.71</v>
      </c>
      <c r="U358" s="486">
        <v>4.5999999999999996</v>
      </c>
      <c r="V358" s="486">
        <v>-108.12</v>
      </c>
      <c r="W358" s="486">
        <v>-0.45</v>
      </c>
      <c r="X358" s="486">
        <v>700</v>
      </c>
      <c r="Y358" s="486">
        <v>5.5</v>
      </c>
      <c r="Z358" s="486">
        <v>180</v>
      </c>
      <c r="AA358" s="486">
        <v>0.28000000000000003</v>
      </c>
      <c r="AB358" s="486"/>
      <c r="AC358" s="486"/>
      <c r="AD358" s="486"/>
      <c r="AE358" s="486"/>
      <c r="AF358" s="486"/>
      <c r="AG358" s="486"/>
      <c r="AH358" s="486"/>
      <c r="AI358" s="486">
        <v>1000</v>
      </c>
      <c r="AJ358" s="486">
        <v>3</v>
      </c>
      <c r="AK358" s="486">
        <v>-0.7</v>
      </c>
      <c r="AL358" s="486">
        <v>3.92</v>
      </c>
      <c r="AM358" s="486">
        <v>1324</v>
      </c>
      <c r="AN358" s="486">
        <v>982</v>
      </c>
      <c r="AO358" s="486">
        <v>40</v>
      </c>
      <c r="AP358" s="486">
        <v>16</v>
      </c>
      <c r="AQ358" s="486">
        <v>1.3</v>
      </c>
      <c r="AR358" s="486">
        <v>238.9</v>
      </c>
      <c r="AS358" s="486">
        <v>1.147</v>
      </c>
      <c r="AT358" s="486"/>
      <c r="AU358" s="486"/>
      <c r="AV358" s="486"/>
      <c r="AW358" s="486"/>
      <c r="AX358" s="486"/>
      <c r="AY358" s="486"/>
      <c r="AZ358" s="486"/>
      <c r="BA358" s="486"/>
      <c r="BB358" s="486"/>
      <c r="BC358" s="486"/>
      <c r="BD358" s="486"/>
      <c r="BE358" s="486"/>
      <c r="BF358" s="486"/>
      <c r="BG358" s="486"/>
      <c r="BH358" s="486"/>
      <c r="BI358" s="486"/>
      <c r="BJ358" s="486"/>
      <c r="BK358" s="486"/>
      <c r="BL358" s="486"/>
    </row>
    <row r="359" spans="1:64">
      <c r="A359" s="486" t="s">
        <v>572</v>
      </c>
      <c r="B359" s="486" t="s">
        <v>71</v>
      </c>
      <c r="C359" s="486" t="s">
        <v>88</v>
      </c>
      <c r="D359" s="486" t="s">
        <v>89</v>
      </c>
      <c r="E359" s="486" t="s">
        <v>67</v>
      </c>
      <c r="F359" s="486">
        <v>2010</v>
      </c>
      <c r="G359" s="486"/>
      <c r="H359" s="486">
        <v>170</v>
      </c>
      <c r="I359" s="486">
        <v>0.1</v>
      </c>
      <c r="J359" s="486"/>
      <c r="K359" s="486"/>
      <c r="L359" s="486" t="s">
        <v>15</v>
      </c>
      <c r="M359" s="486">
        <v>48</v>
      </c>
      <c r="N359" s="486">
        <v>1</v>
      </c>
      <c r="O359" s="486">
        <v>1000</v>
      </c>
      <c r="P359" s="486">
        <v>25</v>
      </c>
      <c r="Q359" s="486">
        <v>23.5</v>
      </c>
      <c r="R359" s="486">
        <v>7.24</v>
      </c>
      <c r="S359" s="486">
        <v>29.4</v>
      </c>
      <c r="T359" s="486">
        <v>7.8</v>
      </c>
      <c r="U359" s="486">
        <v>4.7</v>
      </c>
      <c r="V359" s="486">
        <v>-110.52</v>
      </c>
      <c r="W359" s="486">
        <v>-0.45</v>
      </c>
      <c r="X359" s="486">
        <v>800</v>
      </c>
      <c r="Y359" s="486">
        <v>5.5</v>
      </c>
      <c r="Z359" s="486">
        <v>200</v>
      </c>
      <c r="AA359" s="486">
        <v>0.26</v>
      </c>
      <c r="AB359" s="486"/>
      <c r="AC359" s="486"/>
      <c r="AD359" s="486"/>
      <c r="AE359" s="486"/>
      <c r="AF359" s="486"/>
      <c r="AG359" s="486"/>
      <c r="AH359" s="486"/>
      <c r="AI359" s="486">
        <v>1000</v>
      </c>
      <c r="AJ359" s="486">
        <v>3</v>
      </c>
      <c r="AK359" s="486">
        <v>-0.7</v>
      </c>
      <c r="AL359" s="486">
        <v>3.92</v>
      </c>
      <c r="AM359" s="486">
        <v>1324</v>
      </c>
      <c r="AN359" s="486">
        <v>982</v>
      </c>
      <c r="AO359" s="486">
        <v>40</v>
      </c>
      <c r="AP359" s="486">
        <v>16</v>
      </c>
      <c r="AQ359" s="486">
        <v>1.3</v>
      </c>
      <c r="AR359" s="486">
        <v>238.9</v>
      </c>
      <c r="AS359" s="486">
        <v>1.147</v>
      </c>
      <c r="AT359" s="486"/>
      <c r="AU359" s="486"/>
      <c r="AV359" s="486"/>
      <c r="AW359" s="486"/>
      <c r="AX359" s="486"/>
      <c r="AY359" s="486"/>
      <c r="AZ359" s="486"/>
      <c r="BA359" s="486"/>
      <c r="BB359" s="486"/>
      <c r="BC359" s="486"/>
      <c r="BD359" s="486"/>
      <c r="BE359" s="486"/>
      <c r="BF359" s="486"/>
      <c r="BG359" s="486"/>
      <c r="BH359" s="486"/>
      <c r="BI359" s="486"/>
      <c r="BJ359" s="486"/>
      <c r="BK359" s="486"/>
      <c r="BL359" s="486"/>
    </row>
    <row r="360" spans="1:64">
      <c r="A360" s="486" t="s">
        <v>572</v>
      </c>
      <c r="B360" s="486" t="s">
        <v>71</v>
      </c>
      <c r="C360" s="486" t="s">
        <v>92</v>
      </c>
      <c r="D360" s="486" t="s">
        <v>93</v>
      </c>
      <c r="E360" s="486" t="s">
        <v>67</v>
      </c>
      <c r="F360" s="486">
        <v>2010</v>
      </c>
      <c r="G360" s="486"/>
      <c r="H360" s="486">
        <v>175</v>
      </c>
      <c r="I360" s="486">
        <v>0.1</v>
      </c>
      <c r="J360" s="486"/>
      <c r="K360" s="486"/>
      <c r="L360" s="486" t="s">
        <v>15</v>
      </c>
      <c r="M360" s="486">
        <v>48</v>
      </c>
      <c r="N360" s="486">
        <v>1</v>
      </c>
      <c r="O360" s="486">
        <v>1000</v>
      </c>
      <c r="P360" s="486">
        <v>25</v>
      </c>
      <c r="Q360" s="486">
        <v>23.6</v>
      </c>
      <c r="R360" s="486">
        <v>7.41</v>
      </c>
      <c r="S360" s="486">
        <v>29.5</v>
      </c>
      <c r="T360" s="486">
        <v>7.92</v>
      </c>
      <c r="U360" s="486">
        <v>4.8</v>
      </c>
      <c r="V360" s="486">
        <v>-111.2</v>
      </c>
      <c r="W360" s="486">
        <v>-0.45</v>
      </c>
      <c r="X360" s="486">
        <v>1000</v>
      </c>
      <c r="Y360" s="486">
        <v>5.5</v>
      </c>
      <c r="Z360" s="486">
        <v>240</v>
      </c>
      <c r="AA360" s="486">
        <v>0.23</v>
      </c>
      <c r="AB360" s="486"/>
      <c r="AC360" s="486"/>
      <c r="AD360" s="486"/>
      <c r="AE360" s="486"/>
      <c r="AF360" s="486"/>
      <c r="AG360" s="486"/>
      <c r="AH360" s="486"/>
      <c r="AI360" s="486">
        <v>1000</v>
      </c>
      <c r="AJ360" s="486">
        <v>3</v>
      </c>
      <c r="AK360" s="486">
        <v>-0.7</v>
      </c>
      <c r="AL360" s="486">
        <v>3.92</v>
      </c>
      <c r="AM360" s="486">
        <v>1324</v>
      </c>
      <c r="AN360" s="486">
        <v>982</v>
      </c>
      <c r="AO360" s="486">
        <v>40</v>
      </c>
      <c r="AP360" s="486">
        <v>16</v>
      </c>
      <c r="AQ360" s="486">
        <v>1.3</v>
      </c>
      <c r="AR360" s="486">
        <v>238.9</v>
      </c>
      <c r="AS360" s="486">
        <v>1.147</v>
      </c>
      <c r="AT360" s="486"/>
      <c r="AU360" s="486"/>
      <c r="AV360" s="486"/>
      <c r="AW360" s="486"/>
      <c r="AX360" s="486"/>
      <c r="AY360" s="486"/>
      <c r="AZ360" s="486"/>
      <c r="BA360" s="486"/>
      <c r="BB360" s="486"/>
      <c r="BC360" s="486"/>
      <c r="BD360" s="486"/>
      <c r="BE360" s="486"/>
      <c r="BF360" s="486"/>
      <c r="BG360" s="486"/>
      <c r="BH360" s="486"/>
      <c r="BI360" s="486"/>
      <c r="BJ360" s="486"/>
      <c r="BK360" s="486"/>
      <c r="BL360" s="486"/>
    </row>
    <row r="361" spans="1:64">
      <c r="A361" s="486" t="s">
        <v>572</v>
      </c>
      <c r="B361" s="486" t="s">
        <v>71</v>
      </c>
      <c r="C361" s="486" t="s">
        <v>96</v>
      </c>
      <c r="D361" s="486" t="s">
        <v>97</v>
      </c>
      <c r="E361" s="486" t="s">
        <v>67</v>
      </c>
      <c r="F361" s="486">
        <v>2010</v>
      </c>
      <c r="G361" s="486"/>
      <c r="H361" s="486">
        <v>180</v>
      </c>
      <c r="I361" s="486">
        <v>0.1</v>
      </c>
      <c r="J361" s="486"/>
      <c r="K361" s="486"/>
      <c r="L361" s="486" t="s">
        <v>15</v>
      </c>
      <c r="M361" s="486">
        <v>48</v>
      </c>
      <c r="N361" s="486">
        <v>1</v>
      </c>
      <c r="O361" s="486">
        <v>1000</v>
      </c>
      <c r="P361" s="486">
        <v>25</v>
      </c>
      <c r="Q361" s="486">
        <v>23.8</v>
      </c>
      <c r="R361" s="486">
        <v>7.58</v>
      </c>
      <c r="S361" s="486">
        <v>29.6</v>
      </c>
      <c r="T361" s="486">
        <v>8.07</v>
      </c>
      <c r="U361" s="486">
        <v>4.8</v>
      </c>
      <c r="V361" s="486">
        <v>-112.7</v>
      </c>
      <c r="W361" s="486">
        <v>-0.45</v>
      </c>
      <c r="X361" s="486">
        <v>1000</v>
      </c>
      <c r="Y361" s="486">
        <v>5.5</v>
      </c>
      <c r="Z361" s="486">
        <v>240</v>
      </c>
      <c r="AA361" s="486">
        <v>0.2</v>
      </c>
      <c r="AB361" s="486"/>
      <c r="AC361" s="486"/>
      <c r="AD361" s="486"/>
      <c r="AE361" s="486"/>
      <c r="AF361" s="486"/>
      <c r="AG361" s="486"/>
      <c r="AH361" s="486"/>
      <c r="AI361" s="486">
        <v>1000</v>
      </c>
      <c r="AJ361" s="486">
        <v>3</v>
      </c>
      <c r="AK361" s="486">
        <v>-0.7</v>
      </c>
      <c r="AL361" s="486">
        <v>3.92</v>
      </c>
      <c r="AM361" s="486">
        <v>1324</v>
      </c>
      <c r="AN361" s="486">
        <v>982</v>
      </c>
      <c r="AO361" s="486">
        <v>40</v>
      </c>
      <c r="AP361" s="486">
        <v>16</v>
      </c>
      <c r="AQ361" s="486">
        <v>1.3</v>
      </c>
      <c r="AR361" s="486">
        <v>238.9</v>
      </c>
      <c r="AS361" s="486">
        <v>1.147</v>
      </c>
      <c r="AT361" s="486"/>
      <c r="AU361" s="486"/>
      <c r="AV361" s="486"/>
      <c r="AW361" s="486"/>
      <c r="AX361" s="486"/>
      <c r="AY361" s="486"/>
      <c r="AZ361" s="486"/>
      <c r="BA361" s="486"/>
      <c r="BB361" s="486"/>
      <c r="BC361" s="486"/>
      <c r="BD361" s="486"/>
      <c r="BE361" s="486"/>
      <c r="BF361" s="486"/>
      <c r="BG361" s="486"/>
      <c r="BH361" s="486"/>
      <c r="BI361" s="486"/>
      <c r="BJ361" s="486"/>
      <c r="BK361" s="486"/>
      <c r="BL361" s="486"/>
    </row>
    <row r="362" spans="1:64">
      <c r="A362" s="486" t="s">
        <v>572</v>
      </c>
      <c r="B362" s="486" t="s">
        <v>71</v>
      </c>
      <c r="C362" s="486" t="s">
        <v>100</v>
      </c>
      <c r="D362" s="486" t="s">
        <v>101</v>
      </c>
      <c r="E362" s="486" t="s">
        <v>67</v>
      </c>
      <c r="F362" s="486">
        <v>2010</v>
      </c>
      <c r="G362" s="486"/>
      <c r="H362" s="486">
        <v>185</v>
      </c>
      <c r="I362" s="486">
        <v>0.1</v>
      </c>
      <c r="J362" s="486"/>
      <c r="K362" s="486"/>
      <c r="L362" s="486" t="s">
        <v>15</v>
      </c>
      <c r="M362" s="486">
        <v>48</v>
      </c>
      <c r="N362" s="486">
        <v>1</v>
      </c>
      <c r="O362" s="486">
        <v>1000</v>
      </c>
      <c r="P362" s="486">
        <v>25</v>
      </c>
      <c r="Q362" s="486">
        <v>23.9</v>
      </c>
      <c r="R362" s="486">
        <v>7.74</v>
      </c>
      <c r="S362" s="486">
        <v>29.7</v>
      </c>
      <c r="T362" s="486">
        <v>8.26</v>
      </c>
      <c r="U362" s="486">
        <v>5</v>
      </c>
      <c r="V362" s="486">
        <v>-113.4</v>
      </c>
      <c r="W362" s="486">
        <v>-0.45</v>
      </c>
      <c r="X362" s="486">
        <v>900</v>
      </c>
      <c r="Y362" s="486">
        <v>5.5</v>
      </c>
      <c r="Z362" s="486">
        <v>220</v>
      </c>
      <c r="AA362" s="486">
        <v>0.2</v>
      </c>
      <c r="AB362" s="486"/>
      <c r="AC362" s="486"/>
      <c r="AD362" s="486"/>
      <c r="AE362" s="486"/>
      <c r="AF362" s="486"/>
      <c r="AG362" s="486"/>
      <c r="AH362" s="486"/>
      <c r="AI362" s="486">
        <v>1000</v>
      </c>
      <c r="AJ362" s="486">
        <v>3</v>
      </c>
      <c r="AK362" s="486">
        <v>-0.7</v>
      </c>
      <c r="AL362" s="486">
        <v>3.92</v>
      </c>
      <c r="AM362" s="486">
        <v>1324</v>
      </c>
      <c r="AN362" s="486">
        <v>982</v>
      </c>
      <c r="AO362" s="486">
        <v>40</v>
      </c>
      <c r="AP362" s="486">
        <v>16</v>
      </c>
      <c r="AQ362" s="486">
        <v>1.3</v>
      </c>
      <c r="AR362" s="486">
        <v>238.9</v>
      </c>
      <c r="AS362" s="486">
        <v>1.147</v>
      </c>
      <c r="AT362" s="486"/>
      <c r="AU362" s="486"/>
      <c r="AV362" s="486"/>
      <c r="AW362" s="486"/>
      <c r="AX362" s="486"/>
      <c r="AY362" s="486"/>
      <c r="AZ362" s="486"/>
      <c r="BA362" s="486"/>
      <c r="BB362" s="486"/>
      <c r="BC362" s="486"/>
      <c r="BD362" s="486"/>
      <c r="BE362" s="486"/>
      <c r="BF362" s="486"/>
      <c r="BG362" s="486"/>
      <c r="BH362" s="486"/>
      <c r="BI362" s="486"/>
      <c r="BJ362" s="486"/>
      <c r="BK362" s="486"/>
      <c r="BL362" s="486"/>
    </row>
    <row r="363" spans="1:64">
      <c r="A363" s="486" t="s">
        <v>572</v>
      </c>
      <c r="B363" s="486" t="s">
        <v>71</v>
      </c>
      <c r="C363" s="486" t="s">
        <v>104</v>
      </c>
      <c r="D363" s="486" t="s">
        <v>105</v>
      </c>
      <c r="E363" s="486" t="s">
        <v>67</v>
      </c>
      <c r="F363" s="486">
        <v>2010</v>
      </c>
      <c r="G363" s="486"/>
      <c r="H363" s="486">
        <v>190</v>
      </c>
      <c r="I363" s="486">
        <v>0.1</v>
      </c>
      <c r="J363" s="486"/>
      <c r="K363" s="486"/>
      <c r="L363" s="486" t="s">
        <v>15</v>
      </c>
      <c r="M363" s="486">
        <v>48</v>
      </c>
      <c r="N363" s="486">
        <v>1</v>
      </c>
      <c r="O363" s="486">
        <v>1000</v>
      </c>
      <c r="P363" s="486">
        <v>25</v>
      </c>
      <c r="Q363" s="486">
        <v>24.1</v>
      </c>
      <c r="R363" s="486">
        <v>7.87</v>
      </c>
      <c r="S363" s="486">
        <v>29.8</v>
      </c>
      <c r="T363" s="486">
        <v>8.3800000000000008</v>
      </c>
      <c r="U363" s="486">
        <v>5</v>
      </c>
      <c r="V363" s="486">
        <v>-114.49</v>
      </c>
      <c r="W363" s="486">
        <v>-0.45</v>
      </c>
      <c r="X363" s="486">
        <v>1000</v>
      </c>
      <c r="Y363" s="486">
        <v>5.5</v>
      </c>
      <c r="Z363" s="486">
        <v>240</v>
      </c>
      <c r="AA363" s="486">
        <v>0.18</v>
      </c>
      <c r="AB363" s="486"/>
      <c r="AC363" s="486"/>
      <c r="AD363" s="486"/>
      <c r="AE363" s="486"/>
      <c r="AF363" s="486"/>
      <c r="AG363" s="486"/>
      <c r="AH363" s="486"/>
      <c r="AI363" s="486">
        <v>1000</v>
      </c>
      <c r="AJ363" s="486">
        <v>3</v>
      </c>
      <c r="AK363" s="486">
        <v>-0.7</v>
      </c>
      <c r="AL363" s="486">
        <v>3.92</v>
      </c>
      <c r="AM363" s="486">
        <v>1324</v>
      </c>
      <c r="AN363" s="486">
        <v>982</v>
      </c>
      <c r="AO363" s="486">
        <v>40</v>
      </c>
      <c r="AP363" s="486">
        <v>16</v>
      </c>
      <c r="AQ363" s="486">
        <v>1.3</v>
      </c>
      <c r="AR363" s="486">
        <v>238.9</v>
      </c>
      <c r="AS363" s="486">
        <v>1.147</v>
      </c>
      <c r="AT363" s="486"/>
      <c r="AU363" s="486"/>
      <c r="AV363" s="486"/>
      <c r="AW363" s="486"/>
      <c r="AX363" s="486"/>
      <c r="AY363" s="486"/>
      <c r="AZ363" s="486"/>
      <c r="BA363" s="486"/>
      <c r="BB363" s="486"/>
      <c r="BC363" s="486"/>
      <c r="BD363" s="486"/>
      <c r="BE363" s="486"/>
      <c r="BF363" s="486"/>
      <c r="BG363" s="486"/>
      <c r="BH363" s="486"/>
      <c r="BI363" s="486"/>
      <c r="BJ363" s="486"/>
      <c r="BK363" s="486"/>
      <c r="BL363" s="486"/>
    </row>
    <row r="364" spans="1:64">
      <c r="A364" s="486" t="s">
        <v>572</v>
      </c>
      <c r="B364" s="486" t="s">
        <v>71</v>
      </c>
      <c r="C364" s="486" t="s">
        <v>106</v>
      </c>
      <c r="D364" s="486" t="s">
        <v>107</v>
      </c>
      <c r="E364" s="486" t="s">
        <v>67</v>
      </c>
      <c r="F364" s="486">
        <v>2011</v>
      </c>
      <c r="G364" s="486"/>
      <c r="H364" s="486">
        <v>195</v>
      </c>
      <c r="I364" s="486">
        <v>0.1</v>
      </c>
      <c r="J364" s="486"/>
      <c r="K364" s="486"/>
      <c r="L364" s="486" t="s">
        <v>15</v>
      </c>
      <c r="M364" s="486">
        <v>72</v>
      </c>
      <c r="N364" s="486">
        <v>1</v>
      </c>
      <c r="O364" s="486">
        <v>1000</v>
      </c>
      <c r="P364" s="486">
        <v>25</v>
      </c>
      <c r="Q364" s="486">
        <v>37</v>
      </c>
      <c r="R364" s="486">
        <v>5.27</v>
      </c>
      <c r="S364" s="486">
        <v>45</v>
      </c>
      <c r="T364" s="486">
        <v>5.62</v>
      </c>
      <c r="U364" s="486">
        <v>3.4</v>
      </c>
      <c r="V364" s="486">
        <v>-177.11</v>
      </c>
      <c r="W364" s="486">
        <v>-0.45</v>
      </c>
      <c r="X364" s="486">
        <v>2000</v>
      </c>
      <c r="Y364" s="486">
        <v>5.5</v>
      </c>
      <c r="Z364" s="486">
        <v>550</v>
      </c>
      <c r="AA364" s="486">
        <v>0.32</v>
      </c>
      <c r="AB364" s="486"/>
      <c r="AC364" s="486"/>
      <c r="AD364" s="486"/>
      <c r="AE364" s="486"/>
      <c r="AF364" s="486"/>
      <c r="AG364" s="486"/>
      <c r="AH364" s="486"/>
      <c r="AI364" s="486">
        <v>1000</v>
      </c>
      <c r="AJ364" s="486">
        <v>3</v>
      </c>
      <c r="AK364" s="486">
        <v>-0.7</v>
      </c>
      <c r="AL364" s="486">
        <v>3.92</v>
      </c>
      <c r="AM364" s="486">
        <v>1580</v>
      </c>
      <c r="AN364" s="486">
        <v>808</v>
      </c>
      <c r="AO364" s="486">
        <v>40</v>
      </c>
      <c r="AP364" s="486">
        <v>15.75</v>
      </c>
      <c r="AQ364" s="486">
        <v>1.2769999999999999</v>
      </c>
      <c r="AR364" s="486">
        <v>148.6</v>
      </c>
      <c r="AS364" s="486">
        <v>1.07</v>
      </c>
      <c r="AT364" s="486"/>
      <c r="AU364" s="486"/>
      <c r="AV364" s="486"/>
      <c r="AW364" s="486"/>
      <c r="AX364" s="486"/>
      <c r="AY364" s="486"/>
      <c r="AZ364" s="486"/>
      <c r="BA364" s="486"/>
      <c r="BB364" s="486"/>
      <c r="BC364" s="486"/>
      <c r="BD364" s="486"/>
      <c r="BE364" s="486"/>
      <c r="BF364" s="486"/>
      <c r="BG364" s="486"/>
      <c r="BH364" s="486"/>
      <c r="BI364" s="486"/>
      <c r="BJ364" s="486"/>
      <c r="BK364" s="486"/>
      <c r="BL364" s="486"/>
    </row>
    <row r="365" spans="1:64">
      <c r="A365" s="486" t="s">
        <v>572</v>
      </c>
      <c r="B365" s="486" t="s">
        <v>71</v>
      </c>
      <c r="C365" s="486" t="s">
        <v>108</v>
      </c>
      <c r="D365" s="486" t="s">
        <v>109</v>
      </c>
      <c r="E365" s="486" t="s">
        <v>67</v>
      </c>
      <c r="F365" s="486">
        <v>2011</v>
      </c>
      <c r="G365" s="486"/>
      <c r="H365" s="486">
        <v>195</v>
      </c>
      <c r="I365" s="486">
        <v>0.1</v>
      </c>
      <c r="J365" s="486"/>
      <c r="K365" s="486"/>
      <c r="L365" s="486" t="s">
        <v>15</v>
      </c>
      <c r="M365" s="486">
        <v>48</v>
      </c>
      <c r="N365" s="486">
        <v>1</v>
      </c>
      <c r="O365" s="486">
        <v>1000</v>
      </c>
      <c r="P365" s="486">
        <v>25</v>
      </c>
      <c r="Q365" s="486">
        <v>24.2</v>
      </c>
      <c r="R365" s="486">
        <v>8.0399999999999991</v>
      </c>
      <c r="S365" s="486">
        <v>29.9</v>
      </c>
      <c r="T365" s="486">
        <v>8.56</v>
      </c>
      <c r="U365" s="486">
        <v>5.0999999999999996</v>
      </c>
      <c r="V365" s="486">
        <v>-115.02</v>
      </c>
      <c r="W365" s="486">
        <v>-0.45</v>
      </c>
      <c r="X365" s="486">
        <v>1000</v>
      </c>
      <c r="Y365" s="486">
        <v>5.5</v>
      </c>
      <c r="Z365" s="486">
        <v>240</v>
      </c>
      <c r="AA365" s="486">
        <v>0.18</v>
      </c>
      <c r="AB365" s="486"/>
      <c r="AC365" s="486"/>
      <c r="AD365" s="486"/>
      <c r="AE365" s="486"/>
      <c r="AF365" s="486"/>
      <c r="AG365" s="486"/>
      <c r="AH365" s="486"/>
      <c r="AI365" s="486">
        <v>1000</v>
      </c>
      <c r="AJ365" s="486">
        <v>3</v>
      </c>
      <c r="AK365" s="486">
        <v>-0.7</v>
      </c>
      <c r="AL365" s="486">
        <v>3.92</v>
      </c>
      <c r="AM365" s="486">
        <v>1324</v>
      </c>
      <c r="AN365" s="486">
        <v>982</v>
      </c>
      <c r="AO365" s="486">
        <v>40</v>
      </c>
      <c r="AP365" s="486">
        <v>16</v>
      </c>
      <c r="AQ365" s="486">
        <v>1.3</v>
      </c>
      <c r="AR365" s="486">
        <v>238.9</v>
      </c>
      <c r="AS365" s="486">
        <v>1.147</v>
      </c>
      <c r="AT365" s="486"/>
      <c r="AU365" s="486"/>
      <c r="AV365" s="486"/>
      <c r="AW365" s="486"/>
      <c r="AX365" s="486"/>
      <c r="AY365" s="486"/>
      <c r="AZ365" s="486"/>
      <c r="BA365" s="486"/>
      <c r="BB365" s="486"/>
      <c r="BC365" s="486"/>
      <c r="BD365" s="486"/>
      <c r="BE365" s="486"/>
      <c r="BF365" s="486"/>
      <c r="BG365" s="486"/>
      <c r="BH365" s="486"/>
      <c r="BI365" s="486"/>
      <c r="BJ365" s="486"/>
      <c r="BK365" s="486"/>
      <c r="BL365" s="486"/>
    </row>
    <row r="366" spans="1:64">
      <c r="A366" s="486" t="s">
        <v>572</v>
      </c>
      <c r="B366" s="486" t="s">
        <v>71</v>
      </c>
      <c r="C366" s="486" t="s">
        <v>110</v>
      </c>
      <c r="D366" s="486" t="s">
        <v>111</v>
      </c>
      <c r="E366" s="486" t="s">
        <v>67</v>
      </c>
      <c r="F366" s="486">
        <v>2012</v>
      </c>
      <c r="G366" s="486"/>
      <c r="H366" s="486">
        <v>200</v>
      </c>
      <c r="I366" s="486">
        <v>0.1</v>
      </c>
      <c r="J366" s="486"/>
      <c r="K366" s="486"/>
      <c r="L366" s="486" t="s">
        <v>15</v>
      </c>
      <c r="M366" s="486">
        <v>72</v>
      </c>
      <c r="N366" s="486">
        <v>1</v>
      </c>
      <c r="O366" s="486">
        <v>1000</v>
      </c>
      <c r="P366" s="486">
        <v>25</v>
      </c>
      <c r="Q366" s="486">
        <v>37.4</v>
      </c>
      <c r="R366" s="486">
        <v>5.35</v>
      </c>
      <c r="S366" s="486">
        <v>45.3</v>
      </c>
      <c r="T366" s="486">
        <v>5.71</v>
      </c>
      <c r="U366" s="486">
        <v>3.3</v>
      </c>
      <c r="V366" s="486">
        <v>-179.3</v>
      </c>
      <c r="W366" s="486">
        <v>-0.45</v>
      </c>
      <c r="X366" s="486">
        <v>2000</v>
      </c>
      <c r="Y366" s="486">
        <v>5.5</v>
      </c>
      <c r="Z366" s="486">
        <v>500</v>
      </c>
      <c r="AA366" s="486">
        <v>0.28999999999999998</v>
      </c>
      <c r="AB366" s="486"/>
      <c r="AC366" s="486"/>
      <c r="AD366" s="486"/>
      <c r="AE366" s="486"/>
      <c r="AF366" s="486"/>
      <c r="AG366" s="486"/>
      <c r="AH366" s="486"/>
      <c r="AI366" s="486">
        <v>1000</v>
      </c>
      <c r="AJ366" s="486">
        <v>3</v>
      </c>
      <c r="AK366" s="486">
        <v>-0.7</v>
      </c>
      <c r="AL366" s="486">
        <v>6.55</v>
      </c>
      <c r="AM366" s="486">
        <v>1580</v>
      </c>
      <c r="AN366" s="486">
        <v>808</v>
      </c>
      <c r="AO366" s="486">
        <v>40</v>
      </c>
      <c r="AP366" s="486">
        <v>15.75</v>
      </c>
      <c r="AQ366" s="486">
        <v>1.2769999999999999</v>
      </c>
      <c r="AR366" s="486">
        <v>148.6</v>
      </c>
      <c r="AS366" s="486">
        <v>1.07</v>
      </c>
      <c r="AT366" s="486"/>
      <c r="AU366" s="486"/>
      <c r="AV366" s="486"/>
      <c r="AW366" s="486"/>
      <c r="AX366" s="486"/>
      <c r="AY366" s="486"/>
      <c r="AZ366" s="486"/>
      <c r="BA366" s="486"/>
      <c r="BB366" s="486"/>
      <c r="BC366" s="486"/>
      <c r="BD366" s="486"/>
      <c r="BE366" s="486"/>
      <c r="BF366" s="486"/>
      <c r="BG366" s="486"/>
      <c r="BH366" s="486"/>
      <c r="BI366" s="486"/>
      <c r="BJ366" s="486"/>
      <c r="BK366" s="486"/>
      <c r="BL366" s="486"/>
    </row>
    <row r="367" spans="1:64">
      <c r="A367" s="486" t="s">
        <v>572</v>
      </c>
      <c r="B367" s="486" t="s">
        <v>71</v>
      </c>
      <c r="C367" s="486" t="s">
        <v>112</v>
      </c>
      <c r="D367" s="486" t="s">
        <v>113</v>
      </c>
      <c r="E367" s="486" t="s">
        <v>67</v>
      </c>
      <c r="F367" s="486">
        <v>2011</v>
      </c>
      <c r="G367" s="486"/>
      <c r="H367" s="486">
        <v>200</v>
      </c>
      <c r="I367" s="486">
        <v>0.1</v>
      </c>
      <c r="J367" s="486"/>
      <c r="K367" s="486"/>
      <c r="L367" s="486" t="s">
        <v>15</v>
      </c>
      <c r="M367" s="486">
        <v>48</v>
      </c>
      <c r="N367" s="486">
        <v>1</v>
      </c>
      <c r="O367" s="486">
        <v>1000</v>
      </c>
      <c r="P367" s="486">
        <v>25</v>
      </c>
      <c r="Q367" s="486">
        <v>24.3</v>
      </c>
      <c r="R367" s="486">
        <v>8.2200000000000006</v>
      </c>
      <c r="S367" s="486">
        <v>30</v>
      </c>
      <c r="T367" s="486">
        <v>8.74</v>
      </c>
      <c r="U367" s="486">
        <v>5.0999999999999996</v>
      </c>
      <c r="V367" s="486">
        <v>-115.44</v>
      </c>
      <c r="W367" s="486">
        <v>-0.45</v>
      </c>
      <c r="X367" s="486">
        <v>1000</v>
      </c>
      <c r="Y367" s="486">
        <v>5.5</v>
      </c>
      <c r="Z367" s="486">
        <v>240</v>
      </c>
      <c r="AA367" s="486">
        <v>0.17</v>
      </c>
      <c r="AB367" s="486"/>
      <c r="AC367" s="486"/>
      <c r="AD367" s="486"/>
      <c r="AE367" s="486"/>
      <c r="AF367" s="486"/>
      <c r="AG367" s="486"/>
      <c r="AH367" s="486"/>
      <c r="AI367" s="486">
        <v>1000</v>
      </c>
      <c r="AJ367" s="486">
        <v>3</v>
      </c>
      <c r="AK367" s="486">
        <v>-0.7</v>
      </c>
      <c r="AL367" s="486">
        <v>3.92</v>
      </c>
      <c r="AM367" s="486">
        <v>1324</v>
      </c>
      <c r="AN367" s="486">
        <v>982</v>
      </c>
      <c r="AO367" s="486">
        <v>40</v>
      </c>
      <c r="AP367" s="486">
        <v>16</v>
      </c>
      <c r="AQ367" s="486">
        <v>1.3</v>
      </c>
      <c r="AR367" s="486">
        <v>238.9</v>
      </c>
      <c r="AS367" s="486">
        <v>1.147</v>
      </c>
      <c r="AT367" s="486"/>
      <c r="AU367" s="486"/>
      <c r="AV367" s="486"/>
      <c r="AW367" s="486"/>
      <c r="AX367" s="486"/>
      <c r="AY367" s="486"/>
      <c r="AZ367" s="486"/>
      <c r="BA367" s="486"/>
      <c r="BB367" s="486"/>
      <c r="BC367" s="486"/>
      <c r="BD367" s="486"/>
      <c r="BE367" s="486"/>
      <c r="BF367" s="486"/>
      <c r="BG367" s="486"/>
      <c r="BH367" s="486"/>
      <c r="BI367" s="486"/>
      <c r="BJ367" s="486"/>
      <c r="BK367" s="486"/>
      <c r="BL367" s="486"/>
    </row>
    <row r="368" spans="1:64">
      <c r="A368" s="486" t="s">
        <v>572</v>
      </c>
      <c r="B368" s="486" t="s">
        <v>71</v>
      </c>
      <c r="C368" s="486" t="s">
        <v>114</v>
      </c>
      <c r="D368" s="486" t="s">
        <v>115</v>
      </c>
      <c r="E368" s="486" t="s">
        <v>69</v>
      </c>
      <c r="F368" s="486">
        <v>2012</v>
      </c>
      <c r="G368" s="486"/>
      <c r="H368" s="486">
        <v>200</v>
      </c>
      <c r="I368" s="486">
        <v>0.1</v>
      </c>
      <c r="J368" s="486"/>
      <c r="K368" s="486"/>
      <c r="L368" s="486" t="s">
        <v>15</v>
      </c>
      <c r="M368" s="486">
        <v>48</v>
      </c>
      <c r="N368" s="486">
        <v>1</v>
      </c>
      <c r="O368" s="486">
        <v>1000</v>
      </c>
      <c r="P368" s="486">
        <v>25</v>
      </c>
      <c r="Q368" s="486">
        <v>24.3</v>
      </c>
      <c r="R368" s="486">
        <v>8.2200000000000006</v>
      </c>
      <c r="S368" s="486">
        <v>30</v>
      </c>
      <c r="T368" s="486">
        <v>8.74</v>
      </c>
      <c r="U368" s="486">
        <v>5.0999999999999996</v>
      </c>
      <c r="V368" s="486">
        <v>-115.44</v>
      </c>
      <c r="W368" s="486">
        <v>-0.45</v>
      </c>
      <c r="X368" s="486">
        <v>1000</v>
      </c>
      <c r="Y368" s="486">
        <v>5.5</v>
      </c>
      <c r="Z368" s="486">
        <v>240</v>
      </c>
      <c r="AA368" s="486">
        <v>0.17</v>
      </c>
      <c r="AB368" s="486"/>
      <c r="AC368" s="486"/>
      <c r="AD368" s="486"/>
      <c r="AE368" s="486"/>
      <c r="AF368" s="486"/>
      <c r="AG368" s="486"/>
      <c r="AH368" s="486"/>
      <c r="AI368" s="486">
        <v>1000</v>
      </c>
      <c r="AJ368" s="486">
        <v>3</v>
      </c>
      <c r="AK368" s="486">
        <v>-0.7</v>
      </c>
      <c r="AL368" s="486">
        <v>3.92</v>
      </c>
      <c r="AM368" s="486">
        <v>1324</v>
      </c>
      <c r="AN368" s="486">
        <v>982</v>
      </c>
      <c r="AO368" s="486">
        <v>40</v>
      </c>
      <c r="AP368" s="486">
        <v>16</v>
      </c>
      <c r="AQ368" s="486">
        <v>1.3</v>
      </c>
      <c r="AR368" s="486">
        <v>238.9</v>
      </c>
      <c r="AS368" s="486">
        <v>1.147</v>
      </c>
      <c r="AT368" s="486"/>
      <c r="AU368" s="486"/>
      <c r="AV368" s="486"/>
      <c r="AW368" s="486"/>
      <c r="AX368" s="486"/>
      <c r="AY368" s="486"/>
      <c r="AZ368" s="486"/>
      <c r="BA368" s="486"/>
      <c r="BB368" s="486"/>
      <c r="BC368" s="486"/>
      <c r="BD368" s="486"/>
      <c r="BE368" s="486"/>
      <c r="BF368" s="486"/>
      <c r="BG368" s="486"/>
      <c r="BH368" s="486"/>
      <c r="BI368" s="486"/>
      <c r="BJ368" s="486"/>
      <c r="BK368" s="486"/>
      <c r="BL368" s="486"/>
    </row>
    <row r="369" spans="1:64">
      <c r="A369" s="486" t="s">
        <v>572</v>
      </c>
      <c r="B369" s="486" t="s">
        <v>71</v>
      </c>
      <c r="C369" s="486" t="s">
        <v>118</v>
      </c>
      <c r="D369" s="486" t="s">
        <v>119</v>
      </c>
      <c r="E369" s="486" t="s">
        <v>67</v>
      </c>
      <c r="F369" s="486">
        <v>2012</v>
      </c>
      <c r="G369" s="486"/>
      <c r="H369" s="486">
        <v>205</v>
      </c>
      <c r="I369" s="486">
        <v>0.1</v>
      </c>
      <c r="J369" s="486"/>
      <c r="K369" s="486"/>
      <c r="L369" s="486" t="s">
        <v>15</v>
      </c>
      <c r="M369" s="486">
        <v>72</v>
      </c>
      <c r="N369" s="486">
        <v>1</v>
      </c>
      <c r="O369" s="486">
        <v>1000</v>
      </c>
      <c r="P369" s="486">
        <v>25</v>
      </c>
      <c r="Q369" s="486">
        <v>37.700000000000003</v>
      </c>
      <c r="R369" s="486">
        <v>5.43</v>
      </c>
      <c r="S369" s="486">
        <v>45.4</v>
      </c>
      <c r="T369" s="486">
        <v>5.81</v>
      </c>
      <c r="U369" s="486">
        <v>3.5</v>
      </c>
      <c r="V369" s="486">
        <v>-181.46</v>
      </c>
      <c r="W369" s="486">
        <v>-0.45</v>
      </c>
      <c r="X369" s="486">
        <v>2000</v>
      </c>
      <c r="Y369" s="486">
        <v>5.5</v>
      </c>
      <c r="Z369" s="486">
        <v>500</v>
      </c>
      <c r="AA369" s="486">
        <v>0.27</v>
      </c>
      <c r="AB369" s="486"/>
      <c r="AC369" s="486"/>
      <c r="AD369" s="486"/>
      <c r="AE369" s="486"/>
      <c r="AF369" s="486"/>
      <c r="AG369" s="486"/>
      <c r="AH369" s="486"/>
      <c r="AI369" s="486">
        <v>1000</v>
      </c>
      <c r="AJ369" s="486">
        <v>3</v>
      </c>
      <c r="AK369" s="486">
        <v>-0.7</v>
      </c>
      <c r="AL369" s="486">
        <v>6.55</v>
      </c>
      <c r="AM369" s="486">
        <v>1580</v>
      </c>
      <c r="AN369" s="486">
        <v>808</v>
      </c>
      <c r="AO369" s="486">
        <v>40</v>
      </c>
      <c r="AP369" s="486">
        <v>15.75</v>
      </c>
      <c r="AQ369" s="486">
        <v>1.2769999999999999</v>
      </c>
      <c r="AR369" s="486">
        <v>148.6</v>
      </c>
      <c r="AS369" s="486">
        <v>1.07</v>
      </c>
      <c r="AT369" s="486"/>
      <c r="AU369" s="486"/>
      <c r="AV369" s="486"/>
      <c r="AW369" s="486"/>
      <c r="AX369" s="486"/>
      <c r="AY369" s="486"/>
      <c r="AZ369" s="486"/>
      <c r="BA369" s="486"/>
      <c r="BB369" s="486"/>
      <c r="BC369" s="486"/>
      <c r="BD369" s="486"/>
      <c r="BE369" s="486"/>
      <c r="BF369" s="486"/>
      <c r="BG369" s="486"/>
      <c r="BH369" s="486"/>
      <c r="BI369" s="486"/>
      <c r="BJ369" s="486"/>
      <c r="BK369" s="486"/>
      <c r="BL369" s="486"/>
    </row>
    <row r="370" spans="1:64">
      <c r="A370" s="486" t="s">
        <v>572</v>
      </c>
      <c r="B370" s="486" t="s">
        <v>71</v>
      </c>
      <c r="C370" s="486" t="s">
        <v>120</v>
      </c>
      <c r="D370" s="486" t="s">
        <v>121</v>
      </c>
      <c r="E370" s="486" t="s">
        <v>69</v>
      </c>
      <c r="F370" s="486">
        <v>2012</v>
      </c>
      <c r="G370" s="486"/>
      <c r="H370" s="486">
        <v>205</v>
      </c>
      <c r="I370" s="486">
        <v>0.1</v>
      </c>
      <c r="J370" s="486"/>
      <c r="K370" s="486"/>
      <c r="L370" s="486" t="s">
        <v>15</v>
      </c>
      <c r="M370" s="486">
        <v>48</v>
      </c>
      <c r="N370" s="486">
        <v>1</v>
      </c>
      <c r="O370" s="486">
        <v>1000</v>
      </c>
      <c r="P370" s="486">
        <v>25</v>
      </c>
      <c r="Q370" s="486">
        <v>24.5</v>
      </c>
      <c r="R370" s="486">
        <v>8.3800000000000008</v>
      </c>
      <c r="S370" s="486">
        <v>30.2</v>
      </c>
      <c r="T370" s="486">
        <v>8.9</v>
      </c>
      <c r="U370" s="486">
        <v>5.4</v>
      </c>
      <c r="V370" s="486">
        <v>-111.4</v>
      </c>
      <c r="W370" s="486">
        <v>-0.45</v>
      </c>
      <c r="X370" s="486">
        <v>1000</v>
      </c>
      <c r="Y370" s="486">
        <v>5.5</v>
      </c>
      <c r="Z370" s="486">
        <v>240</v>
      </c>
      <c r="AA370" s="486">
        <v>0.16500000000000001</v>
      </c>
      <c r="AB370" s="486"/>
      <c r="AC370" s="486"/>
      <c r="AD370" s="486"/>
      <c r="AE370" s="486"/>
      <c r="AF370" s="486"/>
      <c r="AG370" s="486"/>
      <c r="AH370" s="486"/>
      <c r="AI370" s="486">
        <v>1000</v>
      </c>
      <c r="AJ370" s="486">
        <v>3</v>
      </c>
      <c r="AK370" s="486">
        <v>-0.7</v>
      </c>
      <c r="AL370" s="486">
        <v>10.49</v>
      </c>
      <c r="AM370" s="486">
        <v>1324</v>
      </c>
      <c r="AN370" s="486">
        <v>982</v>
      </c>
      <c r="AO370" s="486">
        <v>40</v>
      </c>
      <c r="AP370" s="486">
        <v>16</v>
      </c>
      <c r="AQ370" s="486">
        <v>1.3</v>
      </c>
      <c r="AR370" s="486">
        <v>238.9</v>
      </c>
      <c r="AS370" s="486">
        <v>1.147</v>
      </c>
      <c r="AT370" s="486"/>
      <c r="AU370" s="486"/>
      <c r="AV370" s="486"/>
      <c r="AW370" s="486"/>
      <c r="AX370" s="486"/>
      <c r="AY370" s="486"/>
      <c r="AZ370" s="486"/>
      <c r="BA370" s="486"/>
      <c r="BB370" s="486"/>
      <c r="BC370" s="486"/>
      <c r="BD370" s="486"/>
      <c r="BE370" s="486"/>
      <c r="BF370" s="486"/>
      <c r="BG370" s="486"/>
      <c r="BH370" s="486"/>
      <c r="BI370" s="486"/>
      <c r="BJ370" s="486"/>
      <c r="BK370" s="486"/>
      <c r="BL370" s="486"/>
    </row>
    <row r="371" spans="1:64">
      <c r="A371" s="486" t="s">
        <v>572</v>
      </c>
      <c r="B371" s="486" t="s">
        <v>71</v>
      </c>
      <c r="C371" s="486" t="s">
        <v>122</v>
      </c>
      <c r="D371" s="486" t="s">
        <v>123</v>
      </c>
      <c r="E371" s="486" t="s">
        <v>69</v>
      </c>
      <c r="F371" s="486">
        <v>2012</v>
      </c>
      <c r="G371" s="486"/>
      <c r="H371" s="486">
        <v>210</v>
      </c>
      <c r="I371" s="486">
        <v>0.1</v>
      </c>
      <c r="J371" s="486"/>
      <c r="K371" s="486"/>
      <c r="L371" s="486" t="s">
        <v>15</v>
      </c>
      <c r="M371" s="486">
        <v>48</v>
      </c>
      <c r="N371" s="486">
        <v>1</v>
      </c>
      <c r="O371" s="486">
        <v>1000</v>
      </c>
      <c r="P371" s="486">
        <v>25</v>
      </c>
      <c r="Q371" s="486">
        <v>24.6</v>
      </c>
      <c r="R371" s="486">
        <v>8.5399999999999991</v>
      </c>
      <c r="S371" s="486">
        <v>30.3</v>
      </c>
      <c r="T371" s="486">
        <v>9.06</v>
      </c>
      <c r="U371" s="486">
        <v>5.4</v>
      </c>
      <c r="V371" s="486">
        <v>-112</v>
      </c>
      <c r="W371" s="486">
        <v>-0.45</v>
      </c>
      <c r="X371" s="486">
        <v>1000</v>
      </c>
      <c r="Y371" s="486">
        <v>5.5</v>
      </c>
      <c r="Z371" s="486">
        <v>240</v>
      </c>
      <c r="AA371" s="486">
        <v>0.16</v>
      </c>
      <c r="AB371" s="486"/>
      <c r="AC371" s="486"/>
      <c r="AD371" s="486"/>
      <c r="AE371" s="486"/>
      <c r="AF371" s="486"/>
      <c r="AG371" s="486"/>
      <c r="AH371" s="486"/>
      <c r="AI371" s="486">
        <v>1000</v>
      </c>
      <c r="AJ371" s="486">
        <v>3</v>
      </c>
      <c r="AK371" s="486">
        <v>-0.7</v>
      </c>
      <c r="AL371" s="486">
        <v>10.49</v>
      </c>
      <c r="AM371" s="486">
        <v>1324</v>
      </c>
      <c r="AN371" s="486">
        <v>982</v>
      </c>
      <c r="AO371" s="486">
        <v>40</v>
      </c>
      <c r="AP371" s="486">
        <v>16</v>
      </c>
      <c r="AQ371" s="486">
        <v>1.3</v>
      </c>
      <c r="AR371" s="486">
        <v>238.9</v>
      </c>
      <c r="AS371" s="486">
        <v>1.147</v>
      </c>
      <c r="AT371" s="486"/>
      <c r="AU371" s="486"/>
      <c r="AV371" s="486"/>
      <c r="AW371" s="486"/>
      <c r="AX371" s="486"/>
      <c r="AY371" s="486"/>
      <c r="AZ371" s="486"/>
      <c r="BA371" s="486"/>
      <c r="BB371" s="486"/>
      <c r="BC371" s="486"/>
      <c r="BD371" s="486"/>
      <c r="BE371" s="486"/>
      <c r="BF371" s="486"/>
      <c r="BG371" s="486"/>
      <c r="BH371" s="486"/>
      <c r="BI371" s="486"/>
      <c r="BJ371" s="486"/>
      <c r="BK371" s="486"/>
      <c r="BL371" s="486"/>
    </row>
    <row r="372" spans="1:64">
      <c r="A372" s="486" t="s">
        <v>572</v>
      </c>
      <c r="B372" s="486" t="s">
        <v>71</v>
      </c>
      <c r="C372" s="486" t="s">
        <v>124</v>
      </c>
      <c r="D372" s="486" t="s">
        <v>125</v>
      </c>
      <c r="E372" s="486" t="s">
        <v>69</v>
      </c>
      <c r="F372" s="486">
        <v>2012</v>
      </c>
      <c r="G372" s="486"/>
      <c r="H372" s="486">
        <v>215</v>
      </c>
      <c r="I372" s="486">
        <v>0.1</v>
      </c>
      <c r="J372" s="486"/>
      <c r="K372" s="486"/>
      <c r="L372" s="486" t="s">
        <v>15</v>
      </c>
      <c r="M372" s="486">
        <v>48</v>
      </c>
      <c r="N372" s="486">
        <v>1</v>
      </c>
      <c r="O372" s="486">
        <v>1000</v>
      </c>
      <c r="P372" s="486">
        <v>25</v>
      </c>
      <c r="Q372" s="486">
        <v>24.7</v>
      </c>
      <c r="R372" s="486">
        <v>8.6999999999999993</v>
      </c>
      <c r="S372" s="486">
        <v>30.4</v>
      </c>
      <c r="T372" s="486">
        <v>9.2200000000000006</v>
      </c>
      <c r="U372" s="486">
        <v>5.5</v>
      </c>
      <c r="V372" s="486">
        <v>-112.8</v>
      </c>
      <c r="W372" s="486">
        <v>-0.45</v>
      </c>
      <c r="X372" s="486">
        <v>1000</v>
      </c>
      <c r="Y372" s="486">
        <v>5.5</v>
      </c>
      <c r="Z372" s="486">
        <v>240</v>
      </c>
      <c r="AA372" s="486">
        <v>0.155</v>
      </c>
      <c r="AB372" s="486"/>
      <c r="AC372" s="486"/>
      <c r="AD372" s="486"/>
      <c r="AE372" s="486"/>
      <c r="AF372" s="486"/>
      <c r="AG372" s="486"/>
      <c r="AH372" s="486"/>
      <c r="AI372" s="486">
        <v>1000</v>
      </c>
      <c r="AJ372" s="486">
        <v>3</v>
      </c>
      <c r="AK372" s="486">
        <v>-0.7</v>
      </c>
      <c r="AL372" s="486">
        <v>10.49</v>
      </c>
      <c r="AM372" s="486">
        <v>1324</v>
      </c>
      <c r="AN372" s="486">
        <v>982</v>
      </c>
      <c r="AO372" s="486">
        <v>40</v>
      </c>
      <c r="AP372" s="486">
        <v>16</v>
      </c>
      <c r="AQ372" s="486">
        <v>1.3</v>
      </c>
      <c r="AR372" s="486">
        <v>238.9</v>
      </c>
      <c r="AS372" s="486">
        <v>1.147</v>
      </c>
      <c r="AT372" s="486"/>
      <c r="AU372" s="486"/>
      <c r="AV372" s="486"/>
      <c r="AW372" s="486"/>
      <c r="AX372" s="486"/>
      <c r="AY372" s="486"/>
      <c r="AZ372" s="486"/>
      <c r="BA372" s="486"/>
      <c r="BB372" s="486"/>
      <c r="BC372" s="486"/>
      <c r="BD372" s="486"/>
      <c r="BE372" s="486"/>
      <c r="BF372" s="486"/>
      <c r="BG372" s="486"/>
      <c r="BH372" s="486"/>
      <c r="BI372" s="486"/>
      <c r="BJ372" s="486"/>
      <c r="BK372" s="486"/>
      <c r="BL372" s="486"/>
    </row>
    <row r="373" spans="1:64">
      <c r="A373" s="486" t="s">
        <v>572</v>
      </c>
      <c r="B373" s="486" t="s">
        <v>71</v>
      </c>
      <c r="C373" s="486" t="s">
        <v>126</v>
      </c>
      <c r="D373" s="486" t="s">
        <v>127</v>
      </c>
      <c r="E373" s="486" t="s">
        <v>67</v>
      </c>
      <c r="F373" s="486">
        <v>2010</v>
      </c>
      <c r="G373" s="486"/>
      <c r="H373" s="486">
        <v>220</v>
      </c>
      <c r="I373" s="486">
        <v>0.1</v>
      </c>
      <c r="J373" s="486"/>
      <c r="K373" s="486"/>
      <c r="L373" s="486" t="s">
        <v>15</v>
      </c>
      <c r="M373" s="486">
        <v>96</v>
      </c>
      <c r="N373" s="486">
        <v>1</v>
      </c>
      <c r="O373" s="486">
        <v>1000</v>
      </c>
      <c r="P373" s="486">
        <v>25</v>
      </c>
      <c r="Q373" s="486">
        <v>47</v>
      </c>
      <c r="R373" s="486">
        <v>4.68</v>
      </c>
      <c r="S373" s="486">
        <v>58.8</v>
      </c>
      <c r="T373" s="486">
        <v>5.01</v>
      </c>
      <c r="U373" s="486">
        <v>3</v>
      </c>
      <c r="V373" s="486">
        <v>-221.58</v>
      </c>
      <c r="W373" s="486">
        <v>-0.45</v>
      </c>
      <c r="X373" s="486">
        <v>3000</v>
      </c>
      <c r="Y373" s="486">
        <v>5.5</v>
      </c>
      <c r="Z373" s="486">
        <v>700</v>
      </c>
      <c r="AA373" s="486">
        <v>0.75</v>
      </c>
      <c r="AB373" s="486"/>
      <c r="AC373" s="486"/>
      <c r="AD373" s="486"/>
      <c r="AE373" s="486"/>
      <c r="AF373" s="486"/>
      <c r="AG373" s="486"/>
      <c r="AH373" s="486"/>
      <c r="AI373" s="486">
        <v>1000</v>
      </c>
      <c r="AJ373" s="486">
        <v>4</v>
      </c>
      <c r="AK373" s="486">
        <v>-0.7</v>
      </c>
      <c r="AL373" s="486">
        <v>6.01</v>
      </c>
      <c r="AM373" s="486">
        <v>1602</v>
      </c>
      <c r="AN373" s="486">
        <v>1061</v>
      </c>
      <c r="AO373" s="486">
        <v>40</v>
      </c>
      <c r="AP373" s="486">
        <v>21</v>
      </c>
      <c r="AQ373" s="486">
        <v>1.7</v>
      </c>
      <c r="AR373" s="486">
        <v>148.6</v>
      </c>
      <c r="AS373" s="486">
        <v>1.427</v>
      </c>
      <c r="AT373" s="486"/>
      <c r="AU373" s="486"/>
      <c r="AV373" s="486"/>
      <c r="AW373" s="486"/>
      <c r="AX373" s="486"/>
      <c r="AY373" s="486"/>
      <c r="AZ373" s="486"/>
      <c r="BA373" s="486"/>
      <c r="BB373" s="486"/>
      <c r="BC373" s="486"/>
      <c r="BD373" s="486"/>
      <c r="BE373" s="486"/>
      <c r="BF373" s="486"/>
      <c r="BG373" s="486"/>
      <c r="BH373" s="486"/>
      <c r="BI373" s="486"/>
      <c r="BJ373" s="486"/>
      <c r="BK373" s="486"/>
      <c r="BL373" s="486"/>
    </row>
    <row r="374" spans="1:64">
      <c r="A374" s="486" t="s">
        <v>572</v>
      </c>
      <c r="B374" s="486" t="s">
        <v>71</v>
      </c>
      <c r="C374" s="486" t="s">
        <v>130</v>
      </c>
      <c r="D374" s="486" t="s">
        <v>131</v>
      </c>
      <c r="E374" s="486" t="s">
        <v>67</v>
      </c>
      <c r="F374" s="486">
        <v>2010</v>
      </c>
      <c r="G374" s="486"/>
      <c r="H374" s="486">
        <v>225</v>
      </c>
      <c r="I374" s="486">
        <v>0.1</v>
      </c>
      <c r="J374" s="486"/>
      <c r="K374" s="486"/>
      <c r="L374" s="486" t="s">
        <v>15</v>
      </c>
      <c r="M374" s="486">
        <v>96</v>
      </c>
      <c r="N374" s="486">
        <v>1</v>
      </c>
      <c r="O374" s="486">
        <v>1000</v>
      </c>
      <c r="P374" s="486">
        <v>25</v>
      </c>
      <c r="Q374" s="486">
        <v>47.4</v>
      </c>
      <c r="R374" s="486">
        <v>4.74</v>
      </c>
      <c r="S374" s="486">
        <v>59</v>
      </c>
      <c r="T374" s="486">
        <v>5.09</v>
      </c>
      <c r="U374" s="486">
        <v>3.1</v>
      </c>
      <c r="V374" s="486">
        <v>-222.8</v>
      </c>
      <c r="W374" s="486">
        <v>-0.45</v>
      </c>
      <c r="X374" s="486">
        <v>3000</v>
      </c>
      <c r="Y374" s="486">
        <v>5.5</v>
      </c>
      <c r="Z374" s="486">
        <v>700</v>
      </c>
      <c r="AA374" s="486">
        <v>0.73</v>
      </c>
      <c r="AB374" s="486"/>
      <c r="AC374" s="486"/>
      <c r="AD374" s="486"/>
      <c r="AE374" s="486"/>
      <c r="AF374" s="486"/>
      <c r="AG374" s="486"/>
      <c r="AH374" s="486"/>
      <c r="AI374" s="486">
        <v>1000</v>
      </c>
      <c r="AJ374" s="486">
        <v>4</v>
      </c>
      <c r="AK374" s="486">
        <v>-0.7</v>
      </c>
      <c r="AL374" s="486">
        <v>6.11</v>
      </c>
      <c r="AM374" s="486">
        <v>1602</v>
      </c>
      <c r="AN374" s="486">
        <v>1061</v>
      </c>
      <c r="AO374" s="486">
        <v>40</v>
      </c>
      <c r="AP374" s="486">
        <v>21</v>
      </c>
      <c r="AQ374" s="486">
        <v>1.7</v>
      </c>
      <c r="AR374" s="486">
        <v>148.6</v>
      </c>
      <c r="AS374" s="486">
        <v>1.427</v>
      </c>
      <c r="AT374" s="486"/>
      <c r="AU374" s="486"/>
      <c r="AV374" s="486"/>
      <c r="AW374" s="486"/>
      <c r="AX374" s="486"/>
      <c r="AY374" s="486"/>
      <c r="AZ374" s="486"/>
      <c r="BA374" s="486"/>
      <c r="BB374" s="486"/>
      <c r="BC374" s="486"/>
      <c r="BD374" s="486"/>
      <c r="BE374" s="486"/>
      <c r="BF374" s="486"/>
      <c r="BG374" s="486"/>
      <c r="BH374" s="486"/>
      <c r="BI374" s="486"/>
      <c r="BJ374" s="486"/>
      <c r="BK374" s="486"/>
      <c r="BL374" s="486"/>
    </row>
    <row r="375" spans="1:64">
      <c r="A375" s="486" t="s">
        <v>572</v>
      </c>
      <c r="B375" s="486" t="s">
        <v>71</v>
      </c>
      <c r="C375" s="486" t="s">
        <v>134</v>
      </c>
      <c r="D375" s="486" t="s">
        <v>135</v>
      </c>
      <c r="E375" s="486" t="s">
        <v>67</v>
      </c>
      <c r="F375" s="486">
        <v>2010</v>
      </c>
      <c r="G375" s="486"/>
      <c r="H375" s="486">
        <v>230</v>
      </c>
      <c r="I375" s="486">
        <v>0.1</v>
      </c>
      <c r="J375" s="486"/>
      <c r="K375" s="486"/>
      <c r="L375" s="486" t="s">
        <v>15</v>
      </c>
      <c r="M375" s="486">
        <v>96</v>
      </c>
      <c r="N375" s="486">
        <v>1</v>
      </c>
      <c r="O375" s="486">
        <v>1000</v>
      </c>
      <c r="P375" s="486">
        <v>25</v>
      </c>
      <c r="Q375" s="486">
        <v>47.5</v>
      </c>
      <c r="R375" s="486">
        <v>4.84</v>
      </c>
      <c r="S375" s="486">
        <v>59.1</v>
      </c>
      <c r="T375" s="486">
        <v>5.18</v>
      </c>
      <c r="U375" s="486">
        <v>3.1</v>
      </c>
      <c r="V375" s="486">
        <v>-224.31</v>
      </c>
      <c r="W375" s="486">
        <v>-0.45</v>
      </c>
      <c r="X375" s="486">
        <v>3000</v>
      </c>
      <c r="Y375" s="486">
        <v>5.5</v>
      </c>
      <c r="Z375" s="486">
        <v>700</v>
      </c>
      <c r="AA375" s="486">
        <v>0.68</v>
      </c>
      <c r="AB375" s="486"/>
      <c r="AC375" s="486"/>
      <c r="AD375" s="486"/>
      <c r="AE375" s="486"/>
      <c r="AF375" s="486"/>
      <c r="AG375" s="486"/>
      <c r="AH375" s="486"/>
      <c r="AI375" s="486">
        <v>1000</v>
      </c>
      <c r="AJ375" s="486">
        <v>4</v>
      </c>
      <c r="AK375" s="486">
        <v>-0.7</v>
      </c>
      <c r="AL375" s="486">
        <v>6.22</v>
      </c>
      <c r="AM375" s="486">
        <v>1602</v>
      </c>
      <c r="AN375" s="486">
        <v>1061</v>
      </c>
      <c r="AO375" s="486">
        <v>40</v>
      </c>
      <c r="AP375" s="486">
        <v>21</v>
      </c>
      <c r="AQ375" s="486">
        <v>1.7</v>
      </c>
      <c r="AR375" s="486">
        <v>148.6</v>
      </c>
      <c r="AS375" s="486">
        <v>1.427</v>
      </c>
      <c r="AT375" s="486"/>
      <c r="AU375" s="486"/>
      <c r="AV375" s="486"/>
      <c r="AW375" s="486"/>
      <c r="AX375" s="486"/>
      <c r="AY375" s="486"/>
      <c r="AZ375" s="486"/>
      <c r="BA375" s="486"/>
      <c r="BB375" s="486"/>
      <c r="BC375" s="486"/>
      <c r="BD375" s="486"/>
      <c r="BE375" s="486"/>
      <c r="BF375" s="486"/>
      <c r="BG375" s="486"/>
      <c r="BH375" s="486"/>
      <c r="BI375" s="486"/>
      <c r="BJ375" s="486"/>
      <c r="BK375" s="486"/>
      <c r="BL375" s="486"/>
    </row>
    <row r="376" spans="1:64">
      <c r="A376" s="486" t="s">
        <v>572</v>
      </c>
      <c r="B376" s="486" t="s">
        <v>71</v>
      </c>
      <c r="C376" s="486" t="s">
        <v>138</v>
      </c>
      <c r="D376" s="486" t="s">
        <v>139</v>
      </c>
      <c r="E376" s="486" t="s">
        <v>67</v>
      </c>
      <c r="F376" s="486">
        <v>2010</v>
      </c>
      <c r="G376" s="486"/>
      <c r="H376" s="486">
        <v>235</v>
      </c>
      <c r="I376" s="486">
        <v>0.1</v>
      </c>
      <c r="J376" s="486"/>
      <c r="K376" s="486"/>
      <c r="L376" s="486" t="s">
        <v>15</v>
      </c>
      <c r="M376" s="486">
        <v>96</v>
      </c>
      <c r="N376" s="486">
        <v>1</v>
      </c>
      <c r="O376" s="486">
        <v>1000</v>
      </c>
      <c r="P376" s="486">
        <v>25</v>
      </c>
      <c r="Q376" s="486">
        <v>47.7</v>
      </c>
      <c r="R376" s="486">
        <v>4.93</v>
      </c>
      <c r="S376" s="486">
        <v>59.2</v>
      </c>
      <c r="T376" s="486">
        <v>5.27</v>
      </c>
      <c r="U376" s="486">
        <v>3.2</v>
      </c>
      <c r="V376" s="486">
        <v>-225.59</v>
      </c>
      <c r="W376" s="486">
        <v>-0.45</v>
      </c>
      <c r="X376" s="486">
        <v>3000</v>
      </c>
      <c r="Y376" s="486">
        <v>5.5</v>
      </c>
      <c r="Z376" s="486">
        <v>700</v>
      </c>
      <c r="AA376" s="486">
        <v>0.64</v>
      </c>
      <c r="AB376" s="486"/>
      <c r="AC376" s="486"/>
      <c r="AD376" s="486"/>
      <c r="AE376" s="486"/>
      <c r="AF376" s="486"/>
      <c r="AG376" s="486"/>
      <c r="AH376" s="486"/>
      <c r="AI376" s="486">
        <v>1000</v>
      </c>
      <c r="AJ376" s="486">
        <v>4</v>
      </c>
      <c r="AK376" s="486">
        <v>-0.7</v>
      </c>
      <c r="AL376" s="486">
        <v>6.32</v>
      </c>
      <c r="AM376" s="486">
        <v>1602</v>
      </c>
      <c r="AN376" s="486">
        <v>1061</v>
      </c>
      <c r="AO376" s="486">
        <v>40</v>
      </c>
      <c r="AP376" s="486">
        <v>21</v>
      </c>
      <c r="AQ376" s="486">
        <v>1.7</v>
      </c>
      <c r="AR376" s="486">
        <v>148.6</v>
      </c>
      <c r="AS376" s="486">
        <v>1.427</v>
      </c>
      <c r="AT376" s="486"/>
      <c r="AU376" s="486"/>
      <c r="AV376" s="486"/>
      <c r="AW376" s="486"/>
      <c r="AX376" s="486"/>
      <c r="AY376" s="486"/>
      <c r="AZ376" s="486"/>
      <c r="BA376" s="486"/>
      <c r="BB376" s="486"/>
      <c r="BC376" s="486"/>
      <c r="BD376" s="486"/>
      <c r="BE376" s="486"/>
      <c r="BF376" s="486"/>
      <c r="BG376" s="486"/>
      <c r="BH376" s="486"/>
      <c r="BI376" s="486"/>
      <c r="BJ376" s="486"/>
      <c r="BK376" s="486"/>
      <c r="BL376" s="486"/>
    </row>
    <row r="377" spans="1:64">
      <c r="A377" s="486" t="s">
        <v>572</v>
      </c>
      <c r="B377" s="486" t="s">
        <v>71</v>
      </c>
      <c r="C377" s="486" t="s">
        <v>142</v>
      </c>
      <c r="D377" s="486" t="s">
        <v>143</v>
      </c>
      <c r="E377" s="486" t="s">
        <v>67</v>
      </c>
      <c r="F377" s="486">
        <v>2012</v>
      </c>
      <c r="G377" s="486"/>
      <c r="H377" s="486">
        <v>235</v>
      </c>
      <c r="I377" s="486">
        <v>0.1</v>
      </c>
      <c r="J377" s="486"/>
      <c r="K377" s="486"/>
      <c r="L377" s="486" t="s">
        <v>15</v>
      </c>
      <c r="M377" s="486">
        <v>60</v>
      </c>
      <c r="N377" s="486">
        <v>1</v>
      </c>
      <c r="O377" s="486">
        <v>1000</v>
      </c>
      <c r="P377" s="486">
        <v>25</v>
      </c>
      <c r="Q377" s="486">
        <v>30.1</v>
      </c>
      <c r="R377" s="486">
        <v>7.82</v>
      </c>
      <c r="S377" s="486">
        <v>37.200000000000003</v>
      </c>
      <c r="T377" s="486">
        <v>8.34</v>
      </c>
      <c r="U377" s="486">
        <v>5.8</v>
      </c>
      <c r="V377" s="486">
        <v>-146.04</v>
      </c>
      <c r="W377" s="486">
        <v>-0.45</v>
      </c>
      <c r="X377" s="486">
        <v>1200</v>
      </c>
      <c r="Y377" s="486">
        <v>5.5</v>
      </c>
      <c r="Z377" s="486">
        <v>300</v>
      </c>
      <c r="AA377" s="486">
        <v>0.23</v>
      </c>
      <c r="AB377" s="486"/>
      <c r="AC377" s="486"/>
      <c r="AD377" s="486"/>
      <c r="AE377" s="486"/>
      <c r="AF377" s="486"/>
      <c r="AG377" s="486"/>
      <c r="AH377" s="486"/>
      <c r="AI377" s="486">
        <v>1000</v>
      </c>
      <c r="AJ377" s="486">
        <v>3</v>
      </c>
      <c r="AK377" s="486">
        <v>-0.7</v>
      </c>
      <c r="AL377" s="486">
        <v>10.01</v>
      </c>
      <c r="AM377" s="486">
        <v>1638</v>
      </c>
      <c r="AN377" s="486">
        <v>982</v>
      </c>
      <c r="AO377" s="486">
        <v>40</v>
      </c>
      <c r="AP377" s="486">
        <v>20</v>
      </c>
      <c r="AQ377" s="486">
        <v>1.609</v>
      </c>
      <c r="AR377" s="486">
        <v>238.9</v>
      </c>
      <c r="AS377" s="486">
        <v>1.4330000000000001</v>
      </c>
      <c r="AT377" s="486"/>
      <c r="AU377" s="486"/>
      <c r="AV377" s="486"/>
      <c r="AW377" s="486"/>
      <c r="AX377" s="486"/>
      <c r="AY377" s="486"/>
      <c r="AZ377" s="486"/>
      <c r="BA377" s="486"/>
      <c r="BB377" s="486"/>
      <c r="BC377" s="486"/>
      <c r="BD377" s="486"/>
      <c r="BE377" s="486"/>
      <c r="BF377" s="486"/>
      <c r="BG377" s="486"/>
      <c r="BH377" s="486"/>
      <c r="BI377" s="486"/>
      <c r="BJ377" s="486"/>
      <c r="BK377" s="486"/>
      <c r="BL377" s="486"/>
    </row>
    <row r="378" spans="1:64">
      <c r="A378" s="486" t="s">
        <v>572</v>
      </c>
      <c r="B378" s="486" t="s">
        <v>71</v>
      </c>
      <c r="C378" s="486" t="s">
        <v>146</v>
      </c>
      <c r="D378" s="486" t="s">
        <v>147</v>
      </c>
      <c r="E378" s="486" t="s">
        <v>67</v>
      </c>
      <c r="F378" s="486">
        <v>2010</v>
      </c>
      <c r="G378" s="486"/>
      <c r="H378" s="486">
        <v>240</v>
      </c>
      <c r="I378" s="486">
        <v>0.1</v>
      </c>
      <c r="J378" s="486"/>
      <c r="K378" s="486"/>
      <c r="L378" s="486" t="s">
        <v>15</v>
      </c>
      <c r="M378" s="486">
        <v>60</v>
      </c>
      <c r="N378" s="486">
        <v>1</v>
      </c>
      <c r="O378" s="486">
        <v>1000</v>
      </c>
      <c r="P378" s="486">
        <v>25</v>
      </c>
      <c r="Q378" s="486">
        <v>30.2</v>
      </c>
      <c r="R378" s="486">
        <v>7.95</v>
      </c>
      <c r="S378" s="486">
        <v>37.299999999999997</v>
      </c>
      <c r="T378" s="486">
        <v>8.4600000000000009</v>
      </c>
      <c r="U378" s="486">
        <v>5.0999999999999996</v>
      </c>
      <c r="V378" s="486">
        <v>-145.01</v>
      </c>
      <c r="W378" s="486">
        <v>-0.45</v>
      </c>
      <c r="X378" s="486">
        <v>1200</v>
      </c>
      <c r="Y378" s="486">
        <v>5.5</v>
      </c>
      <c r="Z378" s="486">
        <v>300</v>
      </c>
      <c r="AA378" s="486">
        <v>0.22</v>
      </c>
      <c r="AB378" s="486"/>
      <c r="AC378" s="486"/>
      <c r="AD378" s="486"/>
      <c r="AE378" s="486"/>
      <c r="AF378" s="486"/>
      <c r="AG378" s="486"/>
      <c r="AH378" s="486"/>
      <c r="AI378" s="486">
        <v>1000</v>
      </c>
      <c r="AJ378" s="486">
        <v>3</v>
      </c>
      <c r="AK378" s="486">
        <v>-0.7</v>
      </c>
      <c r="AL378" s="486">
        <v>10.15</v>
      </c>
      <c r="AM378" s="486">
        <v>1638</v>
      </c>
      <c r="AN378" s="486">
        <v>982</v>
      </c>
      <c r="AO378" s="486">
        <v>40</v>
      </c>
      <c r="AP378" s="486">
        <v>19.2</v>
      </c>
      <c r="AQ378" s="486">
        <v>1.609</v>
      </c>
      <c r="AR378" s="486">
        <v>238.9</v>
      </c>
      <c r="AS378" s="486">
        <v>1.4330000000000001</v>
      </c>
      <c r="AT378" s="486"/>
      <c r="AU378" s="486"/>
      <c r="AV378" s="486"/>
      <c r="AW378" s="486"/>
      <c r="AX378" s="486"/>
      <c r="AY378" s="486"/>
      <c r="AZ378" s="486"/>
      <c r="BA378" s="486"/>
      <c r="BB378" s="486"/>
      <c r="BC378" s="486"/>
      <c r="BD378" s="486"/>
      <c r="BE378" s="486"/>
      <c r="BF378" s="486"/>
      <c r="BG378" s="486"/>
      <c r="BH378" s="486"/>
      <c r="BI378" s="486"/>
      <c r="BJ378" s="486"/>
      <c r="BK378" s="486"/>
      <c r="BL378" s="486"/>
    </row>
    <row r="379" spans="1:64">
      <c r="A379" s="486" t="s">
        <v>572</v>
      </c>
      <c r="B379" s="486" t="s">
        <v>71</v>
      </c>
      <c r="C379" s="486" t="s">
        <v>148</v>
      </c>
      <c r="D379" s="486" t="s">
        <v>149</v>
      </c>
      <c r="E379" s="486" t="s">
        <v>67</v>
      </c>
      <c r="F379" s="486">
        <v>2012</v>
      </c>
      <c r="G379" s="486"/>
      <c r="H379" s="486">
        <v>240</v>
      </c>
      <c r="I379" s="486">
        <v>0.1</v>
      </c>
      <c r="J379" s="486"/>
      <c r="K379" s="486"/>
      <c r="L379" s="486" t="s">
        <v>15</v>
      </c>
      <c r="M379" s="486">
        <v>60</v>
      </c>
      <c r="N379" s="486">
        <v>1</v>
      </c>
      <c r="O379" s="486">
        <v>1000</v>
      </c>
      <c r="P379" s="486">
        <v>25</v>
      </c>
      <c r="Q379" s="486">
        <v>30.2</v>
      </c>
      <c r="R379" s="486">
        <v>7.95</v>
      </c>
      <c r="S379" s="486">
        <v>37.299999999999997</v>
      </c>
      <c r="T379" s="486">
        <v>8.4600000000000009</v>
      </c>
      <c r="U379" s="486">
        <v>5.0999999999999996</v>
      </c>
      <c r="V379" s="486">
        <v>-143.87</v>
      </c>
      <c r="W379" s="486">
        <v>-0.45</v>
      </c>
      <c r="X379" s="486">
        <v>1200</v>
      </c>
      <c r="Y379" s="486">
        <v>5.5</v>
      </c>
      <c r="Z379" s="486">
        <v>300</v>
      </c>
      <c r="AA379" s="486">
        <v>0.22</v>
      </c>
      <c r="AB379" s="486"/>
      <c r="AC379" s="486"/>
      <c r="AD379" s="486"/>
      <c r="AE379" s="486"/>
      <c r="AF379" s="486"/>
      <c r="AG379" s="486"/>
      <c r="AH379" s="486"/>
      <c r="AI379" s="486">
        <v>1000</v>
      </c>
      <c r="AJ379" s="486">
        <v>3</v>
      </c>
      <c r="AK379" s="486">
        <v>-0.7</v>
      </c>
      <c r="AL379" s="486">
        <v>10.15</v>
      </c>
      <c r="AM379" s="486">
        <v>1638</v>
      </c>
      <c r="AN379" s="486">
        <v>982</v>
      </c>
      <c r="AO379" s="486">
        <v>40</v>
      </c>
      <c r="AP379" s="486">
        <v>20</v>
      </c>
      <c r="AQ379" s="486">
        <v>1.609</v>
      </c>
      <c r="AR379" s="486">
        <v>238.9</v>
      </c>
      <c r="AS379" s="486">
        <v>1.4330000000000001</v>
      </c>
      <c r="AT379" s="486"/>
      <c r="AU379" s="486"/>
      <c r="AV379" s="486"/>
      <c r="AW379" s="486"/>
      <c r="AX379" s="486"/>
      <c r="AY379" s="486"/>
      <c r="AZ379" s="486"/>
      <c r="BA379" s="486"/>
      <c r="BB379" s="486"/>
      <c r="BC379" s="486"/>
      <c r="BD379" s="486"/>
      <c r="BE379" s="486"/>
      <c r="BF379" s="486"/>
      <c r="BG379" s="486"/>
      <c r="BH379" s="486"/>
      <c r="BI379" s="486"/>
      <c r="BJ379" s="486"/>
      <c r="BK379" s="486"/>
      <c r="BL379" s="486"/>
    </row>
    <row r="380" spans="1:64">
      <c r="A380" s="486" t="s">
        <v>572</v>
      </c>
      <c r="B380" s="486" t="s">
        <v>71</v>
      </c>
      <c r="C380" s="486" t="s">
        <v>150</v>
      </c>
      <c r="D380" s="486" t="s">
        <v>151</v>
      </c>
      <c r="E380" s="486" t="s">
        <v>67</v>
      </c>
      <c r="F380" s="486">
        <v>2010</v>
      </c>
      <c r="G380" s="486"/>
      <c r="H380" s="486">
        <v>245</v>
      </c>
      <c r="I380" s="486">
        <v>0.1</v>
      </c>
      <c r="J380" s="486"/>
      <c r="K380" s="486"/>
      <c r="L380" s="486" t="s">
        <v>15</v>
      </c>
      <c r="M380" s="486">
        <v>60</v>
      </c>
      <c r="N380" s="486">
        <v>1</v>
      </c>
      <c r="O380" s="486">
        <v>1000</v>
      </c>
      <c r="P380" s="486">
        <v>25</v>
      </c>
      <c r="Q380" s="486">
        <v>30.3</v>
      </c>
      <c r="R380" s="486">
        <v>8.09</v>
      </c>
      <c r="S380" s="486">
        <v>37.4</v>
      </c>
      <c r="T380" s="486">
        <v>8.61</v>
      </c>
      <c r="U380" s="486">
        <v>5.2</v>
      </c>
      <c r="V380" s="486">
        <v>-145.54</v>
      </c>
      <c r="W380" s="486">
        <v>-0.45</v>
      </c>
      <c r="X380" s="486">
        <v>1200</v>
      </c>
      <c r="Y380" s="486">
        <v>5.5</v>
      </c>
      <c r="Z380" s="486">
        <v>300</v>
      </c>
      <c r="AA380" s="486">
        <v>0.22</v>
      </c>
      <c r="AB380" s="486"/>
      <c r="AC380" s="486"/>
      <c r="AD380" s="486"/>
      <c r="AE380" s="486"/>
      <c r="AF380" s="486"/>
      <c r="AG380" s="486"/>
      <c r="AH380" s="486"/>
      <c r="AI380" s="486">
        <v>1000</v>
      </c>
      <c r="AJ380" s="486">
        <v>3</v>
      </c>
      <c r="AK380" s="486">
        <v>-0.7</v>
      </c>
      <c r="AL380" s="486">
        <v>10.33</v>
      </c>
      <c r="AM380" s="486">
        <v>1638</v>
      </c>
      <c r="AN380" s="486">
        <v>982</v>
      </c>
      <c r="AO380" s="486">
        <v>40</v>
      </c>
      <c r="AP380" s="486">
        <v>19.2</v>
      </c>
      <c r="AQ380" s="486">
        <v>1.609</v>
      </c>
      <c r="AR380" s="486">
        <v>238.9</v>
      </c>
      <c r="AS380" s="486">
        <v>1.4330000000000001</v>
      </c>
      <c r="AT380" s="486"/>
      <c r="AU380" s="486"/>
      <c r="AV380" s="486"/>
      <c r="AW380" s="486"/>
      <c r="AX380" s="486"/>
      <c r="AY380" s="486"/>
      <c r="AZ380" s="486"/>
      <c r="BA380" s="486"/>
      <c r="BB380" s="486"/>
      <c r="BC380" s="486"/>
      <c r="BD380" s="486"/>
      <c r="BE380" s="486"/>
      <c r="BF380" s="486"/>
      <c r="BG380" s="486"/>
      <c r="BH380" s="486"/>
      <c r="BI380" s="486"/>
      <c r="BJ380" s="486"/>
      <c r="BK380" s="486"/>
      <c r="BL380" s="486"/>
    </row>
    <row r="381" spans="1:64">
      <c r="A381" s="486" t="s">
        <v>572</v>
      </c>
      <c r="B381" s="486" t="s">
        <v>71</v>
      </c>
      <c r="C381" s="486" t="s">
        <v>152</v>
      </c>
      <c r="D381" s="486" t="s">
        <v>153</v>
      </c>
      <c r="E381" s="486" t="s">
        <v>67</v>
      </c>
      <c r="F381" s="486">
        <v>2012</v>
      </c>
      <c r="G381" s="486"/>
      <c r="H381" s="486">
        <v>245</v>
      </c>
      <c r="I381" s="486">
        <v>0.1</v>
      </c>
      <c r="J381" s="486"/>
      <c r="K381" s="486"/>
      <c r="L381" s="486" t="s">
        <v>15</v>
      </c>
      <c r="M381" s="486">
        <v>60</v>
      </c>
      <c r="N381" s="486">
        <v>1</v>
      </c>
      <c r="O381" s="486">
        <v>1000</v>
      </c>
      <c r="P381" s="486">
        <v>25</v>
      </c>
      <c r="Q381" s="486">
        <v>30.3</v>
      </c>
      <c r="R381" s="486">
        <v>8.09</v>
      </c>
      <c r="S381" s="486">
        <v>37.4</v>
      </c>
      <c r="T381" s="486">
        <v>8.61</v>
      </c>
      <c r="U381" s="486">
        <v>6</v>
      </c>
      <c r="V381" s="486">
        <v>-147.63999999999999</v>
      </c>
      <c r="W381" s="486">
        <v>-0.45</v>
      </c>
      <c r="X381" s="486">
        <v>1200</v>
      </c>
      <c r="Y381" s="486">
        <v>5.5</v>
      </c>
      <c r="Z381" s="486">
        <v>300</v>
      </c>
      <c r="AA381" s="486">
        <v>0.22</v>
      </c>
      <c r="AB381" s="486"/>
      <c r="AC381" s="486"/>
      <c r="AD381" s="486"/>
      <c r="AE381" s="486"/>
      <c r="AF381" s="486"/>
      <c r="AG381" s="486"/>
      <c r="AH381" s="486"/>
      <c r="AI381" s="486">
        <v>1000</v>
      </c>
      <c r="AJ381" s="486">
        <v>3</v>
      </c>
      <c r="AK381" s="486">
        <v>-0.7</v>
      </c>
      <c r="AL381" s="486">
        <v>10.33</v>
      </c>
      <c r="AM381" s="486">
        <v>1638</v>
      </c>
      <c r="AN381" s="486">
        <v>982</v>
      </c>
      <c r="AO381" s="486">
        <v>40</v>
      </c>
      <c r="AP381" s="486">
        <v>20</v>
      </c>
      <c r="AQ381" s="486">
        <v>1.609</v>
      </c>
      <c r="AR381" s="486">
        <v>238.9</v>
      </c>
      <c r="AS381" s="486">
        <v>1.4330000000000001</v>
      </c>
      <c r="AT381" s="486"/>
      <c r="AU381" s="486"/>
      <c r="AV381" s="486"/>
      <c r="AW381" s="486"/>
      <c r="AX381" s="486"/>
      <c r="AY381" s="486"/>
      <c r="AZ381" s="486"/>
      <c r="BA381" s="486"/>
      <c r="BB381" s="486"/>
      <c r="BC381" s="486"/>
      <c r="BD381" s="486"/>
      <c r="BE381" s="486"/>
      <c r="BF381" s="486"/>
      <c r="BG381" s="486"/>
      <c r="BH381" s="486"/>
      <c r="BI381" s="486"/>
      <c r="BJ381" s="486"/>
      <c r="BK381" s="486"/>
      <c r="BL381" s="486"/>
    </row>
    <row r="382" spans="1:64">
      <c r="A382" s="486" t="s">
        <v>572</v>
      </c>
      <c r="B382" s="486" t="s">
        <v>71</v>
      </c>
      <c r="C382" s="486" t="s">
        <v>154</v>
      </c>
      <c r="D382" s="486" t="s">
        <v>155</v>
      </c>
      <c r="E382" s="486" t="s">
        <v>67</v>
      </c>
      <c r="F382" s="486">
        <v>2010</v>
      </c>
      <c r="G382" s="486"/>
      <c r="H382" s="486">
        <v>250</v>
      </c>
      <c r="I382" s="486">
        <v>0.1</v>
      </c>
      <c r="J382" s="486"/>
      <c r="K382" s="486"/>
      <c r="L382" s="486" t="s">
        <v>15</v>
      </c>
      <c r="M382" s="486">
        <v>60</v>
      </c>
      <c r="N382" s="486">
        <v>1</v>
      </c>
      <c r="O382" s="486">
        <v>1000</v>
      </c>
      <c r="P382" s="486">
        <v>25</v>
      </c>
      <c r="Q382" s="486">
        <v>30.4</v>
      </c>
      <c r="R382" s="486">
        <v>8.2200000000000006</v>
      </c>
      <c r="S382" s="486">
        <v>37.5</v>
      </c>
      <c r="T382" s="486">
        <v>8.74</v>
      </c>
      <c r="U382" s="486">
        <v>5.2</v>
      </c>
      <c r="V382" s="486">
        <v>-146</v>
      </c>
      <c r="W382" s="486">
        <v>-0.45</v>
      </c>
      <c r="X382" s="486">
        <v>1200</v>
      </c>
      <c r="Y382" s="486">
        <v>5.5</v>
      </c>
      <c r="Z382" s="486">
        <v>300</v>
      </c>
      <c r="AA382" s="486">
        <v>0.21</v>
      </c>
      <c r="AB382" s="486"/>
      <c r="AC382" s="486"/>
      <c r="AD382" s="486"/>
      <c r="AE382" s="486"/>
      <c r="AF382" s="486"/>
      <c r="AG382" s="486"/>
      <c r="AH382" s="486"/>
      <c r="AI382" s="486">
        <v>1000</v>
      </c>
      <c r="AJ382" s="486">
        <v>3</v>
      </c>
      <c r="AK382" s="486">
        <v>-0.7</v>
      </c>
      <c r="AL382" s="486">
        <v>10.49</v>
      </c>
      <c r="AM382" s="486">
        <v>1638</v>
      </c>
      <c r="AN382" s="486">
        <v>982</v>
      </c>
      <c r="AO382" s="486">
        <v>40</v>
      </c>
      <c r="AP382" s="486">
        <v>19.2</v>
      </c>
      <c r="AQ382" s="486">
        <v>1.609</v>
      </c>
      <c r="AR382" s="486">
        <v>238.9</v>
      </c>
      <c r="AS382" s="486">
        <v>1.4330000000000001</v>
      </c>
      <c r="AT382" s="486"/>
      <c r="AU382" s="486"/>
      <c r="AV382" s="486"/>
      <c r="AW382" s="486"/>
      <c r="AX382" s="486"/>
      <c r="AY382" s="486"/>
      <c r="AZ382" s="486"/>
      <c r="BA382" s="486"/>
      <c r="BB382" s="486"/>
      <c r="BC382" s="486"/>
      <c r="BD382" s="486"/>
      <c r="BE382" s="486"/>
      <c r="BF382" s="486"/>
      <c r="BG382" s="486"/>
      <c r="BH382" s="486"/>
      <c r="BI382" s="486"/>
      <c r="BJ382" s="486"/>
      <c r="BK382" s="486"/>
      <c r="BL382" s="486"/>
    </row>
    <row r="383" spans="1:64">
      <c r="A383" s="486" t="s">
        <v>572</v>
      </c>
      <c r="B383" s="486" t="s">
        <v>71</v>
      </c>
      <c r="C383" s="486" t="s">
        <v>156</v>
      </c>
      <c r="D383" s="486" t="s">
        <v>157</v>
      </c>
      <c r="E383" s="486" t="s">
        <v>67</v>
      </c>
      <c r="F383" s="486">
        <v>2012</v>
      </c>
      <c r="G383" s="486"/>
      <c r="H383" s="486">
        <v>250</v>
      </c>
      <c r="I383" s="486">
        <v>0.1</v>
      </c>
      <c r="J383" s="486"/>
      <c r="K383" s="486"/>
      <c r="L383" s="486" t="s">
        <v>15</v>
      </c>
      <c r="M383" s="486">
        <v>60</v>
      </c>
      <c r="N383" s="486">
        <v>1</v>
      </c>
      <c r="O383" s="486">
        <v>1000</v>
      </c>
      <c r="P383" s="486">
        <v>25</v>
      </c>
      <c r="Q383" s="486">
        <v>30.4</v>
      </c>
      <c r="R383" s="486">
        <v>8.2200000000000006</v>
      </c>
      <c r="S383" s="486">
        <v>37.5</v>
      </c>
      <c r="T383" s="486">
        <v>8.74</v>
      </c>
      <c r="U383" s="486">
        <v>6.1</v>
      </c>
      <c r="V383" s="486">
        <v>-148.44</v>
      </c>
      <c r="W383" s="486">
        <v>-0.45</v>
      </c>
      <c r="X383" s="486">
        <v>1200</v>
      </c>
      <c r="Y383" s="486">
        <v>5.5</v>
      </c>
      <c r="Z383" s="486">
        <v>300</v>
      </c>
      <c r="AA383" s="486">
        <v>0.21</v>
      </c>
      <c r="AB383" s="486"/>
      <c r="AC383" s="486"/>
      <c r="AD383" s="486"/>
      <c r="AE383" s="486"/>
      <c r="AF383" s="486"/>
      <c r="AG383" s="486"/>
      <c r="AH383" s="486"/>
      <c r="AI383" s="486">
        <v>1000</v>
      </c>
      <c r="AJ383" s="486">
        <v>3</v>
      </c>
      <c r="AK383" s="486">
        <v>-0.7</v>
      </c>
      <c r="AL383" s="486">
        <v>10.49</v>
      </c>
      <c r="AM383" s="486">
        <v>1638</v>
      </c>
      <c r="AN383" s="486">
        <v>982</v>
      </c>
      <c r="AO383" s="486">
        <v>40</v>
      </c>
      <c r="AP383" s="486">
        <v>20</v>
      </c>
      <c r="AQ383" s="486">
        <v>1.609</v>
      </c>
      <c r="AR383" s="486">
        <v>238.9</v>
      </c>
      <c r="AS383" s="486">
        <v>1.4330000000000001</v>
      </c>
      <c r="AT383" s="486"/>
      <c r="AU383" s="486"/>
      <c r="AV383" s="486"/>
      <c r="AW383" s="486"/>
      <c r="AX383" s="486"/>
      <c r="AY383" s="486"/>
      <c r="AZ383" s="486"/>
      <c r="BA383" s="486"/>
      <c r="BB383" s="486"/>
      <c r="BC383" s="486"/>
      <c r="BD383" s="486"/>
      <c r="BE383" s="486"/>
      <c r="BF383" s="486"/>
      <c r="BG383" s="486"/>
      <c r="BH383" s="486"/>
      <c r="BI383" s="486"/>
      <c r="BJ383" s="486"/>
      <c r="BK383" s="486"/>
      <c r="BL383" s="486"/>
    </row>
    <row r="384" spans="1:64">
      <c r="A384" s="486" t="s">
        <v>572</v>
      </c>
      <c r="B384" s="486" t="s">
        <v>71</v>
      </c>
      <c r="C384" s="486" t="s">
        <v>158</v>
      </c>
      <c r="D384" s="486" t="s">
        <v>159</v>
      </c>
      <c r="E384" s="486" t="s">
        <v>67</v>
      </c>
      <c r="F384" s="486">
        <v>2012</v>
      </c>
      <c r="G384" s="486"/>
      <c r="H384" s="486">
        <v>255</v>
      </c>
      <c r="I384" s="486">
        <v>0.1</v>
      </c>
      <c r="J384" s="486"/>
      <c r="K384" s="486"/>
      <c r="L384" s="486" t="s">
        <v>15</v>
      </c>
      <c r="M384" s="486">
        <v>60</v>
      </c>
      <c r="N384" s="486">
        <v>1</v>
      </c>
      <c r="O384" s="486">
        <v>1000</v>
      </c>
      <c r="P384" s="486">
        <v>25</v>
      </c>
      <c r="Q384" s="486">
        <v>30.5</v>
      </c>
      <c r="R384" s="486">
        <v>8.35</v>
      </c>
      <c r="S384" s="486">
        <v>37.700000000000003</v>
      </c>
      <c r="T384" s="486">
        <v>8.8699999999999992</v>
      </c>
      <c r="U384" s="486">
        <v>6.2</v>
      </c>
      <c r="V384" s="486">
        <v>-149.24</v>
      </c>
      <c r="W384" s="486">
        <v>-0.45</v>
      </c>
      <c r="X384" s="486">
        <v>2000</v>
      </c>
      <c r="Y384" s="486">
        <v>5.5</v>
      </c>
      <c r="Z384" s="486">
        <v>300</v>
      </c>
      <c r="AA384" s="486">
        <v>0.22</v>
      </c>
      <c r="AB384" s="486"/>
      <c r="AC384" s="486"/>
      <c r="AD384" s="486"/>
      <c r="AE384" s="486"/>
      <c r="AF384" s="486"/>
      <c r="AG384" s="486"/>
      <c r="AH384" s="486"/>
      <c r="AI384" s="486">
        <v>1000</v>
      </c>
      <c r="AJ384" s="486">
        <v>3</v>
      </c>
      <c r="AK384" s="486">
        <v>-0.7</v>
      </c>
      <c r="AL384" s="486">
        <v>10.65</v>
      </c>
      <c r="AM384" s="486">
        <v>1638</v>
      </c>
      <c r="AN384" s="486">
        <v>982</v>
      </c>
      <c r="AO384" s="486">
        <v>40</v>
      </c>
      <c r="AP384" s="486">
        <v>20</v>
      </c>
      <c r="AQ384" s="486">
        <v>1.609</v>
      </c>
      <c r="AR384" s="486">
        <v>238.9</v>
      </c>
      <c r="AS384" s="486">
        <v>1.4330000000000001</v>
      </c>
      <c r="AT384" s="486"/>
      <c r="AU384" s="486"/>
      <c r="AV384" s="486"/>
      <c r="AW384" s="486"/>
      <c r="AX384" s="486"/>
      <c r="AY384" s="486"/>
      <c r="AZ384" s="486"/>
      <c r="BA384" s="486"/>
      <c r="BB384" s="486"/>
      <c r="BC384" s="486"/>
      <c r="BD384" s="486"/>
      <c r="BE384" s="486"/>
      <c r="BF384" s="486"/>
      <c r="BG384" s="486"/>
      <c r="BH384" s="486"/>
      <c r="BI384" s="486"/>
      <c r="BJ384" s="486"/>
      <c r="BK384" s="486"/>
      <c r="BL384" s="486"/>
    </row>
    <row r="385" spans="1:64">
      <c r="A385" s="486" t="s">
        <v>572</v>
      </c>
      <c r="B385" s="486" t="s">
        <v>71</v>
      </c>
      <c r="C385" s="486" t="s">
        <v>160</v>
      </c>
      <c r="D385" s="486" t="s">
        <v>161</v>
      </c>
      <c r="E385" s="486" t="s">
        <v>67</v>
      </c>
      <c r="F385" s="486">
        <v>2012</v>
      </c>
      <c r="G385" s="486"/>
      <c r="H385" s="486">
        <v>255</v>
      </c>
      <c r="I385" s="486">
        <v>0.1</v>
      </c>
      <c r="J385" s="486"/>
      <c r="K385" s="486"/>
      <c r="L385" s="486" t="s">
        <v>15</v>
      </c>
      <c r="M385" s="486">
        <v>96</v>
      </c>
      <c r="N385" s="486">
        <v>1</v>
      </c>
      <c r="O385" s="486">
        <v>1000</v>
      </c>
      <c r="P385" s="486">
        <v>25</v>
      </c>
      <c r="Q385" s="486">
        <v>49</v>
      </c>
      <c r="R385" s="486">
        <v>5.21</v>
      </c>
      <c r="S385" s="486">
        <v>59.8</v>
      </c>
      <c r="T385" s="486">
        <v>5.55</v>
      </c>
      <c r="U385" s="486">
        <v>3.3</v>
      </c>
      <c r="V385" s="486">
        <v>-234.58</v>
      </c>
      <c r="W385" s="486">
        <v>-0.45</v>
      </c>
      <c r="X385" s="486">
        <v>3000</v>
      </c>
      <c r="Y385" s="486">
        <v>5.5</v>
      </c>
      <c r="Z385" s="486">
        <v>700</v>
      </c>
      <c r="AA385" s="486">
        <v>0.44</v>
      </c>
      <c r="AB385" s="486"/>
      <c r="AC385" s="486"/>
      <c r="AD385" s="486"/>
      <c r="AE385" s="486"/>
      <c r="AF385" s="486"/>
      <c r="AG385" s="486"/>
      <c r="AH385" s="486"/>
      <c r="AI385" s="486">
        <v>1000</v>
      </c>
      <c r="AJ385" s="486">
        <v>4</v>
      </c>
      <c r="AK385" s="486">
        <v>-0.7</v>
      </c>
      <c r="AL385" s="486">
        <v>6.59</v>
      </c>
      <c r="AM385" s="486">
        <v>1602</v>
      </c>
      <c r="AN385" s="486">
        <v>1061</v>
      </c>
      <c r="AO385" s="486">
        <v>40</v>
      </c>
      <c r="AP385" s="486">
        <v>21</v>
      </c>
      <c r="AQ385" s="486">
        <v>1.7</v>
      </c>
      <c r="AR385" s="486">
        <v>148.6</v>
      </c>
      <c r="AS385" s="486">
        <v>1.427</v>
      </c>
      <c r="AT385" s="486"/>
      <c r="AU385" s="486"/>
      <c r="AV385" s="486"/>
      <c r="AW385" s="486"/>
      <c r="AX385" s="486"/>
      <c r="AY385" s="486"/>
      <c r="AZ385" s="486"/>
      <c r="BA385" s="486"/>
      <c r="BB385" s="486"/>
      <c r="BC385" s="486"/>
      <c r="BD385" s="486"/>
      <c r="BE385" s="486"/>
      <c r="BF385" s="486"/>
      <c r="BG385" s="486"/>
      <c r="BH385" s="486"/>
      <c r="BI385" s="486"/>
      <c r="BJ385" s="486"/>
      <c r="BK385" s="486"/>
      <c r="BL385" s="486"/>
    </row>
    <row r="386" spans="1:64">
      <c r="A386" s="486" t="s">
        <v>572</v>
      </c>
      <c r="B386" s="486" t="s">
        <v>71</v>
      </c>
      <c r="C386" s="486" t="s">
        <v>162</v>
      </c>
      <c r="D386" s="486" t="s">
        <v>163</v>
      </c>
      <c r="E386" s="486" t="s">
        <v>67</v>
      </c>
      <c r="F386" s="486">
        <v>2011</v>
      </c>
      <c r="G386" s="486"/>
      <c r="H386" s="486">
        <v>255</v>
      </c>
      <c r="I386" s="486">
        <v>0.1</v>
      </c>
      <c r="J386" s="486"/>
      <c r="K386" s="486"/>
      <c r="L386" s="486" t="s">
        <v>15</v>
      </c>
      <c r="M386" s="486">
        <v>60</v>
      </c>
      <c r="N386" s="486">
        <v>1</v>
      </c>
      <c r="O386" s="486">
        <v>1000</v>
      </c>
      <c r="P386" s="486">
        <v>25</v>
      </c>
      <c r="Q386" s="486">
        <v>30.5</v>
      </c>
      <c r="R386" s="486">
        <v>8.35</v>
      </c>
      <c r="S386" s="486">
        <v>37.700000000000003</v>
      </c>
      <c r="T386" s="486">
        <v>8.8699999999999992</v>
      </c>
      <c r="U386" s="486">
        <v>5.3</v>
      </c>
      <c r="V386" s="486">
        <v>-145.69999999999999</v>
      </c>
      <c r="W386" s="486">
        <v>-0.45</v>
      </c>
      <c r="X386" s="486">
        <v>1200</v>
      </c>
      <c r="Y386" s="486">
        <v>5.5</v>
      </c>
      <c r="Z386" s="486">
        <v>300</v>
      </c>
      <c r="AA386" s="486">
        <v>0.22</v>
      </c>
      <c r="AB386" s="486"/>
      <c r="AC386" s="486"/>
      <c r="AD386" s="486"/>
      <c r="AE386" s="486"/>
      <c r="AF386" s="486"/>
      <c r="AG386" s="486"/>
      <c r="AH386" s="486"/>
      <c r="AI386" s="486">
        <v>1000</v>
      </c>
      <c r="AJ386" s="486">
        <v>3</v>
      </c>
      <c r="AK386" s="486">
        <v>-0.7</v>
      </c>
      <c r="AL386" s="486">
        <v>3.92</v>
      </c>
      <c r="AM386" s="486">
        <v>1638</v>
      </c>
      <c r="AN386" s="486">
        <v>982</v>
      </c>
      <c r="AO386" s="486">
        <v>40</v>
      </c>
      <c r="AP386" s="486">
        <v>19.2</v>
      </c>
      <c r="AQ386" s="486">
        <v>1.609</v>
      </c>
      <c r="AR386" s="486">
        <v>238.9</v>
      </c>
      <c r="AS386" s="486">
        <v>1.4330000000000001</v>
      </c>
      <c r="AT386" s="486"/>
      <c r="AU386" s="486"/>
      <c r="AV386" s="486"/>
      <c r="AW386" s="486"/>
      <c r="AX386" s="486"/>
      <c r="AY386" s="486"/>
      <c r="AZ386" s="486"/>
      <c r="BA386" s="486"/>
      <c r="BB386" s="486"/>
      <c r="BC386" s="486"/>
      <c r="BD386" s="486"/>
      <c r="BE386" s="486"/>
      <c r="BF386" s="486"/>
      <c r="BG386" s="486"/>
      <c r="BH386" s="486"/>
      <c r="BI386" s="486"/>
      <c r="BJ386" s="486"/>
      <c r="BK386" s="486"/>
      <c r="BL386" s="486"/>
    </row>
    <row r="387" spans="1:64">
      <c r="A387" s="486" t="s">
        <v>572</v>
      </c>
      <c r="B387" s="486" t="s">
        <v>71</v>
      </c>
      <c r="C387" s="486" t="s">
        <v>164</v>
      </c>
      <c r="D387" s="486" t="s">
        <v>165</v>
      </c>
      <c r="E387" s="486" t="s">
        <v>67</v>
      </c>
      <c r="F387" s="486">
        <v>2012</v>
      </c>
      <c r="G387" s="486"/>
      <c r="H387" s="486">
        <v>260</v>
      </c>
      <c r="I387" s="486">
        <v>0.1</v>
      </c>
      <c r="J387" s="486"/>
      <c r="K387" s="486"/>
      <c r="L387" s="486" t="s">
        <v>15</v>
      </c>
      <c r="M387" s="486">
        <v>60</v>
      </c>
      <c r="N387" s="486">
        <v>1</v>
      </c>
      <c r="O387" s="486">
        <v>1000</v>
      </c>
      <c r="P387" s="486">
        <v>25</v>
      </c>
      <c r="Q387" s="486">
        <v>30.7</v>
      </c>
      <c r="R387" s="486">
        <v>8.48</v>
      </c>
      <c r="S387" s="486">
        <v>37.799999999999997</v>
      </c>
      <c r="T387" s="486">
        <v>8.99</v>
      </c>
      <c r="U387" s="486">
        <v>6.3</v>
      </c>
      <c r="V387" s="486">
        <v>-150.91999999999999</v>
      </c>
      <c r="W387" s="486">
        <v>-0.45</v>
      </c>
      <c r="X387" s="486">
        <v>1200</v>
      </c>
      <c r="Y387" s="486">
        <v>5.5</v>
      </c>
      <c r="Z387" s="486">
        <v>300</v>
      </c>
      <c r="AA387" s="486">
        <v>0.19</v>
      </c>
      <c r="AB387" s="486"/>
      <c r="AC387" s="486"/>
      <c r="AD387" s="486"/>
      <c r="AE387" s="486"/>
      <c r="AF387" s="486"/>
      <c r="AG387" s="486"/>
      <c r="AH387" s="486"/>
      <c r="AI387" s="486">
        <v>1000</v>
      </c>
      <c r="AJ387" s="486">
        <v>3</v>
      </c>
      <c r="AK387" s="486">
        <v>-0.7</v>
      </c>
      <c r="AL387" s="486">
        <v>10.94</v>
      </c>
      <c r="AM387" s="486">
        <v>1638</v>
      </c>
      <c r="AN387" s="486">
        <v>982</v>
      </c>
      <c r="AO387" s="486">
        <v>40</v>
      </c>
      <c r="AP387" s="486">
        <v>20</v>
      </c>
      <c r="AQ387" s="486">
        <v>1.609</v>
      </c>
      <c r="AR387" s="486">
        <v>238.9</v>
      </c>
      <c r="AS387" s="486">
        <v>1.4330000000000001</v>
      </c>
      <c r="AT387" s="486"/>
      <c r="AU387" s="486"/>
      <c r="AV387" s="486"/>
      <c r="AW387" s="486"/>
      <c r="AX387" s="486"/>
      <c r="AY387" s="486"/>
      <c r="AZ387" s="486"/>
      <c r="BA387" s="486"/>
      <c r="BB387" s="486"/>
      <c r="BC387" s="486"/>
      <c r="BD387" s="486"/>
      <c r="BE387" s="486"/>
      <c r="BF387" s="486"/>
      <c r="BG387" s="486"/>
      <c r="BH387" s="486"/>
      <c r="BI387" s="486"/>
      <c r="BJ387" s="486"/>
      <c r="BK387" s="486"/>
      <c r="BL387" s="486"/>
    </row>
    <row r="388" spans="1:64">
      <c r="A388" s="486" t="s">
        <v>572</v>
      </c>
      <c r="B388" s="486" t="s">
        <v>71</v>
      </c>
      <c r="C388" s="486" t="s">
        <v>166</v>
      </c>
      <c r="D388" s="486" t="s">
        <v>167</v>
      </c>
      <c r="E388" s="486" t="s">
        <v>67</v>
      </c>
      <c r="F388" s="486">
        <v>2012</v>
      </c>
      <c r="G388" s="486"/>
      <c r="H388" s="486">
        <v>260</v>
      </c>
      <c r="I388" s="486">
        <v>0.1</v>
      </c>
      <c r="J388" s="486"/>
      <c r="K388" s="486"/>
      <c r="L388" s="486" t="s">
        <v>15</v>
      </c>
      <c r="M388" s="486">
        <v>96</v>
      </c>
      <c r="N388" s="486">
        <v>1</v>
      </c>
      <c r="O388" s="486">
        <v>1000</v>
      </c>
      <c r="P388" s="486">
        <v>25</v>
      </c>
      <c r="Q388" s="486">
        <v>49.3</v>
      </c>
      <c r="R388" s="486">
        <v>5.27</v>
      </c>
      <c r="S388" s="486">
        <v>60</v>
      </c>
      <c r="T388" s="486">
        <v>5.62</v>
      </c>
      <c r="U388" s="486">
        <v>3.3</v>
      </c>
      <c r="V388" s="486">
        <v>-234.56</v>
      </c>
      <c r="W388" s="486">
        <v>-0.45</v>
      </c>
      <c r="X388" s="486">
        <v>3000</v>
      </c>
      <c r="Y388" s="486">
        <v>5.5</v>
      </c>
      <c r="Z388" s="486">
        <v>700</v>
      </c>
      <c r="AA388" s="486">
        <v>0.42</v>
      </c>
      <c r="AB388" s="486"/>
      <c r="AC388" s="486"/>
      <c r="AD388" s="486"/>
      <c r="AE388" s="486"/>
      <c r="AF388" s="486"/>
      <c r="AG388" s="486"/>
      <c r="AH388" s="486"/>
      <c r="AI388" s="486">
        <v>1000</v>
      </c>
      <c r="AJ388" s="486">
        <v>4</v>
      </c>
      <c r="AK388" s="486">
        <v>-0.7</v>
      </c>
      <c r="AL388" s="486">
        <v>6.59</v>
      </c>
      <c r="AM388" s="486">
        <v>1602</v>
      </c>
      <c r="AN388" s="486">
        <v>1061</v>
      </c>
      <c r="AO388" s="486">
        <v>40</v>
      </c>
      <c r="AP388" s="486">
        <v>21</v>
      </c>
      <c r="AQ388" s="486">
        <v>1.7</v>
      </c>
      <c r="AR388" s="486">
        <v>148.6</v>
      </c>
      <c r="AS388" s="486">
        <v>1.427</v>
      </c>
      <c r="AT388" s="486"/>
      <c r="AU388" s="486"/>
      <c r="AV388" s="486"/>
      <c r="AW388" s="486"/>
      <c r="AX388" s="486"/>
      <c r="AY388" s="486"/>
      <c r="AZ388" s="486"/>
      <c r="BA388" s="486"/>
      <c r="BB388" s="486"/>
      <c r="BC388" s="486"/>
      <c r="BD388" s="486"/>
      <c r="BE388" s="486"/>
      <c r="BF388" s="486"/>
      <c r="BG388" s="486"/>
      <c r="BH388" s="486"/>
      <c r="BI388" s="486"/>
      <c r="BJ388" s="486"/>
      <c r="BK388" s="486"/>
      <c r="BL388" s="486"/>
    </row>
    <row r="389" spans="1:64">
      <c r="A389" s="486" t="s">
        <v>572</v>
      </c>
      <c r="B389" s="486" t="s">
        <v>71</v>
      </c>
      <c r="C389" s="486" t="s">
        <v>168</v>
      </c>
      <c r="D389" s="486" t="s">
        <v>169</v>
      </c>
      <c r="E389" s="486" t="s">
        <v>67</v>
      </c>
      <c r="F389" s="486">
        <v>2011</v>
      </c>
      <c r="G389" s="486"/>
      <c r="H389" s="486">
        <v>260</v>
      </c>
      <c r="I389" s="486">
        <v>0.1</v>
      </c>
      <c r="J389" s="486"/>
      <c r="K389" s="486"/>
      <c r="L389" s="486" t="s">
        <v>15</v>
      </c>
      <c r="M389" s="486">
        <v>60</v>
      </c>
      <c r="N389" s="486">
        <v>1</v>
      </c>
      <c r="O389" s="486">
        <v>1000</v>
      </c>
      <c r="P389" s="486">
        <v>25</v>
      </c>
      <c r="Q389" s="486">
        <v>30.7</v>
      </c>
      <c r="R389" s="486">
        <v>8.48</v>
      </c>
      <c r="S389" s="486">
        <v>37.799999999999997</v>
      </c>
      <c r="T389" s="486">
        <v>8.99</v>
      </c>
      <c r="U389" s="486">
        <v>6.3</v>
      </c>
      <c r="V389" s="486">
        <v>-150.91999999999999</v>
      </c>
      <c r="W389" s="486">
        <v>-0.45</v>
      </c>
      <c r="X389" s="486">
        <v>1200</v>
      </c>
      <c r="Y389" s="486">
        <v>5.5</v>
      </c>
      <c r="Z389" s="486">
        <v>300</v>
      </c>
      <c r="AA389" s="486">
        <v>0.19</v>
      </c>
      <c r="AB389" s="486"/>
      <c r="AC389" s="486"/>
      <c r="AD389" s="486"/>
      <c r="AE389" s="486"/>
      <c r="AF389" s="486"/>
      <c r="AG389" s="486"/>
      <c r="AH389" s="486"/>
      <c r="AI389" s="486">
        <v>1000</v>
      </c>
      <c r="AJ389" s="486">
        <v>3</v>
      </c>
      <c r="AK389" s="486">
        <v>-0.7</v>
      </c>
      <c r="AL389" s="486">
        <v>10.94</v>
      </c>
      <c r="AM389" s="486">
        <v>1638</v>
      </c>
      <c r="AN389" s="486">
        <v>982</v>
      </c>
      <c r="AO389" s="486">
        <v>40</v>
      </c>
      <c r="AP389" s="486">
        <v>19.2</v>
      </c>
      <c r="AQ389" s="486">
        <v>1.609</v>
      </c>
      <c r="AR389" s="486">
        <v>238.9</v>
      </c>
      <c r="AS389" s="486">
        <v>1.4330000000000001</v>
      </c>
      <c r="AT389" s="486"/>
      <c r="AU389" s="486"/>
      <c r="AV389" s="486"/>
      <c r="AW389" s="486"/>
      <c r="AX389" s="486"/>
      <c r="AY389" s="486"/>
      <c r="AZ389" s="486"/>
      <c r="BA389" s="486"/>
      <c r="BB389" s="486"/>
      <c r="BC389" s="486"/>
      <c r="BD389" s="486"/>
      <c r="BE389" s="486"/>
      <c r="BF389" s="486"/>
      <c r="BG389" s="486"/>
      <c r="BH389" s="486"/>
      <c r="BI389" s="486"/>
      <c r="BJ389" s="486"/>
      <c r="BK389" s="486"/>
      <c r="BL389" s="486"/>
    </row>
    <row r="390" spans="1:64">
      <c r="A390" s="486" t="s">
        <v>572</v>
      </c>
      <c r="B390" s="486" t="s">
        <v>71</v>
      </c>
      <c r="C390" s="486" t="s">
        <v>170</v>
      </c>
      <c r="D390" s="486" t="s">
        <v>171</v>
      </c>
      <c r="E390" s="486" t="s">
        <v>67</v>
      </c>
      <c r="F390" s="486">
        <v>2010</v>
      </c>
      <c r="G390" s="486"/>
      <c r="H390" s="486">
        <v>265</v>
      </c>
      <c r="I390" s="486">
        <v>0.1</v>
      </c>
      <c r="J390" s="486"/>
      <c r="K390" s="486"/>
      <c r="L390" s="486" t="s">
        <v>15</v>
      </c>
      <c r="M390" s="486">
        <v>72</v>
      </c>
      <c r="N390" s="486">
        <v>1</v>
      </c>
      <c r="O390" s="486">
        <v>1000</v>
      </c>
      <c r="P390" s="486">
        <v>25</v>
      </c>
      <c r="Q390" s="486">
        <v>35.5</v>
      </c>
      <c r="R390" s="486">
        <v>7.47</v>
      </c>
      <c r="S390" s="486">
        <v>44.3</v>
      </c>
      <c r="T390" s="486">
        <v>7.98</v>
      </c>
      <c r="U390" s="486">
        <v>4.8</v>
      </c>
      <c r="V390" s="486">
        <v>-167.42</v>
      </c>
      <c r="W390" s="486">
        <v>-0.45</v>
      </c>
      <c r="X390" s="486">
        <v>1400</v>
      </c>
      <c r="Y390" s="486">
        <v>5.5</v>
      </c>
      <c r="Z390" s="486">
        <v>350</v>
      </c>
      <c r="AA390" s="486">
        <v>0.34</v>
      </c>
      <c r="AB390" s="486"/>
      <c r="AC390" s="486"/>
      <c r="AD390" s="486"/>
      <c r="AE390" s="486"/>
      <c r="AF390" s="486"/>
      <c r="AG390" s="486"/>
      <c r="AH390" s="486"/>
      <c r="AI390" s="486">
        <v>1000</v>
      </c>
      <c r="AJ390" s="486">
        <v>3</v>
      </c>
      <c r="AK390" s="486">
        <v>-0.7</v>
      </c>
      <c r="AL390" s="486">
        <v>9.58</v>
      </c>
      <c r="AM390" s="486">
        <v>1954</v>
      </c>
      <c r="AN390" s="486">
        <v>982</v>
      </c>
      <c r="AO390" s="486">
        <v>40</v>
      </c>
      <c r="AP390" s="486">
        <v>27</v>
      </c>
      <c r="AQ390" s="486">
        <v>1.919</v>
      </c>
      <c r="AR390" s="486">
        <v>238.9</v>
      </c>
      <c r="AS390" s="486">
        <v>1.72</v>
      </c>
      <c r="AT390" s="486"/>
      <c r="AU390" s="486"/>
      <c r="AV390" s="486"/>
      <c r="AW390" s="486"/>
      <c r="AX390" s="486"/>
      <c r="AY390" s="486"/>
      <c r="AZ390" s="486"/>
      <c r="BA390" s="486"/>
      <c r="BB390" s="486"/>
      <c r="BC390" s="486"/>
      <c r="BD390" s="486"/>
      <c r="BE390" s="486"/>
      <c r="BF390" s="486"/>
      <c r="BG390" s="486"/>
      <c r="BH390" s="486"/>
      <c r="BI390" s="486"/>
      <c r="BJ390" s="486"/>
      <c r="BK390" s="486"/>
      <c r="BL390" s="486"/>
    </row>
    <row r="391" spans="1:64">
      <c r="A391" s="486" t="s">
        <v>572</v>
      </c>
      <c r="B391" s="486" t="s">
        <v>71</v>
      </c>
      <c r="C391" s="486" t="s">
        <v>172</v>
      </c>
      <c r="D391" s="486" t="s">
        <v>173</v>
      </c>
      <c r="E391" s="486" t="s">
        <v>67</v>
      </c>
      <c r="F391" s="486">
        <v>2010</v>
      </c>
      <c r="G391" s="486"/>
      <c r="H391" s="486">
        <v>275</v>
      </c>
      <c r="I391" s="486">
        <v>0.1</v>
      </c>
      <c r="J391" s="486"/>
      <c r="K391" s="486"/>
      <c r="L391" s="486" t="s">
        <v>15</v>
      </c>
      <c r="M391" s="486">
        <v>72</v>
      </c>
      <c r="N391" s="486">
        <v>1</v>
      </c>
      <c r="O391" s="486">
        <v>1000</v>
      </c>
      <c r="P391" s="486">
        <v>25</v>
      </c>
      <c r="Q391" s="486">
        <v>35.799999999999997</v>
      </c>
      <c r="R391" s="486">
        <v>7.68</v>
      </c>
      <c r="S391" s="486">
        <v>44.5</v>
      </c>
      <c r="T391" s="486">
        <v>8.19</v>
      </c>
      <c r="U391" s="486">
        <v>4.9000000000000004</v>
      </c>
      <c r="V391" s="486">
        <v>-169.38</v>
      </c>
      <c r="W391" s="486">
        <v>-0.45</v>
      </c>
      <c r="X391" s="486">
        <v>1400</v>
      </c>
      <c r="Y391" s="486">
        <v>5.5</v>
      </c>
      <c r="Z391" s="486">
        <v>350</v>
      </c>
      <c r="AA391" s="486">
        <v>0.31</v>
      </c>
      <c r="AB391" s="486"/>
      <c r="AC391" s="486"/>
      <c r="AD391" s="486"/>
      <c r="AE391" s="486"/>
      <c r="AF391" s="486"/>
      <c r="AG391" s="486"/>
      <c r="AH391" s="486"/>
      <c r="AI391" s="486">
        <v>1000</v>
      </c>
      <c r="AJ391" s="486">
        <v>3</v>
      </c>
      <c r="AK391" s="486">
        <v>-0.7</v>
      </c>
      <c r="AL391" s="486">
        <v>9.83</v>
      </c>
      <c r="AM391" s="486">
        <v>1954</v>
      </c>
      <c r="AN391" s="486">
        <v>982</v>
      </c>
      <c r="AO391" s="486">
        <v>40</v>
      </c>
      <c r="AP391" s="486">
        <v>27</v>
      </c>
      <c r="AQ391" s="486">
        <v>1.919</v>
      </c>
      <c r="AR391" s="486">
        <v>238.9</v>
      </c>
      <c r="AS391" s="486">
        <v>1.72</v>
      </c>
      <c r="AT391" s="486"/>
      <c r="AU391" s="486"/>
      <c r="AV391" s="486"/>
      <c r="AW391" s="486"/>
      <c r="AX391" s="486"/>
      <c r="AY391" s="486"/>
      <c r="AZ391" s="486"/>
      <c r="BA391" s="486"/>
      <c r="BB391" s="486"/>
      <c r="BC391" s="486"/>
      <c r="BD391" s="486"/>
      <c r="BE391" s="486"/>
      <c r="BF391" s="486"/>
      <c r="BG391" s="486"/>
      <c r="BH391" s="486"/>
      <c r="BI391" s="486"/>
      <c r="BJ391" s="486"/>
      <c r="BK391" s="486"/>
      <c r="BL391" s="486"/>
    </row>
    <row r="392" spans="1:64">
      <c r="A392" s="486" t="s">
        <v>572</v>
      </c>
      <c r="B392" s="486" t="s">
        <v>71</v>
      </c>
      <c r="C392" s="486" t="s">
        <v>176</v>
      </c>
      <c r="D392" s="486" t="s">
        <v>177</v>
      </c>
      <c r="E392" s="486" t="s">
        <v>67</v>
      </c>
      <c r="F392" s="486">
        <v>2010</v>
      </c>
      <c r="G392" s="486"/>
      <c r="H392" s="486">
        <v>285</v>
      </c>
      <c r="I392" s="486">
        <v>0.1</v>
      </c>
      <c r="J392" s="486"/>
      <c r="K392" s="486"/>
      <c r="L392" s="486" t="s">
        <v>15</v>
      </c>
      <c r="M392" s="486">
        <v>72</v>
      </c>
      <c r="N392" s="486">
        <v>1</v>
      </c>
      <c r="O392" s="486">
        <v>1000</v>
      </c>
      <c r="P392" s="486">
        <v>25</v>
      </c>
      <c r="Q392" s="486">
        <v>36.1</v>
      </c>
      <c r="R392" s="486">
        <v>7.89</v>
      </c>
      <c r="S392" s="486">
        <v>44.7</v>
      </c>
      <c r="T392" s="486">
        <v>8.4</v>
      </c>
      <c r="U392" s="486">
        <v>5</v>
      </c>
      <c r="V392" s="486">
        <v>-171.57</v>
      </c>
      <c r="W392" s="486">
        <v>-0.45</v>
      </c>
      <c r="X392" s="486">
        <v>1400</v>
      </c>
      <c r="Y392" s="486">
        <v>5.5</v>
      </c>
      <c r="Z392" s="486">
        <v>350</v>
      </c>
      <c r="AA392" s="486">
        <v>0.28000000000000003</v>
      </c>
      <c r="AB392" s="486"/>
      <c r="AC392" s="486"/>
      <c r="AD392" s="486"/>
      <c r="AE392" s="486"/>
      <c r="AF392" s="486"/>
      <c r="AG392" s="486"/>
      <c r="AH392" s="486"/>
      <c r="AI392" s="486">
        <v>1000</v>
      </c>
      <c r="AJ392" s="486">
        <v>3</v>
      </c>
      <c r="AK392" s="486">
        <v>-0.7</v>
      </c>
      <c r="AL392" s="486">
        <v>10.08</v>
      </c>
      <c r="AM392" s="486">
        <v>1954</v>
      </c>
      <c r="AN392" s="486">
        <v>982</v>
      </c>
      <c r="AO392" s="486">
        <v>40</v>
      </c>
      <c r="AP392" s="486">
        <v>27</v>
      </c>
      <c r="AQ392" s="486">
        <v>1.919</v>
      </c>
      <c r="AR392" s="486">
        <v>238.9</v>
      </c>
      <c r="AS392" s="486">
        <v>1.72</v>
      </c>
      <c r="AT392" s="486"/>
      <c r="AU392" s="486"/>
      <c r="AV392" s="486"/>
      <c r="AW392" s="486"/>
      <c r="AX392" s="486"/>
      <c r="AY392" s="486"/>
      <c r="AZ392" s="486"/>
      <c r="BA392" s="486"/>
      <c r="BB392" s="486"/>
      <c r="BC392" s="486"/>
      <c r="BD392" s="486"/>
      <c r="BE392" s="486"/>
      <c r="BF392" s="486"/>
      <c r="BG392" s="486"/>
      <c r="BH392" s="486"/>
      <c r="BI392" s="486"/>
      <c r="BJ392" s="486"/>
      <c r="BK392" s="486"/>
      <c r="BL392" s="486"/>
    </row>
    <row r="393" spans="1:64">
      <c r="A393" s="486" t="s">
        <v>572</v>
      </c>
      <c r="B393" s="486" t="s">
        <v>71</v>
      </c>
      <c r="C393" s="486" t="s">
        <v>180</v>
      </c>
      <c r="D393" s="486" t="s">
        <v>181</v>
      </c>
      <c r="E393" s="486" t="s">
        <v>67</v>
      </c>
      <c r="F393" s="486">
        <v>2010</v>
      </c>
      <c r="G393" s="486"/>
      <c r="H393" s="486">
        <v>295</v>
      </c>
      <c r="I393" s="486">
        <v>0.1</v>
      </c>
      <c r="J393" s="486"/>
      <c r="K393" s="486"/>
      <c r="L393" s="486" t="s">
        <v>15</v>
      </c>
      <c r="M393" s="486">
        <v>72</v>
      </c>
      <c r="N393" s="486">
        <v>1</v>
      </c>
      <c r="O393" s="486">
        <v>1000</v>
      </c>
      <c r="P393" s="486">
        <v>25</v>
      </c>
      <c r="Q393" s="486">
        <v>36.4</v>
      </c>
      <c r="R393" s="486">
        <v>8.11</v>
      </c>
      <c r="S393" s="486">
        <v>44.9</v>
      </c>
      <c r="T393" s="486">
        <v>8.6300000000000008</v>
      </c>
      <c r="U393" s="486">
        <v>5.2</v>
      </c>
      <c r="V393" s="486">
        <v>-173.67</v>
      </c>
      <c r="W393" s="486">
        <v>-0.45</v>
      </c>
      <c r="X393" s="486">
        <v>1400</v>
      </c>
      <c r="Y393" s="486">
        <v>5.5</v>
      </c>
      <c r="Z393" s="486">
        <v>350</v>
      </c>
      <c r="AA393" s="486">
        <v>0.26</v>
      </c>
      <c r="AB393" s="486"/>
      <c r="AC393" s="486"/>
      <c r="AD393" s="486"/>
      <c r="AE393" s="486"/>
      <c r="AF393" s="486"/>
      <c r="AG393" s="486"/>
      <c r="AH393" s="486"/>
      <c r="AI393" s="486">
        <v>1000</v>
      </c>
      <c r="AJ393" s="486">
        <v>3</v>
      </c>
      <c r="AK393" s="486">
        <v>-0.7</v>
      </c>
      <c r="AL393" s="486">
        <v>10.36</v>
      </c>
      <c r="AM393" s="486">
        <v>1954</v>
      </c>
      <c r="AN393" s="486">
        <v>982</v>
      </c>
      <c r="AO393" s="486">
        <v>40</v>
      </c>
      <c r="AP393" s="486">
        <v>27</v>
      </c>
      <c r="AQ393" s="486">
        <v>1.919</v>
      </c>
      <c r="AR393" s="486">
        <v>238.9</v>
      </c>
      <c r="AS393" s="486">
        <v>1.72</v>
      </c>
      <c r="AT393" s="486"/>
      <c r="AU393" s="486"/>
      <c r="AV393" s="486"/>
      <c r="AW393" s="486"/>
      <c r="AX393" s="486"/>
      <c r="AY393" s="486"/>
      <c r="AZ393" s="486"/>
      <c r="BA393" s="486"/>
      <c r="BB393" s="486"/>
      <c r="BC393" s="486"/>
      <c r="BD393" s="486"/>
      <c r="BE393" s="486"/>
      <c r="BF393" s="486"/>
      <c r="BG393" s="486"/>
      <c r="BH393" s="486"/>
      <c r="BI393" s="486"/>
      <c r="BJ393" s="486"/>
      <c r="BK393" s="486"/>
      <c r="BL393" s="486"/>
    </row>
    <row r="394" spans="1:64">
      <c r="A394" s="486" t="s">
        <v>572</v>
      </c>
      <c r="B394" s="486" t="s">
        <v>71</v>
      </c>
      <c r="C394" s="486" t="s">
        <v>184</v>
      </c>
      <c r="D394" s="486" t="s">
        <v>185</v>
      </c>
      <c r="E394" s="486" t="s">
        <v>67</v>
      </c>
      <c r="F394" s="486">
        <v>2010</v>
      </c>
      <c r="G394" s="486"/>
      <c r="H394" s="486">
        <v>305</v>
      </c>
      <c r="I394" s="486">
        <v>0.1</v>
      </c>
      <c r="J394" s="486"/>
      <c r="K394" s="486"/>
      <c r="L394" s="486" t="s">
        <v>15</v>
      </c>
      <c r="M394" s="486">
        <v>72</v>
      </c>
      <c r="N394" s="486">
        <v>1</v>
      </c>
      <c r="O394" s="486">
        <v>1000</v>
      </c>
      <c r="P394" s="486">
        <v>25</v>
      </c>
      <c r="Q394" s="486">
        <v>36.6</v>
      </c>
      <c r="R394" s="486">
        <v>8.33</v>
      </c>
      <c r="S394" s="486">
        <v>45.2</v>
      </c>
      <c r="T394" s="486">
        <v>8.84</v>
      </c>
      <c r="U394" s="486">
        <v>5.3</v>
      </c>
      <c r="V394" s="486">
        <v>-175.36</v>
      </c>
      <c r="W394" s="486">
        <v>-0.45</v>
      </c>
      <c r="X394" s="486">
        <v>1400</v>
      </c>
      <c r="Y394" s="486">
        <v>5.5</v>
      </c>
      <c r="Z394" s="486">
        <v>350</v>
      </c>
      <c r="AA394" s="486">
        <v>0.25</v>
      </c>
      <c r="AB394" s="486"/>
      <c r="AC394" s="486"/>
      <c r="AD394" s="486"/>
      <c r="AE394" s="486"/>
      <c r="AF394" s="486"/>
      <c r="AG394" s="486"/>
      <c r="AH394" s="486"/>
      <c r="AI394" s="486">
        <v>1000</v>
      </c>
      <c r="AJ394" s="486">
        <v>3</v>
      </c>
      <c r="AK394" s="486">
        <v>-0.7</v>
      </c>
      <c r="AL394" s="486">
        <v>10.61</v>
      </c>
      <c r="AM394" s="486">
        <v>1954</v>
      </c>
      <c r="AN394" s="486">
        <v>982</v>
      </c>
      <c r="AO394" s="486">
        <v>40</v>
      </c>
      <c r="AP394" s="486">
        <v>27</v>
      </c>
      <c r="AQ394" s="486">
        <v>1.919</v>
      </c>
      <c r="AR394" s="486">
        <v>238.9</v>
      </c>
      <c r="AS394" s="486">
        <v>1.72</v>
      </c>
      <c r="AT394" s="486"/>
      <c r="AU394" s="486"/>
      <c r="AV394" s="486"/>
      <c r="AW394" s="486"/>
      <c r="AX394" s="486"/>
      <c r="AY394" s="486"/>
      <c r="AZ394" s="486"/>
      <c r="BA394" s="486"/>
      <c r="BB394" s="486"/>
      <c r="BC394" s="486"/>
      <c r="BD394" s="486"/>
      <c r="BE394" s="486"/>
      <c r="BF394" s="486"/>
      <c r="BG394" s="486"/>
      <c r="BH394" s="486"/>
      <c r="BI394" s="486"/>
      <c r="BJ394" s="486"/>
      <c r="BK394" s="486"/>
      <c r="BL394" s="486"/>
    </row>
    <row r="395" spans="1:64">
      <c r="A395" s="486" t="s">
        <v>572</v>
      </c>
      <c r="B395" s="486" t="s">
        <v>71</v>
      </c>
      <c r="C395" s="486" t="s">
        <v>192</v>
      </c>
      <c r="D395" s="486" t="s">
        <v>193</v>
      </c>
      <c r="E395" s="486" t="s">
        <v>67</v>
      </c>
      <c r="F395" s="486">
        <v>2010</v>
      </c>
      <c r="G395" s="486"/>
      <c r="H395" s="486">
        <v>160</v>
      </c>
      <c r="I395" s="486">
        <v>0.1</v>
      </c>
      <c r="J395" s="486"/>
      <c r="K395" s="486"/>
      <c r="L395" s="486" t="s">
        <v>66</v>
      </c>
      <c r="M395" s="486">
        <v>72</v>
      </c>
      <c r="N395" s="486">
        <v>1</v>
      </c>
      <c r="O395" s="486">
        <v>1000</v>
      </c>
      <c r="P395" s="486">
        <v>25</v>
      </c>
      <c r="Q395" s="486">
        <v>34.799999999999997</v>
      </c>
      <c r="R395" s="486">
        <v>4.5999999999999996</v>
      </c>
      <c r="S395" s="486">
        <v>43.4</v>
      </c>
      <c r="T395" s="486">
        <v>4.99</v>
      </c>
      <c r="U395" s="486">
        <v>3.2</v>
      </c>
      <c r="V395" s="486">
        <v>-154.51</v>
      </c>
      <c r="W395" s="486">
        <v>-0.43</v>
      </c>
      <c r="X395" s="486">
        <v>1800</v>
      </c>
      <c r="Y395" s="486">
        <v>5.5</v>
      </c>
      <c r="Z395" s="486">
        <v>450</v>
      </c>
      <c r="AA395" s="486">
        <v>0.6</v>
      </c>
      <c r="AB395" s="486"/>
      <c r="AC395" s="486"/>
      <c r="AD395" s="486"/>
      <c r="AE395" s="486"/>
      <c r="AF395" s="486"/>
      <c r="AG395" s="486"/>
      <c r="AH395" s="486"/>
      <c r="AI395" s="486">
        <v>1000</v>
      </c>
      <c r="AJ395" s="486">
        <v>3</v>
      </c>
      <c r="AK395" s="486">
        <v>-0.7</v>
      </c>
      <c r="AL395" s="486">
        <v>3.92</v>
      </c>
      <c r="AM395" s="486">
        <v>1580</v>
      </c>
      <c r="AN395" s="486">
        <v>808</v>
      </c>
      <c r="AO395" s="486">
        <v>40</v>
      </c>
      <c r="AP395" s="486">
        <v>15.75</v>
      </c>
      <c r="AQ395" s="486">
        <v>1.278</v>
      </c>
      <c r="AR395" s="486">
        <v>156.30000000000001</v>
      </c>
      <c r="AS395" s="486">
        <v>1.125</v>
      </c>
      <c r="AT395" s="486"/>
      <c r="AU395" s="486"/>
      <c r="AV395" s="486"/>
      <c r="AW395" s="486"/>
      <c r="AX395" s="486"/>
      <c r="AY395" s="486"/>
      <c r="AZ395" s="486"/>
      <c r="BA395" s="486"/>
      <c r="BB395" s="486"/>
      <c r="BC395" s="486"/>
      <c r="BD395" s="486"/>
      <c r="BE395" s="486"/>
      <c r="BF395" s="486"/>
      <c r="BG395" s="486"/>
      <c r="BH395" s="486"/>
      <c r="BI395" s="486"/>
      <c r="BJ395" s="486"/>
      <c r="BK395" s="486"/>
      <c r="BL395" s="486"/>
    </row>
    <row r="396" spans="1:64">
      <c r="A396" s="486" t="s">
        <v>572</v>
      </c>
      <c r="B396" s="486" t="s">
        <v>71</v>
      </c>
      <c r="C396" s="486" t="s">
        <v>196</v>
      </c>
      <c r="D396" s="486" t="s">
        <v>197</v>
      </c>
      <c r="E396" s="486" t="s">
        <v>67</v>
      </c>
      <c r="F396" s="486">
        <v>2011</v>
      </c>
      <c r="G396" s="486"/>
      <c r="H396" s="486">
        <v>160</v>
      </c>
      <c r="I396" s="486">
        <v>0.1</v>
      </c>
      <c r="J396" s="486"/>
      <c r="K396" s="486"/>
      <c r="L396" s="486" t="s">
        <v>66</v>
      </c>
      <c r="M396" s="486">
        <v>48</v>
      </c>
      <c r="N396" s="486">
        <v>1</v>
      </c>
      <c r="O396" s="486">
        <v>1000</v>
      </c>
      <c r="P396" s="486">
        <v>25</v>
      </c>
      <c r="Q396" s="486">
        <v>23.1</v>
      </c>
      <c r="R396" s="486">
        <v>6.93</v>
      </c>
      <c r="S396" s="486">
        <v>28.9</v>
      </c>
      <c r="T396" s="486">
        <v>7.67</v>
      </c>
      <c r="U396" s="486">
        <v>6.1</v>
      </c>
      <c r="V396" s="486">
        <v>-101.98</v>
      </c>
      <c r="W396" s="486">
        <v>-0.42</v>
      </c>
      <c r="X396" s="486">
        <v>600</v>
      </c>
      <c r="Y396" s="486">
        <v>5.5</v>
      </c>
      <c r="Z396" s="486">
        <v>160</v>
      </c>
      <c r="AA396" s="486">
        <v>0.32</v>
      </c>
      <c r="AB396" s="486"/>
      <c r="AC396" s="486"/>
      <c r="AD396" s="486"/>
      <c r="AE396" s="486"/>
      <c r="AF396" s="486"/>
      <c r="AG396" s="486"/>
      <c r="AH396" s="486"/>
      <c r="AI396" s="486">
        <v>1000</v>
      </c>
      <c r="AJ396" s="486">
        <v>5</v>
      </c>
      <c r="AK396" s="486">
        <v>-0.7</v>
      </c>
      <c r="AL396" s="486">
        <v>3.92</v>
      </c>
      <c r="AM396" s="486">
        <v>1324</v>
      </c>
      <c r="AN396" s="486">
        <v>982</v>
      </c>
      <c r="AO396" s="486">
        <v>40</v>
      </c>
      <c r="AP396" s="486">
        <v>16</v>
      </c>
      <c r="AQ396" s="486">
        <v>1.3</v>
      </c>
      <c r="AR396" s="486">
        <v>243.4</v>
      </c>
      <c r="AS396" s="486">
        <v>1.1679999999999999</v>
      </c>
      <c r="AT396" s="486"/>
      <c r="AU396" s="486"/>
      <c r="AV396" s="486"/>
      <c r="AW396" s="486"/>
      <c r="AX396" s="486"/>
      <c r="AY396" s="486"/>
      <c r="AZ396" s="486"/>
      <c r="BA396" s="486"/>
      <c r="BB396" s="486"/>
      <c r="BC396" s="486"/>
      <c r="BD396" s="486"/>
      <c r="BE396" s="486"/>
      <c r="BF396" s="486"/>
      <c r="BG396" s="486"/>
      <c r="BH396" s="486"/>
      <c r="BI396" s="486"/>
      <c r="BJ396" s="486"/>
      <c r="BK396" s="486"/>
      <c r="BL396" s="486"/>
    </row>
    <row r="397" spans="1:64">
      <c r="A397" s="486" t="s">
        <v>572</v>
      </c>
      <c r="B397" s="486" t="s">
        <v>71</v>
      </c>
      <c r="C397" s="486" t="s">
        <v>198</v>
      </c>
      <c r="D397" s="486" t="s">
        <v>199</v>
      </c>
      <c r="E397" s="486" t="s">
        <v>67</v>
      </c>
      <c r="F397" s="486">
        <v>2010</v>
      </c>
      <c r="G397" s="486"/>
      <c r="H397" s="486">
        <v>165</v>
      </c>
      <c r="I397" s="486">
        <v>0.1</v>
      </c>
      <c r="J397" s="486"/>
      <c r="K397" s="486"/>
      <c r="L397" s="486" t="s">
        <v>66</v>
      </c>
      <c r="M397" s="486">
        <v>48</v>
      </c>
      <c r="N397" s="486">
        <v>1</v>
      </c>
      <c r="O397" s="486">
        <v>1000</v>
      </c>
      <c r="P397" s="486">
        <v>25</v>
      </c>
      <c r="Q397" s="486">
        <v>23.1</v>
      </c>
      <c r="R397" s="486">
        <v>7.13</v>
      </c>
      <c r="S397" s="486">
        <v>29</v>
      </c>
      <c r="T397" s="486">
        <v>7.82</v>
      </c>
      <c r="U397" s="486">
        <v>5.0999999999999996</v>
      </c>
      <c r="V397" s="486">
        <v>-101.89</v>
      </c>
      <c r="W397" s="486">
        <v>-0.43</v>
      </c>
      <c r="X397" s="486">
        <v>700</v>
      </c>
      <c r="Y397" s="486">
        <v>5.5</v>
      </c>
      <c r="Z397" s="486">
        <v>170</v>
      </c>
      <c r="AA397" s="486">
        <v>0.31</v>
      </c>
      <c r="AB397" s="486"/>
      <c r="AC397" s="486"/>
      <c r="AD397" s="486"/>
      <c r="AE397" s="486"/>
      <c r="AF397" s="486"/>
      <c r="AG397" s="486"/>
      <c r="AH397" s="486"/>
      <c r="AI397" s="486">
        <v>1000</v>
      </c>
      <c r="AJ397" s="486">
        <v>3</v>
      </c>
      <c r="AK397" s="486">
        <v>-0.7</v>
      </c>
      <c r="AL397" s="486">
        <v>3.92</v>
      </c>
      <c r="AM397" s="486">
        <v>1324</v>
      </c>
      <c r="AN397" s="486">
        <v>982</v>
      </c>
      <c r="AO397" s="486">
        <v>40</v>
      </c>
      <c r="AP397" s="486">
        <v>16</v>
      </c>
      <c r="AQ397" s="486">
        <v>1.3</v>
      </c>
      <c r="AR397" s="486">
        <v>243.4</v>
      </c>
      <c r="AS397" s="486">
        <v>1.1679999999999999</v>
      </c>
      <c r="AT397" s="486"/>
      <c r="AU397" s="486"/>
      <c r="AV397" s="486"/>
      <c r="AW397" s="486"/>
      <c r="AX397" s="486"/>
      <c r="AY397" s="486"/>
      <c r="AZ397" s="486"/>
      <c r="BA397" s="486"/>
      <c r="BB397" s="486"/>
      <c r="BC397" s="486"/>
      <c r="BD397" s="486"/>
      <c r="BE397" s="486"/>
      <c r="BF397" s="486"/>
      <c r="BG397" s="486"/>
      <c r="BH397" s="486"/>
      <c r="BI397" s="486"/>
      <c r="BJ397" s="486"/>
      <c r="BK397" s="486"/>
      <c r="BL397" s="486"/>
    </row>
    <row r="398" spans="1:64">
      <c r="A398" s="486" t="s">
        <v>572</v>
      </c>
      <c r="B398" s="486" t="s">
        <v>71</v>
      </c>
      <c r="C398" s="486" t="s">
        <v>200</v>
      </c>
      <c r="D398" s="486" t="s">
        <v>201</v>
      </c>
      <c r="E398" s="486" t="s">
        <v>67</v>
      </c>
      <c r="F398" s="486">
        <v>2011</v>
      </c>
      <c r="G398" s="486"/>
      <c r="H398" s="486">
        <v>165</v>
      </c>
      <c r="I398" s="486">
        <v>0.1</v>
      </c>
      <c r="J398" s="486"/>
      <c r="K398" s="486"/>
      <c r="L398" s="486" t="s">
        <v>66</v>
      </c>
      <c r="M398" s="486">
        <v>48</v>
      </c>
      <c r="N398" s="486">
        <v>1</v>
      </c>
      <c r="O398" s="486">
        <v>1000</v>
      </c>
      <c r="P398" s="486">
        <v>25</v>
      </c>
      <c r="Q398" s="486">
        <v>23.1</v>
      </c>
      <c r="R398" s="486">
        <v>7.13</v>
      </c>
      <c r="S398" s="486">
        <v>29</v>
      </c>
      <c r="T398" s="486">
        <v>7.82</v>
      </c>
      <c r="U398" s="486">
        <v>6.3</v>
      </c>
      <c r="V398" s="486">
        <v>-103.29</v>
      </c>
      <c r="W398" s="486">
        <v>-0.42</v>
      </c>
      <c r="X398" s="486">
        <v>700</v>
      </c>
      <c r="Y398" s="486">
        <v>5.5</v>
      </c>
      <c r="Z398" s="486">
        <v>170</v>
      </c>
      <c r="AA398" s="486">
        <v>0.31</v>
      </c>
      <c r="AB398" s="486"/>
      <c r="AC398" s="486"/>
      <c r="AD398" s="486"/>
      <c r="AE398" s="486"/>
      <c r="AF398" s="486"/>
      <c r="AG398" s="486"/>
      <c r="AH398" s="486"/>
      <c r="AI398" s="486">
        <v>1000</v>
      </c>
      <c r="AJ398" s="486">
        <v>5</v>
      </c>
      <c r="AK398" s="486">
        <v>-0.7</v>
      </c>
      <c r="AL398" s="486">
        <v>3.92</v>
      </c>
      <c r="AM398" s="486">
        <v>1324</v>
      </c>
      <c r="AN398" s="486">
        <v>982</v>
      </c>
      <c r="AO398" s="486">
        <v>40</v>
      </c>
      <c r="AP398" s="486">
        <v>16</v>
      </c>
      <c r="AQ398" s="486">
        <v>1.3</v>
      </c>
      <c r="AR398" s="486">
        <v>243.4</v>
      </c>
      <c r="AS398" s="486">
        <v>1.1679999999999999</v>
      </c>
      <c r="AT398" s="486"/>
      <c r="AU398" s="486"/>
      <c r="AV398" s="486"/>
      <c r="AW398" s="486"/>
      <c r="AX398" s="486"/>
      <c r="AY398" s="486"/>
      <c r="AZ398" s="486"/>
      <c r="BA398" s="486"/>
      <c r="BB398" s="486"/>
      <c r="BC398" s="486"/>
      <c r="BD398" s="486"/>
      <c r="BE398" s="486"/>
      <c r="BF398" s="486"/>
      <c r="BG398" s="486"/>
      <c r="BH398" s="486"/>
      <c r="BI398" s="486"/>
      <c r="BJ398" s="486"/>
      <c r="BK398" s="486"/>
      <c r="BL398" s="486"/>
    </row>
    <row r="399" spans="1:64">
      <c r="A399" s="486" t="s">
        <v>572</v>
      </c>
      <c r="B399" s="486" t="s">
        <v>71</v>
      </c>
      <c r="C399" s="486" t="s">
        <v>202</v>
      </c>
      <c r="D399" s="486" t="s">
        <v>203</v>
      </c>
      <c r="E399" s="486" t="s">
        <v>67</v>
      </c>
      <c r="F399" s="486">
        <v>2010</v>
      </c>
      <c r="G399" s="486"/>
      <c r="H399" s="486">
        <v>170</v>
      </c>
      <c r="I399" s="486">
        <v>0.1</v>
      </c>
      <c r="J399" s="486"/>
      <c r="K399" s="486"/>
      <c r="L399" s="486" t="s">
        <v>66</v>
      </c>
      <c r="M399" s="486">
        <v>48</v>
      </c>
      <c r="N399" s="486">
        <v>1</v>
      </c>
      <c r="O399" s="486">
        <v>1000</v>
      </c>
      <c r="P399" s="486">
        <v>25</v>
      </c>
      <c r="Q399" s="486">
        <v>23.2</v>
      </c>
      <c r="R399" s="486">
        <v>7.32</v>
      </c>
      <c r="S399" s="486">
        <v>29.2</v>
      </c>
      <c r="T399" s="486">
        <v>7.92</v>
      </c>
      <c r="U399" s="486">
        <v>5.0999999999999996</v>
      </c>
      <c r="V399" s="486">
        <v>-103.5</v>
      </c>
      <c r="W399" s="486">
        <v>-0.43</v>
      </c>
      <c r="X399" s="486">
        <v>800</v>
      </c>
      <c r="Y399" s="486">
        <v>5.5</v>
      </c>
      <c r="Z399" s="486">
        <v>190</v>
      </c>
      <c r="AA399" s="486">
        <v>0.28000000000000003</v>
      </c>
      <c r="AB399" s="486"/>
      <c r="AC399" s="486"/>
      <c r="AD399" s="486"/>
      <c r="AE399" s="486"/>
      <c r="AF399" s="486"/>
      <c r="AG399" s="486"/>
      <c r="AH399" s="486"/>
      <c r="AI399" s="486">
        <v>1000</v>
      </c>
      <c r="AJ399" s="486">
        <v>3</v>
      </c>
      <c r="AK399" s="486">
        <v>-0.7</v>
      </c>
      <c r="AL399" s="486">
        <v>3.92</v>
      </c>
      <c r="AM399" s="486">
        <v>1324</v>
      </c>
      <c r="AN399" s="486">
        <v>982</v>
      </c>
      <c r="AO399" s="486">
        <v>40</v>
      </c>
      <c r="AP399" s="486">
        <v>16</v>
      </c>
      <c r="AQ399" s="486">
        <v>1.3</v>
      </c>
      <c r="AR399" s="486">
        <v>243.4</v>
      </c>
      <c r="AS399" s="486">
        <v>1.1679999999999999</v>
      </c>
      <c r="AT399" s="486"/>
      <c r="AU399" s="486"/>
      <c r="AV399" s="486"/>
      <c r="AW399" s="486"/>
      <c r="AX399" s="486"/>
      <c r="AY399" s="486"/>
      <c r="AZ399" s="486"/>
      <c r="BA399" s="486"/>
      <c r="BB399" s="486"/>
      <c r="BC399" s="486"/>
      <c r="BD399" s="486"/>
      <c r="BE399" s="486"/>
      <c r="BF399" s="486"/>
      <c r="BG399" s="486"/>
      <c r="BH399" s="486"/>
      <c r="BI399" s="486"/>
      <c r="BJ399" s="486"/>
      <c r="BK399" s="486"/>
      <c r="BL399" s="486"/>
    </row>
    <row r="400" spans="1:64">
      <c r="A400" s="486" t="s">
        <v>572</v>
      </c>
      <c r="B400" s="486" t="s">
        <v>71</v>
      </c>
      <c r="C400" s="486" t="s">
        <v>204</v>
      </c>
      <c r="D400" s="486" t="s">
        <v>205</v>
      </c>
      <c r="E400" s="486" t="s">
        <v>67</v>
      </c>
      <c r="F400" s="486">
        <v>2011</v>
      </c>
      <c r="G400" s="486"/>
      <c r="H400" s="486">
        <v>170</v>
      </c>
      <c r="I400" s="486">
        <v>0.1</v>
      </c>
      <c r="J400" s="486"/>
      <c r="K400" s="486"/>
      <c r="L400" s="486" t="s">
        <v>66</v>
      </c>
      <c r="M400" s="486">
        <v>48</v>
      </c>
      <c r="N400" s="486">
        <v>1</v>
      </c>
      <c r="O400" s="486">
        <v>1000</v>
      </c>
      <c r="P400" s="486">
        <v>25</v>
      </c>
      <c r="Q400" s="486">
        <v>23.2</v>
      </c>
      <c r="R400" s="486">
        <v>7.32</v>
      </c>
      <c r="S400" s="486">
        <v>29.2</v>
      </c>
      <c r="T400" s="486">
        <v>7.92</v>
      </c>
      <c r="U400" s="486">
        <v>6.3</v>
      </c>
      <c r="V400" s="486">
        <v>-104.63</v>
      </c>
      <c r="W400" s="486">
        <v>-0.42</v>
      </c>
      <c r="X400" s="486">
        <v>800</v>
      </c>
      <c r="Y400" s="486">
        <v>5.5</v>
      </c>
      <c r="Z400" s="486">
        <v>190</v>
      </c>
      <c r="AA400" s="486">
        <v>0.28000000000000003</v>
      </c>
      <c r="AB400" s="486"/>
      <c r="AC400" s="486"/>
      <c r="AD400" s="486"/>
      <c r="AE400" s="486"/>
      <c r="AF400" s="486"/>
      <c r="AG400" s="486"/>
      <c r="AH400" s="486"/>
      <c r="AI400" s="486">
        <v>1000</v>
      </c>
      <c r="AJ400" s="486">
        <v>5</v>
      </c>
      <c r="AK400" s="486">
        <v>-0.7</v>
      </c>
      <c r="AL400" s="486">
        <v>3.92</v>
      </c>
      <c r="AM400" s="486">
        <v>1324</v>
      </c>
      <c r="AN400" s="486">
        <v>982</v>
      </c>
      <c r="AO400" s="486">
        <v>40</v>
      </c>
      <c r="AP400" s="486">
        <v>16</v>
      </c>
      <c r="AQ400" s="486">
        <v>1.3</v>
      </c>
      <c r="AR400" s="486">
        <v>243.4</v>
      </c>
      <c r="AS400" s="486">
        <v>1.1679999999999999</v>
      </c>
      <c r="AT400" s="486"/>
      <c r="AU400" s="486"/>
      <c r="AV400" s="486"/>
      <c r="AW400" s="486"/>
      <c r="AX400" s="486"/>
      <c r="AY400" s="486"/>
      <c r="AZ400" s="486"/>
      <c r="BA400" s="486"/>
      <c r="BB400" s="486"/>
      <c r="BC400" s="486"/>
      <c r="BD400" s="486"/>
      <c r="BE400" s="486"/>
      <c r="BF400" s="486"/>
      <c r="BG400" s="486"/>
      <c r="BH400" s="486"/>
      <c r="BI400" s="486"/>
      <c r="BJ400" s="486"/>
      <c r="BK400" s="486"/>
      <c r="BL400" s="486"/>
    </row>
    <row r="401" spans="1:64">
      <c r="A401" s="486" t="s">
        <v>572</v>
      </c>
      <c r="B401" s="486" t="s">
        <v>71</v>
      </c>
      <c r="C401" s="486" t="s">
        <v>206</v>
      </c>
      <c r="D401" s="486" t="s">
        <v>207</v>
      </c>
      <c r="E401" s="486" t="s">
        <v>67</v>
      </c>
      <c r="F401" s="486">
        <v>2010</v>
      </c>
      <c r="G401" s="486"/>
      <c r="H401" s="486">
        <v>175</v>
      </c>
      <c r="I401" s="486">
        <v>0.1</v>
      </c>
      <c r="J401" s="486"/>
      <c r="K401" s="486"/>
      <c r="L401" s="486" t="s">
        <v>66</v>
      </c>
      <c r="M401" s="486">
        <v>48</v>
      </c>
      <c r="N401" s="486">
        <v>1</v>
      </c>
      <c r="O401" s="486">
        <v>1000</v>
      </c>
      <c r="P401" s="486">
        <v>25</v>
      </c>
      <c r="Q401" s="486">
        <v>23.4</v>
      </c>
      <c r="R401" s="486">
        <v>7.49</v>
      </c>
      <c r="S401" s="486">
        <v>29.3</v>
      </c>
      <c r="T401" s="486">
        <v>8.0399999999999991</v>
      </c>
      <c r="U401" s="486">
        <v>5.2</v>
      </c>
      <c r="V401" s="486">
        <v>-105.13</v>
      </c>
      <c r="W401" s="486">
        <v>-0.43</v>
      </c>
      <c r="X401" s="486">
        <v>900</v>
      </c>
      <c r="Y401" s="486">
        <v>5.5</v>
      </c>
      <c r="Z401" s="486">
        <v>220</v>
      </c>
      <c r="AA401" s="486">
        <v>0.24</v>
      </c>
      <c r="AB401" s="486"/>
      <c r="AC401" s="486"/>
      <c r="AD401" s="486"/>
      <c r="AE401" s="486"/>
      <c r="AF401" s="486"/>
      <c r="AG401" s="486"/>
      <c r="AH401" s="486"/>
      <c r="AI401" s="486">
        <v>1000</v>
      </c>
      <c r="AJ401" s="486">
        <v>3</v>
      </c>
      <c r="AK401" s="486">
        <v>-0.7</v>
      </c>
      <c r="AL401" s="486">
        <v>3.92</v>
      </c>
      <c r="AM401" s="486">
        <v>1324</v>
      </c>
      <c r="AN401" s="486">
        <v>982</v>
      </c>
      <c r="AO401" s="486">
        <v>40</v>
      </c>
      <c r="AP401" s="486">
        <v>16</v>
      </c>
      <c r="AQ401" s="486">
        <v>1.3</v>
      </c>
      <c r="AR401" s="486">
        <v>243.4</v>
      </c>
      <c r="AS401" s="486">
        <v>1.1679999999999999</v>
      </c>
      <c r="AT401" s="486"/>
      <c r="AU401" s="486"/>
      <c r="AV401" s="486"/>
      <c r="AW401" s="486"/>
      <c r="AX401" s="486"/>
      <c r="AY401" s="486"/>
      <c r="AZ401" s="486"/>
      <c r="BA401" s="486"/>
      <c r="BB401" s="486"/>
      <c r="BC401" s="486"/>
      <c r="BD401" s="486"/>
      <c r="BE401" s="486"/>
      <c r="BF401" s="486"/>
      <c r="BG401" s="486"/>
      <c r="BH401" s="486"/>
      <c r="BI401" s="486"/>
      <c r="BJ401" s="486"/>
      <c r="BK401" s="486"/>
      <c r="BL401" s="486"/>
    </row>
    <row r="402" spans="1:64">
      <c r="A402" s="486" t="s">
        <v>572</v>
      </c>
      <c r="B402" s="486" t="s">
        <v>71</v>
      </c>
      <c r="C402" s="486" t="s">
        <v>208</v>
      </c>
      <c r="D402" s="486" t="s">
        <v>209</v>
      </c>
      <c r="E402" s="486" t="s">
        <v>67</v>
      </c>
      <c r="F402" s="486">
        <v>2011</v>
      </c>
      <c r="G402" s="486"/>
      <c r="H402" s="486">
        <v>175</v>
      </c>
      <c r="I402" s="486">
        <v>0.1</v>
      </c>
      <c r="J402" s="486"/>
      <c r="K402" s="486"/>
      <c r="L402" s="486" t="s">
        <v>66</v>
      </c>
      <c r="M402" s="486">
        <v>48</v>
      </c>
      <c r="N402" s="486">
        <v>1</v>
      </c>
      <c r="O402" s="486">
        <v>1000</v>
      </c>
      <c r="P402" s="486">
        <v>25</v>
      </c>
      <c r="Q402" s="486">
        <v>23.4</v>
      </c>
      <c r="R402" s="486">
        <v>7.49</v>
      </c>
      <c r="S402" s="486">
        <v>29.3</v>
      </c>
      <c r="T402" s="486">
        <v>8.0399999999999991</v>
      </c>
      <c r="U402" s="486">
        <v>6.4</v>
      </c>
      <c r="V402" s="486">
        <v>-106.25</v>
      </c>
      <c r="W402" s="486">
        <v>-0.42</v>
      </c>
      <c r="X402" s="486">
        <v>900</v>
      </c>
      <c r="Y402" s="486">
        <v>5.5</v>
      </c>
      <c r="Z402" s="486">
        <v>220</v>
      </c>
      <c r="AA402" s="486">
        <v>0.24</v>
      </c>
      <c r="AB402" s="486"/>
      <c r="AC402" s="486"/>
      <c r="AD402" s="486"/>
      <c r="AE402" s="486"/>
      <c r="AF402" s="486"/>
      <c r="AG402" s="486"/>
      <c r="AH402" s="486"/>
      <c r="AI402" s="486">
        <v>1000</v>
      </c>
      <c r="AJ402" s="486">
        <v>5</v>
      </c>
      <c r="AK402" s="486">
        <v>-0.7</v>
      </c>
      <c r="AL402" s="486">
        <v>3.92</v>
      </c>
      <c r="AM402" s="486">
        <v>1324</v>
      </c>
      <c r="AN402" s="486">
        <v>982</v>
      </c>
      <c r="AO402" s="486">
        <v>40</v>
      </c>
      <c r="AP402" s="486">
        <v>16</v>
      </c>
      <c r="AQ402" s="486">
        <v>1.3</v>
      </c>
      <c r="AR402" s="486">
        <v>243.4</v>
      </c>
      <c r="AS402" s="486">
        <v>1.1679999999999999</v>
      </c>
      <c r="AT402" s="486"/>
      <c r="AU402" s="486"/>
      <c r="AV402" s="486"/>
      <c r="AW402" s="486"/>
      <c r="AX402" s="486"/>
      <c r="AY402" s="486"/>
      <c r="AZ402" s="486"/>
      <c r="BA402" s="486"/>
      <c r="BB402" s="486"/>
      <c r="BC402" s="486"/>
      <c r="BD402" s="486"/>
      <c r="BE402" s="486"/>
      <c r="BF402" s="486"/>
      <c r="BG402" s="486"/>
      <c r="BH402" s="486"/>
      <c r="BI402" s="486"/>
      <c r="BJ402" s="486"/>
      <c r="BK402" s="486"/>
      <c r="BL402" s="486"/>
    </row>
    <row r="403" spans="1:64">
      <c r="A403" s="486" t="s">
        <v>572</v>
      </c>
      <c r="B403" s="486" t="s">
        <v>71</v>
      </c>
      <c r="C403" s="486" t="s">
        <v>210</v>
      </c>
      <c r="D403" s="486" t="s">
        <v>211</v>
      </c>
      <c r="E403" s="486" t="s">
        <v>67</v>
      </c>
      <c r="F403" s="486">
        <v>2010</v>
      </c>
      <c r="G403" s="486"/>
      <c r="H403" s="486">
        <v>180</v>
      </c>
      <c r="I403" s="486">
        <v>0.1</v>
      </c>
      <c r="J403" s="486"/>
      <c r="K403" s="486"/>
      <c r="L403" s="486" t="s">
        <v>66</v>
      </c>
      <c r="M403" s="486">
        <v>48</v>
      </c>
      <c r="N403" s="486">
        <v>1</v>
      </c>
      <c r="O403" s="486">
        <v>1000</v>
      </c>
      <c r="P403" s="486">
        <v>25</v>
      </c>
      <c r="Q403" s="486">
        <v>23.5</v>
      </c>
      <c r="R403" s="486">
        <v>7.65</v>
      </c>
      <c r="S403" s="486">
        <v>29.4</v>
      </c>
      <c r="T403" s="486">
        <v>8.19</v>
      </c>
      <c r="U403" s="486">
        <v>5.3</v>
      </c>
      <c r="V403" s="486">
        <v>-106.02</v>
      </c>
      <c r="W403" s="486">
        <v>-0.43</v>
      </c>
      <c r="X403" s="486">
        <v>900</v>
      </c>
      <c r="Y403" s="486">
        <v>5.5</v>
      </c>
      <c r="Z403" s="486">
        <v>220</v>
      </c>
      <c r="AA403" s="486">
        <v>0.23</v>
      </c>
      <c r="AB403" s="486"/>
      <c r="AC403" s="486"/>
      <c r="AD403" s="486"/>
      <c r="AE403" s="486"/>
      <c r="AF403" s="486"/>
      <c r="AG403" s="486"/>
      <c r="AH403" s="486"/>
      <c r="AI403" s="486">
        <v>1000</v>
      </c>
      <c r="AJ403" s="486">
        <v>3</v>
      </c>
      <c r="AK403" s="486">
        <v>-0.7</v>
      </c>
      <c r="AL403" s="486">
        <v>3.92</v>
      </c>
      <c r="AM403" s="486">
        <v>1324</v>
      </c>
      <c r="AN403" s="486">
        <v>982</v>
      </c>
      <c r="AO403" s="486">
        <v>40</v>
      </c>
      <c r="AP403" s="486">
        <v>16</v>
      </c>
      <c r="AQ403" s="486">
        <v>1.3</v>
      </c>
      <c r="AR403" s="486">
        <v>243.4</v>
      </c>
      <c r="AS403" s="486">
        <v>1.1679999999999999</v>
      </c>
      <c r="AT403" s="486"/>
      <c r="AU403" s="486"/>
      <c r="AV403" s="486"/>
      <c r="AW403" s="486"/>
      <c r="AX403" s="486"/>
      <c r="AY403" s="486"/>
      <c r="AZ403" s="486"/>
      <c r="BA403" s="486"/>
      <c r="BB403" s="486"/>
      <c r="BC403" s="486"/>
      <c r="BD403" s="486"/>
      <c r="BE403" s="486"/>
      <c r="BF403" s="486"/>
      <c r="BG403" s="486"/>
      <c r="BH403" s="486"/>
      <c r="BI403" s="486"/>
      <c r="BJ403" s="486"/>
      <c r="BK403" s="486"/>
      <c r="BL403" s="486"/>
    </row>
    <row r="404" spans="1:64">
      <c r="A404" s="486" t="s">
        <v>572</v>
      </c>
      <c r="B404" s="486" t="s">
        <v>71</v>
      </c>
      <c r="C404" s="486" t="s">
        <v>212</v>
      </c>
      <c r="D404" s="486" t="s">
        <v>213</v>
      </c>
      <c r="E404" s="486" t="s">
        <v>67</v>
      </c>
      <c r="F404" s="486">
        <v>2011</v>
      </c>
      <c r="G404" s="486"/>
      <c r="H404" s="486">
        <v>180</v>
      </c>
      <c r="I404" s="486">
        <v>0.1</v>
      </c>
      <c r="J404" s="486"/>
      <c r="K404" s="486"/>
      <c r="L404" s="486" t="s">
        <v>66</v>
      </c>
      <c r="M404" s="486">
        <v>48</v>
      </c>
      <c r="N404" s="486">
        <v>1</v>
      </c>
      <c r="O404" s="486">
        <v>1000</v>
      </c>
      <c r="P404" s="486">
        <v>25</v>
      </c>
      <c r="Q404" s="486">
        <v>23.5</v>
      </c>
      <c r="R404" s="486">
        <v>7.65</v>
      </c>
      <c r="S404" s="486">
        <v>29.4</v>
      </c>
      <c r="T404" s="486">
        <v>8.19</v>
      </c>
      <c r="U404" s="486">
        <v>6.6</v>
      </c>
      <c r="V404" s="486">
        <v>-107.74</v>
      </c>
      <c r="W404" s="486">
        <v>-0.42</v>
      </c>
      <c r="X404" s="486">
        <v>900</v>
      </c>
      <c r="Y404" s="486">
        <v>5.5</v>
      </c>
      <c r="Z404" s="486">
        <v>220</v>
      </c>
      <c r="AA404" s="486">
        <v>0.23</v>
      </c>
      <c r="AB404" s="486"/>
      <c r="AC404" s="486"/>
      <c r="AD404" s="486"/>
      <c r="AE404" s="486"/>
      <c r="AF404" s="486"/>
      <c r="AG404" s="486"/>
      <c r="AH404" s="486"/>
      <c r="AI404" s="486">
        <v>1000</v>
      </c>
      <c r="AJ404" s="486">
        <v>5</v>
      </c>
      <c r="AK404" s="486">
        <v>-0.7</v>
      </c>
      <c r="AL404" s="486">
        <v>3.92</v>
      </c>
      <c r="AM404" s="486">
        <v>1324</v>
      </c>
      <c r="AN404" s="486">
        <v>982</v>
      </c>
      <c r="AO404" s="486">
        <v>40</v>
      </c>
      <c r="AP404" s="486">
        <v>16</v>
      </c>
      <c r="AQ404" s="486">
        <v>1.3</v>
      </c>
      <c r="AR404" s="486">
        <v>243.4</v>
      </c>
      <c r="AS404" s="486">
        <v>1.1679999999999999</v>
      </c>
      <c r="AT404" s="486"/>
      <c r="AU404" s="486"/>
      <c r="AV404" s="486"/>
      <c r="AW404" s="486"/>
      <c r="AX404" s="486"/>
      <c r="AY404" s="486"/>
      <c r="AZ404" s="486"/>
      <c r="BA404" s="486"/>
      <c r="BB404" s="486"/>
      <c r="BC404" s="486"/>
      <c r="BD404" s="486"/>
      <c r="BE404" s="486"/>
      <c r="BF404" s="486"/>
      <c r="BG404" s="486"/>
      <c r="BH404" s="486"/>
      <c r="BI404" s="486"/>
      <c r="BJ404" s="486"/>
      <c r="BK404" s="486"/>
      <c r="BL404" s="486"/>
    </row>
    <row r="405" spans="1:64">
      <c r="A405" s="486" t="s">
        <v>572</v>
      </c>
      <c r="B405" s="486" t="s">
        <v>71</v>
      </c>
      <c r="C405" s="486" t="s">
        <v>216</v>
      </c>
      <c r="D405" s="486" t="s">
        <v>217</v>
      </c>
      <c r="E405" s="486" t="s">
        <v>67</v>
      </c>
      <c r="F405" s="486">
        <v>2010</v>
      </c>
      <c r="G405" s="486"/>
      <c r="H405" s="486">
        <v>185</v>
      </c>
      <c r="I405" s="486">
        <v>0.1</v>
      </c>
      <c r="J405" s="486"/>
      <c r="K405" s="486"/>
      <c r="L405" s="486" t="s">
        <v>66</v>
      </c>
      <c r="M405" s="486">
        <v>60</v>
      </c>
      <c r="N405" s="486">
        <v>1</v>
      </c>
      <c r="O405" s="486">
        <v>1000</v>
      </c>
      <c r="P405" s="486">
        <v>25</v>
      </c>
      <c r="Q405" s="486">
        <v>28.5</v>
      </c>
      <c r="R405" s="486">
        <v>6.49</v>
      </c>
      <c r="S405" s="486">
        <v>35.9</v>
      </c>
      <c r="T405" s="486">
        <v>7.27</v>
      </c>
      <c r="U405" s="486">
        <v>5.8</v>
      </c>
      <c r="V405" s="486">
        <v>-124.53</v>
      </c>
      <c r="W405" s="486">
        <v>-0.42</v>
      </c>
      <c r="X405" s="486">
        <v>700</v>
      </c>
      <c r="Y405" s="486">
        <v>5.5</v>
      </c>
      <c r="Z405" s="486">
        <v>180</v>
      </c>
      <c r="AA405" s="486">
        <v>0.46</v>
      </c>
      <c r="AB405" s="486"/>
      <c r="AC405" s="486"/>
      <c r="AD405" s="486"/>
      <c r="AE405" s="486"/>
      <c r="AF405" s="486"/>
      <c r="AG405" s="486"/>
      <c r="AH405" s="486"/>
      <c r="AI405" s="486">
        <v>1000</v>
      </c>
      <c r="AJ405" s="486">
        <v>5</v>
      </c>
      <c r="AK405" s="486">
        <v>-0.7</v>
      </c>
      <c r="AL405" s="486">
        <v>3.92</v>
      </c>
      <c r="AM405" s="486">
        <v>1638</v>
      </c>
      <c r="AN405" s="486">
        <v>982</v>
      </c>
      <c r="AO405" s="486">
        <v>40</v>
      </c>
      <c r="AP405" s="486">
        <v>19.2</v>
      </c>
      <c r="AQ405" s="486">
        <v>1.609</v>
      </c>
      <c r="AR405" s="486">
        <v>243.4</v>
      </c>
      <c r="AS405" s="486">
        <v>1.46</v>
      </c>
      <c r="AT405" s="486"/>
      <c r="AU405" s="486"/>
      <c r="AV405" s="486"/>
      <c r="AW405" s="486"/>
      <c r="AX405" s="486"/>
      <c r="AY405" s="486"/>
      <c r="AZ405" s="486"/>
      <c r="BA405" s="486"/>
      <c r="BB405" s="486"/>
      <c r="BC405" s="486"/>
      <c r="BD405" s="486"/>
      <c r="BE405" s="486"/>
      <c r="BF405" s="486"/>
      <c r="BG405" s="486"/>
      <c r="BH405" s="486"/>
      <c r="BI405" s="486"/>
      <c r="BJ405" s="486"/>
      <c r="BK405" s="486"/>
      <c r="BL405" s="486"/>
    </row>
    <row r="406" spans="1:64">
      <c r="A406" s="486" t="s">
        <v>572</v>
      </c>
      <c r="B406" s="486" t="s">
        <v>71</v>
      </c>
      <c r="C406" s="486" t="s">
        <v>218</v>
      </c>
      <c r="D406" s="486" t="s">
        <v>219</v>
      </c>
      <c r="E406" s="486" t="s">
        <v>67</v>
      </c>
      <c r="F406" s="486">
        <v>2011</v>
      </c>
      <c r="G406" s="486"/>
      <c r="H406" s="486">
        <v>185</v>
      </c>
      <c r="I406" s="486">
        <v>0.1</v>
      </c>
      <c r="J406" s="486"/>
      <c r="K406" s="486"/>
      <c r="L406" s="486" t="s">
        <v>66</v>
      </c>
      <c r="M406" s="486">
        <v>48</v>
      </c>
      <c r="N406" s="486">
        <v>1</v>
      </c>
      <c r="O406" s="486">
        <v>1000</v>
      </c>
      <c r="P406" s="486">
        <v>25</v>
      </c>
      <c r="Q406" s="486">
        <v>23.7</v>
      </c>
      <c r="R406" s="486">
        <v>7.82</v>
      </c>
      <c r="S406" s="486">
        <v>29.4</v>
      </c>
      <c r="T406" s="486">
        <v>8.39</v>
      </c>
      <c r="U406" s="486">
        <v>6.7</v>
      </c>
      <c r="V406" s="486">
        <v>-108.7</v>
      </c>
      <c r="W406" s="486">
        <v>-0.42</v>
      </c>
      <c r="X406" s="486">
        <v>800</v>
      </c>
      <c r="Y406" s="486">
        <v>5.5</v>
      </c>
      <c r="Z406" s="486">
        <v>200</v>
      </c>
      <c r="AA406" s="486">
        <v>0.2</v>
      </c>
      <c r="AB406" s="486"/>
      <c r="AC406" s="486"/>
      <c r="AD406" s="486"/>
      <c r="AE406" s="486"/>
      <c r="AF406" s="486"/>
      <c r="AG406" s="486"/>
      <c r="AH406" s="486"/>
      <c r="AI406" s="486">
        <v>1000</v>
      </c>
      <c r="AJ406" s="486">
        <v>5</v>
      </c>
      <c r="AK406" s="486">
        <v>-0.7</v>
      </c>
      <c r="AL406" s="486">
        <v>3.92</v>
      </c>
      <c r="AM406" s="486">
        <v>1324</v>
      </c>
      <c r="AN406" s="486">
        <v>982</v>
      </c>
      <c r="AO406" s="486">
        <v>40</v>
      </c>
      <c r="AP406" s="486">
        <v>16</v>
      </c>
      <c r="AQ406" s="486">
        <v>1.3</v>
      </c>
      <c r="AR406" s="486">
        <v>243.4</v>
      </c>
      <c r="AS406" s="486">
        <v>1.1679999999999999</v>
      </c>
      <c r="AT406" s="486"/>
      <c r="AU406" s="486"/>
      <c r="AV406" s="486"/>
      <c r="AW406" s="486"/>
      <c r="AX406" s="486"/>
      <c r="AY406" s="486"/>
      <c r="AZ406" s="486"/>
      <c r="BA406" s="486"/>
      <c r="BB406" s="486"/>
      <c r="BC406" s="486"/>
      <c r="BD406" s="486"/>
      <c r="BE406" s="486"/>
      <c r="BF406" s="486"/>
      <c r="BG406" s="486"/>
      <c r="BH406" s="486"/>
      <c r="BI406" s="486"/>
      <c r="BJ406" s="486"/>
      <c r="BK406" s="486"/>
      <c r="BL406" s="486"/>
    </row>
    <row r="407" spans="1:64">
      <c r="A407" s="486" t="s">
        <v>572</v>
      </c>
      <c r="B407" s="486" t="s">
        <v>71</v>
      </c>
      <c r="C407" s="486" t="s">
        <v>220</v>
      </c>
      <c r="D407" s="486" t="s">
        <v>221</v>
      </c>
      <c r="E407" s="486" t="s">
        <v>67</v>
      </c>
      <c r="F407" s="486">
        <v>2010</v>
      </c>
      <c r="G407" s="486"/>
      <c r="H407" s="486">
        <v>190</v>
      </c>
      <c r="I407" s="486">
        <v>0.1</v>
      </c>
      <c r="J407" s="486"/>
      <c r="K407" s="486"/>
      <c r="L407" s="486" t="s">
        <v>66</v>
      </c>
      <c r="M407" s="486">
        <v>48</v>
      </c>
      <c r="N407" s="486">
        <v>1</v>
      </c>
      <c r="O407" s="486">
        <v>1000</v>
      </c>
      <c r="P407" s="486">
        <v>25</v>
      </c>
      <c r="Q407" s="486">
        <v>23.9</v>
      </c>
      <c r="R407" s="486">
        <v>7.95</v>
      </c>
      <c r="S407" s="486">
        <v>29.6</v>
      </c>
      <c r="T407" s="486">
        <v>8.5</v>
      </c>
      <c r="U407" s="486">
        <v>5.5</v>
      </c>
      <c r="V407" s="486">
        <v>-109.13</v>
      </c>
      <c r="W407" s="486">
        <v>-0.43</v>
      </c>
      <c r="X407" s="486">
        <v>900</v>
      </c>
      <c r="Y407" s="486">
        <v>5.5</v>
      </c>
      <c r="Z407" s="486">
        <v>220</v>
      </c>
      <c r="AA407" s="486">
        <v>0.19</v>
      </c>
      <c r="AB407" s="486"/>
      <c r="AC407" s="486"/>
      <c r="AD407" s="486"/>
      <c r="AE407" s="486"/>
      <c r="AF407" s="486"/>
      <c r="AG407" s="486"/>
      <c r="AH407" s="486"/>
      <c r="AI407" s="486">
        <v>1000</v>
      </c>
      <c r="AJ407" s="486">
        <v>3</v>
      </c>
      <c r="AK407" s="486">
        <v>-0.7</v>
      </c>
      <c r="AL407" s="486">
        <v>3.92</v>
      </c>
      <c r="AM407" s="486">
        <v>1324</v>
      </c>
      <c r="AN407" s="486">
        <v>982</v>
      </c>
      <c r="AO407" s="486">
        <v>40</v>
      </c>
      <c r="AP407" s="486">
        <v>16</v>
      </c>
      <c r="AQ407" s="486">
        <v>1.3</v>
      </c>
      <c r="AR407" s="486">
        <v>243.4</v>
      </c>
      <c r="AS407" s="486">
        <v>1.1679999999999999</v>
      </c>
      <c r="AT407" s="486"/>
      <c r="AU407" s="486"/>
      <c r="AV407" s="486"/>
      <c r="AW407" s="486"/>
      <c r="AX407" s="486"/>
      <c r="AY407" s="486"/>
      <c r="AZ407" s="486"/>
      <c r="BA407" s="486"/>
      <c r="BB407" s="486"/>
      <c r="BC407" s="486"/>
      <c r="BD407" s="486"/>
      <c r="BE407" s="486"/>
      <c r="BF407" s="486"/>
      <c r="BG407" s="486"/>
      <c r="BH407" s="486"/>
      <c r="BI407" s="486"/>
      <c r="BJ407" s="486"/>
      <c r="BK407" s="486"/>
      <c r="BL407" s="486"/>
    </row>
    <row r="408" spans="1:64">
      <c r="A408" s="486" t="s">
        <v>572</v>
      </c>
      <c r="B408" s="486" t="s">
        <v>71</v>
      </c>
      <c r="C408" s="486" t="s">
        <v>222</v>
      </c>
      <c r="D408" s="486" t="s">
        <v>223</v>
      </c>
      <c r="E408" s="486" t="s">
        <v>67</v>
      </c>
      <c r="F408" s="486">
        <v>2011</v>
      </c>
      <c r="G408" s="486"/>
      <c r="H408" s="486">
        <v>190</v>
      </c>
      <c r="I408" s="486">
        <v>0.1</v>
      </c>
      <c r="J408" s="486"/>
      <c r="K408" s="486"/>
      <c r="L408" s="486" t="s">
        <v>66</v>
      </c>
      <c r="M408" s="486">
        <v>48</v>
      </c>
      <c r="N408" s="486">
        <v>1</v>
      </c>
      <c r="O408" s="486">
        <v>1000</v>
      </c>
      <c r="P408" s="486">
        <v>25</v>
      </c>
      <c r="Q408" s="486">
        <v>23.9</v>
      </c>
      <c r="R408" s="486">
        <v>7.95</v>
      </c>
      <c r="S408" s="486">
        <v>29.6</v>
      </c>
      <c r="T408" s="486">
        <v>8.5</v>
      </c>
      <c r="U408" s="486">
        <v>6.8</v>
      </c>
      <c r="V408" s="486">
        <v>-110.26</v>
      </c>
      <c r="W408" s="486">
        <v>-0.42</v>
      </c>
      <c r="X408" s="486">
        <v>900</v>
      </c>
      <c r="Y408" s="486">
        <v>5.5</v>
      </c>
      <c r="Z408" s="486">
        <v>220</v>
      </c>
      <c r="AA408" s="486">
        <v>0.19</v>
      </c>
      <c r="AB408" s="486"/>
      <c r="AC408" s="486"/>
      <c r="AD408" s="486"/>
      <c r="AE408" s="486"/>
      <c r="AF408" s="486"/>
      <c r="AG408" s="486"/>
      <c r="AH408" s="486"/>
      <c r="AI408" s="486">
        <v>1000</v>
      </c>
      <c r="AJ408" s="486">
        <v>5</v>
      </c>
      <c r="AK408" s="486">
        <v>-0.7</v>
      </c>
      <c r="AL408" s="486">
        <v>3.92</v>
      </c>
      <c r="AM408" s="486">
        <v>1324</v>
      </c>
      <c r="AN408" s="486">
        <v>982</v>
      </c>
      <c r="AO408" s="486">
        <v>40</v>
      </c>
      <c r="AP408" s="486">
        <v>16</v>
      </c>
      <c r="AQ408" s="486">
        <v>1.3</v>
      </c>
      <c r="AR408" s="486">
        <v>243.4</v>
      </c>
      <c r="AS408" s="486">
        <v>1.1679999999999999</v>
      </c>
      <c r="AT408" s="486"/>
      <c r="AU408" s="486"/>
      <c r="AV408" s="486"/>
      <c r="AW408" s="486"/>
      <c r="AX408" s="486"/>
      <c r="AY408" s="486"/>
      <c r="AZ408" s="486"/>
      <c r="BA408" s="486"/>
      <c r="BB408" s="486"/>
      <c r="BC408" s="486"/>
      <c r="BD408" s="486"/>
      <c r="BE408" s="486"/>
      <c r="BF408" s="486"/>
      <c r="BG408" s="486"/>
      <c r="BH408" s="486"/>
      <c r="BI408" s="486"/>
      <c r="BJ408" s="486"/>
      <c r="BK408" s="486"/>
      <c r="BL408" s="486"/>
    </row>
    <row r="409" spans="1:64">
      <c r="A409" s="486" t="s">
        <v>572</v>
      </c>
      <c r="B409" s="486" t="s">
        <v>71</v>
      </c>
      <c r="C409" s="486" t="s">
        <v>224</v>
      </c>
      <c r="D409" s="486" t="s">
        <v>225</v>
      </c>
      <c r="E409" s="486" t="s">
        <v>67</v>
      </c>
      <c r="F409" s="486">
        <v>2011</v>
      </c>
      <c r="G409" s="486"/>
      <c r="H409" s="486">
        <v>195</v>
      </c>
      <c r="I409" s="486">
        <v>0.1</v>
      </c>
      <c r="J409" s="486"/>
      <c r="K409" s="486"/>
      <c r="L409" s="486" t="s">
        <v>66</v>
      </c>
      <c r="M409" s="486">
        <v>48</v>
      </c>
      <c r="N409" s="486">
        <v>1</v>
      </c>
      <c r="O409" s="486">
        <v>1000</v>
      </c>
      <c r="P409" s="486">
        <v>25</v>
      </c>
      <c r="Q409" s="486">
        <v>24</v>
      </c>
      <c r="R409" s="486">
        <v>8.1300000000000008</v>
      </c>
      <c r="S409" s="486">
        <v>29.6</v>
      </c>
      <c r="T409" s="486">
        <v>8.69</v>
      </c>
      <c r="U409" s="486">
        <v>5.0999999999999996</v>
      </c>
      <c r="V409" s="486">
        <v>-107.43</v>
      </c>
      <c r="W409" s="486">
        <v>-0.43</v>
      </c>
      <c r="X409" s="486">
        <v>1000</v>
      </c>
      <c r="Y409" s="486">
        <v>5.5</v>
      </c>
      <c r="Z409" s="486">
        <v>220</v>
      </c>
      <c r="AA409" s="486">
        <v>0.18</v>
      </c>
      <c r="AB409" s="486"/>
      <c r="AC409" s="486"/>
      <c r="AD409" s="486"/>
      <c r="AE409" s="486"/>
      <c r="AF409" s="486"/>
      <c r="AG409" s="486"/>
      <c r="AH409" s="486"/>
      <c r="AI409" s="486">
        <v>1000</v>
      </c>
      <c r="AJ409" s="486">
        <v>3</v>
      </c>
      <c r="AK409" s="486">
        <v>-0.7</v>
      </c>
      <c r="AL409" s="486">
        <v>10.27</v>
      </c>
      <c r="AM409" s="486">
        <v>1324</v>
      </c>
      <c r="AN409" s="486">
        <v>982</v>
      </c>
      <c r="AO409" s="486">
        <v>40</v>
      </c>
      <c r="AP409" s="486">
        <v>16</v>
      </c>
      <c r="AQ409" s="486">
        <v>1.3</v>
      </c>
      <c r="AR409" s="486">
        <v>243.4</v>
      </c>
      <c r="AS409" s="486">
        <v>1.1679999999999999</v>
      </c>
      <c r="AT409" s="486"/>
      <c r="AU409" s="486"/>
      <c r="AV409" s="486"/>
      <c r="AW409" s="486"/>
      <c r="AX409" s="486"/>
      <c r="AY409" s="486"/>
      <c r="AZ409" s="486"/>
      <c r="BA409" s="486"/>
      <c r="BB409" s="486"/>
      <c r="BC409" s="486"/>
      <c r="BD409" s="486"/>
      <c r="BE409" s="486"/>
      <c r="BF409" s="486"/>
      <c r="BG409" s="486"/>
      <c r="BH409" s="486"/>
      <c r="BI409" s="486"/>
      <c r="BJ409" s="486"/>
      <c r="BK409" s="486"/>
      <c r="BL409" s="486"/>
    </row>
    <row r="410" spans="1:64">
      <c r="A410" s="486" t="s">
        <v>572</v>
      </c>
      <c r="B410" s="486" t="s">
        <v>71</v>
      </c>
      <c r="C410" s="486" t="s">
        <v>226</v>
      </c>
      <c r="D410" s="486" t="s">
        <v>227</v>
      </c>
      <c r="E410" s="486" t="s">
        <v>69</v>
      </c>
      <c r="F410" s="486">
        <v>2012</v>
      </c>
      <c r="G410" s="486"/>
      <c r="H410" s="486">
        <v>195</v>
      </c>
      <c r="I410" s="486">
        <v>0.1</v>
      </c>
      <c r="J410" s="486"/>
      <c r="K410" s="486"/>
      <c r="L410" s="486" t="s">
        <v>66</v>
      </c>
      <c r="M410" s="486">
        <v>48</v>
      </c>
      <c r="N410" s="486">
        <v>1</v>
      </c>
      <c r="O410" s="486">
        <v>1000</v>
      </c>
      <c r="P410" s="486">
        <v>25</v>
      </c>
      <c r="Q410" s="486">
        <v>24</v>
      </c>
      <c r="R410" s="486">
        <v>8.1300000000000008</v>
      </c>
      <c r="S410" s="486">
        <v>29.6</v>
      </c>
      <c r="T410" s="486">
        <v>8.69</v>
      </c>
      <c r="U410" s="486">
        <v>5.0999999999999996</v>
      </c>
      <c r="V410" s="486">
        <v>-107.43</v>
      </c>
      <c r="W410" s="486">
        <v>-0.43</v>
      </c>
      <c r="X410" s="486">
        <v>1000</v>
      </c>
      <c r="Y410" s="486">
        <v>5.5</v>
      </c>
      <c r="Z410" s="486">
        <v>220</v>
      </c>
      <c r="AA410" s="486">
        <v>0.18</v>
      </c>
      <c r="AB410" s="486"/>
      <c r="AC410" s="486"/>
      <c r="AD410" s="486"/>
      <c r="AE410" s="486"/>
      <c r="AF410" s="486"/>
      <c r="AG410" s="486"/>
      <c r="AH410" s="486"/>
      <c r="AI410" s="486">
        <v>1000</v>
      </c>
      <c r="AJ410" s="486">
        <v>3</v>
      </c>
      <c r="AK410" s="486">
        <v>-0.7</v>
      </c>
      <c r="AL410" s="486">
        <v>10.27</v>
      </c>
      <c r="AM410" s="486">
        <v>1324</v>
      </c>
      <c r="AN410" s="486">
        <v>982</v>
      </c>
      <c r="AO410" s="486">
        <v>40</v>
      </c>
      <c r="AP410" s="486">
        <v>16</v>
      </c>
      <c r="AQ410" s="486">
        <v>1.3</v>
      </c>
      <c r="AR410" s="486">
        <v>243.4</v>
      </c>
      <c r="AS410" s="486">
        <v>1.1679999999999999</v>
      </c>
      <c r="AT410" s="486"/>
      <c r="AU410" s="486"/>
      <c r="AV410" s="486"/>
      <c r="AW410" s="486"/>
      <c r="AX410" s="486"/>
      <c r="AY410" s="486"/>
      <c r="AZ410" s="486"/>
      <c r="BA410" s="486"/>
      <c r="BB410" s="486"/>
      <c r="BC410" s="486"/>
      <c r="BD410" s="486"/>
      <c r="BE410" s="486"/>
      <c r="BF410" s="486"/>
      <c r="BG410" s="486"/>
      <c r="BH410" s="486"/>
      <c r="BI410" s="486"/>
      <c r="BJ410" s="486"/>
      <c r="BK410" s="486"/>
      <c r="BL410" s="486"/>
    </row>
    <row r="411" spans="1:64">
      <c r="A411" s="486" t="s">
        <v>572</v>
      </c>
      <c r="B411" s="486" t="s">
        <v>71</v>
      </c>
      <c r="C411" s="486" t="s">
        <v>228</v>
      </c>
      <c r="D411" s="486" t="s">
        <v>229</v>
      </c>
      <c r="E411" s="486" t="s">
        <v>67</v>
      </c>
      <c r="F411" s="486">
        <v>2011</v>
      </c>
      <c r="G411" s="486"/>
      <c r="H411" s="486">
        <v>200</v>
      </c>
      <c r="I411" s="486">
        <v>0.1</v>
      </c>
      <c r="J411" s="486"/>
      <c r="K411" s="486"/>
      <c r="L411" s="486" t="s">
        <v>66</v>
      </c>
      <c r="M411" s="486">
        <v>48</v>
      </c>
      <c r="N411" s="486">
        <v>1</v>
      </c>
      <c r="O411" s="486">
        <v>1000</v>
      </c>
      <c r="P411" s="486">
        <v>25</v>
      </c>
      <c r="Q411" s="486">
        <v>24.1</v>
      </c>
      <c r="R411" s="486">
        <v>8.3000000000000007</v>
      </c>
      <c r="S411" s="486">
        <v>29.8</v>
      </c>
      <c r="T411" s="486">
        <v>8.8699999999999992</v>
      </c>
      <c r="U411" s="486">
        <v>5.3</v>
      </c>
      <c r="V411" s="486">
        <v>-108.26</v>
      </c>
      <c r="W411" s="486">
        <v>-0.43</v>
      </c>
      <c r="X411" s="486">
        <v>1000</v>
      </c>
      <c r="Y411" s="486">
        <v>5.5</v>
      </c>
      <c r="Z411" s="486">
        <v>220</v>
      </c>
      <c r="AA411" s="486">
        <v>0.18</v>
      </c>
      <c r="AB411" s="486"/>
      <c r="AC411" s="486"/>
      <c r="AD411" s="486"/>
      <c r="AE411" s="486"/>
      <c r="AF411" s="486"/>
      <c r="AG411" s="486"/>
      <c r="AH411" s="486"/>
      <c r="AI411" s="486">
        <v>1000</v>
      </c>
      <c r="AJ411" s="486">
        <v>3</v>
      </c>
      <c r="AK411" s="486">
        <v>-0.7</v>
      </c>
      <c r="AL411" s="486">
        <v>10.49</v>
      </c>
      <c r="AM411" s="486">
        <v>1324</v>
      </c>
      <c r="AN411" s="486">
        <v>982</v>
      </c>
      <c r="AO411" s="486">
        <v>40</v>
      </c>
      <c r="AP411" s="486">
        <v>16</v>
      </c>
      <c r="AQ411" s="486">
        <v>1.3</v>
      </c>
      <c r="AR411" s="486">
        <v>243.4</v>
      </c>
      <c r="AS411" s="486">
        <v>1.1679999999999999</v>
      </c>
      <c r="AT411" s="486"/>
      <c r="AU411" s="486"/>
      <c r="AV411" s="486"/>
      <c r="AW411" s="486"/>
      <c r="AX411" s="486"/>
      <c r="AY411" s="486"/>
      <c r="AZ411" s="486"/>
      <c r="BA411" s="486"/>
      <c r="BB411" s="486"/>
      <c r="BC411" s="486"/>
      <c r="BD411" s="486"/>
      <c r="BE411" s="486"/>
      <c r="BF411" s="486"/>
      <c r="BG411" s="486"/>
      <c r="BH411" s="486"/>
      <c r="BI411" s="486"/>
      <c r="BJ411" s="486"/>
      <c r="BK411" s="486"/>
      <c r="BL411" s="486"/>
    </row>
    <row r="412" spans="1:64">
      <c r="A412" s="486" t="s">
        <v>572</v>
      </c>
      <c r="B412" s="486" t="s">
        <v>71</v>
      </c>
      <c r="C412" s="486" t="s">
        <v>230</v>
      </c>
      <c r="D412" s="486" t="s">
        <v>231</v>
      </c>
      <c r="E412" s="486" t="s">
        <v>67</v>
      </c>
      <c r="F412" s="486">
        <v>2011</v>
      </c>
      <c r="G412" s="486"/>
      <c r="H412" s="486">
        <v>200</v>
      </c>
      <c r="I412" s="486">
        <v>0.1</v>
      </c>
      <c r="J412" s="486"/>
      <c r="K412" s="486"/>
      <c r="L412" s="486" t="s">
        <v>66</v>
      </c>
      <c r="M412" s="486">
        <v>60</v>
      </c>
      <c r="N412" s="486">
        <v>1</v>
      </c>
      <c r="O412" s="486">
        <v>1000</v>
      </c>
      <c r="P412" s="486">
        <v>25</v>
      </c>
      <c r="Q412" s="486">
        <v>28.9</v>
      </c>
      <c r="R412" s="486">
        <v>6.93</v>
      </c>
      <c r="S412" s="486">
        <v>36.200000000000003</v>
      </c>
      <c r="T412" s="486">
        <v>7.67</v>
      </c>
      <c r="U412" s="486">
        <v>6.1</v>
      </c>
      <c r="V412" s="486">
        <v>-127.6</v>
      </c>
      <c r="W412" s="486">
        <v>-0.42</v>
      </c>
      <c r="X412" s="486">
        <v>800</v>
      </c>
      <c r="Y412" s="486">
        <v>5.5</v>
      </c>
      <c r="Z412" s="486">
        <v>200</v>
      </c>
      <c r="AA412" s="486">
        <v>0.4</v>
      </c>
      <c r="AB412" s="486"/>
      <c r="AC412" s="486"/>
      <c r="AD412" s="486"/>
      <c r="AE412" s="486"/>
      <c r="AF412" s="486"/>
      <c r="AG412" s="486"/>
      <c r="AH412" s="486"/>
      <c r="AI412" s="486">
        <v>1000</v>
      </c>
      <c r="AJ412" s="486">
        <v>5</v>
      </c>
      <c r="AK412" s="486">
        <v>-0.7</v>
      </c>
      <c r="AL412" s="486">
        <v>9.1999999999999993</v>
      </c>
      <c r="AM412" s="486">
        <v>1638</v>
      </c>
      <c r="AN412" s="486">
        <v>982</v>
      </c>
      <c r="AO412" s="486">
        <v>40</v>
      </c>
      <c r="AP412" s="486">
        <v>19.2</v>
      </c>
      <c r="AQ412" s="486">
        <v>1.609</v>
      </c>
      <c r="AR412" s="486">
        <v>243.4</v>
      </c>
      <c r="AS412" s="486">
        <v>1.46</v>
      </c>
      <c r="AT412" s="486"/>
      <c r="AU412" s="486"/>
      <c r="AV412" s="486"/>
      <c r="AW412" s="486"/>
      <c r="AX412" s="486"/>
      <c r="AY412" s="486"/>
      <c r="AZ412" s="486"/>
      <c r="BA412" s="486"/>
      <c r="BB412" s="486"/>
      <c r="BC412" s="486"/>
      <c r="BD412" s="486"/>
      <c r="BE412" s="486"/>
      <c r="BF412" s="486"/>
      <c r="BG412" s="486"/>
      <c r="BH412" s="486"/>
      <c r="BI412" s="486"/>
      <c r="BJ412" s="486"/>
      <c r="BK412" s="486"/>
      <c r="BL412" s="486"/>
    </row>
    <row r="413" spans="1:64">
      <c r="A413" s="486" t="s">
        <v>572</v>
      </c>
      <c r="B413" s="486" t="s">
        <v>71</v>
      </c>
      <c r="C413" s="486" t="s">
        <v>232</v>
      </c>
      <c r="D413" s="486" t="s">
        <v>233</v>
      </c>
      <c r="E413" s="486" t="s">
        <v>69</v>
      </c>
      <c r="F413" s="486">
        <v>2012</v>
      </c>
      <c r="G413" s="486"/>
      <c r="H413" s="486">
        <v>200</v>
      </c>
      <c r="I413" s="486">
        <v>0.1</v>
      </c>
      <c r="J413" s="486"/>
      <c r="K413" s="486"/>
      <c r="L413" s="486" t="s">
        <v>66</v>
      </c>
      <c r="M413" s="486">
        <v>48</v>
      </c>
      <c r="N413" s="486">
        <v>1</v>
      </c>
      <c r="O413" s="486">
        <v>1000</v>
      </c>
      <c r="P413" s="486">
        <v>25</v>
      </c>
      <c r="Q413" s="486">
        <v>24.1</v>
      </c>
      <c r="R413" s="486">
        <v>8.3000000000000007</v>
      </c>
      <c r="S413" s="486">
        <v>29.8</v>
      </c>
      <c r="T413" s="486">
        <v>8.8699999999999992</v>
      </c>
      <c r="U413" s="486">
        <v>5.3</v>
      </c>
      <c r="V413" s="486">
        <v>-108.26</v>
      </c>
      <c r="W413" s="486">
        <v>-0.43</v>
      </c>
      <c r="X413" s="486">
        <v>1000</v>
      </c>
      <c r="Y413" s="486">
        <v>5.5</v>
      </c>
      <c r="Z413" s="486">
        <v>220</v>
      </c>
      <c r="AA413" s="486">
        <v>0.18</v>
      </c>
      <c r="AB413" s="486"/>
      <c r="AC413" s="486"/>
      <c r="AD413" s="486"/>
      <c r="AE413" s="486"/>
      <c r="AF413" s="486"/>
      <c r="AG413" s="486"/>
      <c r="AH413" s="486"/>
      <c r="AI413" s="486">
        <v>1000</v>
      </c>
      <c r="AJ413" s="486">
        <v>3</v>
      </c>
      <c r="AK413" s="486">
        <v>-0.7</v>
      </c>
      <c r="AL413" s="486">
        <v>10.49</v>
      </c>
      <c r="AM413" s="486">
        <v>1324</v>
      </c>
      <c r="AN413" s="486">
        <v>982</v>
      </c>
      <c r="AO413" s="486">
        <v>40</v>
      </c>
      <c r="AP413" s="486">
        <v>16</v>
      </c>
      <c r="AQ413" s="486">
        <v>1.3</v>
      </c>
      <c r="AR413" s="486">
        <v>243.4</v>
      </c>
      <c r="AS413" s="486">
        <v>1.1679999999999999</v>
      </c>
      <c r="AT413" s="486"/>
      <c r="AU413" s="486"/>
      <c r="AV413" s="486"/>
      <c r="AW413" s="486"/>
      <c r="AX413" s="486"/>
      <c r="AY413" s="486"/>
      <c r="AZ413" s="486"/>
      <c r="BA413" s="486"/>
      <c r="BB413" s="486"/>
      <c r="BC413" s="486"/>
      <c r="BD413" s="486"/>
      <c r="BE413" s="486"/>
      <c r="BF413" s="486"/>
      <c r="BG413" s="486"/>
      <c r="BH413" s="486"/>
      <c r="BI413" s="486"/>
      <c r="BJ413" s="486"/>
      <c r="BK413" s="486"/>
      <c r="BL413" s="486"/>
    </row>
    <row r="414" spans="1:64">
      <c r="A414" s="486" t="s">
        <v>572</v>
      </c>
      <c r="B414" s="486" t="s">
        <v>71</v>
      </c>
      <c r="C414" s="486" t="s">
        <v>234</v>
      </c>
      <c r="D414" s="486" t="s">
        <v>235</v>
      </c>
      <c r="E414" s="486" t="s">
        <v>67</v>
      </c>
      <c r="F414" s="486">
        <v>2011</v>
      </c>
      <c r="G414" s="486"/>
      <c r="H414" s="486">
        <v>205</v>
      </c>
      <c r="I414" s="486">
        <v>0.1</v>
      </c>
      <c r="J414" s="486"/>
      <c r="K414" s="486"/>
      <c r="L414" s="486" t="s">
        <v>66</v>
      </c>
      <c r="M414" s="486">
        <v>48</v>
      </c>
      <c r="N414" s="486">
        <v>1</v>
      </c>
      <c r="O414" s="486">
        <v>1000</v>
      </c>
      <c r="P414" s="486">
        <v>25</v>
      </c>
      <c r="Q414" s="486">
        <v>24.2</v>
      </c>
      <c r="R414" s="486">
        <v>8.4700000000000006</v>
      </c>
      <c r="S414" s="486">
        <v>29.9</v>
      </c>
      <c r="T414" s="486">
        <v>9.0299999999999994</v>
      </c>
      <c r="U414" s="486">
        <v>5.4</v>
      </c>
      <c r="V414" s="486">
        <v>-108.23</v>
      </c>
      <c r="W414" s="486">
        <v>-0.43</v>
      </c>
      <c r="X414" s="486">
        <v>1000</v>
      </c>
      <c r="Y414" s="486">
        <v>5.5</v>
      </c>
      <c r="Z414" s="486">
        <v>220</v>
      </c>
      <c r="AA414" s="486">
        <v>0.17</v>
      </c>
      <c r="AB414" s="486"/>
      <c r="AC414" s="486"/>
      <c r="AD414" s="486"/>
      <c r="AE414" s="486"/>
      <c r="AF414" s="486"/>
      <c r="AG414" s="486"/>
      <c r="AH414" s="486"/>
      <c r="AI414" s="486">
        <v>1000</v>
      </c>
      <c r="AJ414" s="486">
        <v>3</v>
      </c>
      <c r="AK414" s="486">
        <v>-0.7</v>
      </c>
      <c r="AL414" s="486">
        <v>10.84</v>
      </c>
      <c r="AM414" s="486">
        <v>1324</v>
      </c>
      <c r="AN414" s="486">
        <v>982</v>
      </c>
      <c r="AO414" s="486">
        <v>40</v>
      </c>
      <c r="AP414" s="486">
        <v>16</v>
      </c>
      <c r="AQ414" s="486">
        <v>1.3</v>
      </c>
      <c r="AR414" s="486">
        <v>243.4</v>
      </c>
      <c r="AS414" s="486">
        <v>1.1679999999999999</v>
      </c>
      <c r="AT414" s="486"/>
      <c r="AU414" s="486"/>
      <c r="AV414" s="486"/>
      <c r="AW414" s="486"/>
      <c r="AX414" s="486"/>
      <c r="AY414" s="486"/>
      <c r="AZ414" s="486"/>
      <c r="BA414" s="486"/>
      <c r="BB414" s="486"/>
      <c r="BC414" s="486"/>
      <c r="BD414" s="486"/>
      <c r="BE414" s="486"/>
      <c r="BF414" s="486"/>
      <c r="BG414" s="486"/>
      <c r="BH414" s="486"/>
      <c r="BI414" s="486"/>
      <c r="BJ414" s="486"/>
      <c r="BK414" s="486"/>
      <c r="BL414" s="486"/>
    </row>
    <row r="415" spans="1:64">
      <c r="A415" s="486" t="s">
        <v>572</v>
      </c>
      <c r="B415" s="486" t="s">
        <v>71</v>
      </c>
      <c r="C415" s="486" t="s">
        <v>236</v>
      </c>
      <c r="D415" s="486" t="s">
        <v>237</v>
      </c>
      <c r="E415" s="486" t="s">
        <v>67</v>
      </c>
      <c r="F415" s="486">
        <v>2011</v>
      </c>
      <c r="G415" s="486"/>
      <c r="H415" s="486">
        <v>205</v>
      </c>
      <c r="I415" s="486">
        <v>0.1</v>
      </c>
      <c r="J415" s="486"/>
      <c r="K415" s="486"/>
      <c r="L415" s="486" t="s">
        <v>66</v>
      </c>
      <c r="M415" s="486">
        <v>60</v>
      </c>
      <c r="N415" s="486">
        <v>1</v>
      </c>
      <c r="O415" s="486">
        <v>1000</v>
      </c>
      <c r="P415" s="486">
        <v>25</v>
      </c>
      <c r="Q415" s="486">
        <v>28.9</v>
      </c>
      <c r="R415" s="486">
        <v>7.09</v>
      </c>
      <c r="S415" s="486">
        <v>36.200000000000003</v>
      </c>
      <c r="T415" s="486">
        <v>7.78</v>
      </c>
      <c r="U415" s="486">
        <v>6.2</v>
      </c>
      <c r="V415" s="486">
        <v>-128.99</v>
      </c>
      <c r="W415" s="486">
        <v>-0.42</v>
      </c>
      <c r="X415" s="486">
        <v>1000</v>
      </c>
      <c r="Y415" s="486">
        <v>5.5</v>
      </c>
      <c r="Z415" s="486">
        <v>200</v>
      </c>
      <c r="AA415" s="486">
        <v>0.37</v>
      </c>
      <c r="AB415" s="486"/>
      <c r="AC415" s="486"/>
      <c r="AD415" s="486"/>
      <c r="AE415" s="486"/>
      <c r="AF415" s="486"/>
      <c r="AG415" s="486"/>
      <c r="AH415" s="486"/>
      <c r="AI415" s="486">
        <v>1000</v>
      </c>
      <c r="AJ415" s="486">
        <v>5</v>
      </c>
      <c r="AK415" s="486">
        <v>-0.7</v>
      </c>
      <c r="AL415" s="486">
        <v>3.92</v>
      </c>
      <c r="AM415" s="486">
        <v>1638</v>
      </c>
      <c r="AN415" s="486">
        <v>982</v>
      </c>
      <c r="AO415" s="486">
        <v>40</v>
      </c>
      <c r="AP415" s="486">
        <v>19.2</v>
      </c>
      <c r="AQ415" s="486">
        <v>1.609</v>
      </c>
      <c r="AR415" s="486">
        <v>243.4</v>
      </c>
      <c r="AS415" s="486">
        <v>1.46</v>
      </c>
      <c r="AT415" s="486"/>
      <c r="AU415" s="486"/>
      <c r="AV415" s="486"/>
      <c r="AW415" s="486"/>
      <c r="AX415" s="486"/>
      <c r="AY415" s="486"/>
      <c r="AZ415" s="486"/>
      <c r="BA415" s="486"/>
      <c r="BB415" s="486"/>
      <c r="BC415" s="486"/>
      <c r="BD415" s="486"/>
      <c r="BE415" s="486"/>
      <c r="BF415" s="486"/>
      <c r="BG415" s="486"/>
      <c r="BH415" s="486"/>
      <c r="BI415" s="486"/>
      <c r="BJ415" s="486"/>
      <c r="BK415" s="486"/>
      <c r="BL415" s="486"/>
    </row>
    <row r="416" spans="1:64">
      <c r="A416" s="486" t="s">
        <v>572</v>
      </c>
      <c r="B416" s="486" t="s">
        <v>71</v>
      </c>
      <c r="C416" s="486" t="s">
        <v>238</v>
      </c>
      <c r="D416" s="486" t="s">
        <v>239</v>
      </c>
      <c r="E416" s="486" t="s">
        <v>69</v>
      </c>
      <c r="F416" s="486">
        <v>2012</v>
      </c>
      <c r="G416" s="486"/>
      <c r="H416" s="486">
        <v>205</v>
      </c>
      <c r="I416" s="486">
        <v>0.1</v>
      </c>
      <c r="J416" s="486"/>
      <c r="K416" s="486"/>
      <c r="L416" s="486" t="s">
        <v>66</v>
      </c>
      <c r="M416" s="486">
        <v>48</v>
      </c>
      <c r="N416" s="486">
        <v>1</v>
      </c>
      <c r="O416" s="486">
        <v>1000</v>
      </c>
      <c r="P416" s="486">
        <v>25</v>
      </c>
      <c r="Q416" s="486">
        <v>24.2</v>
      </c>
      <c r="R416" s="486">
        <v>8.4700000000000006</v>
      </c>
      <c r="S416" s="486">
        <v>29.9</v>
      </c>
      <c r="T416" s="486">
        <v>9.0299999999999994</v>
      </c>
      <c r="U416" s="486">
        <v>5.4</v>
      </c>
      <c r="V416" s="486">
        <v>-108.23</v>
      </c>
      <c r="W416" s="486">
        <v>-0.43</v>
      </c>
      <c r="X416" s="486">
        <v>1000</v>
      </c>
      <c r="Y416" s="486">
        <v>5.5</v>
      </c>
      <c r="Z416" s="486">
        <v>220</v>
      </c>
      <c r="AA416" s="486">
        <v>0.17</v>
      </c>
      <c r="AB416" s="486"/>
      <c r="AC416" s="486"/>
      <c r="AD416" s="486"/>
      <c r="AE416" s="486"/>
      <c r="AF416" s="486"/>
      <c r="AG416" s="486"/>
      <c r="AH416" s="486"/>
      <c r="AI416" s="486">
        <v>1000</v>
      </c>
      <c r="AJ416" s="486">
        <v>3</v>
      </c>
      <c r="AK416" s="486">
        <v>-0.7</v>
      </c>
      <c r="AL416" s="486">
        <v>10.84</v>
      </c>
      <c r="AM416" s="486">
        <v>1324</v>
      </c>
      <c r="AN416" s="486">
        <v>982</v>
      </c>
      <c r="AO416" s="486">
        <v>40</v>
      </c>
      <c r="AP416" s="486">
        <v>16</v>
      </c>
      <c r="AQ416" s="486">
        <v>1.3</v>
      </c>
      <c r="AR416" s="486">
        <v>243.4</v>
      </c>
      <c r="AS416" s="486">
        <v>1.1679999999999999</v>
      </c>
      <c r="AT416" s="486"/>
      <c r="AU416" s="486"/>
      <c r="AV416" s="486"/>
      <c r="AW416" s="486"/>
      <c r="AX416" s="486"/>
      <c r="AY416" s="486"/>
      <c r="AZ416" s="486"/>
      <c r="BA416" s="486"/>
      <c r="BB416" s="486"/>
      <c r="BC416" s="486"/>
      <c r="BD416" s="486"/>
      <c r="BE416" s="486"/>
      <c r="BF416" s="486"/>
      <c r="BG416" s="486"/>
      <c r="BH416" s="486"/>
      <c r="BI416" s="486"/>
      <c r="BJ416" s="486"/>
      <c r="BK416" s="486"/>
      <c r="BL416" s="486"/>
    </row>
    <row r="417" spans="1:64">
      <c r="A417" s="486" t="s">
        <v>572</v>
      </c>
      <c r="B417" s="486" t="s">
        <v>71</v>
      </c>
      <c r="C417" s="486" t="s">
        <v>240</v>
      </c>
      <c r="D417" s="486" t="s">
        <v>241</v>
      </c>
      <c r="E417" s="486" t="s">
        <v>67</v>
      </c>
      <c r="F417" s="486">
        <v>2010</v>
      </c>
      <c r="G417" s="486"/>
      <c r="H417" s="486">
        <v>210</v>
      </c>
      <c r="I417" s="486">
        <v>0.1</v>
      </c>
      <c r="J417" s="486"/>
      <c r="K417" s="486"/>
      <c r="L417" s="486" t="s">
        <v>66</v>
      </c>
      <c r="M417" s="486">
        <v>60</v>
      </c>
      <c r="N417" s="486">
        <v>1</v>
      </c>
      <c r="O417" s="486">
        <v>1000</v>
      </c>
      <c r="P417" s="486">
        <v>25</v>
      </c>
      <c r="Q417" s="486">
        <v>29</v>
      </c>
      <c r="R417" s="486">
        <v>7.25</v>
      </c>
      <c r="S417" s="486">
        <v>36.4</v>
      </c>
      <c r="T417" s="486">
        <v>7.89</v>
      </c>
      <c r="U417" s="486">
        <v>5.0999999999999996</v>
      </c>
      <c r="V417" s="486">
        <v>-129.27000000000001</v>
      </c>
      <c r="W417" s="486">
        <v>-0.43</v>
      </c>
      <c r="X417" s="486">
        <v>900</v>
      </c>
      <c r="Y417" s="486">
        <v>5.5</v>
      </c>
      <c r="Z417" s="486">
        <v>220</v>
      </c>
      <c r="AA417" s="486">
        <v>0.36</v>
      </c>
      <c r="AB417" s="486"/>
      <c r="AC417" s="486"/>
      <c r="AD417" s="486"/>
      <c r="AE417" s="486"/>
      <c r="AF417" s="486"/>
      <c r="AG417" s="486"/>
      <c r="AH417" s="486"/>
      <c r="AI417" s="486">
        <v>1000</v>
      </c>
      <c r="AJ417" s="486">
        <v>3</v>
      </c>
      <c r="AK417" s="486">
        <v>-0.7</v>
      </c>
      <c r="AL417" s="486">
        <v>3.92</v>
      </c>
      <c r="AM417" s="486">
        <v>1638</v>
      </c>
      <c r="AN417" s="486">
        <v>982</v>
      </c>
      <c r="AO417" s="486">
        <v>40</v>
      </c>
      <c r="AP417" s="486">
        <v>19.2</v>
      </c>
      <c r="AQ417" s="486">
        <v>1.609</v>
      </c>
      <c r="AR417" s="486">
        <v>243.4</v>
      </c>
      <c r="AS417" s="486">
        <v>1.46</v>
      </c>
      <c r="AT417" s="486"/>
      <c r="AU417" s="486"/>
      <c r="AV417" s="486"/>
      <c r="AW417" s="486"/>
      <c r="AX417" s="486"/>
      <c r="AY417" s="486"/>
      <c r="AZ417" s="486"/>
      <c r="BA417" s="486"/>
      <c r="BB417" s="486"/>
      <c r="BC417" s="486"/>
      <c r="BD417" s="486"/>
      <c r="BE417" s="486"/>
      <c r="BF417" s="486"/>
      <c r="BG417" s="486"/>
      <c r="BH417" s="486"/>
      <c r="BI417" s="486"/>
      <c r="BJ417" s="486"/>
      <c r="BK417" s="486"/>
      <c r="BL417" s="486"/>
    </row>
    <row r="418" spans="1:64">
      <c r="A418" s="486" t="s">
        <v>572</v>
      </c>
      <c r="B418" s="486" t="s">
        <v>71</v>
      </c>
      <c r="C418" s="486" t="s">
        <v>242</v>
      </c>
      <c r="D418" s="486" t="s">
        <v>243</v>
      </c>
      <c r="E418" s="486" t="s">
        <v>67</v>
      </c>
      <c r="F418" s="486">
        <v>2011</v>
      </c>
      <c r="G418" s="486"/>
      <c r="H418" s="486">
        <v>210</v>
      </c>
      <c r="I418" s="486">
        <v>0.1</v>
      </c>
      <c r="J418" s="486"/>
      <c r="K418" s="486"/>
      <c r="L418" s="486" t="s">
        <v>66</v>
      </c>
      <c r="M418" s="486">
        <v>48</v>
      </c>
      <c r="N418" s="486">
        <v>1</v>
      </c>
      <c r="O418" s="486">
        <v>1000</v>
      </c>
      <c r="P418" s="486">
        <v>25</v>
      </c>
      <c r="Q418" s="486">
        <v>24.3</v>
      </c>
      <c r="R418" s="486">
        <v>8.6300000000000008</v>
      </c>
      <c r="S418" s="486">
        <v>30</v>
      </c>
      <c r="T418" s="486">
        <v>9.19</v>
      </c>
      <c r="U418" s="486">
        <v>5.0999999999999996</v>
      </c>
      <c r="V418" s="486">
        <v>-109.1</v>
      </c>
      <c r="W418" s="486">
        <v>-0.43</v>
      </c>
      <c r="X418" s="486">
        <v>1000</v>
      </c>
      <c r="Y418" s="486">
        <v>5.5</v>
      </c>
      <c r="Z418" s="486">
        <v>220</v>
      </c>
      <c r="AA418" s="486">
        <v>0.17</v>
      </c>
      <c r="AB418" s="486"/>
      <c r="AC418" s="486"/>
      <c r="AD418" s="486"/>
      <c r="AE418" s="486"/>
      <c r="AF418" s="486"/>
      <c r="AG418" s="486"/>
      <c r="AH418" s="486"/>
      <c r="AI418" s="486">
        <v>1000</v>
      </c>
      <c r="AJ418" s="486">
        <v>3</v>
      </c>
      <c r="AK418" s="486">
        <v>-0.7</v>
      </c>
      <c r="AL418" s="486">
        <v>10.84</v>
      </c>
      <c r="AM418" s="486">
        <v>1324</v>
      </c>
      <c r="AN418" s="486">
        <v>982</v>
      </c>
      <c r="AO418" s="486">
        <v>40</v>
      </c>
      <c r="AP418" s="486">
        <v>16</v>
      </c>
      <c r="AQ418" s="486">
        <v>1.3</v>
      </c>
      <c r="AR418" s="486">
        <v>243.4</v>
      </c>
      <c r="AS418" s="486">
        <v>1.1679999999999999</v>
      </c>
      <c r="AT418" s="486"/>
      <c r="AU418" s="486"/>
      <c r="AV418" s="486"/>
      <c r="AW418" s="486"/>
      <c r="AX418" s="486"/>
      <c r="AY418" s="486"/>
      <c r="AZ418" s="486"/>
      <c r="BA418" s="486"/>
      <c r="BB418" s="486"/>
      <c r="BC418" s="486"/>
      <c r="BD418" s="486"/>
      <c r="BE418" s="486"/>
      <c r="BF418" s="486"/>
      <c r="BG418" s="486"/>
      <c r="BH418" s="486"/>
      <c r="BI418" s="486"/>
      <c r="BJ418" s="486"/>
      <c r="BK418" s="486"/>
      <c r="BL418" s="486"/>
    </row>
    <row r="419" spans="1:64">
      <c r="A419" s="486" t="s">
        <v>572</v>
      </c>
      <c r="B419" s="486" t="s">
        <v>71</v>
      </c>
      <c r="C419" s="486" t="s">
        <v>244</v>
      </c>
      <c r="D419" s="486" t="s">
        <v>245</v>
      </c>
      <c r="E419" s="486" t="s">
        <v>67</v>
      </c>
      <c r="F419" s="486">
        <v>2011</v>
      </c>
      <c r="G419" s="486"/>
      <c r="H419" s="486">
        <v>210</v>
      </c>
      <c r="I419" s="486">
        <v>0.1</v>
      </c>
      <c r="J419" s="486"/>
      <c r="K419" s="486"/>
      <c r="L419" s="486" t="s">
        <v>66</v>
      </c>
      <c r="M419" s="486">
        <v>60</v>
      </c>
      <c r="N419" s="486">
        <v>1</v>
      </c>
      <c r="O419" s="486">
        <v>1000</v>
      </c>
      <c r="P419" s="486">
        <v>25</v>
      </c>
      <c r="Q419" s="486">
        <v>29</v>
      </c>
      <c r="R419" s="486">
        <v>7.25</v>
      </c>
      <c r="S419" s="486">
        <v>36.4</v>
      </c>
      <c r="T419" s="486">
        <v>7.89</v>
      </c>
      <c r="U419" s="486">
        <v>6.3</v>
      </c>
      <c r="V419" s="486">
        <v>-130.34</v>
      </c>
      <c r="W419" s="486">
        <v>-0.42</v>
      </c>
      <c r="X419" s="486">
        <v>900</v>
      </c>
      <c r="Y419" s="486">
        <v>5.5</v>
      </c>
      <c r="Z419" s="486">
        <v>220</v>
      </c>
      <c r="AA419" s="486">
        <v>0.36</v>
      </c>
      <c r="AB419" s="486"/>
      <c r="AC419" s="486"/>
      <c r="AD419" s="486"/>
      <c r="AE419" s="486"/>
      <c r="AF419" s="486"/>
      <c r="AG419" s="486"/>
      <c r="AH419" s="486"/>
      <c r="AI419" s="486">
        <v>1000</v>
      </c>
      <c r="AJ419" s="486">
        <v>5</v>
      </c>
      <c r="AK419" s="486">
        <v>-0.7</v>
      </c>
      <c r="AL419" s="486">
        <v>3.92</v>
      </c>
      <c r="AM419" s="486">
        <v>1638</v>
      </c>
      <c r="AN419" s="486">
        <v>982</v>
      </c>
      <c r="AO419" s="486">
        <v>40</v>
      </c>
      <c r="AP419" s="486">
        <v>19.2</v>
      </c>
      <c r="AQ419" s="486">
        <v>1.609</v>
      </c>
      <c r="AR419" s="486">
        <v>243.4</v>
      </c>
      <c r="AS419" s="486">
        <v>1.46</v>
      </c>
      <c r="AT419" s="486"/>
      <c r="AU419" s="486"/>
      <c r="AV419" s="486"/>
      <c r="AW419" s="486"/>
      <c r="AX419" s="486"/>
      <c r="AY419" s="486"/>
      <c r="AZ419" s="486"/>
      <c r="BA419" s="486"/>
      <c r="BB419" s="486"/>
      <c r="BC419" s="486"/>
      <c r="BD419" s="486"/>
      <c r="BE419" s="486"/>
      <c r="BF419" s="486"/>
      <c r="BG419" s="486"/>
      <c r="BH419" s="486"/>
      <c r="BI419" s="486"/>
      <c r="BJ419" s="486"/>
      <c r="BK419" s="486"/>
      <c r="BL419" s="486"/>
    </row>
    <row r="420" spans="1:64">
      <c r="A420" s="486" t="s">
        <v>572</v>
      </c>
      <c r="B420" s="486" t="s">
        <v>71</v>
      </c>
      <c r="C420" s="486" t="s">
        <v>246</v>
      </c>
      <c r="D420" s="486" t="s">
        <v>247</v>
      </c>
      <c r="E420" s="486" t="s">
        <v>69</v>
      </c>
      <c r="F420" s="486">
        <v>2012</v>
      </c>
      <c r="G420" s="486"/>
      <c r="H420" s="486">
        <v>210</v>
      </c>
      <c r="I420" s="486">
        <v>0.1</v>
      </c>
      <c r="J420" s="486"/>
      <c r="K420" s="486"/>
      <c r="L420" s="486" t="s">
        <v>66</v>
      </c>
      <c r="M420" s="486">
        <v>48</v>
      </c>
      <c r="N420" s="486">
        <v>1</v>
      </c>
      <c r="O420" s="486">
        <v>1000</v>
      </c>
      <c r="P420" s="486">
        <v>25</v>
      </c>
      <c r="Q420" s="486">
        <v>24.3</v>
      </c>
      <c r="R420" s="486">
        <v>8.6300000000000008</v>
      </c>
      <c r="S420" s="486">
        <v>30</v>
      </c>
      <c r="T420" s="486">
        <v>9.19</v>
      </c>
      <c r="U420" s="486">
        <v>5.0999999999999996</v>
      </c>
      <c r="V420" s="486">
        <v>-109.1</v>
      </c>
      <c r="W420" s="486">
        <v>-0.43</v>
      </c>
      <c r="X420" s="486">
        <v>1000</v>
      </c>
      <c r="Y420" s="486">
        <v>5.5</v>
      </c>
      <c r="Z420" s="486">
        <v>220</v>
      </c>
      <c r="AA420" s="486">
        <v>0.17</v>
      </c>
      <c r="AB420" s="486"/>
      <c r="AC420" s="486"/>
      <c r="AD420" s="486"/>
      <c r="AE420" s="486"/>
      <c r="AF420" s="486"/>
      <c r="AG420" s="486"/>
      <c r="AH420" s="486"/>
      <c r="AI420" s="486">
        <v>1000</v>
      </c>
      <c r="AJ420" s="486">
        <v>3</v>
      </c>
      <c r="AK420" s="486">
        <v>-0.7</v>
      </c>
      <c r="AL420" s="486">
        <v>10.84</v>
      </c>
      <c r="AM420" s="486">
        <v>1324</v>
      </c>
      <c r="AN420" s="486">
        <v>982</v>
      </c>
      <c r="AO420" s="486">
        <v>40</v>
      </c>
      <c r="AP420" s="486">
        <v>16</v>
      </c>
      <c r="AQ420" s="486">
        <v>1.3</v>
      </c>
      <c r="AR420" s="486">
        <v>243.4</v>
      </c>
      <c r="AS420" s="486">
        <v>1.1679999999999999</v>
      </c>
      <c r="AT420" s="486"/>
      <c r="AU420" s="486"/>
      <c r="AV420" s="486"/>
      <c r="AW420" s="486"/>
      <c r="AX420" s="486"/>
      <c r="AY420" s="486"/>
      <c r="AZ420" s="486"/>
      <c r="BA420" s="486"/>
      <c r="BB420" s="486"/>
      <c r="BC420" s="486"/>
      <c r="BD420" s="486"/>
      <c r="BE420" s="486"/>
      <c r="BF420" s="486"/>
      <c r="BG420" s="486"/>
      <c r="BH420" s="486"/>
      <c r="BI420" s="486"/>
      <c r="BJ420" s="486"/>
      <c r="BK420" s="486"/>
      <c r="BL420" s="486"/>
    </row>
    <row r="421" spans="1:64">
      <c r="A421" s="486" t="s">
        <v>572</v>
      </c>
      <c r="B421" s="486" t="s">
        <v>71</v>
      </c>
      <c r="C421" s="486" t="s">
        <v>248</v>
      </c>
      <c r="D421" s="486" t="s">
        <v>249</v>
      </c>
      <c r="E421" s="486" t="s">
        <v>67</v>
      </c>
      <c r="F421" s="486">
        <v>2010</v>
      </c>
      <c r="G421" s="486"/>
      <c r="H421" s="486">
        <v>215</v>
      </c>
      <c r="I421" s="486">
        <v>0.1</v>
      </c>
      <c r="J421" s="486"/>
      <c r="K421" s="486"/>
      <c r="L421" s="486" t="s">
        <v>66</v>
      </c>
      <c r="M421" s="486">
        <v>60</v>
      </c>
      <c r="N421" s="486">
        <v>1</v>
      </c>
      <c r="O421" s="486">
        <v>1000</v>
      </c>
      <c r="P421" s="486">
        <v>25</v>
      </c>
      <c r="Q421" s="486">
        <v>29</v>
      </c>
      <c r="R421" s="486">
        <v>7.4</v>
      </c>
      <c r="S421" s="486">
        <v>36.5</v>
      </c>
      <c r="T421" s="486">
        <v>8.01</v>
      </c>
      <c r="U421" s="486">
        <v>5.2</v>
      </c>
      <c r="V421" s="486">
        <v>-129.72999999999999</v>
      </c>
      <c r="W421" s="486">
        <v>-0.43</v>
      </c>
      <c r="X421" s="486">
        <v>2100</v>
      </c>
      <c r="Y421" s="486">
        <v>4.2</v>
      </c>
      <c r="Z421" s="486">
        <v>240</v>
      </c>
      <c r="AA421" s="486">
        <v>0.35</v>
      </c>
      <c r="AB421" s="486"/>
      <c r="AC421" s="486"/>
      <c r="AD421" s="486"/>
      <c r="AE421" s="486"/>
      <c r="AF421" s="486"/>
      <c r="AG421" s="486"/>
      <c r="AH421" s="486"/>
      <c r="AI421" s="486">
        <v>1000</v>
      </c>
      <c r="AJ421" s="486">
        <v>3</v>
      </c>
      <c r="AK421" s="486">
        <v>-0.7</v>
      </c>
      <c r="AL421" s="486">
        <v>3.92</v>
      </c>
      <c r="AM421" s="486">
        <v>1638</v>
      </c>
      <c r="AN421" s="486">
        <v>982</v>
      </c>
      <c r="AO421" s="486">
        <v>40</v>
      </c>
      <c r="AP421" s="486">
        <v>19.2</v>
      </c>
      <c r="AQ421" s="486">
        <v>1.609</v>
      </c>
      <c r="AR421" s="486">
        <v>243.4</v>
      </c>
      <c r="AS421" s="486">
        <v>1.46</v>
      </c>
      <c r="AT421" s="486"/>
      <c r="AU421" s="486"/>
      <c r="AV421" s="486"/>
      <c r="AW421" s="486"/>
      <c r="AX421" s="486"/>
      <c r="AY421" s="486"/>
      <c r="AZ421" s="486"/>
      <c r="BA421" s="486"/>
      <c r="BB421" s="486"/>
      <c r="BC421" s="486"/>
      <c r="BD421" s="486"/>
      <c r="BE421" s="486"/>
      <c r="BF421" s="486"/>
      <c r="BG421" s="486"/>
      <c r="BH421" s="486"/>
      <c r="BI421" s="486"/>
      <c r="BJ421" s="486"/>
      <c r="BK421" s="486"/>
      <c r="BL421" s="486"/>
    </row>
    <row r="422" spans="1:64">
      <c r="A422" s="486" t="s">
        <v>572</v>
      </c>
      <c r="B422" s="486" t="s">
        <v>71</v>
      </c>
      <c r="C422" s="486" t="s">
        <v>250</v>
      </c>
      <c r="D422" s="486" t="s">
        <v>251</v>
      </c>
      <c r="E422" s="486" t="s">
        <v>67</v>
      </c>
      <c r="F422" s="486">
        <v>2011</v>
      </c>
      <c r="G422" s="486"/>
      <c r="H422" s="486">
        <v>215</v>
      </c>
      <c r="I422" s="486">
        <v>0.1</v>
      </c>
      <c r="J422" s="486"/>
      <c r="K422" s="486"/>
      <c r="L422" s="486" t="s">
        <v>66</v>
      </c>
      <c r="M422" s="486">
        <v>60</v>
      </c>
      <c r="N422" s="486">
        <v>1</v>
      </c>
      <c r="O422" s="486">
        <v>1000</v>
      </c>
      <c r="P422" s="486">
        <v>25</v>
      </c>
      <c r="Q422" s="486">
        <v>29</v>
      </c>
      <c r="R422" s="486">
        <v>7.4</v>
      </c>
      <c r="S422" s="486">
        <v>36.5</v>
      </c>
      <c r="T422" s="486">
        <v>8.01</v>
      </c>
      <c r="U422" s="486">
        <v>6.4</v>
      </c>
      <c r="V422" s="486">
        <v>-130.71</v>
      </c>
      <c r="W422" s="486">
        <v>-0.42</v>
      </c>
      <c r="X422" s="486">
        <v>1000</v>
      </c>
      <c r="Y422" s="486">
        <v>5.5</v>
      </c>
      <c r="Z422" s="486">
        <v>240</v>
      </c>
      <c r="AA422" s="486">
        <v>0.35</v>
      </c>
      <c r="AB422" s="486"/>
      <c r="AC422" s="486"/>
      <c r="AD422" s="486"/>
      <c r="AE422" s="486"/>
      <c r="AF422" s="486"/>
      <c r="AG422" s="486"/>
      <c r="AH422" s="486"/>
      <c r="AI422" s="486">
        <v>1000</v>
      </c>
      <c r="AJ422" s="486">
        <v>5</v>
      </c>
      <c r="AK422" s="486">
        <v>-0.7</v>
      </c>
      <c r="AL422" s="486">
        <v>3.92</v>
      </c>
      <c r="AM422" s="486">
        <v>1638</v>
      </c>
      <c r="AN422" s="486">
        <v>982</v>
      </c>
      <c r="AO422" s="486">
        <v>40</v>
      </c>
      <c r="AP422" s="486">
        <v>19.2</v>
      </c>
      <c r="AQ422" s="486">
        <v>1.609</v>
      </c>
      <c r="AR422" s="486">
        <v>243.4</v>
      </c>
      <c r="AS422" s="486">
        <v>1.46</v>
      </c>
      <c r="AT422" s="486"/>
      <c r="AU422" s="486"/>
      <c r="AV422" s="486"/>
      <c r="AW422" s="486"/>
      <c r="AX422" s="486"/>
      <c r="AY422" s="486"/>
      <c r="AZ422" s="486"/>
      <c r="BA422" s="486"/>
      <c r="BB422" s="486"/>
      <c r="BC422" s="486"/>
      <c r="BD422" s="486"/>
      <c r="BE422" s="486"/>
      <c r="BF422" s="486"/>
      <c r="BG422" s="486"/>
      <c r="BH422" s="486"/>
      <c r="BI422" s="486"/>
      <c r="BJ422" s="486"/>
      <c r="BK422" s="486"/>
      <c r="BL422" s="486"/>
    </row>
    <row r="423" spans="1:64">
      <c r="A423" s="486" t="s">
        <v>572</v>
      </c>
      <c r="B423" s="486" t="s">
        <v>71</v>
      </c>
      <c r="C423" s="486" t="s">
        <v>252</v>
      </c>
      <c r="D423" s="486" t="s">
        <v>253</v>
      </c>
      <c r="E423" s="486" t="s">
        <v>69</v>
      </c>
      <c r="F423" s="486">
        <v>2012</v>
      </c>
      <c r="G423" s="486"/>
      <c r="H423" s="486">
        <v>215</v>
      </c>
      <c r="I423" s="486">
        <v>0.1</v>
      </c>
      <c r="J423" s="486"/>
      <c r="K423" s="486"/>
      <c r="L423" s="486" t="s">
        <v>66</v>
      </c>
      <c r="M423" s="486">
        <v>48</v>
      </c>
      <c r="N423" s="486">
        <v>1</v>
      </c>
      <c r="O423" s="486">
        <v>1000</v>
      </c>
      <c r="P423" s="486">
        <v>25</v>
      </c>
      <c r="Q423" s="486">
        <v>24.5</v>
      </c>
      <c r="R423" s="486">
        <v>8.7799999999999994</v>
      </c>
      <c r="S423" s="486">
        <v>30.2</v>
      </c>
      <c r="T423" s="486">
        <v>9.35</v>
      </c>
      <c r="U423" s="486">
        <v>5.6</v>
      </c>
      <c r="V423" s="486">
        <v>-111.1</v>
      </c>
      <c r="W423" s="486">
        <v>-0.43</v>
      </c>
      <c r="X423" s="486">
        <v>1000</v>
      </c>
      <c r="Y423" s="486">
        <v>5.5</v>
      </c>
      <c r="Z423" s="486">
        <v>220</v>
      </c>
      <c r="AA423" s="486">
        <v>0.16500000000000001</v>
      </c>
      <c r="AB423" s="486"/>
      <c r="AC423" s="486"/>
      <c r="AD423" s="486"/>
      <c r="AE423" s="486"/>
      <c r="AF423" s="486"/>
      <c r="AG423" s="486"/>
      <c r="AH423" s="486"/>
      <c r="AI423" s="486">
        <v>1000</v>
      </c>
      <c r="AJ423" s="486">
        <v>3</v>
      </c>
      <c r="AK423" s="486">
        <v>-0.7</v>
      </c>
      <c r="AL423" s="486">
        <v>10.84</v>
      </c>
      <c r="AM423" s="486">
        <v>1324</v>
      </c>
      <c r="AN423" s="486">
        <v>982</v>
      </c>
      <c r="AO423" s="486">
        <v>40</v>
      </c>
      <c r="AP423" s="486">
        <v>16</v>
      </c>
      <c r="AQ423" s="486">
        <v>1.3</v>
      </c>
      <c r="AR423" s="486">
        <v>243.4</v>
      </c>
      <c r="AS423" s="486">
        <v>1.1679999999999999</v>
      </c>
      <c r="AT423" s="486"/>
      <c r="AU423" s="486"/>
      <c r="AV423" s="486"/>
      <c r="AW423" s="486"/>
      <c r="AX423" s="486"/>
      <c r="AY423" s="486"/>
      <c r="AZ423" s="486"/>
      <c r="BA423" s="486"/>
      <c r="BB423" s="486"/>
      <c r="BC423" s="486"/>
      <c r="BD423" s="486"/>
      <c r="BE423" s="486"/>
      <c r="BF423" s="486"/>
      <c r="BG423" s="486"/>
      <c r="BH423" s="486"/>
      <c r="BI423" s="486"/>
      <c r="BJ423" s="486"/>
      <c r="BK423" s="486"/>
      <c r="BL423" s="486"/>
    </row>
    <row r="424" spans="1:64">
      <c r="A424" s="486" t="s">
        <v>572</v>
      </c>
      <c r="B424" s="486" t="s">
        <v>71</v>
      </c>
      <c r="C424" s="486" t="s">
        <v>254</v>
      </c>
      <c r="D424" s="486" t="s">
        <v>255</v>
      </c>
      <c r="E424" s="486" t="s">
        <v>67</v>
      </c>
      <c r="F424" s="486">
        <v>2010</v>
      </c>
      <c r="G424" s="486"/>
      <c r="H424" s="486">
        <v>220</v>
      </c>
      <c r="I424" s="486">
        <v>0.1</v>
      </c>
      <c r="J424" s="486"/>
      <c r="K424" s="486"/>
      <c r="L424" s="486" t="s">
        <v>66</v>
      </c>
      <c r="M424" s="486">
        <v>60</v>
      </c>
      <c r="N424" s="486">
        <v>1</v>
      </c>
      <c r="O424" s="486">
        <v>1000</v>
      </c>
      <c r="P424" s="486">
        <v>25</v>
      </c>
      <c r="Q424" s="486">
        <v>29.2</v>
      </c>
      <c r="R424" s="486">
        <v>7.53</v>
      </c>
      <c r="S424" s="486">
        <v>36.6</v>
      </c>
      <c r="T424" s="486">
        <v>8.09</v>
      </c>
      <c r="U424" s="486">
        <v>5.3</v>
      </c>
      <c r="V424" s="486">
        <v>-132.06</v>
      </c>
      <c r="W424" s="486">
        <v>-0.43</v>
      </c>
      <c r="X424" s="486">
        <v>2100</v>
      </c>
      <c r="Y424" s="486">
        <v>4.2</v>
      </c>
      <c r="Z424" s="486">
        <v>250</v>
      </c>
      <c r="AA424" s="486">
        <v>0.3</v>
      </c>
      <c r="AB424" s="486"/>
      <c r="AC424" s="486"/>
      <c r="AD424" s="486"/>
      <c r="AE424" s="486"/>
      <c r="AF424" s="486"/>
      <c r="AG424" s="486"/>
      <c r="AH424" s="486"/>
      <c r="AI424" s="486">
        <v>1000</v>
      </c>
      <c r="AJ424" s="486">
        <v>3</v>
      </c>
      <c r="AK424" s="486">
        <v>-0.7</v>
      </c>
      <c r="AL424" s="486">
        <v>3.92</v>
      </c>
      <c r="AM424" s="486">
        <v>1638</v>
      </c>
      <c r="AN424" s="486">
        <v>982</v>
      </c>
      <c r="AO424" s="486">
        <v>40</v>
      </c>
      <c r="AP424" s="486">
        <v>19.2</v>
      </c>
      <c r="AQ424" s="486">
        <v>1.609</v>
      </c>
      <c r="AR424" s="486">
        <v>243.4</v>
      </c>
      <c r="AS424" s="486">
        <v>1.46</v>
      </c>
      <c r="AT424" s="486"/>
      <c r="AU424" s="486"/>
      <c r="AV424" s="486"/>
      <c r="AW424" s="486"/>
      <c r="AX424" s="486"/>
      <c r="AY424" s="486"/>
      <c r="AZ424" s="486"/>
      <c r="BA424" s="486"/>
      <c r="BB424" s="486"/>
      <c r="BC424" s="486"/>
      <c r="BD424" s="486"/>
      <c r="BE424" s="486"/>
      <c r="BF424" s="486"/>
      <c r="BG424" s="486"/>
      <c r="BH424" s="486"/>
      <c r="BI424" s="486"/>
      <c r="BJ424" s="486"/>
      <c r="BK424" s="486"/>
      <c r="BL424" s="486"/>
    </row>
    <row r="425" spans="1:64">
      <c r="A425" s="486" t="s">
        <v>572</v>
      </c>
      <c r="B425" s="486" t="s">
        <v>71</v>
      </c>
      <c r="C425" s="486" t="s">
        <v>256</v>
      </c>
      <c r="D425" s="486" t="s">
        <v>257</v>
      </c>
      <c r="E425" s="486" t="s">
        <v>67</v>
      </c>
      <c r="F425" s="486">
        <v>2011</v>
      </c>
      <c r="G425" s="486"/>
      <c r="H425" s="486">
        <v>220</v>
      </c>
      <c r="I425" s="486">
        <v>0.1</v>
      </c>
      <c r="J425" s="486"/>
      <c r="K425" s="486"/>
      <c r="L425" s="486" t="s">
        <v>66</v>
      </c>
      <c r="M425" s="486">
        <v>60</v>
      </c>
      <c r="N425" s="486">
        <v>1</v>
      </c>
      <c r="O425" s="486">
        <v>1000</v>
      </c>
      <c r="P425" s="486">
        <v>25</v>
      </c>
      <c r="Q425" s="486">
        <v>29.2</v>
      </c>
      <c r="R425" s="486">
        <v>7.53</v>
      </c>
      <c r="S425" s="486">
        <v>36.6</v>
      </c>
      <c r="T425" s="486">
        <v>8.09</v>
      </c>
      <c r="U425" s="486">
        <v>6.5</v>
      </c>
      <c r="V425" s="486">
        <v>-133.53</v>
      </c>
      <c r="W425" s="486">
        <v>-0.42</v>
      </c>
      <c r="X425" s="486">
        <v>1000</v>
      </c>
      <c r="Y425" s="486">
        <v>5.5</v>
      </c>
      <c r="Z425" s="486">
        <v>250</v>
      </c>
      <c r="AA425" s="486">
        <v>0.3</v>
      </c>
      <c r="AB425" s="486"/>
      <c r="AC425" s="486"/>
      <c r="AD425" s="486"/>
      <c r="AE425" s="486"/>
      <c r="AF425" s="486"/>
      <c r="AG425" s="486"/>
      <c r="AH425" s="486"/>
      <c r="AI425" s="486">
        <v>1000</v>
      </c>
      <c r="AJ425" s="486">
        <v>5</v>
      </c>
      <c r="AK425" s="486">
        <v>-0.7</v>
      </c>
      <c r="AL425" s="486">
        <v>3.92</v>
      </c>
      <c r="AM425" s="486">
        <v>1638</v>
      </c>
      <c r="AN425" s="486">
        <v>982</v>
      </c>
      <c r="AO425" s="486">
        <v>40</v>
      </c>
      <c r="AP425" s="486">
        <v>19.2</v>
      </c>
      <c r="AQ425" s="486">
        <v>1.609</v>
      </c>
      <c r="AR425" s="486">
        <v>243.4</v>
      </c>
      <c r="AS425" s="486">
        <v>1.46</v>
      </c>
      <c r="AT425" s="486"/>
      <c r="AU425" s="486"/>
      <c r="AV425" s="486"/>
      <c r="AW425" s="486"/>
      <c r="AX425" s="486"/>
      <c r="AY425" s="486"/>
      <c r="AZ425" s="486"/>
      <c r="BA425" s="486"/>
      <c r="BB425" s="486"/>
      <c r="BC425" s="486"/>
      <c r="BD425" s="486"/>
      <c r="BE425" s="486"/>
      <c r="BF425" s="486"/>
      <c r="BG425" s="486"/>
      <c r="BH425" s="486"/>
      <c r="BI425" s="486"/>
      <c r="BJ425" s="486"/>
      <c r="BK425" s="486"/>
      <c r="BL425" s="486"/>
    </row>
    <row r="426" spans="1:64">
      <c r="A426" s="486" t="s">
        <v>572</v>
      </c>
      <c r="B426" s="486" t="s">
        <v>71</v>
      </c>
      <c r="C426" s="486" t="s">
        <v>258</v>
      </c>
      <c r="D426" s="486" t="s">
        <v>259</v>
      </c>
      <c r="E426" s="486" t="s">
        <v>69</v>
      </c>
      <c r="F426" s="486">
        <v>2012</v>
      </c>
      <c r="G426" s="486"/>
      <c r="H426" s="486">
        <v>220</v>
      </c>
      <c r="I426" s="486">
        <v>0.1</v>
      </c>
      <c r="J426" s="486"/>
      <c r="K426" s="486"/>
      <c r="L426" s="486" t="s">
        <v>66</v>
      </c>
      <c r="M426" s="486">
        <v>60</v>
      </c>
      <c r="N426" s="486">
        <v>2</v>
      </c>
      <c r="O426" s="486">
        <v>1000</v>
      </c>
      <c r="P426" s="486">
        <v>25</v>
      </c>
      <c r="Q426" s="486">
        <v>29.2</v>
      </c>
      <c r="R426" s="486">
        <v>7.53</v>
      </c>
      <c r="S426" s="486">
        <v>36.6</v>
      </c>
      <c r="T426" s="486">
        <v>8.09</v>
      </c>
      <c r="U426" s="486">
        <v>5.3</v>
      </c>
      <c r="V426" s="486">
        <v>-132.06</v>
      </c>
      <c r="W426" s="486">
        <v>-0.43</v>
      </c>
      <c r="X426" s="486">
        <v>2100</v>
      </c>
      <c r="Y426" s="486">
        <v>4.2</v>
      </c>
      <c r="Z426" s="486">
        <v>250</v>
      </c>
      <c r="AA426" s="486">
        <v>0.3</v>
      </c>
      <c r="AB426" s="486"/>
      <c r="AC426" s="486"/>
      <c r="AD426" s="486"/>
      <c r="AE426" s="486"/>
      <c r="AF426" s="486"/>
      <c r="AG426" s="486"/>
      <c r="AH426" s="486"/>
      <c r="AI426" s="486">
        <v>1000</v>
      </c>
      <c r="AJ426" s="486">
        <v>3</v>
      </c>
      <c r="AK426" s="486">
        <v>-0.7</v>
      </c>
      <c r="AL426" s="486">
        <v>3.92</v>
      </c>
      <c r="AM426" s="486">
        <v>1638</v>
      </c>
      <c r="AN426" s="486">
        <v>982</v>
      </c>
      <c r="AO426" s="486">
        <v>40</v>
      </c>
      <c r="AP426" s="486">
        <v>19.2</v>
      </c>
      <c r="AQ426" s="486">
        <v>1.609</v>
      </c>
      <c r="AR426" s="486">
        <v>121.7</v>
      </c>
      <c r="AS426" s="486">
        <v>1.46</v>
      </c>
      <c r="AT426" s="486"/>
      <c r="AU426" s="486"/>
      <c r="AV426" s="486"/>
      <c r="AW426" s="486"/>
      <c r="AX426" s="486"/>
      <c r="AY426" s="486"/>
      <c r="AZ426" s="486"/>
      <c r="BA426" s="486"/>
      <c r="BB426" s="486"/>
      <c r="BC426" s="486"/>
      <c r="BD426" s="486"/>
      <c r="BE426" s="486"/>
      <c r="BF426" s="486"/>
      <c r="BG426" s="486"/>
      <c r="BH426" s="486"/>
      <c r="BI426" s="486"/>
      <c r="BJ426" s="486"/>
      <c r="BK426" s="486"/>
      <c r="BL426" s="486"/>
    </row>
    <row r="427" spans="1:64">
      <c r="A427" s="486" t="s">
        <v>572</v>
      </c>
      <c r="B427" s="486" t="s">
        <v>71</v>
      </c>
      <c r="C427" s="486" t="s">
        <v>260</v>
      </c>
      <c r="D427" s="486" t="s">
        <v>261</v>
      </c>
      <c r="E427" s="486" t="s">
        <v>67</v>
      </c>
      <c r="F427" s="486">
        <v>2010</v>
      </c>
      <c r="G427" s="486"/>
      <c r="H427" s="486">
        <v>225</v>
      </c>
      <c r="I427" s="486">
        <v>0.1</v>
      </c>
      <c r="J427" s="486"/>
      <c r="K427" s="486"/>
      <c r="L427" s="486" t="s">
        <v>66</v>
      </c>
      <c r="M427" s="486">
        <v>60</v>
      </c>
      <c r="N427" s="486">
        <v>1</v>
      </c>
      <c r="O427" s="486">
        <v>1000</v>
      </c>
      <c r="P427" s="486">
        <v>25</v>
      </c>
      <c r="Q427" s="486">
        <v>29.4</v>
      </c>
      <c r="R427" s="486">
        <v>7.65</v>
      </c>
      <c r="S427" s="486">
        <v>36.700000000000003</v>
      </c>
      <c r="T427" s="486">
        <v>8.19</v>
      </c>
      <c r="U427" s="486">
        <v>5.3</v>
      </c>
      <c r="V427" s="486">
        <v>-133.1</v>
      </c>
      <c r="W427" s="486">
        <v>-0.43</v>
      </c>
      <c r="X427" s="486">
        <v>2100</v>
      </c>
      <c r="Y427" s="486">
        <v>4.2</v>
      </c>
      <c r="Z427" s="486">
        <v>250</v>
      </c>
      <c r="AA427" s="486">
        <v>0.27</v>
      </c>
      <c r="AB427" s="486"/>
      <c r="AC427" s="486"/>
      <c r="AD427" s="486"/>
      <c r="AE427" s="486"/>
      <c r="AF427" s="486"/>
      <c r="AG427" s="486"/>
      <c r="AH427" s="486"/>
      <c r="AI427" s="486">
        <v>1000</v>
      </c>
      <c r="AJ427" s="486">
        <v>3</v>
      </c>
      <c r="AK427" s="486">
        <v>-0.7</v>
      </c>
      <c r="AL427" s="486">
        <v>3.92</v>
      </c>
      <c r="AM427" s="486">
        <v>1638</v>
      </c>
      <c r="AN427" s="486">
        <v>982</v>
      </c>
      <c r="AO427" s="486">
        <v>40</v>
      </c>
      <c r="AP427" s="486">
        <v>19.2</v>
      </c>
      <c r="AQ427" s="486">
        <v>1.609</v>
      </c>
      <c r="AR427" s="486">
        <v>243.4</v>
      </c>
      <c r="AS427" s="486">
        <v>1.46</v>
      </c>
      <c r="AT427" s="486"/>
      <c r="AU427" s="486"/>
      <c r="AV427" s="486"/>
      <c r="AW427" s="486"/>
      <c r="AX427" s="486"/>
      <c r="AY427" s="486"/>
      <c r="AZ427" s="486"/>
      <c r="BA427" s="486"/>
      <c r="BB427" s="486"/>
      <c r="BC427" s="486"/>
      <c r="BD427" s="486"/>
      <c r="BE427" s="486"/>
      <c r="BF427" s="486"/>
      <c r="BG427" s="486"/>
      <c r="BH427" s="486"/>
      <c r="BI427" s="486"/>
      <c r="BJ427" s="486"/>
      <c r="BK427" s="486"/>
      <c r="BL427" s="486"/>
    </row>
    <row r="428" spans="1:64">
      <c r="A428" s="486" t="s">
        <v>572</v>
      </c>
      <c r="B428" s="486" t="s">
        <v>71</v>
      </c>
      <c r="C428" s="486" t="s">
        <v>262</v>
      </c>
      <c r="D428" s="486" t="s">
        <v>263</v>
      </c>
      <c r="E428" s="486" t="s">
        <v>67</v>
      </c>
      <c r="F428" s="486">
        <v>2011</v>
      </c>
      <c r="G428" s="486"/>
      <c r="H428" s="486">
        <v>225</v>
      </c>
      <c r="I428" s="486">
        <v>0.1</v>
      </c>
      <c r="J428" s="486"/>
      <c r="K428" s="486"/>
      <c r="L428" s="486" t="s">
        <v>66</v>
      </c>
      <c r="M428" s="486">
        <v>60</v>
      </c>
      <c r="N428" s="486">
        <v>1</v>
      </c>
      <c r="O428" s="486">
        <v>1000</v>
      </c>
      <c r="P428" s="486">
        <v>25</v>
      </c>
      <c r="Q428" s="486">
        <v>29.4</v>
      </c>
      <c r="R428" s="486">
        <v>7.65</v>
      </c>
      <c r="S428" s="486">
        <v>36.700000000000003</v>
      </c>
      <c r="T428" s="486">
        <v>8.19</v>
      </c>
      <c r="U428" s="486">
        <v>6.6</v>
      </c>
      <c r="V428" s="486">
        <v>-134.88</v>
      </c>
      <c r="W428" s="486">
        <v>-0.42</v>
      </c>
      <c r="X428" s="486">
        <v>1000</v>
      </c>
      <c r="Y428" s="486">
        <v>5.5</v>
      </c>
      <c r="Z428" s="486">
        <v>250</v>
      </c>
      <c r="AA428" s="486">
        <v>0.27</v>
      </c>
      <c r="AB428" s="486"/>
      <c r="AC428" s="486"/>
      <c r="AD428" s="486"/>
      <c r="AE428" s="486"/>
      <c r="AF428" s="486"/>
      <c r="AG428" s="486"/>
      <c r="AH428" s="486"/>
      <c r="AI428" s="486">
        <v>1000</v>
      </c>
      <c r="AJ428" s="486">
        <v>5</v>
      </c>
      <c r="AK428" s="486">
        <v>-0.7</v>
      </c>
      <c r="AL428" s="486">
        <v>3.92</v>
      </c>
      <c r="AM428" s="486">
        <v>1638</v>
      </c>
      <c r="AN428" s="486">
        <v>982</v>
      </c>
      <c r="AO428" s="486">
        <v>40</v>
      </c>
      <c r="AP428" s="486">
        <v>19.2</v>
      </c>
      <c r="AQ428" s="486">
        <v>1.609</v>
      </c>
      <c r="AR428" s="486">
        <v>243.4</v>
      </c>
      <c r="AS428" s="486">
        <v>1.46</v>
      </c>
      <c r="AT428" s="486"/>
      <c r="AU428" s="486"/>
      <c r="AV428" s="486"/>
      <c r="AW428" s="486"/>
      <c r="AX428" s="486"/>
      <c r="AY428" s="486"/>
      <c r="AZ428" s="486"/>
      <c r="BA428" s="486"/>
      <c r="BB428" s="486"/>
      <c r="BC428" s="486"/>
      <c r="BD428" s="486"/>
      <c r="BE428" s="486"/>
      <c r="BF428" s="486"/>
      <c r="BG428" s="486"/>
      <c r="BH428" s="486"/>
      <c r="BI428" s="486"/>
      <c r="BJ428" s="486"/>
      <c r="BK428" s="486"/>
      <c r="BL428" s="486"/>
    </row>
    <row r="429" spans="1:64">
      <c r="A429" s="486" t="s">
        <v>572</v>
      </c>
      <c r="B429" s="486" t="s">
        <v>71</v>
      </c>
      <c r="C429" s="486" t="s">
        <v>264</v>
      </c>
      <c r="D429" s="486" t="s">
        <v>265</v>
      </c>
      <c r="E429" s="486" t="s">
        <v>69</v>
      </c>
      <c r="F429" s="486">
        <v>2012</v>
      </c>
      <c r="G429" s="486"/>
      <c r="H429" s="486">
        <v>225</v>
      </c>
      <c r="I429" s="486">
        <v>0.1</v>
      </c>
      <c r="J429" s="486"/>
      <c r="K429" s="486"/>
      <c r="L429" s="486" t="s">
        <v>66</v>
      </c>
      <c r="M429" s="486">
        <v>60</v>
      </c>
      <c r="N429" s="486">
        <v>2</v>
      </c>
      <c r="O429" s="486">
        <v>1000</v>
      </c>
      <c r="P429" s="486">
        <v>25</v>
      </c>
      <c r="Q429" s="486">
        <v>29.4</v>
      </c>
      <c r="R429" s="486">
        <v>7.65</v>
      </c>
      <c r="S429" s="486">
        <v>36.700000000000003</v>
      </c>
      <c r="T429" s="486">
        <v>8.19</v>
      </c>
      <c r="U429" s="486">
        <v>5.3</v>
      </c>
      <c r="V429" s="486">
        <v>-133.1</v>
      </c>
      <c r="W429" s="486">
        <v>-0.43</v>
      </c>
      <c r="X429" s="486">
        <v>2100</v>
      </c>
      <c r="Y429" s="486">
        <v>4.2</v>
      </c>
      <c r="Z429" s="486">
        <v>250</v>
      </c>
      <c r="AA429" s="486">
        <v>0.27</v>
      </c>
      <c r="AB429" s="486"/>
      <c r="AC429" s="486"/>
      <c r="AD429" s="486"/>
      <c r="AE429" s="486"/>
      <c r="AF429" s="486"/>
      <c r="AG429" s="486"/>
      <c r="AH429" s="486"/>
      <c r="AI429" s="486">
        <v>1000</v>
      </c>
      <c r="AJ429" s="486">
        <v>3</v>
      </c>
      <c r="AK429" s="486">
        <v>-0.7</v>
      </c>
      <c r="AL429" s="486">
        <v>3.92</v>
      </c>
      <c r="AM429" s="486">
        <v>1638</v>
      </c>
      <c r="AN429" s="486">
        <v>982</v>
      </c>
      <c r="AO429" s="486">
        <v>40</v>
      </c>
      <c r="AP429" s="486">
        <v>19.2</v>
      </c>
      <c r="AQ429" s="486">
        <v>1.609</v>
      </c>
      <c r="AR429" s="486">
        <v>121.7</v>
      </c>
      <c r="AS429" s="486">
        <v>1.46</v>
      </c>
      <c r="AT429" s="486"/>
      <c r="AU429" s="486"/>
      <c r="AV429" s="486"/>
      <c r="AW429" s="486"/>
      <c r="AX429" s="486"/>
      <c r="AY429" s="486"/>
      <c r="AZ429" s="486"/>
      <c r="BA429" s="486"/>
      <c r="BB429" s="486"/>
      <c r="BC429" s="486"/>
      <c r="BD429" s="486"/>
      <c r="BE429" s="486"/>
      <c r="BF429" s="486"/>
      <c r="BG429" s="486"/>
      <c r="BH429" s="486"/>
      <c r="BI429" s="486"/>
      <c r="BJ429" s="486"/>
      <c r="BK429" s="486"/>
      <c r="BL429" s="486"/>
    </row>
    <row r="430" spans="1:64">
      <c r="A430" s="486" t="s">
        <v>572</v>
      </c>
      <c r="B430" s="486" t="s">
        <v>71</v>
      </c>
      <c r="C430" s="486" t="s">
        <v>266</v>
      </c>
      <c r="D430" s="486" t="s">
        <v>267</v>
      </c>
      <c r="E430" s="486" t="s">
        <v>67</v>
      </c>
      <c r="F430" s="486">
        <v>2010</v>
      </c>
      <c r="G430" s="486"/>
      <c r="H430" s="486">
        <v>230</v>
      </c>
      <c r="I430" s="486">
        <v>0.1</v>
      </c>
      <c r="J430" s="486"/>
      <c r="K430" s="486"/>
      <c r="L430" s="486" t="s">
        <v>66</v>
      </c>
      <c r="M430" s="486">
        <v>60</v>
      </c>
      <c r="N430" s="486">
        <v>1</v>
      </c>
      <c r="O430" s="486">
        <v>1000</v>
      </c>
      <c r="P430" s="486">
        <v>25</v>
      </c>
      <c r="Q430" s="486">
        <v>29.6</v>
      </c>
      <c r="R430" s="486">
        <v>7.78</v>
      </c>
      <c r="S430" s="486">
        <v>36.799999999999997</v>
      </c>
      <c r="T430" s="486">
        <v>8.34</v>
      </c>
      <c r="U430" s="486">
        <v>5.4</v>
      </c>
      <c r="V430" s="486">
        <v>-134.80000000000001</v>
      </c>
      <c r="W430" s="486">
        <v>-0.43</v>
      </c>
      <c r="X430" s="486">
        <v>2100</v>
      </c>
      <c r="Y430" s="486">
        <v>4.2</v>
      </c>
      <c r="Z430" s="486">
        <v>250</v>
      </c>
      <c r="AA430" s="486">
        <v>0.26</v>
      </c>
      <c r="AB430" s="486"/>
      <c r="AC430" s="486"/>
      <c r="AD430" s="486"/>
      <c r="AE430" s="486"/>
      <c r="AF430" s="486"/>
      <c r="AG430" s="486"/>
      <c r="AH430" s="486"/>
      <c r="AI430" s="486">
        <v>1000</v>
      </c>
      <c r="AJ430" s="486">
        <v>3</v>
      </c>
      <c r="AK430" s="486">
        <v>-0.7</v>
      </c>
      <c r="AL430" s="486">
        <v>3.92</v>
      </c>
      <c r="AM430" s="486">
        <v>1638</v>
      </c>
      <c r="AN430" s="486">
        <v>982</v>
      </c>
      <c r="AO430" s="486">
        <v>40</v>
      </c>
      <c r="AP430" s="486">
        <v>19.2</v>
      </c>
      <c r="AQ430" s="486">
        <v>1.609</v>
      </c>
      <c r="AR430" s="486">
        <v>243.4</v>
      </c>
      <c r="AS430" s="486">
        <v>1.46</v>
      </c>
      <c r="AT430" s="486"/>
      <c r="AU430" s="486"/>
      <c r="AV430" s="486"/>
      <c r="AW430" s="486"/>
      <c r="AX430" s="486"/>
      <c r="AY430" s="486"/>
      <c r="AZ430" s="486"/>
      <c r="BA430" s="486"/>
      <c r="BB430" s="486"/>
      <c r="BC430" s="486"/>
      <c r="BD430" s="486"/>
      <c r="BE430" s="486"/>
      <c r="BF430" s="486"/>
      <c r="BG430" s="486"/>
      <c r="BH430" s="486"/>
      <c r="BI430" s="486"/>
      <c r="BJ430" s="486"/>
      <c r="BK430" s="486"/>
      <c r="BL430" s="486"/>
    </row>
    <row r="431" spans="1:64">
      <c r="A431" s="486" t="s">
        <v>572</v>
      </c>
      <c r="B431" s="486" t="s">
        <v>71</v>
      </c>
      <c r="C431" s="486" t="s">
        <v>268</v>
      </c>
      <c r="D431" s="486" t="s">
        <v>269</v>
      </c>
      <c r="E431" s="486" t="s">
        <v>67</v>
      </c>
      <c r="F431" s="486">
        <v>2011</v>
      </c>
      <c r="G431" s="486"/>
      <c r="H431" s="486">
        <v>230</v>
      </c>
      <c r="I431" s="486">
        <v>0.1</v>
      </c>
      <c r="J431" s="486"/>
      <c r="K431" s="486"/>
      <c r="L431" s="486" t="s">
        <v>66</v>
      </c>
      <c r="M431" s="486">
        <v>60</v>
      </c>
      <c r="N431" s="486">
        <v>1</v>
      </c>
      <c r="O431" s="486">
        <v>1000</v>
      </c>
      <c r="P431" s="486">
        <v>25</v>
      </c>
      <c r="Q431" s="486">
        <v>29.6</v>
      </c>
      <c r="R431" s="486">
        <v>7.78</v>
      </c>
      <c r="S431" s="486">
        <v>36.799999999999997</v>
      </c>
      <c r="T431" s="486">
        <v>8.34</v>
      </c>
      <c r="U431" s="486">
        <v>6.7</v>
      </c>
      <c r="V431" s="486">
        <v>-135.63</v>
      </c>
      <c r="W431" s="486">
        <v>-0.42</v>
      </c>
      <c r="X431" s="486">
        <v>1000</v>
      </c>
      <c r="Y431" s="486">
        <v>5.5</v>
      </c>
      <c r="Z431" s="486">
        <v>250</v>
      </c>
      <c r="AA431" s="486">
        <v>0.26</v>
      </c>
      <c r="AB431" s="486"/>
      <c r="AC431" s="486"/>
      <c r="AD431" s="486"/>
      <c r="AE431" s="486"/>
      <c r="AF431" s="486"/>
      <c r="AG431" s="486"/>
      <c r="AH431" s="486"/>
      <c r="AI431" s="486">
        <v>1000</v>
      </c>
      <c r="AJ431" s="486">
        <v>5</v>
      </c>
      <c r="AK431" s="486">
        <v>-0.7</v>
      </c>
      <c r="AL431" s="486">
        <v>3.92</v>
      </c>
      <c r="AM431" s="486">
        <v>1638</v>
      </c>
      <c r="AN431" s="486">
        <v>982</v>
      </c>
      <c r="AO431" s="486">
        <v>40</v>
      </c>
      <c r="AP431" s="486">
        <v>19.2</v>
      </c>
      <c r="AQ431" s="486">
        <v>1.609</v>
      </c>
      <c r="AR431" s="486">
        <v>243.4</v>
      </c>
      <c r="AS431" s="486">
        <v>1.46</v>
      </c>
      <c r="AT431" s="486"/>
      <c r="AU431" s="486"/>
      <c r="AV431" s="486"/>
      <c r="AW431" s="486"/>
      <c r="AX431" s="486"/>
      <c r="AY431" s="486"/>
      <c r="AZ431" s="486"/>
      <c r="BA431" s="486"/>
      <c r="BB431" s="486"/>
      <c r="BC431" s="486"/>
      <c r="BD431" s="486"/>
      <c r="BE431" s="486"/>
      <c r="BF431" s="486"/>
      <c r="BG431" s="486"/>
      <c r="BH431" s="486"/>
      <c r="BI431" s="486"/>
      <c r="BJ431" s="486"/>
      <c r="BK431" s="486"/>
      <c r="BL431" s="486"/>
    </row>
    <row r="432" spans="1:64">
      <c r="A432" s="486" t="s">
        <v>572</v>
      </c>
      <c r="B432" s="486" t="s">
        <v>71</v>
      </c>
      <c r="C432" s="486" t="s">
        <v>270</v>
      </c>
      <c r="D432" s="486" t="s">
        <v>271</v>
      </c>
      <c r="E432" s="486" t="s">
        <v>69</v>
      </c>
      <c r="F432" s="486">
        <v>2012</v>
      </c>
      <c r="G432" s="486"/>
      <c r="H432" s="486">
        <v>230</v>
      </c>
      <c r="I432" s="486">
        <v>0.1</v>
      </c>
      <c r="J432" s="486"/>
      <c r="K432" s="486"/>
      <c r="L432" s="486" t="s">
        <v>66</v>
      </c>
      <c r="M432" s="486">
        <v>60</v>
      </c>
      <c r="N432" s="486">
        <v>2</v>
      </c>
      <c r="O432" s="486">
        <v>1000</v>
      </c>
      <c r="P432" s="486">
        <v>25</v>
      </c>
      <c r="Q432" s="486">
        <v>29.6</v>
      </c>
      <c r="R432" s="486">
        <v>7.78</v>
      </c>
      <c r="S432" s="486">
        <v>36.799999999999997</v>
      </c>
      <c r="T432" s="486">
        <v>8.34</v>
      </c>
      <c r="U432" s="486">
        <v>5.4</v>
      </c>
      <c r="V432" s="486">
        <v>-134.80000000000001</v>
      </c>
      <c r="W432" s="486">
        <v>-0.43</v>
      </c>
      <c r="X432" s="486">
        <v>2100</v>
      </c>
      <c r="Y432" s="486">
        <v>4.2</v>
      </c>
      <c r="Z432" s="486">
        <v>250</v>
      </c>
      <c r="AA432" s="486">
        <v>0.26</v>
      </c>
      <c r="AB432" s="486"/>
      <c r="AC432" s="486"/>
      <c r="AD432" s="486"/>
      <c r="AE432" s="486"/>
      <c r="AF432" s="486"/>
      <c r="AG432" s="486"/>
      <c r="AH432" s="486"/>
      <c r="AI432" s="486">
        <v>1000</v>
      </c>
      <c r="AJ432" s="486">
        <v>3</v>
      </c>
      <c r="AK432" s="486">
        <v>-0.7</v>
      </c>
      <c r="AL432" s="486">
        <v>3.92</v>
      </c>
      <c r="AM432" s="486">
        <v>1638</v>
      </c>
      <c r="AN432" s="486">
        <v>982</v>
      </c>
      <c r="AO432" s="486">
        <v>40</v>
      </c>
      <c r="AP432" s="486">
        <v>19.2</v>
      </c>
      <c r="AQ432" s="486">
        <v>1.609</v>
      </c>
      <c r="AR432" s="486">
        <v>121.7</v>
      </c>
      <c r="AS432" s="486">
        <v>1.46</v>
      </c>
      <c r="AT432" s="486"/>
      <c r="AU432" s="486"/>
      <c r="AV432" s="486"/>
      <c r="AW432" s="486"/>
      <c r="AX432" s="486"/>
      <c r="AY432" s="486"/>
      <c r="AZ432" s="486"/>
      <c r="BA432" s="486"/>
      <c r="BB432" s="486"/>
      <c r="BC432" s="486"/>
      <c r="BD432" s="486"/>
      <c r="BE432" s="486"/>
      <c r="BF432" s="486"/>
      <c r="BG432" s="486"/>
      <c r="BH432" s="486"/>
      <c r="BI432" s="486"/>
      <c r="BJ432" s="486"/>
      <c r="BK432" s="486"/>
      <c r="BL432" s="486"/>
    </row>
    <row r="433" spans="1:64">
      <c r="A433" s="486" t="s">
        <v>572</v>
      </c>
      <c r="B433" s="486" t="s">
        <v>71</v>
      </c>
      <c r="C433" s="486" t="s">
        <v>272</v>
      </c>
      <c r="D433" s="486" t="s">
        <v>273</v>
      </c>
      <c r="E433" s="486" t="s">
        <v>67</v>
      </c>
      <c r="F433" s="486">
        <v>2010</v>
      </c>
      <c r="G433" s="486"/>
      <c r="H433" s="486">
        <v>235</v>
      </c>
      <c r="I433" s="486">
        <v>0.1</v>
      </c>
      <c r="J433" s="486"/>
      <c r="K433" s="486"/>
      <c r="L433" s="486" t="s">
        <v>66</v>
      </c>
      <c r="M433" s="486">
        <v>60</v>
      </c>
      <c r="N433" s="486">
        <v>1</v>
      </c>
      <c r="O433" s="486">
        <v>1000</v>
      </c>
      <c r="P433" s="486">
        <v>25</v>
      </c>
      <c r="Q433" s="486">
        <v>29.8</v>
      </c>
      <c r="R433" s="486">
        <v>7.9</v>
      </c>
      <c r="S433" s="486">
        <v>36.9</v>
      </c>
      <c r="T433" s="486">
        <v>8.4600000000000009</v>
      </c>
      <c r="U433" s="486">
        <v>5.5</v>
      </c>
      <c r="V433" s="486">
        <v>-135.81</v>
      </c>
      <c r="W433" s="486">
        <v>-0.43</v>
      </c>
      <c r="X433" s="486">
        <v>2100</v>
      </c>
      <c r="Y433" s="486">
        <v>4.2</v>
      </c>
      <c r="Z433" s="486">
        <v>250</v>
      </c>
      <c r="AA433" s="486">
        <v>0.24</v>
      </c>
      <c r="AB433" s="486"/>
      <c r="AC433" s="486"/>
      <c r="AD433" s="486"/>
      <c r="AE433" s="486"/>
      <c r="AF433" s="486"/>
      <c r="AG433" s="486"/>
      <c r="AH433" s="486"/>
      <c r="AI433" s="486">
        <v>1000</v>
      </c>
      <c r="AJ433" s="486">
        <v>3</v>
      </c>
      <c r="AK433" s="486">
        <v>-0.7</v>
      </c>
      <c r="AL433" s="486">
        <v>3.92</v>
      </c>
      <c r="AM433" s="486">
        <v>1638</v>
      </c>
      <c r="AN433" s="486">
        <v>982</v>
      </c>
      <c r="AO433" s="486">
        <v>40</v>
      </c>
      <c r="AP433" s="486">
        <v>19.2</v>
      </c>
      <c r="AQ433" s="486">
        <v>1.609</v>
      </c>
      <c r="AR433" s="486">
        <v>243.4</v>
      </c>
      <c r="AS433" s="486">
        <v>1.46</v>
      </c>
      <c r="AT433" s="486"/>
      <c r="AU433" s="486"/>
      <c r="AV433" s="486"/>
      <c r="AW433" s="486"/>
      <c r="AX433" s="486"/>
      <c r="AY433" s="486"/>
      <c r="AZ433" s="486"/>
      <c r="BA433" s="486"/>
      <c r="BB433" s="486"/>
      <c r="BC433" s="486"/>
      <c r="BD433" s="486"/>
      <c r="BE433" s="486"/>
      <c r="BF433" s="486"/>
      <c r="BG433" s="486"/>
      <c r="BH433" s="486"/>
      <c r="BI433" s="486"/>
      <c r="BJ433" s="486"/>
      <c r="BK433" s="486"/>
      <c r="BL433" s="486"/>
    </row>
    <row r="434" spans="1:64">
      <c r="A434" s="486" t="s">
        <v>572</v>
      </c>
      <c r="B434" s="486" t="s">
        <v>71</v>
      </c>
      <c r="C434" s="486" t="s">
        <v>274</v>
      </c>
      <c r="D434" s="486" t="s">
        <v>275</v>
      </c>
      <c r="E434" s="486" t="s">
        <v>69</v>
      </c>
      <c r="F434" s="486">
        <v>2012</v>
      </c>
      <c r="G434" s="486"/>
      <c r="H434" s="486">
        <v>235</v>
      </c>
      <c r="I434" s="486">
        <v>0.1</v>
      </c>
      <c r="J434" s="486"/>
      <c r="K434" s="486"/>
      <c r="L434" s="486" t="s">
        <v>66</v>
      </c>
      <c r="M434" s="486">
        <v>60</v>
      </c>
      <c r="N434" s="486">
        <v>2</v>
      </c>
      <c r="O434" s="486">
        <v>1000</v>
      </c>
      <c r="P434" s="486">
        <v>25</v>
      </c>
      <c r="Q434" s="486">
        <v>29.8</v>
      </c>
      <c r="R434" s="486">
        <v>7.9</v>
      </c>
      <c r="S434" s="486">
        <v>36.9</v>
      </c>
      <c r="T434" s="486">
        <v>8.4600000000000009</v>
      </c>
      <c r="U434" s="486">
        <v>5.5</v>
      </c>
      <c r="V434" s="486">
        <v>-135.81</v>
      </c>
      <c r="W434" s="486">
        <v>-0.43</v>
      </c>
      <c r="X434" s="486">
        <v>2100</v>
      </c>
      <c r="Y434" s="486">
        <v>4.2</v>
      </c>
      <c r="Z434" s="486">
        <v>250</v>
      </c>
      <c r="AA434" s="486">
        <v>0.24</v>
      </c>
      <c r="AB434" s="486"/>
      <c r="AC434" s="486"/>
      <c r="AD434" s="486"/>
      <c r="AE434" s="486"/>
      <c r="AF434" s="486"/>
      <c r="AG434" s="486"/>
      <c r="AH434" s="486"/>
      <c r="AI434" s="486">
        <v>1000</v>
      </c>
      <c r="AJ434" s="486">
        <v>3</v>
      </c>
      <c r="AK434" s="486">
        <v>-0.7</v>
      </c>
      <c r="AL434" s="486">
        <v>3.92</v>
      </c>
      <c r="AM434" s="486">
        <v>1638</v>
      </c>
      <c r="AN434" s="486">
        <v>982</v>
      </c>
      <c r="AO434" s="486">
        <v>40</v>
      </c>
      <c r="AP434" s="486">
        <v>19.2</v>
      </c>
      <c r="AQ434" s="486">
        <v>1.609</v>
      </c>
      <c r="AR434" s="486">
        <v>121.7</v>
      </c>
      <c r="AS434" s="486">
        <v>1.46</v>
      </c>
      <c r="AT434" s="486"/>
      <c r="AU434" s="486"/>
      <c r="AV434" s="486"/>
      <c r="AW434" s="486"/>
      <c r="AX434" s="486"/>
      <c r="AY434" s="486"/>
      <c r="AZ434" s="486"/>
      <c r="BA434" s="486"/>
      <c r="BB434" s="486"/>
      <c r="BC434" s="486"/>
      <c r="BD434" s="486"/>
      <c r="BE434" s="486"/>
      <c r="BF434" s="486"/>
      <c r="BG434" s="486"/>
      <c r="BH434" s="486"/>
      <c r="BI434" s="486"/>
      <c r="BJ434" s="486"/>
      <c r="BK434" s="486"/>
      <c r="BL434" s="486"/>
    </row>
    <row r="435" spans="1:64">
      <c r="A435" s="486" t="s">
        <v>572</v>
      </c>
      <c r="B435" s="486" t="s">
        <v>71</v>
      </c>
      <c r="C435" s="486" t="s">
        <v>276</v>
      </c>
      <c r="D435" s="486" t="s">
        <v>277</v>
      </c>
      <c r="E435" s="486" t="s">
        <v>67</v>
      </c>
      <c r="F435" s="486">
        <v>2010</v>
      </c>
      <c r="G435" s="486"/>
      <c r="H435" s="486">
        <v>240</v>
      </c>
      <c r="I435" s="486">
        <v>0.1</v>
      </c>
      <c r="J435" s="486"/>
      <c r="K435" s="486"/>
      <c r="L435" s="486" t="s">
        <v>66</v>
      </c>
      <c r="M435" s="486">
        <v>60</v>
      </c>
      <c r="N435" s="486">
        <v>1</v>
      </c>
      <c r="O435" s="486">
        <v>1000</v>
      </c>
      <c r="P435" s="486">
        <v>25</v>
      </c>
      <c r="Q435" s="486">
        <v>29.9</v>
      </c>
      <c r="R435" s="486">
        <v>8.0299999999999994</v>
      </c>
      <c r="S435" s="486">
        <v>37</v>
      </c>
      <c r="T435" s="486">
        <v>8.59</v>
      </c>
      <c r="U435" s="486">
        <v>5.6</v>
      </c>
      <c r="V435" s="486">
        <v>-137.66</v>
      </c>
      <c r="W435" s="486">
        <v>-0.43</v>
      </c>
      <c r="X435" s="486">
        <v>2100</v>
      </c>
      <c r="Y435" s="486">
        <v>4.2</v>
      </c>
      <c r="Z435" s="486">
        <v>250</v>
      </c>
      <c r="AA435" s="486">
        <v>0.23</v>
      </c>
      <c r="AB435" s="486"/>
      <c r="AC435" s="486"/>
      <c r="AD435" s="486"/>
      <c r="AE435" s="486"/>
      <c r="AF435" s="486"/>
      <c r="AG435" s="486"/>
      <c r="AH435" s="486"/>
      <c r="AI435" s="486">
        <v>1000</v>
      </c>
      <c r="AJ435" s="486">
        <v>3</v>
      </c>
      <c r="AK435" s="486">
        <v>-0.7</v>
      </c>
      <c r="AL435" s="486">
        <v>3.92</v>
      </c>
      <c r="AM435" s="486">
        <v>1638</v>
      </c>
      <c r="AN435" s="486">
        <v>982</v>
      </c>
      <c r="AO435" s="486">
        <v>40</v>
      </c>
      <c r="AP435" s="486">
        <v>19.2</v>
      </c>
      <c r="AQ435" s="486">
        <v>1.609</v>
      </c>
      <c r="AR435" s="486">
        <v>243.4</v>
      </c>
      <c r="AS435" s="486">
        <v>1.46</v>
      </c>
      <c r="AT435" s="486"/>
      <c r="AU435" s="486"/>
      <c r="AV435" s="486"/>
      <c r="AW435" s="486"/>
      <c r="AX435" s="486"/>
      <c r="AY435" s="486"/>
      <c r="AZ435" s="486"/>
      <c r="BA435" s="486"/>
      <c r="BB435" s="486"/>
      <c r="BC435" s="486"/>
      <c r="BD435" s="486"/>
      <c r="BE435" s="486"/>
      <c r="BF435" s="486"/>
      <c r="BG435" s="486"/>
      <c r="BH435" s="486"/>
      <c r="BI435" s="486"/>
      <c r="BJ435" s="486"/>
      <c r="BK435" s="486"/>
      <c r="BL435" s="486"/>
    </row>
    <row r="436" spans="1:64">
      <c r="A436" s="486" t="s">
        <v>572</v>
      </c>
      <c r="B436" s="486" t="s">
        <v>71</v>
      </c>
      <c r="C436" s="486" t="s">
        <v>280</v>
      </c>
      <c r="D436" s="486" t="s">
        <v>281</v>
      </c>
      <c r="E436" s="486" t="s">
        <v>67</v>
      </c>
      <c r="F436" s="486">
        <v>2012</v>
      </c>
      <c r="G436" s="486"/>
      <c r="H436" s="486">
        <v>240</v>
      </c>
      <c r="I436" s="486">
        <v>0.1</v>
      </c>
      <c r="J436" s="486"/>
      <c r="K436" s="486"/>
      <c r="L436" s="486" t="s">
        <v>66</v>
      </c>
      <c r="M436" s="486">
        <v>60</v>
      </c>
      <c r="N436" s="486">
        <v>1</v>
      </c>
      <c r="O436" s="486">
        <v>1000</v>
      </c>
      <c r="P436" s="486">
        <v>25</v>
      </c>
      <c r="Q436" s="486">
        <v>29.9</v>
      </c>
      <c r="R436" s="486">
        <v>8.0299999999999994</v>
      </c>
      <c r="S436" s="486">
        <v>37</v>
      </c>
      <c r="T436" s="486">
        <v>8.59</v>
      </c>
      <c r="U436" s="486">
        <v>5.6</v>
      </c>
      <c r="V436" s="486">
        <v>-136.74</v>
      </c>
      <c r="W436" s="486">
        <v>-0.43</v>
      </c>
      <c r="X436" s="486">
        <v>2100</v>
      </c>
      <c r="Y436" s="486">
        <v>4.2</v>
      </c>
      <c r="Z436" s="486">
        <v>250</v>
      </c>
      <c r="AA436" s="486">
        <v>0.23</v>
      </c>
      <c r="AB436" s="486"/>
      <c r="AC436" s="486"/>
      <c r="AD436" s="486"/>
      <c r="AE436" s="486"/>
      <c r="AF436" s="486"/>
      <c r="AG436" s="486"/>
      <c r="AH436" s="486"/>
      <c r="AI436" s="486">
        <v>1000</v>
      </c>
      <c r="AJ436" s="486">
        <v>3</v>
      </c>
      <c r="AK436" s="486">
        <v>-0.7</v>
      </c>
      <c r="AL436" s="486">
        <v>3.92</v>
      </c>
      <c r="AM436" s="486">
        <v>1638</v>
      </c>
      <c r="AN436" s="486">
        <v>982</v>
      </c>
      <c r="AO436" s="486">
        <v>40</v>
      </c>
      <c r="AP436" s="486">
        <v>20</v>
      </c>
      <c r="AQ436" s="486">
        <v>1.609</v>
      </c>
      <c r="AR436" s="486">
        <v>243.4</v>
      </c>
      <c r="AS436" s="486">
        <v>1.46</v>
      </c>
      <c r="AT436" s="486"/>
      <c r="AU436" s="486"/>
      <c r="AV436" s="486"/>
      <c r="AW436" s="486"/>
      <c r="AX436" s="486"/>
      <c r="AY436" s="486"/>
      <c r="AZ436" s="486"/>
      <c r="BA436" s="486"/>
      <c r="BB436" s="486"/>
      <c r="BC436" s="486"/>
      <c r="BD436" s="486"/>
      <c r="BE436" s="486"/>
      <c r="BF436" s="486"/>
      <c r="BG436" s="486"/>
      <c r="BH436" s="486"/>
      <c r="BI436" s="486"/>
      <c r="BJ436" s="486"/>
      <c r="BK436" s="486"/>
      <c r="BL436" s="486"/>
    </row>
    <row r="437" spans="1:64">
      <c r="A437" s="486" t="s">
        <v>572</v>
      </c>
      <c r="B437" s="486" t="s">
        <v>71</v>
      </c>
      <c r="C437" s="486" t="s">
        <v>282</v>
      </c>
      <c r="D437" s="486" t="s">
        <v>283</v>
      </c>
      <c r="E437" s="486" t="s">
        <v>69</v>
      </c>
      <c r="F437" s="486">
        <v>2012</v>
      </c>
      <c r="G437" s="486"/>
      <c r="H437" s="486">
        <v>240</v>
      </c>
      <c r="I437" s="486">
        <v>0.1</v>
      </c>
      <c r="J437" s="486"/>
      <c r="K437" s="486"/>
      <c r="L437" s="486" t="s">
        <v>66</v>
      </c>
      <c r="M437" s="486">
        <v>60</v>
      </c>
      <c r="N437" s="486">
        <v>2</v>
      </c>
      <c r="O437" s="486">
        <v>1000</v>
      </c>
      <c r="P437" s="486">
        <v>25</v>
      </c>
      <c r="Q437" s="486">
        <v>29.9</v>
      </c>
      <c r="R437" s="486">
        <v>8.0299999999999994</v>
      </c>
      <c r="S437" s="486">
        <v>37</v>
      </c>
      <c r="T437" s="486">
        <v>8.59</v>
      </c>
      <c r="U437" s="486">
        <v>5.6</v>
      </c>
      <c r="V437" s="486">
        <v>-137.66</v>
      </c>
      <c r="W437" s="486">
        <v>-0.43</v>
      </c>
      <c r="X437" s="486">
        <v>2100</v>
      </c>
      <c r="Y437" s="486">
        <v>4.2</v>
      </c>
      <c r="Z437" s="486">
        <v>250</v>
      </c>
      <c r="AA437" s="486">
        <v>0.23</v>
      </c>
      <c r="AB437" s="486"/>
      <c r="AC437" s="486"/>
      <c r="AD437" s="486"/>
      <c r="AE437" s="486"/>
      <c r="AF437" s="486"/>
      <c r="AG437" s="486"/>
      <c r="AH437" s="486"/>
      <c r="AI437" s="486">
        <v>1000</v>
      </c>
      <c r="AJ437" s="486">
        <v>3</v>
      </c>
      <c r="AK437" s="486">
        <v>-0.7</v>
      </c>
      <c r="AL437" s="486">
        <v>3.92</v>
      </c>
      <c r="AM437" s="486">
        <v>1638</v>
      </c>
      <c r="AN437" s="486">
        <v>982</v>
      </c>
      <c r="AO437" s="486">
        <v>40</v>
      </c>
      <c r="AP437" s="486">
        <v>19.2</v>
      </c>
      <c r="AQ437" s="486">
        <v>1.609</v>
      </c>
      <c r="AR437" s="486">
        <v>121.7</v>
      </c>
      <c r="AS437" s="486">
        <v>1.46</v>
      </c>
      <c r="AT437" s="486"/>
      <c r="AU437" s="486"/>
      <c r="AV437" s="486"/>
      <c r="AW437" s="486"/>
      <c r="AX437" s="486"/>
      <c r="AY437" s="486"/>
      <c r="AZ437" s="486"/>
      <c r="BA437" s="486"/>
      <c r="BB437" s="486"/>
      <c r="BC437" s="486"/>
      <c r="BD437" s="486"/>
      <c r="BE437" s="486"/>
      <c r="BF437" s="486"/>
      <c r="BG437" s="486"/>
      <c r="BH437" s="486"/>
      <c r="BI437" s="486"/>
      <c r="BJ437" s="486"/>
      <c r="BK437" s="486"/>
      <c r="BL437" s="486"/>
    </row>
    <row r="438" spans="1:64">
      <c r="A438" s="486" t="s">
        <v>572</v>
      </c>
      <c r="B438" s="486" t="s">
        <v>71</v>
      </c>
      <c r="C438" s="486" t="s">
        <v>284</v>
      </c>
      <c r="D438" s="486" t="s">
        <v>286</v>
      </c>
      <c r="E438" s="486" t="s">
        <v>278</v>
      </c>
      <c r="F438" s="486">
        <v>2010</v>
      </c>
      <c r="G438" s="486"/>
      <c r="H438" s="486">
        <v>245</v>
      </c>
      <c r="I438" s="486">
        <v>0.1</v>
      </c>
      <c r="J438" s="486"/>
      <c r="K438" s="486"/>
      <c r="L438" s="486" t="s">
        <v>66</v>
      </c>
      <c r="M438" s="486">
        <v>60</v>
      </c>
      <c r="N438" s="486">
        <v>1</v>
      </c>
      <c r="O438" s="486">
        <v>1000</v>
      </c>
      <c r="P438" s="486">
        <v>25</v>
      </c>
      <c r="Q438" s="486">
        <v>30</v>
      </c>
      <c r="R438" s="486">
        <v>8.17</v>
      </c>
      <c r="S438" s="486">
        <v>37.1</v>
      </c>
      <c r="T438" s="486">
        <v>8.74</v>
      </c>
      <c r="U438" s="486">
        <v>5.7</v>
      </c>
      <c r="V438" s="486">
        <v>-119.17</v>
      </c>
      <c r="W438" s="486">
        <v>-0.39</v>
      </c>
      <c r="X438" s="486">
        <v>500</v>
      </c>
      <c r="Y438" s="486">
        <v>5.5</v>
      </c>
      <c r="Z438" s="486">
        <v>500</v>
      </c>
      <c r="AA438" s="486">
        <v>0.35</v>
      </c>
      <c r="AB438" s="486"/>
      <c r="AC438" s="486"/>
      <c r="AD438" s="486"/>
      <c r="AE438" s="486"/>
      <c r="AF438" s="486"/>
      <c r="AG438" s="486"/>
      <c r="AH438" s="486"/>
      <c r="AI438" s="486">
        <v>0</v>
      </c>
      <c r="AJ438" s="486">
        <v>3</v>
      </c>
      <c r="AK438" s="486">
        <v>-0.7</v>
      </c>
      <c r="AL438" s="486">
        <v>3.92</v>
      </c>
      <c r="AM438" s="486">
        <v>1638</v>
      </c>
      <c r="AN438" s="486">
        <v>982</v>
      </c>
      <c r="AO438" s="486">
        <v>40</v>
      </c>
      <c r="AP438" s="486">
        <v>19</v>
      </c>
      <c r="AQ438" s="486">
        <v>1.609</v>
      </c>
      <c r="AR438" s="486">
        <v>243.4</v>
      </c>
      <c r="AS438" s="486">
        <v>1.46</v>
      </c>
      <c r="AT438" s="486"/>
      <c r="AU438" s="486"/>
      <c r="AV438" s="486"/>
      <c r="AW438" s="486"/>
      <c r="AX438" s="486"/>
      <c r="AY438" s="486"/>
      <c r="AZ438" s="486"/>
      <c r="BA438" s="486"/>
      <c r="BB438" s="486"/>
      <c r="BC438" s="486"/>
      <c r="BD438" s="486"/>
      <c r="BE438" s="486"/>
      <c r="BF438" s="486"/>
      <c r="BG438" s="486"/>
      <c r="BH438" s="486"/>
      <c r="BI438" s="486"/>
      <c r="BJ438" s="486"/>
      <c r="BK438" s="486"/>
      <c r="BL438" s="486"/>
    </row>
    <row r="439" spans="1:64">
      <c r="A439" s="486" t="s">
        <v>572</v>
      </c>
      <c r="B439" s="486" t="s">
        <v>71</v>
      </c>
      <c r="C439" s="486" t="s">
        <v>287</v>
      </c>
      <c r="D439" s="486" t="s">
        <v>288</v>
      </c>
      <c r="E439" s="486" t="s">
        <v>67</v>
      </c>
      <c r="F439" s="486">
        <v>2012</v>
      </c>
      <c r="G439" s="486"/>
      <c r="H439" s="486">
        <v>245</v>
      </c>
      <c r="I439" s="486">
        <v>0.1</v>
      </c>
      <c r="J439" s="486"/>
      <c r="K439" s="486"/>
      <c r="L439" s="486" t="s">
        <v>66</v>
      </c>
      <c r="M439" s="486">
        <v>60</v>
      </c>
      <c r="N439" s="486">
        <v>1</v>
      </c>
      <c r="O439" s="486">
        <v>1000</v>
      </c>
      <c r="P439" s="486">
        <v>25</v>
      </c>
      <c r="Q439" s="486">
        <v>30</v>
      </c>
      <c r="R439" s="486">
        <v>8.17</v>
      </c>
      <c r="S439" s="486">
        <v>37.1</v>
      </c>
      <c r="T439" s="486">
        <v>8.74</v>
      </c>
      <c r="U439" s="486">
        <v>5.7</v>
      </c>
      <c r="V439" s="486">
        <v>-137.25</v>
      </c>
      <c r="W439" s="486">
        <v>-0.43</v>
      </c>
      <c r="X439" s="486">
        <v>2100</v>
      </c>
      <c r="Y439" s="486">
        <v>4.2</v>
      </c>
      <c r="Z439" s="486">
        <v>250</v>
      </c>
      <c r="AA439" s="486">
        <v>0.23</v>
      </c>
      <c r="AB439" s="486"/>
      <c r="AC439" s="486"/>
      <c r="AD439" s="486"/>
      <c r="AE439" s="486"/>
      <c r="AF439" s="486"/>
      <c r="AG439" s="486"/>
      <c r="AH439" s="486"/>
      <c r="AI439" s="486">
        <v>1000</v>
      </c>
      <c r="AJ439" s="486">
        <v>3</v>
      </c>
      <c r="AK439" s="486">
        <v>-0.7</v>
      </c>
      <c r="AL439" s="486">
        <v>3.92</v>
      </c>
      <c r="AM439" s="486">
        <v>1638</v>
      </c>
      <c r="AN439" s="486">
        <v>982</v>
      </c>
      <c r="AO439" s="486">
        <v>40</v>
      </c>
      <c r="AP439" s="486">
        <v>20</v>
      </c>
      <c r="AQ439" s="486">
        <v>1.609</v>
      </c>
      <c r="AR439" s="486">
        <v>243.4</v>
      </c>
      <c r="AS439" s="486">
        <v>1.46</v>
      </c>
      <c r="AT439" s="486"/>
      <c r="AU439" s="486"/>
      <c r="AV439" s="486"/>
      <c r="AW439" s="486"/>
      <c r="AX439" s="486"/>
      <c r="AY439" s="486"/>
      <c r="AZ439" s="486"/>
      <c r="BA439" s="486"/>
      <c r="BB439" s="486"/>
      <c r="BC439" s="486"/>
      <c r="BD439" s="486"/>
      <c r="BE439" s="486"/>
      <c r="BF439" s="486"/>
      <c r="BG439" s="486"/>
      <c r="BH439" s="486"/>
      <c r="BI439" s="486"/>
      <c r="BJ439" s="486"/>
      <c r="BK439" s="486"/>
      <c r="BL439" s="486"/>
    </row>
    <row r="440" spans="1:64">
      <c r="A440" s="486" t="s">
        <v>572</v>
      </c>
      <c r="B440" s="486" t="s">
        <v>71</v>
      </c>
      <c r="C440" s="486" t="s">
        <v>289</v>
      </c>
      <c r="D440" s="486" t="s">
        <v>290</v>
      </c>
      <c r="E440" s="486" t="s">
        <v>69</v>
      </c>
      <c r="F440" s="486">
        <v>2012</v>
      </c>
      <c r="G440" s="486"/>
      <c r="H440" s="486">
        <v>245</v>
      </c>
      <c r="I440" s="486">
        <v>0.1</v>
      </c>
      <c r="J440" s="486"/>
      <c r="K440" s="486"/>
      <c r="L440" s="486" t="s">
        <v>66</v>
      </c>
      <c r="M440" s="486">
        <v>60</v>
      </c>
      <c r="N440" s="486">
        <v>2</v>
      </c>
      <c r="O440" s="486">
        <v>1000</v>
      </c>
      <c r="P440" s="486">
        <v>25</v>
      </c>
      <c r="Q440" s="486">
        <v>30</v>
      </c>
      <c r="R440" s="486">
        <v>8.17</v>
      </c>
      <c r="S440" s="486">
        <v>37.1</v>
      </c>
      <c r="T440" s="486">
        <v>8.74</v>
      </c>
      <c r="U440" s="486">
        <v>5.7</v>
      </c>
      <c r="V440" s="486">
        <v>-137.25</v>
      </c>
      <c r="W440" s="486">
        <v>-0.43</v>
      </c>
      <c r="X440" s="486">
        <v>2100</v>
      </c>
      <c r="Y440" s="486">
        <v>4.2</v>
      </c>
      <c r="Z440" s="486">
        <v>250</v>
      </c>
      <c r="AA440" s="486">
        <v>0.23</v>
      </c>
      <c r="AB440" s="486"/>
      <c r="AC440" s="486"/>
      <c r="AD440" s="486"/>
      <c r="AE440" s="486"/>
      <c r="AF440" s="486"/>
      <c r="AG440" s="486"/>
      <c r="AH440" s="486"/>
      <c r="AI440" s="486">
        <v>1000</v>
      </c>
      <c r="AJ440" s="486">
        <v>3</v>
      </c>
      <c r="AK440" s="486">
        <v>-0.7</v>
      </c>
      <c r="AL440" s="486">
        <v>3.92</v>
      </c>
      <c r="AM440" s="486">
        <v>1638</v>
      </c>
      <c r="AN440" s="486">
        <v>982</v>
      </c>
      <c r="AO440" s="486">
        <v>40</v>
      </c>
      <c r="AP440" s="486">
        <v>19.2</v>
      </c>
      <c r="AQ440" s="486">
        <v>1.609</v>
      </c>
      <c r="AR440" s="486">
        <v>121.7</v>
      </c>
      <c r="AS440" s="486">
        <v>1.46</v>
      </c>
      <c r="AT440" s="486"/>
      <c r="AU440" s="486"/>
      <c r="AV440" s="486"/>
      <c r="AW440" s="486"/>
      <c r="AX440" s="486"/>
      <c r="AY440" s="486"/>
      <c r="AZ440" s="486"/>
      <c r="BA440" s="486"/>
      <c r="BB440" s="486"/>
      <c r="BC440" s="486"/>
      <c r="BD440" s="486"/>
      <c r="BE440" s="486"/>
      <c r="BF440" s="486"/>
      <c r="BG440" s="486"/>
      <c r="BH440" s="486"/>
      <c r="BI440" s="486"/>
      <c r="BJ440" s="486"/>
      <c r="BK440" s="486"/>
      <c r="BL440" s="486"/>
    </row>
    <row r="441" spans="1:64">
      <c r="A441" s="486" t="s">
        <v>572</v>
      </c>
      <c r="B441" s="486" t="s">
        <v>71</v>
      </c>
      <c r="C441" s="486" t="s">
        <v>291</v>
      </c>
      <c r="D441" s="486" t="s">
        <v>293</v>
      </c>
      <c r="E441" s="486" t="s">
        <v>278</v>
      </c>
      <c r="F441" s="486">
        <v>2010</v>
      </c>
      <c r="G441" s="486"/>
      <c r="H441" s="486">
        <v>250</v>
      </c>
      <c r="I441" s="486">
        <v>0.1</v>
      </c>
      <c r="J441" s="486"/>
      <c r="K441" s="486"/>
      <c r="L441" s="486" t="s">
        <v>66</v>
      </c>
      <c r="M441" s="486">
        <v>60</v>
      </c>
      <c r="N441" s="486">
        <v>1</v>
      </c>
      <c r="O441" s="486">
        <v>1000</v>
      </c>
      <c r="P441" s="486">
        <v>25</v>
      </c>
      <c r="Q441" s="486">
        <v>30.1</v>
      </c>
      <c r="R441" s="486">
        <v>8.3000000000000007</v>
      </c>
      <c r="S441" s="486">
        <v>37.200000000000003</v>
      </c>
      <c r="T441" s="486">
        <v>8.8699999999999992</v>
      </c>
      <c r="U441" s="486">
        <v>5.8</v>
      </c>
      <c r="V441" s="486">
        <v>-119.84</v>
      </c>
      <c r="W441" s="486">
        <v>-0.39</v>
      </c>
      <c r="X441" s="486">
        <v>500</v>
      </c>
      <c r="Y441" s="486">
        <v>5.5</v>
      </c>
      <c r="Z441" s="486">
        <v>500</v>
      </c>
      <c r="AA441" s="486">
        <v>0.35</v>
      </c>
      <c r="AB441" s="486"/>
      <c r="AC441" s="486"/>
      <c r="AD441" s="486"/>
      <c r="AE441" s="486"/>
      <c r="AF441" s="486"/>
      <c r="AG441" s="486"/>
      <c r="AH441" s="486"/>
      <c r="AI441" s="486">
        <v>0</v>
      </c>
      <c r="AJ441" s="486">
        <v>3</v>
      </c>
      <c r="AK441" s="486">
        <v>-0.7</v>
      </c>
      <c r="AL441" s="486">
        <v>3.92</v>
      </c>
      <c r="AM441" s="486">
        <v>1638</v>
      </c>
      <c r="AN441" s="486">
        <v>982</v>
      </c>
      <c r="AO441" s="486">
        <v>40</v>
      </c>
      <c r="AP441" s="486">
        <v>19</v>
      </c>
      <c r="AQ441" s="486">
        <v>1.609</v>
      </c>
      <c r="AR441" s="486">
        <v>243.4</v>
      </c>
      <c r="AS441" s="486">
        <v>1.46</v>
      </c>
      <c r="AT441" s="486"/>
      <c r="AU441" s="486"/>
      <c r="AV441" s="486"/>
      <c r="AW441" s="486"/>
      <c r="AX441" s="486"/>
      <c r="AY441" s="486"/>
      <c r="AZ441" s="486"/>
      <c r="BA441" s="486"/>
      <c r="BB441" s="486"/>
      <c r="BC441" s="486"/>
      <c r="BD441" s="486"/>
      <c r="BE441" s="486"/>
      <c r="BF441" s="486"/>
      <c r="BG441" s="486"/>
      <c r="BH441" s="486"/>
      <c r="BI441" s="486"/>
      <c r="BJ441" s="486"/>
      <c r="BK441" s="486"/>
      <c r="BL441" s="486"/>
    </row>
    <row r="442" spans="1:64">
      <c r="A442" s="486" t="s">
        <v>572</v>
      </c>
      <c r="B442" s="486" t="s">
        <v>71</v>
      </c>
      <c r="C442" s="486" t="s">
        <v>294</v>
      </c>
      <c r="D442" s="486" t="s">
        <v>295</v>
      </c>
      <c r="E442" s="486" t="s">
        <v>67</v>
      </c>
      <c r="F442" s="486">
        <v>2012</v>
      </c>
      <c r="G442" s="486"/>
      <c r="H442" s="486">
        <v>250</v>
      </c>
      <c r="I442" s="486">
        <v>0.1</v>
      </c>
      <c r="J442" s="486"/>
      <c r="K442" s="486"/>
      <c r="L442" s="486" t="s">
        <v>66</v>
      </c>
      <c r="M442" s="486">
        <v>60</v>
      </c>
      <c r="N442" s="486">
        <v>1</v>
      </c>
      <c r="O442" s="486">
        <v>1000</v>
      </c>
      <c r="P442" s="486">
        <v>25</v>
      </c>
      <c r="Q442" s="486">
        <v>30.1</v>
      </c>
      <c r="R442" s="486">
        <v>8.3000000000000007</v>
      </c>
      <c r="S442" s="486">
        <v>37.200000000000003</v>
      </c>
      <c r="T442" s="486">
        <v>8.8699999999999992</v>
      </c>
      <c r="U442" s="486">
        <v>5.8</v>
      </c>
      <c r="V442" s="486">
        <v>-138.1</v>
      </c>
      <c r="W442" s="486">
        <v>-0.43</v>
      </c>
      <c r="X442" s="486">
        <v>2100</v>
      </c>
      <c r="Y442" s="486">
        <v>4.2</v>
      </c>
      <c r="Z442" s="486">
        <v>250</v>
      </c>
      <c r="AA442" s="486">
        <v>0.22</v>
      </c>
      <c r="AB442" s="486"/>
      <c r="AC442" s="486"/>
      <c r="AD442" s="486"/>
      <c r="AE442" s="486"/>
      <c r="AF442" s="486"/>
      <c r="AG442" s="486"/>
      <c r="AH442" s="486"/>
      <c r="AI442" s="486">
        <v>1000</v>
      </c>
      <c r="AJ442" s="486">
        <v>3</v>
      </c>
      <c r="AK442" s="486">
        <v>-0.7</v>
      </c>
      <c r="AL442" s="486">
        <v>3.92</v>
      </c>
      <c r="AM442" s="486">
        <v>1638</v>
      </c>
      <c r="AN442" s="486">
        <v>982</v>
      </c>
      <c r="AO442" s="486">
        <v>40</v>
      </c>
      <c r="AP442" s="486">
        <v>20</v>
      </c>
      <c r="AQ442" s="486">
        <v>1.609</v>
      </c>
      <c r="AR442" s="486">
        <v>243.4</v>
      </c>
      <c r="AS442" s="486">
        <v>1.46</v>
      </c>
      <c r="AT442" s="486"/>
      <c r="AU442" s="486"/>
      <c r="AV442" s="486"/>
      <c r="AW442" s="486"/>
      <c r="AX442" s="486"/>
      <c r="AY442" s="486"/>
      <c r="AZ442" s="486"/>
      <c r="BA442" s="486"/>
      <c r="BB442" s="486"/>
      <c r="BC442" s="486"/>
      <c r="BD442" s="486"/>
      <c r="BE442" s="486"/>
      <c r="BF442" s="486"/>
      <c r="BG442" s="486"/>
      <c r="BH442" s="486"/>
      <c r="BI442" s="486"/>
      <c r="BJ442" s="486"/>
      <c r="BK442" s="486"/>
      <c r="BL442" s="486"/>
    </row>
    <row r="443" spans="1:64">
      <c r="A443" s="486" t="s">
        <v>572</v>
      </c>
      <c r="B443" s="486" t="s">
        <v>71</v>
      </c>
      <c r="C443" s="486" t="s">
        <v>296</v>
      </c>
      <c r="D443" s="486" t="s">
        <v>297</v>
      </c>
      <c r="E443" s="486" t="s">
        <v>69</v>
      </c>
      <c r="F443" s="486">
        <v>2012</v>
      </c>
      <c r="G443" s="486"/>
      <c r="H443" s="486">
        <v>250</v>
      </c>
      <c r="I443" s="486">
        <v>0.1</v>
      </c>
      <c r="J443" s="486"/>
      <c r="K443" s="486"/>
      <c r="L443" s="486" t="s">
        <v>66</v>
      </c>
      <c r="M443" s="486">
        <v>60</v>
      </c>
      <c r="N443" s="486">
        <v>2</v>
      </c>
      <c r="O443" s="486">
        <v>1000</v>
      </c>
      <c r="P443" s="486">
        <v>25</v>
      </c>
      <c r="Q443" s="486">
        <v>30.1</v>
      </c>
      <c r="R443" s="486">
        <v>8.3000000000000007</v>
      </c>
      <c r="S443" s="486">
        <v>37.200000000000003</v>
      </c>
      <c r="T443" s="486">
        <v>8.8699999999999992</v>
      </c>
      <c r="U443" s="486">
        <v>5.3</v>
      </c>
      <c r="V443" s="486">
        <v>-136.47</v>
      </c>
      <c r="W443" s="486">
        <v>-0.43</v>
      </c>
      <c r="X443" s="486">
        <v>2100</v>
      </c>
      <c r="Y443" s="486">
        <v>4.2</v>
      </c>
      <c r="Z443" s="486">
        <v>250</v>
      </c>
      <c r="AA443" s="486">
        <v>0.22</v>
      </c>
      <c r="AB443" s="486"/>
      <c r="AC443" s="486"/>
      <c r="AD443" s="486"/>
      <c r="AE443" s="486"/>
      <c r="AF443" s="486"/>
      <c r="AG443" s="486"/>
      <c r="AH443" s="486"/>
      <c r="AI443" s="486">
        <v>1000</v>
      </c>
      <c r="AJ443" s="486">
        <v>3</v>
      </c>
      <c r="AK443" s="486">
        <v>-0.7</v>
      </c>
      <c r="AL443" s="486">
        <v>3.92</v>
      </c>
      <c r="AM443" s="486">
        <v>1638</v>
      </c>
      <c r="AN443" s="486">
        <v>982</v>
      </c>
      <c r="AO443" s="486">
        <v>40</v>
      </c>
      <c r="AP443" s="486">
        <v>19.2</v>
      </c>
      <c r="AQ443" s="486">
        <v>1.609</v>
      </c>
      <c r="AR443" s="486">
        <v>121.7</v>
      </c>
      <c r="AS443" s="486">
        <v>1.46</v>
      </c>
      <c r="AT443" s="486"/>
      <c r="AU443" s="486"/>
      <c r="AV443" s="486"/>
      <c r="AW443" s="486"/>
      <c r="AX443" s="486"/>
      <c r="AY443" s="486"/>
      <c r="AZ443" s="486"/>
      <c r="BA443" s="486"/>
      <c r="BB443" s="486"/>
      <c r="BC443" s="486"/>
      <c r="BD443" s="486"/>
      <c r="BE443" s="486"/>
      <c r="BF443" s="486"/>
      <c r="BG443" s="486"/>
      <c r="BH443" s="486"/>
      <c r="BI443" s="486"/>
      <c r="BJ443" s="486"/>
      <c r="BK443" s="486"/>
      <c r="BL443" s="486"/>
    </row>
    <row r="444" spans="1:64">
      <c r="A444" s="486" t="s">
        <v>572</v>
      </c>
      <c r="B444" s="486" t="s">
        <v>71</v>
      </c>
      <c r="C444" s="486" t="s">
        <v>298</v>
      </c>
      <c r="D444" s="486" t="s">
        <v>299</v>
      </c>
      <c r="E444" s="486" t="s">
        <v>67</v>
      </c>
      <c r="F444" s="486">
        <v>2012</v>
      </c>
      <c r="G444" s="486"/>
      <c r="H444" s="486">
        <v>255</v>
      </c>
      <c r="I444" s="486">
        <v>0.1</v>
      </c>
      <c r="J444" s="486"/>
      <c r="K444" s="486"/>
      <c r="L444" s="486" t="s">
        <v>66</v>
      </c>
      <c r="M444" s="486">
        <v>60</v>
      </c>
      <c r="N444" s="486">
        <v>1</v>
      </c>
      <c r="O444" s="486">
        <v>1000</v>
      </c>
      <c r="P444" s="486">
        <v>25</v>
      </c>
      <c r="Q444" s="486">
        <v>30.2</v>
      </c>
      <c r="R444" s="486">
        <v>8.43</v>
      </c>
      <c r="S444" s="486">
        <v>37.4</v>
      </c>
      <c r="T444" s="486">
        <v>9</v>
      </c>
      <c r="U444" s="486">
        <v>6.3</v>
      </c>
      <c r="V444" s="486">
        <v>-130.6</v>
      </c>
      <c r="W444" s="486">
        <v>-0.43</v>
      </c>
      <c r="X444" s="486">
        <v>2100</v>
      </c>
      <c r="Y444" s="486">
        <v>4.2</v>
      </c>
      <c r="Z444" s="486">
        <v>250</v>
      </c>
      <c r="AA444" s="486">
        <v>0.23</v>
      </c>
      <c r="AB444" s="486"/>
      <c r="AC444" s="486"/>
      <c r="AD444" s="486"/>
      <c r="AE444" s="486"/>
      <c r="AF444" s="486"/>
      <c r="AG444" s="486"/>
      <c r="AH444" s="486"/>
      <c r="AI444" s="486">
        <v>1000</v>
      </c>
      <c r="AJ444" s="486">
        <v>3</v>
      </c>
      <c r="AK444" s="486">
        <v>-0.7</v>
      </c>
      <c r="AL444" s="486">
        <v>10.64</v>
      </c>
      <c r="AM444" s="486">
        <v>1638</v>
      </c>
      <c r="AN444" s="486">
        <v>982</v>
      </c>
      <c r="AO444" s="486">
        <v>40</v>
      </c>
      <c r="AP444" s="486">
        <v>20</v>
      </c>
      <c r="AQ444" s="486">
        <v>1.609</v>
      </c>
      <c r="AR444" s="486">
        <v>243.4</v>
      </c>
      <c r="AS444" s="486">
        <v>1.46</v>
      </c>
      <c r="AT444" s="486"/>
      <c r="AU444" s="486"/>
      <c r="AV444" s="486"/>
      <c r="AW444" s="486"/>
      <c r="AX444" s="486"/>
      <c r="AY444" s="486"/>
      <c r="AZ444" s="486"/>
      <c r="BA444" s="486"/>
      <c r="BB444" s="486"/>
      <c r="BC444" s="486"/>
      <c r="BD444" s="486"/>
      <c r="BE444" s="486"/>
      <c r="BF444" s="486"/>
      <c r="BG444" s="486"/>
      <c r="BH444" s="486"/>
      <c r="BI444" s="486"/>
      <c r="BJ444" s="486"/>
      <c r="BK444" s="486"/>
      <c r="BL444" s="486"/>
    </row>
    <row r="445" spans="1:64">
      <c r="A445" s="486" t="s">
        <v>572</v>
      </c>
      <c r="B445" s="486" t="s">
        <v>71</v>
      </c>
      <c r="C445" s="486" t="s">
        <v>300</v>
      </c>
      <c r="D445" s="486" t="s">
        <v>301</v>
      </c>
      <c r="E445" s="486" t="s">
        <v>67</v>
      </c>
      <c r="F445" s="486">
        <v>2011</v>
      </c>
      <c r="G445" s="486"/>
      <c r="H445" s="486">
        <v>255</v>
      </c>
      <c r="I445" s="486">
        <v>0.1</v>
      </c>
      <c r="J445" s="486"/>
      <c r="K445" s="486"/>
      <c r="L445" s="486" t="s">
        <v>66</v>
      </c>
      <c r="M445" s="486">
        <v>60</v>
      </c>
      <c r="N445" s="486">
        <v>1</v>
      </c>
      <c r="O445" s="486">
        <v>1000</v>
      </c>
      <c r="P445" s="486">
        <v>25</v>
      </c>
      <c r="Q445" s="486">
        <v>30.2</v>
      </c>
      <c r="R445" s="486">
        <v>8.43</v>
      </c>
      <c r="S445" s="486">
        <v>37.4</v>
      </c>
      <c r="T445" s="486">
        <v>9</v>
      </c>
      <c r="U445" s="486">
        <v>6.3</v>
      </c>
      <c r="V445" s="486">
        <v>-140.38999999999999</v>
      </c>
      <c r="W445" s="486">
        <v>-0.43</v>
      </c>
      <c r="X445" s="486">
        <v>2100</v>
      </c>
      <c r="Y445" s="486">
        <v>4.2</v>
      </c>
      <c r="Z445" s="486">
        <v>250</v>
      </c>
      <c r="AA445" s="486">
        <v>0.23</v>
      </c>
      <c r="AB445" s="486"/>
      <c r="AC445" s="486"/>
      <c r="AD445" s="486"/>
      <c r="AE445" s="486"/>
      <c r="AF445" s="486"/>
      <c r="AG445" s="486"/>
      <c r="AH445" s="486"/>
      <c r="AI445" s="486">
        <v>1000</v>
      </c>
      <c r="AJ445" s="486">
        <v>3</v>
      </c>
      <c r="AK445" s="486">
        <v>-0.7</v>
      </c>
      <c r="AL445" s="486">
        <v>10.64</v>
      </c>
      <c r="AM445" s="486">
        <v>1638</v>
      </c>
      <c r="AN445" s="486">
        <v>982</v>
      </c>
      <c r="AO445" s="486">
        <v>40</v>
      </c>
      <c r="AP445" s="486">
        <v>19.2</v>
      </c>
      <c r="AQ445" s="486">
        <v>1.609</v>
      </c>
      <c r="AR445" s="486">
        <v>243.4</v>
      </c>
      <c r="AS445" s="486">
        <v>1.46</v>
      </c>
      <c r="AT445" s="486"/>
      <c r="AU445" s="486"/>
      <c r="AV445" s="486"/>
      <c r="AW445" s="486"/>
      <c r="AX445" s="486"/>
      <c r="AY445" s="486"/>
      <c r="AZ445" s="486"/>
      <c r="BA445" s="486"/>
      <c r="BB445" s="486"/>
      <c r="BC445" s="486"/>
      <c r="BD445" s="486"/>
      <c r="BE445" s="486"/>
      <c r="BF445" s="486"/>
      <c r="BG445" s="486"/>
      <c r="BH445" s="486"/>
      <c r="BI445" s="486"/>
      <c r="BJ445" s="486"/>
      <c r="BK445" s="486"/>
      <c r="BL445" s="486"/>
    </row>
    <row r="446" spans="1:64">
      <c r="A446" s="486" t="s">
        <v>572</v>
      </c>
      <c r="B446" s="486" t="s">
        <v>71</v>
      </c>
      <c r="C446" s="486" t="s">
        <v>302</v>
      </c>
      <c r="D446" s="486" t="s">
        <v>303</v>
      </c>
      <c r="E446" s="486" t="s">
        <v>69</v>
      </c>
      <c r="F446" s="486">
        <v>2012</v>
      </c>
      <c r="G446" s="486"/>
      <c r="H446" s="486">
        <v>255</v>
      </c>
      <c r="I446" s="486">
        <v>0.1</v>
      </c>
      <c r="J446" s="486"/>
      <c r="K446" s="486"/>
      <c r="L446" s="486" t="s">
        <v>66</v>
      </c>
      <c r="M446" s="486">
        <v>60</v>
      </c>
      <c r="N446" s="486">
        <v>2</v>
      </c>
      <c r="O446" s="486">
        <v>1000</v>
      </c>
      <c r="P446" s="486">
        <v>25</v>
      </c>
      <c r="Q446" s="486">
        <v>30.2</v>
      </c>
      <c r="R446" s="486">
        <v>8.43</v>
      </c>
      <c r="S446" s="486">
        <v>37.4</v>
      </c>
      <c r="T446" s="486">
        <v>9</v>
      </c>
      <c r="U446" s="486">
        <v>6.3</v>
      </c>
      <c r="V446" s="486">
        <v>-140.38999999999999</v>
      </c>
      <c r="W446" s="486">
        <v>-0.43</v>
      </c>
      <c r="X446" s="486">
        <v>2100</v>
      </c>
      <c r="Y446" s="486">
        <v>4.2</v>
      </c>
      <c r="Z446" s="486">
        <v>250</v>
      </c>
      <c r="AA446" s="486">
        <v>0.23</v>
      </c>
      <c r="AB446" s="486"/>
      <c r="AC446" s="486"/>
      <c r="AD446" s="486"/>
      <c r="AE446" s="486"/>
      <c r="AF446" s="486"/>
      <c r="AG446" s="486"/>
      <c r="AH446" s="486"/>
      <c r="AI446" s="486">
        <v>1000</v>
      </c>
      <c r="AJ446" s="486">
        <v>3</v>
      </c>
      <c r="AK446" s="486">
        <v>-0.7</v>
      </c>
      <c r="AL446" s="486">
        <v>10.64</v>
      </c>
      <c r="AM446" s="486">
        <v>1638</v>
      </c>
      <c r="AN446" s="486">
        <v>982</v>
      </c>
      <c r="AO446" s="486">
        <v>40</v>
      </c>
      <c r="AP446" s="486">
        <v>19.2</v>
      </c>
      <c r="AQ446" s="486">
        <v>1.609</v>
      </c>
      <c r="AR446" s="486">
        <v>121.7</v>
      </c>
      <c r="AS446" s="486">
        <v>1.46</v>
      </c>
      <c r="AT446" s="486"/>
      <c r="AU446" s="486"/>
      <c r="AV446" s="486"/>
      <c r="AW446" s="486"/>
      <c r="AX446" s="486"/>
      <c r="AY446" s="486"/>
      <c r="AZ446" s="486"/>
      <c r="BA446" s="486"/>
      <c r="BB446" s="486"/>
      <c r="BC446" s="486"/>
      <c r="BD446" s="486"/>
      <c r="BE446" s="486"/>
      <c r="BF446" s="486"/>
      <c r="BG446" s="486"/>
      <c r="BH446" s="486"/>
      <c r="BI446" s="486"/>
      <c r="BJ446" s="486"/>
      <c r="BK446" s="486"/>
      <c r="BL446" s="486"/>
    </row>
    <row r="447" spans="1:64">
      <c r="A447" s="486" t="s">
        <v>572</v>
      </c>
      <c r="B447" s="486" t="s">
        <v>71</v>
      </c>
      <c r="C447" s="486" t="s">
        <v>306</v>
      </c>
      <c r="D447" s="486" t="s">
        <v>307</v>
      </c>
      <c r="E447" s="486" t="s">
        <v>67</v>
      </c>
      <c r="F447" s="486">
        <v>2012</v>
      </c>
      <c r="G447" s="486"/>
      <c r="H447" s="486">
        <v>260</v>
      </c>
      <c r="I447" s="486">
        <v>0.1</v>
      </c>
      <c r="J447" s="486"/>
      <c r="K447" s="486"/>
      <c r="L447" s="486" t="s">
        <v>66</v>
      </c>
      <c r="M447" s="486">
        <v>60</v>
      </c>
      <c r="N447" s="486">
        <v>1</v>
      </c>
      <c r="O447" s="486">
        <v>1000</v>
      </c>
      <c r="P447" s="486">
        <v>25</v>
      </c>
      <c r="Q447" s="486">
        <v>30.4</v>
      </c>
      <c r="R447" s="486">
        <v>8.56</v>
      </c>
      <c r="S447" s="486">
        <v>37.5</v>
      </c>
      <c r="T447" s="486">
        <v>9.1199999999999992</v>
      </c>
      <c r="U447" s="486">
        <v>6.3</v>
      </c>
      <c r="V447" s="486">
        <v>-132.57</v>
      </c>
      <c r="W447" s="486">
        <v>-0.43</v>
      </c>
      <c r="X447" s="486">
        <v>2100</v>
      </c>
      <c r="Y447" s="486">
        <v>4.2</v>
      </c>
      <c r="Z447" s="486">
        <v>250</v>
      </c>
      <c r="AA447" s="486">
        <v>0.2</v>
      </c>
      <c r="AB447" s="486"/>
      <c r="AC447" s="486"/>
      <c r="AD447" s="486"/>
      <c r="AE447" s="486"/>
      <c r="AF447" s="486"/>
      <c r="AG447" s="486"/>
      <c r="AH447" s="486"/>
      <c r="AI447" s="486">
        <v>1000</v>
      </c>
      <c r="AJ447" s="486">
        <v>3</v>
      </c>
      <c r="AK447" s="486">
        <v>-0.7</v>
      </c>
      <c r="AL447" s="486">
        <v>10.64</v>
      </c>
      <c r="AM447" s="486">
        <v>1638</v>
      </c>
      <c r="AN447" s="486">
        <v>982</v>
      </c>
      <c r="AO447" s="486">
        <v>40</v>
      </c>
      <c r="AP447" s="486">
        <v>20</v>
      </c>
      <c r="AQ447" s="486">
        <v>1.609</v>
      </c>
      <c r="AR447" s="486">
        <v>243.4</v>
      </c>
      <c r="AS447" s="486">
        <v>1.46</v>
      </c>
      <c r="AT447" s="486"/>
      <c r="AU447" s="486"/>
      <c r="AV447" s="486"/>
      <c r="AW447" s="486"/>
      <c r="AX447" s="486"/>
      <c r="AY447" s="486"/>
      <c r="AZ447" s="486"/>
      <c r="BA447" s="486"/>
      <c r="BB447" s="486"/>
      <c r="BC447" s="486"/>
      <c r="BD447" s="486"/>
      <c r="BE447" s="486"/>
      <c r="BF447" s="486"/>
      <c r="BG447" s="486"/>
      <c r="BH447" s="486"/>
      <c r="BI447" s="486"/>
      <c r="BJ447" s="486"/>
      <c r="BK447" s="486"/>
      <c r="BL447" s="486"/>
    </row>
    <row r="448" spans="1:64">
      <c r="A448" s="486" t="s">
        <v>572</v>
      </c>
      <c r="B448" s="486" t="s">
        <v>71</v>
      </c>
      <c r="C448" s="486" t="s">
        <v>308</v>
      </c>
      <c r="D448" s="486" t="s">
        <v>309</v>
      </c>
      <c r="E448" s="486" t="s">
        <v>67</v>
      </c>
      <c r="F448" s="486">
        <v>2011</v>
      </c>
      <c r="G448" s="486"/>
      <c r="H448" s="486">
        <v>260</v>
      </c>
      <c r="I448" s="486">
        <v>0.1</v>
      </c>
      <c r="J448" s="486"/>
      <c r="K448" s="486"/>
      <c r="L448" s="486" t="s">
        <v>66</v>
      </c>
      <c r="M448" s="486">
        <v>60</v>
      </c>
      <c r="N448" s="486">
        <v>1</v>
      </c>
      <c r="O448" s="486">
        <v>1000</v>
      </c>
      <c r="P448" s="486">
        <v>25</v>
      </c>
      <c r="Q448" s="486">
        <v>30.4</v>
      </c>
      <c r="R448" s="486">
        <v>8.56</v>
      </c>
      <c r="S448" s="486">
        <v>37.5</v>
      </c>
      <c r="T448" s="486">
        <v>9.1199999999999992</v>
      </c>
      <c r="U448" s="486">
        <v>6.3</v>
      </c>
      <c r="V448" s="486">
        <v>-141.69</v>
      </c>
      <c r="W448" s="486">
        <v>-0.43</v>
      </c>
      <c r="X448" s="486">
        <v>2100</v>
      </c>
      <c r="Y448" s="486">
        <v>4.2</v>
      </c>
      <c r="Z448" s="486">
        <v>250</v>
      </c>
      <c r="AA448" s="486">
        <v>0.2</v>
      </c>
      <c r="AB448" s="486"/>
      <c r="AC448" s="486"/>
      <c r="AD448" s="486"/>
      <c r="AE448" s="486"/>
      <c r="AF448" s="486"/>
      <c r="AG448" s="486"/>
      <c r="AH448" s="486"/>
      <c r="AI448" s="486">
        <v>1000</v>
      </c>
      <c r="AJ448" s="486">
        <v>3</v>
      </c>
      <c r="AK448" s="486">
        <v>-0.7</v>
      </c>
      <c r="AL448" s="486">
        <v>10.64</v>
      </c>
      <c r="AM448" s="486">
        <v>1638</v>
      </c>
      <c r="AN448" s="486">
        <v>982</v>
      </c>
      <c r="AO448" s="486">
        <v>40</v>
      </c>
      <c r="AP448" s="486">
        <v>19.2</v>
      </c>
      <c r="AQ448" s="486">
        <v>1.609</v>
      </c>
      <c r="AR448" s="486">
        <v>243.4</v>
      </c>
      <c r="AS448" s="486">
        <v>1.46</v>
      </c>
      <c r="AT448" s="486"/>
      <c r="AU448" s="486"/>
      <c r="AV448" s="486"/>
      <c r="AW448" s="486"/>
      <c r="AX448" s="486"/>
      <c r="AY448" s="486"/>
      <c r="AZ448" s="486"/>
      <c r="BA448" s="486"/>
      <c r="BB448" s="486"/>
      <c r="BC448" s="486"/>
      <c r="BD448" s="486"/>
      <c r="BE448" s="486"/>
      <c r="BF448" s="486"/>
      <c r="BG448" s="486"/>
      <c r="BH448" s="486"/>
      <c r="BI448" s="486"/>
      <c r="BJ448" s="486"/>
      <c r="BK448" s="486"/>
      <c r="BL448" s="486"/>
    </row>
    <row r="449" spans="1:64">
      <c r="A449" s="486" t="s">
        <v>572</v>
      </c>
      <c r="B449" s="486" t="s">
        <v>71</v>
      </c>
      <c r="C449" s="486" t="s">
        <v>310</v>
      </c>
      <c r="D449" s="486" t="s">
        <v>311</v>
      </c>
      <c r="E449" s="486" t="s">
        <v>69</v>
      </c>
      <c r="F449" s="486">
        <v>2012</v>
      </c>
      <c r="G449" s="486"/>
      <c r="H449" s="486">
        <v>260</v>
      </c>
      <c r="I449" s="486">
        <v>0.1</v>
      </c>
      <c r="J449" s="486"/>
      <c r="K449" s="486"/>
      <c r="L449" s="486" t="s">
        <v>66</v>
      </c>
      <c r="M449" s="486">
        <v>60</v>
      </c>
      <c r="N449" s="486">
        <v>2</v>
      </c>
      <c r="O449" s="486">
        <v>1000</v>
      </c>
      <c r="P449" s="486">
        <v>25</v>
      </c>
      <c r="Q449" s="486">
        <v>30.4</v>
      </c>
      <c r="R449" s="486">
        <v>8.56</v>
      </c>
      <c r="S449" s="486">
        <v>37.5</v>
      </c>
      <c r="T449" s="486">
        <v>9.1199999999999992</v>
      </c>
      <c r="U449" s="486">
        <v>6.3</v>
      </c>
      <c r="V449" s="486">
        <v>-141.69</v>
      </c>
      <c r="W449" s="486">
        <v>-0.43</v>
      </c>
      <c r="X449" s="486">
        <v>2100</v>
      </c>
      <c r="Y449" s="486">
        <v>4.2</v>
      </c>
      <c r="Z449" s="486">
        <v>250</v>
      </c>
      <c r="AA449" s="486">
        <v>0.2</v>
      </c>
      <c r="AB449" s="486"/>
      <c r="AC449" s="486"/>
      <c r="AD449" s="486"/>
      <c r="AE449" s="486"/>
      <c r="AF449" s="486"/>
      <c r="AG449" s="486"/>
      <c r="AH449" s="486"/>
      <c r="AI449" s="486">
        <v>1000</v>
      </c>
      <c r="AJ449" s="486">
        <v>3</v>
      </c>
      <c r="AK449" s="486">
        <v>-0.7</v>
      </c>
      <c r="AL449" s="486">
        <v>10.64</v>
      </c>
      <c r="AM449" s="486">
        <v>1638</v>
      </c>
      <c r="AN449" s="486">
        <v>982</v>
      </c>
      <c r="AO449" s="486">
        <v>40</v>
      </c>
      <c r="AP449" s="486">
        <v>19.2</v>
      </c>
      <c r="AQ449" s="486">
        <v>1.609</v>
      </c>
      <c r="AR449" s="486">
        <v>121.7</v>
      </c>
      <c r="AS449" s="486">
        <v>1.46</v>
      </c>
      <c r="AT449" s="486"/>
      <c r="AU449" s="486"/>
      <c r="AV449" s="486"/>
      <c r="AW449" s="486"/>
      <c r="AX449" s="486"/>
      <c r="AY449" s="486"/>
      <c r="AZ449" s="486"/>
      <c r="BA449" s="486"/>
      <c r="BB449" s="486"/>
      <c r="BC449" s="486"/>
      <c r="BD449" s="486"/>
      <c r="BE449" s="486"/>
      <c r="BF449" s="486"/>
      <c r="BG449" s="486"/>
      <c r="BH449" s="486"/>
      <c r="BI449" s="486"/>
      <c r="BJ449" s="486"/>
      <c r="BK449" s="486"/>
      <c r="BL449" s="486"/>
    </row>
    <row r="450" spans="1:64">
      <c r="A450" s="486" t="s">
        <v>572</v>
      </c>
      <c r="B450" s="486" t="s">
        <v>71</v>
      </c>
      <c r="C450" s="486" t="s">
        <v>314</v>
      </c>
      <c r="D450" s="486" t="s">
        <v>315</v>
      </c>
      <c r="E450" s="486" t="s">
        <v>67</v>
      </c>
      <c r="F450" s="486">
        <v>2010</v>
      </c>
      <c r="G450" s="486"/>
      <c r="H450" s="486">
        <v>270</v>
      </c>
      <c r="I450" s="486">
        <v>0.1</v>
      </c>
      <c r="J450" s="486"/>
      <c r="K450" s="486"/>
      <c r="L450" s="486" t="s">
        <v>66</v>
      </c>
      <c r="M450" s="486">
        <v>72</v>
      </c>
      <c r="N450" s="486">
        <v>1</v>
      </c>
      <c r="O450" s="486">
        <v>1000</v>
      </c>
      <c r="P450" s="486">
        <v>25</v>
      </c>
      <c r="Q450" s="486">
        <v>35.299999999999997</v>
      </c>
      <c r="R450" s="486">
        <v>7.65</v>
      </c>
      <c r="S450" s="486">
        <v>44.1</v>
      </c>
      <c r="T450" s="486">
        <v>8.19</v>
      </c>
      <c r="U450" s="486">
        <v>5.3</v>
      </c>
      <c r="V450" s="486">
        <v>-158.97999999999999</v>
      </c>
      <c r="W450" s="486">
        <v>-0.43</v>
      </c>
      <c r="X450" s="486">
        <v>1400</v>
      </c>
      <c r="Y450" s="486">
        <v>5.5</v>
      </c>
      <c r="Z450" s="486">
        <v>350</v>
      </c>
      <c r="AA450" s="486">
        <v>0.34</v>
      </c>
      <c r="AB450" s="486"/>
      <c r="AC450" s="486"/>
      <c r="AD450" s="486"/>
      <c r="AE450" s="486"/>
      <c r="AF450" s="486"/>
      <c r="AG450" s="486"/>
      <c r="AH450" s="486"/>
      <c r="AI450" s="486">
        <v>1000</v>
      </c>
      <c r="AJ450" s="486">
        <v>3</v>
      </c>
      <c r="AK450" s="486">
        <v>-0.7</v>
      </c>
      <c r="AL450" s="486">
        <v>3.92</v>
      </c>
      <c r="AM450" s="486">
        <v>1954</v>
      </c>
      <c r="AN450" s="486">
        <v>982</v>
      </c>
      <c r="AO450" s="486">
        <v>40</v>
      </c>
      <c r="AP450" s="486">
        <v>27</v>
      </c>
      <c r="AQ450" s="486">
        <v>1.919</v>
      </c>
      <c r="AR450" s="486">
        <v>243.4</v>
      </c>
      <c r="AS450" s="486">
        <v>1.752</v>
      </c>
      <c r="AT450" s="486"/>
      <c r="AU450" s="486"/>
      <c r="AV450" s="486"/>
      <c r="AW450" s="486"/>
      <c r="AX450" s="486"/>
      <c r="AY450" s="486"/>
      <c r="AZ450" s="486"/>
      <c r="BA450" s="486"/>
      <c r="BB450" s="486"/>
      <c r="BC450" s="486"/>
      <c r="BD450" s="486"/>
      <c r="BE450" s="486"/>
      <c r="BF450" s="486"/>
      <c r="BG450" s="486"/>
      <c r="BH450" s="486"/>
      <c r="BI450" s="486"/>
      <c r="BJ450" s="486"/>
      <c r="BK450" s="486"/>
      <c r="BL450" s="486"/>
    </row>
    <row r="451" spans="1:64">
      <c r="A451" s="486" t="s">
        <v>572</v>
      </c>
      <c r="B451" s="486" t="s">
        <v>71</v>
      </c>
      <c r="C451" s="486" t="s">
        <v>318</v>
      </c>
      <c r="D451" s="486" t="s">
        <v>319</v>
      </c>
      <c r="E451" s="486" t="s">
        <v>67</v>
      </c>
      <c r="F451" s="486">
        <v>2010</v>
      </c>
      <c r="G451" s="486"/>
      <c r="H451" s="486">
        <v>280</v>
      </c>
      <c r="I451" s="486">
        <v>0.1</v>
      </c>
      <c r="J451" s="486"/>
      <c r="K451" s="486"/>
      <c r="L451" s="486" t="s">
        <v>66</v>
      </c>
      <c r="M451" s="486">
        <v>72</v>
      </c>
      <c r="N451" s="486">
        <v>1</v>
      </c>
      <c r="O451" s="486">
        <v>1000</v>
      </c>
      <c r="P451" s="486">
        <v>25</v>
      </c>
      <c r="Q451" s="486">
        <v>35.6</v>
      </c>
      <c r="R451" s="486">
        <v>7.86</v>
      </c>
      <c r="S451" s="486">
        <v>44.2</v>
      </c>
      <c r="T451" s="486">
        <v>8.42</v>
      </c>
      <c r="U451" s="486">
        <v>5.5</v>
      </c>
      <c r="V451" s="486">
        <v>-161.51</v>
      </c>
      <c r="W451" s="486">
        <v>-0.43</v>
      </c>
      <c r="X451" s="486">
        <v>1200</v>
      </c>
      <c r="Y451" s="486">
        <v>5.5</v>
      </c>
      <c r="Z451" s="486">
        <v>300</v>
      </c>
      <c r="AA451" s="486">
        <v>0.3</v>
      </c>
      <c r="AB451" s="486"/>
      <c r="AC451" s="486"/>
      <c r="AD451" s="486"/>
      <c r="AE451" s="486"/>
      <c r="AF451" s="486"/>
      <c r="AG451" s="486"/>
      <c r="AH451" s="486"/>
      <c r="AI451" s="486">
        <v>1000</v>
      </c>
      <c r="AJ451" s="486">
        <v>3</v>
      </c>
      <c r="AK451" s="486">
        <v>-0.7</v>
      </c>
      <c r="AL451" s="486">
        <v>3.92</v>
      </c>
      <c r="AM451" s="486">
        <v>1954</v>
      </c>
      <c r="AN451" s="486">
        <v>982</v>
      </c>
      <c r="AO451" s="486">
        <v>40</v>
      </c>
      <c r="AP451" s="486">
        <v>27</v>
      </c>
      <c r="AQ451" s="486">
        <v>1.919</v>
      </c>
      <c r="AR451" s="486">
        <v>243.4</v>
      </c>
      <c r="AS451" s="486">
        <v>1.752</v>
      </c>
      <c r="AT451" s="486"/>
      <c r="AU451" s="486"/>
      <c r="AV451" s="486"/>
      <c r="AW451" s="486"/>
      <c r="AX451" s="486"/>
      <c r="AY451" s="486"/>
      <c r="AZ451" s="486"/>
      <c r="BA451" s="486"/>
      <c r="BB451" s="486"/>
      <c r="BC451" s="486"/>
      <c r="BD451" s="486"/>
      <c r="BE451" s="486"/>
      <c r="BF451" s="486"/>
      <c r="BG451" s="486"/>
      <c r="BH451" s="486"/>
      <c r="BI451" s="486"/>
      <c r="BJ451" s="486"/>
      <c r="BK451" s="486"/>
      <c r="BL451" s="486"/>
    </row>
    <row r="452" spans="1:64">
      <c r="A452" s="486" t="s">
        <v>573</v>
      </c>
      <c r="B452" s="486" t="s">
        <v>71</v>
      </c>
      <c r="C452" s="486" t="s">
        <v>78</v>
      </c>
      <c r="D452" s="486" t="s">
        <v>79</v>
      </c>
      <c r="E452" s="486" t="s">
        <v>67</v>
      </c>
      <c r="F452" s="486">
        <v>2010</v>
      </c>
      <c r="G452" s="486">
        <v>2012</v>
      </c>
      <c r="H452" s="486">
        <v>160</v>
      </c>
      <c r="I452" s="486">
        <v>0.1</v>
      </c>
      <c r="J452" s="486"/>
      <c r="K452" s="486"/>
      <c r="L452" s="486" t="s">
        <v>15</v>
      </c>
      <c r="M452" s="486">
        <v>72</v>
      </c>
      <c r="N452" s="486">
        <v>1</v>
      </c>
      <c r="O452" s="486">
        <v>1000</v>
      </c>
      <c r="P452" s="486">
        <v>25</v>
      </c>
      <c r="Q452" s="486">
        <v>35.1</v>
      </c>
      <c r="R452" s="486">
        <v>4.55</v>
      </c>
      <c r="S452" s="486">
        <v>43.8</v>
      </c>
      <c r="T452" s="486">
        <v>4.91</v>
      </c>
      <c r="U452" s="486">
        <v>3</v>
      </c>
      <c r="V452" s="486"/>
      <c r="W452" s="486">
        <v>-0.45</v>
      </c>
      <c r="X452" s="486">
        <v>2000</v>
      </c>
      <c r="Y452" s="486">
        <v>5.5</v>
      </c>
      <c r="Z452" s="486">
        <v>500</v>
      </c>
      <c r="AA452" s="486">
        <v>0.6</v>
      </c>
      <c r="AB452" s="486"/>
      <c r="AC452" s="486"/>
      <c r="AD452" s="486"/>
      <c r="AE452" s="486"/>
      <c r="AF452" s="486"/>
      <c r="AG452" s="486"/>
      <c r="AH452" s="486"/>
      <c r="AI452" s="486">
        <v>1000</v>
      </c>
      <c r="AJ452" s="486">
        <v>3</v>
      </c>
      <c r="AK452" s="486">
        <v>-0.7</v>
      </c>
      <c r="AL452" s="486">
        <v>3.92</v>
      </c>
      <c r="AM452" s="486">
        <v>1580</v>
      </c>
      <c r="AN452" s="486">
        <v>808</v>
      </c>
      <c r="AO452" s="486">
        <v>40</v>
      </c>
      <c r="AP452" s="486">
        <v>15.75</v>
      </c>
      <c r="AQ452" s="486">
        <v>1.278</v>
      </c>
      <c r="AR452" s="486">
        <v>148.6</v>
      </c>
      <c r="AS452" s="486">
        <v>1.07</v>
      </c>
      <c r="AT452" s="486"/>
      <c r="AU452" s="486"/>
      <c r="AV452" s="486"/>
      <c r="AW452" s="486"/>
      <c r="AX452" s="486"/>
      <c r="AY452" s="486"/>
      <c r="AZ452" s="486"/>
      <c r="BA452" s="486"/>
      <c r="BB452" s="486"/>
      <c r="BC452" s="486"/>
      <c r="BD452" s="486"/>
      <c r="BE452" s="486"/>
      <c r="BF452" s="486"/>
      <c r="BG452" s="486"/>
      <c r="BH452" s="486"/>
      <c r="BI452" s="486"/>
      <c r="BJ452" s="486"/>
      <c r="BK452" s="486"/>
      <c r="BL452" s="486"/>
    </row>
    <row r="453" spans="1:64">
      <c r="A453" s="486" t="s">
        <v>573</v>
      </c>
      <c r="B453" s="486" t="s">
        <v>71</v>
      </c>
      <c r="C453" s="486" t="s">
        <v>82</v>
      </c>
      <c r="D453" s="486" t="s">
        <v>83</v>
      </c>
      <c r="E453" s="486" t="s">
        <v>67</v>
      </c>
      <c r="F453" s="486">
        <v>2010</v>
      </c>
      <c r="G453" s="486">
        <v>2012</v>
      </c>
      <c r="H453" s="486">
        <v>165</v>
      </c>
      <c r="I453" s="486">
        <v>0.1</v>
      </c>
      <c r="J453" s="486"/>
      <c r="K453" s="486"/>
      <c r="L453" s="486" t="s">
        <v>15</v>
      </c>
      <c r="M453" s="486">
        <v>72</v>
      </c>
      <c r="N453" s="486">
        <v>1</v>
      </c>
      <c r="O453" s="486">
        <v>1000</v>
      </c>
      <c r="P453" s="486">
        <v>25</v>
      </c>
      <c r="Q453" s="486">
        <v>35.299999999999997</v>
      </c>
      <c r="R453" s="486">
        <v>4.68</v>
      </c>
      <c r="S453" s="486">
        <v>44.1</v>
      </c>
      <c r="T453" s="486">
        <v>5.01</v>
      </c>
      <c r="U453" s="486">
        <v>3</v>
      </c>
      <c r="V453" s="486"/>
      <c r="W453" s="486">
        <v>-0.45</v>
      </c>
      <c r="X453" s="486">
        <v>2000</v>
      </c>
      <c r="Y453" s="486">
        <v>5.5</v>
      </c>
      <c r="Z453" s="486">
        <v>550</v>
      </c>
      <c r="AA453" s="486">
        <v>0.55000000000000004</v>
      </c>
      <c r="AB453" s="486"/>
      <c r="AC453" s="486"/>
      <c r="AD453" s="486"/>
      <c r="AE453" s="486"/>
      <c r="AF453" s="486"/>
      <c r="AG453" s="486"/>
      <c r="AH453" s="486"/>
      <c r="AI453" s="486">
        <v>1000</v>
      </c>
      <c r="AJ453" s="486">
        <v>3</v>
      </c>
      <c r="AK453" s="486">
        <v>-0.7</v>
      </c>
      <c r="AL453" s="486">
        <v>3.92</v>
      </c>
      <c r="AM453" s="486">
        <v>1580</v>
      </c>
      <c r="AN453" s="486">
        <v>808</v>
      </c>
      <c r="AO453" s="486">
        <v>40</v>
      </c>
      <c r="AP453" s="486">
        <v>15.75</v>
      </c>
      <c r="AQ453" s="486">
        <v>1.278</v>
      </c>
      <c r="AR453" s="486">
        <v>148.6</v>
      </c>
      <c r="AS453" s="486">
        <v>1.07</v>
      </c>
      <c r="AT453" s="486"/>
      <c r="AU453" s="486"/>
      <c r="AV453" s="486"/>
      <c r="AW453" s="486"/>
      <c r="AX453" s="486"/>
      <c r="AY453" s="486"/>
      <c r="AZ453" s="486"/>
      <c r="BA453" s="486"/>
      <c r="BB453" s="486"/>
      <c r="BC453" s="486"/>
      <c r="BD453" s="486"/>
      <c r="BE453" s="486"/>
      <c r="BF453" s="486"/>
      <c r="BG453" s="486"/>
      <c r="BH453" s="486"/>
      <c r="BI453" s="486"/>
      <c r="BJ453" s="486"/>
      <c r="BK453" s="486"/>
      <c r="BL453" s="486"/>
    </row>
    <row r="454" spans="1:64">
      <c r="A454" s="486" t="s">
        <v>573</v>
      </c>
      <c r="B454" s="486" t="s">
        <v>71</v>
      </c>
      <c r="C454" s="486" t="s">
        <v>86</v>
      </c>
      <c r="D454" s="486" t="s">
        <v>87</v>
      </c>
      <c r="E454" s="486" t="s">
        <v>67</v>
      </c>
      <c r="F454" s="486">
        <v>2010</v>
      </c>
      <c r="G454" s="486">
        <v>2012</v>
      </c>
      <c r="H454" s="486">
        <v>170</v>
      </c>
      <c r="I454" s="486">
        <v>0.1</v>
      </c>
      <c r="J454" s="486"/>
      <c r="K454" s="486"/>
      <c r="L454" s="486" t="s">
        <v>15</v>
      </c>
      <c r="M454" s="486">
        <v>72</v>
      </c>
      <c r="N454" s="486">
        <v>1</v>
      </c>
      <c r="O454" s="486">
        <v>1000</v>
      </c>
      <c r="P454" s="486">
        <v>25</v>
      </c>
      <c r="Q454" s="486">
        <v>35.6</v>
      </c>
      <c r="R454" s="486">
        <v>4.78</v>
      </c>
      <c r="S454" s="486">
        <v>44.3</v>
      </c>
      <c r="T454" s="486">
        <v>5.12</v>
      </c>
      <c r="U454" s="486">
        <v>3.1</v>
      </c>
      <c r="V454" s="486"/>
      <c r="W454" s="486">
        <v>-0.45</v>
      </c>
      <c r="X454" s="486">
        <v>2000</v>
      </c>
      <c r="Y454" s="486">
        <v>5.5</v>
      </c>
      <c r="Z454" s="486">
        <v>500</v>
      </c>
      <c r="AA454" s="486">
        <v>0.52</v>
      </c>
      <c r="AB454" s="486"/>
      <c r="AC454" s="486"/>
      <c r="AD454" s="486"/>
      <c r="AE454" s="486"/>
      <c r="AF454" s="486"/>
      <c r="AG454" s="486"/>
      <c r="AH454" s="486"/>
      <c r="AI454" s="486">
        <v>1000</v>
      </c>
      <c r="AJ454" s="486">
        <v>3</v>
      </c>
      <c r="AK454" s="486">
        <v>-0.7</v>
      </c>
      <c r="AL454" s="486">
        <v>6.14</v>
      </c>
      <c r="AM454" s="486">
        <v>1580</v>
      </c>
      <c r="AN454" s="486">
        <v>808</v>
      </c>
      <c r="AO454" s="486">
        <v>40</v>
      </c>
      <c r="AP454" s="486">
        <v>15.75</v>
      </c>
      <c r="AQ454" s="486">
        <v>1.278</v>
      </c>
      <c r="AR454" s="486">
        <v>148.6</v>
      </c>
      <c r="AS454" s="486">
        <v>1.07</v>
      </c>
      <c r="AT454" s="486"/>
      <c r="AU454" s="486"/>
      <c r="AV454" s="486"/>
      <c r="AW454" s="486"/>
      <c r="AX454" s="486"/>
      <c r="AY454" s="486"/>
      <c r="AZ454" s="486"/>
      <c r="BA454" s="486"/>
      <c r="BB454" s="486"/>
      <c r="BC454" s="486"/>
      <c r="BD454" s="486"/>
      <c r="BE454" s="486"/>
      <c r="BF454" s="486"/>
      <c r="BG454" s="486"/>
      <c r="BH454" s="486"/>
      <c r="BI454" s="486"/>
      <c r="BJ454" s="486"/>
      <c r="BK454" s="486"/>
      <c r="BL454" s="486"/>
    </row>
    <row r="455" spans="1:64">
      <c r="A455" s="486" t="s">
        <v>573</v>
      </c>
      <c r="B455" s="486" t="s">
        <v>71</v>
      </c>
      <c r="C455" s="486" t="s">
        <v>90</v>
      </c>
      <c r="D455" s="486" t="s">
        <v>91</v>
      </c>
      <c r="E455" s="486" t="s">
        <v>67</v>
      </c>
      <c r="F455" s="486">
        <v>2010</v>
      </c>
      <c r="G455" s="486">
        <v>2012</v>
      </c>
      <c r="H455" s="486">
        <v>175</v>
      </c>
      <c r="I455" s="486">
        <v>0.1</v>
      </c>
      <c r="J455" s="486"/>
      <c r="K455" s="486"/>
      <c r="L455" s="486" t="s">
        <v>15</v>
      </c>
      <c r="M455" s="486">
        <v>72</v>
      </c>
      <c r="N455" s="486">
        <v>1</v>
      </c>
      <c r="O455" s="486">
        <v>1000</v>
      </c>
      <c r="P455" s="486">
        <v>25</v>
      </c>
      <c r="Q455" s="486">
        <v>35.799999999999997</v>
      </c>
      <c r="R455" s="486">
        <v>4.8899999999999997</v>
      </c>
      <c r="S455" s="486">
        <v>44.4</v>
      </c>
      <c r="T455" s="486">
        <v>5.23</v>
      </c>
      <c r="U455" s="486">
        <v>3.1</v>
      </c>
      <c r="V455" s="486"/>
      <c r="W455" s="486">
        <v>-0.45</v>
      </c>
      <c r="X455" s="486">
        <v>2000</v>
      </c>
      <c r="Y455" s="486">
        <v>5.5</v>
      </c>
      <c r="Z455" s="486">
        <v>550</v>
      </c>
      <c r="AA455" s="486">
        <v>0.48</v>
      </c>
      <c r="AB455" s="486"/>
      <c r="AC455" s="486"/>
      <c r="AD455" s="486"/>
      <c r="AE455" s="486"/>
      <c r="AF455" s="486"/>
      <c r="AG455" s="486"/>
      <c r="AH455" s="486"/>
      <c r="AI455" s="486">
        <v>1000</v>
      </c>
      <c r="AJ455" s="486">
        <v>3</v>
      </c>
      <c r="AK455" s="486">
        <v>-0.7</v>
      </c>
      <c r="AL455" s="486">
        <v>3.92</v>
      </c>
      <c r="AM455" s="486">
        <v>1580</v>
      </c>
      <c r="AN455" s="486">
        <v>808</v>
      </c>
      <c r="AO455" s="486">
        <v>40</v>
      </c>
      <c r="AP455" s="486">
        <v>15.75</v>
      </c>
      <c r="AQ455" s="486">
        <v>1.278</v>
      </c>
      <c r="AR455" s="486">
        <v>148.6</v>
      </c>
      <c r="AS455" s="486">
        <v>1.07</v>
      </c>
      <c r="AT455" s="486"/>
      <c r="AU455" s="486"/>
      <c r="AV455" s="486"/>
      <c r="AW455" s="486"/>
      <c r="AX455" s="486"/>
      <c r="AY455" s="486"/>
      <c r="AZ455" s="486"/>
      <c r="BA455" s="486"/>
      <c r="BB455" s="486"/>
      <c r="BC455" s="486"/>
      <c r="BD455" s="486"/>
      <c r="BE455" s="486"/>
      <c r="BF455" s="486"/>
      <c r="BG455" s="486"/>
      <c r="BH455" s="486"/>
      <c r="BI455" s="486"/>
      <c r="BJ455" s="486"/>
      <c r="BK455" s="486"/>
      <c r="BL455" s="486"/>
    </row>
    <row r="456" spans="1:64">
      <c r="A456" s="486" t="s">
        <v>573</v>
      </c>
      <c r="B456" s="486" t="s">
        <v>71</v>
      </c>
      <c r="C456" s="486" t="s">
        <v>94</v>
      </c>
      <c r="D456" s="486" t="s">
        <v>95</v>
      </c>
      <c r="E456" s="486" t="s">
        <v>67</v>
      </c>
      <c r="F456" s="486">
        <v>2010</v>
      </c>
      <c r="G456" s="486">
        <v>2012</v>
      </c>
      <c r="H456" s="486">
        <v>180</v>
      </c>
      <c r="I456" s="486">
        <v>0.1</v>
      </c>
      <c r="J456" s="486"/>
      <c r="K456" s="486"/>
      <c r="L456" s="486" t="s">
        <v>15</v>
      </c>
      <c r="M456" s="486">
        <v>72</v>
      </c>
      <c r="N456" s="486">
        <v>1</v>
      </c>
      <c r="O456" s="486">
        <v>1000</v>
      </c>
      <c r="P456" s="486">
        <v>25</v>
      </c>
      <c r="Q456" s="486">
        <v>36.1</v>
      </c>
      <c r="R456" s="486">
        <v>4.99</v>
      </c>
      <c r="S456" s="486">
        <v>44.6</v>
      </c>
      <c r="T456" s="486">
        <v>5.34</v>
      </c>
      <c r="U456" s="486">
        <v>3.2</v>
      </c>
      <c r="V456" s="486"/>
      <c r="W456" s="486">
        <v>-0.45</v>
      </c>
      <c r="X456" s="486">
        <v>2000</v>
      </c>
      <c r="Y456" s="486">
        <v>5.5</v>
      </c>
      <c r="Z456" s="486">
        <v>500</v>
      </c>
      <c r="AA456" s="486">
        <v>0.45</v>
      </c>
      <c r="AB456" s="486"/>
      <c r="AC456" s="486"/>
      <c r="AD456" s="486"/>
      <c r="AE456" s="486"/>
      <c r="AF456" s="486"/>
      <c r="AG456" s="486"/>
      <c r="AH456" s="486"/>
      <c r="AI456" s="486">
        <v>1000</v>
      </c>
      <c r="AJ456" s="486">
        <v>3</v>
      </c>
      <c r="AK456" s="486">
        <v>-0.7</v>
      </c>
      <c r="AL456" s="486">
        <v>3.92</v>
      </c>
      <c r="AM456" s="486">
        <v>1580</v>
      </c>
      <c r="AN456" s="486">
        <v>808</v>
      </c>
      <c r="AO456" s="486">
        <v>40</v>
      </c>
      <c r="AP456" s="486">
        <v>15.75</v>
      </c>
      <c r="AQ456" s="486">
        <v>1.278</v>
      </c>
      <c r="AR456" s="486">
        <v>148.6</v>
      </c>
      <c r="AS456" s="486">
        <v>1.07</v>
      </c>
      <c r="AT456" s="486"/>
      <c r="AU456" s="486"/>
      <c r="AV456" s="486"/>
      <c r="AW456" s="486"/>
      <c r="AX456" s="486"/>
      <c r="AY456" s="486"/>
      <c r="AZ456" s="486"/>
      <c r="BA456" s="486"/>
      <c r="BB456" s="486"/>
      <c r="BC456" s="486"/>
      <c r="BD456" s="486"/>
      <c r="BE456" s="486"/>
      <c r="BF456" s="486"/>
      <c r="BG456" s="486"/>
      <c r="BH456" s="486"/>
      <c r="BI456" s="486"/>
      <c r="BJ456" s="486"/>
      <c r="BK456" s="486"/>
      <c r="BL456" s="486"/>
    </row>
    <row r="457" spans="1:64">
      <c r="A457" s="486" t="s">
        <v>573</v>
      </c>
      <c r="B457" s="486" t="s">
        <v>71</v>
      </c>
      <c r="C457" s="486" t="s">
        <v>98</v>
      </c>
      <c r="D457" s="486" t="s">
        <v>99</v>
      </c>
      <c r="E457" s="486" t="s">
        <v>67</v>
      </c>
      <c r="F457" s="486">
        <v>2010</v>
      </c>
      <c r="G457" s="486">
        <v>2012</v>
      </c>
      <c r="H457" s="486">
        <v>185</v>
      </c>
      <c r="I457" s="486">
        <v>0.1</v>
      </c>
      <c r="J457" s="486"/>
      <c r="K457" s="486"/>
      <c r="L457" s="486" t="s">
        <v>15</v>
      </c>
      <c r="M457" s="486">
        <v>72</v>
      </c>
      <c r="N457" s="486">
        <v>1</v>
      </c>
      <c r="O457" s="486">
        <v>1000</v>
      </c>
      <c r="P457" s="486">
        <v>25</v>
      </c>
      <c r="Q457" s="486">
        <v>36.4</v>
      </c>
      <c r="R457" s="486">
        <v>5.09</v>
      </c>
      <c r="S457" s="486">
        <v>44.6</v>
      </c>
      <c r="T457" s="486">
        <v>5.46</v>
      </c>
      <c r="U457" s="486">
        <v>3.3</v>
      </c>
      <c r="V457" s="486"/>
      <c r="W457" s="486">
        <v>-0.45</v>
      </c>
      <c r="X457" s="486">
        <v>2000</v>
      </c>
      <c r="Y457" s="486">
        <v>5.5</v>
      </c>
      <c r="Z457" s="486">
        <v>500</v>
      </c>
      <c r="AA457" s="486">
        <v>0.4</v>
      </c>
      <c r="AB457" s="486"/>
      <c r="AC457" s="486"/>
      <c r="AD457" s="486"/>
      <c r="AE457" s="486"/>
      <c r="AF457" s="486"/>
      <c r="AG457" s="486"/>
      <c r="AH457" s="486"/>
      <c r="AI457" s="486">
        <v>1000</v>
      </c>
      <c r="AJ457" s="486">
        <v>3</v>
      </c>
      <c r="AK457" s="486">
        <v>-0.7</v>
      </c>
      <c r="AL457" s="486">
        <v>6.55</v>
      </c>
      <c r="AM457" s="486">
        <v>1580</v>
      </c>
      <c r="AN457" s="486">
        <v>808</v>
      </c>
      <c r="AO457" s="486">
        <v>40</v>
      </c>
      <c r="AP457" s="486">
        <v>15.75</v>
      </c>
      <c r="AQ457" s="486">
        <v>1.278</v>
      </c>
      <c r="AR457" s="486">
        <v>148.6</v>
      </c>
      <c r="AS457" s="486">
        <v>1.07</v>
      </c>
      <c r="AT457" s="486"/>
      <c r="AU457" s="486"/>
      <c r="AV457" s="486"/>
      <c r="AW457" s="486"/>
      <c r="AX457" s="486"/>
      <c r="AY457" s="486"/>
      <c r="AZ457" s="486"/>
      <c r="BA457" s="486"/>
      <c r="BB457" s="486"/>
      <c r="BC457" s="486"/>
      <c r="BD457" s="486"/>
      <c r="BE457" s="486"/>
      <c r="BF457" s="486"/>
      <c r="BG457" s="486"/>
      <c r="BH457" s="486"/>
      <c r="BI457" s="486"/>
      <c r="BJ457" s="486"/>
      <c r="BK457" s="486"/>
      <c r="BL457" s="486"/>
    </row>
    <row r="458" spans="1:64">
      <c r="A458" s="486" t="s">
        <v>573</v>
      </c>
      <c r="B458" s="486" t="s">
        <v>71</v>
      </c>
      <c r="C458" s="486" t="s">
        <v>102</v>
      </c>
      <c r="D458" s="486" t="s">
        <v>103</v>
      </c>
      <c r="E458" s="486" t="s">
        <v>67</v>
      </c>
      <c r="F458" s="486">
        <v>2010</v>
      </c>
      <c r="G458" s="486">
        <v>2012</v>
      </c>
      <c r="H458" s="486">
        <v>190</v>
      </c>
      <c r="I458" s="486">
        <v>0.1</v>
      </c>
      <c r="J458" s="486"/>
      <c r="K458" s="486"/>
      <c r="L458" s="486" t="s">
        <v>15</v>
      </c>
      <c r="M458" s="486">
        <v>72</v>
      </c>
      <c r="N458" s="486">
        <v>1</v>
      </c>
      <c r="O458" s="486">
        <v>1000</v>
      </c>
      <c r="P458" s="486">
        <v>25</v>
      </c>
      <c r="Q458" s="486">
        <v>36.6</v>
      </c>
      <c r="R458" s="486">
        <v>5.19</v>
      </c>
      <c r="S458" s="486">
        <v>44.8</v>
      </c>
      <c r="T458" s="486">
        <v>5.52</v>
      </c>
      <c r="U458" s="486">
        <v>3.3</v>
      </c>
      <c r="V458" s="486"/>
      <c r="W458" s="486">
        <v>-0.45</v>
      </c>
      <c r="X458" s="486">
        <v>2000</v>
      </c>
      <c r="Y458" s="486">
        <v>5.5</v>
      </c>
      <c r="Z458" s="486">
        <v>550</v>
      </c>
      <c r="AA458" s="486">
        <v>0.34</v>
      </c>
      <c r="AB458" s="486"/>
      <c r="AC458" s="486"/>
      <c r="AD458" s="486"/>
      <c r="AE458" s="486"/>
      <c r="AF458" s="486"/>
      <c r="AG458" s="486"/>
      <c r="AH458" s="486"/>
      <c r="AI458" s="486">
        <v>1000</v>
      </c>
      <c r="AJ458" s="486">
        <v>3</v>
      </c>
      <c r="AK458" s="486">
        <v>-0.7</v>
      </c>
      <c r="AL458" s="486">
        <v>3.92</v>
      </c>
      <c r="AM458" s="486">
        <v>1580</v>
      </c>
      <c r="AN458" s="486">
        <v>808</v>
      </c>
      <c r="AO458" s="486">
        <v>40</v>
      </c>
      <c r="AP458" s="486">
        <v>15.75</v>
      </c>
      <c r="AQ458" s="486">
        <v>1.278</v>
      </c>
      <c r="AR458" s="486">
        <v>148.6</v>
      </c>
      <c r="AS458" s="486">
        <v>1.07</v>
      </c>
      <c r="AT458" s="486"/>
      <c r="AU458" s="486"/>
      <c r="AV458" s="486"/>
      <c r="AW458" s="486"/>
      <c r="AX458" s="486"/>
      <c r="AY458" s="486"/>
      <c r="AZ458" s="486"/>
      <c r="BA458" s="486"/>
      <c r="BB458" s="486"/>
      <c r="BC458" s="486"/>
      <c r="BD458" s="486"/>
      <c r="BE458" s="486"/>
      <c r="BF458" s="486"/>
      <c r="BG458" s="486"/>
      <c r="BH458" s="486"/>
      <c r="BI458" s="486"/>
      <c r="BJ458" s="486"/>
      <c r="BK458" s="486"/>
      <c r="BL458" s="486"/>
    </row>
    <row r="459" spans="1:64">
      <c r="A459" s="486" t="s">
        <v>573</v>
      </c>
      <c r="B459" s="486" t="s">
        <v>71</v>
      </c>
      <c r="C459" s="486" t="s">
        <v>106</v>
      </c>
      <c r="D459" s="486" t="s">
        <v>457</v>
      </c>
      <c r="E459" s="486" t="s">
        <v>453</v>
      </c>
      <c r="F459" s="486">
        <v>2011</v>
      </c>
      <c r="G459" s="486"/>
      <c r="H459" s="486">
        <v>195</v>
      </c>
      <c r="I459" s="486">
        <v>0.1</v>
      </c>
      <c r="J459" s="486"/>
      <c r="K459" s="486"/>
      <c r="L459" s="486" t="s">
        <v>15</v>
      </c>
      <c r="M459" s="486">
        <v>72</v>
      </c>
      <c r="N459" s="486">
        <v>1</v>
      </c>
      <c r="O459" s="486">
        <v>1000</v>
      </c>
      <c r="P459" s="486">
        <v>25</v>
      </c>
      <c r="Q459" s="486">
        <v>37</v>
      </c>
      <c r="R459" s="486">
        <v>5.27</v>
      </c>
      <c r="S459" s="486">
        <v>45</v>
      </c>
      <c r="T459" s="486">
        <v>5.62</v>
      </c>
      <c r="U459" s="486">
        <v>3.4</v>
      </c>
      <c r="V459" s="486"/>
      <c r="W459" s="486">
        <v>-0.45</v>
      </c>
      <c r="X459" s="486">
        <v>2000</v>
      </c>
      <c r="Y459" s="486">
        <v>5.5</v>
      </c>
      <c r="Z459" s="486">
        <v>550</v>
      </c>
      <c r="AA459" s="486">
        <v>0.32</v>
      </c>
      <c r="AB459" s="486"/>
      <c r="AC459" s="486"/>
      <c r="AD459" s="486"/>
      <c r="AE459" s="486"/>
      <c r="AF459" s="486"/>
      <c r="AG459" s="486"/>
      <c r="AH459" s="486"/>
      <c r="AI459" s="486">
        <v>1000</v>
      </c>
      <c r="AJ459" s="486">
        <v>3</v>
      </c>
      <c r="AK459" s="486">
        <v>-0.7</v>
      </c>
      <c r="AL459" s="486">
        <v>3.92</v>
      </c>
      <c r="AM459" s="486">
        <v>1595</v>
      </c>
      <c r="AN459" s="486">
        <v>801</v>
      </c>
      <c r="AO459" s="486">
        <v>40</v>
      </c>
      <c r="AP459" s="486">
        <v>15.3</v>
      </c>
      <c r="AQ459" s="486">
        <v>1.2769999999999999</v>
      </c>
      <c r="AR459" s="486">
        <v>154.82</v>
      </c>
      <c r="AS459" s="486">
        <v>1.115</v>
      </c>
      <c r="AT459" s="486"/>
      <c r="AU459" s="486"/>
      <c r="AV459" s="486"/>
      <c r="AW459" s="486"/>
      <c r="AX459" s="486"/>
      <c r="AY459" s="486"/>
      <c r="AZ459" s="486"/>
      <c r="BA459" s="486"/>
      <c r="BB459" s="486"/>
      <c r="BC459" s="486"/>
      <c r="BD459" s="486"/>
      <c r="BE459" s="486"/>
      <c r="BF459" s="486"/>
      <c r="BG459" s="486"/>
      <c r="BH459" s="486"/>
      <c r="BI459" s="486"/>
      <c r="BJ459" s="486"/>
      <c r="BK459" s="486"/>
      <c r="BL459" s="486"/>
    </row>
    <row r="460" spans="1:64">
      <c r="A460" s="486" t="s">
        <v>573</v>
      </c>
      <c r="B460" s="486" t="s">
        <v>71</v>
      </c>
      <c r="C460" s="486" t="s">
        <v>108</v>
      </c>
      <c r="D460" s="486" t="s">
        <v>109</v>
      </c>
      <c r="E460" s="486" t="s">
        <v>67</v>
      </c>
      <c r="F460" s="486">
        <v>2011</v>
      </c>
      <c r="G460" s="486">
        <v>2012</v>
      </c>
      <c r="H460" s="486">
        <v>195</v>
      </c>
      <c r="I460" s="486">
        <v>0.1</v>
      </c>
      <c r="J460" s="486"/>
      <c r="K460" s="486"/>
      <c r="L460" s="486" t="s">
        <v>15</v>
      </c>
      <c r="M460" s="486">
        <v>48</v>
      </c>
      <c r="N460" s="486">
        <v>1</v>
      </c>
      <c r="O460" s="486">
        <v>1000</v>
      </c>
      <c r="P460" s="486">
        <v>25</v>
      </c>
      <c r="Q460" s="486">
        <v>24.2</v>
      </c>
      <c r="R460" s="486">
        <v>8.0399999999999991</v>
      </c>
      <c r="S460" s="486">
        <v>29.9</v>
      </c>
      <c r="T460" s="486">
        <v>8.56</v>
      </c>
      <c r="U460" s="486">
        <v>5.0999999999999996</v>
      </c>
      <c r="V460" s="486"/>
      <c r="W460" s="486">
        <v>-0.45</v>
      </c>
      <c r="X460" s="486">
        <v>1000</v>
      </c>
      <c r="Y460" s="486">
        <v>5.5</v>
      </c>
      <c r="Z460" s="486">
        <v>240</v>
      </c>
      <c r="AA460" s="486">
        <v>0.18</v>
      </c>
      <c r="AB460" s="486"/>
      <c r="AC460" s="486"/>
      <c r="AD460" s="486"/>
      <c r="AE460" s="486"/>
      <c r="AF460" s="486"/>
      <c r="AG460" s="486"/>
      <c r="AH460" s="486"/>
      <c r="AI460" s="486">
        <v>1000</v>
      </c>
      <c r="AJ460" s="486">
        <v>3</v>
      </c>
      <c r="AK460" s="486">
        <v>-0.7</v>
      </c>
      <c r="AL460" s="486">
        <v>3.92</v>
      </c>
      <c r="AM460" s="486">
        <v>1324</v>
      </c>
      <c r="AN460" s="486">
        <v>982</v>
      </c>
      <c r="AO460" s="486">
        <v>40</v>
      </c>
      <c r="AP460" s="486">
        <v>16</v>
      </c>
      <c r="AQ460" s="486">
        <v>1.3</v>
      </c>
      <c r="AR460" s="486">
        <v>238.9</v>
      </c>
      <c r="AS460" s="486">
        <v>1.147</v>
      </c>
      <c r="AT460" s="486"/>
      <c r="AU460" s="486"/>
      <c r="AV460" s="486"/>
      <c r="AW460" s="486"/>
      <c r="AX460" s="486"/>
      <c r="AY460" s="486"/>
      <c r="AZ460" s="486"/>
      <c r="BA460" s="486"/>
      <c r="BB460" s="486"/>
      <c r="BC460" s="486"/>
      <c r="BD460" s="486"/>
      <c r="BE460" s="486"/>
      <c r="BF460" s="486"/>
      <c r="BG460" s="486"/>
      <c r="BH460" s="486"/>
      <c r="BI460" s="486"/>
      <c r="BJ460" s="486"/>
      <c r="BK460" s="486"/>
      <c r="BL460" s="486"/>
    </row>
    <row r="461" spans="1:64">
      <c r="A461" s="486" t="s">
        <v>573</v>
      </c>
      <c r="B461" s="486" t="s">
        <v>71</v>
      </c>
      <c r="C461" s="486" t="s">
        <v>110</v>
      </c>
      <c r="D461" s="486" t="s">
        <v>111</v>
      </c>
      <c r="E461" s="486" t="s">
        <v>453</v>
      </c>
      <c r="F461" s="486">
        <v>2012</v>
      </c>
      <c r="G461" s="486"/>
      <c r="H461" s="486">
        <v>200</v>
      </c>
      <c r="I461" s="486">
        <v>0.1</v>
      </c>
      <c r="J461" s="486"/>
      <c r="K461" s="486"/>
      <c r="L461" s="486" t="s">
        <v>15</v>
      </c>
      <c r="M461" s="486">
        <v>72</v>
      </c>
      <c r="N461" s="486">
        <v>1</v>
      </c>
      <c r="O461" s="486">
        <v>1000</v>
      </c>
      <c r="P461" s="486">
        <v>25</v>
      </c>
      <c r="Q461" s="486">
        <v>37.4</v>
      </c>
      <c r="R461" s="486">
        <v>5.35</v>
      </c>
      <c r="S461" s="486">
        <v>45.3</v>
      </c>
      <c r="T461" s="486">
        <v>5.71</v>
      </c>
      <c r="U461" s="486">
        <v>3.3</v>
      </c>
      <c r="V461" s="486"/>
      <c r="W461" s="486">
        <v>-0.45</v>
      </c>
      <c r="X461" s="486">
        <v>2000</v>
      </c>
      <c r="Y461" s="486">
        <v>5.5</v>
      </c>
      <c r="Z461" s="486">
        <v>500</v>
      </c>
      <c r="AA461" s="486">
        <v>0.28999999999999998</v>
      </c>
      <c r="AB461" s="486"/>
      <c r="AC461" s="486"/>
      <c r="AD461" s="486"/>
      <c r="AE461" s="486"/>
      <c r="AF461" s="486"/>
      <c r="AG461" s="486"/>
      <c r="AH461" s="486"/>
      <c r="AI461" s="486">
        <v>1000</v>
      </c>
      <c r="AJ461" s="486">
        <v>3</v>
      </c>
      <c r="AK461" s="486">
        <v>-0.7</v>
      </c>
      <c r="AL461" s="486">
        <v>6.55</v>
      </c>
      <c r="AM461" s="486">
        <v>1595</v>
      </c>
      <c r="AN461" s="486">
        <v>801</v>
      </c>
      <c r="AO461" s="486">
        <v>40</v>
      </c>
      <c r="AP461" s="486">
        <v>15.3</v>
      </c>
      <c r="AQ461" s="486">
        <v>1.2769999999999999</v>
      </c>
      <c r="AR461" s="486">
        <v>154.82</v>
      </c>
      <c r="AS461" s="486">
        <v>1.115</v>
      </c>
      <c r="AT461" s="486"/>
      <c r="AU461" s="486"/>
      <c r="AV461" s="486"/>
      <c r="AW461" s="486"/>
      <c r="AX461" s="486"/>
      <c r="AY461" s="486"/>
      <c r="AZ461" s="486"/>
      <c r="BA461" s="486"/>
      <c r="BB461" s="486"/>
      <c r="BC461" s="486"/>
      <c r="BD461" s="486"/>
      <c r="BE461" s="486"/>
      <c r="BF461" s="486"/>
      <c r="BG461" s="486"/>
      <c r="BH461" s="486"/>
      <c r="BI461" s="486"/>
      <c r="BJ461" s="486"/>
      <c r="BK461" s="486"/>
      <c r="BL461" s="486"/>
    </row>
    <row r="462" spans="1:64">
      <c r="A462" s="486" t="s">
        <v>573</v>
      </c>
      <c r="B462" s="486" t="s">
        <v>71</v>
      </c>
      <c r="C462" s="486" t="s">
        <v>112</v>
      </c>
      <c r="D462" s="486" t="s">
        <v>113</v>
      </c>
      <c r="E462" s="486" t="s">
        <v>453</v>
      </c>
      <c r="F462" s="486">
        <v>2011</v>
      </c>
      <c r="G462" s="486"/>
      <c r="H462" s="486">
        <v>200</v>
      </c>
      <c r="I462" s="486">
        <v>0.1</v>
      </c>
      <c r="J462" s="486"/>
      <c r="K462" s="486"/>
      <c r="L462" s="486" t="s">
        <v>15</v>
      </c>
      <c r="M462" s="486">
        <v>48</v>
      </c>
      <c r="N462" s="486">
        <v>1</v>
      </c>
      <c r="O462" s="486">
        <v>1000</v>
      </c>
      <c r="P462" s="486">
        <v>25</v>
      </c>
      <c r="Q462" s="486">
        <v>24.3</v>
      </c>
      <c r="R462" s="486">
        <v>8.2200000000000006</v>
      </c>
      <c r="S462" s="486">
        <v>30</v>
      </c>
      <c r="T462" s="486">
        <v>8.74</v>
      </c>
      <c r="U462" s="486">
        <v>5.0999999999999996</v>
      </c>
      <c r="V462" s="486"/>
      <c r="W462" s="486">
        <v>-0.45</v>
      </c>
      <c r="X462" s="486">
        <v>1000</v>
      </c>
      <c r="Y462" s="486">
        <v>5.5</v>
      </c>
      <c r="Z462" s="486">
        <v>240</v>
      </c>
      <c r="AA462" s="486">
        <v>0.27900000000000003</v>
      </c>
      <c r="AB462" s="486"/>
      <c r="AC462" s="486"/>
      <c r="AD462" s="486"/>
      <c r="AE462" s="486"/>
      <c r="AF462" s="486"/>
      <c r="AG462" s="486"/>
      <c r="AH462" s="486"/>
      <c r="AI462" s="486">
        <v>1000</v>
      </c>
      <c r="AJ462" s="486">
        <v>3</v>
      </c>
      <c r="AK462" s="486">
        <v>-0.7</v>
      </c>
      <c r="AL462" s="486"/>
      <c r="AM462" s="486">
        <v>1324</v>
      </c>
      <c r="AN462" s="486">
        <v>984</v>
      </c>
      <c r="AO462" s="486">
        <v>40</v>
      </c>
      <c r="AP462" s="486">
        <v>15.3</v>
      </c>
      <c r="AQ462" s="486">
        <v>1.3</v>
      </c>
      <c r="AR462" s="486">
        <v>238.9</v>
      </c>
      <c r="AS462" s="486">
        <v>1.147</v>
      </c>
      <c r="AT462" s="486"/>
      <c r="AU462" s="486"/>
      <c r="AV462" s="486"/>
      <c r="AW462" s="486"/>
      <c r="AX462" s="486"/>
      <c r="AY462" s="486"/>
      <c r="AZ462" s="486"/>
      <c r="BA462" s="486"/>
      <c r="BB462" s="486"/>
      <c r="BC462" s="486"/>
      <c r="BD462" s="486"/>
      <c r="BE462" s="486"/>
      <c r="BF462" s="486"/>
      <c r="BG462" s="486"/>
      <c r="BH462" s="486"/>
      <c r="BI462" s="486"/>
      <c r="BJ462" s="486"/>
      <c r="BK462" s="486"/>
      <c r="BL462" s="486"/>
    </row>
    <row r="463" spans="1:64">
      <c r="A463" s="486" t="s">
        <v>573</v>
      </c>
      <c r="B463" s="486" t="s">
        <v>71</v>
      </c>
      <c r="C463" s="486" t="s">
        <v>114</v>
      </c>
      <c r="D463" s="486" t="s">
        <v>115</v>
      </c>
      <c r="E463" s="486" t="s">
        <v>69</v>
      </c>
      <c r="F463" s="486">
        <v>2012</v>
      </c>
      <c r="G463" s="486">
        <v>2013</v>
      </c>
      <c r="H463" s="486">
        <v>200</v>
      </c>
      <c r="I463" s="486">
        <v>0.1</v>
      </c>
      <c r="J463" s="486"/>
      <c r="K463" s="486"/>
      <c r="L463" s="486" t="s">
        <v>15</v>
      </c>
      <c r="M463" s="486">
        <v>48</v>
      </c>
      <c r="N463" s="486">
        <v>1</v>
      </c>
      <c r="O463" s="486">
        <v>1000</v>
      </c>
      <c r="P463" s="486">
        <v>25</v>
      </c>
      <c r="Q463" s="486">
        <v>24.3</v>
      </c>
      <c r="R463" s="486">
        <v>8.2200000000000006</v>
      </c>
      <c r="S463" s="486">
        <v>30</v>
      </c>
      <c r="T463" s="486">
        <v>8.74</v>
      </c>
      <c r="U463" s="486">
        <v>5.0999999999999996</v>
      </c>
      <c r="V463" s="486"/>
      <c r="W463" s="486">
        <v>-0.45</v>
      </c>
      <c r="X463" s="486">
        <v>1000</v>
      </c>
      <c r="Y463" s="486">
        <v>5.5</v>
      </c>
      <c r="Z463" s="486">
        <v>240</v>
      </c>
      <c r="AA463" s="486">
        <v>0.17</v>
      </c>
      <c r="AB463" s="486"/>
      <c r="AC463" s="486"/>
      <c r="AD463" s="486"/>
      <c r="AE463" s="486"/>
      <c r="AF463" s="486"/>
      <c r="AG463" s="486"/>
      <c r="AH463" s="486"/>
      <c r="AI463" s="486">
        <v>1000</v>
      </c>
      <c r="AJ463" s="486">
        <v>3</v>
      </c>
      <c r="AK463" s="486">
        <v>-0.7</v>
      </c>
      <c r="AL463" s="486">
        <v>3.92</v>
      </c>
      <c r="AM463" s="486">
        <v>1324</v>
      </c>
      <c r="AN463" s="486">
        <v>982</v>
      </c>
      <c r="AO463" s="486">
        <v>40</v>
      </c>
      <c r="AP463" s="486">
        <v>16</v>
      </c>
      <c r="AQ463" s="486">
        <v>1.3</v>
      </c>
      <c r="AR463" s="486">
        <v>238.9</v>
      </c>
      <c r="AS463" s="486">
        <v>1.147</v>
      </c>
      <c r="AT463" s="486"/>
      <c r="AU463" s="486"/>
      <c r="AV463" s="486"/>
      <c r="AW463" s="486"/>
      <c r="AX463" s="486"/>
      <c r="AY463" s="486"/>
      <c r="AZ463" s="486"/>
      <c r="BA463" s="486"/>
      <c r="BB463" s="486"/>
      <c r="BC463" s="486"/>
      <c r="BD463" s="486"/>
      <c r="BE463" s="486"/>
      <c r="BF463" s="486"/>
      <c r="BG463" s="486"/>
      <c r="BH463" s="486"/>
      <c r="BI463" s="486"/>
      <c r="BJ463" s="486"/>
      <c r="BK463" s="486"/>
      <c r="BL463" s="486"/>
    </row>
    <row r="464" spans="1:64">
      <c r="A464" s="486" t="s">
        <v>573</v>
      </c>
      <c r="B464" s="486" t="s">
        <v>71</v>
      </c>
      <c r="C464" s="486" t="s">
        <v>118</v>
      </c>
      <c r="D464" s="486" t="s">
        <v>119</v>
      </c>
      <c r="E464" s="486" t="s">
        <v>453</v>
      </c>
      <c r="F464" s="486">
        <v>2012</v>
      </c>
      <c r="G464" s="486"/>
      <c r="H464" s="486">
        <v>205</v>
      </c>
      <c r="I464" s="486">
        <v>0.1</v>
      </c>
      <c r="J464" s="486"/>
      <c r="K464" s="486"/>
      <c r="L464" s="486" t="s">
        <v>15</v>
      </c>
      <c r="M464" s="486">
        <v>72</v>
      </c>
      <c r="N464" s="486">
        <v>1</v>
      </c>
      <c r="O464" s="486">
        <v>1000</v>
      </c>
      <c r="P464" s="486">
        <v>25</v>
      </c>
      <c r="Q464" s="486">
        <v>37.700000000000003</v>
      </c>
      <c r="R464" s="486">
        <v>5.43</v>
      </c>
      <c r="S464" s="486">
        <v>45.4</v>
      </c>
      <c r="T464" s="486">
        <v>5.81</v>
      </c>
      <c r="U464" s="486">
        <v>3.5</v>
      </c>
      <c r="V464" s="486"/>
      <c r="W464" s="486">
        <v>-0.45</v>
      </c>
      <c r="X464" s="486">
        <v>2000</v>
      </c>
      <c r="Y464" s="486">
        <v>5.5</v>
      </c>
      <c r="Z464" s="486">
        <v>500</v>
      </c>
      <c r="AA464" s="486">
        <v>0.27</v>
      </c>
      <c r="AB464" s="486"/>
      <c r="AC464" s="486"/>
      <c r="AD464" s="486"/>
      <c r="AE464" s="486"/>
      <c r="AF464" s="486"/>
      <c r="AG464" s="486"/>
      <c r="AH464" s="486"/>
      <c r="AI464" s="486">
        <v>1000</v>
      </c>
      <c r="AJ464" s="486">
        <v>3</v>
      </c>
      <c r="AK464" s="486">
        <v>-0.7</v>
      </c>
      <c r="AL464" s="486"/>
      <c r="AM464" s="486">
        <v>1595</v>
      </c>
      <c r="AN464" s="486">
        <v>801</v>
      </c>
      <c r="AO464" s="486">
        <v>40</v>
      </c>
      <c r="AP464" s="486">
        <v>15.3</v>
      </c>
      <c r="AQ464" s="486">
        <v>1.2769999999999999</v>
      </c>
      <c r="AR464" s="486">
        <v>154.82</v>
      </c>
      <c r="AS464" s="486">
        <v>1.115</v>
      </c>
      <c r="AT464" s="486"/>
      <c r="AU464" s="486"/>
      <c r="AV464" s="486"/>
      <c r="AW464" s="486"/>
      <c r="AX464" s="486"/>
      <c r="AY464" s="486"/>
      <c r="AZ464" s="486"/>
      <c r="BA464" s="486"/>
      <c r="BB464" s="486"/>
      <c r="BC464" s="486"/>
      <c r="BD464" s="486"/>
      <c r="BE464" s="486"/>
      <c r="BF464" s="486"/>
      <c r="BG464" s="486"/>
      <c r="BH464" s="486"/>
      <c r="BI464" s="486"/>
      <c r="BJ464" s="486"/>
      <c r="BK464" s="486"/>
      <c r="BL464" s="486"/>
    </row>
    <row r="465" spans="1:64">
      <c r="A465" s="486" t="s">
        <v>573</v>
      </c>
      <c r="B465" s="486" t="s">
        <v>71</v>
      </c>
      <c r="C465" s="486" t="s">
        <v>120</v>
      </c>
      <c r="D465" s="486" t="s">
        <v>121</v>
      </c>
      <c r="E465" s="486" t="s">
        <v>69</v>
      </c>
      <c r="F465" s="486">
        <v>2012</v>
      </c>
      <c r="G465" s="486">
        <v>2013</v>
      </c>
      <c r="H465" s="486">
        <v>205</v>
      </c>
      <c r="I465" s="486">
        <v>0.1</v>
      </c>
      <c r="J465" s="486"/>
      <c r="K465" s="486"/>
      <c r="L465" s="486" t="s">
        <v>15</v>
      </c>
      <c r="M465" s="486">
        <v>48</v>
      </c>
      <c r="N465" s="486">
        <v>1</v>
      </c>
      <c r="O465" s="486">
        <v>1000</v>
      </c>
      <c r="P465" s="486">
        <v>25</v>
      </c>
      <c r="Q465" s="486">
        <v>24.5</v>
      </c>
      <c r="R465" s="486">
        <v>8.3800000000000008</v>
      </c>
      <c r="S465" s="486">
        <v>30.2</v>
      </c>
      <c r="T465" s="486">
        <v>8.9</v>
      </c>
      <c r="U465" s="486">
        <v>5.4</v>
      </c>
      <c r="V465" s="486"/>
      <c r="W465" s="486">
        <v>-0.45</v>
      </c>
      <c r="X465" s="486">
        <v>1000</v>
      </c>
      <c r="Y465" s="486">
        <v>5.5</v>
      </c>
      <c r="Z465" s="486">
        <v>240</v>
      </c>
      <c r="AA465" s="486">
        <v>0.16500000000000001</v>
      </c>
      <c r="AB465" s="486"/>
      <c r="AC465" s="486"/>
      <c r="AD465" s="486"/>
      <c r="AE465" s="486"/>
      <c r="AF465" s="486"/>
      <c r="AG465" s="486"/>
      <c r="AH465" s="486"/>
      <c r="AI465" s="486">
        <v>1000</v>
      </c>
      <c r="AJ465" s="486">
        <v>3</v>
      </c>
      <c r="AK465" s="486">
        <v>-0.7</v>
      </c>
      <c r="AL465" s="486">
        <v>10.49</v>
      </c>
      <c r="AM465" s="486">
        <v>1324</v>
      </c>
      <c r="AN465" s="486">
        <v>982</v>
      </c>
      <c r="AO465" s="486">
        <v>40</v>
      </c>
      <c r="AP465" s="486">
        <v>16</v>
      </c>
      <c r="AQ465" s="486">
        <v>1.3</v>
      </c>
      <c r="AR465" s="486">
        <v>238.9</v>
      </c>
      <c r="AS465" s="486">
        <v>1.147</v>
      </c>
      <c r="AT465" s="486"/>
      <c r="AU465" s="486"/>
      <c r="AV465" s="486"/>
      <c r="AW465" s="486"/>
      <c r="AX465" s="486"/>
      <c r="AY465" s="486"/>
      <c r="AZ465" s="486"/>
      <c r="BA465" s="486"/>
      <c r="BB465" s="486"/>
      <c r="BC465" s="486"/>
      <c r="BD465" s="486"/>
      <c r="BE465" s="486"/>
      <c r="BF465" s="486"/>
      <c r="BG465" s="486"/>
      <c r="BH465" s="486"/>
      <c r="BI465" s="486"/>
      <c r="BJ465" s="486"/>
      <c r="BK465" s="486"/>
      <c r="BL465" s="486"/>
    </row>
    <row r="466" spans="1:64">
      <c r="A466" s="486" t="s">
        <v>573</v>
      </c>
      <c r="B466" s="486" t="s">
        <v>71</v>
      </c>
      <c r="C466" s="486" t="s">
        <v>458</v>
      </c>
      <c r="D466" s="486" t="s">
        <v>459</v>
      </c>
      <c r="E466" s="486" t="s">
        <v>453</v>
      </c>
      <c r="F466" s="486">
        <v>2013</v>
      </c>
      <c r="G466" s="486"/>
      <c r="H466" s="486">
        <v>205</v>
      </c>
      <c r="I466" s="486">
        <v>0.1</v>
      </c>
      <c r="J466" s="486"/>
      <c r="K466" s="486"/>
      <c r="L466" s="486" t="s">
        <v>15</v>
      </c>
      <c r="M466" s="486">
        <v>48</v>
      </c>
      <c r="N466" s="486">
        <v>1</v>
      </c>
      <c r="O466" s="486">
        <v>1000</v>
      </c>
      <c r="P466" s="486">
        <v>25</v>
      </c>
      <c r="Q466" s="486">
        <v>24.5</v>
      </c>
      <c r="R466" s="486">
        <v>8.3800000000000008</v>
      </c>
      <c r="S466" s="486">
        <v>30.2</v>
      </c>
      <c r="T466" s="486">
        <v>8.9</v>
      </c>
      <c r="U466" s="486">
        <v>5.3049999999999997</v>
      </c>
      <c r="V466" s="486"/>
      <c r="W466" s="486">
        <v>-0.45</v>
      </c>
      <c r="X466" s="486"/>
      <c r="Y466" s="486"/>
      <c r="Z466" s="486"/>
      <c r="AA466" s="486"/>
      <c r="AB466" s="486"/>
      <c r="AC466" s="486"/>
      <c r="AD466" s="486"/>
      <c r="AE466" s="486"/>
      <c r="AF466" s="486"/>
      <c r="AG466" s="486"/>
      <c r="AH466" s="486"/>
      <c r="AI466" s="486">
        <v>1000</v>
      </c>
      <c r="AJ466" s="486">
        <v>3</v>
      </c>
      <c r="AK466" s="486">
        <v>-0.7</v>
      </c>
      <c r="AL466" s="486"/>
      <c r="AM466" s="486">
        <v>1324</v>
      </c>
      <c r="AN466" s="486">
        <v>984</v>
      </c>
      <c r="AO466" s="486">
        <v>40</v>
      </c>
      <c r="AP466" s="486">
        <v>15.3</v>
      </c>
      <c r="AQ466" s="486">
        <v>1.3</v>
      </c>
      <c r="AR466" s="486">
        <v>243.4</v>
      </c>
      <c r="AS466" s="486">
        <v>1.1679999999999999</v>
      </c>
      <c r="AT466" s="486"/>
      <c r="AU466" s="486"/>
      <c r="AV466" s="486"/>
      <c r="AW466" s="486"/>
      <c r="AX466" s="486"/>
      <c r="AY466" s="486"/>
      <c r="AZ466" s="486"/>
      <c r="BA466" s="486"/>
      <c r="BB466" s="486"/>
      <c r="BC466" s="486"/>
      <c r="BD466" s="486"/>
      <c r="BE466" s="486"/>
      <c r="BF466" s="486"/>
      <c r="BG466" s="486"/>
      <c r="BH466" s="486"/>
      <c r="BI466" s="486"/>
      <c r="BJ466" s="486"/>
      <c r="BK466" s="486"/>
      <c r="BL466" s="486"/>
    </row>
    <row r="467" spans="1:64">
      <c r="A467" s="486" t="s">
        <v>573</v>
      </c>
      <c r="B467" s="486" t="s">
        <v>71</v>
      </c>
      <c r="C467" s="486" t="s">
        <v>122</v>
      </c>
      <c r="D467" s="486" t="s">
        <v>123</v>
      </c>
      <c r="E467" s="486" t="s">
        <v>453</v>
      </c>
      <c r="F467" s="486">
        <v>2012</v>
      </c>
      <c r="G467" s="486"/>
      <c r="H467" s="486">
        <v>210</v>
      </c>
      <c r="I467" s="486">
        <v>0.1</v>
      </c>
      <c r="J467" s="486"/>
      <c r="K467" s="486"/>
      <c r="L467" s="486" t="s">
        <v>15</v>
      </c>
      <c r="M467" s="486">
        <v>48</v>
      </c>
      <c r="N467" s="486">
        <v>1</v>
      </c>
      <c r="O467" s="486">
        <v>1000</v>
      </c>
      <c r="P467" s="486">
        <v>25</v>
      </c>
      <c r="Q467" s="486">
        <v>24.6</v>
      </c>
      <c r="R467" s="486">
        <v>8.5399999999999991</v>
      </c>
      <c r="S467" s="486">
        <v>30.3</v>
      </c>
      <c r="T467" s="486">
        <v>9.06</v>
      </c>
      <c r="U467" s="486">
        <v>5.4</v>
      </c>
      <c r="V467" s="486"/>
      <c r="W467" s="486">
        <v>-0.45</v>
      </c>
      <c r="X467" s="486">
        <v>1000</v>
      </c>
      <c r="Y467" s="486">
        <v>5.5</v>
      </c>
      <c r="Z467" s="486">
        <v>240</v>
      </c>
      <c r="AA467" s="486">
        <v>0.16</v>
      </c>
      <c r="AB467" s="486"/>
      <c r="AC467" s="486"/>
      <c r="AD467" s="486"/>
      <c r="AE467" s="486"/>
      <c r="AF467" s="486"/>
      <c r="AG467" s="486"/>
      <c r="AH467" s="486"/>
      <c r="AI467" s="486">
        <v>1000</v>
      </c>
      <c r="AJ467" s="486">
        <v>3</v>
      </c>
      <c r="AK467" s="486">
        <v>-0.7</v>
      </c>
      <c r="AL467" s="486"/>
      <c r="AM467" s="486">
        <v>1324</v>
      </c>
      <c r="AN467" s="486">
        <v>984</v>
      </c>
      <c r="AO467" s="486">
        <v>40</v>
      </c>
      <c r="AP467" s="486">
        <v>15.3</v>
      </c>
      <c r="AQ467" s="486">
        <v>1.3</v>
      </c>
      <c r="AR467" s="486">
        <v>238.9</v>
      </c>
      <c r="AS467" s="486">
        <v>1.147</v>
      </c>
      <c r="AT467" s="486"/>
      <c r="AU467" s="486"/>
      <c r="AV467" s="486"/>
      <c r="AW467" s="486"/>
      <c r="AX467" s="486"/>
      <c r="AY467" s="486"/>
      <c r="AZ467" s="486"/>
      <c r="BA467" s="486"/>
      <c r="BB467" s="486"/>
      <c r="BC467" s="486"/>
      <c r="BD467" s="486"/>
      <c r="BE467" s="486"/>
      <c r="BF467" s="486"/>
      <c r="BG467" s="486"/>
      <c r="BH467" s="486"/>
      <c r="BI467" s="486"/>
      <c r="BJ467" s="486"/>
      <c r="BK467" s="486"/>
      <c r="BL467" s="486"/>
    </row>
    <row r="468" spans="1:64">
      <c r="A468" s="486" t="s">
        <v>573</v>
      </c>
      <c r="B468" s="486" t="s">
        <v>71</v>
      </c>
      <c r="C468" s="486" t="s">
        <v>124</v>
      </c>
      <c r="D468" s="486" t="s">
        <v>125</v>
      </c>
      <c r="E468" s="486" t="s">
        <v>453</v>
      </c>
      <c r="F468" s="486">
        <v>2012</v>
      </c>
      <c r="G468" s="486"/>
      <c r="H468" s="486">
        <v>215</v>
      </c>
      <c r="I468" s="486">
        <v>0.1</v>
      </c>
      <c r="J468" s="486"/>
      <c r="K468" s="486"/>
      <c r="L468" s="486" t="s">
        <v>15</v>
      </c>
      <c r="M468" s="486">
        <v>48</v>
      </c>
      <c r="N468" s="486">
        <v>1</v>
      </c>
      <c r="O468" s="486">
        <v>1000</v>
      </c>
      <c r="P468" s="486">
        <v>25</v>
      </c>
      <c r="Q468" s="486">
        <v>24.7</v>
      </c>
      <c r="R468" s="486">
        <v>8.6999999999999993</v>
      </c>
      <c r="S468" s="486">
        <v>30.4</v>
      </c>
      <c r="T468" s="486">
        <v>9.2200000000000006</v>
      </c>
      <c r="U468" s="486">
        <v>5.5</v>
      </c>
      <c r="V468" s="486"/>
      <c r="W468" s="486">
        <v>-0.45</v>
      </c>
      <c r="X468" s="486">
        <v>1000</v>
      </c>
      <c r="Y468" s="486">
        <v>5.5</v>
      </c>
      <c r="Z468" s="486">
        <v>240</v>
      </c>
      <c r="AA468" s="486">
        <v>0.155</v>
      </c>
      <c r="AB468" s="486"/>
      <c r="AC468" s="486"/>
      <c r="AD468" s="486"/>
      <c r="AE468" s="486"/>
      <c r="AF468" s="486"/>
      <c r="AG468" s="486"/>
      <c r="AH468" s="486"/>
      <c r="AI468" s="486">
        <v>1000</v>
      </c>
      <c r="AJ468" s="486">
        <v>3</v>
      </c>
      <c r="AK468" s="486">
        <v>-0.7</v>
      </c>
      <c r="AL468" s="486"/>
      <c r="AM468" s="486">
        <v>1324</v>
      </c>
      <c r="AN468" s="486">
        <v>984</v>
      </c>
      <c r="AO468" s="486">
        <v>40</v>
      </c>
      <c r="AP468" s="486">
        <v>15.3</v>
      </c>
      <c r="AQ468" s="486">
        <v>1.3</v>
      </c>
      <c r="AR468" s="486">
        <v>238.9</v>
      </c>
      <c r="AS468" s="486">
        <v>1.147</v>
      </c>
      <c r="AT468" s="486"/>
      <c r="AU468" s="486"/>
      <c r="AV468" s="486"/>
      <c r="AW468" s="486"/>
      <c r="AX468" s="486"/>
      <c r="AY468" s="486"/>
      <c r="AZ468" s="486"/>
      <c r="BA468" s="486"/>
      <c r="BB468" s="486"/>
      <c r="BC468" s="486"/>
      <c r="BD468" s="486"/>
      <c r="BE468" s="486"/>
      <c r="BF468" s="486"/>
      <c r="BG468" s="486"/>
      <c r="BH468" s="486"/>
      <c r="BI468" s="486"/>
      <c r="BJ468" s="486"/>
      <c r="BK468" s="486"/>
      <c r="BL468" s="486"/>
    </row>
    <row r="469" spans="1:64">
      <c r="A469" s="486" t="s">
        <v>573</v>
      </c>
      <c r="B469" s="486" t="s">
        <v>71</v>
      </c>
      <c r="C469" s="486" t="s">
        <v>126</v>
      </c>
      <c r="D469" s="486" t="s">
        <v>127</v>
      </c>
      <c r="E469" s="486" t="s">
        <v>67</v>
      </c>
      <c r="F469" s="486">
        <v>2010</v>
      </c>
      <c r="G469" s="486">
        <v>2013</v>
      </c>
      <c r="H469" s="486">
        <v>220</v>
      </c>
      <c r="I469" s="486">
        <v>0.1</v>
      </c>
      <c r="J469" s="486"/>
      <c r="K469" s="486"/>
      <c r="L469" s="486" t="s">
        <v>15</v>
      </c>
      <c r="M469" s="486">
        <v>96</v>
      </c>
      <c r="N469" s="486">
        <v>1</v>
      </c>
      <c r="O469" s="486">
        <v>1000</v>
      </c>
      <c r="P469" s="486">
        <v>25</v>
      </c>
      <c r="Q469" s="486">
        <v>47</v>
      </c>
      <c r="R469" s="486">
        <v>4.68</v>
      </c>
      <c r="S469" s="486">
        <v>58.8</v>
      </c>
      <c r="T469" s="486">
        <v>5.01</v>
      </c>
      <c r="U469" s="486">
        <v>3</v>
      </c>
      <c r="V469" s="486"/>
      <c r="W469" s="486">
        <v>-0.45</v>
      </c>
      <c r="X469" s="486">
        <v>3000</v>
      </c>
      <c r="Y469" s="486">
        <v>5.5</v>
      </c>
      <c r="Z469" s="486">
        <v>700</v>
      </c>
      <c r="AA469" s="486">
        <v>0.75</v>
      </c>
      <c r="AB469" s="486"/>
      <c r="AC469" s="486"/>
      <c r="AD469" s="486"/>
      <c r="AE469" s="486"/>
      <c r="AF469" s="486"/>
      <c r="AG469" s="486"/>
      <c r="AH469" s="486"/>
      <c r="AI469" s="486">
        <v>1000</v>
      </c>
      <c r="AJ469" s="486">
        <v>4</v>
      </c>
      <c r="AK469" s="486">
        <v>-0.7</v>
      </c>
      <c r="AL469" s="486">
        <v>6.01</v>
      </c>
      <c r="AM469" s="486">
        <v>1602</v>
      </c>
      <c r="AN469" s="486">
        <v>1061</v>
      </c>
      <c r="AO469" s="486">
        <v>40</v>
      </c>
      <c r="AP469" s="486">
        <v>21</v>
      </c>
      <c r="AQ469" s="486">
        <v>1.7</v>
      </c>
      <c r="AR469" s="486">
        <v>148.6</v>
      </c>
      <c r="AS469" s="486">
        <v>1.427</v>
      </c>
      <c r="AT469" s="486"/>
      <c r="AU469" s="486"/>
      <c r="AV469" s="486"/>
      <c r="AW469" s="486"/>
      <c r="AX469" s="486"/>
      <c r="AY469" s="486"/>
      <c r="AZ469" s="486"/>
      <c r="BA469" s="486"/>
      <c r="BB469" s="486"/>
      <c r="BC469" s="486"/>
      <c r="BD469" s="486"/>
      <c r="BE469" s="486"/>
      <c r="BF469" s="486"/>
      <c r="BG469" s="486"/>
      <c r="BH469" s="486"/>
      <c r="BI469" s="486"/>
      <c r="BJ469" s="486"/>
      <c r="BK469" s="486"/>
      <c r="BL469" s="486"/>
    </row>
    <row r="470" spans="1:64">
      <c r="A470" s="486" t="s">
        <v>573</v>
      </c>
      <c r="B470" s="486" t="s">
        <v>71</v>
      </c>
      <c r="C470" s="486" t="s">
        <v>460</v>
      </c>
      <c r="D470" s="486" t="s">
        <v>461</v>
      </c>
      <c r="E470" s="486" t="s">
        <v>453</v>
      </c>
      <c r="F470" s="486">
        <v>2013</v>
      </c>
      <c r="G470" s="486"/>
      <c r="H470" s="486">
        <v>220</v>
      </c>
      <c r="I470" s="486">
        <v>0.1</v>
      </c>
      <c r="J470" s="486"/>
      <c r="K470" s="486"/>
      <c r="L470" s="486" t="s">
        <v>15</v>
      </c>
      <c r="M470" s="486">
        <v>48</v>
      </c>
      <c r="N470" s="486">
        <v>1</v>
      </c>
      <c r="O470" s="486">
        <v>1000</v>
      </c>
      <c r="P470" s="486">
        <v>25</v>
      </c>
      <c r="Q470" s="486">
        <v>24.8</v>
      </c>
      <c r="R470" s="486">
        <v>8.86</v>
      </c>
      <c r="S470" s="486">
        <v>30.5</v>
      </c>
      <c r="T470" s="486">
        <v>9.3800000000000008</v>
      </c>
      <c r="U470" s="486">
        <v>6.5369999999999999</v>
      </c>
      <c r="V470" s="486"/>
      <c r="W470" s="486">
        <v>-0.45</v>
      </c>
      <c r="X470" s="486"/>
      <c r="Y470" s="486"/>
      <c r="Z470" s="486"/>
      <c r="AA470" s="486"/>
      <c r="AB470" s="486"/>
      <c r="AC470" s="486"/>
      <c r="AD470" s="486"/>
      <c r="AE470" s="486"/>
      <c r="AF470" s="486"/>
      <c r="AG470" s="486"/>
      <c r="AH470" s="486"/>
      <c r="AI470" s="486">
        <v>1000</v>
      </c>
      <c r="AJ470" s="486">
        <v>3</v>
      </c>
      <c r="AK470" s="486">
        <v>-0.7</v>
      </c>
      <c r="AL470" s="486"/>
      <c r="AM470" s="486">
        <v>1324</v>
      </c>
      <c r="AN470" s="486">
        <v>984</v>
      </c>
      <c r="AO470" s="486">
        <v>40</v>
      </c>
      <c r="AP470" s="486">
        <v>15.3</v>
      </c>
      <c r="AQ470" s="486">
        <v>1.3</v>
      </c>
      <c r="AR470" s="486">
        <v>243.4</v>
      </c>
      <c r="AS470" s="486">
        <v>1.1679999999999999</v>
      </c>
      <c r="AT470" s="486"/>
      <c r="AU470" s="486"/>
      <c r="AV470" s="486"/>
      <c r="AW470" s="486"/>
      <c r="AX470" s="486"/>
      <c r="AY470" s="486"/>
      <c r="AZ470" s="486"/>
      <c r="BA470" s="486"/>
      <c r="BB470" s="486"/>
      <c r="BC470" s="486"/>
      <c r="BD470" s="486"/>
      <c r="BE470" s="486"/>
      <c r="BF470" s="486"/>
      <c r="BG470" s="486"/>
      <c r="BH470" s="486"/>
      <c r="BI470" s="486"/>
      <c r="BJ470" s="486"/>
      <c r="BK470" s="486"/>
      <c r="BL470" s="486"/>
    </row>
    <row r="471" spans="1:64">
      <c r="A471" s="486" t="s">
        <v>573</v>
      </c>
      <c r="B471" s="486" t="s">
        <v>71</v>
      </c>
      <c r="C471" s="486" t="s">
        <v>132</v>
      </c>
      <c r="D471" s="486" t="s">
        <v>133</v>
      </c>
      <c r="E471" s="486" t="s">
        <v>67</v>
      </c>
      <c r="F471" s="486">
        <v>2010</v>
      </c>
      <c r="G471" s="486">
        <v>2013</v>
      </c>
      <c r="H471" s="486">
        <v>225</v>
      </c>
      <c r="I471" s="486">
        <v>0.1</v>
      </c>
      <c r="J471" s="486"/>
      <c r="K471" s="486"/>
      <c r="L471" s="486" t="s">
        <v>15</v>
      </c>
      <c r="M471" s="486">
        <v>60</v>
      </c>
      <c r="N471" s="486">
        <v>1</v>
      </c>
      <c r="O471" s="486">
        <v>1000</v>
      </c>
      <c r="P471" s="486">
        <v>25</v>
      </c>
      <c r="Q471" s="486">
        <v>29.7</v>
      </c>
      <c r="R471" s="486">
        <v>7.58</v>
      </c>
      <c r="S471" s="486">
        <v>37</v>
      </c>
      <c r="T471" s="486">
        <v>8.07</v>
      </c>
      <c r="U471" s="486">
        <v>4.8</v>
      </c>
      <c r="V471" s="486"/>
      <c r="W471" s="486">
        <v>-0.45</v>
      </c>
      <c r="X471" s="486">
        <v>1200</v>
      </c>
      <c r="Y471" s="486">
        <v>5.5</v>
      </c>
      <c r="Z471" s="486">
        <v>300</v>
      </c>
      <c r="AA471" s="486">
        <v>0.26</v>
      </c>
      <c r="AB471" s="486"/>
      <c r="AC471" s="486"/>
      <c r="AD471" s="486"/>
      <c r="AE471" s="486"/>
      <c r="AF471" s="486"/>
      <c r="AG471" s="486"/>
      <c r="AH471" s="486"/>
      <c r="AI471" s="486">
        <v>1000</v>
      </c>
      <c r="AJ471" s="486">
        <v>3</v>
      </c>
      <c r="AK471" s="486">
        <v>-0.7</v>
      </c>
      <c r="AL471" s="486">
        <v>9.68</v>
      </c>
      <c r="AM471" s="486">
        <v>1638</v>
      </c>
      <c r="AN471" s="486">
        <v>982</v>
      </c>
      <c r="AO471" s="486">
        <v>40</v>
      </c>
      <c r="AP471" s="486">
        <v>19.2</v>
      </c>
      <c r="AQ471" s="486">
        <v>1.609</v>
      </c>
      <c r="AR471" s="486">
        <v>238.9</v>
      </c>
      <c r="AS471" s="486">
        <v>1.4330000000000001</v>
      </c>
      <c r="AT471" s="486"/>
      <c r="AU471" s="486"/>
      <c r="AV471" s="486"/>
      <c r="AW471" s="486"/>
      <c r="AX471" s="486"/>
      <c r="AY471" s="486"/>
      <c r="AZ471" s="486"/>
      <c r="BA471" s="486"/>
      <c r="BB471" s="486"/>
      <c r="BC471" s="486"/>
      <c r="BD471" s="486"/>
      <c r="BE471" s="486"/>
      <c r="BF471" s="486"/>
      <c r="BG471" s="486"/>
      <c r="BH471" s="486"/>
      <c r="BI471" s="486"/>
      <c r="BJ471" s="486"/>
      <c r="BK471" s="486"/>
      <c r="BL471" s="486"/>
    </row>
    <row r="472" spans="1:64">
      <c r="A472" s="486" t="s">
        <v>573</v>
      </c>
      <c r="B472" s="486" t="s">
        <v>71</v>
      </c>
      <c r="C472" s="486" t="s">
        <v>136</v>
      </c>
      <c r="D472" s="486" t="s">
        <v>137</v>
      </c>
      <c r="E472" s="486" t="s">
        <v>67</v>
      </c>
      <c r="F472" s="486">
        <v>2010</v>
      </c>
      <c r="G472" s="486">
        <v>2013</v>
      </c>
      <c r="H472" s="486">
        <v>230</v>
      </c>
      <c r="I472" s="486">
        <v>0.1</v>
      </c>
      <c r="J472" s="486"/>
      <c r="K472" s="486"/>
      <c r="L472" s="486" t="s">
        <v>15</v>
      </c>
      <c r="M472" s="486">
        <v>60</v>
      </c>
      <c r="N472" s="486">
        <v>1</v>
      </c>
      <c r="O472" s="486">
        <v>1000</v>
      </c>
      <c r="P472" s="486">
        <v>25</v>
      </c>
      <c r="Q472" s="486">
        <v>29.9</v>
      </c>
      <c r="R472" s="486">
        <v>7.7</v>
      </c>
      <c r="S472" s="486">
        <v>37.1</v>
      </c>
      <c r="T472" s="486">
        <v>8.2200000000000006</v>
      </c>
      <c r="U472" s="486">
        <v>4.9000000000000004</v>
      </c>
      <c r="V472" s="486"/>
      <c r="W472" s="486">
        <v>-0.45</v>
      </c>
      <c r="X472" s="486">
        <v>1200</v>
      </c>
      <c r="Y472" s="486">
        <v>5.5</v>
      </c>
      <c r="Z472" s="486">
        <v>300</v>
      </c>
      <c r="AA472" s="486">
        <v>0.25</v>
      </c>
      <c r="AB472" s="486"/>
      <c r="AC472" s="486"/>
      <c r="AD472" s="486"/>
      <c r="AE472" s="486"/>
      <c r="AF472" s="486"/>
      <c r="AG472" s="486"/>
      <c r="AH472" s="486"/>
      <c r="AI472" s="486">
        <v>1000</v>
      </c>
      <c r="AJ472" s="486">
        <v>3</v>
      </c>
      <c r="AK472" s="486">
        <v>-0.7</v>
      </c>
      <c r="AL472" s="486">
        <v>9.86</v>
      </c>
      <c r="AM472" s="486">
        <v>1638</v>
      </c>
      <c r="AN472" s="486">
        <v>982</v>
      </c>
      <c r="AO472" s="486">
        <v>40</v>
      </c>
      <c r="AP472" s="486">
        <v>19.2</v>
      </c>
      <c r="AQ472" s="486">
        <v>1.609</v>
      </c>
      <c r="AR472" s="486">
        <v>238.9</v>
      </c>
      <c r="AS472" s="486">
        <v>1.4330000000000001</v>
      </c>
      <c r="AT472" s="486"/>
      <c r="AU472" s="486"/>
      <c r="AV472" s="486"/>
      <c r="AW472" s="486"/>
      <c r="AX472" s="486"/>
      <c r="AY472" s="486"/>
      <c r="AZ472" s="486"/>
      <c r="BA472" s="486"/>
      <c r="BB472" s="486"/>
      <c r="BC472" s="486"/>
      <c r="BD472" s="486"/>
      <c r="BE472" s="486"/>
      <c r="BF472" s="486"/>
      <c r="BG472" s="486"/>
      <c r="BH472" s="486"/>
      <c r="BI472" s="486"/>
      <c r="BJ472" s="486"/>
      <c r="BK472" s="486"/>
      <c r="BL472" s="486"/>
    </row>
    <row r="473" spans="1:64">
      <c r="A473" s="486" t="s">
        <v>573</v>
      </c>
      <c r="B473" s="486" t="s">
        <v>71</v>
      </c>
      <c r="C473" s="486" t="s">
        <v>140</v>
      </c>
      <c r="D473" s="486" t="s">
        <v>141</v>
      </c>
      <c r="E473" s="486" t="s">
        <v>67</v>
      </c>
      <c r="F473" s="486">
        <v>2010</v>
      </c>
      <c r="G473" s="486">
        <v>2013</v>
      </c>
      <c r="H473" s="486">
        <v>235</v>
      </c>
      <c r="I473" s="486">
        <v>0.1</v>
      </c>
      <c r="J473" s="486"/>
      <c r="K473" s="486"/>
      <c r="L473" s="486" t="s">
        <v>15</v>
      </c>
      <c r="M473" s="486">
        <v>60</v>
      </c>
      <c r="N473" s="486">
        <v>1</v>
      </c>
      <c r="O473" s="486">
        <v>1000</v>
      </c>
      <c r="P473" s="486">
        <v>25</v>
      </c>
      <c r="Q473" s="486">
        <v>30.1</v>
      </c>
      <c r="R473" s="486">
        <v>7.82</v>
      </c>
      <c r="S473" s="486">
        <v>37.200000000000003</v>
      </c>
      <c r="T473" s="486">
        <v>8.34</v>
      </c>
      <c r="U473" s="486">
        <v>5</v>
      </c>
      <c r="V473" s="486"/>
      <c r="W473" s="486">
        <v>-0.45</v>
      </c>
      <c r="X473" s="486">
        <v>1200</v>
      </c>
      <c r="Y473" s="486">
        <v>5.5</v>
      </c>
      <c r="Z473" s="486">
        <v>300</v>
      </c>
      <c r="AA473" s="486">
        <v>0.23</v>
      </c>
      <c r="AB473" s="486"/>
      <c r="AC473" s="486"/>
      <c r="AD473" s="486"/>
      <c r="AE473" s="486"/>
      <c r="AF473" s="486"/>
      <c r="AG473" s="486"/>
      <c r="AH473" s="486"/>
      <c r="AI473" s="486">
        <v>1000</v>
      </c>
      <c r="AJ473" s="486">
        <v>3</v>
      </c>
      <c r="AK473" s="486">
        <v>-0.7</v>
      </c>
      <c r="AL473" s="486">
        <v>10.01</v>
      </c>
      <c r="AM473" s="486">
        <v>1638</v>
      </c>
      <c r="AN473" s="486">
        <v>982</v>
      </c>
      <c r="AO473" s="486">
        <v>40</v>
      </c>
      <c r="AP473" s="486">
        <v>19.2</v>
      </c>
      <c r="AQ473" s="486">
        <v>1.609</v>
      </c>
      <c r="AR473" s="486">
        <v>238.9</v>
      </c>
      <c r="AS473" s="486">
        <v>1.4330000000000001</v>
      </c>
      <c r="AT473" s="486"/>
      <c r="AU473" s="486"/>
      <c r="AV473" s="486"/>
      <c r="AW473" s="486"/>
      <c r="AX473" s="486"/>
      <c r="AY473" s="486"/>
      <c r="AZ473" s="486"/>
      <c r="BA473" s="486"/>
      <c r="BB473" s="486"/>
      <c r="BC473" s="486"/>
      <c r="BD473" s="486"/>
      <c r="BE473" s="486"/>
      <c r="BF473" s="486"/>
      <c r="BG473" s="486"/>
      <c r="BH473" s="486"/>
      <c r="BI473" s="486"/>
      <c r="BJ473" s="486"/>
      <c r="BK473" s="486"/>
      <c r="BL473" s="486"/>
    </row>
    <row r="474" spans="1:64">
      <c r="A474" s="486" t="s">
        <v>573</v>
      </c>
      <c r="B474" s="486" t="s">
        <v>71</v>
      </c>
      <c r="C474" s="486" t="s">
        <v>142</v>
      </c>
      <c r="D474" s="486" t="s">
        <v>143</v>
      </c>
      <c r="E474" s="486" t="s">
        <v>67</v>
      </c>
      <c r="F474" s="486">
        <v>2012</v>
      </c>
      <c r="G474" s="486">
        <v>2013</v>
      </c>
      <c r="H474" s="486">
        <v>235</v>
      </c>
      <c r="I474" s="486">
        <v>0.1</v>
      </c>
      <c r="J474" s="486"/>
      <c r="K474" s="486"/>
      <c r="L474" s="486" t="s">
        <v>15</v>
      </c>
      <c r="M474" s="486">
        <v>60</v>
      </c>
      <c r="N474" s="486">
        <v>1</v>
      </c>
      <c r="O474" s="486">
        <v>1000</v>
      </c>
      <c r="P474" s="486">
        <v>25</v>
      </c>
      <c r="Q474" s="486">
        <v>30.1</v>
      </c>
      <c r="R474" s="486">
        <v>7.82</v>
      </c>
      <c r="S474" s="486">
        <v>37.200000000000003</v>
      </c>
      <c r="T474" s="486">
        <v>8.34</v>
      </c>
      <c r="U474" s="486">
        <v>5.8</v>
      </c>
      <c r="V474" s="486"/>
      <c r="W474" s="486">
        <v>-0.45</v>
      </c>
      <c r="X474" s="486">
        <v>1200</v>
      </c>
      <c r="Y474" s="486">
        <v>5.5</v>
      </c>
      <c r="Z474" s="486">
        <v>300</v>
      </c>
      <c r="AA474" s="486">
        <v>0.23</v>
      </c>
      <c r="AB474" s="486"/>
      <c r="AC474" s="486"/>
      <c r="AD474" s="486"/>
      <c r="AE474" s="486"/>
      <c r="AF474" s="486"/>
      <c r="AG474" s="486"/>
      <c r="AH474" s="486"/>
      <c r="AI474" s="486">
        <v>1000</v>
      </c>
      <c r="AJ474" s="486">
        <v>3</v>
      </c>
      <c r="AK474" s="486">
        <v>-0.7</v>
      </c>
      <c r="AL474" s="486">
        <v>10.01</v>
      </c>
      <c r="AM474" s="486">
        <v>1638</v>
      </c>
      <c r="AN474" s="486">
        <v>982</v>
      </c>
      <c r="AO474" s="486">
        <v>40</v>
      </c>
      <c r="AP474" s="486">
        <v>20</v>
      </c>
      <c r="AQ474" s="486">
        <v>1.609</v>
      </c>
      <c r="AR474" s="486">
        <v>238.9</v>
      </c>
      <c r="AS474" s="486">
        <v>1.4330000000000001</v>
      </c>
      <c r="AT474" s="486"/>
      <c r="AU474" s="486"/>
      <c r="AV474" s="486"/>
      <c r="AW474" s="486"/>
      <c r="AX474" s="486"/>
      <c r="AY474" s="486"/>
      <c r="AZ474" s="486"/>
      <c r="BA474" s="486"/>
      <c r="BB474" s="486"/>
      <c r="BC474" s="486"/>
      <c r="BD474" s="486"/>
      <c r="BE474" s="486"/>
      <c r="BF474" s="486"/>
      <c r="BG474" s="486"/>
      <c r="BH474" s="486"/>
      <c r="BI474" s="486"/>
      <c r="BJ474" s="486"/>
      <c r="BK474" s="486"/>
      <c r="BL474" s="486"/>
    </row>
    <row r="475" spans="1:64">
      <c r="A475" s="486" t="s">
        <v>573</v>
      </c>
      <c r="B475" s="486" t="s">
        <v>71</v>
      </c>
      <c r="C475" s="486" t="s">
        <v>146</v>
      </c>
      <c r="D475" s="486" t="s">
        <v>147</v>
      </c>
      <c r="E475" s="486" t="s">
        <v>67</v>
      </c>
      <c r="F475" s="486">
        <v>2010</v>
      </c>
      <c r="G475" s="486">
        <v>2013</v>
      </c>
      <c r="H475" s="486">
        <v>240</v>
      </c>
      <c r="I475" s="486">
        <v>0.1</v>
      </c>
      <c r="J475" s="486"/>
      <c r="K475" s="486"/>
      <c r="L475" s="486" t="s">
        <v>15</v>
      </c>
      <c r="M475" s="486">
        <v>60</v>
      </c>
      <c r="N475" s="486">
        <v>1</v>
      </c>
      <c r="O475" s="486">
        <v>1000</v>
      </c>
      <c r="P475" s="486">
        <v>25</v>
      </c>
      <c r="Q475" s="486">
        <v>30.2</v>
      </c>
      <c r="R475" s="486">
        <v>7.95</v>
      </c>
      <c r="S475" s="486">
        <v>37.299999999999997</v>
      </c>
      <c r="T475" s="486">
        <v>8.4600000000000009</v>
      </c>
      <c r="U475" s="486">
        <v>5.0999999999999996</v>
      </c>
      <c r="V475" s="486"/>
      <c r="W475" s="486">
        <v>-0.45</v>
      </c>
      <c r="X475" s="486">
        <v>1200</v>
      </c>
      <c r="Y475" s="486">
        <v>5.5</v>
      </c>
      <c r="Z475" s="486">
        <v>300</v>
      </c>
      <c r="AA475" s="486">
        <v>0.22</v>
      </c>
      <c r="AB475" s="486"/>
      <c r="AC475" s="486"/>
      <c r="AD475" s="486"/>
      <c r="AE475" s="486"/>
      <c r="AF475" s="486"/>
      <c r="AG475" s="486"/>
      <c r="AH475" s="486"/>
      <c r="AI475" s="486">
        <v>1000</v>
      </c>
      <c r="AJ475" s="486">
        <v>3</v>
      </c>
      <c r="AK475" s="486">
        <v>-0.7</v>
      </c>
      <c r="AL475" s="486">
        <v>10.15</v>
      </c>
      <c r="AM475" s="486">
        <v>1638</v>
      </c>
      <c r="AN475" s="486">
        <v>982</v>
      </c>
      <c r="AO475" s="486">
        <v>40</v>
      </c>
      <c r="AP475" s="486">
        <v>19.2</v>
      </c>
      <c r="AQ475" s="486">
        <v>1.609</v>
      </c>
      <c r="AR475" s="486">
        <v>238.9</v>
      </c>
      <c r="AS475" s="486">
        <v>1.4330000000000001</v>
      </c>
      <c r="AT475" s="486"/>
      <c r="AU475" s="486"/>
      <c r="AV475" s="486"/>
      <c r="AW475" s="486"/>
      <c r="AX475" s="486"/>
      <c r="AY475" s="486"/>
      <c r="AZ475" s="486"/>
      <c r="BA475" s="486"/>
      <c r="BB475" s="486"/>
      <c r="BC475" s="486"/>
      <c r="BD475" s="486"/>
      <c r="BE475" s="486"/>
      <c r="BF475" s="486"/>
      <c r="BG475" s="486"/>
      <c r="BH475" s="486"/>
      <c r="BI475" s="486"/>
      <c r="BJ475" s="486"/>
      <c r="BK475" s="486"/>
      <c r="BL475" s="486"/>
    </row>
    <row r="476" spans="1:64">
      <c r="A476" s="486" t="s">
        <v>573</v>
      </c>
      <c r="B476" s="486" t="s">
        <v>71</v>
      </c>
      <c r="C476" s="486" t="s">
        <v>148</v>
      </c>
      <c r="D476" s="486" t="s">
        <v>149</v>
      </c>
      <c r="E476" s="486" t="s">
        <v>67</v>
      </c>
      <c r="F476" s="486">
        <v>2012</v>
      </c>
      <c r="G476" s="486">
        <v>2013</v>
      </c>
      <c r="H476" s="486">
        <v>240</v>
      </c>
      <c r="I476" s="486">
        <v>0.1</v>
      </c>
      <c r="J476" s="486"/>
      <c r="K476" s="486"/>
      <c r="L476" s="486" t="s">
        <v>15</v>
      </c>
      <c r="M476" s="486">
        <v>60</v>
      </c>
      <c r="N476" s="486">
        <v>1</v>
      </c>
      <c r="O476" s="486">
        <v>1000</v>
      </c>
      <c r="P476" s="486">
        <v>25</v>
      </c>
      <c r="Q476" s="486">
        <v>30.2</v>
      </c>
      <c r="R476" s="486">
        <v>7.95</v>
      </c>
      <c r="S476" s="486">
        <v>37.299999999999997</v>
      </c>
      <c r="T476" s="486">
        <v>8.4600000000000009</v>
      </c>
      <c r="U476" s="486">
        <v>5.0999999999999996</v>
      </c>
      <c r="V476" s="486"/>
      <c r="W476" s="486">
        <v>-0.45</v>
      </c>
      <c r="X476" s="486">
        <v>1200</v>
      </c>
      <c r="Y476" s="486">
        <v>5.5</v>
      </c>
      <c r="Z476" s="486">
        <v>300</v>
      </c>
      <c r="AA476" s="486">
        <v>0.22</v>
      </c>
      <c r="AB476" s="486"/>
      <c r="AC476" s="486"/>
      <c r="AD476" s="486"/>
      <c r="AE476" s="486"/>
      <c r="AF476" s="486"/>
      <c r="AG476" s="486"/>
      <c r="AH476" s="486"/>
      <c r="AI476" s="486">
        <v>1000</v>
      </c>
      <c r="AJ476" s="486">
        <v>3</v>
      </c>
      <c r="AK476" s="486">
        <v>-0.7</v>
      </c>
      <c r="AL476" s="486">
        <v>10.15</v>
      </c>
      <c r="AM476" s="486">
        <v>1638</v>
      </c>
      <c r="AN476" s="486">
        <v>982</v>
      </c>
      <c r="AO476" s="486">
        <v>40</v>
      </c>
      <c r="AP476" s="486">
        <v>20</v>
      </c>
      <c r="AQ476" s="486">
        <v>1.609</v>
      </c>
      <c r="AR476" s="486">
        <v>238.9</v>
      </c>
      <c r="AS476" s="486">
        <v>1.4330000000000001</v>
      </c>
      <c r="AT476" s="486"/>
      <c r="AU476" s="486"/>
      <c r="AV476" s="486"/>
      <c r="AW476" s="486"/>
      <c r="AX476" s="486"/>
      <c r="AY476" s="486"/>
      <c r="AZ476" s="486"/>
      <c r="BA476" s="486"/>
      <c r="BB476" s="486"/>
      <c r="BC476" s="486"/>
      <c r="BD476" s="486"/>
      <c r="BE476" s="486"/>
      <c r="BF476" s="486"/>
      <c r="BG476" s="486"/>
      <c r="BH476" s="486"/>
      <c r="BI476" s="486"/>
      <c r="BJ476" s="486"/>
      <c r="BK476" s="486"/>
      <c r="BL476" s="486"/>
    </row>
    <row r="477" spans="1:64">
      <c r="A477" s="486" t="s">
        <v>573</v>
      </c>
      <c r="B477" s="486" t="s">
        <v>71</v>
      </c>
      <c r="C477" s="486" t="s">
        <v>150</v>
      </c>
      <c r="D477" s="486" t="s">
        <v>151</v>
      </c>
      <c r="E477" s="486" t="s">
        <v>453</v>
      </c>
      <c r="F477" s="486">
        <v>2010</v>
      </c>
      <c r="G477" s="486"/>
      <c r="H477" s="486">
        <v>245</v>
      </c>
      <c r="I477" s="486">
        <v>0.1</v>
      </c>
      <c r="J477" s="486"/>
      <c r="K477" s="486"/>
      <c r="L477" s="486" t="s">
        <v>15</v>
      </c>
      <c r="M477" s="486">
        <v>60</v>
      </c>
      <c r="N477" s="486">
        <v>1</v>
      </c>
      <c r="O477" s="486">
        <v>1000</v>
      </c>
      <c r="P477" s="486">
        <v>25</v>
      </c>
      <c r="Q477" s="486">
        <v>30.3</v>
      </c>
      <c r="R477" s="486">
        <v>8.09</v>
      </c>
      <c r="S477" s="486">
        <v>37.4</v>
      </c>
      <c r="T477" s="486">
        <v>8.61</v>
      </c>
      <c r="U477" s="486">
        <v>5.2</v>
      </c>
      <c r="V477" s="486"/>
      <c r="W477" s="486">
        <v>-0.45</v>
      </c>
      <c r="X477" s="486">
        <v>1200</v>
      </c>
      <c r="Y477" s="486">
        <v>5.5</v>
      </c>
      <c r="Z477" s="486">
        <v>300</v>
      </c>
      <c r="AA477" s="486">
        <v>0.22</v>
      </c>
      <c r="AB477" s="486"/>
      <c r="AC477" s="486"/>
      <c r="AD477" s="486"/>
      <c r="AE477" s="486"/>
      <c r="AF477" s="486"/>
      <c r="AG477" s="486"/>
      <c r="AH477" s="486"/>
      <c r="AI477" s="486">
        <v>1000</v>
      </c>
      <c r="AJ477" s="486">
        <v>3</v>
      </c>
      <c r="AK477" s="486">
        <v>-0.7</v>
      </c>
      <c r="AL477" s="486">
        <v>10.33</v>
      </c>
      <c r="AM477" s="486">
        <v>1638</v>
      </c>
      <c r="AN477" s="486">
        <v>982</v>
      </c>
      <c r="AO477" s="486">
        <v>40</v>
      </c>
      <c r="AP477" s="486">
        <v>19</v>
      </c>
      <c r="AQ477" s="486">
        <v>1.609</v>
      </c>
      <c r="AR477" s="486">
        <v>238.9</v>
      </c>
      <c r="AS477" s="486">
        <v>1.4330000000000001</v>
      </c>
      <c r="AT477" s="486"/>
      <c r="AU477" s="486"/>
      <c r="AV477" s="486"/>
      <c r="AW477" s="486"/>
      <c r="AX477" s="486"/>
      <c r="AY477" s="486"/>
      <c r="AZ477" s="486"/>
      <c r="BA477" s="486"/>
      <c r="BB477" s="486"/>
      <c r="BC477" s="486"/>
      <c r="BD477" s="486"/>
      <c r="BE477" s="486"/>
      <c r="BF477" s="486"/>
      <c r="BG477" s="486"/>
      <c r="BH477" s="486"/>
      <c r="BI477" s="486"/>
      <c r="BJ477" s="486"/>
      <c r="BK477" s="486"/>
      <c r="BL477" s="486"/>
    </row>
    <row r="478" spans="1:64">
      <c r="A478" s="486" t="s">
        <v>573</v>
      </c>
      <c r="B478" s="486" t="s">
        <v>71</v>
      </c>
      <c r="C478" s="486" t="s">
        <v>152</v>
      </c>
      <c r="D478" s="486" t="s">
        <v>153</v>
      </c>
      <c r="E478" s="486" t="s">
        <v>67</v>
      </c>
      <c r="F478" s="486">
        <v>2012</v>
      </c>
      <c r="G478" s="486">
        <v>2013</v>
      </c>
      <c r="H478" s="486">
        <v>245</v>
      </c>
      <c r="I478" s="486">
        <v>0.1</v>
      </c>
      <c r="J478" s="486"/>
      <c r="K478" s="486"/>
      <c r="L478" s="486" t="s">
        <v>15</v>
      </c>
      <c r="M478" s="486">
        <v>60</v>
      </c>
      <c r="N478" s="486">
        <v>1</v>
      </c>
      <c r="O478" s="486">
        <v>1000</v>
      </c>
      <c r="P478" s="486">
        <v>25</v>
      </c>
      <c r="Q478" s="486">
        <v>30.3</v>
      </c>
      <c r="R478" s="486">
        <v>8.09</v>
      </c>
      <c r="S478" s="486">
        <v>37.4</v>
      </c>
      <c r="T478" s="486">
        <v>8.61</v>
      </c>
      <c r="U478" s="486">
        <v>6</v>
      </c>
      <c r="V478" s="486"/>
      <c r="W478" s="486">
        <v>-0.45</v>
      </c>
      <c r="X478" s="486">
        <v>1200</v>
      </c>
      <c r="Y478" s="486">
        <v>5.5</v>
      </c>
      <c r="Z478" s="486">
        <v>300</v>
      </c>
      <c r="AA478" s="486">
        <v>0.22</v>
      </c>
      <c r="AB478" s="486"/>
      <c r="AC478" s="486"/>
      <c r="AD478" s="486"/>
      <c r="AE478" s="486"/>
      <c r="AF478" s="486"/>
      <c r="AG478" s="486"/>
      <c r="AH478" s="486"/>
      <c r="AI478" s="486">
        <v>1000</v>
      </c>
      <c r="AJ478" s="486">
        <v>3</v>
      </c>
      <c r="AK478" s="486">
        <v>-0.7</v>
      </c>
      <c r="AL478" s="486">
        <v>10.33</v>
      </c>
      <c r="AM478" s="486">
        <v>1638</v>
      </c>
      <c r="AN478" s="486">
        <v>982</v>
      </c>
      <c r="AO478" s="486">
        <v>40</v>
      </c>
      <c r="AP478" s="486">
        <v>20</v>
      </c>
      <c r="AQ478" s="486">
        <v>1.609</v>
      </c>
      <c r="AR478" s="486">
        <v>238.9</v>
      </c>
      <c r="AS478" s="486">
        <v>1.4330000000000001</v>
      </c>
      <c r="AT478" s="486"/>
      <c r="AU478" s="486"/>
      <c r="AV478" s="486"/>
      <c r="AW478" s="486"/>
      <c r="AX478" s="486"/>
      <c r="AY478" s="486"/>
      <c r="AZ478" s="486"/>
      <c r="BA478" s="486"/>
      <c r="BB478" s="486"/>
      <c r="BC478" s="486"/>
      <c r="BD478" s="486"/>
      <c r="BE478" s="486"/>
      <c r="BF478" s="486"/>
      <c r="BG478" s="486"/>
      <c r="BH478" s="486"/>
      <c r="BI478" s="486"/>
      <c r="BJ478" s="486"/>
      <c r="BK478" s="486"/>
      <c r="BL478" s="486"/>
    </row>
    <row r="479" spans="1:64">
      <c r="A479" s="486" t="s">
        <v>573</v>
      </c>
      <c r="B479" s="486" t="s">
        <v>71</v>
      </c>
      <c r="C479" s="486" t="s">
        <v>154</v>
      </c>
      <c r="D479" s="486" t="s">
        <v>155</v>
      </c>
      <c r="E479" s="486" t="s">
        <v>453</v>
      </c>
      <c r="F479" s="486">
        <v>2010</v>
      </c>
      <c r="G479" s="486"/>
      <c r="H479" s="486">
        <v>250</v>
      </c>
      <c r="I479" s="486">
        <v>0.1</v>
      </c>
      <c r="J479" s="486"/>
      <c r="K479" s="486"/>
      <c r="L479" s="486" t="s">
        <v>15</v>
      </c>
      <c r="M479" s="486">
        <v>60</v>
      </c>
      <c r="N479" s="486">
        <v>1</v>
      </c>
      <c r="O479" s="486">
        <v>1000</v>
      </c>
      <c r="P479" s="486">
        <v>25</v>
      </c>
      <c r="Q479" s="486">
        <v>30.4</v>
      </c>
      <c r="R479" s="486">
        <v>8.2200000000000006</v>
      </c>
      <c r="S479" s="486">
        <v>37.5</v>
      </c>
      <c r="T479" s="486">
        <v>8.74</v>
      </c>
      <c r="U479" s="486">
        <v>5.2</v>
      </c>
      <c r="V479" s="486"/>
      <c r="W479" s="486">
        <v>-0.45</v>
      </c>
      <c r="X479" s="486">
        <v>1200</v>
      </c>
      <c r="Y479" s="486">
        <v>5.5</v>
      </c>
      <c r="Z479" s="486">
        <v>300</v>
      </c>
      <c r="AA479" s="486">
        <v>0.21</v>
      </c>
      <c r="AB479" s="486"/>
      <c r="AC479" s="486"/>
      <c r="AD479" s="486"/>
      <c r="AE479" s="486"/>
      <c r="AF479" s="486"/>
      <c r="AG479" s="486"/>
      <c r="AH479" s="486"/>
      <c r="AI479" s="486">
        <v>1000</v>
      </c>
      <c r="AJ479" s="486">
        <v>3</v>
      </c>
      <c r="AK479" s="486">
        <v>-0.7</v>
      </c>
      <c r="AL479" s="486">
        <v>10.49</v>
      </c>
      <c r="AM479" s="486">
        <v>1638</v>
      </c>
      <c r="AN479" s="486">
        <v>982</v>
      </c>
      <c r="AO479" s="486">
        <v>40</v>
      </c>
      <c r="AP479" s="486">
        <v>19</v>
      </c>
      <c r="AQ479" s="486">
        <v>1.609</v>
      </c>
      <c r="AR479" s="486">
        <v>238.9</v>
      </c>
      <c r="AS479" s="486">
        <v>1.4330000000000001</v>
      </c>
      <c r="AT479" s="486"/>
      <c r="AU479" s="486"/>
      <c r="AV479" s="486"/>
      <c r="AW479" s="486"/>
      <c r="AX479" s="486"/>
      <c r="AY479" s="486"/>
      <c r="AZ479" s="486"/>
      <c r="BA479" s="486"/>
      <c r="BB479" s="486"/>
      <c r="BC479" s="486"/>
      <c r="BD479" s="486"/>
      <c r="BE479" s="486"/>
      <c r="BF479" s="486"/>
      <c r="BG479" s="486"/>
      <c r="BH479" s="486"/>
      <c r="BI479" s="486"/>
      <c r="BJ479" s="486"/>
      <c r="BK479" s="486"/>
      <c r="BL479" s="486"/>
    </row>
    <row r="480" spans="1:64">
      <c r="A480" s="486" t="s">
        <v>573</v>
      </c>
      <c r="B480" s="486" t="s">
        <v>71</v>
      </c>
      <c r="C480" s="486" t="s">
        <v>156</v>
      </c>
      <c r="D480" s="486" t="s">
        <v>157</v>
      </c>
      <c r="E480" s="486" t="s">
        <v>67</v>
      </c>
      <c r="F480" s="486">
        <v>2012</v>
      </c>
      <c r="G480" s="486">
        <v>2013</v>
      </c>
      <c r="H480" s="486">
        <v>250</v>
      </c>
      <c r="I480" s="486">
        <v>0.1</v>
      </c>
      <c r="J480" s="486"/>
      <c r="K480" s="486"/>
      <c r="L480" s="486" t="s">
        <v>15</v>
      </c>
      <c r="M480" s="486">
        <v>60</v>
      </c>
      <c r="N480" s="486">
        <v>1</v>
      </c>
      <c r="O480" s="486">
        <v>1000</v>
      </c>
      <c r="P480" s="486">
        <v>25</v>
      </c>
      <c r="Q480" s="486">
        <v>30.4</v>
      </c>
      <c r="R480" s="486">
        <v>8.2200000000000006</v>
      </c>
      <c r="S480" s="486">
        <v>37.5</v>
      </c>
      <c r="T480" s="486">
        <v>8.74</v>
      </c>
      <c r="U480" s="486">
        <v>6.1</v>
      </c>
      <c r="V480" s="486"/>
      <c r="W480" s="486">
        <v>-0.45</v>
      </c>
      <c r="X480" s="486">
        <v>1200</v>
      </c>
      <c r="Y480" s="486">
        <v>5.5</v>
      </c>
      <c r="Z480" s="486">
        <v>300</v>
      </c>
      <c r="AA480" s="486">
        <v>0.21</v>
      </c>
      <c r="AB480" s="486"/>
      <c r="AC480" s="486"/>
      <c r="AD480" s="486"/>
      <c r="AE480" s="486"/>
      <c r="AF480" s="486"/>
      <c r="AG480" s="486"/>
      <c r="AH480" s="486"/>
      <c r="AI480" s="486">
        <v>1000</v>
      </c>
      <c r="AJ480" s="486">
        <v>3</v>
      </c>
      <c r="AK480" s="486">
        <v>-0.7</v>
      </c>
      <c r="AL480" s="486">
        <v>10.49</v>
      </c>
      <c r="AM480" s="486">
        <v>1638</v>
      </c>
      <c r="AN480" s="486">
        <v>982</v>
      </c>
      <c r="AO480" s="486">
        <v>40</v>
      </c>
      <c r="AP480" s="486">
        <v>20</v>
      </c>
      <c r="AQ480" s="486">
        <v>1.609</v>
      </c>
      <c r="AR480" s="486">
        <v>238.9</v>
      </c>
      <c r="AS480" s="486">
        <v>1.4330000000000001</v>
      </c>
      <c r="AT480" s="486"/>
      <c r="AU480" s="486"/>
      <c r="AV480" s="486"/>
      <c r="AW480" s="486"/>
      <c r="AX480" s="486"/>
      <c r="AY480" s="486"/>
      <c r="AZ480" s="486"/>
      <c r="BA480" s="486"/>
      <c r="BB480" s="486"/>
      <c r="BC480" s="486"/>
      <c r="BD480" s="486"/>
      <c r="BE480" s="486"/>
      <c r="BF480" s="486"/>
      <c r="BG480" s="486"/>
      <c r="BH480" s="486"/>
      <c r="BI480" s="486"/>
      <c r="BJ480" s="486"/>
      <c r="BK480" s="486"/>
      <c r="BL480" s="486"/>
    </row>
    <row r="481" spans="1:64">
      <c r="A481" s="486" t="s">
        <v>573</v>
      </c>
      <c r="B481" s="486" t="s">
        <v>71</v>
      </c>
      <c r="C481" s="486" t="s">
        <v>158</v>
      </c>
      <c r="D481" s="486" t="s">
        <v>159</v>
      </c>
      <c r="E481" s="486" t="s">
        <v>67</v>
      </c>
      <c r="F481" s="486">
        <v>2012</v>
      </c>
      <c r="G481" s="486">
        <v>2013</v>
      </c>
      <c r="H481" s="486">
        <v>255</v>
      </c>
      <c r="I481" s="486">
        <v>0.1</v>
      </c>
      <c r="J481" s="486"/>
      <c r="K481" s="486"/>
      <c r="L481" s="486" t="s">
        <v>15</v>
      </c>
      <c r="M481" s="486">
        <v>60</v>
      </c>
      <c r="N481" s="486">
        <v>1</v>
      </c>
      <c r="O481" s="486">
        <v>1000</v>
      </c>
      <c r="P481" s="486">
        <v>25</v>
      </c>
      <c r="Q481" s="486">
        <v>30.5</v>
      </c>
      <c r="R481" s="486">
        <v>8.35</v>
      </c>
      <c r="S481" s="486">
        <v>37.700000000000003</v>
      </c>
      <c r="T481" s="486">
        <v>8.8699999999999992</v>
      </c>
      <c r="U481" s="486">
        <v>6.2</v>
      </c>
      <c r="V481" s="486"/>
      <c r="W481" s="486">
        <v>-0.45</v>
      </c>
      <c r="X481" s="486">
        <v>2000</v>
      </c>
      <c r="Y481" s="486">
        <v>5.5</v>
      </c>
      <c r="Z481" s="486">
        <v>300</v>
      </c>
      <c r="AA481" s="486">
        <v>0.22</v>
      </c>
      <c r="AB481" s="486"/>
      <c r="AC481" s="486"/>
      <c r="AD481" s="486"/>
      <c r="AE481" s="486"/>
      <c r="AF481" s="486"/>
      <c r="AG481" s="486"/>
      <c r="AH481" s="486"/>
      <c r="AI481" s="486">
        <v>1000</v>
      </c>
      <c r="AJ481" s="486">
        <v>3</v>
      </c>
      <c r="AK481" s="486">
        <v>-0.7</v>
      </c>
      <c r="AL481" s="486">
        <v>10.65</v>
      </c>
      <c r="AM481" s="486">
        <v>1638</v>
      </c>
      <c r="AN481" s="486">
        <v>982</v>
      </c>
      <c r="AO481" s="486">
        <v>40</v>
      </c>
      <c r="AP481" s="486">
        <v>20</v>
      </c>
      <c r="AQ481" s="486">
        <v>1.609</v>
      </c>
      <c r="AR481" s="486">
        <v>238.9</v>
      </c>
      <c r="AS481" s="486">
        <v>1.4330000000000001</v>
      </c>
      <c r="AT481" s="486"/>
      <c r="AU481" s="486"/>
      <c r="AV481" s="486"/>
      <c r="AW481" s="486"/>
      <c r="AX481" s="486"/>
      <c r="AY481" s="486"/>
      <c r="AZ481" s="486"/>
      <c r="BA481" s="486"/>
      <c r="BB481" s="486"/>
      <c r="BC481" s="486"/>
      <c r="BD481" s="486"/>
      <c r="BE481" s="486"/>
      <c r="BF481" s="486"/>
      <c r="BG481" s="486"/>
      <c r="BH481" s="486"/>
      <c r="BI481" s="486"/>
      <c r="BJ481" s="486"/>
      <c r="BK481" s="486"/>
      <c r="BL481" s="486"/>
    </row>
    <row r="482" spans="1:64">
      <c r="A482" s="486" t="s">
        <v>573</v>
      </c>
      <c r="B482" s="486" t="s">
        <v>71</v>
      </c>
      <c r="C482" s="486" t="s">
        <v>160</v>
      </c>
      <c r="D482" s="486" t="s">
        <v>161</v>
      </c>
      <c r="E482" s="486" t="s">
        <v>67</v>
      </c>
      <c r="F482" s="486">
        <v>2012</v>
      </c>
      <c r="G482" s="486">
        <v>2013</v>
      </c>
      <c r="H482" s="486">
        <v>255</v>
      </c>
      <c r="I482" s="486">
        <v>0.1</v>
      </c>
      <c r="J482" s="486"/>
      <c r="K482" s="486"/>
      <c r="L482" s="486" t="s">
        <v>15</v>
      </c>
      <c r="M482" s="486">
        <v>96</v>
      </c>
      <c r="N482" s="486">
        <v>1</v>
      </c>
      <c r="O482" s="486">
        <v>1000</v>
      </c>
      <c r="P482" s="486">
        <v>25</v>
      </c>
      <c r="Q482" s="486">
        <v>49</v>
      </c>
      <c r="R482" s="486">
        <v>5.21</v>
      </c>
      <c r="S482" s="486">
        <v>59.8</v>
      </c>
      <c r="T482" s="486">
        <v>5.55</v>
      </c>
      <c r="U482" s="486">
        <v>3.3</v>
      </c>
      <c r="V482" s="486"/>
      <c r="W482" s="486">
        <v>-0.45</v>
      </c>
      <c r="X482" s="486">
        <v>3000</v>
      </c>
      <c r="Y482" s="486">
        <v>5.5</v>
      </c>
      <c r="Z482" s="486">
        <v>700</v>
      </c>
      <c r="AA482" s="486">
        <v>0.44</v>
      </c>
      <c r="AB482" s="486"/>
      <c r="AC482" s="486"/>
      <c r="AD482" s="486"/>
      <c r="AE482" s="486"/>
      <c r="AF482" s="486"/>
      <c r="AG482" s="486"/>
      <c r="AH482" s="486"/>
      <c r="AI482" s="486">
        <v>1000</v>
      </c>
      <c r="AJ482" s="486">
        <v>4</v>
      </c>
      <c r="AK482" s="486">
        <v>-0.7</v>
      </c>
      <c r="AL482" s="486">
        <v>6.59</v>
      </c>
      <c r="AM482" s="486">
        <v>1602</v>
      </c>
      <c r="AN482" s="486">
        <v>1061</v>
      </c>
      <c r="AO482" s="486">
        <v>40</v>
      </c>
      <c r="AP482" s="486">
        <v>21</v>
      </c>
      <c r="AQ482" s="486">
        <v>1.7</v>
      </c>
      <c r="AR482" s="486">
        <v>148.6</v>
      </c>
      <c r="AS482" s="486">
        <v>1.427</v>
      </c>
      <c r="AT482" s="486"/>
      <c r="AU482" s="486"/>
      <c r="AV482" s="486"/>
      <c r="AW482" s="486"/>
      <c r="AX482" s="486"/>
      <c r="AY482" s="486"/>
      <c r="AZ482" s="486"/>
      <c r="BA482" s="486"/>
      <c r="BB482" s="486"/>
      <c r="BC482" s="486"/>
      <c r="BD482" s="486"/>
      <c r="BE482" s="486"/>
      <c r="BF482" s="486"/>
      <c r="BG482" s="486"/>
      <c r="BH482" s="486"/>
      <c r="BI482" s="486"/>
      <c r="BJ482" s="486"/>
      <c r="BK482" s="486"/>
      <c r="BL482" s="486"/>
    </row>
    <row r="483" spans="1:64">
      <c r="A483" s="486" t="s">
        <v>573</v>
      </c>
      <c r="B483" s="486" t="s">
        <v>71</v>
      </c>
      <c r="C483" s="486" t="s">
        <v>162</v>
      </c>
      <c r="D483" s="486" t="s">
        <v>163</v>
      </c>
      <c r="E483" s="486" t="s">
        <v>453</v>
      </c>
      <c r="F483" s="486">
        <v>2011</v>
      </c>
      <c r="G483" s="486"/>
      <c r="H483" s="486">
        <v>255</v>
      </c>
      <c r="I483" s="486">
        <v>0.1</v>
      </c>
      <c r="J483" s="486"/>
      <c r="K483" s="486"/>
      <c r="L483" s="486" t="s">
        <v>15</v>
      </c>
      <c r="M483" s="486">
        <v>60</v>
      </c>
      <c r="N483" s="486">
        <v>1</v>
      </c>
      <c r="O483" s="486">
        <v>1000</v>
      </c>
      <c r="P483" s="486">
        <v>25</v>
      </c>
      <c r="Q483" s="486">
        <v>30.5</v>
      </c>
      <c r="R483" s="486">
        <v>8.35</v>
      </c>
      <c r="S483" s="486">
        <v>37.700000000000003</v>
      </c>
      <c r="T483" s="486">
        <v>8.8699999999999992</v>
      </c>
      <c r="U483" s="486">
        <v>5.3</v>
      </c>
      <c r="V483" s="486"/>
      <c r="W483" s="486">
        <v>-0.45</v>
      </c>
      <c r="X483" s="486">
        <v>1200</v>
      </c>
      <c r="Y483" s="486">
        <v>5.5</v>
      </c>
      <c r="Z483" s="486">
        <v>300</v>
      </c>
      <c r="AA483" s="486">
        <v>0.22</v>
      </c>
      <c r="AB483" s="486"/>
      <c r="AC483" s="486"/>
      <c r="AD483" s="486"/>
      <c r="AE483" s="486"/>
      <c r="AF483" s="486"/>
      <c r="AG483" s="486"/>
      <c r="AH483" s="486"/>
      <c r="AI483" s="486">
        <v>1000</v>
      </c>
      <c r="AJ483" s="486">
        <v>3</v>
      </c>
      <c r="AK483" s="486">
        <v>-0.7</v>
      </c>
      <c r="AL483" s="486">
        <v>3.92</v>
      </c>
      <c r="AM483" s="486">
        <v>1638</v>
      </c>
      <c r="AN483" s="486">
        <v>982</v>
      </c>
      <c r="AO483" s="486">
        <v>40</v>
      </c>
      <c r="AP483" s="486">
        <v>19</v>
      </c>
      <c r="AQ483" s="486">
        <v>1.609</v>
      </c>
      <c r="AR483" s="486">
        <v>238.9</v>
      </c>
      <c r="AS483" s="486">
        <v>1.4330000000000001</v>
      </c>
      <c r="AT483" s="486"/>
      <c r="AU483" s="486"/>
      <c r="AV483" s="486"/>
      <c r="AW483" s="486"/>
      <c r="AX483" s="486"/>
      <c r="AY483" s="486"/>
      <c r="AZ483" s="486"/>
      <c r="BA483" s="486"/>
      <c r="BB483" s="486"/>
      <c r="BC483" s="486"/>
      <c r="BD483" s="486"/>
      <c r="BE483" s="486"/>
      <c r="BF483" s="486"/>
      <c r="BG483" s="486"/>
      <c r="BH483" s="486"/>
      <c r="BI483" s="486"/>
      <c r="BJ483" s="486"/>
      <c r="BK483" s="486"/>
      <c r="BL483" s="486"/>
    </row>
    <row r="484" spans="1:64">
      <c r="A484" s="486" t="s">
        <v>573</v>
      </c>
      <c r="B484" s="486" t="s">
        <v>71</v>
      </c>
      <c r="C484" s="486" t="s">
        <v>164</v>
      </c>
      <c r="D484" s="486" t="s">
        <v>165</v>
      </c>
      <c r="E484" s="486" t="s">
        <v>453</v>
      </c>
      <c r="F484" s="486">
        <v>2012</v>
      </c>
      <c r="G484" s="486"/>
      <c r="H484" s="486">
        <v>260</v>
      </c>
      <c r="I484" s="486">
        <v>0.1</v>
      </c>
      <c r="J484" s="486"/>
      <c r="K484" s="486"/>
      <c r="L484" s="486" t="s">
        <v>15</v>
      </c>
      <c r="M484" s="486">
        <v>60</v>
      </c>
      <c r="N484" s="486">
        <v>1</v>
      </c>
      <c r="O484" s="486">
        <v>1000</v>
      </c>
      <c r="P484" s="486">
        <v>25</v>
      </c>
      <c r="Q484" s="486">
        <v>30.7</v>
      </c>
      <c r="R484" s="486">
        <v>8.48</v>
      </c>
      <c r="S484" s="486">
        <v>37.799999999999997</v>
      </c>
      <c r="T484" s="486">
        <v>8.99</v>
      </c>
      <c r="U484" s="486">
        <v>6.3</v>
      </c>
      <c r="V484" s="486"/>
      <c r="W484" s="486">
        <v>-0.45</v>
      </c>
      <c r="X484" s="486">
        <v>1200</v>
      </c>
      <c r="Y484" s="486">
        <v>5.5</v>
      </c>
      <c r="Z484" s="486">
        <v>300</v>
      </c>
      <c r="AA484" s="486">
        <v>0.19</v>
      </c>
      <c r="AB484" s="486"/>
      <c r="AC484" s="486"/>
      <c r="AD484" s="486"/>
      <c r="AE484" s="486"/>
      <c r="AF484" s="486"/>
      <c r="AG484" s="486"/>
      <c r="AH484" s="486"/>
      <c r="AI484" s="486">
        <v>1000</v>
      </c>
      <c r="AJ484" s="486">
        <v>3</v>
      </c>
      <c r="AK484" s="486">
        <v>-0.7</v>
      </c>
      <c r="AL484" s="486">
        <v>10.94</v>
      </c>
      <c r="AM484" s="486">
        <v>1638</v>
      </c>
      <c r="AN484" s="486">
        <v>982</v>
      </c>
      <c r="AO484" s="486">
        <v>40</v>
      </c>
      <c r="AP484" s="486">
        <v>19</v>
      </c>
      <c r="AQ484" s="486">
        <v>1.609</v>
      </c>
      <c r="AR484" s="486">
        <v>238.9</v>
      </c>
      <c r="AS484" s="486">
        <v>1.4330000000000001</v>
      </c>
      <c r="AT484" s="486"/>
      <c r="AU484" s="486"/>
      <c r="AV484" s="486"/>
      <c r="AW484" s="486"/>
      <c r="AX484" s="486"/>
      <c r="AY484" s="486"/>
      <c r="AZ484" s="486"/>
      <c r="BA484" s="486"/>
      <c r="BB484" s="486"/>
      <c r="BC484" s="486"/>
      <c r="BD484" s="486"/>
      <c r="BE484" s="486"/>
      <c r="BF484" s="486"/>
      <c r="BG484" s="486"/>
      <c r="BH484" s="486"/>
      <c r="BI484" s="486"/>
      <c r="BJ484" s="486"/>
      <c r="BK484" s="486"/>
      <c r="BL484" s="486"/>
    </row>
    <row r="485" spans="1:64">
      <c r="A485" s="486" t="s">
        <v>573</v>
      </c>
      <c r="B485" s="486" t="s">
        <v>71</v>
      </c>
      <c r="C485" s="486" t="s">
        <v>166</v>
      </c>
      <c r="D485" s="486" t="s">
        <v>167</v>
      </c>
      <c r="E485" s="486" t="s">
        <v>67</v>
      </c>
      <c r="F485" s="486">
        <v>2012</v>
      </c>
      <c r="G485" s="486">
        <v>2013</v>
      </c>
      <c r="H485" s="486">
        <v>260</v>
      </c>
      <c r="I485" s="486">
        <v>0.1</v>
      </c>
      <c r="J485" s="486"/>
      <c r="K485" s="486"/>
      <c r="L485" s="486" t="s">
        <v>15</v>
      </c>
      <c r="M485" s="486">
        <v>96</v>
      </c>
      <c r="N485" s="486">
        <v>1</v>
      </c>
      <c r="O485" s="486">
        <v>1000</v>
      </c>
      <c r="P485" s="486">
        <v>25</v>
      </c>
      <c r="Q485" s="486">
        <v>49.3</v>
      </c>
      <c r="R485" s="486">
        <v>5.27</v>
      </c>
      <c r="S485" s="486">
        <v>60</v>
      </c>
      <c r="T485" s="486">
        <v>5.62</v>
      </c>
      <c r="U485" s="486">
        <v>3.3</v>
      </c>
      <c r="V485" s="486"/>
      <c r="W485" s="486">
        <v>-0.45</v>
      </c>
      <c r="X485" s="486">
        <v>3000</v>
      </c>
      <c r="Y485" s="486">
        <v>5.5</v>
      </c>
      <c r="Z485" s="486">
        <v>700</v>
      </c>
      <c r="AA485" s="486">
        <v>0.42</v>
      </c>
      <c r="AB485" s="486"/>
      <c r="AC485" s="486"/>
      <c r="AD485" s="486"/>
      <c r="AE485" s="486"/>
      <c r="AF485" s="486"/>
      <c r="AG485" s="486"/>
      <c r="AH485" s="486"/>
      <c r="AI485" s="486">
        <v>1000</v>
      </c>
      <c r="AJ485" s="486">
        <v>4</v>
      </c>
      <c r="AK485" s="486">
        <v>-0.7</v>
      </c>
      <c r="AL485" s="486">
        <v>6.59</v>
      </c>
      <c r="AM485" s="486">
        <v>1602</v>
      </c>
      <c r="AN485" s="486">
        <v>1061</v>
      </c>
      <c r="AO485" s="486">
        <v>40</v>
      </c>
      <c r="AP485" s="486">
        <v>21</v>
      </c>
      <c r="AQ485" s="486">
        <v>1.7</v>
      </c>
      <c r="AR485" s="486">
        <v>148.6</v>
      </c>
      <c r="AS485" s="486">
        <v>1.427</v>
      </c>
      <c r="AT485" s="486"/>
      <c r="AU485" s="486"/>
      <c r="AV485" s="486"/>
      <c r="AW485" s="486"/>
      <c r="AX485" s="486"/>
      <c r="AY485" s="486"/>
      <c r="AZ485" s="486"/>
      <c r="BA485" s="486"/>
      <c r="BB485" s="486"/>
      <c r="BC485" s="486"/>
      <c r="BD485" s="486"/>
      <c r="BE485" s="486"/>
      <c r="BF485" s="486"/>
      <c r="BG485" s="486"/>
      <c r="BH485" s="486"/>
      <c r="BI485" s="486"/>
      <c r="BJ485" s="486"/>
      <c r="BK485" s="486"/>
      <c r="BL485" s="486"/>
    </row>
    <row r="486" spans="1:64">
      <c r="A486" s="486" t="s">
        <v>573</v>
      </c>
      <c r="B486" s="486" t="s">
        <v>71</v>
      </c>
      <c r="C486" s="486" t="s">
        <v>168</v>
      </c>
      <c r="D486" s="486" t="s">
        <v>169</v>
      </c>
      <c r="E486" s="486" t="s">
        <v>453</v>
      </c>
      <c r="F486" s="486">
        <v>2011</v>
      </c>
      <c r="G486" s="486"/>
      <c r="H486" s="486">
        <v>260</v>
      </c>
      <c r="I486" s="486">
        <v>0.1</v>
      </c>
      <c r="J486" s="486"/>
      <c r="K486" s="486"/>
      <c r="L486" s="486" t="s">
        <v>15</v>
      </c>
      <c r="M486" s="486">
        <v>60</v>
      </c>
      <c r="N486" s="486">
        <v>1</v>
      </c>
      <c r="O486" s="486">
        <v>1000</v>
      </c>
      <c r="P486" s="486">
        <v>25</v>
      </c>
      <c r="Q486" s="486">
        <v>30.7</v>
      </c>
      <c r="R486" s="486">
        <v>8.48</v>
      </c>
      <c r="S486" s="486">
        <v>37.799999999999997</v>
      </c>
      <c r="T486" s="486">
        <v>8.99</v>
      </c>
      <c r="U486" s="486">
        <v>6.3</v>
      </c>
      <c r="V486" s="486"/>
      <c r="W486" s="486">
        <v>-0.45</v>
      </c>
      <c r="X486" s="486">
        <v>1200</v>
      </c>
      <c r="Y486" s="486">
        <v>5.5</v>
      </c>
      <c r="Z486" s="486">
        <v>300</v>
      </c>
      <c r="AA486" s="486">
        <v>0.19</v>
      </c>
      <c r="AB486" s="486"/>
      <c r="AC486" s="486"/>
      <c r="AD486" s="486"/>
      <c r="AE486" s="486"/>
      <c r="AF486" s="486"/>
      <c r="AG486" s="486"/>
      <c r="AH486" s="486"/>
      <c r="AI486" s="486">
        <v>1000</v>
      </c>
      <c r="AJ486" s="486">
        <v>3</v>
      </c>
      <c r="AK486" s="486">
        <v>-0.7</v>
      </c>
      <c r="AL486" s="486">
        <v>10.94</v>
      </c>
      <c r="AM486" s="486">
        <v>1638</v>
      </c>
      <c r="AN486" s="486">
        <v>982</v>
      </c>
      <c r="AO486" s="486">
        <v>40</v>
      </c>
      <c r="AP486" s="486">
        <v>19</v>
      </c>
      <c r="AQ486" s="486">
        <v>1.609</v>
      </c>
      <c r="AR486" s="486">
        <v>238.9</v>
      </c>
      <c r="AS486" s="486">
        <v>1.4330000000000001</v>
      </c>
      <c r="AT486" s="486"/>
      <c r="AU486" s="486"/>
      <c r="AV486" s="486"/>
      <c r="AW486" s="486"/>
      <c r="AX486" s="486"/>
      <c r="AY486" s="486"/>
      <c r="AZ486" s="486"/>
      <c r="BA486" s="486"/>
      <c r="BB486" s="486"/>
      <c r="BC486" s="486"/>
      <c r="BD486" s="486"/>
      <c r="BE486" s="486"/>
      <c r="BF486" s="486"/>
      <c r="BG486" s="486"/>
      <c r="BH486" s="486"/>
      <c r="BI486" s="486"/>
      <c r="BJ486" s="486"/>
      <c r="BK486" s="486"/>
      <c r="BL486" s="486"/>
    </row>
    <row r="487" spans="1:64">
      <c r="A487" s="486" t="s">
        <v>573</v>
      </c>
      <c r="B487" s="486" t="s">
        <v>71</v>
      </c>
      <c r="C487" s="486" t="s">
        <v>170</v>
      </c>
      <c r="D487" s="486" t="s">
        <v>171</v>
      </c>
      <c r="E487" s="486" t="s">
        <v>67</v>
      </c>
      <c r="F487" s="486">
        <v>2010</v>
      </c>
      <c r="G487" s="486">
        <v>2013</v>
      </c>
      <c r="H487" s="486">
        <v>265</v>
      </c>
      <c r="I487" s="486">
        <v>0.1</v>
      </c>
      <c r="J487" s="486"/>
      <c r="K487" s="486"/>
      <c r="L487" s="486" t="s">
        <v>15</v>
      </c>
      <c r="M487" s="486">
        <v>72</v>
      </c>
      <c r="N487" s="486">
        <v>1</v>
      </c>
      <c r="O487" s="486">
        <v>1000</v>
      </c>
      <c r="P487" s="486">
        <v>25</v>
      </c>
      <c r="Q487" s="486">
        <v>35.5</v>
      </c>
      <c r="R487" s="486">
        <v>7.47</v>
      </c>
      <c r="S487" s="486">
        <v>44.3</v>
      </c>
      <c r="T487" s="486">
        <v>7.98</v>
      </c>
      <c r="U487" s="486">
        <v>4.8</v>
      </c>
      <c r="V487" s="486"/>
      <c r="W487" s="486">
        <v>-0.45</v>
      </c>
      <c r="X487" s="486">
        <v>1400</v>
      </c>
      <c r="Y487" s="486">
        <v>5.5</v>
      </c>
      <c r="Z487" s="486">
        <v>350</v>
      </c>
      <c r="AA487" s="486">
        <v>0.34</v>
      </c>
      <c r="AB487" s="486"/>
      <c r="AC487" s="486"/>
      <c r="AD487" s="486"/>
      <c r="AE487" s="486"/>
      <c r="AF487" s="486"/>
      <c r="AG487" s="486"/>
      <c r="AH487" s="486"/>
      <c r="AI487" s="486">
        <v>1000</v>
      </c>
      <c r="AJ487" s="486">
        <v>3</v>
      </c>
      <c r="AK487" s="486">
        <v>-0.7</v>
      </c>
      <c r="AL487" s="486">
        <v>9.58</v>
      </c>
      <c r="AM487" s="486">
        <v>1954</v>
      </c>
      <c r="AN487" s="486">
        <v>982</v>
      </c>
      <c r="AO487" s="486">
        <v>40</v>
      </c>
      <c r="AP487" s="486">
        <v>27</v>
      </c>
      <c r="AQ487" s="486">
        <v>1.919</v>
      </c>
      <c r="AR487" s="486">
        <v>238.9</v>
      </c>
      <c r="AS487" s="486">
        <v>1.72</v>
      </c>
      <c r="AT487" s="486"/>
      <c r="AU487" s="486"/>
      <c r="AV487" s="486"/>
      <c r="AW487" s="486"/>
      <c r="AX487" s="486"/>
      <c r="AY487" s="486"/>
      <c r="AZ487" s="486"/>
      <c r="BA487" s="486"/>
      <c r="BB487" s="486"/>
      <c r="BC487" s="486"/>
      <c r="BD487" s="486"/>
      <c r="BE487" s="486"/>
      <c r="BF487" s="486"/>
      <c r="BG487" s="486"/>
      <c r="BH487" s="486"/>
      <c r="BI487" s="486"/>
      <c r="BJ487" s="486"/>
      <c r="BK487" s="486"/>
      <c r="BL487" s="486"/>
    </row>
    <row r="488" spans="1:64">
      <c r="A488" s="486" t="s">
        <v>573</v>
      </c>
      <c r="B488" s="486" t="s">
        <v>71</v>
      </c>
      <c r="C488" s="486" t="s">
        <v>462</v>
      </c>
      <c r="D488" s="486" t="s">
        <v>463</v>
      </c>
      <c r="E488" s="486" t="s">
        <v>453</v>
      </c>
      <c r="F488" s="486">
        <v>2013</v>
      </c>
      <c r="G488" s="486"/>
      <c r="H488" s="486">
        <v>265</v>
      </c>
      <c r="I488" s="486">
        <v>0.1</v>
      </c>
      <c r="J488" s="486"/>
      <c r="K488" s="486"/>
      <c r="L488" s="486" t="s">
        <v>15</v>
      </c>
      <c r="M488" s="486">
        <v>60</v>
      </c>
      <c r="N488" s="486">
        <v>1</v>
      </c>
      <c r="O488" s="486">
        <v>1000</v>
      </c>
      <c r="P488" s="486">
        <v>25</v>
      </c>
      <c r="Q488" s="486">
        <v>30.8</v>
      </c>
      <c r="R488" s="486">
        <v>8.61</v>
      </c>
      <c r="S488" s="486">
        <v>37.9</v>
      </c>
      <c r="T488" s="486">
        <v>9.1199999999999992</v>
      </c>
      <c r="U488" s="486">
        <v>6.3550000000000004</v>
      </c>
      <c r="V488" s="486"/>
      <c r="W488" s="486">
        <v>-0.45</v>
      </c>
      <c r="X488" s="486"/>
      <c r="Y488" s="486"/>
      <c r="Z488" s="486"/>
      <c r="AA488" s="486"/>
      <c r="AB488" s="486"/>
      <c r="AC488" s="486"/>
      <c r="AD488" s="486"/>
      <c r="AE488" s="486"/>
      <c r="AF488" s="486"/>
      <c r="AG488" s="486"/>
      <c r="AH488" s="486"/>
      <c r="AI488" s="486">
        <v>1000</v>
      </c>
      <c r="AJ488" s="486">
        <v>3</v>
      </c>
      <c r="AK488" s="486">
        <v>-0.7</v>
      </c>
      <c r="AL488" s="486"/>
      <c r="AM488" s="486">
        <v>1638</v>
      </c>
      <c r="AN488" s="486">
        <v>982</v>
      </c>
      <c r="AO488" s="486">
        <v>40</v>
      </c>
      <c r="AP488" s="486">
        <v>19</v>
      </c>
      <c r="AQ488" s="486">
        <v>1.609</v>
      </c>
      <c r="AR488" s="486">
        <v>243.4</v>
      </c>
      <c r="AS488" s="486">
        <v>1.46</v>
      </c>
      <c r="AT488" s="486"/>
      <c r="AU488" s="486"/>
      <c r="AV488" s="486"/>
      <c r="AW488" s="486"/>
      <c r="AX488" s="486"/>
      <c r="AY488" s="486"/>
      <c r="AZ488" s="486"/>
      <c r="BA488" s="486"/>
      <c r="BB488" s="486"/>
      <c r="BC488" s="486"/>
      <c r="BD488" s="486"/>
      <c r="BE488" s="486"/>
      <c r="BF488" s="486"/>
      <c r="BG488" s="486"/>
      <c r="BH488" s="486"/>
      <c r="BI488" s="486"/>
      <c r="BJ488" s="486"/>
      <c r="BK488" s="486"/>
      <c r="BL488" s="486"/>
    </row>
    <row r="489" spans="1:64">
      <c r="A489" s="486" t="s">
        <v>573</v>
      </c>
      <c r="B489" s="486" t="s">
        <v>71</v>
      </c>
      <c r="C489" s="486" t="s">
        <v>464</v>
      </c>
      <c r="D489" s="486" t="s">
        <v>465</v>
      </c>
      <c r="E489" s="486" t="s">
        <v>453</v>
      </c>
      <c r="F489" s="486">
        <v>2013</v>
      </c>
      <c r="G489" s="486"/>
      <c r="H489" s="486">
        <v>270</v>
      </c>
      <c r="I489" s="486">
        <v>0.1</v>
      </c>
      <c r="J489" s="486"/>
      <c r="K489" s="486"/>
      <c r="L489" s="486" t="s">
        <v>15</v>
      </c>
      <c r="M489" s="486">
        <v>60</v>
      </c>
      <c r="N489" s="486">
        <v>1</v>
      </c>
      <c r="O489" s="486">
        <v>1000</v>
      </c>
      <c r="P489" s="486">
        <v>25</v>
      </c>
      <c r="Q489" s="486">
        <v>30.9</v>
      </c>
      <c r="R489" s="486">
        <v>8.74</v>
      </c>
      <c r="S489" s="486">
        <v>38</v>
      </c>
      <c r="T489" s="486">
        <v>9.25</v>
      </c>
      <c r="U489" s="486">
        <v>6.4459999999999997</v>
      </c>
      <c r="V489" s="486"/>
      <c r="W489" s="486">
        <v>-0.45</v>
      </c>
      <c r="X489" s="486"/>
      <c r="Y489" s="486"/>
      <c r="Z489" s="486"/>
      <c r="AA489" s="486"/>
      <c r="AB489" s="486"/>
      <c r="AC489" s="486"/>
      <c r="AD489" s="486"/>
      <c r="AE489" s="486"/>
      <c r="AF489" s="486"/>
      <c r="AG489" s="486"/>
      <c r="AH489" s="486"/>
      <c r="AI489" s="486">
        <v>1000</v>
      </c>
      <c r="AJ489" s="486">
        <v>3</v>
      </c>
      <c r="AK489" s="486">
        <v>-0.7</v>
      </c>
      <c r="AL489" s="486"/>
      <c r="AM489" s="486">
        <v>1638</v>
      </c>
      <c r="AN489" s="486">
        <v>982</v>
      </c>
      <c r="AO489" s="486">
        <v>40</v>
      </c>
      <c r="AP489" s="486">
        <v>19</v>
      </c>
      <c r="AQ489" s="486">
        <v>1.609</v>
      </c>
      <c r="AR489" s="486">
        <v>243.4</v>
      </c>
      <c r="AS489" s="486">
        <v>1.46</v>
      </c>
      <c r="AT489" s="486"/>
      <c r="AU489" s="486"/>
      <c r="AV489" s="486"/>
      <c r="AW489" s="486"/>
      <c r="AX489" s="486"/>
      <c r="AY489" s="486"/>
      <c r="AZ489" s="486"/>
      <c r="BA489" s="486"/>
      <c r="BB489" s="486"/>
      <c r="BC489" s="486"/>
      <c r="BD489" s="486"/>
      <c r="BE489" s="486"/>
      <c r="BF489" s="486"/>
      <c r="BG489" s="486"/>
      <c r="BH489" s="486"/>
      <c r="BI489" s="486"/>
      <c r="BJ489" s="486"/>
      <c r="BK489" s="486"/>
      <c r="BL489" s="486"/>
    </row>
    <row r="490" spans="1:64">
      <c r="A490" s="486" t="s">
        <v>573</v>
      </c>
      <c r="B490" s="486" t="s">
        <v>71</v>
      </c>
      <c r="C490" s="486" t="s">
        <v>174</v>
      </c>
      <c r="D490" s="486" t="s">
        <v>175</v>
      </c>
      <c r="E490" s="486" t="s">
        <v>67</v>
      </c>
      <c r="F490" s="486">
        <v>2010</v>
      </c>
      <c r="G490" s="486">
        <v>2013</v>
      </c>
      <c r="H490" s="486">
        <v>280</v>
      </c>
      <c r="I490" s="486">
        <v>0.1</v>
      </c>
      <c r="J490" s="486"/>
      <c r="K490" s="486"/>
      <c r="L490" s="486" t="s">
        <v>15</v>
      </c>
      <c r="M490" s="486">
        <v>72</v>
      </c>
      <c r="N490" s="486">
        <v>1</v>
      </c>
      <c r="O490" s="486">
        <v>1000</v>
      </c>
      <c r="P490" s="486">
        <v>25</v>
      </c>
      <c r="Q490" s="486">
        <v>36</v>
      </c>
      <c r="R490" s="486">
        <v>7.78</v>
      </c>
      <c r="S490" s="486">
        <v>44.6</v>
      </c>
      <c r="T490" s="486">
        <v>8.3000000000000007</v>
      </c>
      <c r="U490" s="486">
        <v>5</v>
      </c>
      <c r="V490" s="486"/>
      <c r="W490" s="486">
        <v>-0.45</v>
      </c>
      <c r="X490" s="486">
        <v>1400</v>
      </c>
      <c r="Y490" s="486">
        <v>5.5</v>
      </c>
      <c r="Z490" s="486">
        <v>350</v>
      </c>
      <c r="AA490" s="486">
        <v>0.28999999999999998</v>
      </c>
      <c r="AB490" s="486"/>
      <c r="AC490" s="486"/>
      <c r="AD490" s="486"/>
      <c r="AE490" s="486"/>
      <c r="AF490" s="486"/>
      <c r="AG490" s="486"/>
      <c r="AH490" s="486"/>
      <c r="AI490" s="486">
        <v>1000</v>
      </c>
      <c r="AJ490" s="486">
        <v>3</v>
      </c>
      <c r="AK490" s="486">
        <v>-0.7</v>
      </c>
      <c r="AL490" s="486">
        <v>9.9600000000000009</v>
      </c>
      <c r="AM490" s="486">
        <v>1954</v>
      </c>
      <c r="AN490" s="486">
        <v>982</v>
      </c>
      <c r="AO490" s="486">
        <v>40</v>
      </c>
      <c r="AP490" s="486">
        <v>27</v>
      </c>
      <c r="AQ490" s="486">
        <v>1.919</v>
      </c>
      <c r="AR490" s="486">
        <v>238.9</v>
      </c>
      <c r="AS490" s="486">
        <v>1.72</v>
      </c>
      <c r="AT490" s="486"/>
      <c r="AU490" s="486"/>
      <c r="AV490" s="486"/>
      <c r="AW490" s="486"/>
      <c r="AX490" s="486"/>
      <c r="AY490" s="486"/>
      <c r="AZ490" s="486"/>
      <c r="BA490" s="486"/>
      <c r="BB490" s="486"/>
      <c r="BC490" s="486"/>
      <c r="BD490" s="486"/>
      <c r="BE490" s="486"/>
      <c r="BF490" s="486"/>
      <c r="BG490" s="486"/>
      <c r="BH490" s="486"/>
      <c r="BI490" s="486"/>
      <c r="BJ490" s="486"/>
      <c r="BK490" s="486"/>
      <c r="BL490" s="486"/>
    </row>
    <row r="491" spans="1:64">
      <c r="A491" s="486" t="s">
        <v>573</v>
      </c>
      <c r="B491" s="486" t="s">
        <v>71</v>
      </c>
      <c r="C491" s="486" t="s">
        <v>178</v>
      </c>
      <c r="D491" s="486" t="s">
        <v>179</v>
      </c>
      <c r="E491" s="486" t="s">
        <v>67</v>
      </c>
      <c r="F491" s="486">
        <v>2010</v>
      </c>
      <c r="G491" s="486">
        <v>2013</v>
      </c>
      <c r="H491" s="486">
        <v>290</v>
      </c>
      <c r="I491" s="486">
        <v>0.1</v>
      </c>
      <c r="J491" s="486"/>
      <c r="K491" s="486"/>
      <c r="L491" s="486" t="s">
        <v>15</v>
      </c>
      <c r="M491" s="486">
        <v>72</v>
      </c>
      <c r="N491" s="486">
        <v>1</v>
      </c>
      <c r="O491" s="486">
        <v>1000</v>
      </c>
      <c r="P491" s="486">
        <v>25</v>
      </c>
      <c r="Q491" s="486">
        <v>36.299999999999997</v>
      </c>
      <c r="R491" s="486">
        <v>8</v>
      </c>
      <c r="S491" s="486">
        <v>44.7</v>
      </c>
      <c r="T491" s="486">
        <v>8.51</v>
      </c>
      <c r="U491" s="486">
        <v>5.0999999999999996</v>
      </c>
      <c r="V491" s="486"/>
      <c r="W491" s="486">
        <v>-0.45</v>
      </c>
      <c r="X491" s="486">
        <v>1400</v>
      </c>
      <c r="Y491" s="486">
        <v>5.5</v>
      </c>
      <c r="Z491" s="486">
        <v>350</v>
      </c>
      <c r="AA491" s="486">
        <v>0.25</v>
      </c>
      <c r="AB491" s="486"/>
      <c r="AC491" s="486"/>
      <c r="AD491" s="486"/>
      <c r="AE491" s="486"/>
      <c r="AF491" s="486"/>
      <c r="AG491" s="486"/>
      <c r="AH491" s="486"/>
      <c r="AI491" s="486">
        <v>1000</v>
      </c>
      <c r="AJ491" s="486">
        <v>3</v>
      </c>
      <c r="AK491" s="486">
        <v>-0.7</v>
      </c>
      <c r="AL491" s="486">
        <v>10.210000000000001</v>
      </c>
      <c r="AM491" s="486">
        <v>1954</v>
      </c>
      <c r="AN491" s="486">
        <v>982</v>
      </c>
      <c r="AO491" s="486">
        <v>40</v>
      </c>
      <c r="AP491" s="486">
        <v>27</v>
      </c>
      <c r="AQ491" s="486">
        <v>1.919</v>
      </c>
      <c r="AR491" s="486">
        <v>238.9</v>
      </c>
      <c r="AS491" s="486">
        <v>1.72</v>
      </c>
      <c r="AT491" s="486"/>
      <c r="AU491" s="486"/>
      <c r="AV491" s="486"/>
      <c r="AW491" s="486"/>
      <c r="AX491" s="486"/>
      <c r="AY491" s="486"/>
      <c r="AZ491" s="486"/>
      <c r="BA491" s="486"/>
      <c r="BB491" s="486"/>
      <c r="BC491" s="486"/>
      <c r="BD491" s="486"/>
      <c r="BE491" s="486"/>
      <c r="BF491" s="486"/>
      <c r="BG491" s="486"/>
      <c r="BH491" s="486"/>
      <c r="BI491" s="486"/>
      <c r="BJ491" s="486"/>
      <c r="BK491" s="486"/>
      <c r="BL491" s="486"/>
    </row>
    <row r="492" spans="1:64">
      <c r="A492" s="486" t="s">
        <v>573</v>
      </c>
      <c r="B492" s="486" t="s">
        <v>71</v>
      </c>
      <c r="C492" s="486" t="s">
        <v>182</v>
      </c>
      <c r="D492" s="486" t="s">
        <v>183</v>
      </c>
      <c r="E492" s="486" t="s">
        <v>453</v>
      </c>
      <c r="F492" s="486">
        <v>2010</v>
      </c>
      <c r="G492" s="486"/>
      <c r="H492" s="486">
        <v>300</v>
      </c>
      <c r="I492" s="486">
        <v>0.1</v>
      </c>
      <c r="J492" s="486"/>
      <c r="K492" s="486"/>
      <c r="L492" s="486" t="s">
        <v>15</v>
      </c>
      <c r="M492" s="486">
        <v>72</v>
      </c>
      <c r="N492" s="486">
        <v>1</v>
      </c>
      <c r="O492" s="486">
        <v>1000</v>
      </c>
      <c r="P492" s="486">
        <v>25</v>
      </c>
      <c r="Q492" s="486">
        <v>36.5</v>
      </c>
      <c r="R492" s="486">
        <v>8.2200000000000006</v>
      </c>
      <c r="S492" s="486">
        <v>45</v>
      </c>
      <c r="T492" s="486">
        <v>8.74</v>
      </c>
      <c r="U492" s="486">
        <v>5.2</v>
      </c>
      <c r="V492" s="486"/>
      <c r="W492" s="486">
        <v>-0.45</v>
      </c>
      <c r="X492" s="486">
        <v>1400</v>
      </c>
      <c r="Y492" s="486">
        <v>5.5</v>
      </c>
      <c r="Z492" s="486">
        <v>350</v>
      </c>
      <c r="AA492" s="486">
        <v>0.25</v>
      </c>
      <c r="AB492" s="486"/>
      <c r="AC492" s="486"/>
      <c r="AD492" s="486"/>
      <c r="AE492" s="486"/>
      <c r="AF492" s="486"/>
      <c r="AG492" s="486"/>
      <c r="AH492" s="486"/>
      <c r="AI492" s="486">
        <v>1000</v>
      </c>
      <c r="AJ492" s="486">
        <v>3</v>
      </c>
      <c r="AK492" s="486">
        <v>-0.7</v>
      </c>
      <c r="AL492" s="486">
        <v>10.49</v>
      </c>
      <c r="AM492" s="486">
        <v>1954</v>
      </c>
      <c r="AN492" s="486">
        <v>982</v>
      </c>
      <c r="AO492" s="486">
        <v>40</v>
      </c>
      <c r="AP492" s="486">
        <v>23</v>
      </c>
      <c r="AQ492" s="486">
        <v>1.919</v>
      </c>
      <c r="AR492" s="486">
        <v>238.9</v>
      </c>
      <c r="AS492" s="486">
        <v>1.919</v>
      </c>
      <c r="AT492" s="486"/>
      <c r="AU492" s="486"/>
      <c r="AV492" s="486"/>
      <c r="AW492" s="486"/>
      <c r="AX492" s="486"/>
      <c r="AY492" s="486"/>
      <c r="AZ492" s="486"/>
      <c r="BA492" s="486"/>
      <c r="BB492" s="486"/>
      <c r="BC492" s="486"/>
      <c r="BD492" s="486"/>
      <c r="BE492" s="486"/>
      <c r="BF492" s="486"/>
      <c r="BG492" s="486"/>
      <c r="BH492" s="486"/>
      <c r="BI492" s="486"/>
      <c r="BJ492" s="486"/>
      <c r="BK492" s="486"/>
      <c r="BL492" s="486"/>
    </row>
    <row r="493" spans="1:64">
      <c r="A493" s="486" t="s">
        <v>573</v>
      </c>
      <c r="B493" s="486" t="s">
        <v>71</v>
      </c>
      <c r="C493" s="486" t="s">
        <v>186</v>
      </c>
      <c r="D493" s="486" t="s">
        <v>187</v>
      </c>
      <c r="E493" s="486" t="s">
        <v>453</v>
      </c>
      <c r="F493" s="486">
        <v>2010</v>
      </c>
      <c r="G493" s="486"/>
      <c r="H493" s="486">
        <v>310</v>
      </c>
      <c r="I493" s="486">
        <v>0.1</v>
      </c>
      <c r="J493" s="486"/>
      <c r="K493" s="486"/>
      <c r="L493" s="486" t="s">
        <v>15</v>
      </c>
      <c r="M493" s="486">
        <v>72</v>
      </c>
      <c r="N493" s="486">
        <v>1</v>
      </c>
      <c r="O493" s="486">
        <v>1000</v>
      </c>
      <c r="P493" s="486">
        <v>25</v>
      </c>
      <c r="Q493" s="486">
        <v>36.700000000000003</v>
      </c>
      <c r="R493" s="486">
        <v>8.44</v>
      </c>
      <c r="S493" s="486">
        <v>45.3</v>
      </c>
      <c r="T493" s="486">
        <v>8.9499999999999993</v>
      </c>
      <c r="U493" s="486">
        <v>5.4</v>
      </c>
      <c r="V493" s="486"/>
      <c r="W493" s="486">
        <v>-0.45</v>
      </c>
      <c r="X493" s="486">
        <v>1400</v>
      </c>
      <c r="Y493" s="486">
        <v>5.5</v>
      </c>
      <c r="Z493" s="486">
        <v>350</v>
      </c>
      <c r="AA493" s="486">
        <v>0.24</v>
      </c>
      <c r="AB493" s="486"/>
      <c r="AC493" s="486"/>
      <c r="AD493" s="486"/>
      <c r="AE493" s="486"/>
      <c r="AF493" s="486"/>
      <c r="AG493" s="486"/>
      <c r="AH493" s="486"/>
      <c r="AI493" s="486">
        <v>1000</v>
      </c>
      <c r="AJ493" s="486">
        <v>3</v>
      </c>
      <c r="AK493" s="486">
        <v>-0.7</v>
      </c>
      <c r="AL493" s="486">
        <v>10.74</v>
      </c>
      <c r="AM493" s="486">
        <v>1954</v>
      </c>
      <c r="AN493" s="486">
        <v>982</v>
      </c>
      <c r="AO493" s="486">
        <v>40</v>
      </c>
      <c r="AP493" s="486">
        <v>23</v>
      </c>
      <c r="AQ493" s="486">
        <v>1.919</v>
      </c>
      <c r="AR493" s="486">
        <v>238.9</v>
      </c>
      <c r="AS493" s="486">
        <v>1.919</v>
      </c>
      <c r="AT493" s="486"/>
      <c r="AU493" s="486"/>
      <c r="AV493" s="486"/>
      <c r="AW493" s="486"/>
      <c r="AX493" s="486"/>
      <c r="AY493" s="486"/>
      <c r="AZ493" s="486"/>
      <c r="BA493" s="486"/>
      <c r="BB493" s="486"/>
      <c r="BC493" s="486"/>
      <c r="BD493" s="486"/>
      <c r="BE493" s="486"/>
      <c r="BF493" s="486"/>
      <c r="BG493" s="486"/>
      <c r="BH493" s="486"/>
      <c r="BI493" s="486"/>
      <c r="BJ493" s="486"/>
      <c r="BK493" s="486"/>
      <c r="BL493" s="486"/>
    </row>
    <row r="494" spans="1:64">
      <c r="A494" s="486" t="s">
        <v>573</v>
      </c>
      <c r="B494" s="486" t="s">
        <v>71</v>
      </c>
      <c r="C494" s="486" t="s">
        <v>192</v>
      </c>
      <c r="D494" s="486" t="s">
        <v>193</v>
      </c>
      <c r="E494" s="486" t="s">
        <v>67</v>
      </c>
      <c r="F494" s="486">
        <v>2010</v>
      </c>
      <c r="G494" s="486">
        <v>2012</v>
      </c>
      <c r="H494" s="486">
        <v>160</v>
      </c>
      <c r="I494" s="486">
        <v>0.1</v>
      </c>
      <c r="J494" s="486"/>
      <c r="K494" s="486"/>
      <c r="L494" s="486" t="s">
        <v>66</v>
      </c>
      <c r="M494" s="486">
        <v>72</v>
      </c>
      <c r="N494" s="486">
        <v>1</v>
      </c>
      <c r="O494" s="486">
        <v>1000</v>
      </c>
      <c r="P494" s="486">
        <v>25</v>
      </c>
      <c r="Q494" s="486">
        <v>34.799999999999997</v>
      </c>
      <c r="R494" s="486">
        <v>4.5999999999999996</v>
      </c>
      <c r="S494" s="486">
        <v>43.4</v>
      </c>
      <c r="T494" s="486">
        <v>4.99</v>
      </c>
      <c r="U494" s="486">
        <v>3.2</v>
      </c>
      <c r="V494" s="486"/>
      <c r="W494" s="486">
        <v>-0.43</v>
      </c>
      <c r="X494" s="486">
        <v>1800</v>
      </c>
      <c r="Y494" s="486">
        <v>5.5</v>
      </c>
      <c r="Z494" s="486">
        <v>450</v>
      </c>
      <c r="AA494" s="486">
        <v>0.6</v>
      </c>
      <c r="AB494" s="486"/>
      <c r="AC494" s="486"/>
      <c r="AD494" s="486"/>
      <c r="AE494" s="486"/>
      <c r="AF494" s="486"/>
      <c r="AG494" s="486"/>
      <c r="AH494" s="486"/>
      <c r="AI494" s="486">
        <v>1000</v>
      </c>
      <c r="AJ494" s="486">
        <v>3</v>
      </c>
      <c r="AK494" s="486">
        <v>-0.7</v>
      </c>
      <c r="AL494" s="486">
        <v>3.92</v>
      </c>
      <c r="AM494" s="486">
        <v>1580</v>
      </c>
      <c r="AN494" s="486">
        <v>808</v>
      </c>
      <c r="AO494" s="486">
        <v>40</v>
      </c>
      <c r="AP494" s="486">
        <v>15.75</v>
      </c>
      <c r="AQ494" s="486">
        <v>1.278</v>
      </c>
      <c r="AR494" s="486">
        <v>156.30000000000001</v>
      </c>
      <c r="AS494" s="486">
        <v>1.125</v>
      </c>
      <c r="AT494" s="486"/>
      <c r="AU494" s="486"/>
      <c r="AV494" s="486"/>
      <c r="AW494" s="486"/>
      <c r="AX494" s="486"/>
      <c r="AY494" s="486"/>
      <c r="AZ494" s="486"/>
      <c r="BA494" s="486"/>
      <c r="BB494" s="486"/>
      <c r="BC494" s="486"/>
      <c r="BD494" s="486"/>
      <c r="BE494" s="486"/>
      <c r="BF494" s="486"/>
      <c r="BG494" s="486"/>
      <c r="BH494" s="486"/>
      <c r="BI494" s="486"/>
      <c r="BJ494" s="486"/>
      <c r="BK494" s="486"/>
      <c r="BL494" s="486"/>
    </row>
    <row r="495" spans="1:64">
      <c r="A495" s="486" t="s">
        <v>573</v>
      </c>
      <c r="B495" s="486" t="s">
        <v>71</v>
      </c>
      <c r="C495" s="486" t="s">
        <v>196</v>
      </c>
      <c r="D495" s="486" t="s">
        <v>197</v>
      </c>
      <c r="E495" s="486" t="s">
        <v>67</v>
      </c>
      <c r="F495" s="486">
        <v>2011</v>
      </c>
      <c r="G495" s="486">
        <v>2012</v>
      </c>
      <c r="H495" s="486">
        <v>160</v>
      </c>
      <c r="I495" s="486">
        <v>0.1</v>
      </c>
      <c r="J495" s="486"/>
      <c r="K495" s="486"/>
      <c r="L495" s="486" t="s">
        <v>66</v>
      </c>
      <c r="M495" s="486">
        <v>48</v>
      </c>
      <c r="N495" s="486">
        <v>1</v>
      </c>
      <c r="O495" s="486">
        <v>1000</v>
      </c>
      <c r="P495" s="486">
        <v>25</v>
      </c>
      <c r="Q495" s="486">
        <v>23.1</v>
      </c>
      <c r="R495" s="486">
        <v>6.93</v>
      </c>
      <c r="S495" s="486">
        <v>28.9</v>
      </c>
      <c r="T495" s="486">
        <v>7.67</v>
      </c>
      <c r="U495" s="486">
        <v>6.1</v>
      </c>
      <c r="V495" s="486"/>
      <c r="W495" s="486">
        <v>-0.42</v>
      </c>
      <c r="X495" s="486">
        <v>600</v>
      </c>
      <c r="Y495" s="486">
        <v>5.5</v>
      </c>
      <c r="Z495" s="486">
        <v>160</v>
      </c>
      <c r="AA495" s="486">
        <v>0.32</v>
      </c>
      <c r="AB495" s="486"/>
      <c r="AC495" s="486"/>
      <c r="AD495" s="486"/>
      <c r="AE495" s="486"/>
      <c r="AF495" s="486"/>
      <c r="AG495" s="486"/>
      <c r="AH495" s="486"/>
      <c r="AI495" s="486">
        <v>1000</v>
      </c>
      <c r="AJ495" s="486">
        <v>5</v>
      </c>
      <c r="AK495" s="486">
        <v>-0.7</v>
      </c>
      <c r="AL495" s="486">
        <v>3.92</v>
      </c>
      <c r="AM495" s="486">
        <v>1324</v>
      </c>
      <c r="AN495" s="486">
        <v>982</v>
      </c>
      <c r="AO495" s="486">
        <v>40</v>
      </c>
      <c r="AP495" s="486">
        <v>16</v>
      </c>
      <c r="AQ495" s="486">
        <v>1.3</v>
      </c>
      <c r="AR495" s="486">
        <v>243.4</v>
      </c>
      <c r="AS495" s="486">
        <v>1.1679999999999999</v>
      </c>
      <c r="AT495" s="486"/>
      <c r="AU495" s="486"/>
      <c r="AV495" s="486"/>
      <c r="AW495" s="486"/>
      <c r="AX495" s="486"/>
      <c r="AY495" s="486"/>
      <c r="AZ495" s="486"/>
      <c r="BA495" s="486"/>
      <c r="BB495" s="486"/>
      <c r="BC495" s="486"/>
      <c r="BD495" s="486"/>
      <c r="BE495" s="486"/>
      <c r="BF495" s="486"/>
      <c r="BG495" s="486"/>
      <c r="BH495" s="486"/>
      <c r="BI495" s="486"/>
      <c r="BJ495" s="486"/>
      <c r="BK495" s="486"/>
      <c r="BL495" s="486"/>
    </row>
    <row r="496" spans="1:64">
      <c r="A496" s="486" t="s">
        <v>573</v>
      </c>
      <c r="B496" s="486" t="s">
        <v>71</v>
      </c>
      <c r="C496" s="486" t="s">
        <v>198</v>
      </c>
      <c r="D496" s="486" t="s">
        <v>199</v>
      </c>
      <c r="E496" s="486" t="s">
        <v>67</v>
      </c>
      <c r="F496" s="486">
        <v>2010</v>
      </c>
      <c r="G496" s="486">
        <v>2012</v>
      </c>
      <c r="H496" s="486">
        <v>165</v>
      </c>
      <c r="I496" s="486">
        <v>0.1</v>
      </c>
      <c r="J496" s="486"/>
      <c r="K496" s="486"/>
      <c r="L496" s="486" t="s">
        <v>66</v>
      </c>
      <c r="M496" s="486">
        <v>48</v>
      </c>
      <c r="N496" s="486">
        <v>1</v>
      </c>
      <c r="O496" s="486">
        <v>1000</v>
      </c>
      <c r="P496" s="486">
        <v>25</v>
      </c>
      <c r="Q496" s="486">
        <v>23.1</v>
      </c>
      <c r="R496" s="486">
        <v>7.13</v>
      </c>
      <c r="S496" s="486">
        <v>29</v>
      </c>
      <c r="T496" s="486">
        <v>7.82</v>
      </c>
      <c r="U496" s="486">
        <v>5.0999999999999996</v>
      </c>
      <c r="V496" s="486"/>
      <c r="W496" s="486">
        <v>-0.43</v>
      </c>
      <c r="X496" s="486">
        <v>700</v>
      </c>
      <c r="Y496" s="486">
        <v>5.5</v>
      </c>
      <c r="Z496" s="486">
        <v>170</v>
      </c>
      <c r="AA496" s="486">
        <v>0.31</v>
      </c>
      <c r="AB496" s="486"/>
      <c r="AC496" s="486"/>
      <c r="AD496" s="486"/>
      <c r="AE496" s="486"/>
      <c r="AF496" s="486"/>
      <c r="AG496" s="486"/>
      <c r="AH496" s="486"/>
      <c r="AI496" s="486">
        <v>1000</v>
      </c>
      <c r="AJ496" s="486">
        <v>3</v>
      </c>
      <c r="AK496" s="486">
        <v>-0.7</v>
      </c>
      <c r="AL496" s="486">
        <v>3.92</v>
      </c>
      <c r="AM496" s="486">
        <v>1324</v>
      </c>
      <c r="AN496" s="486">
        <v>982</v>
      </c>
      <c r="AO496" s="486">
        <v>40</v>
      </c>
      <c r="AP496" s="486">
        <v>16</v>
      </c>
      <c r="AQ496" s="486">
        <v>1.3</v>
      </c>
      <c r="AR496" s="486">
        <v>243.4</v>
      </c>
      <c r="AS496" s="486">
        <v>1.1679999999999999</v>
      </c>
      <c r="AT496" s="486"/>
      <c r="AU496" s="486"/>
      <c r="AV496" s="486"/>
      <c r="AW496" s="486"/>
      <c r="AX496" s="486"/>
      <c r="AY496" s="486"/>
      <c r="AZ496" s="486"/>
      <c r="BA496" s="486"/>
      <c r="BB496" s="486"/>
      <c r="BC496" s="486"/>
      <c r="BD496" s="486"/>
      <c r="BE496" s="486"/>
      <c r="BF496" s="486"/>
      <c r="BG496" s="486"/>
      <c r="BH496" s="486"/>
      <c r="BI496" s="486"/>
      <c r="BJ496" s="486"/>
      <c r="BK496" s="486"/>
      <c r="BL496" s="486"/>
    </row>
    <row r="497" spans="1:64">
      <c r="A497" s="486" t="s">
        <v>573</v>
      </c>
      <c r="B497" s="486" t="s">
        <v>71</v>
      </c>
      <c r="C497" s="486" t="s">
        <v>200</v>
      </c>
      <c r="D497" s="486" t="s">
        <v>201</v>
      </c>
      <c r="E497" s="486" t="s">
        <v>67</v>
      </c>
      <c r="F497" s="486">
        <v>2011</v>
      </c>
      <c r="G497" s="486">
        <v>2012</v>
      </c>
      <c r="H497" s="486">
        <v>165</v>
      </c>
      <c r="I497" s="486">
        <v>0.1</v>
      </c>
      <c r="J497" s="486"/>
      <c r="K497" s="486"/>
      <c r="L497" s="486" t="s">
        <v>66</v>
      </c>
      <c r="M497" s="486">
        <v>48</v>
      </c>
      <c r="N497" s="486">
        <v>1</v>
      </c>
      <c r="O497" s="486">
        <v>1000</v>
      </c>
      <c r="P497" s="486">
        <v>25</v>
      </c>
      <c r="Q497" s="486">
        <v>23.1</v>
      </c>
      <c r="R497" s="486">
        <v>7.13</v>
      </c>
      <c r="S497" s="486">
        <v>29</v>
      </c>
      <c r="T497" s="486">
        <v>7.82</v>
      </c>
      <c r="U497" s="486">
        <v>6.3</v>
      </c>
      <c r="V497" s="486"/>
      <c r="W497" s="486">
        <v>-0.42</v>
      </c>
      <c r="X497" s="486">
        <v>700</v>
      </c>
      <c r="Y497" s="486">
        <v>5.5</v>
      </c>
      <c r="Z497" s="486">
        <v>170</v>
      </c>
      <c r="AA497" s="486">
        <v>0.31</v>
      </c>
      <c r="AB497" s="486"/>
      <c r="AC497" s="486"/>
      <c r="AD497" s="486"/>
      <c r="AE497" s="486"/>
      <c r="AF497" s="486"/>
      <c r="AG497" s="486"/>
      <c r="AH497" s="486"/>
      <c r="AI497" s="486">
        <v>1000</v>
      </c>
      <c r="AJ497" s="486">
        <v>5</v>
      </c>
      <c r="AK497" s="486">
        <v>-0.7</v>
      </c>
      <c r="AL497" s="486">
        <v>3.92</v>
      </c>
      <c r="AM497" s="486">
        <v>1324</v>
      </c>
      <c r="AN497" s="486">
        <v>982</v>
      </c>
      <c r="AO497" s="486">
        <v>40</v>
      </c>
      <c r="AP497" s="486">
        <v>16</v>
      </c>
      <c r="AQ497" s="486">
        <v>1.3</v>
      </c>
      <c r="AR497" s="486">
        <v>243.4</v>
      </c>
      <c r="AS497" s="486">
        <v>1.1679999999999999</v>
      </c>
      <c r="AT497" s="486"/>
      <c r="AU497" s="486"/>
      <c r="AV497" s="486"/>
      <c r="AW497" s="486"/>
      <c r="AX497" s="486"/>
      <c r="AY497" s="486"/>
      <c r="AZ497" s="486"/>
      <c r="BA497" s="486"/>
      <c r="BB497" s="486"/>
      <c r="BC497" s="486"/>
      <c r="BD497" s="486"/>
      <c r="BE497" s="486"/>
      <c r="BF497" s="486"/>
      <c r="BG497" s="486"/>
      <c r="BH497" s="486"/>
      <c r="BI497" s="486"/>
      <c r="BJ497" s="486"/>
      <c r="BK497" s="486"/>
      <c r="BL497" s="486"/>
    </row>
    <row r="498" spans="1:64">
      <c r="A498" s="486" t="s">
        <v>573</v>
      </c>
      <c r="B498" s="486" t="s">
        <v>71</v>
      </c>
      <c r="C498" s="486" t="s">
        <v>202</v>
      </c>
      <c r="D498" s="486" t="s">
        <v>203</v>
      </c>
      <c r="E498" s="486" t="s">
        <v>67</v>
      </c>
      <c r="F498" s="486">
        <v>2010</v>
      </c>
      <c r="G498" s="486">
        <v>2012</v>
      </c>
      <c r="H498" s="486">
        <v>170</v>
      </c>
      <c r="I498" s="486">
        <v>0.1</v>
      </c>
      <c r="J498" s="486"/>
      <c r="K498" s="486"/>
      <c r="L498" s="486" t="s">
        <v>66</v>
      </c>
      <c r="M498" s="486">
        <v>48</v>
      </c>
      <c r="N498" s="486">
        <v>1</v>
      </c>
      <c r="O498" s="486">
        <v>1000</v>
      </c>
      <c r="P498" s="486">
        <v>25</v>
      </c>
      <c r="Q498" s="486">
        <v>23.2</v>
      </c>
      <c r="R498" s="486">
        <v>7.32</v>
      </c>
      <c r="S498" s="486">
        <v>29.2</v>
      </c>
      <c r="T498" s="486">
        <v>7.92</v>
      </c>
      <c r="U498" s="486">
        <v>5.0999999999999996</v>
      </c>
      <c r="V498" s="486"/>
      <c r="W498" s="486">
        <v>-0.43</v>
      </c>
      <c r="X498" s="486">
        <v>800</v>
      </c>
      <c r="Y498" s="486">
        <v>5.5</v>
      </c>
      <c r="Z498" s="486">
        <v>190</v>
      </c>
      <c r="AA498" s="486">
        <v>0.28000000000000003</v>
      </c>
      <c r="AB498" s="486"/>
      <c r="AC498" s="486"/>
      <c r="AD498" s="486"/>
      <c r="AE498" s="486"/>
      <c r="AF498" s="486"/>
      <c r="AG498" s="486"/>
      <c r="AH498" s="486"/>
      <c r="AI498" s="486">
        <v>1000</v>
      </c>
      <c r="AJ498" s="486">
        <v>3</v>
      </c>
      <c r="AK498" s="486">
        <v>-0.7</v>
      </c>
      <c r="AL498" s="486">
        <v>3.92</v>
      </c>
      <c r="AM498" s="486">
        <v>1324</v>
      </c>
      <c r="AN498" s="486">
        <v>982</v>
      </c>
      <c r="AO498" s="486">
        <v>40</v>
      </c>
      <c r="AP498" s="486">
        <v>16</v>
      </c>
      <c r="AQ498" s="486">
        <v>1.3</v>
      </c>
      <c r="AR498" s="486">
        <v>243.4</v>
      </c>
      <c r="AS498" s="486">
        <v>1.1679999999999999</v>
      </c>
      <c r="AT498" s="486"/>
      <c r="AU498" s="486"/>
      <c r="AV498" s="486"/>
      <c r="AW498" s="486"/>
      <c r="AX498" s="486"/>
      <c r="AY498" s="486"/>
      <c r="AZ498" s="486"/>
      <c r="BA498" s="486"/>
      <c r="BB498" s="486"/>
      <c r="BC498" s="486"/>
      <c r="BD498" s="486"/>
      <c r="BE498" s="486"/>
      <c r="BF498" s="486"/>
      <c r="BG498" s="486"/>
      <c r="BH498" s="486"/>
      <c r="BI498" s="486"/>
      <c r="BJ498" s="486"/>
      <c r="BK498" s="486"/>
      <c r="BL498" s="486"/>
    </row>
    <row r="499" spans="1:64">
      <c r="A499" s="486" t="s">
        <v>573</v>
      </c>
      <c r="B499" s="486" t="s">
        <v>71</v>
      </c>
      <c r="C499" s="486" t="s">
        <v>204</v>
      </c>
      <c r="D499" s="486" t="s">
        <v>205</v>
      </c>
      <c r="E499" s="486" t="s">
        <v>67</v>
      </c>
      <c r="F499" s="486">
        <v>2011</v>
      </c>
      <c r="G499" s="486">
        <v>2012</v>
      </c>
      <c r="H499" s="486">
        <v>170</v>
      </c>
      <c r="I499" s="486">
        <v>0.1</v>
      </c>
      <c r="J499" s="486"/>
      <c r="K499" s="486"/>
      <c r="L499" s="486" t="s">
        <v>66</v>
      </c>
      <c r="M499" s="486">
        <v>48</v>
      </c>
      <c r="N499" s="486">
        <v>1</v>
      </c>
      <c r="O499" s="486">
        <v>1000</v>
      </c>
      <c r="P499" s="486">
        <v>25</v>
      </c>
      <c r="Q499" s="486">
        <v>23.2</v>
      </c>
      <c r="R499" s="486">
        <v>7.32</v>
      </c>
      <c r="S499" s="486">
        <v>29.2</v>
      </c>
      <c r="T499" s="486">
        <v>7.92</v>
      </c>
      <c r="U499" s="486">
        <v>6.3</v>
      </c>
      <c r="V499" s="486"/>
      <c r="W499" s="486">
        <v>-0.42</v>
      </c>
      <c r="X499" s="486">
        <v>800</v>
      </c>
      <c r="Y499" s="486">
        <v>5.5</v>
      </c>
      <c r="Z499" s="486">
        <v>190</v>
      </c>
      <c r="AA499" s="486">
        <v>0.28000000000000003</v>
      </c>
      <c r="AB499" s="486"/>
      <c r="AC499" s="486"/>
      <c r="AD499" s="486"/>
      <c r="AE499" s="486"/>
      <c r="AF499" s="486"/>
      <c r="AG499" s="486"/>
      <c r="AH499" s="486"/>
      <c r="AI499" s="486">
        <v>1000</v>
      </c>
      <c r="AJ499" s="486">
        <v>5</v>
      </c>
      <c r="AK499" s="486">
        <v>-0.7</v>
      </c>
      <c r="AL499" s="486">
        <v>3.92</v>
      </c>
      <c r="AM499" s="486">
        <v>1324</v>
      </c>
      <c r="AN499" s="486">
        <v>982</v>
      </c>
      <c r="AO499" s="486">
        <v>40</v>
      </c>
      <c r="AP499" s="486">
        <v>16</v>
      </c>
      <c r="AQ499" s="486">
        <v>1.3</v>
      </c>
      <c r="AR499" s="486">
        <v>243.4</v>
      </c>
      <c r="AS499" s="486">
        <v>1.1679999999999999</v>
      </c>
      <c r="AT499" s="486"/>
      <c r="AU499" s="486"/>
      <c r="AV499" s="486"/>
      <c r="AW499" s="486"/>
      <c r="AX499" s="486"/>
      <c r="AY499" s="486"/>
      <c r="AZ499" s="486"/>
      <c r="BA499" s="486"/>
      <c r="BB499" s="486"/>
      <c r="BC499" s="486"/>
      <c r="BD499" s="486"/>
      <c r="BE499" s="486"/>
      <c r="BF499" s="486"/>
      <c r="BG499" s="486"/>
      <c r="BH499" s="486"/>
      <c r="BI499" s="486"/>
      <c r="BJ499" s="486"/>
      <c r="BK499" s="486"/>
      <c r="BL499" s="486"/>
    </row>
    <row r="500" spans="1:64">
      <c r="A500" s="486" t="s">
        <v>573</v>
      </c>
      <c r="B500" s="486" t="s">
        <v>71</v>
      </c>
      <c r="C500" s="486" t="s">
        <v>206</v>
      </c>
      <c r="D500" s="486" t="s">
        <v>207</v>
      </c>
      <c r="E500" s="486" t="s">
        <v>67</v>
      </c>
      <c r="F500" s="486">
        <v>2010</v>
      </c>
      <c r="G500" s="486">
        <v>2012</v>
      </c>
      <c r="H500" s="486">
        <v>175</v>
      </c>
      <c r="I500" s="486">
        <v>0.1</v>
      </c>
      <c r="J500" s="486"/>
      <c r="K500" s="486"/>
      <c r="L500" s="486" t="s">
        <v>66</v>
      </c>
      <c r="M500" s="486">
        <v>48</v>
      </c>
      <c r="N500" s="486">
        <v>1</v>
      </c>
      <c r="O500" s="486">
        <v>1000</v>
      </c>
      <c r="P500" s="486">
        <v>25</v>
      </c>
      <c r="Q500" s="486">
        <v>23.4</v>
      </c>
      <c r="R500" s="486">
        <v>7.49</v>
      </c>
      <c r="S500" s="486">
        <v>29.3</v>
      </c>
      <c r="T500" s="486">
        <v>8.0399999999999991</v>
      </c>
      <c r="U500" s="486">
        <v>5.2</v>
      </c>
      <c r="V500" s="486"/>
      <c r="W500" s="486">
        <v>-0.43</v>
      </c>
      <c r="X500" s="486">
        <v>900</v>
      </c>
      <c r="Y500" s="486">
        <v>5.5</v>
      </c>
      <c r="Z500" s="486">
        <v>220</v>
      </c>
      <c r="AA500" s="486">
        <v>0.24</v>
      </c>
      <c r="AB500" s="486"/>
      <c r="AC500" s="486"/>
      <c r="AD500" s="486"/>
      <c r="AE500" s="486"/>
      <c r="AF500" s="486"/>
      <c r="AG500" s="486"/>
      <c r="AH500" s="486"/>
      <c r="AI500" s="486">
        <v>1000</v>
      </c>
      <c r="AJ500" s="486">
        <v>3</v>
      </c>
      <c r="AK500" s="486">
        <v>-0.7</v>
      </c>
      <c r="AL500" s="486">
        <v>3.92</v>
      </c>
      <c r="AM500" s="486">
        <v>1324</v>
      </c>
      <c r="AN500" s="486">
        <v>982</v>
      </c>
      <c r="AO500" s="486">
        <v>40</v>
      </c>
      <c r="AP500" s="486">
        <v>16</v>
      </c>
      <c r="AQ500" s="486">
        <v>1.3</v>
      </c>
      <c r="AR500" s="486">
        <v>243.4</v>
      </c>
      <c r="AS500" s="486">
        <v>1.1679999999999999</v>
      </c>
      <c r="AT500" s="486"/>
      <c r="AU500" s="486"/>
      <c r="AV500" s="486"/>
      <c r="AW500" s="486"/>
      <c r="AX500" s="486"/>
      <c r="AY500" s="486"/>
      <c r="AZ500" s="486"/>
      <c r="BA500" s="486"/>
      <c r="BB500" s="486"/>
      <c r="BC500" s="486"/>
      <c r="BD500" s="486"/>
      <c r="BE500" s="486"/>
      <c r="BF500" s="486"/>
      <c r="BG500" s="486"/>
      <c r="BH500" s="486"/>
      <c r="BI500" s="486"/>
      <c r="BJ500" s="486"/>
      <c r="BK500" s="486"/>
      <c r="BL500" s="486"/>
    </row>
    <row r="501" spans="1:64">
      <c r="A501" s="486" t="s">
        <v>573</v>
      </c>
      <c r="B501" s="486" t="s">
        <v>71</v>
      </c>
      <c r="C501" s="486" t="s">
        <v>208</v>
      </c>
      <c r="D501" s="486" t="s">
        <v>209</v>
      </c>
      <c r="E501" s="486" t="s">
        <v>67</v>
      </c>
      <c r="F501" s="486">
        <v>2011</v>
      </c>
      <c r="G501" s="486">
        <v>2012</v>
      </c>
      <c r="H501" s="486">
        <v>175</v>
      </c>
      <c r="I501" s="486">
        <v>0.1</v>
      </c>
      <c r="J501" s="486"/>
      <c r="K501" s="486"/>
      <c r="L501" s="486" t="s">
        <v>66</v>
      </c>
      <c r="M501" s="486">
        <v>48</v>
      </c>
      <c r="N501" s="486">
        <v>1</v>
      </c>
      <c r="O501" s="486">
        <v>1000</v>
      </c>
      <c r="P501" s="486">
        <v>25</v>
      </c>
      <c r="Q501" s="486">
        <v>23.4</v>
      </c>
      <c r="R501" s="486">
        <v>7.49</v>
      </c>
      <c r="S501" s="486">
        <v>29.3</v>
      </c>
      <c r="T501" s="486">
        <v>8.0399999999999991</v>
      </c>
      <c r="U501" s="486">
        <v>6.4</v>
      </c>
      <c r="V501" s="486"/>
      <c r="W501" s="486">
        <v>-0.42</v>
      </c>
      <c r="X501" s="486">
        <v>900</v>
      </c>
      <c r="Y501" s="486">
        <v>5.5</v>
      </c>
      <c r="Z501" s="486">
        <v>220</v>
      </c>
      <c r="AA501" s="486">
        <v>0.24</v>
      </c>
      <c r="AB501" s="486"/>
      <c r="AC501" s="486"/>
      <c r="AD501" s="486"/>
      <c r="AE501" s="486"/>
      <c r="AF501" s="486"/>
      <c r="AG501" s="486"/>
      <c r="AH501" s="486"/>
      <c r="AI501" s="486">
        <v>1000</v>
      </c>
      <c r="AJ501" s="486">
        <v>5</v>
      </c>
      <c r="AK501" s="486">
        <v>-0.7</v>
      </c>
      <c r="AL501" s="486">
        <v>3.92</v>
      </c>
      <c r="AM501" s="486">
        <v>1324</v>
      </c>
      <c r="AN501" s="486">
        <v>982</v>
      </c>
      <c r="AO501" s="486">
        <v>40</v>
      </c>
      <c r="AP501" s="486">
        <v>16</v>
      </c>
      <c r="AQ501" s="486">
        <v>1.3</v>
      </c>
      <c r="AR501" s="486">
        <v>243.4</v>
      </c>
      <c r="AS501" s="486">
        <v>1.1679999999999999</v>
      </c>
      <c r="AT501" s="486"/>
      <c r="AU501" s="486"/>
      <c r="AV501" s="486"/>
      <c r="AW501" s="486"/>
      <c r="AX501" s="486"/>
      <c r="AY501" s="486"/>
      <c r="AZ501" s="486"/>
      <c r="BA501" s="486"/>
      <c r="BB501" s="486"/>
      <c r="BC501" s="486"/>
      <c r="BD501" s="486"/>
      <c r="BE501" s="486"/>
      <c r="BF501" s="486"/>
      <c r="BG501" s="486"/>
      <c r="BH501" s="486"/>
      <c r="BI501" s="486"/>
      <c r="BJ501" s="486"/>
      <c r="BK501" s="486"/>
      <c r="BL501" s="486"/>
    </row>
    <row r="502" spans="1:64">
      <c r="A502" s="486" t="s">
        <v>573</v>
      </c>
      <c r="B502" s="486" t="s">
        <v>71</v>
      </c>
      <c r="C502" s="486" t="s">
        <v>210</v>
      </c>
      <c r="D502" s="486" t="s">
        <v>211</v>
      </c>
      <c r="E502" s="486" t="s">
        <v>67</v>
      </c>
      <c r="F502" s="486">
        <v>2010</v>
      </c>
      <c r="G502" s="486">
        <v>2012</v>
      </c>
      <c r="H502" s="486">
        <v>180</v>
      </c>
      <c r="I502" s="486">
        <v>0.1</v>
      </c>
      <c r="J502" s="486"/>
      <c r="K502" s="486"/>
      <c r="L502" s="486" t="s">
        <v>66</v>
      </c>
      <c r="M502" s="486">
        <v>48</v>
      </c>
      <c r="N502" s="486">
        <v>1</v>
      </c>
      <c r="O502" s="486">
        <v>1000</v>
      </c>
      <c r="P502" s="486">
        <v>25</v>
      </c>
      <c r="Q502" s="486">
        <v>23.5</v>
      </c>
      <c r="R502" s="486">
        <v>7.65</v>
      </c>
      <c r="S502" s="486">
        <v>29.4</v>
      </c>
      <c r="T502" s="486">
        <v>8.19</v>
      </c>
      <c r="U502" s="486">
        <v>5.3</v>
      </c>
      <c r="V502" s="486"/>
      <c r="W502" s="486">
        <v>-0.43</v>
      </c>
      <c r="X502" s="486">
        <v>900</v>
      </c>
      <c r="Y502" s="486">
        <v>5.5</v>
      </c>
      <c r="Z502" s="486">
        <v>220</v>
      </c>
      <c r="AA502" s="486">
        <v>0.23</v>
      </c>
      <c r="AB502" s="486"/>
      <c r="AC502" s="486"/>
      <c r="AD502" s="486"/>
      <c r="AE502" s="486"/>
      <c r="AF502" s="486"/>
      <c r="AG502" s="486"/>
      <c r="AH502" s="486"/>
      <c r="AI502" s="486">
        <v>1000</v>
      </c>
      <c r="AJ502" s="486">
        <v>3</v>
      </c>
      <c r="AK502" s="486">
        <v>-0.7</v>
      </c>
      <c r="AL502" s="486">
        <v>3.92</v>
      </c>
      <c r="AM502" s="486">
        <v>1324</v>
      </c>
      <c r="AN502" s="486">
        <v>982</v>
      </c>
      <c r="AO502" s="486">
        <v>40</v>
      </c>
      <c r="AP502" s="486">
        <v>16</v>
      </c>
      <c r="AQ502" s="486">
        <v>1.3</v>
      </c>
      <c r="AR502" s="486">
        <v>243.4</v>
      </c>
      <c r="AS502" s="486">
        <v>1.1679999999999999</v>
      </c>
      <c r="AT502" s="486"/>
      <c r="AU502" s="486"/>
      <c r="AV502" s="486"/>
      <c r="AW502" s="486"/>
      <c r="AX502" s="486"/>
      <c r="AY502" s="486"/>
      <c r="AZ502" s="486"/>
      <c r="BA502" s="486"/>
      <c r="BB502" s="486"/>
      <c r="BC502" s="486"/>
      <c r="BD502" s="486"/>
      <c r="BE502" s="486"/>
      <c r="BF502" s="486"/>
      <c r="BG502" s="486"/>
      <c r="BH502" s="486"/>
      <c r="BI502" s="486"/>
      <c r="BJ502" s="486"/>
      <c r="BK502" s="486"/>
      <c r="BL502" s="486"/>
    </row>
    <row r="503" spans="1:64">
      <c r="A503" s="486" t="s">
        <v>573</v>
      </c>
      <c r="B503" s="486" t="s">
        <v>71</v>
      </c>
      <c r="C503" s="486" t="s">
        <v>212</v>
      </c>
      <c r="D503" s="486" t="s">
        <v>213</v>
      </c>
      <c r="E503" s="486" t="s">
        <v>67</v>
      </c>
      <c r="F503" s="486">
        <v>2011</v>
      </c>
      <c r="G503" s="486">
        <v>2012</v>
      </c>
      <c r="H503" s="486">
        <v>180</v>
      </c>
      <c r="I503" s="486">
        <v>0.1</v>
      </c>
      <c r="J503" s="486"/>
      <c r="K503" s="486"/>
      <c r="L503" s="486" t="s">
        <v>66</v>
      </c>
      <c r="M503" s="486">
        <v>48</v>
      </c>
      <c r="N503" s="486">
        <v>1</v>
      </c>
      <c r="O503" s="486">
        <v>1000</v>
      </c>
      <c r="P503" s="486">
        <v>25</v>
      </c>
      <c r="Q503" s="486">
        <v>23.5</v>
      </c>
      <c r="R503" s="486">
        <v>7.65</v>
      </c>
      <c r="S503" s="486">
        <v>29.4</v>
      </c>
      <c r="T503" s="486">
        <v>8.19</v>
      </c>
      <c r="U503" s="486">
        <v>6.6</v>
      </c>
      <c r="V503" s="486"/>
      <c r="W503" s="486">
        <v>-0.42</v>
      </c>
      <c r="X503" s="486">
        <v>900</v>
      </c>
      <c r="Y503" s="486">
        <v>5.5</v>
      </c>
      <c r="Z503" s="486">
        <v>220</v>
      </c>
      <c r="AA503" s="486">
        <v>0.23</v>
      </c>
      <c r="AB503" s="486"/>
      <c r="AC503" s="486"/>
      <c r="AD503" s="486"/>
      <c r="AE503" s="486"/>
      <c r="AF503" s="486"/>
      <c r="AG503" s="486"/>
      <c r="AH503" s="486"/>
      <c r="AI503" s="486">
        <v>1000</v>
      </c>
      <c r="AJ503" s="486">
        <v>5</v>
      </c>
      <c r="AK503" s="486">
        <v>-0.7</v>
      </c>
      <c r="AL503" s="486">
        <v>3.92</v>
      </c>
      <c r="AM503" s="486">
        <v>1324</v>
      </c>
      <c r="AN503" s="486">
        <v>982</v>
      </c>
      <c r="AO503" s="486">
        <v>40</v>
      </c>
      <c r="AP503" s="486">
        <v>16</v>
      </c>
      <c r="AQ503" s="486">
        <v>1.3</v>
      </c>
      <c r="AR503" s="486">
        <v>243.4</v>
      </c>
      <c r="AS503" s="486">
        <v>1.1679999999999999</v>
      </c>
      <c r="AT503" s="486"/>
      <c r="AU503" s="486"/>
      <c r="AV503" s="486"/>
      <c r="AW503" s="486"/>
      <c r="AX503" s="486"/>
      <c r="AY503" s="486"/>
      <c r="AZ503" s="486"/>
      <c r="BA503" s="486"/>
      <c r="BB503" s="486"/>
      <c r="BC503" s="486"/>
      <c r="BD503" s="486"/>
      <c r="BE503" s="486"/>
      <c r="BF503" s="486"/>
      <c r="BG503" s="486"/>
      <c r="BH503" s="486"/>
      <c r="BI503" s="486"/>
      <c r="BJ503" s="486"/>
      <c r="BK503" s="486"/>
      <c r="BL503" s="486"/>
    </row>
    <row r="504" spans="1:64">
      <c r="A504" s="486" t="s">
        <v>573</v>
      </c>
      <c r="B504" s="486" t="s">
        <v>71</v>
      </c>
      <c r="C504" s="486" t="s">
        <v>216</v>
      </c>
      <c r="D504" s="486" t="s">
        <v>217</v>
      </c>
      <c r="E504" s="486" t="s">
        <v>67</v>
      </c>
      <c r="F504" s="486">
        <v>2010</v>
      </c>
      <c r="G504" s="486">
        <v>2012</v>
      </c>
      <c r="H504" s="486">
        <v>185</v>
      </c>
      <c r="I504" s="486">
        <v>0.1</v>
      </c>
      <c r="J504" s="486"/>
      <c r="K504" s="486"/>
      <c r="L504" s="486" t="s">
        <v>66</v>
      </c>
      <c r="M504" s="486">
        <v>60</v>
      </c>
      <c r="N504" s="486">
        <v>1</v>
      </c>
      <c r="O504" s="486">
        <v>1000</v>
      </c>
      <c r="P504" s="486">
        <v>25</v>
      </c>
      <c r="Q504" s="486">
        <v>28.5</v>
      </c>
      <c r="R504" s="486">
        <v>6.49</v>
      </c>
      <c r="S504" s="486">
        <v>35.9</v>
      </c>
      <c r="T504" s="486">
        <v>7.27</v>
      </c>
      <c r="U504" s="486">
        <v>5.8</v>
      </c>
      <c r="V504" s="486"/>
      <c r="W504" s="486">
        <v>-0.42</v>
      </c>
      <c r="X504" s="486">
        <v>700</v>
      </c>
      <c r="Y504" s="486">
        <v>5.5</v>
      </c>
      <c r="Z504" s="486">
        <v>180</v>
      </c>
      <c r="AA504" s="486">
        <v>0.46</v>
      </c>
      <c r="AB504" s="486"/>
      <c r="AC504" s="486"/>
      <c r="AD504" s="486"/>
      <c r="AE504" s="486"/>
      <c r="AF504" s="486"/>
      <c r="AG504" s="486"/>
      <c r="AH504" s="486"/>
      <c r="AI504" s="486">
        <v>1000</v>
      </c>
      <c r="AJ504" s="486">
        <v>5</v>
      </c>
      <c r="AK504" s="486">
        <v>-0.7</v>
      </c>
      <c r="AL504" s="486">
        <v>3.92</v>
      </c>
      <c r="AM504" s="486">
        <v>1638</v>
      </c>
      <c r="AN504" s="486">
        <v>982</v>
      </c>
      <c r="AO504" s="486">
        <v>40</v>
      </c>
      <c r="AP504" s="486">
        <v>19.2</v>
      </c>
      <c r="AQ504" s="486">
        <v>1.609</v>
      </c>
      <c r="AR504" s="486">
        <v>243.4</v>
      </c>
      <c r="AS504" s="486">
        <v>1.46</v>
      </c>
      <c r="AT504" s="486"/>
      <c r="AU504" s="486"/>
      <c r="AV504" s="486"/>
      <c r="AW504" s="486"/>
      <c r="AX504" s="486"/>
      <c r="AY504" s="486"/>
      <c r="AZ504" s="486"/>
      <c r="BA504" s="486"/>
      <c r="BB504" s="486"/>
      <c r="BC504" s="486"/>
      <c r="BD504" s="486"/>
      <c r="BE504" s="486"/>
      <c r="BF504" s="486"/>
      <c r="BG504" s="486"/>
      <c r="BH504" s="486"/>
      <c r="BI504" s="486"/>
      <c r="BJ504" s="486"/>
      <c r="BK504" s="486"/>
      <c r="BL504" s="486"/>
    </row>
    <row r="505" spans="1:64">
      <c r="A505" s="486" t="s">
        <v>573</v>
      </c>
      <c r="B505" s="486" t="s">
        <v>71</v>
      </c>
      <c r="C505" s="486" t="s">
        <v>218</v>
      </c>
      <c r="D505" s="486" t="s">
        <v>219</v>
      </c>
      <c r="E505" s="486" t="s">
        <v>67</v>
      </c>
      <c r="F505" s="486">
        <v>2011</v>
      </c>
      <c r="G505" s="486">
        <v>2012</v>
      </c>
      <c r="H505" s="486">
        <v>185</v>
      </c>
      <c r="I505" s="486">
        <v>0.1</v>
      </c>
      <c r="J505" s="486"/>
      <c r="K505" s="486"/>
      <c r="L505" s="486" t="s">
        <v>66</v>
      </c>
      <c r="M505" s="486">
        <v>48</v>
      </c>
      <c r="N505" s="486">
        <v>1</v>
      </c>
      <c r="O505" s="486">
        <v>1000</v>
      </c>
      <c r="P505" s="486">
        <v>25</v>
      </c>
      <c r="Q505" s="486">
        <v>23.7</v>
      </c>
      <c r="R505" s="486">
        <v>7.82</v>
      </c>
      <c r="S505" s="486">
        <v>29.4</v>
      </c>
      <c r="T505" s="486">
        <v>8.39</v>
      </c>
      <c r="U505" s="486">
        <v>6.7</v>
      </c>
      <c r="V505" s="486"/>
      <c r="W505" s="486">
        <v>-0.42</v>
      </c>
      <c r="X505" s="486">
        <v>800</v>
      </c>
      <c r="Y505" s="486">
        <v>5.5</v>
      </c>
      <c r="Z505" s="486">
        <v>200</v>
      </c>
      <c r="AA505" s="486">
        <v>0.2</v>
      </c>
      <c r="AB505" s="486"/>
      <c r="AC505" s="486"/>
      <c r="AD505" s="486"/>
      <c r="AE505" s="486"/>
      <c r="AF505" s="486"/>
      <c r="AG505" s="486"/>
      <c r="AH505" s="486"/>
      <c r="AI505" s="486">
        <v>1000</v>
      </c>
      <c r="AJ505" s="486">
        <v>5</v>
      </c>
      <c r="AK505" s="486">
        <v>-0.7</v>
      </c>
      <c r="AL505" s="486">
        <v>3.92</v>
      </c>
      <c r="AM505" s="486">
        <v>1324</v>
      </c>
      <c r="AN505" s="486">
        <v>982</v>
      </c>
      <c r="AO505" s="486">
        <v>40</v>
      </c>
      <c r="AP505" s="486">
        <v>16</v>
      </c>
      <c r="AQ505" s="486">
        <v>1.3</v>
      </c>
      <c r="AR505" s="486">
        <v>243.4</v>
      </c>
      <c r="AS505" s="486">
        <v>1.1679999999999999</v>
      </c>
      <c r="AT505" s="486"/>
      <c r="AU505" s="486"/>
      <c r="AV505" s="486"/>
      <c r="AW505" s="486"/>
      <c r="AX505" s="486"/>
      <c r="AY505" s="486"/>
      <c r="AZ505" s="486"/>
      <c r="BA505" s="486"/>
      <c r="BB505" s="486"/>
      <c r="BC505" s="486"/>
      <c r="BD505" s="486"/>
      <c r="BE505" s="486"/>
      <c r="BF505" s="486"/>
      <c r="BG505" s="486"/>
      <c r="BH505" s="486"/>
      <c r="BI505" s="486"/>
      <c r="BJ505" s="486"/>
      <c r="BK505" s="486"/>
      <c r="BL505" s="486"/>
    </row>
    <row r="506" spans="1:64">
      <c r="A506" s="486" t="s">
        <v>573</v>
      </c>
      <c r="B506" s="486" t="s">
        <v>71</v>
      </c>
      <c r="C506" s="486" t="s">
        <v>220</v>
      </c>
      <c r="D506" s="486" t="s">
        <v>221</v>
      </c>
      <c r="E506" s="486" t="s">
        <v>67</v>
      </c>
      <c r="F506" s="486">
        <v>2010</v>
      </c>
      <c r="G506" s="486">
        <v>2012</v>
      </c>
      <c r="H506" s="486">
        <v>190</v>
      </c>
      <c r="I506" s="486">
        <v>0.1</v>
      </c>
      <c r="J506" s="486"/>
      <c r="K506" s="486"/>
      <c r="L506" s="486" t="s">
        <v>66</v>
      </c>
      <c r="M506" s="486">
        <v>48</v>
      </c>
      <c r="N506" s="486">
        <v>1</v>
      </c>
      <c r="O506" s="486">
        <v>1000</v>
      </c>
      <c r="P506" s="486">
        <v>25</v>
      </c>
      <c r="Q506" s="486">
        <v>23.9</v>
      </c>
      <c r="R506" s="486">
        <v>7.95</v>
      </c>
      <c r="S506" s="486">
        <v>29.6</v>
      </c>
      <c r="T506" s="486">
        <v>8.5</v>
      </c>
      <c r="U506" s="486">
        <v>5.5</v>
      </c>
      <c r="V506" s="486"/>
      <c r="W506" s="486">
        <v>-0.43</v>
      </c>
      <c r="X506" s="486">
        <v>900</v>
      </c>
      <c r="Y506" s="486">
        <v>5.5</v>
      </c>
      <c r="Z506" s="486">
        <v>220</v>
      </c>
      <c r="AA506" s="486">
        <v>0.19</v>
      </c>
      <c r="AB506" s="486"/>
      <c r="AC506" s="486"/>
      <c r="AD506" s="486"/>
      <c r="AE506" s="486"/>
      <c r="AF506" s="486"/>
      <c r="AG506" s="486"/>
      <c r="AH506" s="486"/>
      <c r="AI506" s="486">
        <v>1000</v>
      </c>
      <c r="AJ506" s="486">
        <v>3</v>
      </c>
      <c r="AK506" s="486">
        <v>-0.7</v>
      </c>
      <c r="AL506" s="486">
        <v>3.92</v>
      </c>
      <c r="AM506" s="486">
        <v>1324</v>
      </c>
      <c r="AN506" s="486">
        <v>982</v>
      </c>
      <c r="AO506" s="486">
        <v>40</v>
      </c>
      <c r="AP506" s="486">
        <v>16</v>
      </c>
      <c r="AQ506" s="486">
        <v>1.3</v>
      </c>
      <c r="AR506" s="486">
        <v>243.4</v>
      </c>
      <c r="AS506" s="486">
        <v>1.1679999999999999</v>
      </c>
      <c r="AT506" s="486"/>
      <c r="AU506" s="486"/>
      <c r="AV506" s="486"/>
      <c r="AW506" s="486"/>
      <c r="AX506" s="486"/>
      <c r="AY506" s="486"/>
      <c r="AZ506" s="486"/>
      <c r="BA506" s="486"/>
      <c r="BB506" s="486"/>
      <c r="BC506" s="486"/>
      <c r="BD506" s="486"/>
      <c r="BE506" s="486"/>
      <c r="BF506" s="486"/>
      <c r="BG506" s="486"/>
      <c r="BH506" s="486"/>
      <c r="BI506" s="486"/>
      <c r="BJ506" s="486"/>
      <c r="BK506" s="486"/>
      <c r="BL506" s="486"/>
    </row>
    <row r="507" spans="1:64">
      <c r="A507" s="486" t="s">
        <v>573</v>
      </c>
      <c r="B507" s="486" t="s">
        <v>71</v>
      </c>
      <c r="C507" s="486" t="s">
        <v>222</v>
      </c>
      <c r="D507" s="486" t="s">
        <v>223</v>
      </c>
      <c r="E507" s="486" t="s">
        <v>67</v>
      </c>
      <c r="F507" s="486">
        <v>2011</v>
      </c>
      <c r="G507" s="486">
        <v>2012</v>
      </c>
      <c r="H507" s="486">
        <v>190</v>
      </c>
      <c r="I507" s="486">
        <v>0.1</v>
      </c>
      <c r="J507" s="486"/>
      <c r="K507" s="486"/>
      <c r="L507" s="486" t="s">
        <v>66</v>
      </c>
      <c r="M507" s="486">
        <v>48</v>
      </c>
      <c r="N507" s="486">
        <v>1</v>
      </c>
      <c r="O507" s="486">
        <v>1000</v>
      </c>
      <c r="P507" s="486">
        <v>25</v>
      </c>
      <c r="Q507" s="486">
        <v>23.9</v>
      </c>
      <c r="R507" s="486">
        <v>7.95</v>
      </c>
      <c r="S507" s="486">
        <v>29.6</v>
      </c>
      <c r="T507" s="486">
        <v>8.5</v>
      </c>
      <c r="U507" s="486">
        <v>6.8</v>
      </c>
      <c r="V507" s="486"/>
      <c r="W507" s="486">
        <v>-0.42</v>
      </c>
      <c r="X507" s="486">
        <v>900</v>
      </c>
      <c r="Y507" s="486">
        <v>5.5</v>
      </c>
      <c r="Z507" s="486">
        <v>220</v>
      </c>
      <c r="AA507" s="486">
        <v>0.19</v>
      </c>
      <c r="AB507" s="486"/>
      <c r="AC507" s="486"/>
      <c r="AD507" s="486"/>
      <c r="AE507" s="486"/>
      <c r="AF507" s="486"/>
      <c r="AG507" s="486"/>
      <c r="AH507" s="486"/>
      <c r="AI507" s="486">
        <v>1000</v>
      </c>
      <c r="AJ507" s="486">
        <v>5</v>
      </c>
      <c r="AK507" s="486">
        <v>-0.7</v>
      </c>
      <c r="AL507" s="486">
        <v>3.92</v>
      </c>
      <c r="AM507" s="486">
        <v>1324</v>
      </c>
      <c r="AN507" s="486">
        <v>982</v>
      </c>
      <c r="AO507" s="486">
        <v>40</v>
      </c>
      <c r="AP507" s="486">
        <v>16</v>
      </c>
      <c r="AQ507" s="486">
        <v>1.3</v>
      </c>
      <c r="AR507" s="486">
        <v>243.4</v>
      </c>
      <c r="AS507" s="486">
        <v>1.1679999999999999</v>
      </c>
      <c r="AT507" s="486"/>
      <c r="AU507" s="486"/>
      <c r="AV507" s="486"/>
      <c r="AW507" s="486"/>
      <c r="AX507" s="486"/>
      <c r="AY507" s="486"/>
      <c r="AZ507" s="486"/>
      <c r="BA507" s="486"/>
      <c r="BB507" s="486"/>
      <c r="BC507" s="486"/>
      <c r="BD507" s="486"/>
      <c r="BE507" s="486"/>
      <c r="BF507" s="486"/>
      <c r="BG507" s="486"/>
      <c r="BH507" s="486"/>
      <c r="BI507" s="486"/>
      <c r="BJ507" s="486"/>
      <c r="BK507" s="486"/>
      <c r="BL507" s="486"/>
    </row>
    <row r="508" spans="1:64">
      <c r="A508" s="486" t="s">
        <v>573</v>
      </c>
      <c r="B508" s="486" t="s">
        <v>71</v>
      </c>
      <c r="C508" s="486" t="s">
        <v>224</v>
      </c>
      <c r="D508" s="486" t="s">
        <v>225</v>
      </c>
      <c r="E508" s="486" t="s">
        <v>453</v>
      </c>
      <c r="F508" s="486">
        <v>2011</v>
      </c>
      <c r="G508" s="486"/>
      <c r="H508" s="486">
        <v>195</v>
      </c>
      <c r="I508" s="486">
        <v>0.1</v>
      </c>
      <c r="J508" s="486"/>
      <c r="K508" s="486"/>
      <c r="L508" s="486" t="s">
        <v>66</v>
      </c>
      <c r="M508" s="486">
        <v>48</v>
      </c>
      <c r="N508" s="486">
        <v>1</v>
      </c>
      <c r="O508" s="486">
        <v>1000</v>
      </c>
      <c r="P508" s="486">
        <v>25</v>
      </c>
      <c r="Q508" s="486">
        <v>24</v>
      </c>
      <c r="R508" s="486">
        <v>8.1300000000000008</v>
      </c>
      <c r="S508" s="486">
        <v>29.6</v>
      </c>
      <c r="T508" s="486">
        <v>8.69</v>
      </c>
      <c r="U508" s="486">
        <v>5.0999999999999996</v>
      </c>
      <c r="V508" s="486"/>
      <c r="W508" s="486">
        <v>-0.43</v>
      </c>
      <c r="X508" s="486">
        <v>1000</v>
      </c>
      <c r="Y508" s="486">
        <v>5.5</v>
      </c>
      <c r="Z508" s="486">
        <v>220</v>
      </c>
      <c r="AA508" s="486">
        <v>0.18</v>
      </c>
      <c r="AB508" s="486"/>
      <c r="AC508" s="486"/>
      <c r="AD508" s="486"/>
      <c r="AE508" s="486"/>
      <c r="AF508" s="486"/>
      <c r="AG508" s="486"/>
      <c r="AH508" s="486"/>
      <c r="AI508" s="486">
        <v>1000</v>
      </c>
      <c r="AJ508" s="486">
        <v>3</v>
      </c>
      <c r="AK508" s="486">
        <v>-0.7</v>
      </c>
      <c r="AL508" s="486"/>
      <c r="AM508" s="486">
        <v>1324</v>
      </c>
      <c r="AN508" s="486">
        <v>984</v>
      </c>
      <c r="AO508" s="486">
        <v>40</v>
      </c>
      <c r="AP508" s="486">
        <v>15.3</v>
      </c>
      <c r="AQ508" s="486">
        <v>1.3</v>
      </c>
      <c r="AR508" s="486">
        <v>243.4</v>
      </c>
      <c r="AS508" s="486">
        <v>1.1679999999999999</v>
      </c>
      <c r="AT508" s="486"/>
      <c r="AU508" s="486"/>
      <c r="AV508" s="486"/>
      <c r="AW508" s="486"/>
      <c r="AX508" s="486"/>
      <c r="AY508" s="486"/>
      <c r="AZ508" s="486"/>
      <c r="BA508" s="486"/>
      <c r="BB508" s="486"/>
      <c r="BC508" s="486"/>
      <c r="BD508" s="486"/>
      <c r="BE508" s="486"/>
      <c r="BF508" s="486"/>
      <c r="BG508" s="486"/>
      <c r="BH508" s="486"/>
      <c r="BI508" s="486"/>
      <c r="BJ508" s="486"/>
      <c r="BK508" s="486"/>
      <c r="BL508" s="486"/>
    </row>
    <row r="509" spans="1:64">
      <c r="A509" s="486" t="s">
        <v>573</v>
      </c>
      <c r="B509" s="486" t="s">
        <v>71</v>
      </c>
      <c r="C509" s="486" t="s">
        <v>226</v>
      </c>
      <c r="D509" s="486" t="s">
        <v>227</v>
      </c>
      <c r="E509" s="486" t="s">
        <v>69</v>
      </c>
      <c r="F509" s="486">
        <v>2012</v>
      </c>
      <c r="G509" s="486">
        <v>2012</v>
      </c>
      <c r="H509" s="486">
        <v>195</v>
      </c>
      <c r="I509" s="486">
        <v>0.1</v>
      </c>
      <c r="J509" s="486"/>
      <c r="K509" s="486"/>
      <c r="L509" s="486" t="s">
        <v>66</v>
      </c>
      <c r="M509" s="486">
        <v>48</v>
      </c>
      <c r="N509" s="486">
        <v>1</v>
      </c>
      <c r="O509" s="486">
        <v>1000</v>
      </c>
      <c r="P509" s="486">
        <v>25</v>
      </c>
      <c r="Q509" s="486">
        <v>24</v>
      </c>
      <c r="R509" s="486">
        <v>8.1300000000000008</v>
      </c>
      <c r="S509" s="486">
        <v>29.6</v>
      </c>
      <c r="T509" s="486">
        <v>8.69</v>
      </c>
      <c r="U509" s="486">
        <v>5.0999999999999996</v>
      </c>
      <c r="V509" s="486"/>
      <c r="W509" s="486">
        <v>-0.43</v>
      </c>
      <c r="X509" s="486">
        <v>1000</v>
      </c>
      <c r="Y509" s="486">
        <v>5.5</v>
      </c>
      <c r="Z509" s="486">
        <v>220</v>
      </c>
      <c r="AA509" s="486">
        <v>0.18</v>
      </c>
      <c r="AB509" s="486"/>
      <c r="AC509" s="486"/>
      <c r="AD509" s="486"/>
      <c r="AE509" s="486"/>
      <c r="AF509" s="486"/>
      <c r="AG509" s="486"/>
      <c r="AH509" s="486"/>
      <c r="AI509" s="486">
        <v>1000</v>
      </c>
      <c r="AJ509" s="486">
        <v>3</v>
      </c>
      <c r="AK509" s="486">
        <v>-0.7</v>
      </c>
      <c r="AL509" s="486">
        <v>10.27</v>
      </c>
      <c r="AM509" s="486">
        <v>1324</v>
      </c>
      <c r="AN509" s="486">
        <v>982</v>
      </c>
      <c r="AO509" s="486">
        <v>40</v>
      </c>
      <c r="AP509" s="486">
        <v>16</v>
      </c>
      <c r="AQ509" s="486">
        <v>1.3</v>
      </c>
      <c r="AR509" s="486">
        <v>243.4</v>
      </c>
      <c r="AS509" s="486">
        <v>1.1679999999999999</v>
      </c>
      <c r="AT509" s="486"/>
      <c r="AU509" s="486"/>
      <c r="AV509" s="486"/>
      <c r="AW509" s="486"/>
      <c r="AX509" s="486"/>
      <c r="AY509" s="486"/>
      <c r="AZ509" s="486"/>
      <c r="BA509" s="486"/>
      <c r="BB509" s="486"/>
      <c r="BC509" s="486"/>
      <c r="BD509" s="486"/>
      <c r="BE509" s="486"/>
      <c r="BF509" s="486"/>
      <c r="BG509" s="486"/>
      <c r="BH509" s="486"/>
      <c r="BI509" s="486"/>
      <c r="BJ509" s="486"/>
      <c r="BK509" s="486"/>
      <c r="BL509" s="486"/>
    </row>
    <row r="510" spans="1:64">
      <c r="A510" s="486" t="s">
        <v>573</v>
      </c>
      <c r="B510" s="486" t="s">
        <v>71</v>
      </c>
      <c r="C510" s="486" t="s">
        <v>228</v>
      </c>
      <c r="D510" s="486" t="s">
        <v>229</v>
      </c>
      <c r="E510" s="486" t="s">
        <v>453</v>
      </c>
      <c r="F510" s="486">
        <v>2011</v>
      </c>
      <c r="G510" s="486"/>
      <c r="H510" s="486">
        <v>200</v>
      </c>
      <c r="I510" s="486">
        <v>0.1</v>
      </c>
      <c r="J510" s="486"/>
      <c r="K510" s="486"/>
      <c r="L510" s="486" t="s">
        <v>66</v>
      </c>
      <c r="M510" s="486">
        <v>48</v>
      </c>
      <c r="N510" s="486">
        <v>1</v>
      </c>
      <c r="O510" s="486">
        <v>1000</v>
      </c>
      <c r="P510" s="486">
        <v>25</v>
      </c>
      <c r="Q510" s="486">
        <v>24.1</v>
      </c>
      <c r="R510" s="486">
        <v>8.3000000000000007</v>
      </c>
      <c r="S510" s="486">
        <v>29.8</v>
      </c>
      <c r="T510" s="486">
        <v>8.8699999999999992</v>
      </c>
      <c r="U510" s="486">
        <v>5.3</v>
      </c>
      <c r="V510" s="486"/>
      <c r="W510" s="486">
        <v>-0.43</v>
      </c>
      <c r="X510" s="486">
        <v>1000</v>
      </c>
      <c r="Y510" s="486">
        <v>5.5</v>
      </c>
      <c r="Z510" s="486">
        <v>220</v>
      </c>
      <c r="AA510" s="486">
        <v>0.18</v>
      </c>
      <c r="AB510" s="486"/>
      <c r="AC510" s="486"/>
      <c r="AD510" s="486"/>
      <c r="AE510" s="486"/>
      <c r="AF510" s="486"/>
      <c r="AG510" s="486"/>
      <c r="AH510" s="486"/>
      <c r="AI510" s="486">
        <v>1000</v>
      </c>
      <c r="AJ510" s="486">
        <v>3</v>
      </c>
      <c r="AK510" s="486">
        <v>-0.7</v>
      </c>
      <c r="AL510" s="486"/>
      <c r="AM510" s="486">
        <v>1324</v>
      </c>
      <c r="AN510" s="486">
        <v>984</v>
      </c>
      <c r="AO510" s="486">
        <v>40</v>
      </c>
      <c r="AP510" s="486">
        <v>15.3</v>
      </c>
      <c r="AQ510" s="486">
        <v>1.3</v>
      </c>
      <c r="AR510" s="486">
        <v>243.4</v>
      </c>
      <c r="AS510" s="486">
        <v>1.1679999999999999</v>
      </c>
      <c r="AT510" s="486"/>
      <c r="AU510" s="486"/>
      <c r="AV510" s="486"/>
      <c r="AW510" s="486"/>
      <c r="AX510" s="486"/>
      <c r="AY510" s="486"/>
      <c r="AZ510" s="486"/>
      <c r="BA510" s="486"/>
      <c r="BB510" s="486"/>
      <c r="BC510" s="486"/>
      <c r="BD510" s="486"/>
      <c r="BE510" s="486"/>
      <c r="BF510" s="486"/>
      <c r="BG510" s="486"/>
      <c r="BH510" s="486"/>
      <c r="BI510" s="486"/>
      <c r="BJ510" s="486"/>
      <c r="BK510" s="486"/>
      <c r="BL510" s="486"/>
    </row>
    <row r="511" spans="1:64">
      <c r="A511" s="486" t="s">
        <v>573</v>
      </c>
      <c r="B511" s="486" t="s">
        <v>71</v>
      </c>
      <c r="C511" s="486" t="s">
        <v>230</v>
      </c>
      <c r="D511" s="486" t="s">
        <v>231</v>
      </c>
      <c r="E511" s="486" t="s">
        <v>67</v>
      </c>
      <c r="F511" s="486">
        <v>2011</v>
      </c>
      <c r="G511" s="486">
        <v>2012</v>
      </c>
      <c r="H511" s="486">
        <v>200</v>
      </c>
      <c r="I511" s="486">
        <v>0.1</v>
      </c>
      <c r="J511" s="486"/>
      <c r="K511" s="486"/>
      <c r="L511" s="486" t="s">
        <v>66</v>
      </c>
      <c r="M511" s="486">
        <v>60</v>
      </c>
      <c r="N511" s="486">
        <v>1</v>
      </c>
      <c r="O511" s="486">
        <v>1000</v>
      </c>
      <c r="P511" s="486">
        <v>25</v>
      </c>
      <c r="Q511" s="486">
        <v>28.9</v>
      </c>
      <c r="R511" s="486">
        <v>6.93</v>
      </c>
      <c r="S511" s="486">
        <v>36.200000000000003</v>
      </c>
      <c r="T511" s="486">
        <v>7.67</v>
      </c>
      <c r="U511" s="486">
        <v>6.1</v>
      </c>
      <c r="V511" s="486"/>
      <c r="W511" s="486">
        <v>-0.42</v>
      </c>
      <c r="X511" s="486">
        <v>800</v>
      </c>
      <c r="Y511" s="486">
        <v>5.5</v>
      </c>
      <c r="Z511" s="486">
        <v>200</v>
      </c>
      <c r="AA511" s="486">
        <v>0.4</v>
      </c>
      <c r="AB511" s="486"/>
      <c r="AC511" s="486"/>
      <c r="AD511" s="486"/>
      <c r="AE511" s="486"/>
      <c r="AF511" s="486"/>
      <c r="AG511" s="486"/>
      <c r="AH511" s="486"/>
      <c r="AI511" s="486">
        <v>1000</v>
      </c>
      <c r="AJ511" s="486">
        <v>5</v>
      </c>
      <c r="AK511" s="486">
        <v>-0.7</v>
      </c>
      <c r="AL511" s="486">
        <v>9.1999999999999993</v>
      </c>
      <c r="AM511" s="486">
        <v>1638</v>
      </c>
      <c r="AN511" s="486">
        <v>982</v>
      </c>
      <c r="AO511" s="486">
        <v>40</v>
      </c>
      <c r="AP511" s="486">
        <v>19.2</v>
      </c>
      <c r="AQ511" s="486">
        <v>1.609</v>
      </c>
      <c r="AR511" s="486">
        <v>243.4</v>
      </c>
      <c r="AS511" s="486">
        <v>1.46</v>
      </c>
      <c r="AT511" s="486"/>
      <c r="AU511" s="486"/>
      <c r="AV511" s="486"/>
      <c r="AW511" s="486"/>
      <c r="AX511" s="486"/>
      <c r="AY511" s="486"/>
      <c r="AZ511" s="486"/>
      <c r="BA511" s="486"/>
      <c r="BB511" s="486"/>
      <c r="BC511" s="486"/>
      <c r="BD511" s="486"/>
      <c r="BE511" s="486"/>
      <c r="BF511" s="486"/>
      <c r="BG511" s="486"/>
      <c r="BH511" s="486"/>
      <c r="BI511" s="486"/>
      <c r="BJ511" s="486"/>
      <c r="BK511" s="486"/>
      <c r="BL511" s="486"/>
    </row>
    <row r="512" spans="1:64">
      <c r="A512" s="486" t="s">
        <v>573</v>
      </c>
      <c r="B512" s="486" t="s">
        <v>71</v>
      </c>
      <c r="C512" s="486" t="s">
        <v>232</v>
      </c>
      <c r="D512" s="486" t="s">
        <v>233</v>
      </c>
      <c r="E512" s="486" t="s">
        <v>69</v>
      </c>
      <c r="F512" s="486">
        <v>2012</v>
      </c>
      <c r="G512" s="486">
        <v>2012</v>
      </c>
      <c r="H512" s="486">
        <v>200</v>
      </c>
      <c r="I512" s="486">
        <v>0.1</v>
      </c>
      <c r="J512" s="486"/>
      <c r="K512" s="486"/>
      <c r="L512" s="486" t="s">
        <v>66</v>
      </c>
      <c r="M512" s="486">
        <v>48</v>
      </c>
      <c r="N512" s="486">
        <v>1</v>
      </c>
      <c r="O512" s="486">
        <v>1000</v>
      </c>
      <c r="P512" s="486">
        <v>25</v>
      </c>
      <c r="Q512" s="486">
        <v>24.1</v>
      </c>
      <c r="R512" s="486">
        <v>8.3000000000000007</v>
      </c>
      <c r="S512" s="486">
        <v>29.8</v>
      </c>
      <c r="T512" s="486">
        <v>8.8699999999999992</v>
      </c>
      <c r="U512" s="486">
        <v>5.3</v>
      </c>
      <c r="V512" s="486"/>
      <c r="W512" s="486">
        <v>-0.43</v>
      </c>
      <c r="X512" s="486">
        <v>1000</v>
      </c>
      <c r="Y512" s="486">
        <v>5.5</v>
      </c>
      <c r="Z512" s="486">
        <v>220</v>
      </c>
      <c r="AA512" s="486">
        <v>0.18</v>
      </c>
      <c r="AB512" s="486"/>
      <c r="AC512" s="486"/>
      <c r="AD512" s="486"/>
      <c r="AE512" s="486"/>
      <c r="AF512" s="486"/>
      <c r="AG512" s="486"/>
      <c r="AH512" s="486"/>
      <c r="AI512" s="486">
        <v>1000</v>
      </c>
      <c r="AJ512" s="486">
        <v>3</v>
      </c>
      <c r="AK512" s="486">
        <v>-0.7</v>
      </c>
      <c r="AL512" s="486">
        <v>10.49</v>
      </c>
      <c r="AM512" s="486">
        <v>1324</v>
      </c>
      <c r="AN512" s="486">
        <v>982</v>
      </c>
      <c r="AO512" s="486">
        <v>40</v>
      </c>
      <c r="AP512" s="486">
        <v>16</v>
      </c>
      <c r="AQ512" s="486">
        <v>1.3</v>
      </c>
      <c r="AR512" s="486">
        <v>243.4</v>
      </c>
      <c r="AS512" s="486">
        <v>1.1679999999999999</v>
      </c>
      <c r="AT512" s="486"/>
      <c r="AU512" s="486"/>
      <c r="AV512" s="486"/>
      <c r="AW512" s="486"/>
      <c r="AX512" s="486"/>
      <c r="AY512" s="486"/>
      <c r="AZ512" s="486"/>
      <c r="BA512" s="486"/>
      <c r="BB512" s="486"/>
      <c r="BC512" s="486"/>
      <c r="BD512" s="486"/>
      <c r="BE512" s="486"/>
      <c r="BF512" s="486"/>
      <c r="BG512" s="486"/>
      <c r="BH512" s="486"/>
      <c r="BI512" s="486"/>
      <c r="BJ512" s="486"/>
      <c r="BK512" s="486"/>
      <c r="BL512" s="486"/>
    </row>
    <row r="513" spans="1:64">
      <c r="A513" s="486" t="s">
        <v>573</v>
      </c>
      <c r="B513" s="486" t="s">
        <v>71</v>
      </c>
      <c r="C513" s="486" t="s">
        <v>234</v>
      </c>
      <c r="D513" s="486" t="s">
        <v>235</v>
      </c>
      <c r="E513" s="486" t="s">
        <v>453</v>
      </c>
      <c r="F513" s="486">
        <v>2011</v>
      </c>
      <c r="G513" s="486"/>
      <c r="H513" s="486">
        <v>205</v>
      </c>
      <c r="I513" s="486">
        <v>0.1</v>
      </c>
      <c r="J513" s="486"/>
      <c r="K513" s="486"/>
      <c r="L513" s="486" t="s">
        <v>66</v>
      </c>
      <c r="M513" s="486">
        <v>48</v>
      </c>
      <c r="N513" s="486">
        <v>1</v>
      </c>
      <c r="O513" s="486">
        <v>1000</v>
      </c>
      <c r="P513" s="486">
        <v>25</v>
      </c>
      <c r="Q513" s="486">
        <v>24.2</v>
      </c>
      <c r="R513" s="486">
        <v>8.4700000000000006</v>
      </c>
      <c r="S513" s="486">
        <v>29.9</v>
      </c>
      <c r="T513" s="486">
        <v>9.0299999999999994</v>
      </c>
      <c r="U513" s="486">
        <v>5.4</v>
      </c>
      <c r="V513" s="486"/>
      <c r="W513" s="486">
        <v>-0.43</v>
      </c>
      <c r="X513" s="486">
        <v>1000</v>
      </c>
      <c r="Y513" s="486">
        <v>5.5</v>
      </c>
      <c r="Z513" s="486">
        <v>220</v>
      </c>
      <c r="AA513" s="486">
        <v>0.17</v>
      </c>
      <c r="AB513" s="486"/>
      <c r="AC513" s="486"/>
      <c r="AD513" s="486"/>
      <c r="AE513" s="486"/>
      <c r="AF513" s="486"/>
      <c r="AG513" s="486"/>
      <c r="AH513" s="486"/>
      <c r="AI513" s="486">
        <v>1000</v>
      </c>
      <c r="AJ513" s="486">
        <v>3</v>
      </c>
      <c r="AK513" s="486">
        <v>-0.7</v>
      </c>
      <c r="AL513" s="486"/>
      <c r="AM513" s="486">
        <v>1324</v>
      </c>
      <c r="AN513" s="486">
        <v>984</v>
      </c>
      <c r="AO513" s="486">
        <v>40</v>
      </c>
      <c r="AP513" s="486">
        <v>15.3</v>
      </c>
      <c r="AQ513" s="486">
        <v>1.3</v>
      </c>
      <c r="AR513" s="486">
        <v>243.4</v>
      </c>
      <c r="AS513" s="486">
        <v>1.1679999999999999</v>
      </c>
      <c r="AT513" s="486"/>
      <c r="AU513" s="486"/>
      <c r="AV513" s="486"/>
      <c r="AW513" s="486"/>
      <c r="AX513" s="486"/>
      <c r="AY513" s="486"/>
      <c r="AZ513" s="486"/>
      <c r="BA513" s="486"/>
      <c r="BB513" s="486"/>
      <c r="BC513" s="486"/>
      <c r="BD513" s="486"/>
      <c r="BE513" s="486"/>
      <c r="BF513" s="486"/>
      <c r="BG513" s="486"/>
      <c r="BH513" s="486"/>
      <c r="BI513" s="486"/>
      <c r="BJ513" s="486"/>
      <c r="BK513" s="486"/>
      <c r="BL513" s="486"/>
    </row>
    <row r="514" spans="1:64">
      <c r="A514" s="486" t="s">
        <v>573</v>
      </c>
      <c r="B514" s="486" t="s">
        <v>71</v>
      </c>
      <c r="C514" s="486" t="s">
        <v>236</v>
      </c>
      <c r="D514" s="486" t="s">
        <v>237</v>
      </c>
      <c r="E514" s="486" t="s">
        <v>67</v>
      </c>
      <c r="F514" s="486">
        <v>2011</v>
      </c>
      <c r="G514" s="486">
        <v>2012</v>
      </c>
      <c r="H514" s="486">
        <v>205</v>
      </c>
      <c r="I514" s="486">
        <v>0.1</v>
      </c>
      <c r="J514" s="486"/>
      <c r="K514" s="486"/>
      <c r="L514" s="486" t="s">
        <v>66</v>
      </c>
      <c r="M514" s="486">
        <v>60</v>
      </c>
      <c r="N514" s="486">
        <v>1</v>
      </c>
      <c r="O514" s="486">
        <v>1000</v>
      </c>
      <c r="P514" s="486">
        <v>25</v>
      </c>
      <c r="Q514" s="486">
        <v>28.9</v>
      </c>
      <c r="R514" s="486">
        <v>7.09</v>
      </c>
      <c r="S514" s="486">
        <v>36.200000000000003</v>
      </c>
      <c r="T514" s="486">
        <v>7.78</v>
      </c>
      <c r="U514" s="486">
        <v>6.2</v>
      </c>
      <c r="V514" s="486"/>
      <c r="W514" s="486">
        <v>-0.42</v>
      </c>
      <c r="X514" s="486">
        <v>1000</v>
      </c>
      <c r="Y514" s="486">
        <v>5.5</v>
      </c>
      <c r="Z514" s="486">
        <v>200</v>
      </c>
      <c r="AA514" s="486">
        <v>0.37</v>
      </c>
      <c r="AB514" s="486"/>
      <c r="AC514" s="486"/>
      <c r="AD514" s="486"/>
      <c r="AE514" s="486"/>
      <c r="AF514" s="486"/>
      <c r="AG514" s="486"/>
      <c r="AH514" s="486"/>
      <c r="AI514" s="486">
        <v>1000</v>
      </c>
      <c r="AJ514" s="486">
        <v>5</v>
      </c>
      <c r="AK514" s="486">
        <v>-0.7</v>
      </c>
      <c r="AL514" s="486">
        <v>3.92</v>
      </c>
      <c r="AM514" s="486">
        <v>1638</v>
      </c>
      <c r="AN514" s="486">
        <v>982</v>
      </c>
      <c r="AO514" s="486">
        <v>40</v>
      </c>
      <c r="AP514" s="486">
        <v>19.2</v>
      </c>
      <c r="AQ514" s="486">
        <v>1.609</v>
      </c>
      <c r="AR514" s="486">
        <v>243.4</v>
      </c>
      <c r="AS514" s="486">
        <v>1.46</v>
      </c>
      <c r="AT514" s="486"/>
      <c r="AU514" s="486"/>
      <c r="AV514" s="486"/>
      <c r="AW514" s="486"/>
      <c r="AX514" s="486"/>
      <c r="AY514" s="486"/>
      <c r="AZ514" s="486"/>
      <c r="BA514" s="486"/>
      <c r="BB514" s="486"/>
      <c r="BC514" s="486"/>
      <c r="BD514" s="486"/>
      <c r="BE514" s="486"/>
      <c r="BF514" s="486"/>
      <c r="BG514" s="486"/>
      <c r="BH514" s="486"/>
      <c r="BI514" s="486"/>
      <c r="BJ514" s="486"/>
      <c r="BK514" s="486"/>
      <c r="BL514" s="486"/>
    </row>
    <row r="515" spans="1:64">
      <c r="A515" s="486" t="s">
        <v>573</v>
      </c>
      <c r="B515" s="486" t="s">
        <v>71</v>
      </c>
      <c r="C515" s="486" t="s">
        <v>238</v>
      </c>
      <c r="D515" s="486" t="s">
        <v>239</v>
      </c>
      <c r="E515" s="486" t="s">
        <v>69</v>
      </c>
      <c r="F515" s="486">
        <v>2012</v>
      </c>
      <c r="G515" s="486">
        <v>2012</v>
      </c>
      <c r="H515" s="486">
        <v>205</v>
      </c>
      <c r="I515" s="486">
        <v>0.1</v>
      </c>
      <c r="J515" s="486"/>
      <c r="K515" s="486"/>
      <c r="L515" s="486" t="s">
        <v>66</v>
      </c>
      <c r="M515" s="486">
        <v>48</v>
      </c>
      <c r="N515" s="486">
        <v>1</v>
      </c>
      <c r="O515" s="486">
        <v>1000</v>
      </c>
      <c r="P515" s="486">
        <v>25</v>
      </c>
      <c r="Q515" s="486">
        <v>24.2</v>
      </c>
      <c r="R515" s="486">
        <v>8.4700000000000006</v>
      </c>
      <c r="S515" s="486">
        <v>29.9</v>
      </c>
      <c r="T515" s="486">
        <v>9.0299999999999994</v>
      </c>
      <c r="U515" s="486">
        <v>5.4</v>
      </c>
      <c r="V515" s="486"/>
      <c r="W515" s="486">
        <v>-0.43</v>
      </c>
      <c r="X515" s="486">
        <v>1000</v>
      </c>
      <c r="Y515" s="486">
        <v>5.5</v>
      </c>
      <c r="Z515" s="486">
        <v>220</v>
      </c>
      <c r="AA515" s="486">
        <v>0.17</v>
      </c>
      <c r="AB515" s="486"/>
      <c r="AC515" s="486"/>
      <c r="AD515" s="486"/>
      <c r="AE515" s="486"/>
      <c r="AF515" s="486"/>
      <c r="AG515" s="486"/>
      <c r="AH515" s="486"/>
      <c r="AI515" s="486">
        <v>1000</v>
      </c>
      <c r="AJ515" s="486">
        <v>3</v>
      </c>
      <c r="AK515" s="486">
        <v>-0.7</v>
      </c>
      <c r="AL515" s="486">
        <v>10.84</v>
      </c>
      <c r="AM515" s="486">
        <v>1324</v>
      </c>
      <c r="AN515" s="486">
        <v>982</v>
      </c>
      <c r="AO515" s="486">
        <v>40</v>
      </c>
      <c r="AP515" s="486">
        <v>16</v>
      </c>
      <c r="AQ515" s="486">
        <v>1.3</v>
      </c>
      <c r="AR515" s="486">
        <v>243.4</v>
      </c>
      <c r="AS515" s="486">
        <v>1.1679999999999999</v>
      </c>
      <c r="AT515" s="486"/>
      <c r="AU515" s="486"/>
      <c r="AV515" s="486"/>
      <c r="AW515" s="486"/>
      <c r="AX515" s="486"/>
      <c r="AY515" s="486"/>
      <c r="AZ515" s="486"/>
      <c r="BA515" s="486"/>
      <c r="BB515" s="486"/>
      <c r="BC515" s="486"/>
      <c r="BD515" s="486"/>
      <c r="BE515" s="486"/>
      <c r="BF515" s="486"/>
      <c r="BG515" s="486"/>
      <c r="BH515" s="486"/>
      <c r="BI515" s="486"/>
      <c r="BJ515" s="486"/>
      <c r="BK515" s="486"/>
      <c r="BL515" s="486"/>
    </row>
    <row r="516" spans="1:64">
      <c r="A516" s="486" t="s">
        <v>573</v>
      </c>
      <c r="B516" s="486" t="s">
        <v>71</v>
      </c>
      <c r="C516" s="486" t="s">
        <v>240</v>
      </c>
      <c r="D516" s="486" t="s">
        <v>241</v>
      </c>
      <c r="E516" s="486" t="s">
        <v>67</v>
      </c>
      <c r="F516" s="486">
        <v>2010</v>
      </c>
      <c r="G516" s="486">
        <v>2012</v>
      </c>
      <c r="H516" s="486">
        <v>210</v>
      </c>
      <c r="I516" s="486">
        <v>0.1</v>
      </c>
      <c r="J516" s="486"/>
      <c r="K516" s="486"/>
      <c r="L516" s="486" t="s">
        <v>66</v>
      </c>
      <c r="M516" s="486">
        <v>60</v>
      </c>
      <c r="N516" s="486">
        <v>1</v>
      </c>
      <c r="O516" s="486">
        <v>1000</v>
      </c>
      <c r="P516" s="486">
        <v>25</v>
      </c>
      <c r="Q516" s="486">
        <v>29</v>
      </c>
      <c r="R516" s="486">
        <v>7.25</v>
      </c>
      <c r="S516" s="486">
        <v>36.4</v>
      </c>
      <c r="T516" s="486">
        <v>7.89</v>
      </c>
      <c r="U516" s="486">
        <v>5.0999999999999996</v>
      </c>
      <c r="V516" s="486"/>
      <c r="W516" s="486">
        <v>-0.43</v>
      </c>
      <c r="X516" s="486">
        <v>900</v>
      </c>
      <c r="Y516" s="486">
        <v>5.5</v>
      </c>
      <c r="Z516" s="486">
        <v>220</v>
      </c>
      <c r="AA516" s="486">
        <v>0.36</v>
      </c>
      <c r="AB516" s="486"/>
      <c r="AC516" s="486"/>
      <c r="AD516" s="486"/>
      <c r="AE516" s="486"/>
      <c r="AF516" s="486"/>
      <c r="AG516" s="486"/>
      <c r="AH516" s="486"/>
      <c r="AI516" s="486">
        <v>1000</v>
      </c>
      <c r="AJ516" s="486">
        <v>3</v>
      </c>
      <c r="AK516" s="486">
        <v>-0.7</v>
      </c>
      <c r="AL516" s="486">
        <v>3.92</v>
      </c>
      <c r="AM516" s="486">
        <v>1638</v>
      </c>
      <c r="AN516" s="486">
        <v>982</v>
      </c>
      <c r="AO516" s="486">
        <v>40</v>
      </c>
      <c r="AP516" s="486">
        <v>19.2</v>
      </c>
      <c r="AQ516" s="486">
        <v>1.609</v>
      </c>
      <c r="AR516" s="486">
        <v>243.4</v>
      </c>
      <c r="AS516" s="486">
        <v>1.46</v>
      </c>
      <c r="AT516" s="486"/>
      <c r="AU516" s="486"/>
      <c r="AV516" s="486"/>
      <c r="AW516" s="486"/>
      <c r="AX516" s="486"/>
      <c r="AY516" s="486"/>
      <c r="AZ516" s="486"/>
      <c r="BA516" s="486"/>
      <c r="BB516" s="486"/>
      <c r="BC516" s="486"/>
      <c r="BD516" s="486"/>
      <c r="BE516" s="486"/>
      <c r="BF516" s="486"/>
      <c r="BG516" s="486"/>
      <c r="BH516" s="486"/>
      <c r="BI516" s="486"/>
      <c r="BJ516" s="486"/>
      <c r="BK516" s="486"/>
      <c r="BL516" s="486"/>
    </row>
    <row r="517" spans="1:64">
      <c r="A517" s="486" t="s">
        <v>573</v>
      </c>
      <c r="B517" s="486" t="s">
        <v>71</v>
      </c>
      <c r="C517" s="486" t="s">
        <v>242</v>
      </c>
      <c r="D517" s="486" t="s">
        <v>243</v>
      </c>
      <c r="E517" s="486" t="s">
        <v>453</v>
      </c>
      <c r="F517" s="486">
        <v>2011</v>
      </c>
      <c r="G517" s="486"/>
      <c r="H517" s="486">
        <v>210</v>
      </c>
      <c r="I517" s="486">
        <v>0.1</v>
      </c>
      <c r="J517" s="486"/>
      <c r="K517" s="486"/>
      <c r="L517" s="486" t="s">
        <v>66</v>
      </c>
      <c r="M517" s="486">
        <v>48</v>
      </c>
      <c r="N517" s="486">
        <v>1</v>
      </c>
      <c r="O517" s="486">
        <v>1000</v>
      </c>
      <c r="P517" s="486">
        <v>25</v>
      </c>
      <c r="Q517" s="486">
        <v>24.3</v>
      </c>
      <c r="R517" s="486">
        <v>8.6300000000000008</v>
      </c>
      <c r="S517" s="486">
        <v>30</v>
      </c>
      <c r="T517" s="486">
        <v>9.19</v>
      </c>
      <c r="U517" s="486">
        <v>5.0999999999999996</v>
      </c>
      <c r="V517" s="486"/>
      <c r="W517" s="486">
        <v>-0.43</v>
      </c>
      <c r="X517" s="486">
        <v>1000</v>
      </c>
      <c r="Y517" s="486">
        <v>5.5</v>
      </c>
      <c r="Z517" s="486">
        <v>220</v>
      </c>
      <c r="AA517" s="486">
        <v>0.17</v>
      </c>
      <c r="AB517" s="486"/>
      <c r="AC517" s="486"/>
      <c r="AD517" s="486"/>
      <c r="AE517" s="486"/>
      <c r="AF517" s="486"/>
      <c r="AG517" s="486"/>
      <c r="AH517" s="486"/>
      <c r="AI517" s="486">
        <v>1000</v>
      </c>
      <c r="AJ517" s="486">
        <v>3</v>
      </c>
      <c r="AK517" s="486">
        <v>-0.7</v>
      </c>
      <c r="AL517" s="486"/>
      <c r="AM517" s="486">
        <v>1324</v>
      </c>
      <c r="AN517" s="486">
        <v>984</v>
      </c>
      <c r="AO517" s="486">
        <v>40</v>
      </c>
      <c r="AP517" s="486">
        <v>15.3</v>
      </c>
      <c r="AQ517" s="486">
        <v>1.3</v>
      </c>
      <c r="AR517" s="486">
        <v>243.4</v>
      </c>
      <c r="AS517" s="486">
        <v>1.1679999999999999</v>
      </c>
      <c r="AT517" s="486"/>
      <c r="AU517" s="486"/>
      <c r="AV517" s="486"/>
      <c r="AW517" s="486"/>
      <c r="AX517" s="486"/>
      <c r="AY517" s="486"/>
      <c r="AZ517" s="486"/>
      <c r="BA517" s="486"/>
      <c r="BB517" s="486"/>
      <c r="BC517" s="486"/>
      <c r="BD517" s="486"/>
      <c r="BE517" s="486"/>
      <c r="BF517" s="486"/>
      <c r="BG517" s="486"/>
      <c r="BH517" s="486"/>
      <c r="BI517" s="486"/>
      <c r="BJ517" s="486"/>
      <c r="BK517" s="486"/>
      <c r="BL517" s="486"/>
    </row>
    <row r="518" spans="1:64">
      <c r="A518" s="486" t="s">
        <v>573</v>
      </c>
      <c r="B518" s="486" t="s">
        <v>71</v>
      </c>
      <c r="C518" s="486" t="s">
        <v>244</v>
      </c>
      <c r="D518" s="486" t="s">
        <v>245</v>
      </c>
      <c r="E518" s="486" t="s">
        <v>67</v>
      </c>
      <c r="F518" s="486">
        <v>2011</v>
      </c>
      <c r="G518" s="486">
        <v>2012</v>
      </c>
      <c r="H518" s="486">
        <v>210</v>
      </c>
      <c r="I518" s="486">
        <v>0.1</v>
      </c>
      <c r="J518" s="486"/>
      <c r="K518" s="486"/>
      <c r="L518" s="486" t="s">
        <v>66</v>
      </c>
      <c r="M518" s="486">
        <v>60</v>
      </c>
      <c r="N518" s="486">
        <v>1</v>
      </c>
      <c r="O518" s="486">
        <v>1000</v>
      </c>
      <c r="P518" s="486">
        <v>25</v>
      </c>
      <c r="Q518" s="486">
        <v>29</v>
      </c>
      <c r="R518" s="486">
        <v>7.25</v>
      </c>
      <c r="S518" s="486">
        <v>36.4</v>
      </c>
      <c r="T518" s="486">
        <v>7.89</v>
      </c>
      <c r="U518" s="486">
        <v>6.3</v>
      </c>
      <c r="V518" s="486"/>
      <c r="W518" s="486">
        <v>-0.42</v>
      </c>
      <c r="X518" s="486">
        <v>900</v>
      </c>
      <c r="Y518" s="486">
        <v>5.5</v>
      </c>
      <c r="Z518" s="486">
        <v>220</v>
      </c>
      <c r="AA518" s="486">
        <v>0.36</v>
      </c>
      <c r="AB518" s="486"/>
      <c r="AC518" s="486"/>
      <c r="AD518" s="486"/>
      <c r="AE518" s="486"/>
      <c r="AF518" s="486"/>
      <c r="AG518" s="486"/>
      <c r="AH518" s="486"/>
      <c r="AI518" s="486">
        <v>1000</v>
      </c>
      <c r="AJ518" s="486">
        <v>5</v>
      </c>
      <c r="AK518" s="486">
        <v>-0.7</v>
      </c>
      <c r="AL518" s="486">
        <v>3.92</v>
      </c>
      <c r="AM518" s="486">
        <v>1638</v>
      </c>
      <c r="AN518" s="486">
        <v>982</v>
      </c>
      <c r="AO518" s="486">
        <v>40</v>
      </c>
      <c r="AP518" s="486">
        <v>19.2</v>
      </c>
      <c r="AQ518" s="486">
        <v>1.609</v>
      </c>
      <c r="AR518" s="486">
        <v>243.4</v>
      </c>
      <c r="AS518" s="486">
        <v>1.46</v>
      </c>
      <c r="AT518" s="486"/>
      <c r="AU518" s="486"/>
      <c r="AV518" s="486"/>
      <c r="AW518" s="486"/>
      <c r="AX518" s="486"/>
      <c r="AY518" s="486"/>
      <c r="AZ518" s="486"/>
      <c r="BA518" s="486"/>
      <c r="BB518" s="486"/>
      <c r="BC518" s="486"/>
      <c r="BD518" s="486"/>
      <c r="BE518" s="486"/>
      <c r="BF518" s="486"/>
      <c r="BG518" s="486"/>
      <c r="BH518" s="486"/>
      <c r="BI518" s="486"/>
      <c r="BJ518" s="486"/>
      <c r="BK518" s="486"/>
      <c r="BL518" s="486"/>
    </row>
    <row r="519" spans="1:64">
      <c r="A519" s="486" t="s">
        <v>573</v>
      </c>
      <c r="B519" s="486" t="s">
        <v>71</v>
      </c>
      <c r="C519" s="486" t="s">
        <v>246</v>
      </c>
      <c r="D519" s="486" t="s">
        <v>247</v>
      </c>
      <c r="E519" s="486" t="s">
        <v>69</v>
      </c>
      <c r="F519" s="486">
        <v>2012</v>
      </c>
      <c r="G519" s="486">
        <v>2012</v>
      </c>
      <c r="H519" s="486">
        <v>210</v>
      </c>
      <c r="I519" s="486">
        <v>0.1</v>
      </c>
      <c r="J519" s="486"/>
      <c r="K519" s="486"/>
      <c r="L519" s="486" t="s">
        <v>66</v>
      </c>
      <c r="M519" s="486">
        <v>48</v>
      </c>
      <c r="N519" s="486">
        <v>1</v>
      </c>
      <c r="O519" s="486">
        <v>1000</v>
      </c>
      <c r="P519" s="486">
        <v>25</v>
      </c>
      <c r="Q519" s="486">
        <v>24.3</v>
      </c>
      <c r="R519" s="486">
        <v>8.6300000000000008</v>
      </c>
      <c r="S519" s="486">
        <v>30</v>
      </c>
      <c r="T519" s="486">
        <v>9.19</v>
      </c>
      <c r="U519" s="486">
        <v>5.0999999999999996</v>
      </c>
      <c r="V519" s="486"/>
      <c r="W519" s="486">
        <v>-0.43</v>
      </c>
      <c r="X519" s="486">
        <v>1000</v>
      </c>
      <c r="Y519" s="486">
        <v>5.5</v>
      </c>
      <c r="Z519" s="486">
        <v>220</v>
      </c>
      <c r="AA519" s="486">
        <v>0.17</v>
      </c>
      <c r="AB519" s="486"/>
      <c r="AC519" s="486"/>
      <c r="AD519" s="486"/>
      <c r="AE519" s="486"/>
      <c r="AF519" s="486"/>
      <c r="AG519" s="486"/>
      <c r="AH519" s="486"/>
      <c r="AI519" s="486">
        <v>1000</v>
      </c>
      <c r="AJ519" s="486">
        <v>3</v>
      </c>
      <c r="AK519" s="486">
        <v>-0.7</v>
      </c>
      <c r="AL519" s="486">
        <v>10.84</v>
      </c>
      <c r="AM519" s="486">
        <v>1324</v>
      </c>
      <c r="AN519" s="486">
        <v>982</v>
      </c>
      <c r="AO519" s="486">
        <v>40</v>
      </c>
      <c r="AP519" s="486">
        <v>16</v>
      </c>
      <c r="AQ519" s="486">
        <v>1.3</v>
      </c>
      <c r="AR519" s="486">
        <v>243.4</v>
      </c>
      <c r="AS519" s="486">
        <v>1.1679999999999999</v>
      </c>
      <c r="AT519" s="486"/>
      <c r="AU519" s="486"/>
      <c r="AV519" s="486"/>
      <c r="AW519" s="486"/>
      <c r="AX519" s="486"/>
      <c r="AY519" s="486"/>
      <c r="AZ519" s="486"/>
      <c r="BA519" s="486"/>
      <c r="BB519" s="486"/>
      <c r="BC519" s="486"/>
      <c r="BD519" s="486"/>
      <c r="BE519" s="486"/>
      <c r="BF519" s="486"/>
      <c r="BG519" s="486"/>
      <c r="BH519" s="486"/>
      <c r="BI519" s="486"/>
      <c r="BJ519" s="486"/>
      <c r="BK519" s="486"/>
      <c r="BL519" s="486"/>
    </row>
    <row r="520" spans="1:64">
      <c r="A520" s="486" t="s">
        <v>573</v>
      </c>
      <c r="B520" s="486" t="s">
        <v>71</v>
      </c>
      <c r="C520" s="486" t="s">
        <v>248</v>
      </c>
      <c r="D520" s="486" t="s">
        <v>249</v>
      </c>
      <c r="E520" s="486" t="s">
        <v>67</v>
      </c>
      <c r="F520" s="486">
        <v>2010</v>
      </c>
      <c r="G520" s="486">
        <v>2012</v>
      </c>
      <c r="H520" s="486">
        <v>215</v>
      </c>
      <c r="I520" s="486">
        <v>0.1</v>
      </c>
      <c r="J520" s="486"/>
      <c r="K520" s="486"/>
      <c r="L520" s="486" t="s">
        <v>66</v>
      </c>
      <c r="M520" s="486">
        <v>60</v>
      </c>
      <c r="N520" s="486">
        <v>1</v>
      </c>
      <c r="O520" s="486">
        <v>1000</v>
      </c>
      <c r="P520" s="486">
        <v>25</v>
      </c>
      <c r="Q520" s="486">
        <v>29</v>
      </c>
      <c r="R520" s="486">
        <v>7.4</v>
      </c>
      <c r="S520" s="486">
        <v>36.5</v>
      </c>
      <c r="T520" s="486">
        <v>8.01</v>
      </c>
      <c r="U520" s="486">
        <v>5.2</v>
      </c>
      <c r="V520" s="486"/>
      <c r="W520" s="486">
        <v>-0.43</v>
      </c>
      <c r="X520" s="486">
        <v>2100</v>
      </c>
      <c r="Y520" s="486">
        <v>4.2</v>
      </c>
      <c r="Z520" s="486">
        <v>240</v>
      </c>
      <c r="AA520" s="486">
        <v>0.35</v>
      </c>
      <c r="AB520" s="486"/>
      <c r="AC520" s="486"/>
      <c r="AD520" s="486"/>
      <c r="AE520" s="486"/>
      <c r="AF520" s="486"/>
      <c r="AG520" s="486"/>
      <c r="AH520" s="486"/>
      <c r="AI520" s="486">
        <v>1000</v>
      </c>
      <c r="AJ520" s="486">
        <v>3</v>
      </c>
      <c r="AK520" s="486">
        <v>-0.7</v>
      </c>
      <c r="AL520" s="486">
        <v>3.92</v>
      </c>
      <c r="AM520" s="486">
        <v>1638</v>
      </c>
      <c r="AN520" s="486">
        <v>982</v>
      </c>
      <c r="AO520" s="486">
        <v>40</v>
      </c>
      <c r="AP520" s="486">
        <v>19.2</v>
      </c>
      <c r="AQ520" s="486">
        <v>1.609</v>
      </c>
      <c r="AR520" s="486">
        <v>243.4</v>
      </c>
      <c r="AS520" s="486">
        <v>1.46</v>
      </c>
      <c r="AT520" s="486"/>
      <c r="AU520" s="486"/>
      <c r="AV520" s="486"/>
      <c r="AW520" s="486"/>
      <c r="AX520" s="486"/>
      <c r="AY520" s="486"/>
      <c r="AZ520" s="486"/>
      <c r="BA520" s="486"/>
      <c r="BB520" s="486"/>
      <c r="BC520" s="486"/>
      <c r="BD520" s="486"/>
      <c r="BE520" s="486"/>
      <c r="BF520" s="486"/>
      <c r="BG520" s="486"/>
      <c r="BH520" s="486"/>
      <c r="BI520" s="486"/>
      <c r="BJ520" s="486"/>
      <c r="BK520" s="486"/>
      <c r="BL520" s="486"/>
    </row>
    <row r="521" spans="1:64">
      <c r="A521" s="486" t="s">
        <v>573</v>
      </c>
      <c r="B521" s="486" t="s">
        <v>71</v>
      </c>
      <c r="C521" s="486" t="s">
        <v>250</v>
      </c>
      <c r="D521" s="486" t="s">
        <v>251</v>
      </c>
      <c r="E521" s="486" t="s">
        <v>67</v>
      </c>
      <c r="F521" s="486">
        <v>2011</v>
      </c>
      <c r="G521" s="486">
        <v>2012</v>
      </c>
      <c r="H521" s="486">
        <v>215</v>
      </c>
      <c r="I521" s="486">
        <v>0.1</v>
      </c>
      <c r="J521" s="486"/>
      <c r="K521" s="486"/>
      <c r="L521" s="486" t="s">
        <v>66</v>
      </c>
      <c r="M521" s="486">
        <v>60</v>
      </c>
      <c r="N521" s="486">
        <v>1</v>
      </c>
      <c r="O521" s="486">
        <v>1000</v>
      </c>
      <c r="P521" s="486">
        <v>25</v>
      </c>
      <c r="Q521" s="486">
        <v>29</v>
      </c>
      <c r="R521" s="486">
        <v>7.4</v>
      </c>
      <c r="S521" s="486">
        <v>36.5</v>
      </c>
      <c r="T521" s="486">
        <v>8.01</v>
      </c>
      <c r="U521" s="486">
        <v>6.4</v>
      </c>
      <c r="V521" s="486"/>
      <c r="W521" s="486">
        <v>-0.42</v>
      </c>
      <c r="X521" s="486">
        <v>1000</v>
      </c>
      <c r="Y521" s="486">
        <v>5.5</v>
      </c>
      <c r="Z521" s="486">
        <v>240</v>
      </c>
      <c r="AA521" s="486">
        <v>0.35</v>
      </c>
      <c r="AB521" s="486"/>
      <c r="AC521" s="486"/>
      <c r="AD521" s="486"/>
      <c r="AE521" s="486"/>
      <c r="AF521" s="486"/>
      <c r="AG521" s="486"/>
      <c r="AH521" s="486"/>
      <c r="AI521" s="486">
        <v>1000</v>
      </c>
      <c r="AJ521" s="486">
        <v>5</v>
      </c>
      <c r="AK521" s="486">
        <v>-0.7</v>
      </c>
      <c r="AL521" s="486">
        <v>3.92</v>
      </c>
      <c r="AM521" s="486">
        <v>1638</v>
      </c>
      <c r="AN521" s="486">
        <v>982</v>
      </c>
      <c r="AO521" s="486">
        <v>40</v>
      </c>
      <c r="AP521" s="486">
        <v>19.2</v>
      </c>
      <c r="AQ521" s="486">
        <v>1.609</v>
      </c>
      <c r="AR521" s="486">
        <v>243.4</v>
      </c>
      <c r="AS521" s="486">
        <v>1.46</v>
      </c>
      <c r="AT521" s="486"/>
      <c r="AU521" s="486"/>
      <c r="AV521" s="486"/>
      <c r="AW521" s="486"/>
      <c r="AX521" s="486"/>
      <c r="AY521" s="486"/>
      <c r="AZ521" s="486"/>
      <c r="BA521" s="486"/>
      <c r="BB521" s="486"/>
      <c r="BC521" s="486"/>
      <c r="BD521" s="486"/>
      <c r="BE521" s="486"/>
      <c r="BF521" s="486"/>
      <c r="BG521" s="486"/>
      <c r="BH521" s="486"/>
      <c r="BI521" s="486"/>
      <c r="BJ521" s="486"/>
      <c r="BK521" s="486"/>
      <c r="BL521" s="486"/>
    </row>
    <row r="522" spans="1:64">
      <c r="A522" s="486" t="s">
        <v>573</v>
      </c>
      <c r="B522" s="486" t="s">
        <v>71</v>
      </c>
      <c r="C522" s="486" t="s">
        <v>252</v>
      </c>
      <c r="D522" s="486" t="s">
        <v>253</v>
      </c>
      <c r="E522" s="486" t="s">
        <v>69</v>
      </c>
      <c r="F522" s="486">
        <v>2012</v>
      </c>
      <c r="G522" s="486">
        <v>2012</v>
      </c>
      <c r="H522" s="486">
        <v>215</v>
      </c>
      <c r="I522" s="486">
        <v>0.1</v>
      </c>
      <c r="J522" s="486"/>
      <c r="K522" s="486"/>
      <c r="L522" s="486" t="s">
        <v>66</v>
      </c>
      <c r="M522" s="486">
        <v>48</v>
      </c>
      <c r="N522" s="486">
        <v>1</v>
      </c>
      <c r="O522" s="486">
        <v>1000</v>
      </c>
      <c r="P522" s="486">
        <v>25</v>
      </c>
      <c r="Q522" s="486">
        <v>24.5</v>
      </c>
      <c r="R522" s="486">
        <v>8.7799999999999994</v>
      </c>
      <c r="S522" s="486">
        <v>30.2</v>
      </c>
      <c r="T522" s="486">
        <v>9.35</v>
      </c>
      <c r="U522" s="486">
        <v>5.6</v>
      </c>
      <c r="V522" s="486"/>
      <c r="W522" s="486">
        <v>-0.43</v>
      </c>
      <c r="X522" s="486">
        <v>1000</v>
      </c>
      <c r="Y522" s="486">
        <v>5.5</v>
      </c>
      <c r="Z522" s="486">
        <v>220</v>
      </c>
      <c r="AA522" s="486">
        <v>0.16500000000000001</v>
      </c>
      <c r="AB522" s="486"/>
      <c r="AC522" s="486"/>
      <c r="AD522" s="486"/>
      <c r="AE522" s="486"/>
      <c r="AF522" s="486"/>
      <c r="AG522" s="486"/>
      <c r="AH522" s="486"/>
      <c r="AI522" s="486">
        <v>1000</v>
      </c>
      <c r="AJ522" s="486">
        <v>3</v>
      </c>
      <c r="AK522" s="486">
        <v>-0.7</v>
      </c>
      <c r="AL522" s="486">
        <v>10.84</v>
      </c>
      <c r="AM522" s="486">
        <v>1324</v>
      </c>
      <c r="AN522" s="486">
        <v>982</v>
      </c>
      <c r="AO522" s="486">
        <v>40</v>
      </c>
      <c r="AP522" s="486">
        <v>16</v>
      </c>
      <c r="AQ522" s="486">
        <v>1.3</v>
      </c>
      <c r="AR522" s="486">
        <v>243.4</v>
      </c>
      <c r="AS522" s="486">
        <v>1.1679999999999999</v>
      </c>
      <c r="AT522" s="486"/>
      <c r="AU522" s="486"/>
      <c r="AV522" s="486"/>
      <c r="AW522" s="486"/>
      <c r="AX522" s="486"/>
      <c r="AY522" s="486"/>
      <c r="AZ522" s="486"/>
      <c r="BA522" s="486"/>
      <c r="BB522" s="486"/>
      <c r="BC522" s="486"/>
      <c r="BD522" s="486"/>
      <c r="BE522" s="486"/>
      <c r="BF522" s="486"/>
      <c r="BG522" s="486"/>
      <c r="BH522" s="486"/>
      <c r="BI522" s="486"/>
      <c r="BJ522" s="486"/>
      <c r="BK522" s="486"/>
      <c r="BL522" s="486"/>
    </row>
    <row r="523" spans="1:64">
      <c r="A523" s="486" t="s">
        <v>573</v>
      </c>
      <c r="B523" s="486" t="s">
        <v>71</v>
      </c>
      <c r="C523" s="486" t="s">
        <v>254</v>
      </c>
      <c r="D523" s="486" t="s">
        <v>255</v>
      </c>
      <c r="E523" s="486" t="s">
        <v>67</v>
      </c>
      <c r="F523" s="486">
        <v>2010</v>
      </c>
      <c r="G523" s="486">
        <v>2012</v>
      </c>
      <c r="H523" s="486">
        <v>220</v>
      </c>
      <c r="I523" s="486">
        <v>0.1</v>
      </c>
      <c r="J523" s="486"/>
      <c r="K523" s="486"/>
      <c r="L523" s="486" t="s">
        <v>66</v>
      </c>
      <c r="M523" s="486">
        <v>60</v>
      </c>
      <c r="N523" s="486">
        <v>1</v>
      </c>
      <c r="O523" s="486">
        <v>1000</v>
      </c>
      <c r="P523" s="486">
        <v>25</v>
      </c>
      <c r="Q523" s="486">
        <v>29.2</v>
      </c>
      <c r="R523" s="486">
        <v>7.53</v>
      </c>
      <c r="S523" s="486">
        <v>36.6</v>
      </c>
      <c r="T523" s="486">
        <v>8.09</v>
      </c>
      <c r="U523" s="486">
        <v>5.3</v>
      </c>
      <c r="V523" s="486"/>
      <c r="W523" s="486">
        <v>-0.43</v>
      </c>
      <c r="X523" s="486">
        <v>2100</v>
      </c>
      <c r="Y523" s="486">
        <v>4.2</v>
      </c>
      <c r="Z523" s="486">
        <v>250</v>
      </c>
      <c r="AA523" s="486">
        <v>0.3</v>
      </c>
      <c r="AB523" s="486"/>
      <c r="AC523" s="486"/>
      <c r="AD523" s="486"/>
      <c r="AE523" s="486"/>
      <c r="AF523" s="486"/>
      <c r="AG523" s="486"/>
      <c r="AH523" s="486"/>
      <c r="AI523" s="486">
        <v>1000</v>
      </c>
      <c r="AJ523" s="486">
        <v>3</v>
      </c>
      <c r="AK523" s="486">
        <v>-0.7</v>
      </c>
      <c r="AL523" s="486">
        <v>3.92</v>
      </c>
      <c r="AM523" s="486">
        <v>1638</v>
      </c>
      <c r="AN523" s="486">
        <v>982</v>
      </c>
      <c r="AO523" s="486">
        <v>40</v>
      </c>
      <c r="AP523" s="486">
        <v>19.2</v>
      </c>
      <c r="AQ523" s="486">
        <v>1.609</v>
      </c>
      <c r="AR523" s="486">
        <v>243.4</v>
      </c>
      <c r="AS523" s="486">
        <v>1.46</v>
      </c>
      <c r="AT523" s="486"/>
      <c r="AU523" s="486"/>
      <c r="AV523" s="486"/>
      <c r="AW523" s="486"/>
      <c r="AX523" s="486"/>
      <c r="AY523" s="486"/>
      <c r="AZ523" s="486"/>
      <c r="BA523" s="486"/>
      <c r="BB523" s="486"/>
      <c r="BC523" s="486"/>
      <c r="BD523" s="486"/>
      <c r="BE523" s="486"/>
      <c r="BF523" s="486"/>
      <c r="BG523" s="486"/>
      <c r="BH523" s="486"/>
      <c r="BI523" s="486"/>
      <c r="BJ523" s="486"/>
      <c r="BK523" s="486"/>
      <c r="BL523" s="486"/>
    </row>
    <row r="524" spans="1:64">
      <c r="A524" s="486" t="s">
        <v>573</v>
      </c>
      <c r="B524" s="486" t="s">
        <v>71</v>
      </c>
      <c r="C524" s="486" t="s">
        <v>256</v>
      </c>
      <c r="D524" s="486" t="s">
        <v>257</v>
      </c>
      <c r="E524" s="486" t="s">
        <v>67</v>
      </c>
      <c r="F524" s="486">
        <v>2011</v>
      </c>
      <c r="G524" s="486">
        <v>2012</v>
      </c>
      <c r="H524" s="486">
        <v>220</v>
      </c>
      <c r="I524" s="486">
        <v>0.1</v>
      </c>
      <c r="J524" s="486"/>
      <c r="K524" s="486"/>
      <c r="L524" s="486" t="s">
        <v>66</v>
      </c>
      <c r="M524" s="486">
        <v>60</v>
      </c>
      <c r="N524" s="486">
        <v>1</v>
      </c>
      <c r="O524" s="486">
        <v>1000</v>
      </c>
      <c r="P524" s="486">
        <v>25</v>
      </c>
      <c r="Q524" s="486">
        <v>29.2</v>
      </c>
      <c r="R524" s="486">
        <v>7.53</v>
      </c>
      <c r="S524" s="486">
        <v>36.6</v>
      </c>
      <c r="T524" s="486">
        <v>8.09</v>
      </c>
      <c r="U524" s="486">
        <v>6.5</v>
      </c>
      <c r="V524" s="486"/>
      <c r="W524" s="486">
        <v>-0.42</v>
      </c>
      <c r="X524" s="486">
        <v>1000</v>
      </c>
      <c r="Y524" s="486">
        <v>5.5</v>
      </c>
      <c r="Z524" s="486">
        <v>250</v>
      </c>
      <c r="AA524" s="486">
        <v>0.3</v>
      </c>
      <c r="AB524" s="486"/>
      <c r="AC524" s="486"/>
      <c r="AD524" s="486"/>
      <c r="AE524" s="486"/>
      <c r="AF524" s="486"/>
      <c r="AG524" s="486"/>
      <c r="AH524" s="486"/>
      <c r="AI524" s="486">
        <v>1000</v>
      </c>
      <c r="AJ524" s="486">
        <v>5</v>
      </c>
      <c r="AK524" s="486">
        <v>-0.7</v>
      </c>
      <c r="AL524" s="486">
        <v>3.92</v>
      </c>
      <c r="AM524" s="486">
        <v>1638</v>
      </c>
      <c r="AN524" s="486">
        <v>982</v>
      </c>
      <c r="AO524" s="486">
        <v>40</v>
      </c>
      <c r="AP524" s="486">
        <v>19.2</v>
      </c>
      <c r="AQ524" s="486">
        <v>1.609</v>
      </c>
      <c r="AR524" s="486">
        <v>243.4</v>
      </c>
      <c r="AS524" s="486">
        <v>1.46</v>
      </c>
      <c r="AT524" s="486"/>
      <c r="AU524" s="486"/>
      <c r="AV524" s="486"/>
      <c r="AW524" s="486"/>
      <c r="AX524" s="486"/>
      <c r="AY524" s="486"/>
      <c r="AZ524" s="486"/>
      <c r="BA524" s="486"/>
      <c r="BB524" s="486"/>
      <c r="BC524" s="486"/>
      <c r="BD524" s="486"/>
      <c r="BE524" s="486"/>
      <c r="BF524" s="486"/>
      <c r="BG524" s="486"/>
      <c r="BH524" s="486"/>
      <c r="BI524" s="486"/>
      <c r="BJ524" s="486"/>
      <c r="BK524" s="486"/>
      <c r="BL524" s="486"/>
    </row>
    <row r="525" spans="1:64">
      <c r="A525" s="486" t="s">
        <v>573</v>
      </c>
      <c r="B525" s="486" t="s">
        <v>71</v>
      </c>
      <c r="C525" s="486" t="s">
        <v>258</v>
      </c>
      <c r="D525" s="486" t="s">
        <v>259</v>
      </c>
      <c r="E525" s="486" t="s">
        <v>69</v>
      </c>
      <c r="F525" s="486">
        <v>2012</v>
      </c>
      <c r="G525" s="486">
        <v>2012</v>
      </c>
      <c r="H525" s="486">
        <v>220</v>
      </c>
      <c r="I525" s="486">
        <v>0.1</v>
      </c>
      <c r="J525" s="486"/>
      <c r="K525" s="486"/>
      <c r="L525" s="486" t="s">
        <v>66</v>
      </c>
      <c r="M525" s="486">
        <v>60</v>
      </c>
      <c r="N525" s="486">
        <v>2</v>
      </c>
      <c r="O525" s="486">
        <v>1000</v>
      </c>
      <c r="P525" s="486">
        <v>25</v>
      </c>
      <c r="Q525" s="486">
        <v>29.2</v>
      </c>
      <c r="R525" s="486">
        <v>7.53</v>
      </c>
      <c r="S525" s="486">
        <v>36.6</v>
      </c>
      <c r="T525" s="486">
        <v>8.09</v>
      </c>
      <c r="U525" s="486">
        <v>5.3</v>
      </c>
      <c r="V525" s="486"/>
      <c r="W525" s="486">
        <v>-0.43</v>
      </c>
      <c r="X525" s="486">
        <v>2100</v>
      </c>
      <c r="Y525" s="486">
        <v>4.2</v>
      </c>
      <c r="Z525" s="486">
        <v>250</v>
      </c>
      <c r="AA525" s="486">
        <v>0.3</v>
      </c>
      <c r="AB525" s="486"/>
      <c r="AC525" s="486"/>
      <c r="AD525" s="486"/>
      <c r="AE525" s="486"/>
      <c r="AF525" s="486"/>
      <c r="AG525" s="486"/>
      <c r="AH525" s="486"/>
      <c r="AI525" s="486">
        <v>1000</v>
      </c>
      <c r="AJ525" s="486">
        <v>3</v>
      </c>
      <c r="AK525" s="486">
        <v>-0.7</v>
      </c>
      <c r="AL525" s="486">
        <v>3.92</v>
      </c>
      <c r="AM525" s="486">
        <v>1638</v>
      </c>
      <c r="AN525" s="486">
        <v>982</v>
      </c>
      <c r="AO525" s="486">
        <v>40</v>
      </c>
      <c r="AP525" s="486">
        <v>19.2</v>
      </c>
      <c r="AQ525" s="486">
        <v>1.609</v>
      </c>
      <c r="AR525" s="486">
        <v>121.7</v>
      </c>
      <c r="AS525" s="486">
        <v>1.46</v>
      </c>
      <c r="AT525" s="486"/>
      <c r="AU525" s="486"/>
      <c r="AV525" s="486"/>
      <c r="AW525" s="486"/>
      <c r="AX525" s="486"/>
      <c r="AY525" s="486"/>
      <c r="AZ525" s="486"/>
      <c r="BA525" s="486"/>
      <c r="BB525" s="486"/>
      <c r="BC525" s="486"/>
      <c r="BD525" s="486"/>
      <c r="BE525" s="486"/>
      <c r="BF525" s="486"/>
      <c r="BG525" s="486"/>
      <c r="BH525" s="486"/>
      <c r="BI525" s="486"/>
      <c r="BJ525" s="486"/>
      <c r="BK525" s="486"/>
      <c r="BL525" s="486"/>
    </row>
    <row r="526" spans="1:64">
      <c r="A526" s="486" t="s">
        <v>573</v>
      </c>
      <c r="B526" s="486" t="s">
        <v>71</v>
      </c>
      <c r="C526" s="486" t="s">
        <v>260</v>
      </c>
      <c r="D526" s="486" t="s">
        <v>261</v>
      </c>
      <c r="E526" s="486" t="s">
        <v>67</v>
      </c>
      <c r="F526" s="486">
        <v>2010</v>
      </c>
      <c r="G526" s="486">
        <v>2012</v>
      </c>
      <c r="H526" s="486">
        <v>225</v>
      </c>
      <c r="I526" s="486">
        <v>0.1</v>
      </c>
      <c r="J526" s="486"/>
      <c r="K526" s="486"/>
      <c r="L526" s="486" t="s">
        <v>66</v>
      </c>
      <c r="M526" s="486">
        <v>60</v>
      </c>
      <c r="N526" s="486">
        <v>1</v>
      </c>
      <c r="O526" s="486">
        <v>1000</v>
      </c>
      <c r="P526" s="486">
        <v>25</v>
      </c>
      <c r="Q526" s="486">
        <v>29.4</v>
      </c>
      <c r="R526" s="486">
        <v>7.65</v>
      </c>
      <c r="S526" s="486">
        <v>36.700000000000003</v>
      </c>
      <c r="T526" s="486">
        <v>8.19</v>
      </c>
      <c r="U526" s="486">
        <v>5.3</v>
      </c>
      <c r="V526" s="486"/>
      <c r="W526" s="486">
        <v>-0.43</v>
      </c>
      <c r="X526" s="486">
        <v>2100</v>
      </c>
      <c r="Y526" s="486">
        <v>4.2</v>
      </c>
      <c r="Z526" s="486">
        <v>250</v>
      </c>
      <c r="AA526" s="486">
        <v>0.27</v>
      </c>
      <c r="AB526" s="486"/>
      <c r="AC526" s="486"/>
      <c r="AD526" s="486"/>
      <c r="AE526" s="486"/>
      <c r="AF526" s="486"/>
      <c r="AG526" s="486"/>
      <c r="AH526" s="486"/>
      <c r="AI526" s="486">
        <v>1000</v>
      </c>
      <c r="AJ526" s="486">
        <v>3</v>
      </c>
      <c r="AK526" s="486">
        <v>-0.7</v>
      </c>
      <c r="AL526" s="486">
        <v>3.92</v>
      </c>
      <c r="AM526" s="486">
        <v>1638</v>
      </c>
      <c r="AN526" s="486">
        <v>982</v>
      </c>
      <c r="AO526" s="486">
        <v>40</v>
      </c>
      <c r="AP526" s="486">
        <v>19.2</v>
      </c>
      <c r="AQ526" s="486">
        <v>1.609</v>
      </c>
      <c r="AR526" s="486">
        <v>243.4</v>
      </c>
      <c r="AS526" s="486">
        <v>1.46</v>
      </c>
      <c r="AT526" s="486"/>
      <c r="AU526" s="486"/>
      <c r="AV526" s="486"/>
      <c r="AW526" s="486"/>
      <c r="AX526" s="486"/>
      <c r="AY526" s="486"/>
      <c r="AZ526" s="486"/>
      <c r="BA526" s="486"/>
      <c r="BB526" s="486"/>
      <c r="BC526" s="486"/>
      <c r="BD526" s="486"/>
      <c r="BE526" s="486"/>
      <c r="BF526" s="486"/>
      <c r="BG526" s="486"/>
      <c r="BH526" s="486"/>
      <c r="BI526" s="486"/>
      <c r="BJ526" s="486"/>
      <c r="BK526" s="486"/>
      <c r="BL526" s="486"/>
    </row>
    <row r="527" spans="1:64">
      <c r="A527" s="486" t="s">
        <v>573</v>
      </c>
      <c r="B527" s="486" t="s">
        <v>71</v>
      </c>
      <c r="C527" s="486" t="s">
        <v>262</v>
      </c>
      <c r="D527" s="486" t="s">
        <v>263</v>
      </c>
      <c r="E527" s="486" t="s">
        <v>67</v>
      </c>
      <c r="F527" s="486">
        <v>2011</v>
      </c>
      <c r="G527" s="486">
        <v>2012</v>
      </c>
      <c r="H527" s="486">
        <v>225</v>
      </c>
      <c r="I527" s="486">
        <v>0.1</v>
      </c>
      <c r="J527" s="486"/>
      <c r="K527" s="486"/>
      <c r="L527" s="486" t="s">
        <v>66</v>
      </c>
      <c r="M527" s="486">
        <v>60</v>
      </c>
      <c r="N527" s="486">
        <v>1</v>
      </c>
      <c r="O527" s="486">
        <v>1000</v>
      </c>
      <c r="P527" s="486">
        <v>25</v>
      </c>
      <c r="Q527" s="486">
        <v>29.4</v>
      </c>
      <c r="R527" s="486">
        <v>7.65</v>
      </c>
      <c r="S527" s="486">
        <v>36.700000000000003</v>
      </c>
      <c r="T527" s="486">
        <v>8.19</v>
      </c>
      <c r="U527" s="486">
        <v>6.6</v>
      </c>
      <c r="V527" s="486"/>
      <c r="W527" s="486">
        <v>-0.42</v>
      </c>
      <c r="X527" s="486">
        <v>1000</v>
      </c>
      <c r="Y527" s="486">
        <v>5.5</v>
      </c>
      <c r="Z527" s="486">
        <v>250</v>
      </c>
      <c r="AA527" s="486">
        <v>0.27</v>
      </c>
      <c r="AB527" s="486"/>
      <c r="AC527" s="486"/>
      <c r="AD527" s="486"/>
      <c r="AE527" s="486"/>
      <c r="AF527" s="486"/>
      <c r="AG527" s="486"/>
      <c r="AH527" s="486"/>
      <c r="AI527" s="486">
        <v>1000</v>
      </c>
      <c r="AJ527" s="486">
        <v>5</v>
      </c>
      <c r="AK527" s="486">
        <v>-0.7</v>
      </c>
      <c r="AL527" s="486">
        <v>3.92</v>
      </c>
      <c r="AM527" s="486">
        <v>1638</v>
      </c>
      <c r="AN527" s="486">
        <v>982</v>
      </c>
      <c r="AO527" s="486">
        <v>40</v>
      </c>
      <c r="AP527" s="486">
        <v>19.2</v>
      </c>
      <c r="AQ527" s="486">
        <v>1.609</v>
      </c>
      <c r="AR527" s="486">
        <v>243.4</v>
      </c>
      <c r="AS527" s="486">
        <v>1.46</v>
      </c>
      <c r="AT527" s="486"/>
      <c r="AU527" s="486"/>
      <c r="AV527" s="486"/>
      <c r="AW527" s="486"/>
      <c r="AX527" s="486"/>
      <c r="AY527" s="486"/>
      <c r="AZ527" s="486"/>
      <c r="BA527" s="486"/>
      <c r="BB527" s="486"/>
      <c r="BC527" s="486"/>
      <c r="BD527" s="486"/>
      <c r="BE527" s="486"/>
      <c r="BF527" s="486"/>
      <c r="BG527" s="486"/>
      <c r="BH527" s="486"/>
      <c r="BI527" s="486"/>
      <c r="BJ527" s="486"/>
      <c r="BK527" s="486"/>
      <c r="BL527" s="486"/>
    </row>
    <row r="528" spans="1:64">
      <c r="A528" s="486" t="s">
        <v>573</v>
      </c>
      <c r="B528" s="486" t="s">
        <v>71</v>
      </c>
      <c r="C528" s="486" t="s">
        <v>264</v>
      </c>
      <c r="D528" s="486" t="s">
        <v>265</v>
      </c>
      <c r="E528" s="486" t="s">
        <v>69</v>
      </c>
      <c r="F528" s="486">
        <v>2012</v>
      </c>
      <c r="G528" s="486">
        <v>2012</v>
      </c>
      <c r="H528" s="486">
        <v>225</v>
      </c>
      <c r="I528" s="486">
        <v>0.1</v>
      </c>
      <c r="J528" s="486"/>
      <c r="K528" s="486"/>
      <c r="L528" s="486" t="s">
        <v>66</v>
      </c>
      <c r="M528" s="486">
        <v>60</v>
      </c>
      <c r="N528" s="486">
        <v>2</v>
      </c>
      <c r="O528" s="486">
        <v>1000</v>
      </c>
      <c r="P528" s="486">
        <v>25</v>
      </c>
      <c r="Q528" s="486">
        <v>29.4</v>
      </c>
      <c r="R528" s="486">
        <v>7.65</v>
      </c>
      <c r="S528" s="486">
        <v>36.700000000000003</v>
      </c>
      <c r="T528" s="486">
        <v>8.19</v>
      </c>
      <c r="U528" s="486">
        <v>5.3</v>
      </c>
      <c r="V528" s="486"/>
      <c r="W528" s="486">
        <v>-0.43</v>
      </c>
      <c r="X528" s="486">
        <v>2100</v>
      </c>
      <c r="Y528" s="486">
        <v>4.2</v>
      </c>
      <c r="Z528" s="486">
        <v>250</v>
      </c>
      <c r="AA528" s="486">
        <v>0.27</v>
      </c>
      <c r="AB528" s="486"/>
      <c r="AC528" s="486"/>
      <c r="AD528" s="486"/>
      <c r="AE528" s="486"/>
      <c r="AF528" s="486"/>
      <c r="AG528" s="486"/>
      <c r="AH528" s="486"/>
      <c r="AI528" s="486">
        <v>1000</v>
      </c>
      <c r="AJ528" s="486">
        <v>3</v>
      </c>
      <c r="AK528" s="486">
        <v>-0.7</v>
      </c>
      <c r="AL528" s="486">
        <v>3.92</v>
      </c>
      <c r="AM528" s="486">
        <v>1638</v>
      </c>
      <c r="AN528" s="486">
        <v>982</v>
      </c>
      <c r="AO528" s="486">
        <v>40</v>
      </c>
      <c r="AP528" s="486">
        <v>19.2</v>
      </c>
      <c r="AQ528" s="486">
        <v>1.609</v>
      </c>
      <c r="AR528" s="486">
        <v>121.7</v>
      </c>
      <c r="AS528" s="486">
        <v>1.46</v>
      </c>
      <c r="AT528" s="486"/>
      <c r="AU528" s="486"/>
      <c r="AV528" s="486"/>
      <c r="AW528" s="486"/>
      <c r="AX528" s="486"/>
      <c r="AY528" s="486"/>
      <c r="AZ528" s="486"/>
      <c r="BA528" s="486"/>
      <c r="BB528" s="486"/>
      <c r="BC528" s="486"/>
      <c r="BD528" s="486"/>
      <c r="BE528" s="486"/>
      <c r="BF528" s="486"/>
      <c r="BG528" s="486"/>
      <c r="BH528" s="486"/>
      <c r="BI528" s="486"/>
      <c r="BJ528" s="486"/>
      <c r="BK528" s="486"/>
      <c r="BL528" s="486"/>
    </row>
    <row r="529" spans="1:64">
      <c r="A529" s="486" t="s">
        <v>573</v>
      </c>
      <c r="B529" s="486" t="s">
        <v>71</v>
      </c>
      <c r="C529" s="486" t="s">
        <v>266</v>
      </c>
      <c r="D529" s="486" t="s">
        <v>267</v>
      </c>
      <c r="E529" s="486" t="s">
        <v>67</v>
      </c>
      <c r="F529" s="486">
        <v>2010</v>
      </c>
      <c r="G529" s="486">
        <v>2012</v>
      </c>
      <c r="H529" s="486">
        <v>230</v>
      </c>
      <c r="I529" s="486">
        <v>0.1</v>
      </c>
      <c r="J529" s="486"/>
      <c r="K529" s="486"/>
      <c r="L529" s="486" t="s">
        <v>66</v>
      </c>
      <c r="M529" s="486">
        <v>60</v>
      </c>
      <c r="N529" s="486">
        <v>1</v>
      </c>
      <c r="O529" s="486">
        <v>1000</v>
      </c>
      <c r="P529" s="486">
        <v>25</v>
      </c>
      <c r="Q529" s="486">
        <v>29.6</v>
      </c>
      <c r="R529" s="486">
        <v>7.78</v>
      </c>
      <c r="S529" s="486">
        <v>36.799999999999997</v>
      </c>
      <c r="T529" s="486">
        <v>8.34</v>
      </c>
      <c r="U529" s="486">
        <v>5.4</v>
      </c>
      <c r="V529" s="486"/>
      <c r="W529" s="486">
        <v>-0.43</v>
      </c>
      <c r="X529" s="486">
        <v>2100</v>
      </c>
      <c r="Y529" s="486">
        <v>4.2</v>
      </c>
      <c r="Z529" s="486">
        <v>250</v>
      </c>
      <c r="AA529" s="486">
        <v>0.26</v>
      </c>
      <c r="AB529" s="486"/>
      <c r="AC529" s="486"/>
      <c r="AD529" s="486"/>
      <c r="AE529" s="486"/>
      <c r="AF529" s="486"/>
      <c r="AG529" s="486"/>
      <c r="AH529" s="486"/>
      <c r="AI529" s="486">
        <v>1000</v>
      </c>
      <c r="AJ529" s="486">
        <v>3</v>
      </c>
      <c r="AK529" s="486">
        <v>-0.7</v>
      </c>
      <c r="AL529" s="486">
        <v>3.92</v>
      </c>
      <c r="AM529" s="486">
        <v>1638</v>
      </c>
      <c r="AN529" s="486">
        <v>982</v>
      </c>
      <c r="AO529" s="486">
        <v>40</v>
      </c>
      <c r="AP529" s="486">
        <v>19.2</v>
      </c>
      <c r="AQ529" s="486">
        <v>1.609</v>
      </c>
      <c r="AR529" s="486">
        <v>243.4</v>
      </c>
      <c r="AS529" s="486">
        <v>1.46</v>
      </c>
      <c r="AT529" s="486"/>
      <c r="AU529" s="486"/>
      <c r="AV529" s="486"/>
      <c r="AW529" s="486"/>
      <c r="AX529" s="486"/>
      <c r="AY529" s="486"/>
      <c r="AZ529" s="486"/>
      <c r="BA529" s="486"/>
      <c r="BB529" s="486"/>
      <c r="BC529" s="486"/>
      <c r="BD529" s="486"/>
      <c r="BE529" s="486"/>
      <c r="BF529" s="486"/>
      <c r="BG529" s="486"/>
      <c r="BH529" s="486"/>
      <c r="BI529" s="486"/>
      <c r="BJ529" s="486"/>
      <c r="BK529" s="486"/>
      <c r="BL529" s="486"/>
    </row>
    <row r="530" spans="1:64">
      <c r="A530" s="486" t="s">
        <v>573</v>
      </c>
      <c r="B530" s="486" t="s">
        <v>71</v>
      </c>
      <c r="C530" s="486" t="s">
        <v>268</v>
      </c>
      <c r="D530" s="486" t="s">
        <v>269</v>
      </c>
      <c r="E530" s="486" t="s">
        <v>67</v>
      </c>
      <c r="F530" s="486">
        <v>2011</v>
      </c>
      <c r="G530" s="486">
        <v>2012</v>
      </c>
      <c r="H530" s="486">
        <v>230</v>
      </c>
      <c r="I530" s="486">
        <v>0.1</v>
      </c>
      <c r="J530" s="486"/>
      <c r="K530" s="486"/>
      <c r="L530" s="486" t="s">
        <v>66</v>
      </c>
      <c r="M530" s="486">
        <v>60</v>
      </c>
      <c r="N530" s="486">
        <v>1</v>
      </c>
      <c r="O530" s="486">
        <v>1000</v>
      </c>
      <c r="P530" s="486">
        <v>25</v>
      </c>
      <c r="Q530" s="486">
        <v>29.6</v>
      </c>
      <c r="R530" s="486">
        <v>7.78</v>
      </c>
      <c r="S530" s="486">
        <v>36.799999999999997</v>
      </c>
      <c r="T530" s="486">
        <v>8.34</v>
      </c>
      <c r="U530" s="486">
        <v>6.7</v>
      </c>
      <c r="V530" s="486"/>
      <c r="W530" s="486">
        <v>-0.42</v>
      </c>
      <c r="X530" s="486">
        <v>1000</v>
      </c>
      <c r="Y530" s="486">
        <v>5.5</v>
      </c>
      <c r="Z530" s="486">
        <v>250</v>
      </c>
      <c r="AA530" s="486">
        <v>0.26</v>
      </c>
      <c r="AB530" s="486"/>
      <c r="AC530" s="486"/>
      <c r="AD530" s="486"/>
      <c r="AE530" s="486"/>
      <c r="AF530" s="486"/>
      <c r="AG530" s="486"/>
      <c r="AH530" s="486"/>
      <c r="AI530" s="486">
        <v>1000</v>
      </c>
      <c r="AJ530" s="486">
        <v>5</v>
      </c>
      <c r="AK530" s="486">
        <v>-0.7</v>
      </c>
      <c r="AL530" s="486">
        <v>3.92</v>
      </c>
      <c r="AM530" s="486">
        <v>1638</v>
      </c>
      <c r="AN530" s="486">
        <v>982</v>
      </c>
      <c r="AO530" s="486">
        <v>40</v>
      </c>
      <c r="AP530" s="486">
        <v>19.2</v>
      </c>
      <c r="AQ530" s="486">
        <v>1.609</v>
      </c>
      <c r="AR530" s="486">
        <v>243.4</v>
      </c>
      <c r="AS530" s="486">
        <v>1.46</v>
      </c>
      <c r="AT530" s="486"/>
      <c r="AU530" s="486"/>
      <c r="AV530" s="486"/>
      <c r="AW530" s="486"/>
      <c r="AX530" s="486"/>
      <c r="AY530" s="486"/>
      <c r="AZ530" s="486"/>
      <c r="BA530" s="486"/>
      <c r="BB530" s="486"/>
      <c r="BC530" s="486"/>
      <c r="BD530" s="486"/>
      <c r="BE530" s="486"/>
      <c r="BF530" s="486"/>
      <c r="BG530" s="486"/>
      <c r="BH530" s="486"/>
      <c r="BI530" s="486"/>
      <c r="BJ530" s="486"/>
      <c r="BK530" s="486"/>
      <c r="BL530" s="486"/>
    </row>
    <row r="531" spans="1:64">
      <c r="A531" s="486" t="s">
        <v>573</v>
      </c>
      <c r="B531" s="486" t="s">
        <v>71</v>
      </c>
      <c r="C531" s="486" t="s">
        <v>270</v>
      </c>
      <c r="D531" s="486" t="s">
        <v>271</v>
      </c>
      <c r="E531" s="486" t="s">
        <v>69</v>
      </c>
      <c r="F531" s="486">
        <v>2012</v>
      </c>
      <c r="G531" s="486">
        <v>2012</v>
      </c>
      <c r="H531" s="486">
        <v>230</v>
      </c>
      <c r="I531" s="486">
        <v>0.1</v>
      </c>
      <c r="J531" s="486"/>
      <c r="K531" s="486"/>
      <c r="L531" s="486" t="s">
        <v>66</v>
      </c>
      <c r="M531" s="486">
        <v>60</v>
      </c>
      <c r="N531" s="486">
        <v>2</v>
      </c>
      <c r="O531" s="486">
        <v>1000</v>
      </c>
      <c r="P531" s="486">
        <v>25</v>
      </c>
      <c r="Q531" s="486">
        <v>29.6</v>
      </c>
      <c r="R531" s="486">
        <v>7.78</v>
      </c>
      <c r="S531" s="486">
        <v>36.799999999999997</v>
      </c>
      <c r="T531" s="486">
        <v>8.34</v>
      </c>
      <c r="U531" s="486">
        <v>5.4</v>
      </c>
      <c r="V531" s="486"/>
      <c r="W531" s="486">
        <v>-0.43</v>
      </c>
      <c r="X531" s="486">
        <v>2100</v>
      </c>
      <c r="Y531" s="486">
        <v>4.2</v>
      </c>
      <c r="Z531" s="486">
        <v>250</v>
      </c>
      <c r="AA531" s="486">
        <v>0.26</v>
      </c>
      <c r="AB531" s="486"/>
      <c r="AC531" s="486"/>
      <c r="AD531" s="486"/>
      <c r="AE531" s="486"/>
      <c r="AF531" s="486"/>
      <c r="AG531" s="486"/>
      <c r="AH531" s="486"/>
      <c r="AI531" s="486">
        <v>1000</v>
      </c>
      <c r="AJ531" s="486">
        <v>3</v>
      </c>
      <c r="AK531" s="486">
        <v>-0.7</v>
      </c>
      <c r="AL531" s="486">
        <v>3.92</v>
      </c>
      <c r="AM531" s="486">
        <v>1638</v>
      </c>
      <c r="AN531" s="486">
        <v>982</v>
      </c>
      <c r="AO531" s="486">
        <v>40</v>
      </c>
      <c r="AP531" s="486">
        <v>19.2</v>
      </c>
      <c r="AQ531" s="486">
        <v>1.609</v>
      </c>
      <c r="AR531" s="486">
        <v>121.7</v>
      </c>
      <c r="AS531" s="486">
        <v>1.46</v>
      </c>
      <c r="AT531" s="486"/>
      <c r="AU531" s="486"/>
      <c r="AV531" s="486"/>
      <c r="AW531" s="486"/>
      <c r="AX531" s="486"/>
      <c r="AY531" s="486"/>
      <c r="AZ531" s="486"/>
      <c r="BA531" s="486"/>
      <c r="BB531" s="486"/>
      <c r="BC531" s="486"/>
      <c r="BD531" s="486"/>
      <c r="BE531" s="486"/>
      <c r="BF531" s="486"/>
      <c r="BG531" s="486"/>
      <c r="BH531" s="486"/>
      <c r="BI531" s="486"/>
      <c r="BJ531" s="486"/>
      <c r="BK531" s="486"/>
      <c r="BL531" s="486"/>
    </row>
    <row r="532" spans="1:64">
      <c r="A532" s="486" t="s">
        <v>573</v>
      </c>
      <c r="B532" s="486" t="s">
        <v>71</v>
      </c>
      <c r="C532" s="486" t="s">
        <v>272</v>
      </c>
      <c r="D532" s="486" t="s">
        <v>273</v>
      </c>
      <c r="E532" s="486" t="s">
        <v>67</v>
      </c>
      <c r="F532" s="486">
        <v>2010</v>
      </c>
      <c r="G532" s="486">
        <v>2012</v>
      </c>
      <c r="H532" s="486">
        <v>235</v>
      </c>
      <c r="I532" s="486">
        <v>0.1</v>
      </c>
      <c r="J532" s="486"/>
      <c r="K532" s="486"/>
      <c r="L532" s="486" t="s">
        <v>66</v>
      </c>
      <c r="M532" s="486">
        <v>60</v>
      </c>
      <c r="N532" s="486">
        <v>1</v>
      </c>
      <c r="O532" s="486">
        <v>1000</v>
      </c>
      <c r="P532" s="486">
        <v>25</v>
      </c>
      <c r="Q532" s="486">
        <v>29.8</v>
      </c>
      <c r="R532" s="486">
        <v>7.9</v>
      </c>
      <c r="S532" s="486">
        <v>36.9</v>
      </c>
      <c r="T532" s="486">
        <v>8.4600000000000009</v>
      </c>
      <c r="U532" s="486">
        <v>5.5</v>
      </c>
      <c r="V532" s="486"/>
      <c r="W532" s="486">
        <v>-0.43</v>
      </c>
      <c r="X532" s="486">
        <v>2100</v>
      </c>
      <c r="Y532" s="486">
        <v>4.2</v>
      </c>
      <c r="Z532" s="486">
        <v>250</v>
      </c>
      <c r="AA532" s="486">
        <v>0.24</v>
      </c>
      <c r="AB532" s="486"/>
      <c r="AC532" s="486"/>
      <c r="AD532" s="486"/>
      <c r="AE532" s="486"/>
      <c r="AF532" s="486"/>
      <c r="AG532" s="486"/>
      <c r="AH532" s="486"/>
      <c r="AI532" s="486">
        <v>1000</v>
      </c>
      <c r="AJ532" s="486">
        <v>3</v>
      </c>
      <c r="AK532" s="486">
        <v>-0.7</v>
      </c>
      <c r="AL532" s="486">
        <v>3.92</v>
      </c>
      <c r="AM532" s="486">
        <v>1638</v>
      </c>
      <c r="AN532" s="486">
        <v>982</v>
      </c>
      <c r="AO532" s="486">
        <v>40</v>
      </c>
      <c r="AP532" s="486">
        <v>19.2</v>
      </c>
      <c r="AQ532" s="486">
        <v>1.609</v>
      </c>
      <c r="AR532" s="486">
        <v>243.4</v>
      </c>
      <c r="AS532" s="486">
        <v>1.46</v>
      </c>
      <c r="AT532" s="486"/>
      <c r="AU532" s="486"/>
      <c r="AV532" s="486"/>
      <c r="AW532" s="486"/>
      <c r="AX532" s="486"/>
      <c r="AY532" s="486"/>
      <c r="AZ532" s="486"/>
      <c r="BA532" s="486"/>
      <c r="BB532" s="486"/>
      <c r="BC532" s="486"/>
      <c r="BD532" s="486"/>
      <c r="BE532" s="486"/>
      <c r="BF532" s="486"/>
      <c r="BG532" s="486"/>
      <c r="BH532" s="486"/>
      <c r="BI532" s="486"/>
      <c r="BJ532" s="486"/>
      <c r="BK532" s="486"/>
      <c r="BL532" s="486"/>
    </row>
    <row r="533" spans="1:64">
      <c r="A533" s="486" t="s">
        <v>573</v>
      </c>
      <c r="B533" s="486" t="s">
        <v>71</v>
      </c>
      <c r="C533" s="486" t="s">
        <v>274</v>
      </c>
      <c r="D533" s="486" t="s">
        <v>275</v>
      </c>
      <c r="E533" s="486" t="s">
        <v>69</v>
      </c>
      <c r="F533" s="486">
        <v>2012</v>
      </c>
      <c r="G533" s="486">
        <v>2012</v>
      </c>
      <c r="H533" s="486">
        <v>235</v>
      </c>
      <c r="I533" s="486">
        <v>0.1</v>
      </c>
      <c r="J533" s="486"/>
      <c r="K533" s="486"/>
      <c r="L533" s="486" t="s">
        <v>66</v>
      </c>
      <c r="M533" s="486">
        <v>60</v>
      </c>
      <c r="N533" s="486">
        <v>2</v>
      </c>
      <c r="O533" s="486">
        <v>1000</v>
      </c>
      <c r="P533" s="486">
        <v>25</v>
      </c>
      <c r="Q533" s="486">
        <v>29.8</v>
      </c>
      <c r="R533" s="486">
        <v>7.9</v>
      </c>
      <c r="S533" s="486">
        <v>36.9</v>
      </c>
      <c r="T533" s="486">
        <v>8.4600000000000009</v>
      </c>
      <c r="U533" s="486">
        <v>5.5</v>
      </c>
      <c r="V533" s="486"/>
      <c r="W533" s="486">
        <v>-0.43</v>
      </c>
      <c r="X533" s="486">
        <v>2100</v>
      </c>
      <c r="Y533" s="486">
        <v>4.2</v>
      </c>
      <c r="Z533" s="486">
        <v>250</v>
      </c>
      <c r="AA533" s="486">
        <v>0.24</v>
      </c>
      <c r="AB533" s="486"/>
      <c r="AC533" s="486"/>
      <c r="AD533" s="486"/>
      <c r="AE533" s="486"/>
      <c r="AF533" s="486"/>
      <c r="AG533" s="486"/>
      <c r="AH533" s="486"/>
      <c r="AI533" s="486">
        <v>1000</v>
      </c>
      <c r="AJ533" s="486">
        <v>3</v>
      </c>
      <c r="AK533" s="486">
        <v>-0.7</v>
      </c>
      <c r="AL533" s="486">
        <v>3.92</v>
      </c>
      <c r="AM533" s="486">
        <v>1638</v>
      </c>
      <c r="AN533" s="486">
        <v>982</v>
      </c>
      <c r="AO533" s="486">
        <v>40</v>
      </c>
      <c r="AP533" s="486">
        <v>19.2</v>
      </c>
      <c r="AQ533" s="486">
        <v>1.609</v>
      </c>
      <c r="AR533" s="486">
        <v>121.7</v>
      </c>
      <c r="AS533" s="486">
        <v>1.46</v>
      </c>
      <c r="AT533" s="486"/>
      <c r="AU533" s="486"/>
      <c r="AV533" s="486"/>
      <c r="AW533" s="486"/>
      <c r="AX533" s="486"/>
      <c r="AY533" s="486"/>
      <c r="AZ533" s="486"/>
      <c r="BA533" s="486"/>
      <c r="BB533" s="486"/>
      <c r="BC533" s="486"/>
      <c r="BD533" s="486"/>
      <c r="BE533" s="486"/>
      <c r="BF533" s="486"/>
      <c r="BG533" s="486"/>
      <c r="BH533" s="486"/>
      <c r="BI533" s="486"/>
      <c r="BJ533" s="486"/>
      <c r="BK533" s="486"/>
      <c r="BL533" s="486"/>
    </row>
    <row r="534" spans="1:64">
      <c r="A534" s="486" t="s">
        <v>573</v>
      </c>
      <c r="B534" s="486" t="s">
        <v>71</v>
      </c>
      <c r="C534" s="486" t="s">
        <v>276</v>
      </c>
      <c r="D534" s="486" t="s">
        <v>277</v>
      </c>
      <c r="E534" s="486" t="s">
        <v>453</v>
      </c>
      <c r="F534" s="486">
        <v>2010</v>
      </c>
      <c r="G534" s="486"/>
      <c r="H534" s="486">
        <v>240</v>
      </c>
      <c r="I534" s="486">
        <v>0.1</v>
      </c>
      <c r="J534" s="486"/>
      <c r="K534" s="486"/>
      <c r="L534" s="486" t="s">
        <v>66</v>
      </c>
      <c r="M534" s="486">
        <v>60</v>
      </c>
      <c r="N534" s="486">
        <v>1</v>
      </c>
      <c r="O534" s="486">
        <v>1000</v>
      </c>
      <c r="P534" s="486">
        <v>25</v>
      </c>
      <c r="Q534" s="486">
        <v>29.9</v>
      </c>
      <c r="R534" s="486">
        <v>8.0299999999999994</v>
      </c>
      <c r="S534" s="486">
        <v>37</v>
      </c>
      <c r="T534" s="486">
        <v>8.59</v>
      </c>
      <c r="U534" s="486">
        <v>5.6</v>
      </c>
      <c r="V534" s="486"/>
      <c r="W534" s="486">
        <v>-0.43</v>
      </c>
      <c r="X534" s="486">
        <v>2100</v>
      </c>
      <c r="Y534" s="486">
        <v>4.2</v>
      </c>
      <c r="Z534" s="486">
        <v>250</v>
      </c>
      <c r="AA534" s="486">
        <v>0.23</v>
      </c>
      <c r="AB534" s="486"/>
      <c r="AC534" s="486"/>
      <c r="AD534" s="486"/>
      <c r="AE534" s="486"/>
      <c r="AF534" s="486"/>
      <c r="AG534" s="486"/>
      <c r="AH534" s="486"/>
      <c r="AI534" s="486">
        <v>1000</v>
      </c>
      <c r="AJ534" s="486">
        <v>3</v>
      </c>
      <c r="AK534" s="486">
        <v>-0.7</v>
      </c>
      <c r="AL534" s="486"/>
      <c r="AM534" s="486">
        <v>1638</v>
      </c>
      <c r="AN534" s="486">
        <v>982</v>
      </c>
      <c r="AO534" s="486">
        <v>40</v>
      </c>
      <c r="AP534" s="486">
        <v>19</v>
      </c>
      <c r="AQ534" s="486">
        <v>1.609</v>
      </c>
      <c r="AR534" s="486">
        <v>243.4</v>
      </c>
      <c r="AS534" s="486">
        <v>1.46</v>
      </c>
      <c r="AT534" s="486"/>
      <c r="AU534" s="486"/>
      <c r="AV534" s="486"/>
      <c r="AW534" s="486"/>
      <c r="AX534" s="486"/>
      <c r="AY534" s="486"/>
      <c r="AZ534" s="486"/>
      <c r="BA534" s="486"/>
      <c r="BB534" s="486"/>
      <c r="BC534" s="486"/>
      <c r="BD534" s="486"/>
      <c r="BE534" s="486"/>
      <c r="BF534" s="486"/>
      <c r="BG534" s="486"/>
      <c r="BH534" s="486"/>
      <c r="BI534" s="486"/>
      <c r="BJ534" s="486"/>
      <c r="BK534" s="486"/>
      <c r="BL534" s="486"/>
    </row>
    <row r="535" spans="1:64">
      <c r="A535" s="486" t="s">
        <v>573</v>
      </c>
      <c r="B535" s="486" t="s">
        <v>71</v>
      </c>
      <c r="C535" s="486" t="s">
        <v>280</v>
      </c>
      <c r="D535" s="486" t="s">
        <v>281</v>
      </c>
      <c r="E535" s="486" t="s">
        <v>67</v>
      </c>
      <c r="F535" s="486">
        <v>2012</v>
      </c>
      <c r="G535" s="486">
        <v>2012</v>
      </c>
      <c r="H535" s="486">
        <v>240</v>
      </c>
      <c r="I535" s="486">
        <v>0.1</v>
      </c>
      <c r="J535" s="486"/>
      <c r="K535" s="486"/>
      <c r="L535" s="486" t="s">
        <v>66</v>
      </c>
      <c r="M535" s="486">
        <v>60</v>
      </c>
      <c r="N535" s="486">
        <v>1</v>
      </c>
      <c r="O535" s="486">
        <v>1000</v>
      </c>
      <c r="P535" s="486">
        <v>25</v>
      </c>
      <c r="Q535" s="486">
        <v>29.9</v>
      </c>
      <c r="R535" s="486">
        <v>8.0299999999999994</v>
      </c>
      <c r="S535" s="486">
        <v>37</v>
      </c>
      <c r="T535" s="486">
        <v>8.59</v>
      </c>
      <c r="U535" s="486">
        <v>5.6</v>
      </c>
      <c r="V535" s="486"/>
      <c r="W535" s="486">
        <v>-0.43</v>
      </c>
      <c r="X535" s="486">
        <v>2100</v>
      </c>
      <c r="Y535" s="486">
        <v>4.2</v>
      </c>
      <c r="Z535" s="486">
        <v>250</v>
      </c>
      <c r="AA535" s="486">
        <v>0.23</v>
      </c>
      <c r="AB535" s="486"/>
      <c r="AC535" s="486"/>
      <c r="AD535" s="486"/>
      <c r="AE535" s="486"/>
      <c r="AF535" s="486"/>
      <c r="AG535" s="486"/>
      <c r="AH535" s="486"/>
      <c r="AI535" s="486">
        <v>1000</v>
      </c>
      <c r="AJ535" s="486">
        <v>3</v>
      </c>
      <c r="AK535" s="486">
        <v>-0.7</v>
      </c>
      <c r="AL535" s="486">
        <v>3.92</v>
      </c>
      <c r="AM535" s="486">
        <v>1638</v>
      </c>
      <c r="AN535" s="486">
        <v>982</v>
      </c>
      <c r="AO535" s="486">
        <v>40</v>
      </c>
      <c r="AP535" s="486">
        <v>20</v>
      </c>
      <c r="AQ535" s="486">
        <v>1.609</v>
      </c>
      <c r="AR535" s="486">
        <v>243.4</v>
      </c>
      <c r="AS535" s="486">
        <v>1.46</v>
      </c>
      <c r="AT535" s="486"/>
      <c r="AU535" s="486"/>
      <c r="AV535" s="486"/>
      <c r="AW535" s="486"/>
      <c r="AX535" s="486"/>
      <c r="AY535" s="486"/>
      <c r="AZ535" s="486"/>
      <c r="BA535" s="486"/>
      <c r="BB535" s="486"/>
      <c r="BC535" s="486"/>
      <c r="BD535" s="486"/>
      <c r="BE535" s="486"/>
      <c r="BF535" s="486"/>
      <c r="BG535" s="486"/>
      <c r="BH535" s="486"/>
      <c r="BI535" s="486"/>
      <c r="BJ535" s="486"/>
      <c r="BK535" s="486"/>
      <c r="BL535" s="486"/>
    </row>
    <row r="536" spans="1:64">
      <c r="A536" s="486" t="s">
        <v>573</v>
      </c>
      <c r="B536" s="486" t="s">
        <v>71</v>
      </c>
      <c r="C536" s="486" t="s">
        <v>282</v>
      </c>
      <c r="D536" s="486" t="s">
        <v>283</v>
      </c>
      <c r="E536" s="486" t="s">
        <v>453</v>
      </c>
      <c r="F536" s="486">
        <v>2012</v>
      </c>
      <c r="G536" s="486"/>
      <c r="H536" s="486">
        <v>240</v>
      </c>
      <c r="I536" s="486">
        <v>0.1</v>
      </c>
      <c r="J536" s="486"/>
      <c r="K536" s="486"/>
      <c r="L536" s="486" t="s">
        <v>66</v>
      </c>
      <c r="M536" s="486">
        <v>60</v>
      </c>
      <c r="N536" s="486">
        <v>2</v>
      </c>
      <c r="O536" s="486">
        <v>1000</v>
      </c>
      <c r="P536" s="486">
        <v>25</v>
      </c>
      <c r="Q536" s="486">
        <v>29.9</v>
      </c>
      <c r="R536" s="486">
        <v>8.0299999999999994</v>
      </c>
      <c r="S536" s="486">
        <v>37</v>
      </c>
      <c r="T536" s="486">
        <v>8.59</v>
      </c>
      <c r="U536" s="486">
        <v>5.6</v>
      </c>
      <c r="V536" s="486"/>
      <c r="W536" s="486">
        <v>-0.43</v>
      </c>
      <c r="X536" s="486">
        <v>2100</v>
      </c>
      <c r="Y536" s="486">
        <v>4.2</v>
      </c>
      <c r="Z536" s="486">
        <v>250</v>
      </c>
      <c r="AA536" s="486">
        <v>0.23</v>
      </c>
      <c r="AB536" s="486"/>
      <c r="AC536" s="486"/>
      <c r="AD536" s="486"/>
      <c r="AE536" s="486"/>
      <c r="AF536" s="486"/>
      <c r="AG536" s="486"/>
      <c r="AH536" s="486"/>
      <c r="AI536" s="486">
        <v>1000</v>
      </c>
      <c r="AJ536" s="486">
        <v>3</v>
      </c>
      <c r="AK536" s="486">
        <v>-0.7</v>
      </c>
      <c r="AL536" s="486"/>
      <c r="AM536" s="486">
        <v>1638</v>
      </c>
      <c r="AN536" s="486">
        <v>982</v>
      </c>
      <c r="AO536" s="486">
        <v>40</v>
      </c>
      <c r="AP536" s="486">
        <v>19</v>
      </c>
      <c r="AQ536" s="486">
        <v>1.609</v>
      </c>
      <c r="AR536" s="486">
        <v>121.7</v>
      </c>
      <c r="AS536" s="486">
        <v>1.46</v>
      </c>
      <c r="AT536" s="486"/>
      <c r="AU536" s="486"/>
      <c r="AV536" s="486"/>
      <c r="AW536" s="486"/>
      <c r="AX536" s="486"/>
      <c r="AY536" s="486"/>
      <c r="AZ536" s="486"/>
      <c r="BA536" s="486"/>
      <c r="BB536" s="486"/>
      <c r="BC536" s="486"/>
      <c r="BD536" s="486"/>
      <c r="BE536" s="486"/>
      <c r="BF536" s="486"/>
      <c r="BG536" s="486"/>
      <c r="BH536" s="486"/>
      <c r="BI536" s="486"/>
      <c r="BJ536" s="486"/>
      <c r="BK536" s="486"/>
      <c r="BL536" s="486"/>
    </row>
    <row r="537" spans="1:64">
      <c r="A537" s="486" t="s">
        <v>573</v>
      </c>
      <c r="B537" s="486" t="s">
        <v>71</v>
      </c>
      <c r="C537" s="486" t="s">
        <v>284</v>
      </c>
      <c r="D537" s="486" t="s">
        <v>286</v>
      </c>
      <c r="E537" s="486" t="s">
        <v>278</v>
      </c>
      <c r="F537" s="486">
        <v>2010</v>
      </c>
      <c r="G537" s="486"/>
      <c r="H537" s="486">
        <v>245</v>
      </c>
      <c r="I537" s="486">
        <v>0.1</v>
      </c>
      <c r="J537" s="486"/>
      <c r="K537" s="486"/>
      <c r="L537" s="486" t="s">
        <v>66</v>
      </c>
      <c r="M537" s="486">
        <v>60</v>
      </c>
      <c r="N537" s="486">
        <v>1</v>
      </c>
      <c r="O537" s="486">
        <v>1000</v>
      </c>
      <c r="P537" s="486">
        <v>25</v>
      </c>
      <c r="Q537" s="486">
        <v>30</v>
      </c>
      <c r="R537" s="486">
        <v>8.17</v>
      </c>
      <c r="S537" s="486">
        <v>37.1</v>
      </c>
      <c r="T537" s="486">
        <v>8.74</v>
      </c>
      <c r="U537" s="486">
        <v>5.7</v>
      </c>
      <c r="V537" s="486"/>
      <c r="W537" s="486">
        <v>-0.39</v>
      </c>
      <c r="X537" s="486">
        <v>500</v>
      </c>
      <c r="Y537" s="486">
        <v>5.5</v>
      </c>
      <c r="Z537" s="486">
        <v>500</v>
      </c>
      <c r="AA537" s="486">
        <v>0.35</v>
      </c>
      <c r="AB537" s="486"/>
      <c r="AC537" s="486"/>
      <c r="AD537" s="486"/>
      <c r="AE537" s="486"/>
      <c r="AF537" s="486"/>
      <c r="AG537" s="486"/>
      <c r="AH537" s="486"/>
      <c r="AI537" s="486">
        <v>0</v>
      </c>
      <c r="AJ537" s="486">
        <v>3</v>
      </c>
      <c r="AK537" s="486">
        <v>-0.7</v>
      </c>
      <c r="AL537" s="486"/>
      <c r="AM537" s="486">
        <v>1638</v>
      </c>
      <c r="AN537" s="486">
        <v>982</v>
      </c>
      <c r="AO537" s="486">
        <v>40</v>
      </c>
      <c r="AP537" s="486">
        <v>19</v>
      </c>
      <c r="AQ537" s="486">
        <v>1.609</v>
      </c>
      <c r="AR537" s="486">
        <v>243.4</v>
      </c>
      <c r="AS537" s="486">
        <v>1.46</v>
      </c>
      <c r="AT537" s="486"/>
      <c r="AU537" s="486"/>
      <c r="AV537" s="486"/>
      <c r="AW537" s="486"/>
      <c r="AX537" s="486"/>
      <c r="AY537" s="486"/>
      <c r="AZ537" s="486"/>
      <c r="BA537" s="486"/>
      <c r="BB537" s="486"/>
      <c r="BC537" s="486"/>
      <c r="BD537" s="486"/>
      <c r="BE537" s="486"/>
      <c r="BF537" s="486"/>
      <c r="BG537" s="486"/>
      <c r="BH537" s="486"/>
      <c r="BI537" s="486"/>
      <c r="BJ537" s="486"/>
      <c r="BK537" s="486"/>
      <c r="BL537" s="486"/>
    </row>
    <row r="538" spans="1:64">
      <c r="A538" s="486" t="s">
        <v>573</v>
      </c>
      <c r="B538" s="486" t="s">
        <v>71</v>
      </c>
      <c r="C538" s="486" t="s">
        <v>287</v>
      </c>
      <c r="D538" s="486" t="s">
        <v>288</v>
      </c>
      <c r="E538" s="486" t="s">
        <v>67</v>
      </c>
      <c r="F538" s="486">
        <v>2012</v>
      </c>
      <c r="G538" s="486">
        <v>2012</v>
      </c>
      <c r="H538" s="486">
        <v>245</v>
      </c>
      <c r="I538" s="486">
        <v>0.1</v>
      </c>
      <c r="J538" s="486"/>
      <c r="K538" s="486"/>
      <c r="L538" s="486" t="s">
        <v>66</v>
      </c>
      <c r="M538" s="486">
        <v>60</v>
      </c>
      <c r="N538" s="486">
        <v>1</v>
      </c>
      <c r="O538" s="486">
        <v>1000</v>
      </c>
      <c r="P538" s="486">
        <v>25</v>
      </c>
      <c r="Q538" s="486">
        <v>30</v>
      </c>
      <c r="R538" s="486">
        <v>8.17</v>
      </c>
      <c r="S538" s="486">
        <v>37.1</v>
      </c>
      <c r="T538" s="486">
        <v>8.74</v>
      </c>
      <c r="U538" s="486">
        <v>5.7</v>
      </c>
      <c r="V538" s="486"/>
      <c r="W538" s="486">
        <v>-0.43</v>
      </c>
      <c r="X538" s="486">
        <v>2100</v>
      </c>
      <c r="Y538" s="486">
        <v>4.2</v>
      </c>
      <c r="Z538" s="486">
        <v>250</v>
      </c>
      <c r="AA538" s="486">
        <v>0.23</v>
      </c>
      <c r="AB538" s="486"/>
      <c r="AC538" s="486"/>
      <c r="AD538" s="486"/>
      <c r="AE538" s="486"/>
      <c r="AF538" s="486"/>
      <c r="AG538" s="486"/>
      <c r="AH538" s="486"/>
      <c r="AI538" s="486">
        <v>1000</v>
      </c>
      <c r="AJ538" s="486">
        <v>3</v>
      </c>
      <c r="AK538" s="486">
        <v>-0.7</v>
      </c>
      <c r="AL538" s="486">
        <v>3.92</v>
      </c>
      <c r="AM538" s="486">
        <v>1638</v>
      </c>
      <c r="AN538" s="486">
        <v>982</v>
      </c>
      <c r="AO538" s="486">
        <v>40</v>
      </c>
      <c r="AP538" s="486">
        <v>20</v>
      </c>
      <c r="AQ538" s="486">
        <v>1.609</v>
      </c>
      <c r="AR538" s="486">
        <v>243.4</v>
      </c>
      <c r="AS538" s="486">
        <v>1.46</v>
      </c>
      <c r="AT538" s="486"/>
      <c r="AU538" s="486"/>
      <c r="AV538" s="486"/>
      <c r="AW538" s="486"/>
      <c r="AX538" s="486"/>
      <c r="AY538" s="486"/>
      <c r="AZ538" s="486"/>
      <c r="BA538" s="486"/>
      <c r="BB538" s="486"/>
      <c r="BC538" s="486"/>
      <c r="BD538" s="486"/>
      <c r="BE538" s="486"/>
      <c r="BF538" s="486"/>
      <c r="BG538" s="486"/>
      <c r="BH538" s="486"/>
      <c r="BI538" s="486"/>
      <c r="BJ538" s="486"/>
      <c r="BK538" s="486"/>
      <c r="BL538" s="486"/>
    </row>
    <row r="539" spans="1:64">
      <c r="A539" s="486" t="s">
        <v>573</v>
      </c>
      <c r="B539" s="486" t="s">
        <v>71</v>
      </c>
      <c r="C539" s="486" t="s">
        <v>289</v>
      </c>
      <c r="D539" s="486" t="s">
        <v>290</v>
      </c>
      <c r="E539" s="486" t="s">
        <v>453</v>
      </c>
      <c r="F539" s="486">
        <v>2012</v>
      </c>
      <c r="G539" s="486"/>
      <c r="H539" s="486">
        <v>245</v>
      </c>
      <c r="I539" s="486">
        <v>0.1</v>
      </c>
      <c r="J539" s="486"/>
      <c r="K539" s="486"/>
      <c r="L539" s="486" t="s">
        <v>66</v>
      </c>
      <c r="M539" s="486">
        <v>60</v>
      </c>
      <c r="N539" s="486">
        <v>2</v>
      </c>
      <c r="O539" s="486">
        <v>1000</v>
      </c>
      <c r="P539" s="486">
        <v>25</v>
      </c>
      <c r="Q539" s="486">
        <v>30</v>
      </c>
      <c r="R539" s="486">
        <v>8.17</v>
      </c>
      <c r="S539" s="486">
        <v>37.1</v>
      </c>
      <c r="T539" s="486">
        <v>8.74</v>
      </c>
      <c r="U539" s="486">
        <v>5.7</v>
      </c>
      <c r="V539" s="486"/>
      <c r="W539" s="486">
        <v>-0.43</v>
      </c>
      <c r="X539" s="486">
        <v>2100</v>
      </c>
      <c r="Y539" s="486">
        <v>4.2</v>
      </c>
      <c r="Z539" s="486">
        <v>250</v>
      </c>
      <c r="AA539" s="486">
        <v>0.23</v>
      </c>
      <c r="AB539" s="486"/>
      <c r="AC539" s="486"/>
      <c r="AD539" s="486"/>
      <c r="AE539" s="486"/>
      <c r="AF539" s="486"/>
      <c r="AG539" s="486"/>
      <c r="AH539" s="486"/>
      <c r="AI539" s="486">
        <v>1000</v>
      </c>
      <c r="AJ539" s="486">
        <v>3</v>
      </c>
      <c r="AK539" s="486">
        <v>-0.7</v>
      </c>
      <c r="AL539" s="486">
        <v>3.92</v>
      </c>
      <c r="AM539" s="486">
        <v>1638</v>
      </c>
      <c r="AN539" s="486">
        <v>982</v>
      </c>
      <c r="AO539" s="486">
        <v>40</v>
      </c>
      <c r="AP539" s="486">
        <v>19</v>
      </c>
      <c r="AQ539" s="486">
        <v>1.609</v>
      </c>
      <c r="AR539" s="486">
        <v>121.7</v>
      </c>
      <c r="AS539" s="486">
        <v>1.46</v>
      </c>
      <c r="AT539" s="486"/>
      <c r="AU539" s="486"/>
      <c r="AV539" s="486"/>
      <c r="AW539" s="486"/>
      <c r="AX539" s="486"/>
      <c r="AY539" s="486"/>
      <c r="AZ539" s="486"/>
      <c r="BA539" s="486"/>
      <c r="BB539" s="486"/>
      <c r="BC539" s="486"/>
      <c r="BD539" s="486"/>
      <c r="BE539" s="486"/>
      <c r="BF539" s="486"/>
      <c r="BG539" s="486"/>
      <c r="BH539" s="486"/>
      <c r="BI539" s="486"/>
      <c r="BJ539" s="486"/>
      <c r="BK539" s="486"/>
      <c r="BL539" s="486"/>
    </row>
    <row r="540" spans="1:64">
      <c r="A540" s="486" t="s">
        <v>573</v>
      </c>
      <c r="B540" s="486" t="s">
        <v>71</v>
      </c>
      <c r="C540" s="486" t="s">
        <v>291</v>
      </c>
      <c r="D540" s="486" t="s">
        <v>293</v>
      </c>
      <c r="E540" s="486" t="s">
        <v>278</v>
      </c>
      <c r="F540" s="486">
        <v>2010</v>
      </c>
      <c r="G540" s="486"/>
      <c r="H540" s="486">
        <v>250</v>
      </c>
      <c r="I540" s="486">
        <v>0.1</v>
      </c>
      <c r="J540" s="486"/>
      <c r="K540" s="486"/>
      <c r="L540" s="486" t="s">
        <v>66</v>
      </c>
      <c r="M540" s="486">
        <v>60</v>
      </c>
      <c r="N540" s="486">
        <v>1</v>
      </c>
      <c r="O540" s="486">
        <v>1000</v>
      </c>
      <c r="P540" s="486">
        <v>25</v>
      </c>
      <c r="Q540" s="486">
        <v>30.1</v>
      </c>
      <c r="R540" s="486">
        <v>8.3000000000000007</v>
      </c>
      <c r="S540" s="486">
        <v>37.200000000000003</v>
      </c>
      <c r="T540" s="486">
        <v>8.8699999999999992</v>
      </c>
      <c r="U540" s="486">
        <v>5.8</v>
      </c>
      <c r="V540" s="486"/>
      <c r="W540" s="486">
        <v>-0.39</v>
      </c>
      <c r="X540" s="486">
        <v>500</v>
      </c>
      <c r="Y540" s="486">
        <v>5.5</v>
      </c>
      <c r="Z540" s="486">
        <v>500</v>
      </c>
      <c r="AA540" s="486">
        <v>0.35</v>
      </c>
      <c r="AB540" s="486"/>
      <c r="AC540" s="486"/>
      <c r="AD540" s="486"/>
      <c r="AE540" s="486"/>
      <c r="AF540" s="486"/>
      <c r="AG540" s="486"/>
      <c r="AH540" s="486"/>
      <c r="AI540" s="486">
        <v>0</v>
      </c>
      <c r="AJ540" s="486">
        <v>3</v>
      </c>
      <c r="AK540" s="486">
        <v>-0.7</v>
      </c>
      <c r="AL540" s="486">
        <v>3.92</v>
      </c>
      <c r="AM540" s="486">
        <v>1638</v>
      </c>
      <c r="AN540" s="486">
        <v>982</v>
      </c>
      <c r="AO540" s="486">
        <v>40</v>
      </c>
      <c r="AP540" s="486">
        <v>19</v>
      </c>
      <c r="AQ540" s="486">
        <v>1.609</v>
      </c>
      <c r="AR540" s="486">
        <v>243.4</v>
      </c>
      <c r="AS540" s="486">
        <v>1.46</v>
      </c>
      <c r="AT540" s="486"/>
      <c r="AU540" s="486"/>
      <c r="AV540" s="486"/>
      <c r="AW540" s="486"/>
      <c r="AX540" s="486"/>
      <c r="AY540" s="486"/>
      <c r="AZ540" s="486"/>
      <c r="BA540" s="486"/>
      <c r="BB540" s="486"/>
      <c r="BC540" s="486"/>
      <c r="BD540" s="486"/>
      <c r="BE540" s="486"/>
      <c r="BF540" s="486"/>
      <c r="BG540" s="486"/>
      <c r="BH540" s="486"/>
      <c r="BI540" s="486"/>
      <c r="BJ540" s="486"/>
      <c r="BK540" s="486"/>
      <c r="BL540" s="486"/>
    </row>
    <row r="541" spans="1:64">
      <c r="A541" s="486" t="s">
        <v>573</v>
      </c>
      <c r="B541" s="486" t="s">
        <v>71</v>
      </c>
      <c r="C541" s="486" t="s">
        <v>294</v>
      </c>
      <c r="D541" s="486" t="s">
        <v>295</v>
      </c>
      <c r="E541" s="486" t="s">
        <v>67</v>
      </c>
      <c r="F541" s="486">
        <v>2012</v>
      </c>
      <c r="G541" s="486">
        <v>2012</v>
      </c>
      <c r="H541" s="486">
        <v>250</v>
      </c>
      <c r="I541" s="486">
        <v>0.1</v>
      </c>
      <c r="J541" s="486"/>
      <c r="K541" s="486"/>
      <c r="L541" s="486" t="s">
        <v>66</v>
      </c>
      <c r="M541" s="486">
        <v>60</v>
      </c>
      <c r="N541" s="486">
        <v>1</v>
      </c>
      <c r="O541" s="486">
        <v>1000</v>
      </c>
      <c r="P541" s="486">
        <v>25</v>
      </c>
      <c r="Q541" s="486">
        <v>30.1</v>
      </c>
      <c r="R541" s="486">
        <v>8.3000000000000007</v>
      </c>
      <c r="S541" s="486">
        <v>37.200000000000003</v>
      </c>
      <c r="T541" s="486">
        <v>8.8699999999999992</v>
      </c>
      <c r="U541" s="486">
        <v>5.8</v>
      </c>
      <c r="V541" s="486"/>
      <c r="W541" s="486">
        <v>-0.43</v>
      </c>
      <c r="X541" s="486">
        <v>2100</v>
      </c>
      <c r="Y541" s="486">
        <v>4.2</v>
      </c>
      <c r="Z541" s="486">
        <v>250</v>
      </c>
      <c r="AA541" s="486">
        <v>0.22</v>
      </c>
      <c r="AB541" s="486"/>
      <c r="AC541" s="486"/>
      <c r="AD541" s="486"/>
      <c r="AE541" s="486"/>
      <c r="AF541" s="486"/>
      <c r="AG541" s="486"/>
      <c r="AH541" s="486"/>
      <c r="AI541" s="486">
        <v>1000</v>
      </c>
      <c r="AJ541" s="486">
        <v>3</v>
      </c>
      <c r="AK541" s="486">
        <v>-0.7</v>
      </c>
      <c r="AL541" s="486">
        <v>3.92</v>
      </c>
      <c r="AM541" s="486">
        <v>1638</v>
      </c>
      <c r="AN541" s="486">
        <v>982</v>
      </c>
      <c r="AO541" s="486">
        <v>40</v>
      </c>
      <c r="AP541" s="486">
        <v>20</v>
      </c>
      <c r="AQ541" s="486">
        <v>1.609</v>
      </c>
      <c r="AR541" s="486">
        <v>243.4</v>
      </c>
      <c r="AS541" s="486">
        <v>1.46</v>
      </c>
      <c r="AT541" s="486"/>
      <c r="AU541" s="486"/>
      <c r="AV541" s="486"/>
      <c r="AW541" s="486"/>
      <c r="AX541" s="486"/>
      <c r="AY541" s="486"/>
      <c r="AZ541" s="486"/>
      <c r="BA541" s="486"/>
      <c r="BB541" s="486"/>
      <c r="BC541" s="486"/>
      <c r="BD541" s="486"/>
      <c r="BE541" s="486"/>
      <c r="BF541" s="486"/>
      <c r="BG541" s="486"/>
      <c r="BH541" s="486"/>
      <c r="BI541" s="486"/>
      <c r="BJ541" s="486"/>
      <c r="BK541" s="486"/>
      <c r="BL541" s="486"/>
    </row>
    <row r="542" spans="1:64">
      <c r="A542" s="486" t="s">
        <v>573</v>
      </c>
      <c r="B542" s="486" t="s">
        <v>71</v>
      </c>
      <c r="C542" s="486" t="s">
        <v>296</v>
      </c>
      <c r="D542" s="486" t="s">
        <v>297</v>
      </c>
      <c r="E542" s="486" t="s">
        <v>453</v>
      </c>
      <c r="F542" s="486">
        <v>2012</v>
      </c>
      <c r="G542" s="486"/>
      <c r="H542" s="486">
        <v>250</v>
      </c>
      <c r="I542" s="486">
        <v>0.1</v>
      </c>
      <c r="J542" s="486"/>
      <c r="K542" s="486"/>
      <c r="L542" s="486" t="s">
        <v>66</v>
      </c>
      <c r="M542" s="486">
        <v>60</v>
      </c>
      <c r="N542" s="486">
        <v>2</v>
      </c>
      <c r="O542" s="486">
        <v>1000</v>
      </c>
      <c r="P542" s="486">
        <v>25</v>
      </c>
      <c r="Q542" s="486">
        <v>30.1</v>
      </c>
      <c r="R542" s="486">
        <v>8.3000000000000007</v>
      </c>
      <c r="S542" s="486">
        <v>37.200000000000003</v>
      </c>
      <c r="T542" s="486">
        <v>8.8699999999999992</v>
      </c>
      <c r="U542" s="486">
        <v>5.3</v>
      </c>
      <c r="V542" s="486"/>
      <c r="W542" s="486">
        <v>-0.43</v>
      </c>
      <c r="X542" s="486">
        <v>2100</v>
      </c>
      <c r="Y542" s="486">
        <v>4.2</v>
      </c>
      <c r="Z542" s="486">
        <v>250</v>
      </c>
      <c r="AA542" s="486">
        <v>0.22</v>
      </c>
      <c r="AB542" s="486"/>
      <c r="AC542" s="486"/>
      <c r="AD542" s="486"/>
      <c r="AE542" s="486"/>
      <c r="AF542" s="486"/>
      <c r="AG542" s="486"/>
      <c r="AH542" s="486"/>
      <c r="AI542" s="486">
        <v>1000</v>
      </c>
      <c r="AJ542" s="486">
        <v>3</v>
      </c>
      <c r="AK542" s="486">
        <v>-0.7</v>
      </c>
      <c r="AL542" s="486"/>
      <c r="AM542" s="486">
        <v>1638</v>
      </c>
      <c r="AN542" s="486">
        <v>982</v>
      </c>
      <c r="AO542" s="486">
        <v>40</v>
      </c>
      <c r="AP542" s="486">
        <v>19</v>
      </c>
      <c r="AQ542" s="486">
        <v>1.609</v>
      </c>
      <c r="AR542" s="486">
        <v>121.7</v>
      </c>
      <c r="AS542" s="486">
        <v>1.46</v>
      </c>
      <c r="AT542" s="486"/>
      <c r="AU542" s="486"/>
      <c r="AV542" s="486"/>
      <c r="AW542" s="486"/>
      <c r="AX542" s="486"/>
      <c r="AY542" s="486"/>
      <c r="AZ542" s="486"/>
      <c r="BA542" s="486"/>
      <c r="BB542" s="486"/>
      <c r="BC542" s="486"/>
      <c r="BD542" s="486"/>
      <c r="BE542" s="486"/>
      <c r="BF542" s="486"/>
      <c r="BG542" s="486"/>
      <c r="BH542" s="486"/>
      <c r="BI542" s="486"/>
      <c r="BJ542" s="486"/>
      <c r="BK542" s="486"/>
      <c r="BL542" s="486"/>
    </row>
    <row r="543" spans="1:64">
      <c r="A543" s="486" t="s">
        <v>573</v>
      </c>
      <c r="B543" s="486" t="s">
        <v>71</v>
      </c>
      <c r="C543" s="486" t="s">
        <v>466</v>
      </c>
      <c r="D543" s="486" t="s">
        <v>467</v>
      </c>
      <c r="E543" s="486" t="s">
        <v>453</v>
      </c>
      <c r="F543" s="486">
        <v>2013</v>
      </c>
      <c r="G543" s="486"/>
      <c r="H543" s="486">
        <v>250</v>
      </c>
      <c r="I543" s="486">
        <v>0.1</v>
      </c>
      <c r="J543" s="486"/>
      <c r="K543" s="486"/>
      <c r="L543" s="486" t="s">
        <v>66</v>
      </c>
      <c r="M543" s="486">
        <v>60</v>
      </c>
      <c r="N543" s="486">
        <v>1</v>
      </c>
      <c r="O543" s="486">
        <v>1000</v>
      </c>
      <c r="P543" s="486">
        <v>25</v>
      </c>
      <c r="Q543" s="486">
        <v>30.1</v>
      </c>
      <c r="R543" s="486">
        <v>8.3000000000000007</v>
      </c>
      <c r="S543" s="486">
        <v>37.200000000000003</v>
      </c>
      <c r="T543" s="486">
        <v>8.8699999999999992</v>
      </c>
      <c r="U543" s="486">
        <v>5.8</v>
      </c>
      <c r="V543" s="486"/>
      <c r="W543" s="486">
        <v>-0.43</v>
      </c>
      <c r="X543" s="486">
        <v>2100</v>
      </c>
      <c r="Y543" s="486">
        <v>4.2</v>
      </c>
      <c r="Z543" s="486">
        <v>250</v>
      </c>
      <c r="AA543" s="486">
        <v>0.22</v>
      </c>
      <c r="AB543" s="486"/>
      <c r="AC543" s="486"/>
      <c r="AD543" s="486"/>
      <c r="AE543" s="486"/>
      <c r="AF543" s="486"/>
      <c r="AG543" s="486"/>
      <c r="AH543" s="486"/>
      <c r="AI543" s="486">
        <v>1000</v>
      </c>
      <c r="AJ543" s="486">
        <v>3</v>
      </c>
      <c r="AK543" s="486">
        <v>-0.7</v>
      </c>
      <c r="AL543" s="486"/>
      <c r="AM543" s="486">
        <v>1650</v>
      </c>
      <c r="AN543" s="486">
        <v>992</v>
      </c>
      <c r="AO543" s="486">
        <v>35</v>
      </c>
      <c r="AP543" s="486">
        <v>18.5</v>
      </c>
      <c r="AQ543" s="486">
        <v>1.637</v>
      </c>
      <c r="AR543" s="486">
        <v>243.4</v>
      </c>
      <c r="AS543" s="486">
        <v>1.46</v>
      </c>
      <c r="AT543" s="486"/>
      <c r="AU543" s="486"/>
      <c r="AV543" s="486"/>
      <c r="AW543" s="486"/>
      <c r="AX543" s="486"/>
      <c r="AY543" s="486"/>
      <c r="AZ543" s="486"/>
      <c r="BA543" s="486"/>
      <c r="BB543" s="486"/>
      <c r="BC543" s="486"/>
      <c r="BD543" s="486"/>
      <c r="BE543" s="486"/>
      <c r="BF543" s="486"/>
      <c r="BG543" s="486"/>
      <c r="BH543" s="486"/>
      <c r="BI543" s="486"/>
      <c r="BJ543" s="486"/>
      <c r="BK543" s="486"/>
      <c r="BL543" s="486"/>
    </row>
    <row r="544" spans="1:64">
      <c r="A544" s="486" t="s">
        <v>573</v>
      </c>
      <c r="B544" s="486" t="s">
        <v>71</v>
      </c>
      <c r="C544" s="486" t="s">
        <v>298</v>
      </c>
      <c r="D544" s="486" t="s">
        <v>299</v>
      </c>
      <c r="E544" s="486" t="s">
        <v>67</v>
      </c>
      <c r="F544" s="486">
        <v>2012</v>
      </c>
      <c r="G544" s="486">
        <v>2012</v>
      </c>
      <c r="H544" s="486">
        <v>255</v>
      </c>
      <c r="I544" s="486">
        <v>0.1</v>
      </c>
      <c r="J544" s="486"/>
      <c r="K544" s="486"/>
      <c r="L544" s="486" t="s">
        <v>66</v>
      </c>
      <c r="M544" s="486">
        <v>60</v>
      </c>
      <c r="N544" s="486">
        <v>1</v>
      </c>
      <c r="O544" s="486">
        <v>1000</v>
      </c>
      <c r="P544" s="486">
        <v>25</v>
      </c>
      <c r="Q544" s="486">
        <v>30.2</v>
      </c>
      <c r="R544" s="486">
        <v>8.43</v>
      </c>
      <c r="S544" s="486">
        <v>37.4</v>
      </c>
      <c r="T544" s="486">
        <v>9</v>
      </c>
      <c r="U544" s="486">
        <v>6.3</v>
      </c>
      <c r="V544" s="486"/>
      <c r="W544" s="486">
        <v>-0.43</v>
      </c>
      <c r="X544" s="486">
        <v>2100</v>
      </c>
      <c r="Y544" s="486">
        <v>4.2</v>
      </c>
      <c r="Z544" s="486">
        <v>250</v>
      </c>
      <c r="AA544" s="486">
        <v>0.23</v>
      </c>
      <c r="AB544" s="486"/>
      <c r="AC544" s="486"/>
      <c r="AD544" s="486"/>
      <c r="AE544" s="486"/>
      <c r="AF544" s="486"/>
      <c r="AG544" s="486"/>
      <c r="AH544" s="486"/>
      <c r="AI544" s="486">
        <v>1000</v>
      </c>
      <c r="AJ544" s="486">
        <v>3</v>
      </c>
      <c r="AK544" s="486">
        <v>-0.7</v>
      </c>
      <c r="AL544" s="486">
        <v>10.64</v>
      </c>
      <c r="AM544" s="486">
        <v>1638</v>
      </c>
      <c r="AN544" s="486">
        <v>982</v>
      </c>
      <c r="AO544" s="486">
        <v>40</v>
      </c>
      <c r="AP544" s="486">
        <v>20</v>
      </c>
      <c r="AQ544" s="486">
        <v>1.609</v>
      </c>
      <c r="AR544" s="486">
        <v>243.4</v>
      </c>
      <c r="AS544" s="486">
        <v>1.46</v>
      </c>
      <c r="AT544" s="486"/>
      <c r="AU544" s="486"/>
      <c r="AV544" s="486"/>
      <c r="AW544" s="486"/>
      <c r="AX544" s="486"/>
      <c r="AY544" s="486"/>
      <c r="AZ544" s="486"/>
      <c r="BA544" s="486"/>
      <c r="BB544" s="486"/>
      <c r="BC544" s="486"/>
      <c r="BD544" s="486"/>
      <c r="BE544" s="486"/>
      <c r="BF544" s="486"/>
      <c r="BG544" s="486"/>
      <c r="BH544" s="486"/>
      <c r="BI544" s="486"/>
      <c r="BJ544" s="486"/>
      <c r="BK544" s="486"/>
      <c r="BL544" s="486"/>
    </row>
    <row r="545" spans="1:64">
      <c r="A545" s="486" t="s">
        <v>573</v>
      </c>
      <c r="B545" s="486" t="s">
        <v>71</v>
      </c>
      <c r="C545" s="486" t="s">
        <v>300</v>
      </c>
      <c r="D545" s="486" t="s">
        <v>301</v>
      </c>
      <c r="E545" s="486" t="s">
        <v>453</v>
      </c>
      <c r="F545" s="486">
        <v>2011</v>
      </c>
      <c r="G545" s="486"/>
      <c r="H545" s="486">
        <v>255</v>
      </c>
      <c r="I545" s="486">
        <v>0.1</v>
      </c>
      <c r="J545" s="486"/>
      <c r="K545" s="486"/>
      <c r="L545" s="486" t="s">
        <v>66</v>
      </c>
      <c r="M545" s="486">
        <v>60</v>
      </c>
      <c r="N545" s="486">
        <v>1</v>
      </c>
      <c r="O545" s="486">
        <v>1000</v>
      </c>
      <c r="P545" s="486">
        <v>25</v>
      </c>
      <c r="Q545" s="486">
        <v>30.2</v>
      </c>
      <c r="R545" s="486">
        <v>8.43</v>
      </c>
      <c r="S545" s="486">
        <v>37.4</v>
      </c>
      <c r="T545" s="486">
        <v>9</v>
      </c>
      <c r="U545" s="486">
        <v>6.3</v>
      </c>
      <c r="V545" s="486"/>
      <c r="W545" s="486">
        <v>-0.43</v>
      </c>
      <c r="X545" s="486">
        <v>2100</v>
      </c>
      <c r="Y545" s="486">
        <v>4.2</v>
      </c>
      <c r="Z545" s="486">
        <v>250</v>
      </c>
      <c r="AA545" s="486">
        <v>0.23</v>
      </c>
      <c r="AB545" s="486"/>
      <c r="AC545" s="486"/>
      <c r="AD545" s="486"/>
      <c r="AE545" s="486"/>
      <c r="AF545" s="486"/>
      <c r="AG545" s="486"/>
      <c r="AH545" s="486"/>
      <c r="AI545" s="486">
        <v>1000</v>
      </c>
      <c r="AJ545" s="486">
        <v>3</v>
      </c>
      <c r="AK545" s="486">
        <v>-0.7</v>
      </c>
      <c r="AL545" s="486"/>
      <c r="AM545" s="486">
        <v>1638</v>
      </c>
      <c r="AN545" s="486">
        <v>982</v>
      </c>
      <c r="AO545" s="486">
        <v>40</v>
      </c>
      <c r="AP545" s="486">
        <v>19</v>
      </c>
      <c r="AQ545" s="486">
        <v>1.609</v>
      </c>
      <c r="AR545" s="486">
        <v>243.4</v>
      </c>
      <c r="AS545" s="486">
        <v>1.46</v>
      </c>
      <c r="AT545" s="486"/>
      <c r="AU545" s="486"/>
      <c r="AV545" s="486"/>
      <c r="AW545" s="486"/>
      <c r="AX545" s="486"/>
      <c r="AY545" s="486"/>
      <c r="AZ545" s="486"/>
      <c r="BA545" s="486"/>
      <c r="BB545" s="486"/>
      <c r="BC545" s="486"/>
      <c r="BD545" s="486"/>
      <c r="BE545" s="486"/>
      <c r="BF545" s="486"/>
      <c r="BG545" s="486"/>
      <c r="BH545" s="486"/>
      <c r="BI545" s="486"/>
      <c r="BJ545" s="486"/>
      <c r="BK545" s="486"/>
      <c r="BL545" s="486"/>
    </row>
    <row r="546" spans="1:64">
      <c r="A546" s="486" t="s">
        <v>573</v>
      </c>
      <c r="B546" s="486" t="s">
        <v>71</v>
      </c>
      <c r="C546" s="486" t="s">
        <v>302</v>
      </c>
      <c r="D546" s="486" t="s">
        <v>303</v>
      </c>
      <c r="E546" s="486" t="s">
        <v>453</v>
      </c>
      <c r="F546" s="486">
        <v>2012</v>
      </c>
      <c r="G546" s="486"/>
      <c r="H546" s="486">
        <v>255</v>
      </c>
      <c r="I546" s="486">
        <v>0.1</v>
      </c>
      <c r="J546" s="486"/>
      <c r="K546" s="486"/>
      <c r="L546" s="486" t="s">
        <v>66</v>
      </c>
      <c r="M546" s="486">
        <v>60</v>
      </c>
      <c r="N546" s="486">
        <v>2</v>
      </c>
      <c r="O546" s="486">
        <v>1000</v>
      </c>
      <c r="P546" s="486">
        <v>25</v>
      </c>
      <c r="Q546" s="486">
        <v>30.2</v>
      </c>
      <c r="R546" s="486">
        <v>8.43</v>
      </c>
      <c r="S546" s="486">
        <v>37.4</v>
      </c>
      <c r="T546" s="486">
        <v>9</v>
      </c>
      <c r="U546" s="486">
        <v>6.3</v>
      </c>
      <c r="V546" s="486"/>
      <c r="W546" s="486">
        <v>-0.43</v>
      </c>
      <c r="X546" s="486">
        <v>2100</v>
      </c>
      <c r="Y546" s="486">
        <v>4.2</v>
      </c>
      <c r="Z546" s="486">
        <v>250</v>
      </c>
      <c r="AA546" s="486">
        <v>0.23</v>
      </c>
      <c r="AB546" s="486"/>
      <c r="AC546" s="486"/>
      <c r="AD546" s="486"/>
      <c r="AE546" s="486"/>
      <c r="AF546" s="486"/>
      <c r="AG546" s="486"/>
      <c r="AH546" s="486"/>
      <c r="AI546" s="486">
        <v>1000</v>
      </c>
      <c r="AJ546" s="486">
        <v>3</v>
      </c>
      <c r="AK546" s="486">
        <v>-0.7</v>
      </c>
      <c r="AL546" s="486"/>
      <c r="AM546" s="486">
        <v>1638</v>
      </c>
      <c r="AN546" s="486">
        <v>982</v>
      </c>
      <c r="AO546" s="486">
        <v>40</v>
      </c>
      <c r="AP546" s="486">
        <v>19</v>
      </c>
      <c r="AQ546" s="486">
        <v>1.609</v>
      </c>
      <c r="AR546" s="486">
        <v>121.7</v>
      </c>
      <c r="AS546" s="486">
        <v>1.46</v>
      </c>
      <c r="AT546" s="486"/>
      <c r="AU546" s="486"/>
      <c r="AV546" s="486"/>
      <c r="AW546" s="486"/>
      <c r="AX546" s="486"/>
      <c r="AY546" s="486"/>
      <c r="AZ546" s="486"/>
      <c r="BA546" s="486"/>
      <c r="BB546" s="486"/>
      <c r="BC546" s="486"/>
      <c r="BD546" s="486"/>
      <c r="BE546" s="486"/>
      <c r="BF546" s="486"/>
      <c r="BG546" s="486"/>
      <c r="BH546" s="486"/>
      <c r="BI546" s="486"/>
      <c r="BJ546" s="486"/>
      <c r="BK546" s="486"/>
      <c r="BL546" s="486"/>
    </row>
    <row r="547" spans="1:64">
      <c r="A547" s="486" t="s">
        <v>573</v>
      </c>
      <c r="B547" s="486" t="s">
        <v>71</v>
      </c>
      <c r="C547" s="486" t="s">
        <v>468</v>
      </c>
      <c r="D547" s="486" t="s">
        <v>469</v>
      </c>
      <c r="E547" s="486" t="s">
        <v>453</v>
      </c>
      <c r="F547" s="486">
        <v>2013</v>
      </c>
      <c r="G547" s="486"/>
      <c r="H547" s="486">
        <v>255</v>
      </c>
      <c r="I547" s="486">
        <v>0.1</v>
      </c>
      <c r="J547" s="486"/>
      <c r="K547" s="486"/>
      <c r="L547" s="486" t="s">
        <v>66</v>
      </c>
      <c r="M547" s="486">
        <v>60</v>
      </c>
      <c r="N547" s="486">
        <v>1</v>
      </c>
      <c r="O547" s="486">
        <v>1000</v>
      </c>
      <c r="P547" s="486">
        <v>25</v>
      </c>
      <c r="Q547" s="486">
        <v>30.2</v>
      </c>
      <c r="R547" s="486">
        <v>8.43</v>
      </c>
      <c r="S547" s="486">
        <v>37.4</v>
      </c>
      <c r="T547" s="486">
        <v>9</v>
      </c>
      <c r="U547" s="486">
        <v>5.8849999999999998</v>
      </c>
      <c r="V547" s="486"/>
      <c r="W547" s="486">
        <v>-0.43</v>
      </c>
      <c r="X547" s="486">
        <v>2100</v>
      </c>
      <c r="Y547" s="486">
        <v>4.2</v>
      </c>
      <c r="Z547" s="486">
        <v>250</v>
      </c>
      <c r="AA547" s="486">
        <v>0.23</v>
      </c>
      <c r="AB547" s="486"/>
      <c r="AC547" s="486"/>
      <c r="AD547" s="486"/>
      <c r="AE547" s="486"/>
      <c r="AF547" s="486"/>
      <c r="AG547" s="486"/>
      <c r="AH547" s="486"/>
      <c r="AI547" s="486">
        <v>1000</v>
      </c>
      <c r="AJ547" s="486">
        <v>3</v>
      </c>
      <c r="AK547" s="486">
        <v>-0.7</v>
      </c>
      <c r="AL547" s="486"/>
      <c r="AM547" s="486">
        <v>1650</v>
      </c>
      <c r="AN547" s="486">
        <v>992</v>
      </c>
      <c r="AO547" s="486">
        <v>35</v>
      </c>
      <c r="AP547" s="486">
        <v>18.5</v>
      </c>
      <c r="AQ547" s="486">
        <v>1.637</v>
      </c>
      <c r="AR547" s="486">
        <v>243.4</v>
      </c>
      <c r="AS547" s="486">
        <v>1.46</v>
      </c>
      <c r="AT547" s="486"/>
      <c r="AU547" s="486"/>
      <c r="AV547" s="486"/>
      <c r="AW547" s="486"/>
      <c r="AX547" s="486"/>
      <c r="AY547" s="486"/>
      <c r="AZ547" s="486"/>
      <c r="BA547" s="486"/>
      <c r="BB547" s="486"/>
      <c r="BC547" s="486"/>
      <c r="BD547" s="486"/>
      <c r="BE547" s="486"/>
      <c r="BF547" s="486"/>
      <c r="BG547" s="486"/>
      <c r="BH547" s="486"/>
      <c r="BI547" s="486"/>
      <c r="BJ547" s="486"/>
      <c r="BK547" s="486"/>
      <c r="BL547" s="486"/>
    </row>
    <row r="548" spans="1:64">
      <c r="A548" s="486" t="s">
        <v>573</v>
      </c>
      <c r="B548" s="486" t="s">
        <v>71</v>
      </c>
      <c r="C548" s="486" t="s">
        <v>306</v>
      </c>
      <c r="D548" s="486" t="s">
        <v>307</v>
      </c>
      <c r="E548" s="486" t="s">
        <v>67</v>
      </c>
      <c r="F548" s="486">
        <v>2012</v>
      </c>
      <c r="G548" s="486">
        <v>2012</v>
      </c>
      <c r="H548" s="486">
        <v>260</v>
      </c>
      <c r="I548" s="486">
        <v>0.1</v>
      </c>
      <c r="J548" s="486"/>
      <c r="K548" s="486"/>
      <c r="L548" s="486" t="s">
        <v>66</v>
      </c>
      <c r="M548" s="486">
        <v>60</v>
      </c>
      <c r="N548" s="486">
        <v>1</v>
      </c>
      <c r="O548" s="486">
        <v>1000</v>
      </c>
      <c r="P548" s="486">
        <v>25</v>
      </c>
      <c r="Q548" s="486">
        <v>30.4</v>
      </c>
      <c r="R548" s="486">
        <v>8.56</v>
      </c>
      <c r="S548" s="486">
        <v>37.5</v>
      </c>
      <c r="T548" s="486">
        <v>9.1199999999999992</v>
      </c>
      <c r="U548" s="486">
        <v>6.3</v>
      </c>
      <c r="V548" s="486"/>
      <c r="W548" s="486">
        <v>-0.43</v>
      </c>
      <c r="X548" s="486">
        <v>2100</v>
      </c>
      <c r="Y548" s="486">
        <v>4.2</v>
      </c>
      <c r="Z548" s="486">
        <v>250</v>
      </c>
      <c r="AA548" s="486">
        <v>0.2</v>
      </c>
      <c r="AB548" s="486"/>
      <c r="AC548" s="486"/>
      <c r="AD548" s="486"/>
      <c r="AE548" s="486"/>
      <c r="AF548" s="486"/>
      <c r="AG548" s="486"/>
      <c r="AH548" s="486"/>
      <c r="AI548" s="486">
        <v>1000</v>
      </c>
      <c r="AJ548" s="486">
        <v>3</v>
      </c>
      <c r="AK548" s="486">
        <v>-0.7</v>
      </c>
      <c r="AL548" s="486">
        <v>10.64</v>
      </c>
      <c r="AM548" s="486">
        <v>1638</v>
      </c>
      <c r="AN548" s="486">
        <v>982</v>
      </c>
      <c r="AO548" s="486">
        <v>40</v>
      </c>
      <c r="AP548" s="486">
        <v>20</v>
      </c>
      <c r="AQ548" s="486">
        <v>1.609</v>
      </c>
      <c r="AR548" s="486">
        <v>243.4</v>
      </c>
      <c r="AS548" s="486">
        <v>1.46</v>
      </c>
      <c r="AT548" s="486"/>
      <c r="AU548" s="486"/>
      <c r="AV548" s="486"/>
      <c r="AW548" s="486"/>
      <c r="AX548" s="486"/>
      <c r="AY548" s="486"/>
      <c r="AZ548" s="486"/>
      <c r="BA548" s="486"/>
      <c r="BB548" s="486"/>
      <c r="BC548" s="486"/>
      <c r="BD548" s="486"/>
      <c r="BE548" s="486"/>
      <c r="BF548" s="486"/>
      <c r="BG548" s="486"/>
      <c r="BH548" s="486"/>
      <c r="BI548" s="486"/>
      <c r="BJ548" s="486"/>
      <c r="BK548" s="486"/>
      <c r="BL548" s="486"/>
    </row>
    <row r="549" spans="1:64">
      <c r="A549" s="486" t="s">
        <v>573</v>
      </c>
      <c r="B549" s="486" t="s">
        <v>71</v>
      </c>
      <c r="C549" s="486" t="s">
        <v>308</v>
      </c>
      <c r="D549" s="486" t="s">
        <v>309</v>
      </c>
      <c r="E549" s="486" t="s">
        <v>453</v>
      </c>
      <c r="F549" s="486">
        <v>2011</v>
      </c>
      <c r="G549" s="486"/>
      <c r="H549" s="486">
        <v>260</v>
      </c>
      <c r="I549" s="486">
        <v>0.1</v>
      </c>
      <c r="J549" s="486"/>
      <c r="K549" s="486"/>
      <c r="L549" s="486" t="s">
        <v>66</v>
      </c>
      <c r="M549" s="486">
        <v>60</v>
      </c>
      <c r="N549" s="486">
        <v>1</v>
      </c>
      <c r="O549" s="486">
        <v>1000</v>
      </c>
      <c r="P549" s="486">
        <v>25</v>
      </c>
      <c r="Q549" s="486">
        <v>30.4</v>
      </c>
      <c r="R549" s="486">
        <v>8.56</v>
      </c>
      <c r="S549" s="486">
        <v>37.5</v>
      </c>
      <c r="T549" s="486">
        <v>9.1199999999999992</v>
      </c>
      <c r="U549" s="486">
        <v>6.3</v>
      </c>
      <c r="V549" s="486"/>
      <c r="W549" s="486">
        <v>-0.43</v>
      </c>
      <c r="X549" s="486">
        <v>2100</v>
      </c>
      <c r="Y549" s="486">
        <v>4.2</v>
      </c>
      <c r="Z549" s="486">
        <v>250</v>
      </c>
      <c r="AA549" s="486">
        <v>0.2</v>
      </c>
      <c r="AB549" s="486"/>
      <c r="AC549" s="486"/>
      <c r="AD549" s="486"/>
      <c r="AE549" s="486"/>
      <c r="AF549" s="486"/>
      <c r="AG549" s="486"/>
      <c r="AH549" s="486"/>
      <c r="AI549" s="486">
        <v>1000</v>
      </c>
      <c r="AJ549" s="486">
        <v>3</v>
      </c>
      <c r="AK549" s="486">
        <v>-0.7</v>
      </c>
      <c r="AL549" s="486"/>
      <c r="AM549" s="486">
        <v>1638</v>
      </c>
      <c r="AN549" s="486">
        <v>982</v>
      </c>
      <c r="AO549" s="486">
        <v>40</v>
      </c>
      <c r="AP549" s="486">
        <v>19</v>
      </c>
      <c r="AQ549" s="486">
        <v>1.609</v>
      </c>
      <c r="AR549" s="486">
        <v>243.4</v>
      </c>
      <c r="AS549" s="486">
        <v>1.46</v>
      </c>
      <c r="AT549" s="486"/>
      <c r="AU549" s="486"/>
      <c r="AV549" s="486"/>
      <c r="AW549" s="486"/>
      <c r="AX549" s="486"/>
      <c r="AY549" s="486"/>
      <c r="AZ549" s="486"/>
      <c r="BA549" s="486"/>
      <c r="BB549" s="486"/>
      <c r="BC549" s="486"/>
      <c r="BD549" s="486"/>
      <c r="BE549" s="486"/>
      <c r="BF549" s="486"/>
      <c r="BG549" s="486"/>
      <c r="BH549" s="486"/>
      <c r="BI549" s="486"/>
      <c r="BJ549" s="486"/>
      <c r="BK549" s="486"/>
      <c r="BL549" s="486"/>
    </row>
    <row r="550" spans="1:64">
      <c r="A550" s="486" t="s">
        <v>573</v>
      </c>
      <c r="B550" s="486" t="s">
        <v>71</v>
      </c>
      <c r="C550" s="486" t="s">
        <v>310</v>
      </c>
      <c r="D550" s="486" t="s">
        <v>311</v>
      </c>
      <c r="E550" s="486" t="s">
        <v>453</v>
      </c>
      <c r="F550" s="486">
        <v>2012</v>
      </c>
      <c r="G550" s="486"/>
      <c r="H550" s="486">
        <v>260</v>
      </c>
      <c r="I550" s="486">
        <v>0.1</v>
      </c>
      <c r="J550" s="486"/>
      <c r="K550" s="486"/>
      <c r="L550" s="486" t="s">
        <v>66</v>
      </c>
      <c r="M550" s="486">
        <v>60</v>
      </c>
      <c r="N550" s="486">
        <v>2</v>
      </c>
      <c r="O550" s="486">
        <v>1000</v>
      </c>
      <c r="P550" s="486">
        <v>25</v>
      </c>
      <c r="Q550" s="486">
        <v>30.4</v>
      </c>
      <c r="R550" s="486">
        <v>8.56</v>
      </c>
      <c r="S550" s="486">
        <v>37.5</v>
      </c>
      <c r="T550" s="486">
        <v>9.1199999999999992</v>
      </c>
      <c r="U550" s="486">
        <v>6.3</v>
      </c>
      <c r="V550" s="486"/>
      <c r="W550" s="486">
        <v>-0.43</v>
      </c>
      <c r="X550" s="486">
        <v>2100</v>
      </c>
      <c r="Y550" s="486">
        <v>4.2</v>
      </c>
      <c r="Z550" s="486">
        <v>250</v>
      </c>
      <c r="AA550" s="486">
        <v>0.2</v>
      </c>
      <c r="AB550" s="486"/>
      <c r="AC550" s="486"/>
      <c r="AD550" s="486"/>
      <c r="AE550" s="486"/>
      <c r="AF550" s="486"/>
      <c r="AG550" s="486"/>
      <c r="AH550" s="486"/>
      <c r="AI550" s="486">
        <v>1000</v>
      </c>
      <c r="AJ550" s="486">
        <v>3</v>
      </c>
      <c r="AK550" s="486">
        <v>-0.7</v>
      </c>
      <c r="AL550" s="486"/>
      <c r="AM550" s="486">
        <v>1638</v>
      </c>
      <c r="AN550" s="486">
        <v>982</v>
      </c>
      <c r="AO550" s="486">
        <v>40</v>
      </c>
      <c r="AP550" s="486">
        <v>19</v>
      </c>
      <c r="AQ550" s="486">
        <v>1.609</v>
      </c>
      <c r="AR550" s="486">
        <v>121.7</v>
      </c>
      <c r="AS550" s="486">
        <v>1.46</v>
      </c>
      <c r="AT550" s="486"/>
      <c r="AU550" s="486"/>
      <c r="AV550" s="486"/>
      <c r="AW550" s="486"/>
      <c r="AX550" s="486"/>
      <c r="AY550" s="486"/>
      <c r="AZ550" s="486"/>
      <c r="BA550" s="486"/>
      <c r="BB550" s="486"/>
      <c r="BC550" s="486"/>
      <c r="BD550" s="486"/>
      <c r="BE550" s="486"/>
      <c r="BF550" s="486"/>
      <c r="BG550" s="486"/>
      <c r="BH550" s="486"/>
      <c r="BI550" s="486"/>
      <c r="BJ550" s="486"/>
      <c r="BK550" s="486"/>
      <c r="BL550" s="486"/>
    </row>
    <row r="551" spans="1:64">
      <c r="A551" s="486" t="s">
        <v>573</v>
      </c>
      <c r="B551" s="486" t="s">
        <v>71</v>
      </c>
      <c r="C551" s="486" t="s">
        <v>470</v>
      </c>
      <c r="D551" s="486" t="s">
        <v>471</v>
      </c>
      <c r="E551" s="486" t="s">
        <v>453</v>
      </c>
      <c r="F551" s="486">
        <v>2013</v>
      </c>
      <c r="G551" s="486"/>
      <c r="H551" s="486">
        <v>260</v>
      </c>
      <c r="I551" s="486">
        <v>0.1</v>
      </c>
      <c r="J551" s="486"/>
      <c r="K551" s="486"/>
      <c r="L551" s="486" t="s">
        <v>66</v>
      </c>
      <c r="M551" s="486">
        <v>60</v>
      </c>
      <c r="N551" s="486">
        <v>1</v>
      </c>
      <c r="O551" s="486">
        <v>1000</v>
      </c>
      <c r="P551" s="486">
        <v>25</v>
      </c>
      <c r="Q551" s="486">
        <v>30.4</v>
      </c>
      <c r="R551" s="486">
        <v>8.56</v>
      </c>
      <c r="S551" s="486">
        <v>37.5</v>
      </c>
      <c r="T551" s="486">
        <v>9.1199999999999992</v>
      </c>
      <c r="U551" s="486">
        <v>5.9630000000000001</v>
      </c>
      <c r="V551" s="486"/>
      <c r="W551" s="486">
        <v>-0.43</v>
      </c>
      <c r="X551" s="486">
        <v>2100</v>
      </c>
      <c r="Y551" s="486">
        <v>4.2</v>
      </c>
      <c r="Z551" s="486">
        <v>250</v>
      </c>
      <c r="AA551" s="486">
        <v>0.2</v>
      </c>
      <c r="AB551" s="486"/>
      <c r="AC551" s="486"/>
      <c r="AD551" s="486"/>
      <c r="AE551" s="486"/>
      <c r="AF551" s="486"/>
      <c r="AG551" s="486"/>
      <c r="AH551" s="486"/>
      <c r="AI551" s="486">
        <v>1000</v>
      </c>
      <c r="AJ551" s="486">
        <v>3</v>
      </c>
      <c r="AK551" s="486">
        <v>-0.7</v>
      </c>
      <c r="AL551" s="486"/>
      <c r="AM551" s="486">
        <v>1650</v>
      </c>
      <c r="AN551" s="486">
        <v>992</v>
      </c>
      <c r="AO551" s="486">
        <v>35</v>
      </c>
      <c r="AP551" s="486">
        <v>18.5</v>
      </c>
      <c r="AQ551" s="486">
        <v>1.637</v>
      </c>
      <c r="AR551" s="486">
        <v>243.4</v>
      </c>
      <c r="AS551" s="486">
        <v>1.46</v>
      </c>
      <c r="AT551" s="486"/>
      <c r="AU551" s="486"/>
      <c r="AV551" s="486"/>
      <c r="AW551" s="486"/>
      <c r="AX551" s="486"/>
      <c r="AY551" s="486"/>
      <c r="AZ551" s="486"/>
      <c r="BA551" s="486"/>
      <c r="BB551" s="486"/>
      <c r="BC551" s="486"/>
      <c r="BD551" s="486"/>
      <c r="BE551" s="486"/>
      <c r="BF551" s="486"/>
      <c r="BG551" s="486"/>
      <c r="BH551" s="486"/>
      <c r="BI551" s="486"/>
      <c r="BJ551" s="486"/>
      <c r="BK551" s="486"/>
      <c r="BL551" s="486"/>
    </row>
    <row r="552" spans="1:64">
      <c r="A552" s="486" t="s">
        <v>573</v>
      </c>
      <c r="B552" s="486" t="s">
        <v>71</v>
      </c>
      <c r="C552" s="486" t="s">
        <v>322</v>
      </c>
      <c r="D552" s="486" t="s">
        <v>323</v>
      </c>
      <c r="E552" s="486" t="s">
        <v>453</v>
      </c>
      <c r="F552" s="486">
        <v>2010</v>
      </c>
      <c r="G552" s="486"/>
      <c r="H552" s="486">
        <v>300</v>
      </c>
      <c r="I552" s="486">
        <v>0.1</v>
      </c>
      <c r="J552" s="486"/>
      <c r="K552" s="486"/>
      <c r="L552" s="486" t="s">
        <v>66</v>
      </c>
      <c r="M552" s="486">
        <v>72</v>
      </c>
      <c r="N552" s="486">
        <v>1</v>
      </c>
      <c r="O552" s="486">
        <v>1000</v>
      </c>
      <c r="P552" s="486">
        <v>25</v>
      </c>
      <c r="Q552" s="486">
        <v>36.1</v>
      </c>
      <c r="R552" s="486">
        <v>8.3000000000000007</v>
      </c>
      <c r="S552" s="486">
        <v>44.6</v>
      </c>
      <c r="T552" s="486">
        <v>8.8699999999999992</v>
      </c>
      <c r="U552" s="486">
        <v>5.8</v>
      </c>
      <c r="V552" s="486"/>
      <c r="W552" s="486">
        <v>-0.43</v>
      </c>
      <c r="X552" s="486">
        <v>1200</v>
      </c>
      <c r="Y552" s="486">
        <v>5.5</v>
      </c>
      <c r="Z552" s="486">
        <v>300</v>
      </c>
      <c r="AA552" s="486">
        <v>0.26</v>
      </c>
      <c r="AB552" s="486"/>
      <c r="AC552" s="486"/>
      <c r="AD552" s="486"/>
      <c r="AE552" s="486"/>
      <c r="AF552" s="486"/>
      <c r="AG552" s="486"/>
      <c r="AH552" s="486"/>
      <c r="AI552" s="486">
        <v>1000</v>
      </c>
      <c r="AJ552" s="486">
        <v>3</v>
      </c>
      <c r="AK552" s="486">
        <v>-0.7</v>
      </c>
      <c r="AL552" s="486"/>
      <c r="AM552" s="486">
        <v>1954</v>
      </c>
      <c r="AN552" s="486">
        <v>982</v>
      </c>
      <c r="AO552" s="486">
        <v>40</v>
      </c>
      <c r="AP552" s="486">
        <v>23</v>
      </c>
      <c r="AQ552" s="486">
        <v>1.919</v>
      </c>
      <c r="AR552" s="486">
        <v>243.4</v>
      </c>
      <c r="AS552" s="486">
        <v>1.919</v>
      </c>
      <c r="AT552" s="486"/>
      <c r="AU552" s="486"/>
      <c r="AV552" s="486"/>
      <c r="AW552" s="486"/>
      <c r="AX552" s="486"/>
      <c r="AY552" s="486"/>
      <c r="AZ552" s="486"/>
      <c r="BA552" s="486"/>
      <c r="BB552" s="486"/>
      <c r="BC552" s="486"/>
      <c r="BD552" s="486"/>
      <c r="BE552" s="486"/>
      <c r="BF552" s="486"/>
      <c r="BG552" s="486"/>
      <c r="BH552" s="486"/>
      <c r="BI552" s="486"/>
      <c r="BJ552" s="486"/>
      <c r="BK552" s="486"/>
      <c r="BL552" s="486"/>
    </row>
    <row r="553" spans="1:64">
      <c r="A553" s="486" t="s">
        <v>574</v>
      </c>
      <c r="B553" s="486" t="s">
        <v>71</v>
      </c>
      <c r="C553" s="486" t="s">
        <v>72</v>
      </c>
      <c r="D553" s="486" t="s">
        <v>73</v>
      </c>
      <c r="E553" s="486" t="s">
        <v>68</v>
      </c>
      <c r="F553" s="486">
        <v>2010</v>
      </c>
      <c r="G553" s="486">
        <v>2012</v>
      </c>
      <c r="H553" s="486">
        <v>65</v>
      </c>
      <c r="I553" s="486">
        <v>0.1</v>
      </c>
      <c r="J553" s="486"/>
      <c r="K553" s="486"/>
      <c r="L553" s="486" t="s">
        <v>15</v>
      </c>
      <c r="M553" s="486">
        <v>36</v>
      </c>
      <c r="N553" s="486">
        <v>1</v>
      </c>
      <c r="O553" s="486">
        <v>1000</v>
      </c>
      <c r="P553" s="486">
        <v>25</v>
      </c>
      <c r="Q553" s="486">
        <v>17.600000000000001</v>
      </c>
      <c r="R553" s="486">
        <v>3.68</v>
      </c>
      <c r="S553" s="486">
        <v>22.1</v>
      </c>
      <c r="T553" s="486">
        <v>3.96</v>
      </c>
      <c r="U553" s="486">
        <v>2.4</v>
      </c>
      <c r="V553" s="486"/>
      <c r="W553" s="486">
        <v>-0.45</v>
      </c>
      <c r="X553" s="486">
        <v>1200</v>
      </c>
      <c r="Y553" s="486">
        <v>5.5</v>
      </c>
      <c r="Z553" s="486">
        <v>300</v>
      </c>
      <c r="AA553" s="486">
        <v>0.28999999999999998</v>
      </c>
      <c r="AB553" s="486"/>
      <c r="AC553" s="486"/>
      <c r="AD553" s="486"/>
      <c r="AE553" s="486"/>
      <c r="AF553" s="486"/>
      <c r="AG553" s="486"/>
      <c r="AH553" s="486"/>
      <c r="AI553" s="486">
        <v>1000</v>
      </c>
      <c r="AJ553" s="486">
        <v>2</v>
      </c>
      <c r="AK553" s="486">
        <v>-0.7</v>
      </c>
      <c r="AL553" s="486">
        <v>4.54</v>
      </c>
      <c r="AM553" s="486">
        <v>783</v>
      </c>
      <c r="AN553" s="486">
        <v>666</v>
      </c>
      <c r="AO553" s="486">
        <v>35</v>
      </c>
      <c r="AP553" s="486">
        <v>6.5</v>
      </c>
      <c r="AQ553" s="486">
        <v>0.52100000000000002</v>
      </c>
      <c r="AR553" s="486">
        <v>119.5</v>
      </c>
      <c r="AS553" s="486">
        <v>0.43</v>
      </c>
      <c r="AT553" s="486"/>
      <c r="AU553" s="486"/>
      <c r="AV553" s="486"/>
      <c r="AW553" s="486"/>
      <c r="AX553" s="486"/>
      <c r="AY553" s="486"/>
      <c r="AZ553" s="486"/>
      <c r="BA553" s="486"/>
      <c r="BB553" s="486"/>
      <c r="BC553" s="486"/>
      <c r="BD553" s="486"/>
      <c r="BE553" s="486"/>
      <c r="BF553" s="486"/>
      <c r="BG553" s="486"/>
      <c r="BH553" s="486"/>
      <c r="BI553" s="486"/>
      <c r="BJ553" s="486"/>
      <c r="BK553" s="486"/>
      <c r="BL553" s="486"/>
    </row>
    <row r="554" spans="1:64">
      <c r="A554" s="486" t="s">
        <v>574</v>
      </c>
      <c r="B554" s="486" t="s">
        <v>71</v>
      </c>
      <c r="C554" s="486" t="s">
        <v>74</v>
      </c>
      <c r="D554" s="486" t="s">
        <v>75</v>
      </c>
      <c r="E554" s="486" t="s">
        <v>68</v>
      </c>
      <c r="F554" s="486">
        <v>2010</v>
      </c>
      <c r="G554" s="486">
        <v>2012</v>
      </c>
      <c r="H554" s="486">
        <v>85</v>
      </c>
      <c r="I554" s="486">
        <v>0.1</v>
      </c>
      <c r="J554" s="486"/>
      <c r="K554" s="486"/>
      <c r="L554" s="486" t="s">
        <v>15</v>
      </c>
      <c r="M554" s="486">
        <v>36</v>
      </c>
      <c r="N554" s="486">
        <v>1</v>
      </c>
      <c r="O554" s="486">
        <v>1000</v>
      </c>
      <c r="P554" s="486">
        <v>25</v>
      </c>
      <c r="Q554" s="486">
        <v>17.8</v>
      </c>
      <c r="R554" s="486">
        <v>4.78</v>
      </c>
      <c r="S554" s="486">
        <v>22.1</v>
      </c>
      <c r="T554" s="486">
        <v>5.12</v>
      </c>
      <c r="U554" s="486">
        <v>3.1</v>
      </c>
      <c r="V554" s="486"/>
      <c r="W554" s="486">
        <v>-0.45</v>
      </c>
      <c r="X554" s="486">
        <v>1000</v>
      </c>
      <c r="Y554" s="486">
        <v>5.5</v>
      </c>
      <c r="Z554" s="486">
        <v>250</v>
      </c>
      <c r="AA554" s="486">
        <v>0.16</v>
      </c>
      <c r="AB554" s="486"/>
      <c r="AC554" s="486"/>
      <c r="AD554" s="486"/>
      <c r="AE554" s="486"/>
      <c r="AF554" s="486"/>
      <c r="AG554" s="486"/>
      <c r="AH554" s="486"/>
      <c r="AI554" s="486">
        <v>1000</v>
      </c>
      <c r="AJ554" s="486">
        <v>2</v>
      </c>
      <c r="AK554" s="486">
        <v>-0.7</v>
      </c>
      <c r="AL554" s="486">
        <v>3.92</v>
      </c>
      <c r="AM554" s="486">
        <v>1213</v>
      </c>
      <c r="AN554" s="486">
        <v>547</v>
      </c>
      <c r="AO554" s="486">
        <v>35</v>
      </c>
      <c r="AP554" s="486">
        <v>8</v>
      </c>
      <c r="AQ554" s="486">
        <v>0.66400000000000003</v>
      </c>
      <c r="AR554" s="486">
        <v>148.6</v>
      </c>
      <c r="AS554" s="486">
        <v>0.53500000000000003</v>
      </c>
      <c r="AT554" s="486"/>
      <c r="AU554" s="486"/>
      <c r="AV554" s="486"/>
      <c r="AW554" s="486"/>
      <c r="AX554" s="486"/>
      <c r="AY554" s="486"/>
      <c r="AZ554" s="486"/>
      <c r="BA554" s="486"/>
      <c r="BB554" s="486"/>
      <c r="BC554" s="486"/>
      <c r="BD554" s="486"/>
      <c r="BE554" s="486"/>
      <c r="BF554" s="486"/>
      <c r="BG554" s="486"/>
      <c r="BH554" s="486"/>
      <c r="BI554" s="486"/>
      <c r="BJ554" s="486"/>
      <c r="BK554" s="486"/>
      <c r="BL554" s="486"/>
    </row>
    <row r="555" spans="1:64">
      <c r="A555" s="486" t="s">
        <v>574</v>
      </c>
      <c r="B555" s="486" t="s">
        <v>71</v>
      </c>
      <c r="C555" s="486" t="s">
        <v>76</v>
      </c>
      <c r="D555" s="486" t="s">
        <v>77</v>
      </c>
      <c r="E555" s="486" t="s">
        <v>68</v>
      </c>
      <c r="F555" s="486">
        <v>2010</v>
      </c>
      <c r="G555" s="486">
        <v>2012</v>
      </c>
      <c r="H555" s="486">
        <v>130</v>
      </c>
      <c r="I555" s="486">
        <v>0.1</v>
      </c>
      <c r="J555" s="486"/>
      <c r="K555" s="486"/>
      <c r="L555" s="486" t="s">
        <v>15</v>
      </c>
      <c r="M555" s="486">
        <v>36</v>
      </c>
      <c r="N555" s="486">
        <v>1</v>
      </c>
      <c r="O555" s="486">
        <v>1000</v>
      </c>
      <c r="P555" s="486">
        <v>25</v>
      </c>
      <c r="Q555" s="486">
        <v>17.600000000000001</v>
      </c>
      <c r="R555" s="486">
        <v>7.38</v>
      </c>
      <c r="S555" s="486">
        <v>22.1</v>
      </c>
      <c r="T555" s="486">
        <v>7.95</v>
      </c>
      <c r="U555" s="486">
        <v>4.8</v>
      </c>
      <c r="V555" s="486"/>
      <c r="W555" s="486">
        <v>-0.45</v>
      </c>
      <c r="X555" s="486">
        <v>600</v>
      </c>
      <c r="Y555" s="486">
        <v>5.5</v>
      </c>
      <c r="Z555" s="486">
        <v>150</v>
      </c>
      <c r="AA555" s="486">
        <v>0.15</v>
      </c>
      <c r="AB555" s="486"/>
      <c r="AC555" s="486"/>
      <c r="AD555" s="486"/>
      <c r="AE555" s="486"/>
      <c r="AF555" s="486"/>
      <c r="AG555" s="486"/>
      <c r="AH555" s="486"/>
      <c r="AI555" s="486">
        <v>1000</v>
      </c>
      <c r="AJ555" s="486">
        <v>2</v>
      </c>
      <c r="AK555" s="486">
        <v>-0.7</v>
      </c>
      <c r="AL555" s="486">
        <v>3.92</v>
      </c>
      <c r="AM555" s="486">
        <v>1485</v>
      </c>
      <c r="AN555" s="486">
        <v>666</v>
      </c>
      <c r="AO555" s="486">
        <v>40</v>
      </c>
      <c r="AP555" s="486">
        <v>12</v>
      </c>
      <c r="AQ555" s="486">
        <v>0.98899999999999999</v>
      </c>
      <c r="AR555" s="486">
        <v>238.9</v>
      </c>
      <c r="AS555" s="486">
        <v>0.86</v>
      </c>
      <c r="AT555" s="486"/>
      <c r="AU555" s="486"/>
      <c r="AV555" s="486"/>
      <c r="AW555" s="486"/>
      <c r="AX555" s="486"/>
      <c r="AY555" s="486"/>
      <c r="AZ555" s="486"/>
      <c r="BA555" s="486"/>
      <c r="BB555" s="486"/>
      <c r="BC555" s="486"/>
      <c r="BD555" s="486"/>
      <c r="BE555" s="486"/>
      <c r="BF555" s="486"/>
      <c r="BG555" s="486"/>
      <c r="BH555" s="486"/>
      <c r="BI555" s="486"/>
      <c r="BJ555" s="486"/>
      <c r="BK555" s="486"/>
      <c r="BL555" s="486"/>
    </row>
    <row r="556" spans="1:64">
      <c r="A556" s="486" t="s">
        <v>574</v>
      </c>
      <c r="B556" s="486" t="s">
        <v>71</v>
      </c>
      <c r="C556" s="486" t="s">
        <v>78</v>
      </c>
      <c r="D556" s="486" t="s">
        <v>79</v>
      </c>
      <c r="E556" s="486" t="s">
        <v>67</v>
      </c>
      <c r="F556" s="486">
        <v>2010</v>
      </c>
      <c r="G556" s="486">
        <v>2012</v>
      </c>
      <c r="H556" s="486">
        <v>160</v>
      </c>
      <c r="I556" s="486">
        <v>0.1</v>
      </c>
      <c r="J556" s="486"/>
      <c r="K556" s="486"/>
      <c r="L556" s="486" t="s">
        <v>15</v>
      </c>
      <c r="M556" s="486">
        <v>72</v>
      </c>
      <c r="N556" s="486">
        <v>1</v>
      </c>
      <c r="O556" s="486">
        <v>1000</v>
      </c>
      <c r="P556" s="486">
        <v>25</v>
      </c>
      <c r="Q556" s="486">
        <v>35.1</v>
      </c>
      <c r="R556" s="486">
        <v>4.55</v>
      </c>
      <c r="S556" s="486">
        <v>43.8</v>
      </c>
      <c r="T556" s="486">
        <v>4.91</v>
      </c>
      <c r="U556" s="486">
        <v>3</v>
      </c>
      <c r="V556" s="486"/>
      <c r="W556" s="486">
        <v>-0.45</v>
      </c>
      <c r="X556" s="486">
        <v>2000</v>
      </c>
      <c r="Y556" s="486">
        <v>5.5</v>
      </c>
      <c r="Z556" s="486">
        <v>500</v>
      </c>
      <c r="AA556" s="486">
        <v>0.6</v>
      </c>
      <c r="AB556" s="486"/>
      <c r="AC556" s="486"/>
      <c r="AD556" s="486"/>
      <c r="AE556" s="486"/>
      <c r="AF556" s="486"/>
      <c r="AG556" s="486"/>
      <c r="AH556" s="486"/>
      <c r="AI556" s="486">
        <v>1000</v>
      </c>
      <c r="AJ556" s="486">
        <v>3</v>
      </c>
      <c r="AK556" s="486">
        <v>-0.7</v>
      </c>
      <c r="AL556" s="486">
        <v>3.92</v>
      </c>
      <c r="AM556" s="486">
        <v>1580</v>
      </c>
      <c r="AN556" s="486">
        <v>808</v>
      </c>
      <c r="AO556" s="486">
        <v>40</v>
      </c>
      <c r="AP556" s="486">
        <v>15.75</v>
      </c>
      <c r="AQ556" s="486">
        <v>1.278</v>
      </c>
      <c r="AR556" s="486">
        <v>148.6</v>
      </c>
      <c r="AS556" s="486">
        <v>1.07</v>
      </c>
      <c r="AT556" s="486"/>
      <c r="AU556" s="486"/>
      <c r="AV556" s="486"/>
      <c r="AW556" s="486"/>
      <c r="AX556" s="486"/>
      <c r="AY556" s="486"/>
      <c r="AZ556" s="486"/>
      <c r="BA556" s="486"/>
      <c r="BB556" s="486"/>
      <c r="BC556" s="486"/>
      <c r="BD556" s="486"/>
      <c r="BE556" s="486"/>
      <c r="BF556" s="486"/>
      <c r="BG556" s="486"/>
      <c r="BH556" s="486"/>
      <c r="BI556" s="486"/>
      <c r="BJ556" s="486"/>
      <c r="BK556" s="486"/>
      <c r="BL556" s="486"/>
    </row>
    <row r="557" spans="1:64">
      <c r="A557" s="486" t="s">
        <v>574</v>
      </c>
      <c r="B557" s="486" t="s">
        <v>71</v>
      </c>
      <c r="C557" s="486" t="s">
        <v>82</v>
      </c>
      <c r="D557" s="486" t="s">
        <v>83</v>
      </c>
      <c r="E557" s="486" t="s">
        <v>67</v>
      </c>
      <c r="F557" s="486">
        <v>2010</v>
      </c>
      <c r="G557" s="486">
        <v>2012</v>
      </c>
      <c r="H557" s="486">
        <v>165</v>
      </c>
      <c r="I557" s="486">
        <v>0.1</v>
      </c>
      <c r="J557" s="486"/>
      <c r="K557" s="486"/>
      <c r="L557" s="486" t="s">
        <v>15</v>
      </c>
      <c r="M557" s="486">
        <v>72</v>
      </c>
      <c r="N557" s="486">
        <v>1</v>
      </c>
      <c r="O557" s="486">
        <v>1000</v>
      </c>
      <c r="P557" s="486">
        <v>25</v>
      </c>
      <c r="Q557" s="486">
        <v>35.299999999999997</v>
      </c>
      <c r="R557" s="486">
        <v>4.68</v>
      </c>
      <c r="S557" s="486">
        <v>44.1</v>
      </c>
      <c r="T557" s="486">
        <v>5.01</v>
      </c>
      <c r="U557" s="486">
        <v>3</v>
      </c>
      <c r="V557" s="486"/>
      <c r="W557" s="486">
        <v>-0.45</v>
      </c>
      <c r="X557" s="486">
        <v>2000</v>
      </c>
      <c r="Y557" s="486">
        <v>5.5</v>
      </c>
      <c r="Z557" s="486">
        <v>550</v>
      </c>
      <c r="AA557" s="486">
        <v>0.55000000000000004</v>
      </c>
      <c r="AB557" s="486"/>
      <c r="AC557" s="486"/>
      <c r="AD557" s="486"/>
      <c r="AE557" s="486"/>
      <c r="AF557" s="486"/>
      <c r="AG557" s="486"/>
      <c r="AH557" s="486"/>
      <c r="AI557" s="486">
        <v>1000</v>
      </c>
      <c r="AJ557" s="486">
        <v>3</v>
      </c>
      <c r="AK557" s="486">
        <v>-0.7</v>
      </c>
      <c r="AL557" s="486">
        <v>3.92</v>
      </c>
      <c r="AM557" s="486">
        <v>1580</v>
      </c>
      <c r="AN557" s="486">
        <v>808</v>
      </c>
      <c r="AO557" s="486">
        <v>40</v>
      </c>
      <c r="AP557" s="486">
        <v>15.75</v>
      </c>
      <c r="AQ557" s="486">
        <v>1.278</v>
      </c>
      <c r="AR557" s="486">
        <v>148.6</v>
      </c>
      <c r="AS557" s="486">
        <v>1.07</v>
      </c>
      <c r="AT557" s="486"/>
      <c r="AU557" s="486"/>
      <c r="AV557" s="486"/>
      <c r="AW557" s="486"/>
      <c r="AX557" s="486"/>
      <c r="AY557" s="486"/>
      <c r="AZ557" s="486"/>
      <c r="BA557" s="486"/>
      <c r="BB557" s="486"/>
      <c r="BC557" s="486"/>
      <c r="BD557" s="486"/>
      <c r="BE557" s="486"/>
      <c r="BF557" s="486"/>
      <c r="BG557" s="486"/>
      <c r="BH557" s="486"/>
      <c r="BI557" s="486"/>
      <c r="BJ557" s="486"/>
      <c r="BK557" s="486"/>
      <c r="BL557" s="486"/>
    </row>
    <row r="558" spans="1:64">
      <c r="A558" s="486" t="s">
        <v>574</v>
      </c>
      <c r="B558" s="486" t="s">
        <v>71</v>
      </c>
      <c r="C558" s="486" t="s">
        <v>86</v>
      </c>
      <c r="D558" s="486" t="s">
        <v>87</v>
      </c>
      <c r="E558" s="486" t="s">
        <v>67</v>
      </c>
      <c r="F558" s="486">
        <v>2010</v>
      </c>
      <c r="G558" s="486">
        <v>2012</v>
      </c>
      <c r="H558" s="486">
        <v>170</v>
      </c>
      <c r="I558" s="486">
        <v>0.1</v>
      </c>
      <c r="J558" s="486"/>
      <c r="K558" s="486"/>
      <c r="L558" s="486" t="s">
        <v>15</v>
      </c>
      <c r="M558" s="486">
        <v>72</v>
      </c>
      <c r="N558" s="486">
        <v>1</v>
      </c>
      <c r="O558" s="486">
        <v>1000</v>
      </c>
      <c r="P558" s="486">
        <v>25</v>
      </c>
      <c r="Q558" s="486">
        <v>35.6</v>
      </c>
      <c r="R558" s="486">
        <v>4.78</v>
      </c>
      <c r="S558" s="486">
        <v>44.3</v>
      </c>
      <c r="T558" s="486">
        <v>5.12</v>
      </c>
      <c r="U558" s="486">
        <v>3.1</v>
      </c>
      <c r="V558" s="486"/>
      <c r="W558" s="486">
        <v>-0.45</v>
      </c>
      <c r="X558" s="486">
        <v>2000</v>
      </c>
      <c r="Y558" s="486">
        <v>5.5</v>
      </c>
      <c r="Z558" s="486">
        <v>500</v>
      </c>
      <c r="AA558" s="486">
        <v>0.52</v>
      </c>
      <c r="AB558" s="486"/>
      <c r="AC558" s="486"/>
      <c r="AD558" s="486"/>
      <c r="AE558" s="486"/>
      <c r="AF558" s="486"/>
      <c r="AG558" s="486"/>
      <c r="AH558" s="486"/>
      <c r="AI558" s="486">
        <v>1000</v>
      </c>
      <c r="AJ558" s="486">
        <v>3</v>
      </c>
      <c r="AK558" s="486">
        <v>-0.7</v>
      </c>
      <c r="AL558" s="486">
        <v>6.14</v>
      </c>
      <c r="AM558" s="486">
        <v>1580</v>
      </c>
      <c r="AN558" s="486">
        <v>808</v>
      </c>
      <c r="AO558" s="486">
        <v>40</v>
      </c>
      <c r="AP558" s="486">
        <v>15.75</v>
      </c>
      <c r="AQ558" s="486">
        <v>1.278</v>
      </c>
      <c r="AR558" s="486">
        <v>148.6</v>
      </c>
      <c r="AS558" s="486">
        <v>1.07</v>
      </c>
      <c r="AT558" s="486"/>
      <c r="AU558" s="486"/>
      <c r="AV558" s="486"/>
      <c r="AW558" s="486"/>
      <c r="AX558" s="486"/>
      <c r="AY558" s="486"/>
      <c r="AZ558" s="486"/>
      <c r="BA558" s="486"/>
      <c r="BB558" s="486"/>
      <c r="BC558" s="486"/>
      <c r="BD558" s="486"/>
      <c r="BE558" s="486"/>
      <c r="BF558" s="486"/>
      <c r="BG558" s="486"/>
      <c r="BH558" s="486"/>
      <c r="BI558" s="486"/>
      <c r="BJ558" s="486"/>
      <c r="BK558" s="486"/>
      <c r="BL558" s="486"/>
    </row>
    <row r="559" spans="1:64">
      <c r="A559" s="486" t="s">
        <v>574</v>
      </c>
      <c r="B559" s="486" t="s">
        <v>71</v>
      </c>
      <c r="C559" s="486" t="s">
        <v>90</v>
      </c>
      <c r="D559" s="486" t="s">
        <v>91</v>
      </c>
      <c r="E559" s="486" t="s">
        <v>67</v>
      </c>
      <c r="F559" s="486">
        <v>2010</v>
      </c>
      <c r="G559" s="486">
        <v>2012</v>
      </c>
      <c r="H559" s="486">
        <v>175</v>
      </c>
      <c r="I559" s="486">
        <v>0.1</v>
      </c>
      <c r="J559" s="486"/>
      <c r="K559" s="486"/>
      <c r="L559" s="486" t="s">
        <v>15</v>
      </c>
      <c r="M559" s="486">
        <v>72</v>
      </c>
      <c r="N559" s="486">
        <v>1</v>
      </c>
      <c r="O559" s="486">
        <v>1000</v>
      </c>
      <c r="P559" s="486">
        <v>25</v>
      </c>
      <c r="Q559" s="486">
        <v>35.799999999999997</v>
      </c>
      <c r="R559" s="486">
        <v>4.8899999999999997</v>
      </c>
      <c r="S559" s="486">
        <v>44.4</v>
      </c>
      <c r="T559" s="486">
        <v>5.23</v>
      </c>
      <c r="U559" s="486">
        <v>3.1</v>
      </c>
      <c r="V559" s="486"/>
      <c r="W559" s="486">
        <v>-0.45</v>
      </c>
      <c r="X559" s="486">
        <v>2000</v>
      </c>
      <c r="Y559" s="486">
        <v>5.5</v>
      </c>
      <c r="Z559" s="486">
        <v>550</v>
      </c>
      <c r="AA559" s="486">
        <v>0.48</v>
      </c>
      <c r="AB559" s="486"/>
      <c r="AC559" s="486"/>
      <c r="AD559" s="486"/>
      <c r="AE559" s="486"/>
      <c r="AF559" s="486"/>
      <c r="AG559" s="486"/>
      <c r="AH559" s="486"/>
      <c r="AI559" s="486">
        <v>1000</v>
      </c>
      <c r="AJ559" s="486">
        <v>3</v>
      </c>
      <c r="AK559" s="486">
        <v>-0.7</v>
      </c>
      <c r="AL559" s="486">
        <v>3.92</v>
      </c>
      <c r="AM559" s="486">
        <v>1580</v>
      </c>
      <c r="AN559" s="486">
        <v>808</v>
      </c>
      <c r="AO559" s="486">
        <v>40</v>
      </c>
      <c r="AP559" s="486">
        <v>15.75</v>
      </c>
      <c r="AQ559" s="486">
        <v>1.278</v>
      </c>
      <c r="AR559" s="486">
        <v>148.6</v>
      </c>
      <c r="AS559" s="486">
        <v>1.07</v>
      </c>
      <c r="AT559" s="486"/>
      <c r="AU559" s="486"/>
      <c r="AV559" s="486"/>
      <c r="AW559" s="486"/>
      <c r="AX559" s="486"/>
      <c r="AY559" s="486"/>
      <c r="AZ559" s="486"/>
      <c r="BA559" s="486"/>
      <c r="BB559" s="486"/>
      <c r="BC559" s="486"/>
      <c r="BD559" s="486"/>
      <c r="BE559" s="486"/>
      <c r="BF559" s="486"/>
      <c r="BG559" s="486"/>
      <c r="BH559" s="486"/>
      <c r="BI559" s="486"/>
      <c r="BJ559" s="486"/>
      <c r="BK559" s="486"/>
      <c r="BL559" s="486"/>
    </row>
    <row r="560" spans="1:64">
      <c r="A560" s="486" t="s">
        <v>574</v>
      </c>
      <c r="B560" s="486" t="s">
        <v>71</v>
      </c>
      <c r="C560" s="486" t="s">
        <v>94</v>
      </c>
      <c r="D560" s="486" t="s">
        <v>95</v>
      </c>
      <c r="E560" s="486" t="s">
        <v>67</v>
      </c>
      <c r="F560" s="486">
        <v>2010</v>
      </c>
      <c r="G560" s="486">
        <v>2012</v>
      </c>
      <c r="H560" s="486">
        <v>180</v>
      </c>
      <c r="I560" s="486">
        <v>0.1</v>
      </c>
      <c r="J560" s="486"/>
      <c r="K560" s="486"/>
      <c r="L560" s="486" t="s">
        <v>15</v>
      </c>
      <c r="M560" s="486">
        <v>72</v>
      </c>
      <c r="N560" s="486">
        <v>1</v>
      </c>
      <c r="O560" s="486">
        <v>1000</v>
      </c>
      <c r="P560" s="486">
        <v>25</v>
      </c>
      <c r="Q560" s="486">
        <v>36.1</v>
      </c>
      <c r="R560" s="486">
        <v>4.99</v>
      </c>
      <c r="S560" s="486">
        <v>44.6</v>
      </c>
      <c r="T560" s="486">
        <v>5.34</v>
      </c>
      <c r="U560" s="486">
        <v>3.2</v>
      </c>
      <c r="V560" s="486"/>
      <c r="W560" s="486">
        <v>-0.45</v>
      </c>
      <c r="X560" s="486">
        <v>2000</v>
      </c>
      <c r="Y560" s="486">
        <v>5.5</v>
      </c>
      <c r="Z560" s="486">
        <v>500</v>
      </c>
      <c r="AA560" s="486">
        <v>0.45</v>
      </c>
      <c r="AB560" s="486"/>
      <c r="AC560" s="486"/>
      <c r="AD560" s="486"/>
      <c r="AE560" s="486"/>
      <c r="AF560" s="486"/>
      <c r="AG560" s="486"/>
      <c r="AH560" s="486"/>
      <c r="AI560" s="486">
        <v>1000</v>
      </c>
      <c r="AJ560" s="486">
        <v>3</v>
      </c>
      <c r="AK560" s="486">
        <v>-0.7</v>
      </c>
      <c r="AL560" s="486">
        <v>3.92</v>
      </c>
      <c r="AM560" s="486">
        <v>1580</v>
      </c>
      <c r="AN560" s="486">
        <v>808</v>
      </c>
      <c r="AO560" s="486">
        <v>40</v>
      </c>
      <c r="AP560" s="486">
        <v>15.75</v>
      </c>
      <c r="AQ560" s="486">
        <v>1.278</v>
      </c>
      <c r="AR560" s="486">
        <v>148.6</v>
      </c>
      <c r="AS560" s="486">
        <v>1.07</v>
      </c>
      <c r="AT560" s="486"/>
      <c r="AU560" s="486"/>
      <c r="AV560" s="486"/>
      <c r="AW560" s="486"/>
      <c r="AX560" s="486"/>
      <c r="AY560" s="486"/>
      <c r="AZ560" s="486"/>
      <c r="BA560" s="486"/>
      <c r="BB560" s="486"/>
      <c r="BC560" s="486"/>
      <c r="BD560" s="486"/>
      <c r="BE560" s="486"/>
      <c r="BF560" s="486"/>
      <c r="BG560" s="486"/>
      <c r="BH560" s="486"/>
      <c r="BI560" s="486"/>
      <c r="BJ560" s="486"/>
      <c r="BK560" s="486"/>
      <c r="BL560" s="486"/>
    </row>
    <row r="561" spans="1:64">
      <c r="A561" s="486" t="s">
        <v>574</v>
      </c>
      <c r="B561" s="486" t="s">
        <v>71</v>
      </c>
      <c r="C561" s="486" t="s">
        <v>98</v>
      </c>
      <c r="D561" s="486" t="s">
        <v>99</v>
      </c>
      <c r="E561" s="486" t="s">
        <v>67</v>
      </c>
      <c r="F561" s="486">
        <v>2010</v>
      </c>
      <c r="G561" s="486">
        <v>2012</v>
      </c>
      <c r="H561" s="486">
        <v>185</v>
      </c>
      <c r="I561" s="486">
        <v>0.1</v>
      </c>
      <c r="J561" s="486"/>
      <c r="K561" s="486"/>
      <c r="L561" s="486" t="s">
        <v>15</v>
      </c>
      <c r="M561" s="486">
        <v>72</v>
      </c>
      <c r="N561" s="486">
        <v>1</v>
      </c>
      <c r="O561" s="486">
        <v>1000</v>
      </c>
      <c r="P561" s="486">
        <v>25</v>
      </c>
      <c r="Q561" s="486">
        <v>36.4</v>
      </c>
      <c r="R561" s="486">
        <v>5.09</v>
      </c>
      <c r="S561" s="486">
        <v>44.6</v>
      </c>
      <c r="T561" s="486">
        <v>5.46</v>
      </c>
      <c r="U561" s="486">
        <v>3.3</v>
      </c>
      <c r="V561" s="486"/>
      <c r="W561" s="486">
        <v>-0.45</v>
      </c>
      <c r="X561" s="486">
        <v>2000</v>
      </c>
      <c r="Y561" s="486">
        <v>5.5</v>
      </c>
      <c r="Z561" s="486">
        <v>500</v>
      </c>
      <c r="AA561" s="486">
        <v>0.4</v>
      </c>
      <c r="AB561" s="486"/>
      <c r="AC561" s="486"/>
      <c r="AD561" s="486"/>
      <c r="AE561" s="486"/>
      <c r="AF561" s="486"/>
      <c r="AG561" s="486"/>
      <c r="AH561" s="486"/>
      <c r="AI561" s="486">
        <v>1000</v>
      </c>
      <c r="AJ561" s="486">
        <v>3</v>
      </c>
      <c r="AK561" s="486">
        <v>-0.7</v>
      </c>
      <c r="AL561" s="486">
        <v>6.55</v>
      </c>
      <c r="AM561" s="486">
        <v>1580</v>
      </c>
      <c r="AN561" s="486">
        <v>808</v>
      </c>
      <c r="AO561" s="486">
        <v>40</v>
      </c>
      <c r="AP561" s="486">
        <v>15.75</v>
      </c>
      <c r="AQ561" s="486">
        <v>1.278</v>
      </c>
      <c r="AR561" s="486">
        <v>148.6</v>
      </c>
      <c r="AS561" s="486">
        <v>1.07</v>
      </c>
      <c r="AT561" s="486"/>
      <c r="AU561" s="486"/>
      <c r="AV561" s="486"/>
      <c r="AW561" s="486"/>
      <c r="AX561" s="486"/>
      <c r="AY561" s="486"/>
      <c r="AZ561" s="486"/>
      <c r="BA561" s="486"/>
      <c r="BB561" s="486"/>
      <c r="BC561" s="486"/>
      <c r="BD561" s="486"/>
      <c r="BE561" s="486"/>
      <c r="BF561" s="486"/>
      <c r="BG561" s="486"/>
      <c r="BH561" s="486"/>
      <c r="BI561" s="486"/>
      <c r="BJ561" s="486"/>
      <c r="BK561" s="486"/>
      <c r="BL561" s="486"/>
    </row>
    <row r="562" spans="1:64">
      <c r="A562" s="486" t="s">
        <v>574</v>
      </c>
      <c r="B562" s="486" t="s">
        <v>71</v>
      </c>
      <c r="C562" s="486" t="s">
        <v>102</v>
      </c>
      <c r="D562" s="486" t="s">
        <v>103</v>
      </c>
      <c r="E562" s="486" t="s">
        <v>67</v>
      </c>
      <c r="F562" s="486">
        <v>2010</v>
      </c>
      <c r="G562" s="486">
        <v>2012</v>
      </c>
      <c r="H562" s="486">
        <v>190</v>
      </c>
      <c r="I562" s="486">
        <v>0.1</v>
      </c>
      <c r="J562" s="486"/>
      <c r="K562" s="486"/>
      <c r="L562" s="486" t="s">
        <v>15</v>
      </c>
      <c r="M562" s="486">
        <v>72</v>
      </c>
      <c r="N562" s="486">
        <v>1</v>
      </c>
      <c r="O562" s="486">
        <v>1000</v>
      </c>
      <c r="P562" s="486">
        <v>25</v>
      </c>
      <c r="Q562" s="486">
        <v>36.6</v>
      </c>
      <c r="R562" s="486">
        <v>5.19</v>
      </c>
      <c r="S562" s="486">
        <v>44.8</v>
      </c>
      <c r="T562" s="486">
        <v>5.52</v>
      </c>
      <c r="U562" s="486">
        <v>3.3</v>
      </c>
      <c r="V562" s="486"/>
      <c r="W562" s="486">
        <v>-0.45</v>
      </c>
      <c r="X562" s="486">
        <v>2000</v>
      </c>
      <c r="Y562" s="486">
        <v>5.5</v>
      </c>
      <c r="Z562" s="486">
        <v>550</v>
      </c>
      <c r="AA562" s="486">
        <v>0.34</v>
      </c>
      <c r="AB562" s="486"/>
      <c r="AC562" s="486"/>
      <c r="AD562" s="486"/>
      <c r="AE562" s="486"/>
      <c r="AF562" s="486"/>
      <c r="AG562" s="486"/>
      <c r="AH562" s="486"/>
      <c r="AI562" s="486">
        <v>1000</v>
      </c>
      <c r="AJ562" s="486">
        <v>3</v>
      </c>
      <c r="AK562" s="486">
        <v>-0.7</v>
      </c>
      <c r="AL562" s="486">
        <v>3.92</v>
      </c>
      <c r="AM562" s="486">
        <v>1580</v>
      </c>
      <c r="AN562" s="486">
        <v>808</v>
      </c>
      <c r="AO562" s="486">
        <v>40</v>
      </c>
      <c r="AP562" s="486">
        <v>15.75</v>
      </c>
      <c r="AQ562" s="486">
        <v>1.278</v>
      </c>
      <c r="AR562" s="486">
        <v>148.6</v>
      </c>
      <c r="AS562" s="486">
        <v>1.07</v>
      </c>
      <c r="AT562" s="486"/>
      <c r="AU562" s="486"/>
      <c r="AV562" s="486"/>
      <c r="AW562" s="486"/>
      <c r="AX562" s="486"/>
      <c r="AY562" s="486"/>
      <c r="AZ562" s="486"/>
      <c r="BA562" s="486"/>
      <c r="BB562" s="486"/>
      <c r="BC562" s="486"/>
      <c r="BD562" s="486"/>
      <c r="BE562" s="486"/>
      <c r="BF562" s="486"/>
      <c r="BG562" s="486"/>
      <c r="BH562" s="486"/>
      <c r="BI562" s="486"/>
      <c r="BJ562" s="486"/>
      <c r="BK562" s="486"/>
      <c r="BL562" s="486"/>
    </row>
    <row r="563" spans="1:64">
      <c r="A563" s="486" t="s">
        <v>574</v>
      </c>
      <c r="B563" s="486" t="s">
        <v>71</v>
      </c>
      <c r="C563" s="486" t="s">
        <v>106</v>
      </c>
      <c r="D563" s="486" t="s">
        <v>457</v>
      </c>
      <c r="E563" s="486" t="s">
        <v>453</v>
      </c>
      <c r="F563" s="486">
        <v>2011</v>
      </c>
      <c r="G563" s="486"/>
      <c r="H563" s="486">
        <v>195</v>
      </c>
      <c r="I563" s="486">
        <v>0.1</v>
      </c>
      <c r="J563" s="486"/>
      <c r="K563" s="486"/>
      <c r="L563" s="486" t="s">
        <v>15</v>
      </c>
      <c r="M563" s="486">
        <v>72</v>
      </c>
      <c r="N563" s="486">
        <v>1</v>
      </c>
      <c r="O563" s="486">
        <v>1000</v>
      </c>
      <c r="P563" s="486">
        <v>25</v>
      </c>
      <c r="Q563" s="486">
        <v>37</v>
      </c>
      <c r="R563" s="486">
        <v>5.27</v>
      </c>
      <c r="S563" s="486">
        <v>45</v>
      </c>
      <c r="T563" s="486">
        <v>5.62</v>
      </c>
      <c r="U563" s="486">
        <v>3.4</v>
      </c>
      <c r="V563" s="486"/>
      <c r="W563" s="486">
        <v>-0.45</v>
      </c>
      <c r="X563" s="486">
        <v>2000</v>
      </c>
      <c r="Y563" s="486">
        <v>5.5</v>
      </c>
      <c r="Z563" s="486">
        <v>550</v>
      </c>
      <c r="AA563" s="486">
        <v>0.59499999999999997</v>
      </c>
      <c r="AB563" s="486"/>
      <c r="AC563" s="486"/>
      <c r="AD563" s="486"/>
      <c r="AE563" s="486"/>
      <c r="AF563" s="486"/>
      <c r="AG563" s="486"/>
      <c r="AH563" s="486"/>
      <c r="AI563" s="486">
        <v>1000</v>
      </c>
      <c r="AJ563" s="486">
        <v>3</v>
      </c>
      <c r="AK563" s="486">
        <v>-0.7</v>
      </c>
      <c r="AL563" s="486">
        <v>3.92</v>
      </c>
      <c r="AM563" s="486">
        <v>1595</v>
      </c>
      <c r="AN563" s="486">
        <v>801</v>
      </c>
      <c r="AO563" s="486">
        <v>40</v>
      </c>
      <c r="AP563" s="486">
        <v>15.3</v>
      </c>
      <c r="AQ563" s="486">
        <v>1.2769999999999999</v>
      </c>
      <c r="AR563" s="486">
        <v>154.82</v>
      </c>
      <c r="AS563" s="486">
        <v>1.115</v>
      </c>
      <c r="AT563" s="486"/>
      <c r="AU563" s="486"/>
      <c r="AV563" s="486"/>
      <c r="AW563" s="486"/>
      <c r="AX563" s="486"/>
      <c r="AY563" s="486"/>
      <c r="AZ563" s="486"/>
      <c r="BA563" s="486"/>
      <c r="BB563" s="486"/>
      <c r="BC563" s="486"/>
      <c r="BD563" s="486"/>
      <c r="BE563" s="486"/>
      <c r="BF563" s="486"/>
      <c r="BG563" s="486"/>
      <c r="BH563" s="486"/>
      <c r="BI563" s="486"/>
      <c r="BJ563" s="486"/>
      <c r="BK563" s="486"/>
      <c r="BL563" s="486"/>
    </row>
    <row r="564" spans="1:64">
      <c r="A564" s="486" t="s">
        <v>574</v>
      </c>
      <c r="B564" s="486" t="s">
        <v>71</v>
      </c>
      <c r="C564" s="486" t="s">
        <v>108</v>
      </c>
      <c r="D564" s="486" t="s">
        <v>109</v>
      </c>
      <c r="E564" s="486" t="s">
        <v>67</v>
      </c>
      <c r="F564" s="486">
        <v>2011</v>
      </c>
      <c r="G564" s="486">
        <v>2012</v>
      </c>
      <c r="H564" s="486">
        <v>195</v>
      </c>
      <c r="I564" s="486">
        <v>0.1</v>
      </c>
      <c r="J564" s="486"/>
      <c r="K564" s="486"/>
      <c r="L564" s="486" t="s">
        <v>15</v>
      </c>
      <c r="M564" s="486">
        <v>48</v>
      </c>
      <c r="N564" s="486">
        <v>1</v>
      </c>
      <c r="O564" s="486">
        <v>1000</v>
      </c>
      <c r="P564" s="486">
        <v>25</v>
      </c>
      <c r="Q564" s="486">
        <v>24.2</v>
      </c>
      <c r="R564" s="486">
        <v>8.0399999999999991</v>
      </c>
      <c r="S564" s="486">
        <v>29.9</v>
      </c>
      <c r="T564" s="486">
        <v>8.56</v>
      </c>
      <c r="U564" s="486">
        <v>5.0999999999999996</v>
      </c>
      <c r="V564" s="486"/>
      <c r="W564" s="486">
        <v>-0.45</v>
      </c>
      <c r="X564" s="486">
        <v>1000</v>
      </c>
      <c r="Y564" s="486">
        <v>5.5</v>
      </c>
      <c r="Z564" s="486">
        <v>240</v>
      </c>
      <c r="AA564" s="486">
        <v>0.18</v>
      </c>
      <c r="AB564" s="486"/>
      <c r="AC564" s="486"/>
      <c r="AD564" s="486"/>
      <c r="AE564" s="486"/>
      <c r="AF564" s="486"/>
      <c r="AG564" s="486"/>
      <c r="AH564" s="486"/>
      <c r="AI564" s="486">
        <v>1000</v>
      </c>
      <c r="AJ564" s="486">
        <v>3</v>
      </c>
      <c r="AK564" s="486">
        <v>-0.7</v>
      </c>
      <c r="AL564" s="486">
        <v>3.92</v>
      </c>
      <c r="AM564" s="486">
        <v>1324</v>
      </c>
      <c r="AN564" s="486">
        <v>982</v>
      </c>
      <c r="AO564" s="486">
        <v>40</v>
      </c>
      <c r="AP564" s="486">
        <v>16</v>
      </c>
      <c r="AQ564" s="486">
        <v>1.3</v>
      </c>
      <c r="AR564" s="486">
        <v>238.9</v>
      </c>
      <c r="AS564" s="486">
        <v>1.147</v>
      </c>
      <c r="AT564" s="486"/>
      <c r="AU564" s="486"/>
      <c r="AV564" s="486"/>
      <c r="AW564" s="486"/>
      <c r="AX564" s="486"/>
      <c r="AY564" s="486"/>
      <c r="AZ564" s="486"/>
      <c r="BA564" s="486"/>
      <c r="BB564" s="486"/>
      <c r="BC564" s="486"/>
      <c r="BD564" s="486"/>
      <c r="BE564" s="486"/>
      <c r="BF564" s="486"/>
      <c r="BG564" s="486"/>
      <c r="BH564" s="486"/>
      <c r="BI564" s="486"/>
      <c r="BJ564" s="486"/>
      <c r="BK564" s="486"/>
      <c r="BL564" s="486"/>
    </row>
    <row r="565" spans="1:64">
      <c r="A565" s="486" t="s">
        <v>574</v>
      </c>
      <c r="B565" s="486" t="s">
        <v>71</v>
      </c>
      <c r="C565" s="486" t="s">
        <v>110</v>
      </c>
      <c r="D565" s="486" t="s">
        <v>111</v>
      </c>
      <c r="E565" s="486" t="s">
        <v>453</v>
      </c>
      <c r="F565" s="486">
        <v>2012</v>
      </c>
      <c r="G565" s="486"/>
      <c r="H565" s="486">
        <v>200</v>
      </c>
      <c r="I565" s="486">
        <v>0.1</v>
      </c>
      <c r="J565" s="486"/>
      <c r="K565" s="486"/>
      <c r="L565" s="486" t="s">
        <v>15</v>
      </c>
      <c r="M565" s="486">
        <v>72</v>
      </c>
      <c r="N565" s="486">
        <v>1</v>
      </c>
      <c r="O565" s="486">
        <v>1000</v>
      </c>
      <c r="P565" s="486">
        <v>25</v>
      </c>
      <c r="Q565" s="486">
        <v>37.4</v>
      </c>
      <c r="R565" s="486">
        <v>5.35</v>
      </c>
      <c r="S565" s="486">
        <v>45.3</v>
      </c>
      <c r="T565" s="486">
        <v>5.71</v>
      </c>
      <c r="U565" s="486">
        <v>3.3</v>
      </c>
      <c r="V565" s="486"/>
      <c r="W565" s="486">
        <v>-0.45</v>
      </c>
      <c r="X565" s="486">
        <v>2000</v>
      </c>
      <c r="Y565" s="486">
        <v>5.5</v>
      </c>
      <c r="Z565" s="486">
        <v>500</v>
      </c>
      <c r="AA565" s="486">
        <v>0.56000000000000005</v>
      </c>
      <c r="AB565" s="486"/>
      <c r="AC565" s="486"/>
      <c r="AD565" s="486"/>
      <c r="AE565" s="486"/>
      <c r="AF565" s="486"/>
      <c r="AG565" s="486"/>
      <c r="AH565" s="486"/>
      <c r="AI565" s="486">
        <v>1000</v>
      </c>
      <c r="AJ565" s="486">
        <v>3</v>
      </c>
      <c r="AK565" s="486">
        <v>-0.7</v>
      </c>
      <c r="AL565" s="486">
        <v>6.55</v>
      </c>
      <c r="AM565" s="486">
        <v>1595</v>
      </c>
      <c r="AN565" s="486">
        <v>801</v>
      </c>
      <c r="AO565" s="486">
        <v>40</v>
      </c>
      <c r="AP565" s="486">
        <v>15.3</v>
      </c>
      <c r="AQ565" s="486">
        <v>1.2769999999999999</v>
      </c>
      <c r="AR565" s="486">
        <v>154.82</v>
      </c>
      <c r="AS565" s="486">
        <v>1.115</v>
      </c>
      <c r="AT565" s="486"/>
      <c r="AU565" s="486"/>
      <c r="AV565" s="486"/>
      <c r="AW565" s="486"/>
      <c r="AX565" s="486"/>
      <c r="AY565" s="486"/>
      <c r="AZ565" s="486"/>
      <c r="BA565" s="486"/>
      <c r="BB565" s="486"/>
      <c r="BC565" s="486"/>
      <c r="BD565" s="486"/>
      <c r="BE565" s="486"/>
      <c r="BF565" s="486"/>
      <c r="BG565" s="486"/>
      <c r="BH565" s="486"/>
      <c r="BI565" s="486"/>
      <c r="BJ565" s="486"/>
      <c r="BK565" s="486"/>
      <c r="BL565" s="486"/>
    </row>
    <row r="566" spans="1:64">
      <c r="A566" s="486" t="s">
        <v>574</v>
      </c>
      <c r="B566" s="486" t="s">
        <v>71</v>
      </c>
      <c r="C566" s="486" t="s">
        <v>112</v>
      </c>
      <c r="D566" s="486" t="s">
        <v>113</v>
      </c>
      <c r="E566" s="486" t="s">
        <v>453</v>
      </c>
      <c r="F566" s="486">
        <v>2011</v>
      </c>
      <c r="G566" s="486"/>
      <c r="H566" s="486">
        <v>200</v>
      </c>
      <c r="I566" s="486">
        <v>0.1</v>
      </c>
      <c r="J566" s="486"/>
      <c r="K566" s="486"/>
      <c r="L566" s="486" t="s">
        <v>15</v>
      </c>
      <c r="M566" s="486">
        <v>48</v>
      </c>
      <c r="N566" s="486">
        <v>1</v>
      </c>
      <c r="O566" s="486">
        <v>1000</v>
      </c>
      <c r="P566" s="486">
        <v>25</v>
      </c>
      <c r="Q566" s="486">
        <v>24.3</v>
      </c>
      <c r="R566" s="486">
        <v>8.2200000000000006</v>
      </c>
      <c r="S566" s="486">
        <v>30</v>
      </c>
      <c r="T566" s="486">
        <v>8.74</v>
      </c>
      <c r="U566" s="486">
        <v>5.0999999999999996</v>
      </c>
      <c r="V566" s="486"/>
      <c r="W566" s="486">
        <v>-0.45</v>
      </c>
      <c r="X566" s="486">
        <v>1000</v>
      </c>
      <c r="Y566" s="486">
        <v>5.5</v>
      </c>
      <c r="Z566" s="486">
        <v>240</v>
      </c>
      <c r="AA566" s="486">
        <v>0.26500000000000001</v>
      </c>
      <c r="AB566" s="486"/>
      <c r="AC566" s="486"/>
      <c r="AD566" s="486"/>
      <c r="AE566" s="486"/>
      <c r="AF566" s="486"/>
      <c r="AG566" s="486"/>
      <c r="AH566" s="486"/>
      <c r="AI566" s="486">
        <v>1000</v>
      </c>
      <c r="AJ566" s="486">
        <v>3</v>
      </c>
      <c r="AK566" s="486">
        <v>-0.7</v>
      </c>
      <c r="AL566" s="486"/>
      <c r="AM566" s="486">
        <v>1324</v>
      </c>
      <c r="AN566" s="486">
        <v>984</v>
      </c>
      <c r="AO566" s="486">
        <v>40</v>
      </c>
      <c r="AP566" s="486">
        <v>15.3</v>
      </c>
      <c r="AQ566" s="486">
        <v>1.3</v>
      </c>
      <c r="AR566" s="486">
        <v>238.9</v>
      </c>
      <c r="AS566" s="486">
        <v>1.147</v>
      </c>
      <c r="AT566" s="486"/>
      <c r="AU566" s="486"/>
      <c r="AV566" s="486"/>
      <c r="AW566" s="486"/>
      <c r="AX566" s="486"/>
      <c r="AY566" s="486"/>
      <c r="AZ566" s="486"/>
      <c r="BA566" s="486"/>
      <c r="BB566" s="486"/>
      <c r="BC566" s="486"/>
      <c r="BD566" s="486"/>
      <c r="BE566" s="486"/>
      <c r="BF566" s="486"/>
      <c r="BG566" s="486"/>
      <c r="BH566" s="486"/>
      <c r="BI566" s="486"/>
      <c r="BJ566" s="486"/>
      <c r="BK566" s="486"/>
      <c r="BL566" s="486"/>
    </row>
    <row r="567" spans="1:64">
      <c r="A567" s="486" t="s">
        <v>574</v>
      </c>
      <c r="B567" s="486" t="s">
        <v>71</v>
      </c>
      <c r="C567" s="486" t="s">
        <v>114</v>
      </c>
      <c r="D567" s="486" t="s">
        <v>115</v>
      </c>
      <c r="E567" s="486" t="s">
        <v>69</v>
      </c>
      <c r="F567" s="486">
        <v>2012</v>
      </c>
      <c r="G567" s="486">
        <v>2013</v>
      </c>
      <c r="H567" s="486">
        <v>200</v>
      </c>
      <c r="I567" s="486">
        <v>0.1</v>
      </c>
      <c r="J567" s="486"/>
      <c r="K567" s="486"/>
      <c r="L567" s="486" t="s">
        <v>15</v>
      </c>
      <c r="M567" s="486">
        <v>48</v>
      </c>
      <c r="N567" s="486">
        <v>1</v>
      </c>
      <c r="O567" s="486">
        <v>1000</v>
      </c>
      <c r="P567" s="486">
        <v>25</v>
      </c>
      <c r="Q567" s="486">
        <v>24.3</v>
      </c>
      <c r="R567" s="486">
        <v>8.2200000000000006</v>
      </c>
      <c r="S567" s="486">
        <v>30</v>
      </c>
      <c r="T567" s="486">
        <v>8.74</v>
      </c>
      <c r="U567" s="486">
        <v>5.0999999999999996</v>
      </c>
      <c r="V567" s="486"/>
      <c r="W567" s="486">
        <v>-0.45</v>
      </c>
      <c r="X567" s="486">
        <v>1000</v>
      </c>
      <c r="Y567" s="486">
        <v>5.5</v>
      </c>
      <c r="Z567" s="486">
        <v>240</v>
      </c>
      <c r="AA567" s="486">
        <v>0.17</v>
      </c>
      <c r="AB567" s="486"/>
      <c r="AC567" s="486"/>
      <c r="AD567" s="486"/>
      <c r="AE567" s="486"/>
      <c r="AF567" s="486"/>
      <c r="AG567" s="486"/>
      <c r="AH567" s="486"/>
      <c r="AI567" s="486">
        <v>1000</v>
      </c>
      <c r="AJ567" s="486">
        <v>3</v>
      </c>
      <c r="AK567" s="486">
        <v>-0.7</v>
      </c>
      <c r="AL567" s="486">
        <v>3.92</v>
      </c>
      <c r="AM567" s="486">
        <v>1324</v>
      </c>
      <c r="AN567" s="486">
        <v>982</v>
      </c>
      <c r="AO567" s="486">
        <v>40</v>
      </c>
      <c r="AP567" s="486">
        <v>16</v>
      </c>
      <c r="AQ567" s="486">
        <v>1.3</v>
      </c>
      <c r="AR567" s="486">
        <v>238.9</v>
      </c>
      <c r="AS567" s="486">
        <v>1.147</v>
      </c>
      <c r="AT567" s="486"/>
      <c r="AU567" s="486"/>
      <c r="AV567" s="486"/>
      <c r="AW567" s="486"/>
      <c r="AX567" s="486"/>
      <c r="AY567" s="486"/>
      <c r="AZ567" s="486"/>
      <c r="BA567" s="486"/>
      <c r="BB567" s="486"/>
      <c r="BC567" s="486"/>
      <c r="BD567" s="486"/>
      <c r="BE567" s="486"/>
      <c r="BF567" s="486"/>
      <c r="BG567" s="486"/>
      <c r="BH567" s="486"/>
      <c r="BI567" s="486"/>
      <c r="BJ567" s="486"/>
      <c r="BK567" s="486"/>
      <c r="BL567" s="486"/>
    </row>
    <row r="568" spans="1:64">
      <c r="A568" s="486" t="s">
        <v>574</v>
      </c>
      <c r="B568" s="486" t="s">
        <v>71</v>
      </c>
      <c r="C568" s="486" t="s">
        <v>118</v>
      </c>
      <c r="D568" s="486" t="s">
        <v>119</v>
      </c>
      <c r="E568" s="486" t="s">
        <v>453</v>
      </c>
      <c r="F568" s="486">
        <v>2012</v>
      </c>
      <c r="G568" s="486"/>
      <c r="H568" s="486">
        <v>205</v>
      </c>
      <c r="I568" s="486">
        <v>0.1</v>
      </c>
      <c r="J568" s="486"/>
      <c r="K568" s="486"/>
      <c r="L568" s="486" t="s">
        <v>15</v>
      </c>
      <c r="M568" s="486">
        <v>72</v>
      </c>
      <c r="N568" s="486">
        <v>1</v>
      </c>
      <c r="O568" s="486">
        <v>1000</v>
      </c>
      <c r="P568" s="486">
        <v>25</v>
      </c>
      <c r="Q568" s="486">
        <v>37.700000000000003</v>
      </c>
      <c r="R568" s="486">
        <v>5.43</v>
      </c>
      <c r="S568" s="486">
        <v>45.4</v>
      </c>
      <c r="T568" s="486">
        <v>5.81</v>
      </c>
      <c r="U568" s="486">
        <v>3.5</v>
      </c>
      <c r="V568" s="486"/>
      <c r="W568" s="486">
        <v>-0.45</v>
      </c>
      <c r="X568" s="486">
        <v>2000</v>
      </c>
      <c r="Y568" s="486">
        <v>5.5</v>
      </c>
      <c r="Z568" s="486">
        <v>500</v>
      </c>
      <c r="AA568" s="486">
        <v>0.53</v>
      </c>
      <c r="AB568" s="486"/>
      <c r="AC568" s="486"/>
      <c r="AD568" s="486"/>
      <c r="AE568" s="486"/>
      <c r="AF568" s="486"/>
      <c r="AG568" s="486"/>
      <c r="AH568" s="486"/>
      <c r="AI568" s="486">
        <v>1000</v>
      </c>
      <c r="AJ568" s="486">
        <v>3</v>
      </c>
      <c r="AK568" s="486">
        <v>-0.7</v>
      </c>
      <c r="AL568" s="486"/>
      <c r="AM568" s="486">
        <v>1595</v>
      </c>
      <c r="AN568" s="486">
        <v>801</v>
      </c>
      <c r="AO568" s="486">
        <v>40</v>
      </c>
      <c r="AP568" s="486">
        <v>15.3</v>
      </c>
      <c r="AQ568" s="486">
        <v>1.2769999999999999</v>
      </c>
      <c r="AR568" s="486">
        <v>154.82</v>
      </c>
      <c r="AS568" s="486">
        <v>1.115</v>
      </c>
      <c r="AT568" s="486"/>
      <c r="AU568" s="486"/>
      <c r="AV568" s="486"/>
      <c r="AW568" s="486"/>
      <c r="AX568" s="486"/>
      <c r="AY568" s="486"/>
      <c r="AZ568" s="486"/>
      <c r="BA568" s="486"/>
      <c r="BB568" s="486"/>
      <c r="BC568" s="486"/>
      <c r="BD568" s="486"/>
      <c r="BE568" s="486"/>
      <c r="BF568" s="486"/>
      <c r="BG568" s="486"/>
      <c r="BH568" s="486"/>
      <c r="BI568" s="486"/>
      <c r="BJ568" s="486"/>
      <c r="BK568" s="486"/>
      <c r="BL568" s="486"/>
    </row>
    <row r="569" spans="1:64">
      <c r="A569" s="486" t="s">
        <v>574</v>
      </c>
      <c r="B569" s="486" t="s">
        <v>71</v>
      </c>
      <c r="C569" s="486" t="s">
        <v>120</v>
      </c>
      <c r="D569" s="486" t="s">
        <v>121</v>
      </c>
      <c r="E569" s="486" t="s">
        <v>69</v>
      </c>
      <c r="F569" s="486">
        <v>2012</v>
      </c>
      <c r="G569" s="486">
        <v>2013</v>
      </c>
      <c r="H569" s="486">
        <v>205</v>
      </c>
      <c r="I569" s="486">
        <v>0.1</v>
      </c>
      <c r="J569" s="486"/>
      <c r="K569" s="486"/>
      <c r="L569" s="486" t="s">
        <v>15</v>
      </c>
      <c r="M569" s="486">
        <v>48</v>
      </c>
      <c r="N569" s="486">
        <v>1</v>
      </c>
      <c r="O569" s="486">
        <v>1000</v>
      </c>
      <c r="P569" s="486">
        <v>25</v>
      </c>
      <c r="Q569" s="486">
        <v>24.5</v>
      </c>
      <c r="R569" s="486">
        <v>8.3800000000000008</v>
      </c>
      <c r="S569" s="486">
        <v>30.2</v>
      </c>
      <c r="T569" s="486">
        <v>8.9</v>
      </c>
      <c r="U569" s="486">
        <v>5.4</v>
      </c>
      <c r="V569" s="486"/>
      <c r="W569" s="486">
        <v>-0.45</v>
      </c>
      <c r="X569" s="486">
        <v>1000</v>
      </c>
      <c r="Y569" s="486">
        <v>5.5</v>
      </c>
      <c r="Z569" s="486">
        <v>240</v>
      </c>
      <c r="AA569" s="486">
        <v>0.16500000000000001</v>
      </c>
      <c r="AB569" s="486"/>
      <c r="AC569" s="486"/>
      <c r="AD569" s="486"/>
      <c r="AE569" s="486"/>
      <c r="AF569" s="486"/>
      <c r="AG569" s="486"/>
      <c r="AH569" s="486"/>
      <c r="AI569" s="486">
        <v>1000</v>
      </c>
      <c r="AJ569" s="486">
        <v>3</v>
      </c>
      <c r="AK569" s="486">
        <v>-0.7</v>
      </c>
      <c r="AL569" s="486">
        <v>10.49</v>
      </c>
      <c r="AM569" s="486">
        <v>1324</v>
      </c>
      <c r="AN569" s="486">
        <v>982</v>
      </c>
      <c r="AO569" s="486">
        <v>40</v>
      </c>
      <c r="AP569" s="486">
        <v>16</v>
      </c>
      <c r="AQ569" s="486">
        <v>1.3</v>
      </c>
      <c r="AR569" s="486">
        <v>238.9</v>
      </c>
      <c r="AS569" s="486">
        <v>1.147</v>
      </c>
      <c r="AT569" s="486"/>
      <c r="AU569" s="486"/>
      <c r="AV569" s="486"/>
      <c r="AW569" s="486"/>
      <c r="AX569" s="486"/>
      <c r="AY569" s="486"/>
      <c r="AZ569" s="486"/>
      <c r="BA569" s="486"/>
      <c r="BB569" s="486"/>
      <c r="BC569" s="486"/>
      <c r="BD569" s="486"/>
      <c r="BE569" s="486"/>
      <c r="BF569" s="486"/>
      <c r="BG569" s="486"/>
      <c r="BH569" s="486"/>
      <c r="BI569" s="486"/>
      <c r="BJ569" s="486"/>
      <c r="BK569" s="486"/>
      <c r="BL569" s="486"/>
    </row>
    <row r="570" spans="1:64">
      <c r="A570" s="486" t="s">
        <v>574</v>
      </c>
      <c r="B570" s="486" t="s">
        <v>71</v>
      </c>
      <c r="C570" s="486" t="s">
        <v>458</v>
      </c>
      <c r="D570" s="486" t="s">
        <v>459</v>
      </c>
      <c r="E570" s="486" t="s">
        <v>453</v>
      </c>
      <c r="F570" s="486">
        <v>2013</v>
      </c>
      <c r="G570" s="486"/>
      <c r="H570" s="486">
        <v>205</v>
      </c>
      <c r="I570" s="486">
        <v>0.1</v>
      </c>
      <c r="J570" s="486"/>
      <c r="K570" s="486"/>
      <c r="L570" s="486" t="s">
        <v>15</v>
      </c>
      <c r="M570" s="486">
        <v>48</v>
      </c>
      <c r="N570" s="486">
        <v>1</v>
      </c>
      <c r="O570" s="486">
        <v>1000</v>
      </c>
      <c r="P570" s="486">
        <v>25</v>
      </c>
      <c r="Q570" s="486">
        <v>24.5</v>
      </c>
      <c r="R570" s="486">
        <v>8.3800000000000008</v>
      </c>
      <c r="S570" s="486">
        <v>30.2</v>
      </c>
      <c r="T570" s="486">
        <v>8.9</v>
      </c>
      <c r="U570" s="486">
        <v>5.3049999999999997</v>
      </c>
      <c r="V570" s="486"/>
      <c r="W570" s="486">
        <v>-0.45</v>
      </c>
      <c r="X570" s="486"/>
      <c r="Y570" s="486"/>
      <c r="Z570" s="486"/>
      <c r="AA570" s="486">
        <v>0.26</v>
      </c>
      <c r="AB570" s="486"/>
      <c r="AC570" s="486"/>
      <c r="AD570" s="486"/>
      <c r="AE570" s="486"/>
      <c r="AF570" s="486"/>
      <c r="AG570" s="486"/>
      <c r="AH570" s="486"/>
      <c r="AI570" s="486">
        <v>1000</v>
      </c>
      <c r="AJ570" s="486">
        <v>3</v>
      </c>
      <c r="AK570" s="486">
        <v>-0.7</v>
      </c>
      <c r="AL570" s="486"/>
      <c r="AM570" s="486">
        <v>1324</v>
      </c>
      <c r="AN570" s="486">
        <v>984</v>
      </c>
      <c r="AO570" s="486">
        <v>40</v>
      </c>
      <c r="AP570" s="486">
        <v>15.3</v>
      </c>
      <c r="AQ570" s="486">
        <v>1.3</v>
      </c>
      <c r="AR570" s="486">
        <v>243.4</v>
      </c>
      <c r="AS570" s="486">
        <v>1.1679999999999999</v>
      </c>
      <c r="AT570" s="486"/>
      <c r="AU570" s="486"/>
      <c r="AV570" s="486"/>
      <c r="AW570" s="486"/>
      <c r="AX570" s="486"/>
      <c r="AY570" s="486"/>
      <c r="AZ570" s="486"/>
      <c r="BA570" s="486"/>
      <c r="BB570" s="486"/>
      <c r="BC570" s="486"/>
      <c r="BD570" s="486"/>
      <c r="BE570" s="486"/>
      <c r="BF570" s="486"/>
      <c r="BG570" s="486"/>
      <c r="BH570" s="486"/>
      <c r="BI570" s="486"/>
      <c r="BJ570" s="486"/>
      <c r="BK570" s="486"/>
      <c r="BL570" s="486"/>
    </row>
    <row r="571" spans="1:64">
      <c r="A571" s="486" t="s">
        <v>574</v>
      </c>
      <c r="B571" s="486" t="s">
        <v>71</v>
      </c>
      <c r="C571" s="486" t="s">
        <v>122</v>
      </c>
      <c r="D571" s="486" t="s">
        <v>123</v>
      </c>
      <c r="E571" s="486" t="s">
        <v>453</v>
      </c>
      <c r="F571" s="486">
        <v>2012</v>
      </c>
      <c r="G571" s="486"/>
      <c r="H571" s="486">
        <v>210</v>
      </c>
      <c r="I571" s="486">
        <v>0.1</v>
      </c>
      <c r="J571" s="486"/>
      <c r="K571" s="486"/>
      <c r="L571" s="486" t="s">
        <v>15</v>
      </c>
      <c r="M571" s="486">
        <v>48</v>
      </c>
      <c r="N571" s="486">
        <v>1</v>
      </c>
      <c r="O571" s="486">
        <v>1000</v>
      </c>
      <c r="P571" s="486">
        <v>25</v>
      </c>
      <c r="Q571" s="486">
        <v>24.6</v>
      </c>
      <c r="R571" s="486">
        <v>8.5399999999999991</v>
      </c>
      <c r="S571" s="486">
        <v>30.3</v>
      </c>
      <c r="T571" s="486">
        <v>9.06</v>
      </c>
      <c r="U571" s="486">
        <v>5.4</v>
      </c>
      <c r="V571" s="486"/>
      <c r="W571" s="486">
        <v>-0.45</v>
      </c>
      <c r="X571" s="486">
        <v>1000</v>
      </c>
      <c r="Y571" s="486">
        <v>5.5</v>
      </c>
      <c r="Z571" s="486">
        <v>240</v>
      </c>
      <c r="AA571" s="486">
        <v>0.255</v>
      </c>
      <c r="AB571" s="486"/>
      <c r="AC571" s="486"/>
      <c r="AD571" s="486"/>
      <c r="AE571" s="486"/>
      <c r="AF571" s="486"/>
      <c r="AG571" s="486"/>
      <c r="AH571" s="486"/>
      <c r="AI571" s="486">
        <v>1000</v>
      </c>
      <c r="AJ571" s="486">
        <v>3</v>
      </c>
      <c r="AK571" s="486">
        <v>-0.7</v>
      </c>
      <c r="AL571" s="486"/>
      <c r="AM571" s="486">
        <v>1324</v>
      </c>
      <c r="AN571" s="486">
        <v>984</v>
      </c>
      <c r="AO571" s="486">
        <v>40</v>
      </c>
      <c r="AP571" s="486">
        <v>15.3</v>
      </c>
      <c r="AQ571" s="486">
        <v>1.3</v>
      </c>
      <c r="AR571" s="486">
        <v>238.9</v>
      </c>
      <c r="AS571" s="486">
        <v>1.147</v>
      </c>
      <c r="AT571" s="486"/>
      <c r="AU571" s="486"/>
      <c r="AV571" s="486"/>
      <c r="AW571" s="486"/>
      <c r="AX571" s="486"/>
      <c r="AY571" s="486"/>
      <c r="AZ571" s="486"/>
      <c r="BA571" s="486"/>
      <c r="BB571" s="486"/>
      <c r="BC571" s="486"/>
      <c r="BD571" s="486"/>
      <c r="BE571" s="486"/>
      <c r="BF571" s="486"/>
      <c r="BG571" s="486"/>
      <c r="BH571" s="486"/>
      <c r="BI571" s="486"/>
      <c r="BJ571" s="486"/>
      <c r="BK571" s="486"/>
      <c r="BL571" s="486"/>
    </row>
    <row r="572" spans="1:64">
      <c r="A572" s="486" t="s">
        <v>574</v>
      </c>
      <c r="B572" s="486" t="s">
        <v>71</v>
      </c>
      <c r="C572" s="486" t="s">
        <v>472</v>
      </c>
      <c r="D572" s="486" t="s">
        <v>473</v>
      </c>
      <c r="E572" s="486" t="s">
        <v>453</v>
      </c>
      <c r="F572" s="486">
        <v>2013</v>
      </c>
      <c r="G572" s="486"/>
      <c r="H572" s="486">
        <v>210</v>
      </c>
      <c r="I572" s="486">
        <v>0.1</v>
      </c>
      <c r="J572" s="486"/>
      <c r="K572" s="486"/>
      <c r="L572" s="486" t="s">
        <v>15</v>
      </c>
      <c r="M572" s="486">
        <v>72</v>
      </c>
      <c r="N572" s="486">
        <v>1</v>
      </c>
      <c r="O572" s="486">
        <v>1000</v>
      </c>
      <c r="P572" s="486">
        <v>25</v>
      </c>
      <c r="Q572" s="486">
        <v>37.9</v>
      </c>
      <c r="R572" s="486">
        <v>5.54</v>
      </c>
      <c r="S572" s="486">
        <v>45.6</v>
      </c>
      <c r="T572" s="486">
        <v>5.93</v>
      </c>
      <c r="U572" s="486">
        <v>3.36</v>
      </c>
      <c r="V572" s="486">
        <v>-180</v>
      </c>
      <c r="W572" s="486">
        <v>-0.43</v>
      </c>
      <c r="X572" s="486"/>
      <c r="Y572" s="486"/>
      <c r="Z572" s="486"/>
      <c r="AA572" s="486">
        <v>0.52</v>
      </c>
      <c r="AB572" s="486"/>
      <c r="AC572" s="486"/>
      <c r="AD572" s="486"/>
      <c r="AE572" s="486"/>
      <c r="AF572" s="486"/>
      <c r="AG572" s="486"/>
      <c r="AH572" s="486"/>
      <c r="AI572" s="486">
        <v>1000</v>
      </c>
      <c r="AJ572" s="486">
        <v>3</v>
      </c>
      <c r="AK572" s="486">
        <v>-0.7</v>
      </c>
      <c r="AL572" s="486"/>
      <c r="AM572" s="486">
        <v>1595</v>
      </c>
      <c r="AN572" s="486">
        <v>801</v>
      </c>
      <c r="AO572" s="486">
        <v>40</v>
      </c>
      <c r="AP572" s="486">
        <v>15.3</v>
      </c>
      <c r="AQ572" s="486">
        <v>1.2769999999999999</v>
      </c>
      <c r="AR572" s="486">
        <v>154.82</v>
      </c>
      <c r="AS572" s="486">
        <v>1.115</v>
      </c>
      <c r="AT572" s="486"/>
      <c r="AU572" s="486"/>
      <c r="AV572" s="486"/>
      <c r="AW572" s="486"/>
      <c r="AX572" s="486"/>
      <c r="AY572" s="486"/>
      <c r="AZ572" s="486"/>
      <c r="BA572" s="486"/>
      <c r="BB572" s="486"/>
      <c r="BC572" s="486"/>
      <c r="BD572" s="486"/>
      <c r="BE572" s="486"/>
      <c r="BF572" s="486"/>
      <c r="BG572" s="486"/>
      <c r="BH572" s="486"/>
      <c r="BI572" s="486"/>
      <c r="BJ572" s="486"/>
      <c r="BK572" s="486"/>
      <c r="BL572" s="486"/>
    </row>
    <row r="573" spans="1:64">
      <c r="A573" s="486" t="s">
        <v>574</v>
      </c>
      <c r="B573" s="486" t="s">
        <v>71</v>
      </c>
      <c r="C573" s="486" t="s">
        <v>474</v>
      </c>
      <c r="D573" s="486" t="s">
        <v>475</v>
      </c>
      <c r="E573" s="486" t="s">
        <v>453</v>
      </c>
      <c r="F573" s="486">
        <v>2013</v>
      </c>
      <c r="G573" s="486"/>
      <c r="H573" s="486">
        <v>210</v>
      </c>
      <c r="I573" s="486">
        <v>0.1</v>
      </c>
      <c r="J573" s="486"/>
      <c r="K573" s="486"/>
      <c r="L573" s="486" t="s">
        <v>15</v>
      </c>
      <c r="M573" s="486">
        <v>48</v>
      </c>
      <c r="N573" s="486">
        <v>1</v>
      </c>
      <c r="O573" s="486">
        <v>1000</v>
      </c>
      <c r="P573" s="486">
        <v>25</v>
      </c>
      <c r="Q573" s="486">
        <v>24.6</v>
      </c>
      <c r="R573" s="486">
        <v>8.5399999999999991</v>
      </c>
      <c r="S573" s="486">
        <v>30.3</v>
      </c>
      <c r="T573" s="486">
        <v>9.06</v>
      </c>
      <c r="U573" s="486">
        <v>5.4</v>
      </c>
      <c r="V573" s="486">
        <v>-115</v>
      </c>
      <c r="W573" s="486">
        <v>-0.43</v>
      </c>
      <c r="X573" s="486"/>
      <c r="Y573" s="486"/>
      <c r="Z573" s="486"/>
      <c r="AA573" s="486">
        <v>0.255</v>
      </c>
      <c r="AB573" s="486"/>
      <c r="AC573" s="486"/>
      <c r="AD573" s="486"/>
      <c r="AE573" s="486"/>
      <c r="AF573" s="486"/>
      <c r="AG573" s="486"/>
      <c r="AH573" s="486"/>
      <c r="AI573" s="486">
        <v>1000</v>
      </c>
      <c r="AJ573" s="486">
        <v>3</v>
      </c>
      <c r="AK573" s="486">
        <v>-0.7</v>
      </c>
      <c r="AL573" s="486"/>
      <c r="AM573" s="486">
        <v>1324</v>
      </c>
      <c r="AN573" s="486">
        <v>984</v>
      </c>
      <c r="AO573" s="486">
        <v>40</v>
      </c>
      <c r="AP573" s="486">
        <v>15.3</v>
      </c>
      <c r="AQ573" s="486">
        <v>1.3</v>
      </c>
      <c r="AR573" s="486">
        <v>238.9</v>
      </c>
      <c r="AS573" s="486">
        <v>1.147</v>
      </c>
      <c r="AT573" s="486"/>
      <c r="AU573" s="486"/>
      <c r="AV573" s="486"/>
      <c r="AW573" s="486"/>
      <c r="AX573" s="486"/>
      <c r="AY573" s="486"/>
      <c r="AZ573" s="486"/>
      <c r="BA573" s="486"/>
      <c r="BB573" s="486"/>
      <c r="BC573" s="486"/>
      <c r="BD573" s="486"/>
      <c r="BE573" s="486"/>
      <c r="BF573" s="486"/>
      <c r="BG573" s="486"/>
      <c r="BH573" s="486"/>
      <c r="BI573" s="486"/>
      <c r="BJ573" s="486"/>
      <c r="BK573" s="486"/>
      <c r="BL573" s="486"/>
    </row>
    <row r="574" spans="1:64">
      <c r="A574" s="486" t="s">
        <v>574</v>
      </c>
      <c r="B574" s="486" t="s">
        <v>71</v>
      </c>
      <c r="C574" s="486" t="s">
        <v>124</v>
      </c>
      <c r="D574" s="486" t="s">
        <v>125</v>
      </c>
      <c r="E574" s="486" t="s">
        <v>453</v>
      </c>
      <c r="F574" s="486">
        <v>2012</v>
      </c>
      <c r="G574" s="486"/>
      <c r="H574" s="486">
        <v>215</v>
      </c>
      <c r="I574" s="486">
        <v>0.1</v>
      </c>
      <c r="J574" s="486"/>
      <c r="K574" s="486"/>
      <c r="L574" s="486" t="s">
        <v>15</v>
      </c>
      <c r="M574" s="486">
        <v>48</v>
      </c>
      <c r="N574" s="486">
        <v>1</v>
      </c>
      <c r="O574" s="486">
        <v>1000</v>
      </c>
      <c r="P574" s="486">
        <v>25</v>
      </c>
      <c r="Q574" s="486">
        <v>24.7</v>
      </c>
      <c r="R574" s="486">
        <v>8.6999999999999993</v>
      </c>
      <c r="S574" s="486">
        <v>30.4</v>
      </c>
      <c r="T574" s="486">
        <v>9.2200000000000006</v>
      </c>
      <c r="U574" s="486">
        <v>5.5</v>
      </c>
      <c r="V574" s="486"/>
      <c r="W574" s="486">
        <v>-0.45</v>
      </c>
      <c r="X574" s="486">
        <v>1000</v>
      </c>
      <c r="Y574" s="486">
        <v>5.5</v>
      </c>
      <c r="Z574" s="486">
        <v>240</v>
      </c>
      <c r="AA574" s="486">
        <v>0.25</v>
      </c>
      <c r="AB574" s="486"/>
      <c r="AC574" s="486"/>
      <c r="AD574" s="486"/>
      <c r="AE574" s="486"/>
      <c r="AF574" s="486"/>
      <c r="AG574" s="486"/>
      <c r="AH574" s="486"/>
      <c r="AI574" s="486">
        <v>1000</v>
      </c>
      <c r="AJ574" s="486">
        <v>3</v>
      </c>
      <c r="AK574" s="486">
        <v>-0.7</v>
      </c>
      <c r="AL574" s="486"/>
      <c r="AM574" s="486">
        <v>1324</v>
      </c>
      <c r="AN574" s="486">
        <v>984</v>
      </c>
      <c r="AO574" s="486">
        <v>40</v>
      </c>
      <c r="AP574" s="486">
        <v>15.3</v>
      </c>
      <c r="AQ574" s="486">
        <v>1.3</v>
      </c>
      <c r="AR574" s="486">
        <v>238.9</v>
      </c>
      <c r="AS574" s="486">
        <v>1.147</v>
      </c>
      <c r="AT574" s="486"/>
      <c r="AU574" s="486"/>
      <c r="AV574" s="486"/>
      <c r="AW574" s="486"/>
      <c r="AX574" s="486"/>
      <c r="AY574" s="486"/>
      <c r="AZ574" s="486"/>
      <c r="BA574" s="486"/>
      <c r="BB574" s="486"/>
      <c r="BC574" s="486"/>
      <c r="BD574" s="486"/>
      <c r="BE574" s="486"/>
      <c r="BF574" s="486"/>
      <c r="BG574" s="486"/>
      <c r="BH574" s="486"/>
      <c r="BI574" s="486"/>
      <c r="BJ574" s="486"/>
      <c r="BK574" s="486"/>
      <c r="BL574" s="486"/>
    </row>
    <row r="575" spans="1:64">
      <c r="A575" s="486" t="s">
        <v>574</v>
      </c>
      <c r="B575" s="486" t="s">
        <v>71</v>
      </c>
      <c r="C575" s="486" t="s">
        <v>126</v>
      </c>
      <c r="D575" s="486" t="s">
        <v>127</v>
      </c>
      <c r="E575" s="486" t="s">
        <v>67</v>
      </c>
      <c r="F575" s="486">
        <v>2010</v>
      </c>
      <c r="G575" s="486">
        <v>2013</v>
      </c>
      <c r="H575" s="486">
        <v>220</v>
      </c>
      <c r="I575" s="486">
        <v>0.1</v>
      </c>
      <c r="J575" s="486"/>
      <c r="K575" s="486"/>
      <c r="L575" s="486" t="s">
        <v>15</v>
      </c>
      <c r="M575" s="486">
        <v>96</v>
      </c>
      <c r="N575" s="486">
        <v>1</v>
      </c>
      <c r="O575" s="486">
        <v>1000</v>
      </c>
      <c r="P575" s="486">
        <v>25</v>
      </c>
      <c r="Q575" s="486">
        <v>47</v>
      </c>
      <c r="R575" s="486">
        <v>4.68</v>
      </c>
      <c r="S575" s="486">
        <v>58.8</v>
      </c>
      <c r="T575" s="486">
        <v>5.01</v>
      </c>
      <c r="U575" s="486">
        <v>3</v>
      </c>
      <c r="V575" s="486"/>
      <c r="W575" s="486">
        <v>-0.45</v>
      </c>
      <c r="X575" s="486">
        <v>3000</v>
      </c>
      <c r="Y575" s="486">
        <v>5.5</v>
      </c>
      <c r="Z575" s="486">
        <v>700</v>
      </c>
      <c r="AA575" s="486">
        <v>0.75</v>
      </c>
      <c r="AB575" s="486"/>
      <c r="AC575" s="486"/>
      <c r="AD575" s="486"/>
      <c r="AE575" s="486"/>
      <c r="AF575" s="486"/>
      <c r="AG575" s="486"/>
      <c r="AH575" s="486"/>
      <c r="AI575" s="486">
        <v>1000</v>
      </c>
      <c r="AJ575" s="486">
        <v>4</v>
      </c>
      <c r="AK575" s="486">
        <v>-0.7</v>
      </c>
      <c r="AL575" s="486">
        <v>6.01</v>
      </c>
      <c r="AM575" s="486">
        <v>1602</v>
      </c>
      <c r="AN575" s="486">
        <v>1061</v>
      </c>
      <c r="AO575" s="486">
        <v>40</v>
      </c>
      <c r="AP575" s="486">
        <v>21</v>
      </c>
      <c r="AQ575" s="486">
        <v>1.7</v>
      </c>
      <c r="AR575" s="486">
        <v>148.6</v>
      </c>
      <c r="AS575" s="486">
        <v>1.427</v>
      </c>
      <c r="AT575" s="486"/>
      <c r="AU575" s="486"/>
      <c r="AV575" s="486"/>
      <c r="AW575" s="486"/>
      <c r="AX575" s="486"/>
      <c r="AY575" s="486"/>
      <c r="AZ575" s="486"/>
      <c r="BA575" s="486"/>
      <c r="BB575" s="486"/>
      <c r="BC575" s="486"/>
      <c r="BD575" s="486"/>
      <c r="BE575" s="486"/>
      <c r="BF575" s="486"/>
      <c r="BG575" s="486"/>
      <c r="BH575" s="486"/>
      <c r="BI575" s="486"/>
      <c r="BJ575" s="486"/>
      <c r="BK575" s="486"/>
      <c r="BL575" s="486"/>
    </row>
    <row r="576" spans="1:64">
      <c r="A576" s="486" t="s">
        <v>574</v>
      </c>
      <c r="B576" s="486" t="s">
        <v>71</v>
      </c>
      <c r="C576" s="486" t="s">
        <v>460</v>
      </c>
      <c r="D576" s="486" t="s">
        <v>461</v>
      </c>
      <c r="E576" s="486" t="s">
        <v>453</v>
      </c>
      <c r="F576" s="486">
        <v>2013</v>
      </c>
      <c r="G576" s="486"/>
      <c r="H576" s="486">
        <v>220</v>
      </c>
      <c r="I576" s="486">
        <v>0.1</v>
      </c>
      <c r="J576" s="486"/>
      <c r="K576" s="486"/>
      <c r="L576" s="486" t="s">
        <v>15</v>
      </c>
      <c r="M576" s="486">
        <v>48</v>
      </c>
      <c r="N576" s="486">
        <v>1</v>
      </c>
      <c r="O576" s="486">
        <v>1000</v>
      </c>
      <c r="P576" s="486">
        <v>25</v>
      </c>
      <c r="Q576" s="486">
        <v>24.8</v>
      </c>
      <c r="R576" s="486">
        <v>8.86</v>
      </c>
      <c r="S576" s="486">
        <v>30.5</v>
      </c>
      <c r="T576" s="486">
        <v>9.3800000000000008</v>
      </c>
      <c r="U576" s="486">
        <v>6.5369999999999999</v>
      </c>
      <c r="V576" s="486"/>
      <c r="W576" s="486">
        <v>-0.45</v>
      </c>
      <c r="X576" s="486"/>
      <c r="Y576" s="486"/>
      <c r="Z576" s="486"/>
      <c r="AA576" s="486">
        <v>0.24</v>
      </c>
      <c r="AB576" s="486"/>
      <c r="AC576" s="486"/>
      <c r="AD576" s="486"/>
      <c r="AE576" s="486"/>
      <c r="AF576" s="486"/>
      <c r="AG576" s="486"/>
      <c r="AH576" s="486"/>
      <c r="AI576" s="486">
        <v>1000</v>
      </c>
      <c r="AJ576" s="486">
        <v>3</v>
      </c>
      <c r="AK576" s="486">
        <v>-0.7</v>
      </c>
      <c r="AL576" s="486"/>
      <c r="AM576" s="486">
        <v>1324</v>
      </c>
      <c r="AN576" s="486">
        <v>984</v>
      </c>
      <c r="AO576" s="486">
        <v>40</v>
      </c>
      <c r="AP576" s="486">
        <v>15.3</v>
      </c>
      <c r="AQ576" s="486">
        <v>1.3</v>
      </c>
      <c r="AR576" s="486">
        <v>243.4</v>
      </c>
      <c r="AS576" s="486">
        <v>1.1679999999999999</v>
      </c>
      <c r="AT576" s="486"/>
      <c r="AU576" s="486"/>
      <c r="AV576" s="486"/>
      <c r="AW576" s="486"/>
      <c r="AX576" s="486"/>
      <c r="AY576" s="486"/>
      <c r="AZ576" s="486"/>
      <c r="BA576" s="486"/>
      <c r="BB576" s="486"/>
      <c r="BC576" s="486"/>
      <c r="BD576" s="486"/>
      <c r="BE576" s="486"/>
      <c r="BF576" s="486"/>
      <c r="BG576" s="486"/>
      <c r="BH576" s="486"/>
      <c r="BI576" s="486"/>
      <c r="BJ576" s="486"/>
      <c r="BK576" s="486"/>
      <c r="BL576" s="486"/>
    </row>
    <row r="577" spans="1:64">
      <c r="A577" s="486" t="s">
        <v>574</v>
      </c>
      <c r="B577" s="486" t="s">
        <v>71</v>
      </c>
      <c r="C577" s="486" t="s">
        <v>476</v>
      </c>
      <c r="D577" s="486" t="s">
        <v>477</v>
      </c>
      <c r="E577" s="486" t="s">
        <v>453</v>
      </c>
      <c r="F577" s="486">
        <v>2013</v>
      </c>
      <c r="G577" s="486"/>
      <c r="H577" s="486">
        <v>220</v>
      </c>
      <c r="I577" s="486">
        <v>0.1</v>
      </c>
      <c r="J577" s="486"/>
      <c r="K577" s="486"/>
      <c r="L577" s="486" t="s">
        <v>15</v>
      </c>
      <c r="M577" s="486">
        <v>50</v>
      </c>
      <c r="N577" s="486">
        <v>1</v>
      </c>
      <c r="O577" s="486">
        <v>1000</v>
      </c>
      <c r="P577" s="486">
        <v>25</v>
      </c>
      <c r="Q577" s="486">
        <v>25.7</v>
      </c>
      <c r="R577" s="486">
        <v>8.56</v>
      </c>
      <c r="S577" s="486">
        <v>31.6</v>
      </c>
      <c r="T577" s="486">
        <v>9.08</v>
      </c>
      <c r="U577" s="486">
        <v>5.41</v>
      </c>
      <c r="V577" s="486">
        <v>-120</v>
      </c>
      <c r="W577" s="486">
        <v>-0.43</v>
      </c>
      <c r="X577" s="486"/>
      <c r="Y577" s="486"/>
      <c r="Z577" s="486"/>
      <c r="AA577" s="486">
        <v>0.26500000000000001</v>
      </c>
      <c r="AB577" s="486"/>
      <c r="AC577" s="486"/>
      <c r="AD577" s="486"/>
      <c r="AE577" s="486"/>
      <c r="AF577" s="486"/>
      <c r="AG577" s="486"/>
      <c r="AH577" s="486"/>
      <c r="AI577" s="486">
        <v>1000</v>
      </c>
      <c r="AJ577" s="486">
        <v>3</v>
      </c>
      <c r="AK577" s="486">
        <v>-0.7</v>
      </c>
      <c r="AL577" s="486"/>
      <c r="AM577" s="486">
        <v>1638</v>
      </c>
      <c r="AN577" s="486">
        <v>826</v>
      </c>
      <c r="AO577" s="486">
        <v>40</v>
      </c>
      <c r="AP577" s="486">
        <v>16.2</v>
      </c>
      <c r="AQ577" s="486">
        <v>1.3529880000000001</v>
      </c>
      <c r="AR577" s="486">
        <v>238.9</v>
      </c>
      <c r="AS577" s="486">
        <v>1.1950000000000001</v>
      </c>
      <c r="AT577" s="486"/>
      <c r="AU577" s="486"/>
      <c r="AV577" s="486"/>
      <c r="AW577" s="486"/>
      <c r="AX577" s="486"/>
      <c r="AY577" s="486"/>
      <c r="AZ577" s="486"/>
      <c r="BA577" s="486"/>
      <c r="BB577" s="486"/>
      <c r="BC577" s="486"/>
      <c r="BD577" s="486"/>
      <c r="BE577" s="486"/>
      <c r="BF577" s="486"/>
      <c r="BG577" s="486"/>
      <c r="BH577" s="486"/>
      <c r="BI577" s="486"/>
      <c r="BJ577" s="486"/>
      <c r="BK577" s="486"/>
      <c r="BL577" s="486"/>
    </row>
    <row r="578" spans="1:64">
      <c r="A578" s="486" t="s">
        <v>574</v>
      </c>
      <c r="B578" s="486" t="s">
        <v>71</v>
      </c>
      <c r="C578" s="486" t="s">
        <v>132</v>
      </c>
      <c r="D578" s="486" t="s">
        <v>133</v>
      </c>
      <c r="E578" s="486" t="s">
        <v>67</v>
      </c>
      <c r="F578" s="486">
        <v>2010</v>
      </c>
      <c r="G578" s="486">
        <v>2013</v>
      </c>
      <c r="H578" s="486">
        <v>225</v>
      </c>
      <c r="I578" s="486">
        <v>0.1</v>
      </c>
      <c r="J578" s="486"/>
      <c r="K578" s="486"/>
      <c r="L578" s="486" t="s">
        <v>15</v>
      </c>
      <c r="M578" s="486">
        <v>60</v>
      </c>
      <c r="N578" s="486">
        <v>1</v>
      </c>
      <c r="O578" s="486">
        <v>1000</v>
      </c>
      <c r="P578" s="486">
        <v>25</v>
      </c>
      <c r="Q578" s="486">
        <v>29.7</v>
      </c>
      <c r="R578" s="486">
        <v>7.58</v>
      </c>
      <c r="S578" s="486">
        <v>37</v>
      </c>
      <c r="T578" s="486">
        <v>8.07</v>
      </c>
      <c r="U578" s="486">
        <v>4.8</v>
      </c>
      <c r="V578" s="486"/>
      <c r="W578" s="486">
        <v>-0.45</v>
      </c>
      <c r="X578" s="486">
        <v>1200</v>
      </c>
      <c r="Y578" s="486">
        <v>5.5</v>
      </c>
      <c r="Z578" s="486">
        <v>300</v>
      </c>
      <c r="AA578" s="486">
        <v>0.26</v>
      </c>
      <c r="AB578" s="486"/>
      <c r="AC578" s="486"/>
      <c r="AD578" s="486"/>
      <c r="AE578" s="486"/>
      <c r="AF578" s="486"/>
      <c r="AG578" s="486"/>
      <c r="AH578" s="486"/>
      <c r="AI578" s="486">
        <v>1000</v>
      </c>
      <c r="AJ578" s="486">
        <v>3</v>
      </c>
      <c r="AK578" s="486">
        <v>-0.7</v>
      </c>
      <c r="AL578" s="486">
        <v>9.68</v>
      </c>
      <c r="AM578" s="486">
        <v>1638</v>
      </c>
      <c r="AN578" s="486">
        <v>982</v>
      </c>
      <c r="AO578" s="486">
        <v>40</v>
      </c>
      <c r="AP578" s="486">
        <v>19.2</v>
      </c>
      <c r="AQ578" s="486">
        <v>1.609</v>
      </c>
      <c r="AR578" s="486">
        <v>238.9</v>
      </c>
      <c r="AS578" s="486">
        <v>1.4330000000000001</v>
      </c>
      <c r="AT578" s="486"/>
      <c r="AU578" s="486"/>
      <c r="AV578" s="486"/>
      <c r="AW578" s="486"/>
      <c r="AX578" s="486"/>
      <c r="AY578" s="486"/>
      <c r="AZ578" s="486"/>
      <c r="BA578" s="486"/>
      <c r="BB578" s="486"/>
      <c r="BC578" s="486"/>
      <c r="BD578" s="486"/>
      <c r="BE578" s="486"/>
      <c r="BF578" s="486"/>
      <c r="BG578" s="486"/>
      <c r="BH578" s="486"/>
      <c r="BI578" s="486"/>
      <c r="BJ578" s="486"/>
      <c r="BK578" s="486"/>
      <c r="BL578" s="486"/>
    </row>
    <row r="579" spans="1:64">
      <c r="A579" s="486" t="s">
        <v>574</v>
      </c>
      <c r="B579" s="486" t="s">
        <v>71</v>
      </c>
      <c r="C579" s="486" t="s">
        <v>478</v>
      </c>
      <c r="D579" s="486" t="s">
        <v>479</v>
      </c>
      <c r="E579" s="486" t="s">
        <v>453</v>
      </c>
      <c r="F579" s="486">
        <v>2013</v>
      </c>
      <c r="G579" s="486"/>
      <c r="H579" s="486">
        <v>225</v>
      </c>
      <c r="I579" s="486">
        <v>0.1</v>
      </c>
      <c r="J579" s="486"/>
      <c r="K579" s="486"/>
      <c r="L579" s="486" t="s">
        <v>15</v>
      </c>
      <c r="M579" s="486">
        <v>50</v>
      </c>
      <c r="N579" s="486">
        <v>1</v>
      </c>
      <c r="O579" s="486">
        <v>1000</v>
      </c>
      <c r="P579" s="486">
        <v>25</v>
      </c>
      <c r="Q579" s="486">
        <v>26</v>
      </c>
      <c r="R579" s="486">
        <v>8.67</v>
      </c>
      <c r="S579" s="486">
        <v>31.8</v>
      </c>
      <c r="T579" s="486">
        <v>9.19</v>
      </c>
      <c r="U579" s="486">
        <v>5.48</v>
      </c>
      <c r="V579" s="486">
        <v>-121</v>
      </c>
      <c r="W579" s="486">
        <v>-0.43</v>
      </c>
      <c r="X579" s="486"/>
      <c r="Y579" s="486"/>
      <c r="Z579" s="486"/>
      <c r="AA579" s="486">
        <v>0.255</v>
      </c>
      <c r="AB579" s="486"/>
      <c r="AC579" s="486"/>
      <c r="AD579" s="486"/>
      <c r="AE579" s="486"/>
      <c r="AF579" s="486"/>
      <c r="AG579" s="486"/>
      <c r="AH579" s="486"/>
      <c r="AI579" s="486">
        <v>1000</v>
      </c>
      <c r="AJ579" s="486">
        <v>3</v>
      </c>
      <c r="AK579" s="486">
        <v>-0.7</v>
      </c>
      <c r="AL579" s="486"/>
      <c r="AM579" s="486">
        <v>1638</v>
      </c>
      <c r="AN579" s="486">
        <v>826</v>
      </c>
      <c r="AO579" s="486">
        <v>40</v>
      </c>
      <c r="AP579" s="486">
        <v>16.2</v>
      </c>
      <c r="AQ579" s="486">
        <v>1.3529880000000001</v>
      </c>
      <c r="AR579" s="486">
        <v>238.9</v>
      </c>
      <c r="AS579" s="486">
        <v>1.1950000000000001</v>
      </c>
      <c r="AT579" s="486"/>
      <c r="AU579" s="486"/>
      <c r="AV579" s="486"/>
      <c r="AW579" s="486"/>
      <c r="AX579" s="486"/>
      <c r="AY579" s="486"/>
      <c r="AZ579" s="486"/>
      <c r="BA579" s="486"/>
      <c r="BB579" s="486"/>
      <c r="BC579" s="486"/>
      <c r="BD579" s="486"/>
      <c r="BE579" s="486"/>
      <c r="BF579" s="486"/>
      <c r="BG579" s="486"/>
      <c r="BH579" s="486"/>
      <c r="BI579" s="486"/>
      <c r="BJ579" s="486"/>
      <c r="BK579" s="486"/>
      <c r="BL579" s="486"/>
    </row>
    <row r="580" spans="1:64">
      <c r="A580" s="486" t="s">
        <v>574</v>
      </c>
      <c r="B580" s="486" t="s">
        <v>71</v>
      </c>
      <c r="C580" s="486" t="s">
        <v>136</v>
      </c>
      <c r="D580" s="486" t="s">
        <v>137</v>
      </c>
      <c r="E580" s="486" t="s">
        <v>67</v>
      </c>
      <c r="F580" s="486">
        <v>2010</v>
      </c>
      <c r="G580" s="486">
        <v>2013</v>
      </c>
      <c r="H580" s="486">
        <v>230</v>
      </c>
      <c r="I580" s="486">
        <v>0.1</v>
      </c>
      <c r="J580" s="486"/>
      <c r="K580" s="486"/>
      <c r="L580" s="486" t="s">
        <v>15</v>
      </c>
      <c r="M580" s="486">
        <v>60</v>
      </c>
      <c r="N580" s="486">
        <v>1</v>
      </c>
      <c r="O580" s="486">
        <v>1000</v>
      </c>
      <c r="P580" s="486">
        <v>25</v>
      </c>
      <c r="Q580" s="486">
        <v>29.9</v>
      </c>
      <c r="R580" s="486">
        <v>7.7</v>
      </c>
      <c r="S580" s="486">
        <v>37.1</v>
      </c>
      <c r="T580" s="486">
        <v>8.2200000000000006</v>
      </c>
      <c r="U580" s="486">
        <v>4.9000000000000004</v>
      </c>
      <c r="V580" s="486"/>
      <c r="W580" s="486">
        <v>-0.45</v>
      </c>
      <c r="X580" s="486">
        <v>1200</v>
      </c>
      <c r="Y580" s="486">
        <v>5.5</v>
      </c>
      <c r="Z580" s="486">
        <v>300</v>
      </c>
      <c r="AA580" s="486">
        <v>0.25</v>
      </c>
      <c r="AB580" s="486"/>
      <c r="AC580" s="486"/>
      <c r="AD580" s="486"/>
      <c r="AE580" s="486"/>
      <c r="AF580" s="486"/>
      <c r="AG580" s="486"/>
      <c r="AH580" s="486"/>
      <c r="AI580" s="486">
        <v>1000</v>
      </c>
      <c r="AJ580" s="486">
        <v>3</v>
      </c>
      <c r="AK580" s="486">
        <v>-0.7</v>
      </c>
      <c r="AL580" s="486">
        <v>9.86</v>
      </c>
      <c r="AM580" s="486">
        <v>1638</v>
      </c>
      <c r="AN580" s="486">
        <v>982</v>
      </c>
      <c r="AO580" s="486">
        <v>40</v>
      </c>
      <c r="AP580" s="486">
        <v>19.2</v>
      </c>
      <c r="AQ580" s="486">
        <v>1.609</v>
      </c>
      <c r="AR580" s="486">
        <v>238.9</v>
      </c>
      <c r="AS580" s="486">
        <v>1.4330000000000001</v>
      </c>
      <c r="AT580" s="486"/>
      <c r="AU580" s="486"/>
      <c r="AV580" s="486"/>
      <c r="AW580" s="486"/>
      <c r="AX580" s="486"/>
      <c r="AY580" s="486"/>
      <c r="AZ580" s="486"/>
      <c r="BA580" s="486"/>
      <c r="BB580" s="486"/>
      <c r="BC580" s="486"/>
      <c r="BD580" s="486"/>
      <c r="BE580" s="486"/>
      <c r="BF580" s="486"/>
      <c r="BG580" s="486"/>
      <c r="BH580" s="486"/>
      <c r="BI580" s="486"/>
      <c r="BJ580" s="486"/>
      <c r="BK580" s="486"/>
      <c r="BL580" s="486"/>
    </row>
    <row r="581" spans="1:64">
      <c r="A581" s="486" t="s">
        <v>574</v>
      </c>
      <c r="B581" s="486" t="s">
        <v>71</v>
      </c>
      <c r="C581" s="486" t="s">
        <v>480</v>
      </c>
      <c r="D581" s="486" t="s">
        <v>481</v>
      </c>
      <c r="E581" s="486" t="s">
        <v>453</v>
      </c>
      <c r="F581" s="486">
        <v>2013</v>
      </c>
      <c r="G581" s="486"/>
      <c r="H581" s="486">
        <v>230</v>
      </c>
      <c r="I581" s="486">
        <v>0.1</v>
      </c>
      <c r="J581" s="486"/>
      <c r="K581" s="486"/>
      <c r="L581" s="486" t="s">
        <v>15</v>
      </c>
      <c r="M581" s="486">
        <v>50</v>
      </c>
      <c r="N581" s="486">
        <v>1</v>
      </c>
      <c r="O581" s="486">
        <v>1000</v>
      </c>
      <c r="P581" s="486">
        <v>25</v>
      </c>
      <c r="Q581" s="486">
        <v>26.1</v>
      </c>
      <c r="R581" s="486">
        <v>8.81</v>
      </c>
      <c r="S581" s="486">
        <v>31.9</v>
      </c>
      <c r="T581" s="486">
        <v>9.33</v>
      </c>
      <c r="U581" s="486">
        <v>5.56</v>
      </c>
      <c r="V581" s="486">
        <v>-121</v>
      </c>
      <c r="W581" s="486">
        <v>-0.43</v>
      </c>
      <c r="X581" s="486"/>
      <c r="Y581" s="486"/>
      <c r="Z581" s="486"/>
      <c r="AA581" s="486">
        <v>0.25</v>
      </c>
      <c r="AB581" s="486"/>
      <c r="AC581" s="486"/>
      <c r="AD581" s="486"/>
      <c r="AE581" s="486"/>
      <c r="AF581" s="486"/>
      <c r="AG581" s="486"/>
      <c r="AH581" s="486"/>
      <c r="AI581" s="486">
        <v>1000</v>
      </c>
      <c r="AJ581" s="486">
        <v>3</v>
      </c>
      <c r="AK581" s="486">
        <v>-0.7</v>
      </c>
      <c r="AL581" s="486"/>
      <c r="AM581" s="486">
        <v>1638</v>
      </c>
      <c r="AN581" s="486">
        <v>826</v>
      </c>
      <c r="AO581" s="486">
        <v>40</v>
      </c>
      <c r="AP581" s="486">
        <v>16.2</v>
      </c>
      <c r="AQ581" s="486">
        <v>1.3529880000000001</v>
      </c>
      <c r="AR581" s="486">
        <v>238.9</v>
      </c>
      <c r="AS581" s="486">
        <v>1.1950000000000001</v>
      </c>
      <c r="AT581" s="486"/>
      <c r="AU581" s="486"/>
      <c r="AV581" s="486"/>
      <c r="AW581" s="486"/>
      <c r="AX581" s="486"/>
      <c r="AY581" s="486"/>
      <c r="AZ581" s="486"/>
      <c r="BA581" s="486"/>
      <c r="BB581" s="486"/>
      <c r="BC581" s="486"/>
      <c r="BD581" s="486"/>
      <c r="BE581" s="486"/>
      <c r="BF581" s="486"/>
      <c r="BG581" s="486"/>
      <c r="BH581" s="486"/>
      <c r="BI581" s="486"/>
      <c r="BJ581" s="486"/>
      <c r="BK581" s="486"/>
      <c r="BL581" s="486"/>
    </row>
    <row r="582" spans="1:64">
      <c r="A582" s="486" t="s">
        <v>574</v>
      </c>
      <c r="B582" s="486" t="s">
        <v>71</v>
      </c>
      <c r="C582" s="486" t="s">
        <v>140</v>
      </c>
      <c r="D582" s="486" t="s">
        <v>141</v>
      </c>
      <c r="E582" s="486" t="s">
        <v>67</v>
      </c>
      <c r="F582" s="486">
        <v>2010</v>
      </c>
      <c r="G582" s="486">
        <v>2013</v>
      </c>
      <c r="H582" s="486">
        <v>235</v>
      </c>
      <c r="I582" s="486">
        <v>0.1</v>
      </c>
      <c r="J582" s="486"/>
      <c r="K582" s="486"/>
      <c r="L582" s="486" t="s">
        <v>15</v>
      </c>
      <c r="M582" s="486">
        <v>60</v>
      </c>
      <c r="N582" s="486">
        <v>1</v>
      </c>
      <c r="O582" s="486">
        <v>1000</v>
      </c>
      <c r="P582" s="486">
        <v>25</v>
      </c>
      <c r="Q582" s="486">
        <v>30.1</v>
      </c>
      <c r="R582" s="486">
        <v>7.82</v>
      </c>
      <c r="S582" s="486">
        <v>37.200000000000003</v>
      </c>
      <c r="T582" s="486">
        <v>8.34</v>
      </c>
      <c r="U582" s="486">
        <v>5</v>
      </c>
      <c r="V582" s="486"/>
      <c r="W582" s="486">
        <v>-0.45</v>
      </c>
      <c r="X582" s="486">
        <v>1200</v>
      </c>
      <c r="Y582" s="486">
        <v>5.5</v>
      </c>
      <c r="Z582" s="486">
        <v>300</v>
      </c>
      <c r="AA582" s="486">
        <v>0.23</v>
      </c>
      <c r="AB582" s="486"/>
      <c r="AC582" s="486"/>
      <c r="AD582" s="486"/>
      <c r="AE582" s="486"/>
      <c r="AF582" s="486"/>
      <c r="AG582" s="486"/>
      <c r="AH582" s="486"/>
      <c r="AI582" s="486">
        <v>1000</v>
      </c>
      <c r="AJ582" s="486">
        <v>3</v>
      </c>
      <c r="AK582" s="486">
        <v>-0.7</v>
      </c>
      <c r="AL582" s="486">
        <v>10.01</v>
      </c>
      <c r="AM582" s="486">
        <v>1638</v>
      </c>
      <c r="AN582" s="486">
        <v>982</v>
      </c>
      <c r="AO582" s="486">
        <v>40</v>
      </c>
      <c r="AP582" s="486">
        <v>19.2</v>
      </c>
      <c r="AQ582" s="486">
        <v>1.609</v>
      </c>
      <c r="AR582" s="486">
        <v>238.9</v>
      </c>
      <c r="AS582" s="486">
        <v>1.4330000000000001</v>
      </c>
      <c r="AT582" s="486"/>
      <c r="AU582" s="486"/>
      <c r="AV582" s="486"/>
      <c r="AW582" s="486"/>
      <c r="AX582" s="486"/>
      <c r="AY582" s="486"/>
      <c r="AZ582" s="486"/>
      <c r="BA582" s="486"/>
      <c r="BB582" s="486"/>
      <c r="BC582" s="486"/>
      <c r="BD582" s="486"/>
      <c r="BE582" s="486"/>
      <c r="BF582" s="486"/>
      <c r="BG582" s="486"/>
      <c r="BH582" s="486"/>
      <c r="BI582" s="486"/>
      <c r="BJ582" s="486"/>
      <c r="BK582" s="486"/>
      <c r="BL582" s="486"/>
    </row>
    <row r="583" spans="1:64">
      <c r="A583" s="486" t="s">
        <v>574</v>
      </c>
      <c r="B583" s="486" t="s">
        <v>71</v>
      </c>
      <c r="C583" s="486" t="s">
        <v>142</v>
      </c>
      <c r="D583" s="486" t="s">
        <v>143</v>
      </c>
      <c r="E583" s="486" t="s">
        <v>67</v>
      </c>
      <c r="F583" s="486">
        <v>2012</v>
      </c>
      <c r="G583" s="486">
        <v>2013</v>
      </c>
      <c r="H583" s="486">
        <v>235</v>
      </c>
      <c r="I583" s="486">
        <v>0.1</v>
      </c>
      <c r="J583" s="486"/>
      <c r="K583" s="486"/>
      <c r="L583" s="486" t="s">
        <v>15</v>
      </c>
      <c r="M583" s="486">
        <v>60</v>
      </c>
      <c r="N583" s="486">
        <v>1</v>
      </c>
      <c r="O583" s="486">
        <v>1000</v>
      </c>
      <c r="P583" s="486">
        <v>25</v>
      </c>
      <c r="Q583" s="486">
        <v>30.1</v>
      </c>
      <c r="R583" s="486">
        <v>7.82</v>
      </c>
      <c r="S583" s="486">
        <v>37.200000000000003</v>
      </c>
      <c r="T583" s="486">
        <v>8.34</v>
      </c>
      <c r="U583" s="486">
        <v>5.8</v>
      </c>
      <c r="V583" s="486"/>
      <c r="W583" s="486">
        <v>-0.45</v>
      </c>
      <c r="X583" s="486">
        <v>1200</v>
      </c>
      <c r="Y583" s="486">
        <v>5.5</v>
      </c>
      <c r="Z583" s="486">
        <v>300</v>
      </c>
      <c r="AA583" s="486">
        <v>0.23</v>
      </c>
      <c r="AB583" s="486"/>
      <c r="AC583" s="486"/>
      <c r="AD583" s="486"/>
      <c r="AE583" s="486"/>
      <c r="AF583" s="486"/>
      <c r="AG583" s="486"/>
      <c r="AH583" s="486"/>
      <c r="AI583" s="486">
        <v>1000</v>
      </c>
      <c r="AJ583" s="486">
        <v>3</v>
      </c>
      <c r="AK583" s="486">
        <v>-0.7</v>
      </c>
      <c r="AL583" s="486">
        <v>10.01</v>
      </c>
      <c r="AM583" s="486">
        <v>1638</v>
      </c>
      <c r="AN583" s="486">
        <v>982</v>
      </c>
      <c r="AO583" s="486">
        <v>40</v>
      </c>
      <c r="AP583" s="486">
        <v>20</v>
      </c>
      <c r="AQ583" s="486">
        <v>1.609</v>
      </c>
      <c r="AR583" s="486">
        <v>238.9</v>
      </c>
      <c r="AS583" s="486">
        <v>1.4330000000000001</v>
      </c>
      <c r="AT583" s="486"/>
      <c r="AU583" s="486"/>
      <c r="AV583" s="486"/>
      <c r="AW583" s="486"/>
      <c r="AX583" s="486"/>
      <c r="AY583" s="486"/>
      <c r="AZ583" s="486"/>
      <c r="BA583" s="486"/>
      <c r="BB583" s="486"/>
      <c r="BC583" s="486"/>
      <c r="BD583" s="486"/>
      <c r="BE583" s="486"/>
      <c r="BF583" s="486"/>
      <c r="BG583" s="486"/>
      <c r="BH583" s="486"/>
      <c r="BI583" s="486"/>
      <c r="BJ583" s="486"/>
      <c r="BK583" s="486"/>
      <c r="BL583" s="486"/>
    </row>
    <row r="584" spans="1:64">
      <c r="A584" s="486" t="s">
        <v>574</v>
      </c>
      <c r="B584" s="486" t="s">
        <v>71</v>
      </c>
      <c r="C584" s="486" t="s">
        <v>146</v>
      </c>
      <c r="D584" s="486" t="s">
        <v>147</v>
      </c>
      <c r="E584" s="486" t="s">
        <v>67</v>
      </c>
      <c r="F584" s="486">
        <v>2010</v>
      </c>
      <c r="G584" s="486">
        <v>2013</v>
      </c>
      <c r="H584" s="486">
        <v>240</v>
      </c>
      <c r="I584" s="486">
        <v>0.1</v>
      </c>
      <c r="J584" s="486"/>
      <c r="K584" s="486"/>
      <c r="L584" s="486" t="s">
        <v>15</v>
      </c>
      <c r="M584" s="486">
        <v>60</v>
      </c>
      <c r="N584" s="486">
        <v>1</v>
      </c>
      <c r="O584" s="486">
        <v>1000</v>
      </c>
      <c r="P584" s="486">
        <v>25</v>
      </c>
      <c r="Q584" s="486">
        <v>30.2</v>
      </c>
      <c r="R584" s="486">
        <v>7.95</v>
      </c>
      <c r="S584" s="486">
        <v>37.299999999999997</v>
      </c>
      <c r="T584" s="486">
        <v>8.4600000000000009</v>
      </c>
      <c r="U584" s="486">
        <v>5.0999999999999996</v>
      </c>
      <c r="V584" s="486"/>
      <c r="W584" s="486">
        <v>-0.45</v>
      </c>
      <c r="X584" s="486">
        <v>1200</v>
      </c>
      <c r="Y584" s="486">
        <v>5.5</v>
      </c>
      <c r="Z584" s="486">
        <v>300</v>
      </c>
      <c r="AA584" s="486">
        <v>0.22</v>
      </c>
      <c r="AB584" s="486"/>
      <c r="AC584" s="486"/>
      <c r="AD584" s="486"/>
      <c r="AE584" s="486"/>
      <c r="AF584" s="486"/>
      <c r="AG584" s="486"/>
      <c r="AH584" s="486"/>
      <c r="AI584" s="486">
        <v>1000</v>
      </c>
      <c r="AJ584" s="486">
        <v>3</v>
      </c>
      <c r="AK584" s="486">
        <v>-0.7</v>
      </c>
      <c r="AL584" s="486">
        <v>10.15</v>
      </c>
      <c r="AM584" s="486">
        <v>1638</v>
      </c>
      <c r="AN584" s="486">
        <v>982</v>
      </c>
      <c r="AO584" s="486">
        <v>40</v>
      </c>
      <c r="AP584" s="486">
        <v>19.2</v>
      </c>
      <c r="AQ584" s="486">
        <v>1.609</v>
      </c>
      <c r="AR584" s="486">
        <v>238.9</v>
      </c>
      <c r="AS584" s="486">
        <v>1.4330000000000001</v>
      </c>
      <c r="AT584" s="486"/>
      <c r="AU584" s="486"/>
      <c r="AV584" s="486"/>
      <c r="AW584" s="486"/>
      <c r="AX584" s="486"/>
      <c r="AY584" s="486"/>
      <c r="AZ584" s="486"/>
      <c r="BA584" s="486"/>
      <c r="BB584" s="486"/>
      <c r="BC584" s="486"/>
      <c r="BD584" s="486"/>
      <c r="BE584" s="486"/>
      <c r="BF584" s="486"/>
      <c r="BG584" s="486"/>
      <c r="BH584" s="486"/>
      <c r="BI584" s="486"/>
      <c r="BJ584" s="486"/>
      <c r="BK584" s="486"/>
      <c r="BL584" s="486"/>
    </row>
    <row r="585" spans="1:64">
      <c r="A585" s="486" t="s">
        <v>574</v>
      </c>
      <c r="B585" s="486" t="s">
        <v>71</v>
      </c>
      <c r="C585" s="486" t="s">
        <v>148</v>
      </c>
      <c r="D585" s="486" t="s">
        <v>149</v>
      </c>
      <c r="E585" s="486" t="s">
        <v>67</v>
      </c>
      <c r="F585" s="486">
        <v>2012</v>
      </c>
      <c r="G585" s="486">
        <v>2013</v>
      </c>
      <c r="H585" s="486">
        <v>240</v>
      </c>
      <c r="I585" s="486">
        <v>0.1</v>
      </c>
      <c r="J585" s="486"/>
      <c r="K585" s="486"/>
      <c r="L585" s="486" t="s">
        <v>15</v>
      </c>
      <c r="M585" s="486">
        <v>60</v>
      </c>
      <c r="N585" s="486">
        <v>1</v>
      </c>
      <c r="O585" s="486">
        <v>1000</v>
      </c>
      <c r="P585" s="486">
        <v>25</v>
      </c>
      <c r="Q585" s="486">
        <v>30.2</v>
      </c>
      <c r="R585" s="486">
        <v>7.95</v>
      </c>
      <c r="S585" s="486">
        <v>37.299999999999997</v>
      </c>
      <c r="T585" s="486">
        <v>8.4600000000000009</v>
      </c>
      <c r="U585" s="486">
        <v>5.0999999999999996</v>
      </c>
      <c r="V585" s="486"/>
      <c r="W585" s="486">
        <v>-0.45</v>
      </c>
      <c r="X585" s="486">
        <v>1200</v>
      </c>
      <c r="Y585" s="486">
        <v>5.5</v>
      </c>
      <c r="Z585" s="486">
        <v>300</v>
      </c>
      <c r="AA585" s="486">
        <v>0.22</v>
      </c>
      <c r="AB585" s="486"/>
      <c r="AC585" s="486"/>
      <c r="AD585" s="486"/>
      <c r="AE585" s="486"/>
      <c r="AF585" s="486"/>
      <c r="AG585" s="486"/>
      <c r="AH585" s="486"/>
      <c r="AI585" s="486">
        <v>1000</v>
      </c>
      <c r="AJ585" s="486">
        <v>3</v>
      </c>
      <c r="AK585" s="486">
        <v>-0.7</v>
      </c>
      <c r="AL585" s="486">
        <v>10.15</v>
      </c>
      <c r="AM585" s="486">
        <v>1638</v>
      </c>
      <c r="AN585" s="486">
        <v>982</v>
      </c>
      <c r="AO585" s="486">
        <v>40</v>
      </c>
      <c r="AP585" s="486">
        <v>20</v>
      </c>
      <c r="AQ585" s="486">
        <v>1.609</v>
      </c>
      <c r="AR585" s="486">
        <v>238.9</v>
      </c>
      <c r="AS585" s="486">
        <v>1.4330000000000001</v>
      </c>
      <c r="AT585" s="486"/>
      <c r="AU585" s="486"/>
      <c r="AV585" s="486"/>
      <c r="AW585" s="486"/>
      <c r="AX585" s="486"/>
      <c r="AY585" s="486"/>
      <c r="AZ585" s="486"/>
      <c r="BA585" s="486"/>
      <c r="BB585" s="486"/>
      <c r="BC585" s="486"/>
      <c r="BD585" s="486"/>
      <c r="BE585" s="486"/>
      <c r="BF585" s="486"/>
      <c r="BG585" s="486"/>
      <c r="BH585" s="486"/>
      <c r="BI585" s="486"/>
      <c r="BJ585" s="486"/>
      <c r="BK585" s="486"/>
      <c r="BL585" s="486"/>
    </row>
    <row r="586" spans="1:64">
      <c r="A586" s="486" t="s">
        <v>574</v>
      </c>
      <c r="B586" s="486" t="s">
        <v>71</v>
      </c>
      <c r="C586" s="486" t="s">
        <v>150</v>
      </c>
      <c r="D586" s="486" t="s">
        <v>151</v>
      </c>
      <c r="E586" s="486" t="s">
        <v>453</v>
      </c>
      <c r="F586" s="486">
        <v>2010</v>
      </c>
      <c r="G586" s="486"/>
      <c r="H586" s="486">
        <v>245</v>
      </c>
      <c r="I586" s="486">
        <v>0.1</v>
      </c>
      <c r="J586" s="486"/>
      <c r="K586" s="486"/>
      <c r="L586" s="486" t="s">
        <v>15</v>
      </c>
      <c r="M586" s="486">
        <v>60</v>
      </c>
      <c r="N586" s="486">
        <v>1</v>
      </c>
      <c r="O586" s="486">
        <v>1000</v>
      </c>
      <c r="P586" s="486">
        <v>25</v>
      </c>
      <c r="Q586" s="486">
        <v>30.3</v>
      </c>
      <c r="R586" s="486">
        <v>8.09</v>
      </c>
      <c r="S586" s="486">
        <v>37.4</v>
      </c>
      <c r="T586" s="486">
        <v>8.61</v>
      </c>
      <c r="U586" s="486">
        <v>5.2</v>
      </c>
      <c r="V586" s="486"/>
      <c r="W586" s="486">
        <v>-0.45</v>
      </c>
      <c r="X586" s="486">
        <v>1200</v>
      </c>
      <c r="Y586" s="486">
        <v>5.5</v>
      </c>
      <c r="Z586" s="486">
        <v>300</v>
      </c>
      <c r="AA586" s="486">
        <v>0.34</v>
      </c>
      <c r="AB586" s="486"/>
      <c r="AC586" s="486"/>
      <c r="AD586" s="486"/>
      <c r="AE586" s="486"/>
      <c r="AF586" s="486"/>
      <c r="AG586" s="486"/>
      <c r="AH586" s="486"/>
      <c r="AI586" s="486">
        <v>1000</v>
      </c>
      <c r="AJ586" s="486">
        <v>3</v>
      </c>
      <c r="AK586" s="486">
        <v>-0.7</v>
      </c>
      <c r="AL586" s="486">
        <v>10.33</v>
      </c>
      <c r="AM586" s="486">
        <v>1638</v>
      </c>
      <c r="AN586" s="486">
        <v>982</v>
      </c>
      <c r="AO586" s="486">
        <v>40</v>
      </c>
      <c r="AP586" s="486">
        <v>19</v>
      </c>
      <c r="AQ586" s="486">
        <v>1.609</v>
      </c>
      <c r="AR586" s="486">
        <v>238.9</v>
      </c>
      <c r="AS586" s="486">
        <v>1.4330000000000001</v>
      </c>
      <c r="AT586" s="486"/>
      <c r="AU586" s="486"/>
      <c r="AV586" s="486"/>
      <c r="AW586" s="486"/>
      <c r="AX586" s="486"/>
      <c r="AY586" s="486"/>
      <c r="AZ586" s="486"/>
      <c r="BA586" s="486"/>
      <c r="BB586" s="486"/>
      <c r="BC586" s="486"/>
      <c r="BD586" s="486"/>
      <c r="BE586" s="486"/>
      <c r="BF586" s="486"/>
      <c r="BG586" s="486"/>
      <c r="BH586" s="486"/>
      <c r="BI586" s="486"/>
      <c r="BJ586" s="486"/>
      <c r="BK586" s="486"/>
      <c r="BL586" s="486"/>
    </row>
    <row r="587" spans="1:64">
      <c r="A587" s="486" t="s">
        <v>574</v>
      </c>
      <c r="B587" s="486" t="s">
        <v>71</v>
      </c>
      <c r="C587" s="486" t="s">
        <v>152</v>
      </c>
      <c r="D587" s="486" t="s">
        <v>153</v>
      </c>
      <c r="E587" s="486" t="s">
        <v>67</v>
      </c>
      <c r="F587" s="486">
        <v>2012</v>
      </c>
      <c r="G587" s="486">
        <v>2013</v>
      </c>
      <c r="H587" s="486">
        <v>245</v>
      </c>
      <c r="I587" s="486">
        <v>0.1</v>
      </c>
      <c r="J587" s="486"/>
      <c r="K587" s="486"/>
      <c r="L587" s="486" t="s">
        <v>15</v>
      </c>
      <c r="M587" s="486">
        <v>60</v>
      </c>
      <c r="N587" s="486">
        <v>1</v>
      </c>
      <c r="O587" s="486">
        <v>1000</v>
      </c>
      <c r="P587" s="486">
        <v>25</v>
      </c>
      <c r="Q587" s="486">
        <v>30.3</v>
      </c>
      <c r="R587" s="486">
        <v>8.09</v>
      </c>
      <c r="S587" s="486">
        <v>37.4</v>
      </c>
      <c r="T587" s="486">
        <v>8.61</v>
      </c>
      <c r="U587" s="486">
        <v>6</v>
      </c>
      <c r="V587" s="486"/>
      <c r="W587" s="486">
        <v>-0.45</v>
      </c>
      <c r="X587" s="486">
        <v>1200</v>
      </c>
      <c r="Y587" s="486">
        <v>5.5</v>
      </c>
      <c r="Z587" s="486">
        <v>300</v>
      </c>
      <c r="AA587" s="486">
        <v>0.22</v>
      </c>
      <c r="AB587" s="486"/>
      <c r="AC587" s="486"/>
      <c r="AD587" s="486"/>
      <c r="AE587" s="486"/>
      <c r="AF587" s="486"/>
      <c r="AG587" s="486"/>
      <c r="AH587" s="486"/>
      <c r="AI587" s="486">
        <v>1000</v>
      </c>
      <c r="AJ587" s="486">
        <v>3</v>
      </c>
      <c r="AK587" s="486">
        <v>-0.7</v>
      </c>
      <c r="AL587" s="486">
        <v>10.33</v>
      </c>
      <c r="AM587" s="486">
        <v>1638</v>
      </c>
      <c r="AN587" s="486">
        <v>982</v>
      </c>
      <c r="AO587" s="486">
        <v>40</v>
      </c>
      <c r="AP587" s="486">
        <v>20</v>
      </c>
      <c r="AQ587" s="486">
        <v>1.609</v>
      </c>
      <c r="AR587" s="486">
        <v>238.9</v>
      </c>
      <c r="AS587" s="486">
        <v>1.4330000000000001</v>
      </c>
      <c r="AT587" s="486"/>
      <c r="AU587" s="486"/>
      <c r="AV587" s="486"/>
      <c r="AW587" s="486"/>
      <c r="AX587" s="486"/>
      <c r="AY587" s="486"/>
      <c r="AZ587" s="486"/>
      <c r="BA587" s="486"/>
      <c r="BB587" s="486"/>
      <c r="BC587" s="486"/>
      <c r="BD587" s="486"/>
      <c r="BE587" s="486"/>
      <c r="BF587" s="486"/>
      <c r="BG587" s="486"/>
      <c r="BH587" s="486"/>
      <c r="BI587" s="486"/>
      <c r="BJ587" s="486"/>
      <c r="BK587" s="486"/>
      <c r="BL587" s="486"/>
    </row>
    <row r="588" spans="1:64">
      <c r="A588" s="486" t="s">
        <v>574</v>
      </c>
      <c r="B588" s="486" t="s">
        <v>71</v>
      </c>
      <c r="C588" s="486" t="s">
        <v>154</v>
      </c>
      <c r="D588" s="486" t="s">
        <v>155</v>
      </c>
      <c r="E588" s="486" t="s">
        <v>453</v>
      </c>
      <c r="F588" s="486">
        <v>2010</v>
      </c>
      <c r="G588" s="486"/>
      <c r="H588" s="486">
        <v>250</v>
      </c>
      <c r="I588" s="486">
        <v>0.1</v>
      </c>
      <c r="J588" s="486"/>
      <c r="K588" s="486"/>
      <c r="L588" s="486" t="s">
        <v>15</v>
      </c>
      <c r="M588" s="486">
        <v>60</v>
      </c>
      <c r="N588" s="486">
        <v>1</v>
      </c>
      <c r="O588" s="486">
        <v>1000</v>
      </c>
      <c r="P588" s="486">
        <v>25</v>
      </c>
      <c r="Q588" s="486">
        <v>30.4</v>
      </c>
      <c r="R588" s="486">
        <v>8.2200000000000006</v>
      </c>
      <c r="S588" s="486">
        <v>37.5</v>
      </c>
      <c r="T588" s="486">
        <v>8.74</v>
      </c>
      <c r="U588" s="486">
        <v>5.2</v>
      </c>
      <c r="V588" s="486"/>
      <c r="W588" s="486">
        <v>-0.45</v>
      </c>
      <c r="X588" s="486">
        <v>1200</v>
      </c>
      <c r="Y588" s="486">
        <v>5.5</v>
      </c>
      <c r="Z588" s="486">
        <v>300</v>
      </c>
      <c r="AA588" s="486">
        <v>0.33500000000000002</v>
      </c>
      <c r="AB588" s="486"/>
      <c r="AC588" s="486"/>
      <c r="AD588" s="486"/>
      <c r="AE588" s="486"/>
      <c r="AF588" s="486"/>
      <c r="AG588" s="486"/>
      <c r="AH588" s="486"/>
      <c r="AI588" s="486">
        <v>1000</v>
      </c>
      <c r="AJ588" s="486">
        <v>3</v>
      </c>
      <c r="AK588" s="486">
        <v>-0.7</v>
      </c>
      <c r="AL588" s="486">
        <v>10.49</v>
      </c>
      <c r="AM588" s="486">
        <v>1638</v>
      </c>
      <c r="AN588" s="486">
        <v>982</v>
      </c>
      <c r="AO588" s="486">
        <v>40</v>
      </c>
      <c r="AP588" s="486">
        <v>19</v>
      </c>
      <c r="AQ588" s="486">
        <v>1.609</v>
      </c>
      <c r="AR588" s="486">
        <v>238.9</v>
      </c>
      <c r="AS588" s="486">
        <v>1.4330000000000001</v>
      </c>
      <c r="AT588" s="486"/>
      <c r="AU588" s="486"/>
      <c r="AV588" s="486"/>
      <c r="AW588" s="486"/>
      <c r="AX588" s="486"/>
      <c r="AY588" s="486"/>
      <c r="AZ588" s="486"/>
      <c r="BA588" s="486"/>
      <c r="BB588" s="486"/>
      <c r="BC588" s="486"/>
      <c r="BD588" s="486"/>
      <c r="BE588" s="486"/>
      <c r="BF588" s="486"/>
      <c r="BG588" s="486"/>
      <c r="BH588" s="486"/>
      <c r="BI588" s="486"/>
      <c r="BJ588" s="486"/>
      <c r="BK588" s="486"/>
      <c r="BL588" s="486"/>
    </row>
    <row r="589" spans="1:64">
      <c r="A589" s="486" t="s">
        <v>574</v>
      </c>
      <c r="B589" s="486" t="s">
        <v>71</v>
      </c>
      <c r="C589" s="486" t="s">
        <v>156</v>
      </c>
      <c r="D589" s="486" t="s">
        <v>157</v>
      </c>
      <c r="E589" s="486" t="s">
        <v>67</v>
      </c>
      <c r="F589" s="486">
        <v>2012</v>
      </c>
      <c r="G589" s="486">
        <v>2013</v>
      </c>
      <c r="H589" s="486">
        <v>250</v>
      </c>
      <c r="I589" s="486">
        <v>0.1</v>
      </c>
      <c r="J589" s="486"/>
      <c r="K589" s="486"/>
      <c r="L589" s="486" t="s">
        <v>15</v>
      </c>
      <c r="M589" s="486">
        <v>60</v>
      </c>
      <c r="N589" s="486">
        <v>1</v>
      </c>
      <c r="O589" s="486">
        <v>1000</v>
      </c>
      <c r="P589" s="486">
        <v>25</v>
      </c>
      <c r="Q589" s="486">
        <v>30.4</v>
      </c>
      <c r="R589" s="486">
        <v>8.2200000000000006</v>
      </c>
      <c r="S589" s="486">
        <v>37.5</v>
      </c>
      <c r="T589" s="486">
        <v>8.74</v>
      </c>
      <c r="U589" s="486">
        <v>6.1</v>
      </c>
      <c r="V589" s="486"/>
      <c r="W589" s="486">
        <v>-0.45</v>
      </c>
      <c r="X589" s="486">
        <v>1200</v>
      </c>
      <c r="Y589" s="486">
        <v>5.5</v>
      </c>
      <c r="Z589" s="486">
        <v>300</v>
      </c>
      <c r="AA589" s="486">
        <v>0.21</v>
      </c>
      <c r="AB589" s="486"/>
      <c r="AC589" s="486"/>
      <c r="AD589" s="486"/>
      <c r="AE589" s="486"/>
      <c r="AF589" s="486"/>
      <c r="AG589" s="486"/>
      <c r="AH589" s="486"/>
      <c r="AI589" s="486">
        <v>1000</v>
      </c>
      <c r="AJ589" s="486">
        <v>3</v>
      </c>
      <c r="AK589" s="486">
        <v>-0.7</v>
      </c>
      <c r="AL589" s="486">
        <v>10.49</v>
      </c>
      <c r="AM589" s="486">
        <v>1638</v>
      </c>
      <c r="AN589" s="486">
        <v>982</v>
      </c>
      <c r="AO589" s="486">
        <v>40</v>
      </c>
      <c r="AP589" s="486">
        <v>20</v>
      </c>
      <c r="AQ589" s="486">
        <v>1.609</v>
      </c>
      <c r="AR589" s="486">
        <v>238.9</v>
      </c>
      <c r="AS589" s="486">
        <v>1.4330000000000001</v>
      </c>
      <c r="AT589" s="486"/>
      <c r="AU589" s="486"/>
      <c r="AV589" s="486"/>
      <c r="AW589" s="486"/>
      <c r="AX589" s="486"/>
      <c r="AY589" s="486"/>
      <c r="AZ589" s="486"/>
      <c r="BA589" s="486"/>
      <c r="BB589" s="486"/>
      <c r="BC589" s="486"/>
      <c r="BD589" s="486"/>
      <c r="BE589" s="486"/>
      <c r="BF589" s="486"/>
      <c r="BG589" s="486"/>
      <c r="BH589" s="486"/>
      <c r="BI589" s="486"/>
      <c r="BJ589" s="486"/>
      <c r="BK589" s="486"/>
      <c r="BL589" s="486"/>
    </row>
    <row r="590" spans="1:64">
      <c r="A590" s="486" t="s">
        <v>574</v>
      </c>
      <c r="B590" s="486" t="s">
        <v>71</v>
      </c>
      <c r="C590" s="486" t="s">
        <v>158</v>
      </c>
      <c r="D590" s="486" t="s">
        <v>159</v>
      </c>
      <c r="E590" s="486" t="s">
        <v>67</v>
      </c>
      <c r="F590" s="486">
        <v>2012</v>
      </c>
      <c r="G590" s="486">
        <v>2013</v>
      </c>
      <c r="H590" s="486">
        <v>255</v>
      </c>
      <c r="I590" s="486">
        <v>0.1</v>
      </c>
      <c r="J590" s="486"/>
      <c r="K590" s="486"/>
      <c r="L590" s="486" t="s">
        <v>15</v>
      </c>
      <c r="M590" s="486">
        <v>60</v>
      </c>
      <c r="N590" s="486">
        <v>1</v>
      </c>
      <c r="O590" s="486">
        <v>1000</v>
      </c>
      <c r="P590" s="486">
        <v>25</v>
      </c>
      <c r="Q590" s="486">
        <v>30.5</v>
      </c>
      <c r="R590" s="486">
        <v>8.35</v>
      </c>
      <c r="S590" s="486">
        <v>37.700000000000003</v>
      </c>
      <c r="T590" s="486">
        <v>8.8699999999999992</v>
      </c>
      <c r="U590" s="486">
        <v>6.2</v>
      </c>
      <c r="V590" s="486"/>
      <c r="W590" s="486">
        <v>-0.45</v>
      </c>
      <c r="X590" s="486">
        <v>2000</v>
      </c>
      <c r="Y590" s="486">
        <v>5.5</v>
      </c>
      <c r="Z590" s="486">
        <v>300</v>
      </c>
      <c r="AA590" s="486">
        <v>0.22</v>
      </c>
      <c r="AB590" s="486"/>
      <c r="AC590" s="486"/>
      <c r="AD590" s="486"/>
      <c r="AE590" s="486"/>
      <c r="AF590" s="486"/>
      <c r="AG590" s="486"/>
      <c r="AH590" s="486"/>
      <c r="AI590" s="486">
        <v>1000</v>
      </c>
      <c r="AJ590" s="486">
        <v>3</v>
      </c>
      <c r="AK590" s="486">
        <v>-0.7</v>
      </c>
      <c r="AL590" s="486">
        <v>10.65</v>
      </c>
      <c r="AM590" s="486">
        <v>1638</v>
      </c>
      <c r="AN590" s="486">
        <v>982</v>
      </c>
      <c r="AO590" s="486">
        <v>40</v>
      </c>
      <c r="AP590" s="486">
        <v>20</v>
      </c>
      <c r="AQ590" s="486">
        <v>1.609</v>
      </c>
      <c r="AR590" s="486">
        <v>238.9</v>
      </c>
      <c r="AS590" s="486">
        <v>1.4330000000000001</v>
      </c>
      <c r="AT590" s="486"/>
      <c r="AU590" s="486"/>
      <c r="AV590" s="486"/>
      <c r="AW590" s="486"/>
      <c r="AX590" s="486"/>
      <c r="AY590" s="486"/>
      <c r="AZ590" s="486"/>
      <c r="BA590" s="486"/>
      <c r="BB590" s="486"/>
      <c r="BC590" s="486"/>
      <c r="BD590" s="486"/>
      <c r="BE590" s="486"/>
      <c r="BF590" s="486"/>
      <c r="BG590" s="486"/>
      <c r="BH590" s="486"/>
      <c r="BI590" s="486"/>
      <c r="BJ590" s="486"/>
      <c r="BK590" s="486"/>
      <c r="BL590" s="486"/>
    </row>
    <row r="591" spans="1:64">
      <c r="A591" s="486" t="s">
        <v>574</v>
      </c>
      <c r="B591" s="486" t="s">
        <v>71</v>
      </c>
      <c r="C591" s="486" t="s">
        <v>160</v>
      </c>
      <c r="D591" s="486" t="s">
        <v>161</v>
      </c>
      <c r="E591" s="486" t="s">
        <v>67</v>
      </c>
      <c r="F591" s="486">
        <v>2012</v>
      </c>
      <c r="G591" s="486">
        <v>2013</v>
      </c>
      <c r="H591" s="486">
        <v>255</v>
      </c>
      <c r="I591" s="486">
        <v>0.1</v>
      </c>
      <c r="J591" s="486"/>
      <c r="K591" s="486"/>
      <c r="L591" s="486" t="s">
        <v>15</v>
      </c>
      <c r="M591" s="486">
        <v>96</v>
      </c>
      <c r="N591" s="486">
        <v>1</v>
      </c>
      <c r="O591" s="486">
        <v>1000</v>
      </c>
      <c r="P591" s="486">
        <v>25</v>
      </c>
      <c r="Q591" s="486">
        <v>49</v>
      </c>
      <c r="R591" s="486">
        <v>5.21</v>
      </c>
      <c r="S591" s="486">
        <v>59.8</v>
      </c>
      <c r="T591" s="486">
        <v>5.55</v>
      </c>
      <c r="U591" s="486">
        <v>3.3</v>
      </c>
      <c r="V591" s="486"/>
      <c r="W591" s="486">
        <v>-0.45</v>
      </c>
      <c r="X591" s="486">
        <v>3000</v>
      </c>
      <c r="Y591" s="486">
        <v>5.5</v>
      </c>
      <c r="Z591" s="486">
        <v>700</v>
      </c>
      <c r="AA591" s="486">
        <v>0.44</v>
      </c>
      <c r="AB591" s="486"/>
      <c r="AC591" s="486"/>
      <c r="AD591" s="486"/>
      <c r="AE591" s="486"/>
      <c r="AF591" s="486"/>
      <c r="AG591" s="486"/>
      <c r="AH591" s="486"/>
      <c r="AI591" s="486">
        <v>1000</v>
      </c>
      <c r="AJ591" s="486">
        <v>4</v>
      </c>
      <c r="AK591" s="486">
        <v>-0.7</v>
      </c>
      <c r="AL591" s="486">
        <v>6.59</v>
      </c>
      <c r="AM591" s="486">
        <v>1602</v>
      </c>
      <c r="AN591" s="486">
        <v>1061</v>
      </c>
      <c r="AO591" s="486">
        <v>40</v>
      </c>
      <c r="AP591" s="486">
        <v>21</v>
      </c>
      <c r="AQ591" s="486">
        <v>1.7</v>
      </c>
      <c r="AR591" s="486">
        <v>148.6</v>
      </c>
      <c r="AS591" s="486">
        <v>1.427</v>
      </c>
      <c r="AT591" s="486"/>
      <c r="AU591" s="486"/>
      <c r="AV591" s="486"/>
      <c r="AW591" s="486"/>
      <c r="AX591" s="486"/>
      <c r="AY591" s="486"/>
      <c r="AZ591" s="486"/>
      <c r="BA591" s="486"/>
      <c r="BB591" s="486"/>
      <c r="BC591" s="486"/>
      <c r="BD591" s="486"/>
      <c r="BE591" s="486"/>
      <c r="BF591" s="486"/>
      <c r="BG591" s="486"/>
      <c r="BH591" s="486"/>
      <c r="BI591" s="486"/>
      <c r="BJ591" s="486"/>
      <c r="BK591" s="486"/>
      <c r="BL591" s="486"/>
    </row>
    <row r="592" spans="1:64">
      <c r="A592" s="486" t="s">
        <v>574</v>
      </c>
      <c r="B592" s="486" t="s">
        <v>71</v>
      </c>
      <c r="C592" s="486" t="s">
        <v>162</v>
      </c>
      <c r="D592" s="486" t="s">
        <v>163</v>
      </c>
      <c r="E592" s="486" t="s">
        <v>453</v>
      </c>
      <c r="F592" s="486">
        <v>2011</v>
      </c>
      <c r="G592" s="486"/>
      <c r="H592" s="486">
        <v>255</v>
      </c>
      <c r="I592" s="486">
        <v>0.1</v>
      </c>
      <c r="J592" s="486"/>
      <c r="K592" s="486"/>
      <c r="L592" s="486" t="s">
        <v>15</v>
      </c>
      <c r="M592" s="486">
        <v>60</v>
      </c>
      <c r="N592" s="486">
        <v>1</v>
      </c>
      <c r="O592" s="486">
        <v>1000</v>
      </c>
      <c r="P592" s="486">
        <v>25</v>
      </c>
      <c r="Q592" s="486">
        <v>30.5</v>
      </c>
      <c r="R592" s="486">
        <v>8.35</v>
      </c>
      <c r="S592" s="486">
        <v>37.700000000000003</v>
      </c>
      <c r="T592" s="486">
        <v>8.8699999999999992</v>
      </c>
      <c r="U592" s="486">
        <v>5.3</v>
      </c>
      <c r="V592" s="486"/>
      <c r="W592" s="486">
        <v>-0.45</v>
      </c>
      <c r="X592" s="486">
        <v>1200</v>
      </c>
      <c r="Y592" s="486">
        <v>5.5</v>
      </c>
      <c r="Z592" s="486">
        <v>300</v>
      </c>
      <c r="AA592" s="486">
        <v>0.33500000000000002</v>
      </c>
      <c r="AB592" s="486"/>
      <c r="AC592" s="486"/>
      <c r="AD592" s="486"/>
      <c r="AE592" s="486"/>
      <c r="AF592" s="486"/>
      <c r="AG592" s="486"/>
      <c r="AH592" s="486"/>
      <c r="AI592" s="486">
        <v>1000</v>
      </c>
      <c r="AJ592" s="486">
        <v>3</v>
      </c>
      <c r="AK592" s="486">
        <v>-0.7</v>
      </c>
      <c r="AL592" s="486">
        <v>3.92</v>
      </c>
      <c r="AM592" s="486">
        <v>1638</v>
      </c>
      <c r="AN592" s="486">
        <v>982</v>
      </c>
      <c r="AO592" s="486">
        <v>40</v>
      </c>
      <c r="AP592" s="486">
        <v>19</v>
      </c>
      <c r="AQ592" s="486">
        <v>1.609</v>
      </c>
      <c r="AR592" s="486">
        <v>238.9</v>
      </c>
      <c r="AS592" s="486">
        <v>1.4330000000000001</v>
      </c>
      <c r="AT592" s="486"/>
      <c r="AU592" s="486"/>
      <c r="AV592" s="486"/>
      <c r="AW592" s="486"/>
      <c r="AX592" s="486"/>
      <c r="AY592" s="486"/>
      <c r="AZ592" s="486"/>
      <c r="BA592" s="486"/>
      <c r="BB592" s="486"/>
      <c r="BC592" s="486"/>
      <c r="BD592" s="486"/>
      <c r="BE592" s="486"/>
      <c r="BF592" s="486"/>
      <c r="BG592" s="486"/>
      <c r="BH592" s="486"/>
      <c r="BI592" s="486"/>
      <c r="BJ592" s="486"/>
      <c r="BK592" s="486"/>
      <c r="BL592" s="486"/>
    </row>
    <row r="593" spans="1:64">
      <c r="A593" s="486" t="s">
        <v>574</v>
      </c>
      <c r="B593" s="486" t="s">
        <v>71</v>
      </c>
      <c r="C593" s="486" t="s">
        <v>164</v>
      </c>
      <c r="D593" s="486" t="s">
        <v>165</v>
      </c>
      <c r="E593" s="486" t="s">
        <v>453</v>
      </c>
      <c r="F593" s="486">
        <v>2012</v>
      </c>
      <c r="G593" s="486"/>
      <c r="H593" s="486">
        <v>260</v>
      </c>
      <c r="I593" s="486">
        <v>0.1</v>
      </c>
      <c r="J593" s="486"/>
      <c r="K593" s="486"/>
      <c r="L593" s="486" t="s">
        <v>15</v>
      </c>
      <c r="M593" s="486">
        <v>60</v>
      </c>
      <c r="N593" s="486">
        <v>1</v>
      </c>
      <c r="O593" s="486">
        <v>1000</v>
      </c>
      <c r="P593" s="486">
        <v>25</v>
      </c>
      <c r="Q593" s="486">
        <v>30.7</v>
      </c>
      <c r="R593" s="486">
        <v>8.48</v>
      </c>
      <c r="S593" s="486">
        <v>37.799999999999997</v>
      </c>
      <c r="T593" s="486">
        <v>8.99</v>
      </c>
      <c r="U593" s="486">
        <v>6.3</v>
      </c>
      <c r="V593" s="486"/>
      <c r="W593" s="486">
        <v>-0.45</v>
      </c>
      <c r="X593" s="486">
        <v>1200</v>
      </c>
      <c r="Y593" s="486">
        <v>5.5</v>
      </c>
      <c r="Z593" s="486">
        <v>300</v>
      </c>
      <c r="AA593" s="486">
        <v>0.32</v>
      </c>
      <c r="AB593" s="486"/>
      <c r="AC593" s="486"/>
      <c r="AD593" s="486"/>
      <c r="AE593" s="486"/>
      <c r="AF593" s="486"/>
      <c r="AG593" s="486"/>
      <c r="AH593" s="486"/>
      <c r="AI593" s="486">
        <v>1000</v>
      </c>
      <c r="AJ593" s="486">
        <v>3</v>
      </c>
      <c r="AK593" s="486">
        <v>-0.7</v>
      </c>
      <c r="AL593" s="486">
        <v>10.94</v>
      </c>
      <c r="AM593" s="486">
        <v>1638</v>
      </c>
      <c r="AN593" s="486">
        <v>982</v>
      </c>
      <c r="AO593" s="486">
        <v>40</v>
      </c>
      <c r="AP593" s="486">
        <v>19</v>
      </c>
      <c r="AQ593" s="486">
        <v>1.609</v>
      </c>
      <c r="AR593" s="486">
        <v>238.9</v>
      </c>
      <c r="AS593" s="486">
        <v>1.4330000000000001</v>
      </c>
      <c r="AT593" s="486"/>
      <c r="AU593" s="486"/>
      <c r="AV593" s="486"/>
      <c r="AW593" s="486"/>
      <c r="AX593" s="486"/>
      <c r="AY593" s="486"/>
      <c r="AZ593" s="486"/>
      <c r="BA593" s="486"/>
      <c r="BB593" s="486"/>
      <c r="BC593" s="486"/>
      <c r="BD593" s="486"/>
      <c r="BE593" s="486"/>
      <c r="BF593" s="486"/>
      <c r="BG593" s="486"/>
      <c r="BH593" s="486"/>
      <c r="BI593" s="486"/>
      <c r="BJ593" s="486"/>
      <c r="BK593" s="486"/>
      <c r="BL593" s="486"/>
    </row>
    <row r="594" spans="1:64">
      <c r="A594" s="486" t="s">
        <v>574</v>
      </c>
      <c r="B594" s="486" t="s">
        <v>71</v>
      </c>
      <c r="C594" s="486" t="s">
        <v>166</v>
      </c>
      <c r="D594" s="486" t="s">
        <v>167</v>
      </c>
      <c r="E594" s="486" t="s">
        <v>67</v>
      </c>
      <c r="F594" s="486">
        <v>2012</v>
      </c>
      <c r="G594" s="486">
        <v>2013</v>
      </c>
      <c r="H594" s="486">
        <v>260</v>
      </c>
      <c r="I594" s="486">
        <v>0.1</v>
      </c>
      <c r="J594" s="486"/>
      <c r="K594" s="486"/>
      <c r="L594" s="486" t="s">
        <v>15</v>
      </c>
      <c r="M594" s="486">
        <v>96</v>
      </c>
      <c r="N594" s="486">
        <v>1</v>
      </c>
      <c r="O594" s="486">
        <v>1000</v>
      </c>
      <c r="P594" s="486">
        <v>25</v>
      </c>
      <c r="Q594" s="486">
        <v>49.3</v>
      </c>
      <c r="R594" s="486">
        <v>5.27</v>
      </c>
      <c r="S594" s="486">
        <v>60</v>
      </c>
      <c r="T594" s="486">
        <v>5.62</v>
      </c>
      <c r="U594" s="486">
        <v>3.3</v>
      </c>
      <c r="V594" s="486"/>
      <c r="W594" s="486">
        <v>-0.45</v>
      </c>
      <c r="X594" s="486">
        <v>3000</v>
      </c>
      <c r="Y594" s="486">
        <v>5.5</v>
      </c>
      <c r="Z594" s="486">
        <v>700</v>
      </c>
      <c r="AA594" s="486">
        <v>0.42</v>
      </c>
      <c r="AB594" s="486"/>
      <c r="AC594" s="486"/>
      <c r="AD594" s="486"/>
      <c r="AE594" s="486"/>
      <c r="AF594" s="486"/>
      <c r="AG594" s="486"/>
      <c r="AH594" s="486"/>
      <c r="AI594" s="486">
        <v>1000</v>
      </c>
      <c r="AJ594" s="486">
        <v>4</v>
      </c>
      <c r="AK594" s="486">
        <v>-0.7</v>
      </c>
      <c r="AL594" s="486">
        <v>6.59</v>
      </c>
      <c r="AM594" s="486">
        <v>1602</v>
      </c>
      <c r="AN594" s="486">
        <v>1061</v>
      </c>
      <c r="AO594" s="486">
        <v>40</v>
      </c>
      <c r="AP594" s="486">
        <v>21</v>
      </c>
      <c r="AQ594" s="486">
        <v>1.7</v>
      </c>
      <c r="AR594" s="486">
        <v>148.6</v>
      </c>
      <c r="AS594" s="486">
        <v>1.427</v>
      </c>
      <c r="AT594" s="486"/>
      <c r="AU594" s="486"/>
      <c r="AV594" s="486"/>
      <c r="AW594" s="486"/>
      <c r="AX594" s="486"/>
      <c r="AY594" s="486"/>
      <c r="AZ594" s="486"/>
      <c r="BA594" s="486"/>
      <c r="BB594" s="486"/>
      <c r="BC594" s="486"/>
      <c r="BD594" s="486"/>
      <c r="BE594" s="486"/>
      <c r="BF594" s="486"/>
      <c r="BG594" s="486"/>
      <c r="BH594" s="486"/>
      <c r="BI594" s="486"/>
      <c r="BJ594" s="486"/>
      <c r="BK594" s="486"/>
      <c r="BL594" s="486"/>
    </row>
    <row r="595" spans="1:64">
      <c r="A595" s="486" t="s">
        <v>574</v>
      </c>
      <c r="B595" s="486" t="s">
        <v>71</v>
      </c>
      <c r="C595" s="486" t="s">
        <v>168</v>
      </c>
      <c r="D595" s="486" t="s">
        <v>169</v>
      </c>
      <c r="E595" s="486" t="s">
        <v>453</v>
      </c>
      <c r="F595" s="486">
        <v>2011</v>
      </c>
      <c r="G595" s="486"/>
      <c r="H595" s="486">
        <v>260</v>
      </c>
      <c r="I595" s="486">
        <v>0.1</v>
      </c>
      <c r="J595" s="486"/>
      <c r="K595" s="486"/>
      <c r="L595" s="486" t="s">
        <v>15</v>
      </c>
      <c r="M595" s="486">
        <v>60</v>
      </c>
      <c r="N595" s="486">
        <v>1</v>
      </c>
      <c r="O595" s="486">
        <v>1000</v>
      </c>
      <c r="P595" s="486">
        <v>25</v>
      </c>
      <c r="Q595" s="486">
        <v>30.7</v>
      </c>
      <c r="R595" s="486">
        <v>8.48</v>
      </c>
      <c r="S595" s="486">
        <v>37.799999999999997</v>
      </c>
      <c r="T595" s="486">
        <v>8.99</v>
      </c>
      <c r="U595" s="486">
        <v>6.3</v>
      </c>
      <c r="V595" s="486"/>
      <c r="W595" s="486">
        <v>-0.45</v>
      </c>
      <c r="X595" s="486">
        <v>1200</v>
      </c>
      <c r="Y595" s="486">
        <v>5.5</v>
      </c>
      <c r="Z595" s="486">
        <v>300</v>
      </c>
      <c r="AA595" s="486">
        <v>0.32</v>
      </c>
      <c r="AB595" s="486"/>
      <c r="AC595" s="486"/>
      <c r="AD595" s="486"/>
      <c r="AE595" s="486"/>
      <c r="AF595" s="486"/>
      <c r="AG595" s="486"/>
      <c r="AH595" s="486"/>
      <c r="AI595" s="486">
        <v>1000</v>
      </c>
      <c r="AJ595" s="486">
        <v>3</v>
      </c>
      <c r="AK595" s="486">
        <v>-0.7</v>
      </c>
      <c r="AL595" s="486">
        <v>10.94</v>
      </c>
      <c r="AM595" s="486">
        <v>1638</v>
      </c>
      <c r="AN595" s="486">
        <v>982</v>
      </c>
      <c r="AO595" s="486">
        <v>40</v>
      </c>
      <c r="AP595" s="486">
        <v>19</v>
      </c>
      <c r="AQ595" s="486">
        <v>1.609</v>
      </c>
      <c r="AR595" s="486">
        <v>238.9</v>
      </c>
      <c r="AS595" s="486">
        <v>1.4330000000000001</v>
      </c>
      <c r="AT595" s="486"/>
      <c r="AU595" s="486"/>
      <c r="AV595" s="486"/>
      <c r="AW595" s="486"/>
      <c r="AX595" s="486"/>
      <c r="AY595" s="486"/>
      <c r="AZ595" s="486"/>
      <c r="BA595" s="486"/>
      <c r="BB595" s="486"/>
      <c r="BC595" s="486"/>
      <c r="BD595" s="486"/>
      <c r="BE595" s="486"/>
      <c r="BF595" s="486"/>
      <c r="BG595" s="486"/>
      <c r="BH595" s="486"/>
      <c r="BI595" s="486"/>
      <c r="BJ595" s="486"/>
      <c r="BK595" s="486"/>
      <c r="BL595" s="486"/>
    </row>
    <row r="596" spans="1:64">
      <c r="A596" s="486" t="s">
        <v>574</v>
      </c>
      <c r="B596" s="486" t="s">
        <v>71</v>
      </c>
      <c r="C596" s="486" t="s">
        <v>170</v>
      </c>
      <c r="D596" s="486" t="s">
        <v>171</v>
      </c>
      <c r="E596" s="486" t="s">
        <v>67</v>
      </c>
      <c r="F596" s="486">
        <v>2010</v>
      </c>
      <c r="G596" s="486">
        <v>2013</v>
      </c>
      <c r="H596" s="486">
        <v>265</v>
      </c>
      <c r="I596" s="486">
        <v>0.1</v>
      </c>
      <c r="J596" s="486"/>
      <c r="K596" s="486"/>
      <c r="L596" s="486" t="s">
        <v>15</v>
      </c>
      <c r="M596" s="486">
        <v>72</v>
      </c>
      <c r="N596" s="486">
        <v>1</v>
      </c>
      <c r="O596" s="486">
        <v>1000</v>
      </c>
      <c r="P596" s="486">
        <v>25</v>
      </c>
      <c r="Q596" s="486">
        <v>35.5</v>
      </c>
      <c r="R596" s="486">
        <v>7.47</v>
      </c>
      <c r="S596" s="486">
        <v>44.3</v>
      </c>
      <c r="T596" s="486">
        <v>7.98</v>
      </c>
      <c r="U596" s="486">
        <v>4.8</v>
      </c>
      <c r="V596" s="486"/>
      <c r="W596" s="486">
        <v>-0.45</v>
      </c>
      <c r="X596" s="486">
        <v>1400</v>
      </c>
      <c r="Y596" s="486">
        <v>5.5</v>
      </c>
      <c r="Z596" s="486">
        <v>350</v>
      </c>
      <c r="AA596" s="486">
        <v>0.34</v>
      </c>
      <c r="AB596" s="486"/>
      <c r="AC596" s="486"/>
      <c r="AD596" s="486"/>
      <c r="AE596" s="486"/>
      <c r="AF596" s="486"/>
      <c r="AG596" s="486"/>
      <c r="AH596" s="486"/>
      <c r="AI596" s="486">
        <v>1000</v>
      </c>
      <c r="AJ596" s="486">
        <v>3</v>
      </c>
      <c r="AK596" s="486">
        <v>-0.7</v>
      </c>
      <c r="AL596" s="486">
        <v>9.58</v>
      </c>
      <c r="AM596" s="486">
        <v>1954</v>
      </c>
      <c r="AN596" s="486">
        <v>982</v>
      </c>
      <c r="AO596" s="486">
        <v>40</v>
      </c>
      <c r="AP596" s="486">
        <v>27</v>
      </c>
      <c r="AQ596" s="486">
        <v>1.919</v>
      </c>
      <c r="AR596" s="486">
        <v>238.9</v>
      </c>
      <c r="AS596" s="486">
        <v>1.72</v>
      </c>
      <c r="AT596" s="486"/>
      <c r="AU596" s="486"/>
      <c r="AV596" s="486"/>
      <c r="AW596" s="486"/>
      <c r="AX596" s="486"/>
      <c r="AY596" s="486"/>
      <c r="AZ596" s="486"/>
      <c r="BA596" s="486"/>
      <c r="BB596" s="486"/>
      <c r="BC596" s="486"/>
      <c r="BD596" s="486"/>
      <c r="BE596" s="486"/>
      <c r="BF596" s="486"/>
      <c r="BG596" s="486"/>
      <c r="BH596" s="486"/>
      <c r="BI596" s="486"/>
      <c r="BJ596" s="486"/>
      <c r="BK596" s="486"/>
      <c r="BL596" s="486"/>
    </row>
    <row r="597" spans="1:64">
      <c r="A597" s="486" t="s">
        <v>574</v>
      </c>
      <c r="B597" s="486" t="s">
        <v>71</v>
      </c>
      <c r="C597" s="486" t="s">
        <v>462</v>
      </c>
      <c r="D597" s="486" t="s">
        <v>463</v>
      </c>
      <c r="E597" s="486" t="s">
        <v>453</v>
      </c>
      <c r="F597" s="486">
        <v>2013</v>
      </c>
      <c r="G597" s="486"/>
      <c r="H597" s="486">
        <v>265</v>
      </c>
      <c r="I597" s="486">
        <v>0.1</v>
      </c>
      <c r="J597" s="486"/>
      <c r="K597" s="486"/>
      <c r="L597" s="486" t="s">
        <v>15</v>
      </c>
      <c r="M597" s="486">
        <v>60</v>
      </c>
      <c r="N597" s="486">
        <v>1</v>
      </c>
      <c r="O597" s="486">
        <v>1000</v>
      </c>
      <c r="P597" s="486">
        <v>25</v>
      </c>
      <c r="Q597" s="486">
        <v>30.8</v>
      </c>
      <c r="R597" s="486">
        <v>8.61</v>
      </c>
      <c r="S597" s="486">
        <v>37.9</v>
      </c>
      <c r="T597" s="486">
        <v>9.1199999999999992</v>
      </c>
      <c r="U597" s="486">
        <v>6.3550000000000004</v>
      </c>
      <c r="V597" s="486"/>
      <c r="W597" s="486">
        <v>-0.45</v>
      </c>
      <c r="X597" s="486"/>
      <c r="Y597" s="486"/>
      <c r="Z597" s="486"/>
      <c r="AA597" s="486">
        <v>0.315</v>
      </c>
      <c r="AB597" s="486"/>
      <c r="AC597" s="486"/>
      <c r="AD597" s="486"/>
      <c r="AE597" s="486"/>
      <c r="AF597" s="486"/>
      <c r="AG597" s="486"/>
      <c r="AH597" s="486"/>
      <c r="AI597" s="486">
        <v>1000</v>
      </c>
      <c r="AJ597" s="486">
        <v>3</v>
      </c>
      <c r="AK597" s="486">
        <v>-0.7</v>
      </c>
      <c r="AL597" s="486"/>
      <c r="AM597" s="486">
        <v>1638</v>
      </c>
      <c r="AN597" s="486">
        <v>982</v>
      </c>
      <c r="AO597" s="486">
        <v>40</v>
      </c>
      <c r="AP597" s="486">
        <v>19</v>
      </c>
      <c r="AQ597" s="486">
        <v>1.609</v>
      </c>
      <c r="AR597" s="486">
        <v>243.4</v>
      </c>
      <c r="AS597" s="486">
        <v>1.46</v>
      </c>
      <c r="AT597" s="486"/>
      <c r="AU597" s="486"/>
      <c r="AV597" s="486"/>
      <c r="AW597" s="486"/>
      <c r="AX597" s="486"/>
      <c r="AY597" s="486"/>
      <c r="AZ597" s="486"/>
      <c r="BA597" s="486"/>
      <c r="BB597" s="486"/>
      <c r="BC597" s="486"/>
      <c r="BD597" s="486"/>
      <c r="BE597" s="486"/>
      <c r="BF597" s="486"/>
      <c r="BG597" s="486"/>
      <c r="BH597" s="486"/>
      <c r="BI597" s="486"/>
      <c r="BJ597" s="486"/>
      <c r="BK597" s="486"/>
      <c r="BL597" s="486"/>
    </row>
    <row r="598" spans="1:64">
      <c r="A598" s="486" t="s">
        <v>574</v>
      </c>
      <c r="B598" s="486" t="s">
        <v>71</v>
      </c>
      <c r="C598" s="486" t="s">
        <v>482</v>
      </c>
      <c r="D598" s="486" t="s">
        <v>483</v>
      </c>
      <c r="E598" s="486" t="s">
        <v>453</v>
      </c>
      <c r="F598" s="486">
        <v>2013</v>
      </c>
      <c r="G598" s="486"/>
      <c r="H598" s="486">
        <v>265</v>
      </c>
      <c r="I598" s="486">
        <v>0.1</v>
      </c>
      <c r="J598" s="486"/>
      <c r="K598" s="486"/>
      <c r="L598" s="486" t="s">
        <v>15</v>
      </c>
      <c r="M598" s="486">
        <v>60</v>
      </c>
      <c r="N598" s="486">
        <v>1</v>
      </c>
      <c r="O598" s="486">
        <v>1000</v>
      </c>
      <c r="P598" s="486">
        <v>25</v>
      </c>
      <c r="Q598" s="486">
        <v>30.9</v>
      </c>
      <c r="R598" s="486">
        <v>8.61</v>
      </c>
      <c r="S598" s="486">
        <v>37.9</v>
      </c>
      <c r="T598" s="486">
        <v>9.11</v>
      </c>
      <c r="U598" s="486">
        <v>6.38</v>
      </c>
      <c r="V598" s="486">
        <v>-151</v>
      </c>
      <c r="W598" s="486">
        <v>-0.43</v>
      </c>
      <c r="X598" s="486"/>
      <c r="Y598" s="486"/>
      <c r="Z598" s="486"/>
      <c r="AA598" s="486">
        <v>0.31</v>
      </c>
      <c r="AB598" s="486"/>
      <c r="AC598" s="486"/>
      <c r="AD598" s="486"/>
      <c r="AE598" s="486"/>
      <c r="AF598" s="486"/>
      <c r="AG598" s="486"/>
      <c r="AH598" s="486"/>
      <c r="AI598" s="486">
        <v>1000</v>
      </c>
      <c r="AJ598" s="486">
        <v>3</v>
      </c>
      <c r="AK598" s="486">
        <v>-0.7</v>
      </c>
      <c r="AL598" s="486">
        <v>10.94</v>
      </c>
      <c r="AM598" s="486">
        <v>1638</v>
      </c>
      <c r="AN598" s="486">
        <v>982</v>
      </c>
      <c r="AO598" s="486">
        <v>40</v>
      </c>
      <c r="AP598" s="486">
        <v>19</v>
      </c>
      <c r="AQ598" s="486">
        <v>1.609</v>
      </c>
      <c r="AR598" s="486">
        <v>238.9</v>
      </c>
      <c r="AS598" s="486">
        <v>1.4330000000000001</v>
      </c>
      <c r="AT598" s="486"/>
      <c r="AU598" s="486"/>
      <c r="AV598" s="486"/>
      <c r="AW598" s="486"/>
      <c r="AX598" s="486"/>
      <c r="AY598" s="486"/>
      <c r="AZ598" s="486"/>
      <c r="BA598" s="486"/>
      <c r="BB598" s="486"/>
      <c r="BC598" s="486"/>
      <c r="BD598" s="486"/>
      <c r="BE598" s="486"/>
      <c r="BF598" s="486"/>
      <c r="BG598" s="486"/>
      <c r="BH598" s="486"/>
      <c r="BI598" s="486"/>
      <c r="BJ598" s="486"/>
      <c r="BK598" s="486"/>
      <c r="BL598" s="486"/>
    </row>
    <row r="599" spans="1:64">
      <c r="A599" s="486" t="s">
        <v>574</v>
      </c>
      <c r="B599" s="486" t="s">
        <v>71</v>
      </c>
      <c r="C599" s="486" t="s">
        <v>464</v>
      </c>
      <c r="D599" s="486" t="s">
        <v>465</v>
      </c>
      <c r="E599" s="486" t="s">
        <v>453</v>
      </c>
      <c r="F599" s="486">
        <v>2013</v>
      </c>
      <c r="G599" s="486"/>
      <c r="H599" s="486">
        <v>270</v>
      </c>
      <c r="I599" s="486">
        <v>0.1</v>
      </c>
      <c r="J599" s="486"/>
      <c r="K599" s="486"/>
      <c r="L599" s="486" t="s">
        <v>15</v>
      </c>
      <c r="M599" s="486">
        <v>60</v>
      </c>
      <c r="N599" s="486">
        <v>1</v>
      </c>
      <c r="O599" s="486">
        <v>1000</v>
      </c>
      <c r="P599" s="486">
        <v>25</v>
      </c>
      <c r="Q599" s="486">
        <v>30.9</v>
      </c>
      <c r="R599" s="486">
        <v>8.74</v>
      </c>
      <c r="S599" s="486">
        <v>38</v>
      </c>
      <c r="T599" s="486">
        <v>9.25</v>
      </c>
      <c r="U599" s="486">
        <v>6.4459999999999997</v>
      </c>
      <c r="V599" s="486"/>
      <c r="W599" s="486">
        <v>-0.45</v>
      </c>
      <c r="X599" s="486"/>
      <c r="Y599" s="486"/>
      <c r="Z599" s="486"/>
      <c r="AA599" s="486">
        <v>0.31</v>
      </c>
      <c r="AB599" s="486"/>
      <c r="AC599" s="486"/>
      <c r="AD599" s="486"/>
      <c r="AE599" s="486"/>
      <c r="AF599" s="486"/>
      <c r="AG599" s="486"/>
      <c r="AH599" s="486"/>
      <c r="AI599" s="486">
        <v>1000</v>
      </c>
      <c r="AJ599" s="486">
        <v>3</v>
      </c>
      <c r="AK599" s="486">
        <v>-0.7</v>
      </c>
      <c r="AL599" s="486"/>
      <c r="AM599" s="486">
        <v>1638</v>
      </c>
      <c r="AN599" s="486">
        <v>982</v>
      </c>
      <c r="AO599" s="486">
        <v>40</v>
      </c>
      <c r="AP599" s="486">
        <v>19</v>
      </c>
      <c r="AQ599" s="486">
        <v>1.609</v>
      </c>
      <c r="AR599" s="486">
        <v>243.4</v>
      </c>
      <c r="AS599" s="486">
        <v>1.46</v>
      </c>
      <c r="AT599" s="486"/>
      <c r="AU599" s="486"/>
      <c r="AV599" s="486"/>
      <c r="AW599" s="486"/>
      <c r="AX599" s="486"/>
      <c r="AY599" s="486"/>
      <c r="AZ599" s="486"/>
      <c r="BA599" s="486"/>
      <c r="BB599" s="486"/>
      <c r="BC599" s="486"/>
      <c r="BD599" s="486"/>
      <c r="BE599" s="486"/>
      <c r="BF599" s="486"/>
      <c r="BG599" s="486"/>
      <c r="BH599" s="486"/>
      <c r="BI599" s="486"/>
      <c r="BJ599" s="486"/>
      <c r="BK599" s="486"/>
      <c r="BL599" s="486"/>
    </row>
    <row r="600" spans="1:64">
      <c r="A600" s="486" t="s">
        <v>574</v>
      </c>
      <c r="B600" s="486" t="s">
        <v>71</v>
      </c>
      <c r="C600" s="486" t="s">
        <v>484</v>
      </c>
      <c r="D600" s="486" t="s">
        <v>485</v>
      </c>
      <c r="E600" s="486" t="s">
        <v>453</v>
      </c>
      <c r="F600" s="486">
        <v>2013</v>
      </c>
      <c r="G600" s="486"/>
      <c r="H600" s="486">
        <v>270</v>
      </c>
      <c r="I600" s="486">
        <v>0.1</v>
      </c>
      <c r="J600" s="486"/>
      <c r="K600" s="486"/>
      <c r="L600" s="486" t="s">
        <v>15</v>
      </c>
      <c r="M600" s="486">
        <v>60</v>
      </c>
      <c r="N600" s="486">
        <v>1</v>
      </c>
      <c r="O600" s="486">
        <v>1000</v>
      </c>
      <c r="P600" s="486">
        <v>25</v>
      </c>
      <c r="Q600" s="486">
        <v>31.1</v>
      </c>
      <c r="R600" s="486">
        <v>8.67</v>
      </c>
      <c r="S600" s="486">
        <v>38.200000000000003</v>
      </c>
      <c r="T600" s="486">
        <v>9.19</v>
      </c>
      <c r="U600" s="486">
        <v>6.44</v>
      </c>
      <c r="V600" s="486">
        <v>-153</v>
      </c>
      <c r="W600" s="486">
        <v>-0.43</v>
      </c>
      <c r="X600" s="486"/>
      <c r="Y600" s="486"/>
      <c r="Z600" s="486"/>
      <c r="AA600" s="486">
        <v>0.315</v>
      </c>
      <c r="AB600" s="486"/>
      <c r="AC600" s="486"/>
      <c r="AD600" s="486"/>
      <c r="AE600" s="486"/>
      <c r="AF600" s="486"/>
      <c r="AG600" s="486"/>
      <c r="AH600" s="486"/>
      <c r="AI600" s="486">
        <v>1000</v>
      </c>
      <c r="AJ600" s="486">
        <v>3</v>
      </c>
      <c r="AK600" s="486">
        <v>-0.7</v>
      </c>
      <c r="AL600" s="486"/>
      <c r="AM600" s="486">
        <v>1638</v>
      </c>
      <c r="AN600" s="486">
        <v>982</v>
      </c>
      <c r="AO600" s="486">
        <v>40</v>
      </c>
      <c r="AP600" s="486">
        <v>19</v>
      </c>
      <c r="AQ600" s="486">
        <v>1.609</v>
      </c>
      <c r="AR600" s="486">
        <v>238.9</v>
      </c>
      <c r="AS600" s="486">
        <v>1.4330000000000001</v>
      </c>
      <c r="AT600" s="486"/>
      <c r="AU600" s="486"/>
      <c r="AV600" s="486"/>
      <c r="AW600" s="486"/>
      <c r="AX600" s="486"/>
      <c r="AY600" s="486"/>
      <c r="AZ600" s="486"/>
      <c r="BA600" s="486"/>
      <c r="BB600" s="486"/>
      <c r="BC600" s="486"/>
      <c r="BD600" s="486"/>
      <c r="BE600" s="486"/>
      <c r="BF600" s="486"/>
      <c r="BG600" s="486"/>
      <c r="BH600" s="486"/>
      <c r="BI600" s="486"/>
      <c r="BJ600" s="486"/>
      <c r="BK600" s="486"/>
      <c r="BL600" s="486"/>
    </row>
    <row r="601" spans="1:64">
      <c r="A601" s="486" t="s">
        <v>574</v>
      </c>
      <c r="B601" s="486" t="s">
        <v>71</v>
      </c>
      <c r="C601" s="486" t="s">
        <v>174</v>
      </c>
      <c r="D601" s="486" t="s">
        <v>175</v>
      </c>
      <c r="E601" s="486" t="s">
        <v>67</v>
      </c>
      <c r="F601" s="486">
        <v>2010</v>
      </c>
      <c r="G601" s="486">
        <v>2013</v>
      </c>
      <c r="H601" s="486">
        <v>280</v>
      </c>
      <c r="I601" s="486">
        <v>0.1</v>
      </c>
      <c r="J601" s="486"/>
      <c r="K601" s="486"/>
      <c r="L601" s="486" t="s">
        <v>15</v>
      </c>
      <c r="M601" s="486">
        <v>72</v>
      </c>
      <c r="N601" s="486">
        <v>1</v>
      </c>
      <c r="O601" s="486">
        <v>1000</v>
      </c>
      <c r="P601" s="486">
        <v>25</v>
      </c>
      <c r="Q601" s="486">
        <v>36</v>
      </c>
      <c r="R601" s="486">
        <v>7.78</v>
      </c>
      <c r="S601" s="486">
        <v>44.6</v>
      </c>
      <c r="T601" s="486">
        <v>8.3000000000000007</v>
      </c>
      <c r="U601" s="486">
        <v>5</v>
      </c>
      <c r="V601" s="486"/>
      <c r="W601" s="486">
        <v>-0.45</v>
      </c>
      <c r="X601" s="486">
        <v>1400</v>
      </c>
      <c r="Y601" s="486">
        <v>5.5</v>
      </c>
      <c r="Z601" s="486">
        <v>350</v>
      </c>
      <c r="AA601" s="486">
        <v>0.28999999999999998</v>
      </c>
      <c r="AB601" s="486"/>
      <c r="AC601" s="486"/>
      <c r="AD601" s="486"/>
      <c r="AE601" s="486"/>
      <c r="AF601" s="486"/>
      <c r="AG601" s="486"/>
      <c r="AH601" s="486"/>
      <c r="AI601" s="486">
        <v>1000</v>
      </c>
      <c r="AJ601" s="486">
        <v>3</v>
      </c>
      <c r="AK601" s="486">
        <v>-0.7</v>
      </c>
      <c r="AL601" s="486">
        <v>9.9600000000000009</v>
      </c>
      <c r="AM601" s="486">
        <v>1954</v>
      </c>
      <c r="AN601" s="486">
        <v>982</v>
      </c>
      <c r="AO601" s="486">
        <v>40</v>
      </c>
      <c r="AP601" s="486">
        <v>27</v>
      </c>
      <c r="AQ601" s="486">
        <v>1.919</v>
      </c>
      <c r="AR601" s="486">
        <v>238.9</v>
      </c>
      <c r="AS601" s="486">
        <v>1.72</v>
      </c>
      <c r="AT601" s="486"/>
      <c r="AU601" s="486"/>
      <c r="AV601" s="486"/>
      <c r="AW601" s="486"/>
      <c r="AX601" s="486"/>
      <c r="AY601" s="486"/>
      <c r="AZ601" s="486"/>
      <c r="BA601" s="486"/>
      <c r="BB601" s="486"/>
      <c r="BC601" s="486"/>
      <c r="BD601" s="486"/>
      <c r="BE601" s="486"/>
      <c r="BF601" s="486"/>
      <c r="BG601" s="486"/>
      <c r="BH601" s="486"/>
      <c r="BI601" s="486"/>
      <c r="BJ601" s="486"/>
      <c r="BK601" s="486"/>
      <c r="BL601" s="486"/>
    </row>
    <row r="602" spans="1:64">
      <c r="A602" s="486" t="s">
        <v>574</v>
      </c>
      <c r="B602" s="486" t="s">
        <v>71</v>
      </c>
      <c r="C602" s="486" t="s">
        <v>182</v>
      </c>
      <c r="D602" s="486" t="s">
        <v>183</v>
      </c>
      <c r="E602" s="486" t="s">
        <v>453</v>
      </c>
      <c r="F602" s="486">
        <v>2010</v>
      </c>
      <c r="G602" s="486"/>
      <c r="H602" s="486">
        <v>300</v>
      </c>
      <c r="I602" s="486">
        <v>0.1</v>
      </c>
      <c r="J602" s="486"/>
      <c r="K602" s="486"/>
      <c r="L602" s="486" t="s">
        <v>15</v>
      </c>
      <c r="M602" s="486">
        <v>72</v>
      </c>
      <c r="N602" s="486">
        <v>1</v>
      </c>
      <c r="O602" s="486">
        <v>1000</v>
      </c>
      <c r="P602" s="486">
        <v>25</v>
      </c>
      <c r="Q602" s="486">
        <v>36.5</v>
      </c>
      <c r="R602" s="486">
        <v>8.2200000000000006</v>
      </c>
      <c r="S602" s="486">
        <v>45</v>
      </c>
      <c r="T602" s="486">
        <v>8.74</v>
      </c>
      <c r="U602" s="486">
        <v>5.2</v>
      </c>
      <c r="V602" s="486"/>
      <c r="W602" s="486">
        <v>-0.45</v>
      </c>
      <c r="X602" s="486">
        <v>1400</v>
      </c>
      <c r="Y602" s="486">
        <v>5.5</v>
      </c>
      <c r="Z602" s="486">
        <v>350</v>
      </c>
      <c r="AA602" s="486">
        <v>0.4</v>
      </c>
      <c r="AB602" s="486"/>
      <c r="AC602" s="486"/>
      <c r="AD602" s="486"/>
      <c r="AE602" s="486"/>
      <c r="AF602" s="486"/>
      <c r="AG602" s="486"/>
      <c r="AH602" s="486"/>
      <c r="AI602" s="486">
        <v>1000</v>
      </c>
      <c r="AJ602" s="486">
        <v>3</v>
      </c>
      <c r="AK602" s="486">
        <v>-0.7</v>
      </c>
      <c r="AL602" s="486">
        <v>10.49</v>
      </c>
      <c r="AM602" s="486">
        <v>1954</v>
      </c>
      <c r="AN602" s="486">
        <v>982</v>
      </c>
      <c r="AO602" s="486">
        <v>40</v>
      </c>
      <c r="AP602" s="486">
        <v>23</v>
      </c>
      <c r="AQ602" s="486">
        <v>1.919</v>
      </c>
      <c r="AR602" s="486">
        <v>238.9</v>
      </c>
      <c r="AS602" s="486">
        <v>1.919</v>
      </c>
      <c r="AT602" s="486"/>
      <c r="AU602" s="486"/>
      <c r="AV602" s="486"/>
      <c r="AW602" s="486"/>
      <c r="AX602" s="486"/>
      <c r="AY602" s="486"/>
      <c r="AZ602" s="486"/>
      <c r="BA602" s="486"/>
      <c r="BB602" s="486"/>
      <c r="BC602" s="486"/>
      <c r="BD602" s="486"/>
      <c r="BE602" s="486"/>
      <c r="BF602" s="486"/>
      <c r="BG602" s="486"/>
      <c r="BH602" s="486"/>
      <c r="BI602" s="486"/>
      <c r="BJ602" s="486"/>
      <c r="BK602" s="486"/>
      <c r="BL602" s="486"/>
    </row>
    <row r="603" spans="1:64">
      <c r="A603" s="486" t="s">
        <v>574</v>
      </c>
      <c r="B603" s="486" t="s">
        <v>71</v>
      </c>
      <c r="C603" s="486" t="s">
        <v>186</v>
      </c>
      <c r="D603" s="486" t="s">
        <v>187</v>
      </c>
      <c r="E603" s="486" t="s">
        <v>453</v>
      </c>
      <c r="F603" s="486">
        <v>2010</v>
      </c>
      <c r="G603" s="486"/>
      <c r="H603" s="486">
        <v>310</v>
      </c>
      <c r="I603" s="486">
        <v>0.1</v>
      </c>
      <c r="J603" s="486"/>
      <c r="K603" s="486"/>
      <c r="L603" s="486" t="s">
        <v>15</v>
      </c>
      <c r="M603" s="486">
        <v>72</v>
      </c>
      <c r="N603" s="486">
        <v>1</v>
      </c>
      <c r="O603" s="486">
        <v>1000</v>
      </c>
      <c r="P603" s="486">
        <v>25</v>
      </c>
      <c r="Q603" s="486">
        <v>36.700000000000003</v>
      </c>
      <c r="R603" s="486">
        <v>8.44</v>
      </c>
      <c r="S603" s="486">
        <v>45.3</v>
      </c>
      <c r="T603" s="486">
        <v>8.9499999999999993</v>
      </c>
      <c r="U603" s="486">
        <v>5.4</v>
      </c>
      <c r="V603" s="486"/>
      <c r="W603" s="486">
        <v>-0.45</v>
      </c>
      <c r="X603" s="486">
        <v>1400</v>
      </c>
      <c r="Y603" s="486">
        <v>5.5</v>
      </c>
      <c r="Z603" s="486">
        <v>350</v>
      </c>
      <c r="AA603" s="486">
        <v>0.39</v>
      </c>
      <c r="AB603" s="486"/>
      <c r="AC603" s="486"/>
      <c r="AD603" s="486"/>
      <c r="AE603" s="486"/>
      <c r="AF603" s="486"/>
      <c r="AG603" s="486"/>
      <c r="AH603" s="486"/>
      <c r="AI603" s="486">
        <v>1000</v>
      </c>
      <c r="AJ603" s="486">
        <v>3</v>
      </c>
      <c r="AK603" s="486">
        <v>-0.7</v>
      </c>
      <c r="AL603" s="486">
        <v>10.74</v>
      </c>
      <c r="AM603" s="486">
        <v>1954</v>
      </c>
      <c r="AN603" s="486">
        <v>982</v>
      </c>
      <c r="AO603" s="486">
        <v>40</v>
      </c>
      <c r="AP603" s="486">
        <v>23</v>
      </c>
      <c r="AQ603" s="486">
        <v>1.919</v>
      </c>
      <c r="AR603" s="486">
        <v>238.9</v>
      </c>
      <c r="AS603" s="486">
        <v>1.919</v>
      </c>
      <c r="AT603" s="486"/>
      <c r="AU603" s="486"/>
      <c r="AV603" s="486"/>
      <c r="AW603" s="486"/>
      <c r="AX603" s="486"/>
      <c r="AY603" s="486"/>
      <c r="AZ603" s="486"/>
      <c r="BA603" s="486"/>
      <c r="BB603" s="486"/>
      <c r="BC603" s="486"/>
      <c r="BD603" s="486"/>
      <c r="BE603" s="486"/>
      <c r="BF603" s="486"/>
      <c r="BG603" s="486"/>
      <c r="BH603" s="486"/>
      <c r="BI603" s="486"/>
      <c r="BJ603" s="486"/>
      <c r="BK603" s="486"/>
      <c r="BL603" s="486"/>
    </row>
    <row r="604" spans="1:64">
      <c r="A604" s="486" t="s">
        <v>574</v>
      </c>
      <c r="B604" s="486" t="s">
        <v>71</v>
      </c>
      <c r="C604" s="486" t="s">
        <v>486</v>
      </c>
      <c r="D604" s="486" t="s">
        <v>487</v>
      </c>
      <c r="E604" s="486" t="s">
        <v>453</v>
      </c>
      <c r="F604" s="486">
        <v>2013</v>
      </c>
      <c r="G604" s="486"/>
      <c r="H604" s="486">
        <v>315</v>
      </c>
      <c r="I604" s="486">
        <v>0.1</v>
      </c>
      <c r="J604" s="486"/>
      <c r="K604" s="486"/>
      <c r="L604" s="486" t="s">
        <v>15</v>
      </c>
      <c r="M604" s="486">
        <v>72</v>
      </c>
      <c r="N604" s="486">
        <v>1</v>
      </c>
      <c r="O604" s="486">
        <v>1000</v>
      </c>
      <c r="P604" s="486">
        <v>25</v>
      </c>
      <c r="Q604" s="486">
        <v>36.9</v>
      </c>
      <c r="R604" s="486">
        <v>8.5299999999999994</v>
      </c>
      <c r="S604" s="486">
        <v>45.5</v>
      </c>
      <c r="T604" s="486">
        <v>9.0399999999999991</v>
      </c>
      <c r="U604" s="486">
        <v>5.45</v>
      </c>
      <c r="V604" s="486">
        <v>-177</v>
      </c>
      <c r="W604" s="486">
        <v>-0.43</v>
      </c>
      <c r="X604" s="486"/>
      <c r="Y604" s="486"/>
      <c r="Z604" s="486"/>
      <c r="AA604" s="486">
        <v>0.39</v>
      </c>
      <c r="AB604" s="486"/>
      <c r="AC604" s="486"/>
      <c r="AD604" s="486"/>
      <c r="AE604" s="486"/>
      <c r="AF604" s="486"/>
      <c r="AG604" s="486"/>
      <c r="AH604" s="486"/>
      <c r="AI604" s="486">
        <v>1000</v>
      </c>
      <c r="AJ604" s="486">
        <v>3</v>
      </c>
      <c r="AK604" s="486">
        <v>-0.7</v>
      </c>
      <c r="AL604" s="486"/>
      <c r="AM604" s="486">
        <v>1954</v>
      </c>
      <c r="AN604" s="486">
        <v>982</v>
      </c>
      <c r="AO604" s="486">
        <v>40</v>
      </c>
      <c r="AP604" s="486">
        <v>23</v>
      </c>
      <c r="AQ604" s="486">
        <v>1.919</v>
      </c>
      <c r="AR604" s="486">
        <v>238.9</v>
      </c>
      <c r="AS604" s="486">
        <v>1.919</v>
      </c>
      <c r="AT604" s="486"/>
      <c r="AU604" s="486"/>
      <c r="AV604" s="486"/>
      <c r="AW604" s="486"/>
      <c r="AX604" s="486"/>
      <c r="AY604" s="486"/>
      <c r="AZ604" s="486"/>
      <c r="BA604" s="486"/>
      <c r="BB604" s="486"/>
      <c r="BC604" s="486"/>
      <c r="BD604" s="486"/>
      <c r="BE604" s="486"/>
      <c r="BF604" s="486"/>
      <c r="BG604" s="486"/>
      <c r="BH604" s="486"/>
      <c r="BI604" s="486"/>
      <c r="BJ604" s="486"/>
      <c r="BK604" s="486"/>
      <c r="BL604" s="486"/>
    </row>
    <row r="605" spans="1:64">
      <c r="A605" s="486" t="s">
        <v>574</v>
      </c>
      <c r="B605" s="486" t="s">
        <v>71</v>
      </c>
      <c r="C605" s="486" t="s">
        <v>488</v>
      </c>
      <c r="D605" s="486" t="s">
        <v>489</v>
      </c>
      <c r="E605" s="486" t="s">
        <v>453</v>
      </c>
      <c r="F605" s="486">
        <v>2013</v>
      </c>
      <c r="G605" s="486"/>
      <c r="H605" s="486">
        <v>320</v>
      </c>
      <c r="I605" s="486">
        <v>0.1</v>
      </c>
      <c r="J605" s="486"/>
      <c r="K605" s="486"/>
      <c r="L605" s="486" t="s">
        <v>15</v>
      </c>
      <c r="M605" s="486">
        <v>72</v>
      </c>
      <c r="N605" s="486">
        <v>1</v>
      </c>
      <c r="O605" s="486">
        <v>1000</v>
      </c>
      <c r="P605" s="486">
        <v>25</v>
      </c>
      <c r="Q605" s="486">
        <v>37.200000000000003</v>
      </c>
      <c r="R605" s="486">
        <v>8.61</v>
      </c>
      <c r="S605" s="486">
        <v>45.6</v>
      </c>
      <c r="T605" s="486">
        <v>9.1300000000000008</v>
      </c>
      <c r="U605" s="486">
        <v>5.51</v>
      </c>
      <c r="V605" s="486">
        <v>-177</v>
      </c>
      <c r="W605" s="486">
        <v>-0.43</v>
      </c>
      <c r="X605" s="486"/>
      <c r="Y605" s="486"/>
      <c r="Z605" s="486"/>
      <c r="AA605" s="486">
        <v>0.375</v>
      </c>
      <c r="AB605" s="486"/>
      <c r="AC605" s="486"/>
      <c r="AD605" s="486"/>
      <c r="AE605" s="486"/>
      <c r="AF605" s="486"/>
      <c r="AG605" s="486"/>
      <c r="AH605" s="486"/>
      <c r="AI605" s="486">
        <v>1000</v>
      </c>
      <c r="AJ605" s="486">
        <v>3</v>
      </c>
      <c r="AK605" s="486">
        <v>-0.7</v>
      </c>
      <c r="AL605" s="486"/>
      <c r="AM605" s="486">
        <v>1954</v>
      </c>
      <c r="AN605" s="486">
        <v>982</v>
      </c>
      <c r="AO605" s="486">
        <v>40</v>
      </c>
      <c r="AP605" s="486">
        <v>23</v>
      </c>
      <c r="AQ605" s="486">
        <v>1.919</v>
      </c>
      <c r="AR605" s="486">
        <v>238.9</v>
      </c>
      <c r="AS605" s="486">
        <v>1.919</v>
      </c>
      <c r="AT605" s="486"/>
      <c r="AU605" s="486"/>
      <c r="AV605" s="486"/>
      <c r="AW605" s="486"/>
      <c r="AX605" s="486"/>
      <c r="AY605" s="486"/>
      <c r="AZ605" s="486"/>
      <c r="BA605" s="486"/>
      <c r="BB605" s="486"/>
      <c r="BC605" s="486"/>
      <c r="BD605" s="486"/>
      <c r="BE605" s="486"/>
      <c r="BF605" s="486"/>
      <c r="BG605" s="486"/>
      <c r="BH605" s="486"/>
      <c r="BI605" s="486"/>
      <c r="BJ605" s="486"/>
      <c r="BK605" s="486"/>
      <c r="BL605" s="486"/>
    </row>
    <row r="606" spans="1:64">
      <c r="A606" s="486" t="s">
        <v>574</v>
      </c>
      <c r="B606" s="486" t="s">
        <v>71</v>
      </c>
      <c r="C606" s="486" t="s">
        <v>192</v>
      </c>
      <c r="D606" s="486" t="s">
        <v>193</v>
      </c>
      <c r="E606" s="486" t="s">
        <v>67</v>
      </c>
      <c r="F606" s="486">
        <v>2010</v>
      </c>
      <c r="G606" s="486">
        <v>2012</v>
      </c>
      <c r="H606" s="486">
        <v>160</v>
      </c>
      <c r="I606" s="486">
        <v>0.1</v>
      </c>
      <c r="J606" s="486"/>
      <c r="K606" s="486"/>
      <c r="L606" s="486" t="s">
        <v>66</v>
      </c>
      <c r="M606" s="486">
        <v>72</v>
      </c>
      <c r="N606" s="486">
        <v>1</v>
      </c>
      <c r="O606" s="486">
        <v>1000</v>
      </c>
      <c r="P606" s="486">
        <v>25</v>
      </c>
      <c r="Q606" s="486">
        <v>34.799999999999997</v>
      </c>
      <c r="R606" s="486">
        <v>4.5999999999999996</v>
      </c>
      <c r="S606" s="486">
        <v>43.4</v>
      </c>
      <c r="T606" s="486">
        <v>4.99</v>
      </c>
      <c r="U606" s="486">
        <v>3.2</v>
      </c>
      <c r="V606" s="486"/>
      <c r="W606" s="486">
        <v>-0.43</v>
      </c>
      <c r="X606" s="486">
        <v>1800</v>
      </c>
      <c r="Y606" s="486">
        <v>5.5</v>
      </c>
      <c r="Z606" s="486">
        <v>450</v>
      </c>
      <c r="AA606" s="486">
        <v>0.6</v>
      </c>
      <c r="AB606" s="486"/>
      <c r="AC606" s="486"/>
      <c r="AD606" s="486"/>
      <c r="AE606" s="486"/>
      <c r="AF606" s="486"/>
      <c r="AG606" s="486"/>
      <c r="AH606" s="486"/>
      <c r="AI606" s="486">
        <v>1000</v>
      </c>
      <c r="AJ606" s="486">
        <v>3</v>
      </c>
      <c r="AK606" s="486">
        <v>-0.7</v>
      </c>
      <c r="AL606" s="486">
        <v>3.92</v>
      </c>
      <c r="AM606" s="486">
        <v>1580</v>
      </c>
      <c r="AN606" s="486">
        <v>808</v>
      </c>
      <c r="AO606" s="486">
        <v>40</v>
      </c>
      <c r="AP606" s="486">
        <v>15.75</v>
      </c>
      <c r="AQ606" s="486">
        <v>1.278</v>
      </c>
      <c r="AR606" s="486">
        <v>156.30000000000001</v>
      </c>
      <c r="AS606" s="486">
        <v>1.125</v>
      </c>
      <c r="AT606" s="486"/>
      <c r="AU606" s="486"/>
      <c r="AV606" s="486"/>
      <c r="AW606" s="486"/>
      <c r="AX606" s="486"/>
      <c r="AY606" s="486"/>
      <c r="AZ606" s="486"/>
      <c r="BA606" s="486"/>
      <c r="BB606" s="486"/>
      <c r="BC606" s="486"/>
      <c r="BD606" s="486"/>
      <c r="BE606" s="486"/>
      <c r="BF606" s="486"/>
      <c r="BG606" s="486"/>
      <c r="BH606" s="486"/>
      <c r="BI606" s="486"/>
      <c r="BJ606" s="486"/>
      <c r="BK606" s="486"/>
      <c r="BL606" s="486"/>
    </row>
    <row r="607" spans="1:64">
      <c r="A607" s="486" t="s">
        <v>574</v>
      </c>
      <c r="B607" s="486" t="s">
        <v>71</v>
      </c>
      <c r="C607" s="486" t="s">
        <v>196</v>
      </c>
      <c r="D607" s="486" t="s">
        <v>197</v>
      </c>
      <c r="E607" s="486" t="s">
        <v>67</v>
      </c>
      <c r="F607" s="486">
        <v>2011</v>
      </c>
      <c r="G607" s="486">
        <v>2012</v>
      </c>
      <c r="H607" s="486">
        <v>160</v>
      </c>
      <c r="I607" s="486">
        <v>0.1</v>
      </c>
      <c r="J607" s="486"/>
      <c r="K607" s="486"/>
      <c r="L607" s="486" t="s">
        <v>66</v>
      </c>
      <c r="M607" s="486">
        <v>48</v>
      </c>
      <c r="N607" s="486">
        <v>1</v>
      </c>
      <c r="O607" s="486">
        <v>1000</v>
      </c>
      <c r="P607" s="486">
        <v>25</v>
      </c>
      <c r="Q607" s="486">
        <v>23.1</v>
      </c>
      <c r="R607" s="486">
        <v>6.93</v>
      </c>
      <c r="S607" s="486">
        <v>28.9</v>
      </c>
      <c r="T607" s="486">
        <v>7.67</v>
      </c>
      <c r="U607" s="486">
        <v>6.1</v>
      </c>
      <c r="V607" s="486"/>
      <c r="W607" s="486">
        <v>-0.42</v>
      </c>
      <c r="X607" s="486">
        <v>600</v>
      </c>
      <c r="Y607" s="486">
        <v>5.5</v>
      </c>
      <c r="Z607" s="486">
        <v>160</v>
      </c>
      <c r="AA607" s="486">
        <v>0.32</v>
      </c>
      <c r="AB607" s="486"/>
      <c r="AC607" s="486"/>
      <c r="AD607" s="486"/>
      <c r="AE607" s="486"/>
      <c r="AF607" s="486"/>
      <c r="AG607" s="486"/>
      <c r="AH607" s="486"/>
      <c r="AI607" s="486">
        <v>1000</v>
      </c>
      <c r="AJ607" s="486">
        <v>5</v>
      </c>
      <c r="AK607" s="486">
        <v>-0.7</v>
      </c>
      <c r="AL607" s="486">
        <v>3.92</v>
      </c>
      <c r="AM607" s="486">
        <v>1324</v>
      </c>
      <c r="AN607" s="486">
        <v>982</v>
      </c>
      <c r="AO607" s="486">
        <v>40</v>
      </c>
      <c r="AP607" s="486">
        <v>16</v>
      </c>
      <c r="AQ607" s="486">
        <v>1.3</v>
      </c>
      <c r="AR607" s="486">
        <v>243.4</v>
      </c>
      <c r="AS607" s="486">
        <v>1.1679999999999999</v>
      </c>
      <c r="AT607" s="486"/>
      <c r="AU607" s="486"/>
      <c r="AV607" s="486"/>
      <c r="AW607" s="486"/>
      <c r="AX607" s="486"/>
      <c r="AY607" s="486"/>
      <c r="AZ607" s="486"/>
      <c r="BA607" s="486"/>
      <c r="BB607" s="486"/>
      <c r="BC607" s="486"/>
      <c r="BD607" s="486"/>
      <c r="BE607" s="486"/>
      <c r="BF607" s="486"/>
      <c r="BG607" s="486"/>
      <c r="BH607" s="486"/>
      <c r="BI607" s="486"/>
      <c r="BJ607" s="486"/>
      <c r="BK607" s="486"/>
      <c r="BL607" s="486"/>
    </row>
    <row r="608" spans="1:64">
      <c r="A608" s="486" t="s">
        <v>574</v>
      </c>
      <c r="B608" s="486" t="s">
        <v>71</v>
      </c>
      <c r="C608" s="486" t="s">
        <v>198</v>
      </c>
      <c r="D608" s="486" t="s">
        <v>199</v>
      </c>
      <c r="E608" s="486" t="s">
        <v>67</v>
      </c>
      <c r="F608" s="486">
        <v>2010</v>
      </c>
      <c r="G608" s="486">
        <v>2012</v>
      </c>
      <c r="H608" s="486">
        <v>165</v>
      </c>
      <c r="I608" s="486">
        <v>0.1</v>
      </c>
      <c r="J608" s="486"/>
      <c r="K608" s="486"/>
      <c r="L608" s="486" t="s">
        <v>66</v>
      </c>
      <c r="M608" s="486">
        <v>48</v>
      </c>
      <c r="N608" s="486">
        <v>1</v>
      </c>
      <c r="O608" s="486">
        <v>1000</v>
      </c>
      <c r="P608" s="486">
        <v>25</v>
      </c>
      <c r="Q608" s="486">
        <v>23.1</v>
      </c>
      <c r="R608" s="486">
        <v>7.13</v>
      </c>
      <c r="S608" s="486">
        <v>29</v>
      </c>
      <c r="T608" s="486">
        <v>7.82</v>
      </c>
      <c r="U608" s="486">
        <v>5.0999999999999996</v>
      </c>
      <c r="V608" s="486"/>
      <c r="W608" s="486">
        <v>-0.43</v>
      </c>
      <c r="X608" s="486">
        <v>700</v>
      </c>
      <c r="Y608" s="486">
        <v>5.5</v>
      </c>
      <c r="Z608" s="486">
        <v>170</v>
      </c>
      <c r="AA608" s="486">
        <v>0.31</v>
      </c>
      <c r="AB608" s="486"/>
      <c r="AC608" s="486"/>
      <c r="AD608" s="486"/>
      <c r="AE608" s="486"/>
      <c r="AF608" s="486"/>
      <c r="AG608" s="486"/>
      <c r="AH608" s="486"/>
      <c r="AI608" s="486">
        <v>1000</v>
      </c>
      <c r="AJ608" s="486">
        <v>3</v>
      </c>
      <c r="AK608" s="486">
        <v>-0.7</v>
      </c>
      <c r="AL608" s="486">
        <v>3.92</v>
      </c>
      <c r="AM608" s="486">
        <v>1324</v>
      </c>
      <c r="AN608" s="486">
        <v>982</v>
      </c>
      <c r="AO608" s="486">
        <v>40</v>
      </c>
      <c r="AP608" s="486">
        <v>16</v>
      </c>
      <c r="AQ608" s="486">
        <v>1.3</v>
      </c>
      <c r="AR608" s="486">
        <v>243.4</v>
      </c>
      <c r="AS608" s="486">
        <v>1.1679999999999999</v>
      </c>
      <c r="AT608" s="486"/>
      <c r="AU608" s="486"/>
      <c r="AV608" s="486"/>
      <c r="AW608" s="486"/>
      <c r="AX608" s="486"/>
      <c r="AY608" s="486"/>
      <c r="AZ608" s="486"/>
      <c r="BA608" s="486"/>
      <c r="BB608" s="486"/>
      <c r="BC608" s="486"/>
      <c r="BD608" s="486"/>
      <c r="BE608" s="486"/>
      <c r="BF608" s="486"/>
      <c r="BG608" s="486"/>
      <c r="BH608" s="486"/>
      <c r="BI608" s="486"/>
      <c r="BJ608" s="486"/>
      <c r="BK608" s="486"/>
      <c r="BL608" s="486"/>
    </row>
    <row r="609" spans="1:64">
      <c r="A609" s="486" t="s">
        <v>574</v>
      </c>
      <c r="B609" s="486" t="s">
        <v>71</v>
      </c>
      <c r="C609" s="486" t="s">
        <v>200</v>
      </c>
      <c r="D609" s="486" t="s">
        <v>201</v>
      </c>
      <c r="E609" s="486" t="s">
        <v>67</v>
      </c>
      <c r="F609" s="486">
        <v>2011</v>
      </c>
      <c r="G609" s="486">
        <v>2012</v>
      </c>
      <c r="H609" s="486">
        <v>165</v>
      </c>
      <c r="I609" s="486">
        <v>0.1</v>
      </c>
      <c r="J609" s="486"/>
      <c r="K609" s="486"/>
      <c r="L609" s="486" t="s">
        <v>66</v>
      </c>
      <c r="M609" s="486">
        <v>48</v>
      </c>
      <c r="N609" s="486">
        <v>1</v>
      </c>
      <c r="O609" s="486">
        <v>1000</v>
      </c>
      <c r="P609" s="486">
        <v>25</v>
      </c>
      <c r="Q609" s="486">
        <v>23.1</v>
      </c>
      <c r="R609" s="486">
        <v>7.13</v>
      </c>
      <c r="S609" s="486">
        <v>29</v>
      </c>
      <c r="T609" s="486">
        <v>7.82</v>
      </c>
      <c r="U609" s="486">
        <v>6.3</v>
      </c>
      <c r="V609" s="486"/>
      <c r="W609" s="486">
        <v>-0.42</v>
      </c>
      <c r="X609" s="486">
        <v>700</v>
      </c>
      <c r="Y609" s="486">
        <v>5.5</v>
      </c>
      <c r="Z609" s="486">
        <v>170</v>
      </c>
      <c r="AA609" s="486">
        <v>0.31</v>
      </c>
      <c r="AB609" s="486"/>
      <c r="AC609" s="486"/>
      <c r="AD609" s="486"/>
      <c r="AE609" s="486"/>
      <c r="AF609" s="486"/>
      <c r="AG609" s="486"/>
      <c r="AH609" s="486"/>
      <c r="AI609" s="486">
        <v>1000</v>
      </c>
      <c r="AJ609" s="486">
        <v>5</v>
      </c>
      <c r="AK609" s="486">
        <v>-0.7</v>
      </c>
      <c r="AL609" s="486">
        <v>3.92</v>
      </c>
      <c r="AM609" s="486">
        <v>1324</v>
      </c>
      <c r="AN609" s="486">
        <v>982</v>
      </c>
      <c r="AO609" s="486">
        <v>40</v>
      </c>
      <c r="AP609" s="486">
        <v>16</v>
      </c>
      <c r="AQ609" s="486">
        <v>1.3</v>
      </c>
      <c r="AR609" s="486">
        <v>243.4</v>
      </c>
      <c r="AS609" s="486">
        <v>1.1679999999999999</v>
      </c>
      <c r="AT609" s="486"/>
      <c r="AU609" s="486"/>
      <c r="AV609" s="486"/>
      <c r="AW609" s="486"/>
      <c r="AX609" s="486"/>
      <c r="AY609" s="486"/>
      <c r="AZ609" s="486"/>
      <c r="BA609" s="486"/>
      <c r="BB609" s="486"/>
      <c r="BC609" s="486"/>
      <c r="BD609" s="486"/>
      <c r="BE609" s="486"/>
      <c r="BF609" s="486"/>
      <c r="BG609" s="486"/>
      <c r="BH609" s="486"/>
      <c r="BI609" s="486"/>
      <c r="BJ609" s="486"/>
      <c r="BK609" s="486"/>
      <c r="BL609" s="486"/>
    </row>
    <row r="610" spans="1:64">
      <c r="A610" s="486" t="s">
        <v>574</v>
      </c>
      <c r="B610" s="486" t="s">
        <v>71</v>
      </c>
      <c r="C610" s="486" t="s">
        <v>202</v>
      </c>
      <c r="D610" s="486" t="s">
        <v>203</v>
      </c>
      <c r="E610" s="486" t="s">
        <v>67</v>
      </c>
      <c r="F610" s="486">
        <v>2010</v>
      </c>
      <c r="G610" s="486">
        <v>2012</v>
      </c>
      <c r="H610" s="486">
        <v>170</v>
      </c>
      <c r="I610" s="486">
        <v>0.1</v>
      </c>
      <c r="J610" s="486"/>
      <c r="K610" s="486"/>
      <c r="L610" s="486" t="s">
        <v>66</v>
      </c>
      <c r="M610" s="486">
        <v>48</v>
      </c>
      <c r="N610" s="486">
        <v>1</v>
      </c>
      <c r="O610" s="486">
        <v>1000</v>
      </c>
      <c r="P610" s="486">
        <v>25</v>
      </c>
      <c r="Q610" s="486">
        <v>23.2</v>
      </c>
      <c r="R610" s="486">
        <v>7.32</v>
      </c>
      <c r="S610" s="486">
        <v>29.2</v>
      </c>
      <c r="T610" s="486">
        <v>7.92</v>
      </c>
      <c r="U610" s="486">
        <v>5.0999999999999996</v>
      </c>
      <c r="V610" s="486"/>
      <c r="W610" s="486">
        <v>-0.43</v>
      </c>
      <c r="X610" s="486">
        <v>800</v>
      </c>
      <c r="Y610" s="486">
        <v>5.5</v>
      </c>
      <c r="Z610" s="486">
        <v>190</v>
      </c>
      <c r="AA610" s="486">
        <v>0.28000000000000003</v>
      </c>
      <c r="AB610" s="486"/>
      <c r="AC610" s="486"/>
      <c r="AD610" s="486"/>
      <c r="AE610" s="486"/>
      <c r="AF610" s="486"/>
      <c r="AG610" s="486"/>
      <c r="AH610" s="486"/>
      <c r="AI610" s="486">
        <v>1000</v>
      </c>
      <c r="AJ610" s="486">
        <v>3</v>
      </c>
      <c r="AK610" s="486">
        <v>-0.7</v>
      </c>
      <c r="AL610" s="486">
        <v>3.92</v>
      </c>
      <c r="AM610" s="486">
        <v>1324</v>
      </c>
      <c r="AN610" s="486">
        <v>982</v>
      </c>
      <c r="AO610" s="486">
        <v>40</v>
      </c>
      <c r="AP610" s="486">
        <v>16</v>
      </c>
      <c r="AQ610" s="486">
        <v>1.3</v>
      </c>
      <c r="AR610" s="486">
        <v>243.4</v>
      </c>
      <c r="AS610" s="486">
        <v>1.1679999999999999</v>
      </c>
      <c r="AT610" s="486"/>
      <c r="AU610" s="486"/>
      <c r="AV610" s="486"/>
      <c r="AW610" s="486"/>
      <c r="AX610" s="486"/>
      <c r="AY610" s="486"/>
      <c r="AZ610" s="486"/>
      <c r="BA610" s="486"/>
      <c r="BB610" s="486"/>
      <c r="BC610" s="486"/>
      <c r="BD610" s="486"/>
      <c r="BE610" s="486"/>
      <c r="BF610" s="486"/>
      <c r="BG610" s="486"/>
      <c r="BH610" s="486"/>
      <c r="BI610" s="486"/>
      <c r="BJ610" s="486"/>
      <c r="BK610" s="486"/>
      <c r="BL610" s="486"/>
    </row>
    <row r="611" spans="1:64">
      <c r="A611" s="486" t="s">
        <v>574</v>
      </c>
      <c r="B611" s="486" t="s">
        <v>71</v>
      </c>
      <c r="C611" s="486" t="s">
        <v>204</v>
      </c>
      <c r="D611" s="486" t="s">
        <v>205</v>
      </c>
      <c r="E611" s="486" t="s">
        <v>67</v>
      </c>
      <c r="F611" s="486">
        <v>2011</v>
      </c>
      <c r="G611" s="486">
        <v>2012</v>
      </c>
      <c r="H611" s="486">
        <v>170</v>
      </c>
      <c r="I611" s="486">
        <v>0.1</v>
      </c>
      <c r="J611" s="486"/>
      <c r="K611" s="486"/>
      <c r="L611" s="486" t="s">
        <v>66</v>
      </c>
      <c r="M611" s="486">
        <v>48</v>
      </c>
      <c r="N611" s="486">
        <v>1</v>
      </c>
      <c r="O611" s="486">
        <v>1000</v>
      </c>
      <c r="P611" s="486">
        <v>25</v>
      </c>
      <c r="Q611" s="486">
        <v>23.2</v>
      </c>
      <c r="R611" s="486">
        <v>7.32</v>
      </c>
      <c r="S611" s="486">
        <v>29.2</v>
      </c>
      <c r="T611" s="486">
        <v>7.92</v>
      </c>
      <c r="U611" s="486">
        <v>6.3</v>
      </c>
      <c r="V611" s="486"/>
      <c r="W611" s="486">
        <v>-0.42</v>
      </c>
      <c r="X611" s="486">
        <v>800</v>
      </c>
      <c r="Y611" s="486">
        <v>5.5</v>
      </c>
      <c r="Z611" s="486">
        <v>190</v>
      </c>
      <c r="AA611" s="486">
        <v>0.28000000000000003</v>
      </c>
      <c r="AB611" s="486"/>
      <c r="AC611" s="486"/>
      <c r="AD611" s="486"/>
      <c r="AE611" s="486"/>
      <c r="AF611" s="486"/>
      <c r="AG611" s="486"/>
      <c r="AH611" s="486"/>
      <c r="AI611" s="486">
        <v>1000</v>
      </c>
      <c r="AJ611" s="486">
        <v>5</v>
      </c>
      <c r="AK611" s="486">
        <v>-0.7</v>
      </c>
      <c r="AL611" s="486">
        <v>3.92</v>
      </c>
      <c r="AM611" s="486">
        <v>1324</v>
      </c>
      <c r="AN611" s="486">
        <v>982</v>
      </c>
      <c r="AO611" s="486">
        <v>40</v>
      </c>
      <c r="AP611" s="486">
        <v>16</v>
      </c>
      <c r="AQ611" s="486">
        <v>1.3</v>
      </c>
      <c r="AR611" s="486">
        <v>243.4</v>
      </c>
      <c r="AS611" s="486">
        <v>1.1679999999999999</v>
      </c>
      <c r="AT611" s="486"/>
      <c r="AU611" s="486"/>
      <c r="AV611" s="486"/>
      <c r="AW611" s="486"/>
      <c r="AX611" s="486"/>
      <c r="AY611" s="486"/>
      <c r="AZ611" s="486"/>
      <c r="BA611" s="486"/>
      <c r="BB611" s="486"/>
      <c r="BC611" s="486"/>
      <c r="BD611" s="486"/>
      <c r="BE611" s="486"/>
      <c r="BF611" s="486"/>
      <c r="BG611" s="486"/>
      <c r="BH611" s="486"/>
      <c r="BI611" s="486"/>
      <c r="BJ611" s="486"/>
      <c r="BK611" s="486"/>
      <c r="BL611" s="486"/>
    </row>
    <row r="612" spans="1:64">
      <c r="A612" s="486" t="s">
        <v>574</v>
      </c>
      <c r="B612" s="486" t="s">
        <v>71</v>
      </c>
      <c r="C612" s="486" t="s">
        <v>206</v>
      </c>
      <c r="D612" s="486" t="s">
        <v>207</v>
      </c>
      <c r="E612" s="486" t="s">
        <v>67</v>
      </c>
      <c r="F612" s="486">
        <v>2010</v>
      </c>
      <c r="G612" s="486">
        <v>2012</v>
      </c>
      <c r="H612" s="486">
        <v>175</v>
      </c>
      <c r="I612" s="486">
        <v>0.1</v>
      </c>
      <c r="J612" s="486"/>
      <c r="K612" s="486"/>
      <c r="L612" s="486" t="s">
        <v>66</v>
      </c>
      <c r="M612" s="486">
        <v>48</v>
      </c>
      <c r="N612" s="486">
        <v>1</v>
      </c>
      <c r="O612" s="486">
        <v>1000</v>
      </c>
      <c r="P612" s="486">
        <v>25</v>
      </c>
      <c r="Q612" s="486">
        <v>23.4</v>
      </c>
      <c r="R612" s="486">
        <v>7.49</v>
      </c>
      <c r="S612" s="486">
        <v>29.3</v>
      </c>
      <c r="T612" s="486">
        <v>8.0399999999999991</v>
      </c>
      <c r="U612" s="486">
        <v>5.2</v>
      </c>
      <c r="V612" s="486"/>
      <c r="W612" s="486">
        <v>-0.43</v>
      </c>
      <c r="X612" s="486">
        <v>900</v>
      </c>
      <c r="Y612" s="486">
        <v>5.5</v>
      </c>
      <c r="Z612" s="486">
        <v>220</v>
      </c>
      <c r="AA612" s="486">
        <v>0.24</v>
      </c>
      <c r="AB612" s="486"/>
      <c r="AC612" s="486"/>
      <c r="AD612" s="486"/>
      <c r="AE612" s="486"/>
      <c r="AF612" s="486"/>
      <c r="AG612" s="486"/>
      <c r="AH612" s="486"/>
      <c r="AI612" s="486">
        <v>1000</v>
      </c>
      <c r="AJ612" s="486">
        <v>3</v>
      </c>
      <c r="AK612" s="486">
        <v>-0.7</v>
      </c>
      <c r="AL612" s="486">
        <v>3.92</v>
      </c>
      <c r="AM612" s="486">
        <v>1324</v>
      </c>
      <c r="AN612" s="486">
        <v>982</v>
      </c>
      <c r="AO612" s="486">
        <v>40</v>
      </c>
      <c r="AP612" s="486">
        <v>16</v>
      </c>
      <c r="AQ612" s="486">
        <v>1.3</v>
      </c>
      <c r="AR612" s="486">
        <v>243.4</v>
      </c>
      <c r="AS612" s="486">
        <v>1.1679999999999999</v>
      </c>
      <c r="AT612" s="486"/>
      <c r="AU612" s="486"/>
      <c r="AV612" s="486"/>
      <c r="AW612" s="486"/>
      <c r="AX612" s="486"/>
      <c r="AY612" s="486"/>
      <c r="AZ612" s="486"/>
      <c r="BA612" s="486"/>
      <c r="BB612" s="486"/>
      <c r="BC612" s="486"/>
      <c r="BD612" s="486"/>
      <c r="BE612" s="486"/>
      <c r="BF612" s="486"/>
      <c r="BG612" s="486"/>
      <c r="BH612" s="486"/>
      <c r="BI612" s="486"/>
      <c r="BJ612" s="486"/>
      <c r="BK612" s="486"/>
      <c r="BL612" s="486"/>
    </row>
    <row r="613" spans="1:64">
      <c r="A613" s="486" t="s">
        <v>574</v>
      </c>
      <c r="B613" s="486" t="s">
        <v>71</v>
      </c>
      <c r="C613" s="486" t="s">
        <v>208</v>
      </c>
      <c r="D613" s="486" t="s">
        <v>209</v>
      </c>
      <c r="E613" s="486" t="s">
        <v>67</v>
      </c>
      <c r="F613" s="486">
        <v>2011</v>
      </c>
      <c r="G613" s="486">
        <v>2012</v>
      </c>
      <c r="H613" s="486">
        <v>175</v>
      </c>
      <c r="I613" s="486">
        <v>0.1</v>
      </c>
      <c r="J613" s="486"/>
      <c r="K613" s="486"/>
      <c r="L613" s="486" t="s">
        <v>66</v>
      </c>
      <c r="M613" s="486">
        <v>48</v>
      </c>
      <c r="N613" s="486">
        <v>1</v>
      </c>
      <c r="O613" s="486">
        <v>1000</v>
      </c>
      <c r="P613" s="486">
        <v>25</v>
      </c>
      <c r="Q613" s="486">
        <v>23.4</v>
      </c>
      <c r="R613" s="486">
        <v>7.49</v>
      </c>
      <c r="S613" s="486">
        <v>29.3</v>
      </c>
      <c r="T613" s="486">
        <v>8.0399999999999991</v>
      </c>
      <c r="U613" s="486">
        <v>6.4</v>
      </c>
      <c r="V613" s="486"/>
      <c r="W613" s="486">
        <v>-0.42</v>
      </c>
      <c r="X613" s="486">
        <v>900</v>
      </c>
      <c r="Y613" s="486">
        <v>5.5</v>
      </c>
      <c r="Z613" s="486">
        <v>220</v>
      </c>
      <c r="AA613" s="486">
        <v>0.24</v>
      </c>
      <c r="AB613" s="486"/>
      <c r="AC613" s="486"/>
      <c r="AD613" s="486"/>
      <c r="AE613" s="486"/>
      <c r="AF613" s="486"/>
      <c r="AG613" s="486"/>
      <c r="AH613" s="486"/>
      <c r="AI613" s="486">
        <v>1000</v>
      </c>
      <c r="AJ613" s="486">
        <v>5</v>
      </c>
      <c r="AK613" s="486">
        <v>-0.7</v>
      </c>
      <c r="AL613" s="486">
        <v>3.92</v>
      </c>
      <c r="AM613" s="486">
        <v>1324</v>
      </c>
      <c r="AN613" s="486">
        <v>982</v>
      </c>
      <c r="AO613" s="486">
        <v>40</v>
      </c>
      <c r="AP613" s="486">
        <v>16</v>
      </c>
      <c r="AQ613" s="486">
        <v>1.3</v>
      </c>
      <c r="AR613" s="486">
        <v>243.4</v>
      </c>
      <c r="AS613" s="486">
        <v>1.1679999999999999</v>
      </c>
      <c r="AT613" s="486"/>
      <c r="AU613" s="486"/>
      <c r="AV613" s="486"/>
      <c r="AW613" s="486"/>
      <c r="AX613" s="486"/>
      <c r="AY613" s="486"/>
      <c r="AZ613" s="486"/>
      <c r="BA613" s="486"/>
      <c r="BB613" s="486"/>
      <c r="BC613" s="486"/>
      <c r="BD613" s="486"/>
      <c r="BE613" s="486"/>
      <c r="BF613" s="486"/>
      <c r="BG613" s="486"/>
      <c r="BH613" s="486"/>
      <c r="BI613" s="486"/>
      <c r="BJ613" s="486"/>
      <c r="BK613" s="486"/>
      <c r="BL613" s="486"/>
    </row>
    <row r="614" spans="1:64">
      <c r="A614" s="486" t="s">
        <v>574</v>
      </c>
      <c r="B614" s="486" t="s">
        <v>71</v>
      </c>
      <c r="C614" s="486" t="s">
        <v>210</v>
      </c>
      <c r="D614" s="486" t="s">
        <v>211</v>
      </c>
      <c r="E614" s="486" t="s">
        <v>67</v>
      </c>
      <c r="F614" s="486">
        <v>2010</v>
      </c>
      <c r="G614" s="486">
        <v>2012</v>
      </c>
      <c r="H614" s="486">
        <v>180</v>
      </c>
      <c r="I614" s="486">
        <v>0.1</v>
      </c>
      <c r="J614" s="486"/>
      <c r="K614" s="486"/>
      <c r="L614" s="486" t="s">
        <v>66</v>
      </c>
      <c r="M614" s="486">
        <v>48</v>
      </c>
      <c r="N614" s="486">
        <v>1</v>
      </c>
      <c r="O614" s="486">
        <v>1000</v>
      </c>
      <c r="P614" s="486">
        <v>25</v>
      </c>
      <c r="Q614" s="486">
        <v>23.5</v>
      </c>
      <c r="R614" s="486">
        <v>7.65</v>
      </c>
      <c r="S614" s="486">
        <v>29.4</v>
      </c>
      <c r="T614" s="486">
        <v>8.19</v>
      </c>
      <c r="U614" s="486">
        <v>5.3</v>
      </c>
      <c r="V614" s="486"/>
      <c r="W614" s="486">
        <v>-0.43</v>
      </c>
      <c r="X614" s="486">
        <v>900</v>
      </c>
      <c r="Y614" s="486">
        <v>5.5</v>
      </c>
      <c r="Z614" s="486">
        <v>220</v>
      </c>
      <c r="AA614" s="486">
        <v>0.23</v>
      </c>
      <c r="AB614" s="486"/>
      <c r="AC614" s="486"/>
      <c r="AD614" s="486"/>
      <c r="AE614" s="486"/>
      <c r="AF614" s="486"/>
      <c r="AG614" s="486"/>
      <c r="AH614" s="486"/>
      <c r="AI614" s="486">
        <v>1000</v>
      </c>
      <c r="AJ614" s="486">
        <v>3</v>
      </c>
      <c r="AK614" s="486">
        <v>-0.7</v>
      </c>
      <c r="AL614" s="486">
        <v>3.92</v>
      </c>
      <c r="AM614" s="486">
        <v>1324</v>
      </c>
      <c r="AN614" s="486">
        <v>982</v>
      </c>
      <c r="AO614" s="486">
        <v>40</v>
      </c>
      <c r="AP614" s="486">
        <v>16</v>
      </c>
      <c r="AQ614" s="486">
        <v>1.3</v>
      </c>
      <c r="AR614" s="486">
        <v>243.4</v>
      </c>
      <c r="AS614" s="486">
        <v>1.1679999999999999</v>
      </c>
      <c r="AT614" s="486"/>
      <c r="AU614" s="486"/>
      <c r="AV614" s="486"/>
      <c r="AW614" s="486"/>
      <c r="AX614" s="486"/>
      <c r="AY614" s="486"/>
      <c r="AZ614" s="486"/>
      <c r="BA614" s="486"/>
      <c r="BB614" s="486"/>
      <c r="BC614" s="486"/>
      <c r="BD614" s="486"/>
      <c r="BE614" s="486"/>
      <c r="BF614" s="486"/>
      <c r="BG614" s="486"/>
      <c r="BH614" s="486"/>
      <c r="BI614" s="486"/>
      <c r="BJ614" s="486"/>
      <c r="BK614" s="486"/>
      <c r="BL614" s="486"/>
    </row>
    <row r="615" spans="1:64">
      <c r="A615" s="486" t="s">
        <v>574</v>
      </c>
      <c r="B615" s="486" t="s">
        <v>71</v>
      </c>
      <c r="C615" s="486" t="s">
        <v>212</v>
      </c>
      <c r="D615" s="486" t="s">
        <v>213</v>
      </c>
      <c r="E615" s="486" t="s">
        <v>67</v>
      </c>
      <c r="F615" s="486">
        <v>2011</v>
      </c>
      <c r="G615" s="486">
        <v>2012</v>
      </c>
      <c r="H615" s="486">
        <v>180</v>
      </c>
      <c r="I615" s="486">
        <v>0.1</v>
      </c>
      <c r="J615" s="486"/>
      <c r="K615" s="486"/>
      <c r="L615" s="486" t="s">
        <v>66</v>
      </c>
      <c r="M615" s="486">
        <v>48</v>
      </c>
      <c r="N615" s="486">
        <v>1</v>
      </c>
      <c r="O615" s="486">
        <v>1000</v>
      </c>
      <c r="P615" s="486">
        <v>25</v>
      </c>
      <c r="Q615" s="486">
        <v>23.5</v>
      </c>
      <c r="R615" s="486">
        <v>7.65</v>
      </c>
      <c r="S615" s="486">
        <v>29.4</v>
      </c>
      <c r="T615" s="486">
        <v>8.19</v>
      </c>
      <c r="U615" s="486">
        <v>6.6</v>
      </c>
      <c r="V615" s="486"/>
      <c r="W615" s="486">
        <v>-0.42</v>
      </c>
      <c r="X615" s="486">
        <v>900</v>
      </c>
      <c r="Y615" s="486">
        <v>5.5</v>
      </c>
      <c r="Z615" s="486">
        <v>220</v>
      </c>
      <c r="AA615" s="486">
        <v>0.23</v>
      </c>
      <c r="AB615" s="486"/>
      <c r="AC615" s="486"/>
      <c r="AD615" s="486"/>
      <c r="AE615" s="486"/>
      <c r="AF615" s="486"/>
      <c r="AG615" s="486"/>
      <c r="AH615" s="486"/>
      <c r="AI615" s="486">
        <v>1000</v>
      </c>
      <c r="AJ615" s="486">
        <v>5</v>
      </c>
      <c r="AK615" s="486">
        <v>-0.7</v>
      </c>
      <c r="AL615" s="486">
        <v>3.92</v>
      </c>
      <c r="AM615" s="486">
        <v>1324</v>
      </c>
      <c r="AN615" s="486">
        <v>982</v>
      </c>
      <c r="AO615" s="486">
        <v>40</v>
      </c>
      <c r="AP615" s="486">
        <v>16</v>
      </c>
      <c r="AQ615" s="486">
        <v>1.3</v>
      </c>
      <c r="AR615" s="486">
        <v>243.4</v>
      </c>
      <c r="AS615" s="486">
        <v>1.1679999999999999</v>
      </c>
      <c r="AT615" s="486"/>
      <c r="AU615" s="486"/>
      <c r="AV615" s="486"/>
      <c r="AW615" s="486"/>
      <c r="AX615" s="486"/>
      <c r="AY615" s="486"/>
      <c r="AZ615" s="486"/>
      <c r="BA615" s="486"/>
      <c r="BB615" s="486"/>
      <c r="BC615" s="486"/>
      <c r="BD615" s="486"/>
      <c r="BE615" s="486"/>
      <c r="BF615" s="486"/>
      <c r="BG615" s="486"/>
      <c r="BH615" s="486"/>
      <c r="BI615" s="486"/>
      <c r="BJ615" s="486"/>
      <c r="BK615" s="486"/>
      <c r="BL615" s="486"/>
    </row>
    <row r="616" spans="1:64">
      <c r="A616" s="486" t="s">
        <v>574</v>
      </c>
      <c r="B616" s="486" t="s">
        <v>71</v>
      </c>
      <c r="C616" s="486" t="s">
        <v>216</v>
      </c>
      <c r="D616" s="486" t="s">
        <v>217</v>
      </c>
      <c r="E616" s="486" t="s">
        <v>67</v>
      </c>
      <c r="F616" s="486">
        <v>2010</v>
      </c>
      <c r="G616" s="486">
        <v>2012</v>
      </c>
      <c r="H616" s="486">
        <v>185</v>
      </c>
      <c r="I616" s="486">
        <v>0.1</v>
      </c>
      <c r="J616" s="486"/>
      <c r="K616" s="486"/>
      <c r="L616" s="486" t="s">
        <v>66</v>
      </c>
      <c r="M616" s="486">
        <v>60</v>
      </c>
      <c r="N616" s="486">
        <v>1</v>
      </c>
      <c r="O616" s="486">
        <v>1000</v>
      </c>
      <c r="P616" s="486">
        <v>25</v>
      </c>
      <c r="Q616" s="486">
        <v>28.5</v>
      </c>
      <c r="R616" s="486">
        <v>6.49</v>
      </c>
      <c r="S616" s="486">
        <v>35.9</v>
      </c>
      <c r="T616" s="486">
        <v>7.27</v>
      </c>
      <c r="U616" s="486">
        <v>5.8</v>
      </c>
      <c r="V616" s="486"/>
      <c r="W616" s="486">
        <v>-0.42</v>
      </c>
      <c r="X616" s="486">
        <v>700</v>
      </c>
      <c r="Y616" s="486">
        <v>5.5</v>
      </c>
      <c r="Z616" s="486">
        <v>180</v>
      </c>
      <c r="AA616" s="486">
        <v>0.46</v>
      </c>
      <c r="AB616" s="486"/>
      <c r="AC616" s="486"/>
      <c r="AD616" s="486"/>
      <c r="AE616" s="486"/>
      <c r="AF616" s="486"/>
      <c r="AG616" s="486"/>
      <c r="AH616" s="486"/>
      <c r="AI616" s="486">
        <v>1000</v>
      </c>
      <c r="AJ616" s="486">
        <v>5</v>
      </c>
      <c r="AK616" s="486">
        <v>-0.7</v>
      </c>
      <c r="AL616" s="486">
        <v>3.92</v>
      </c>
      <c r="AM616" s="486">
        <v>1638</v>
      </c>
      <c r="AN616" s="486">
        <v>982</v>
      </c>
      <c r="AO616" s="486">
        <v>40</v>
      </c>
      <c r="AP616" s="486">
        <v>19.2</v>
      </c>
      <c r="AQ616" s="486">
        <v>1.609</v>
      </c>
      <c r="AR616" s="486">
        <v>243.4</v>
      </c>
      <c r="AS616" s="486">
        <v>1.46</v>
      </c>
      <c r="AT616" s="486"/>
      <c r="AU616" s="486"/>
      <c r="AV616" s="486"/>
      <c r="AW616" s="486"/>
      <c r="AX616" s="486"/>
      <c r="AY616" s="486"/>
      <c r="AZ616" s="486"/>
      <c r="BA616" s="486"/>
      <c r="BB616" s="486"/>
      <c r="BC616" s="486"/>
      <c r="BD616" s="486"/>
      <c r="BE616" s="486"/>
      <c r="BF616" s="486"/>
      <c r="BG616" s="486"/>
      <c r="BH616" s="486"/>
      <c r="BI616" s="486"/>
      <c r="BJ616" s="486"/>
      <c r="BK616" s="486"/>
      <c r="BL616" s="486"/>
    </row>
    <row r="617" spans="1:64">
      <c r="A617" s="486" t="s">
        <v>574</v>
      </c>
      <c r="B617" s="486" t="s">
        <v>71</v>
      </c>
      <c r="C617" s="486" t="s">
        <v>218</v>
      </c>
      <c r="D617" s="486" t="s">
        <v>219</v>
      </c>
      <c r="E617" s="486" t="s">
        <v>67</v>
      </c>
      <c r="F617" s="486">
        <v>2011</v>
      </c>
      <c r="G617" s="486">
        <v>2012</v>
      </c>
      <c r="H617" s="486">
        <v>185</v>
      </c>
      <c r="I617" s="486">
        <v>0.1</v>
      </c>
      <c r="J617" s="486"/>
      <c r="K617" s="486"/>
      <c r="L617" s="486" t="s">
        <v>66</v>
      </c>
      <c r="M617" s="486">
        <v>48</v>
      </c>
      <c r="N617" s="486">
        <v>1</v>
      </c>
      <c r="O617" s="486">
        <v>1000</v>
      </c>
      <c r="P617" s="486">
        <v>25</v>
      </c>
      <c r="Q617" s="486">
        <v>23.7</v>
      </c>
      <c r="R617" s="486">
        <v>7.82</v>
      </c>
      <c r="S617" s="486">
        <v>29.4</v>
      </c>
      <c r="T617" s="486">
        <v>8.39</v>
      </c>
      <c r="U617" s="486">
        <v>6.7</v>
      </c>
      <c r="V617" s="486"/>
      <c r="W617" s="486">
        <v>-0.42</v>
      </c>
      <c r="X617" s="486">
        <v>800</v>
      </c>
      <c r="Y617" s="486">
        <v>5.5</v>
      </c>
      <c r="Z617" s="486">
        <v>200</v>
      </c>
      <c r="AA617" s="486">
        <v>0.2</v>
      </c>
      <c r="AB617" s="486"/>
      <c r="AC617" s="486"/>
      <c r="AD617" s="486"/>
      <c r="AE617" s="486"/>
      <c r="AF617" s="486"/>
      <c r="AG617" s="486"/>
      <c r="AH617" s="486"/>
      <c r="AI617" s="486">
        <v>1000</v>
      </c>
      <c r="AJ617" s="486">
        <v>5</v>
      </c>
      <c r="AK617" s="486">
        <v>-0.7</v>
      </c>
      <c r="AL617" s="486">
        <v>3.92</v>
      </c>
      <c r="AM617" s="486">
        <v>1324</v>
      </c>
      <c r="AN617" s="486">
        <v>982</v>
      </c>
      <c r="AO617" s="486">
        <v>40</v>
      </c>
      <c r="AP617" s="486">
        <v>16</v>
      </c>
      <c r="AQ617" s="486">
        <v>1.3</v>
      </c>
      <c r="AR617" s="486">
        <v>243.4</v>
      </c>
      <c r="AS617" s="486">
        <v>1.1679999999999999</v>
      </c>
      <c r="AT617" s="486"/>
      <c r="AU617" s="486"/>
      <c r="AV617" s="486"/>
      <c r="AW617" s="486"/>
      <c r="AX617" s="486"/>
      <c r="AY617" s="486"/>
      <c r="AZ617" s="486"/>
      <c r="BA617" s="486"/>
      <c r="BB617" s="486"/>
      <c r="BC617" s="486"/>
      <c r="BD617" s="486"/>
      <c r="BE617" s="486"/>
      <c r="BF617" s="486"/>
      <c r="BG617" s="486"/>
      <c r="BH617" s="486"/>
      <c r="BI617" s="486"/>
      <c r="BJ617" s="486"/>
      <c r="BK617" s="486"/>
      <c r="BL617" s="486"/>
    </row>
    <row r="618" spans="1:64">
      <c r="A618" s="486" t="s">
        <v>574</v>
      </c>
      <c r="B618" s="486" t="s">
        <v>71</v>
      </c>
      <c r="C618" s="486" t="s">
        <v>220</v>
      </c>
      <c r="D618" s="486" t="s">
        <v>221</v>
      </c>
      <c r="E618" s="486" t="s">
        <v>67</v>
      </c>
      <c r="F618" s="486">
        <v>2010</v>
      </c>
      <c r="G618" s="486">
        <v>2012</v>
      </c>
      <c r="H618" s="486">
        <v>190</v>
      </c>
      <c r="I618" s="486">
        <v>0.1</v>
      </c>
      <c r="J618" s="486"/>
      <c r="K618" s="486"/>
      <c r="L618" s="486" t="s">
        <v>66</v>
      </c>
      <c r="M618" s="486">
        <v>48</v>
      </c>
      <c r="N618" s="486">
        <v>1</v>
      </c>
      <c r="O618" s="486">
        <v>1000</v>
      </c>
      <c r="P618" s="486">
        <v>25</v>
      </c>
      <c r="Q618" s="486">
        <v>23.9</v>
      </c>
      <c r="R618" s="486">
        <v>7.95</v>
      </c>
      <c r="S618" s="486">
        <v>29.6</v>
      </c>
      <c r="T618" s="486">
        <v>8.5</v>
      </c>
      <c r="U618" s="486">
        <v>5.5</v>
      </c>
      <c r="V618" s="486"/>
      <c r="W618" s="486">
        <v>-0.43</v>
      </c>
      <c r="X618" s="486">
        <v>900</v>
      </c>
      <c r="Y618" s="486">
        <v>5.5</v>
      </c>
      <c r="Z618" s="486">
        <v>220</v>
      </c>
      <c r="AA618" s="486">
        <v>0.19</v>
      </c>
      <c r="AB618" s="486"/>
      <c r="AC618" s="486"/>
      <c r="AD618" s="486"/>
      <c r="AE618" s="486"/>
      <c r="AF618" s="486"/>
      <c r="AG618" s="486"/>
      <c r="AH618" s="486"/>
      <c r="AI618" s="486">
        <v>1000</v>
      </c>
      <c r="AJ618" s="486">
        <v>3</v>
      </c>
      <c r="AK618" s="486">
        <v>-0.7</v>
      </c>
      <c r="AL618" s="486">
        <v>3.92</v>
      </c>
      <c r="AM618" s="486">
        <v>1324</v>
      </c>
      <c r="AN618" s="486">
        <v>982</v>
      </c>
      <c r="AO618" s="486">
        <v>40</v>
      </c>
      <c r="AP618" s="486">
        <v>16</v>
      </c>
      <c r="AQ618" s="486">
        <v>1.3</v>
      </c>
      <c r="AR618" s="486">
        <v>243.4</v>
      </c>
      <c r="AS618" s="486">
        <v>1.1679999999999999</v>
      </c>
      <c r="AT618" s="486"/>
      <c r="AU618" s="486"/>
      <c r="AV618" s="486"/>
      <c r="AW618" s="486"/>
      <c r="AX618" s="486"/>
      <c r="AY618" s="486"/>
      <c r="AZ618" s="486"/>
      <c r="BA618" s="486"/>
      <c r="BB618" s="486"/>
      <c r="BC618" s="486"/>
      <c r="BD618" s="486"/>
      <c r="BE618" s="486"/>
      <c r="BF618" s="486"/>
      <c r="BG618" s="486"/>
      <c r="BH618" s="486"/>
      <c r="BI618" s="486"/>
      <c r="BJ618" s="486"/>
      <c r="BK618" s="486"/>
      <c r="BL618" s="486"/>
    </row>
    <row r="619" spans="1:64">
      <c r="A619" s="486" t="s">
        <v>574</v>
      </c>
      <c r="B619" s="486" t="s">
        <v>71</v>
      </c>
      <c r="C619" s="486" t="s">
        <v>222</v>
      </c>
      <c r="D619" s="486" t="s">
        <v>223</v>
      </c>
      <c r="E619" s="486" t="s">
        <v>67</v>
      </c>
      <c r="F619" s="486">
        <v>2011</v>
      </c>
      <c r="G619" s="486">
        <v>2012</v>
      </c>
      <c r="H619" s="486">
        <v>190</v>
      </c>
      <c r="I619" s="486">
        <v>0.1</v>
      </c>
      <c r="J619" s="486"/>
      <c r="K619" s="486"/>
      <c r="L619" s="486" t="s">
        <v>66</v>
      </c>
      <c r="M619" s="486">
        <v>48</v>
      </c>
      <c r="N619" s="486">
        <v>1</v>
      </c>
      <c r="O619" s="486">
        <v>1000</v>
      </c>
      <c r="P619" s="486">
        <v>25</v>
      </c>
      <c r="Q619" s="486">
        <v>23.9</v>
      </c>
      <c r="R619" s="486">
        <v>7.95</v>
      </c>
      <c r="S619" s="486">
        <v>29.6</v>
      </c>
      <c r="T619" s="486">
        <v>8.5</v>
      </c>
      <c r="U619" s="486">
        <v>6.8</v>
      </c>
      <c r="V619" s="486"/>
      <c r="W619" s="486">
        <v>-0.42</v>
      </c>
      <c r="X619" s="486">
        <v>900</v>
      </c>
      <c r="Y619" s="486">
        <v>5.5</v>
      </c>
      <c r="Z619" s="486">
        <v>220</v>
      </c>
      <c r="AA619" s="486">
        <v>0.19</v>
      </c>
      <c r="AB619" s="486"/>
      <c r="AC619" s="486"/>
      <c r="AD619" s="486"/>
      <c r="AE619" s="486"/>
      <c r="AF619" s="486"/>
      <c r="AG619" s="486"/>
      <c r="AH619" s="486"/>
      <c r="AI619" s="486">
        <v>1000</v>
      </c>
      <c r="AJ619" s="486">
        <v>5</v>
      </c>
      <c r="AK619" s="486">
        <v>-0.7</v>
      </c>
      <c r="AL619" s="486">
        <v>3.92</v>
      </c>
      <c r="AM619" s="486">
        <v>1324</v>
      </c>
      <c r="AN619" s="486">
        <v>982</v>
      </c>
      <c r="AO619" s="486">
        <v>40</v>
      </c>
      <c r="AP619" s="486">
        <v>16</v>
      </c>
      <c r="AQ619" s="486">
        <v>1.3</v>
      </c>
      <c r="AR619" s="486">
        <v>243.4</v>
      </c>
      <c r="AS619" s="486">
        <v>1.1679999999999999</v>
      </c>
      <c r="AT619" s="486"/>
      <c r="AU619" s="486"/>
      <c r="AV619" s="486"/>
      <c r="AW619" s="486"/>
      <c r="AX619" s="486"/>
      <c r="AY619" s="486"/>
      <c r="AZ619" s="486"/>
      <c r="BA619" s="486"/>
      <c r="BB619" s="486"/>
      <c r="BC619" s="486"/>
      <c r="BD619" s="486"/>
      <c r="BE619" s="486"/>
      <c r="BF619" s="486"/>
      <c r="BG619" s="486"/>
      <c r="BH619" s="486"/>
      <c r="BI619" s="486"/>
      <c r="BJ619" s="486"/>
      <c r="BK619" s="486"/>
      <c r="BL619" s="486"/>
    </row>
    <row r="620" spans="1:64">
      <c r="A620" s="486" t="s">
        <v>574</v>
      </c>
      <c r="B620" s="486" t="s">
        <v>71</v>
      </c>
      <c r="C620" s="486" t="s">
        <v>224</v>
      </c>
      <c r="D620" s="486" t="s">
        <v>225</v>
      </c>
      <c r="E620" s="486" t="s">
        <v>453</v>
      </c>
      <c r="F620" s="486">
        <v>2011</v>
      </c>
      <c r="G620" s="486"/>
      <c r="H620" s="486">
        <v>195</v>
      </c>
      <c r="I620" s="486">
        <v>0.1</v>
      </c>
      <c r="J620" s="486"/>
      <c r="K620" s="486"/>
      <c r="L620" s="486" t="s">
        <v>66</v>
      </c>
      <c r="M620" s="486">
        <v>48</v>
      </c>
      <c r="N620" s="486">
        <v>1</v>
      </c>
      <c r="O620" s="486">
        <v>1000</v>
      </c>
      <c r="P620" s="486">
        <v>25</v>
      </c>
      <c r="Q620" s="486">
        <v>24</v>
      </c>
      <c r="R620" s="486">
        <v>8.1300000000000008</v>
      </c>
      <c r="S620" s="486">
        <v>29.6</v>
      </c>
      <c r="T620" s="486">
        <v>8.69</v>
      </c>
      <c r="U620" s="486">
        <v>5.0999999999999996</v>
      </c>
      <c r="V620" s="486"/>
      <c r="W620" s="486">
        <v>-0.43</v>
      </c>
      <c r="X620" s="486">
        <v>1000</v>
      </c>
      <c r="Y620" s="486">
        <v>5.5</v>
      </c>
      <c r="Z620" s="486">
        <v>220</v>
      </c>
      <c r="AA620" s="486">
        <v>0.27</v>
      </c>
      <c r="AB620" s="486"/>
      <c r="AC620" s="486"/>
      <c r="AD620" s="486"/>
      <c r="AE620" s="486"/>
      <c r="AF620" s="486"/>
      <c r="AG620" s="486"/>
      <c r="AH620" s="486"/>
      <c r="AI620" s="486">
        <v>1000</v>
      </c>
      <c r="AJ620" s="486">
        <v>3</v>
      </c>
      <c r="AK620" s="486">
        <v>-0.7</v>
      </c>
      <c r="AL620" s="486"/>
      <c r="AM620" s="486">
        <v>1324</v>
      </c>
      <c r="AN620" s="486">
        <v>984</v>
      </c>
      <c r="AO620" s="486">
        <v>40</v>
      </c>
      <c r="AP620" s="486">
        <v>15.3</v>
      </c>
      <c r="AQ620" s="486">
        <v>1.3</v>
      </c>
      <c r="AR620" s="486">
        <v>243.4</v>
      </c>
      <c r="AS620" s="486">
        <v>1.1679999999999999</v>
      </c>
      <c r="AT620" s="486"/>
      <c r="AU620" s="486"/>
      <c r="AV620" s="486"/>
      <c r="AW620" s="486"/>
      <c r="AX620" s="486"/>
      <c r="AY620" s="486"/>
      <c r="AZ620" s="486"/>
      <c r="BA620" s="486"/>
      <c r="BB620" s="486"/>
      <c r="BC620" s="486"/>
      <c r="BD620" s="486"/>
      <c r="BE620" s="486"/>
      <c r="BF620" s="486"/>
      <c r="BG620" s="486"/>
      <c r="BH620" s="486"/>
      <c r="BI620" s="486"/>
      <c r="BJ620" s="486"/>
      <c r="BK620" s="486"/>
      <c r="BL620" s="486"/>
    </row>
    <row r="621" spans="1:64">
      <c r="A621" s="486" t="s">
        <v>574</v>
      </c>
      <c r="B621" s="486" t="s">
        <v>71</v>
      </c>
      <c r="C621" s="486" t="s">
        <v>226</v>
      </c>
      <c r="D621" s="486" t="s">
        <v>227</v>
      </c>
      <c r="E621" s="486" t="s">
        <v>69</v>
      </c>
      <c r="F621" s="486">
        <v>2012</v>
      </c>
      <c r="G621" s="486">
        <v>2012</v>
      </c>
      <c r="H621" s="486">
        <v>195</v>
      </c>
      <c r="I621" s="486">
        <v>0.1</v>
      </c>
      <c r="J621" s="486"/>
      <c r="K621" s="486"/>
      <c r="L621" s="486" t="s">
        <v>66</v>
      </c>
      <c r="M621" s="486">
        <v>48</v>
      </c>
      <c r="N621" s="486">
        <v>1</v>
      </c>
      <c r="O621" s="486">
        <v>1000</v>
      </c>
      <c r="P621" s="486">
        <v>25</v>
      </c>
      <c r="Q621" s="486">
        <v>24</v>
      </c>
      <c r="R621" s="486">
        <v>8.1300000000000008</v>
      </c>
      <c r="S621" s="486">
        <v>29.6</v>
      </c>
      <c r="T621" s="486">
        <v>8.69</v>
      </c>
      <c r="U621" s="486">
        <v>5.0999999999999996</v>
      </c>
      <c r="V621" s="486"/>
      <c r="W621" s="486">
        <v>-0.43</v>
      </c>
      <c r="X621" s="486">
        <v>1000</v>
      </c>
      <c r="Y621" s="486">
        <v>5.5</v>
      </c>
      <c r="Z621" s="486">
        <v>220</v>
      </c>
      <c r="AA621" s="486">
        <v>0.18</v>
      </c>
      <c r="AB621" s="486"/>
      <c r="AC621" s="486"/>
      <c r="AD621" s="486"/>
      <c r="AE621" s="486"/>
      <c r="AF621" s="486"/>
      <c r="AG621" s="486"/>
      <c r="AH621" s="486"/>
      <c r="AI621" s="486">
        <v>1000</v>
      </c>
      <c r="AJ621" s="486">
        <v>3</v>
      </c>
      <c r="AK621" s="486">
        <v>-0.7</v>
      </c>
      <c r="AL621" s="486">
        <v>10.27</v>
      </c>
      <c r="AM621" s="486">
        <v>1324</v>
      </c>
      <c r="AN621" s="486">
        <v>982</v>
      </c>
      <c r="AO621" s="486">
        <v>40</v>
      </c>
      <c r="AP621" s="486">
        <v>16</v>
      </c>
      <c r="AQ621" s="486">
        <v>1.3</v>
      </c>
      <c r="AR621" s="486">
        <v>243.4</v>
      </c>
      <c r="AS621" s="486">
        <v>1.1679999999999999</v>
      </c>
      <c r="AT621" s="486"/>
      <c r="AU621" s="486"/>
      <c r="AV621" s="486"/>
      <c r="AW621" s="486"/>
      <c r="AX621" s="486"/>
      <c r="AY621" s="486"/>
      <c r="AZ621" s="486"/>
      <c r="BA621" s="486"/>
      <c r="BB621" s="486"/>
      <c r="BC621" s="486"/>
      <c r="BD621" s="486"/>
      <c r="BE621" s="486"/>
      <c r="BF621" s="486"/>
      <c r="BG621" s="486"/>
      <c r="BH621" s="486"/>
      <c r="BI621" s="486"/>
      <c r="BJ621" s="486"/>
      <c r="BK621" s="486"/>
      <c r="BL621" s="486"/>
    </row>
    <row r="622" spans="1:64">
      <c r="A622" s="486" t="s">
        <v>574</v>
      </c>
      <c r="B622" s="486" t="s">
        <v>71</v>
      </c>
      <c r="C622" s="486" t="s">
        <v>228</v>
      </c>
      <c r="D622" s="486" t="s">
        <v>229</v>
      </c>
      <c r="E622" s="486" t="s">
        <v>453</v>
      </c>
      <c r="F622" s="486">
        <v>2011</v>
      </c>
      <c r="G622" s="486"/>
      <c r="H622" s="486">
        <v>200</v>
      </c>
      <c r="I622" s="486">
        <v>0.1</v>
      </c>
      <c r="J622" s="486"/>
      <c r="K622" s="486"/>
      <c r="L622" s="486" t="s">
        <v>66</v>
      </c>
      <c r="M622" s="486">
        <v>48</v>
      </c>
      <c r="N622" s="486">
        <v>1</v>
      </c>
      <c r="O622" s="486">
        <v>1000</v>
      </c>
      <c r="P622" s="486">
        <v>25</v>
      </c>
      <c r="Q622" s="486">
        <v>24.1</v>
      </c>
      <c r="R622" s="486">
        <v>8.3000000000000007</v>
      </c>
      <c r="S622" s="486">
        <v>29.8</v>
      </c>
      <c r="T622" s="486">
        <v>8.8699999999999992</v>
      </c>
      <c r="U622" s="486">
        <v>5.3</v>
      </c>
      <c r="V622" s="486"/>
      <c r="W622" s="486">
        <v>-0.43</v>
      </c>
      <c r="X622" s="486">
        <v>1000</v>
      </c>
      <c r="Y622" s="486">
        <v>5.5</v>
      </c>
      <c r="Z622" s="486">
        <v>220</v>
      </c>
      <c r="AA622" s="486">
        <v>0.26700000000000002</v>
      </c>
      <c r="AB622" s="486"/>
      <c r="AC622" s="486"/>
      <c r="AD622" s="486"/>
      <c r="AE622" s="486"/>
      <c r="AF622" s="486"/>
      <c r="AG622" s="486"/>
      <c r="AH622" s="486"/>
      <c r="AI622" s="486">
        <v>1000</v>
      </c>
      <c r="AJ622" s="486">
        <v>3</v>
      </c>
      <c r="AK622" s="486">
        <v>-0.7</v>
      </c>
      <c r="AL622" s="486"/>
      <c r="AM622" s="486">
        <v>1324</v>
      </c>
      <c r="AN622" s="486">
        <v>984</v>
      </c>
      <c r="AO622" s="486">
        <v>40</v>
      </c>
      <c r="AP622" s="486">
        <v>15.3</v>
      </c>
      <c r="AQ622" s="486">
        <v>1.3</v>
      </c>
      <c r="AR622" s="486">
        <v>243.4</v>
      </c>
      <c r="AS622" s="486">
        <v>1.1679999999999999</v>
      </c>
      <c r="AT622" s="486"/>
      <c r="AU622" s="486"/>
      <c r="AV622" s="486"/>
      <c r="AW622" s="486"/>
      <c r="AX622" s="486"/>
      <c r="AY622" s="486"/>
      <c r="AZ622" s="486"/>
      <c r="BA622" s="486"/>
      <c r="BB622" s="486"/>
      <c r="BC622" s="486"/>
      <c r="BD622" s="486"/>
      <c r="BE622" s="486"/>
      <c r="BF622" s="486"/>
      <c r="BG622" s="486"/>
      <c r="BH622" s="486"/>
      <c r="BI622" s="486"/>
      <c r="BJ622" s="486"/>
      <c r="BK622" s="486"/>
      <c r="BL622" s="486"/>
    </row>
    <row r="623" spans="1:64">
      <c r="A623" s="486" t="s">
        <v>574</v>
      </c>
      <c r="B623" s="486" t="s">
        <v>71</v>
      </c>
      <c r="C623" s="486" t="s">
        <v>230</v>
      </c>
      <c r="D623" s="486" t="s">
        <v>231</v>
      </c>
      <c r="E623" s="486" t="s">
        <v>67</v>
      </c>
      <c r="F623" s="486">
        <v>2011</v>
      </c>
      <c r="G623" s="486">
        <v>2012</v>
      </c>
      <c r="H623" s="486">
        <v>200</v>
      </c>
      <c r="I623" s="486">
        <v>0.1</v>
      </c>
      <c r="J623" s="486"/>
      <c r="K623" s="486"/>
      <c r="L623" s="486" t="s">
        <v>66</v>
      </c>
      <c r="M623" s="486">
        <v>60</v>
      </c>
      <c r="N623" s="486">
        <v>1</v>
      </c>
      <c r="O623" s="486">
        <v>1000</v>
      </c>
      <c r="P623" s="486">
        <v>25</v>
      </c>
      <c r="Q623" s="486">
        <v>28.9</v>
      </c>
      <c r="R623" s="486">
        <v>6.93</v>
      </c>
      <c r="S623" s="486">
        <v>36.200000000000003</v>
      </c>
      <c r="T623" s="486">
        <v>7.67</v>
      </c>
      <c r="U623" s="486">
        <v>6.1</v>
      </c>
      <c r="V623" s="486"/>
      <c r="W623" s="486">
        <v>-0.42</v>
      </c>
      <c r="X623" s="486">
        <v>800</v>
      </c>
      <c r="Y623" s="486">
        <v>5.5</v>
      </c>
      <c r="Z623" s="486">
        <v>200</v>
      </c>
      <c r="AA623" s="486">
        <v>0.4</v>
      </c>
      <c r="AB623" s="486"/>
      <c r="AC623" s="486"/>
      <c r="AD623" s="486"/>
      <c r="AE623" s="486"/>
      <c r="AF623" s="486"/>
      <c r="AG623" s="486"/>
      <c r="AH623" s="486"/>
      <c r="AI623" s="486">
        <v>1000</v>
      </c>
      <c r="AJ623" s="486">
        <v>5</v>
      </c>
      <c r="AK623" s="486">
        <v>-0.7</v>
      </c>
      <c r="AL623" s="486">
        <v>9.1999999999999993</v>
      </c>
      <c r="AM623" s="486">
        <v>1638</v>
      </c>
      <c r="AN623" s="486">
        <v>982</v>
      </c>
      <c r="AO623" s="486">
        <v>40</v>
      </c>
      <c r="AP623" s="486">
        <v>19.2</v>
      </c>
      <c r="AQ623" s="486">
        <v>1.609</v>
      </c>
      <c r="AR623" s="486">
        <v>243.4</v>
      </c>
      <c r="AS623" s="486">
        <v>1.46</v>
      </c>
      <c r="AT623" s="486"/>
      <c r="AU623" s="486"/>
      <c r="AV623" s="486"/>
      <c r="AW623" s="486"/>
      <c r="AX623" s="486"/>
      <c r="AY623" s="486"/>
      <c r="AZ623" s="486"/>
      <c r="BA623" s="486"/>
      <c r="BB623" s="486"/>
      <c r="BC623" s="486"/>
      <c r="BD623" s="486"/>
      <c r="BE623" s="486"/>
      <c r="BF623" s="486"/>
      <c r="BG623" s="486"/>
      <c r="BH623" s="486"/>
      <c r="BI623" s="486"/>
      <c r="BJ623" s="486"/>
      <c r="BK623" s="486"/>
      <c r="BL623" s="486"/>
    </row>
    <row r="624" spans="1:64">
      <c r="A624" s="486" t="s">
        <v>574</v>
      </c>
      <c r="B624" s="486" t="s">
        <v>71</v>
      </c>
      <c r="C624" s="486" t="s">
        <v>232</v>
      </c>
      <c r="D624" s="486" t="s">
        <v>233</v>
      </c>
      <c r="E624" s="486" t="s">
        <v>69</v>
      </c>
      <c r="F624" s="486">
        <v>2012</v>
      </c>
      <c r="G624" s="486">
        <v>2012</v>
      </c>
      <c r="H624" s="486">
        <v>200</v>
      </c>
      <c r="I624" s="486">
        <v>0.1</v>
      </c>
      <c r="J624" s="486"/>
      <c r="K624" s="486"/>
      <c r="L624" s="486" t="s">
        <v>66</v>
      </c>
      <c r="M624" s="486">
        <v>48</v>
      </c>
      <c r="N624" s="486">
        <v>1</v>
      </c>
      <c r="O624" s="486">
        <v>1000</v>
      </c>
      <c r="P624" s="486">
        <v>25</v>
      </c>
      <c r="Q624" s="486">
        <v>24.1</v>
      </c>
      <c r="R624" s="486">
        <v>8.3000000000000007</v>
      </c>
      <c r="S624" s="486">
        <v>29.8</v>
      </c>
      <c r="T624" s="486">
        <v>8.8699999999999992</v>
      </c>
      <c r="U624" s="486">
        <v>5.3</v>
      </c>
      <c r="V624" s="486"/>
      <c r="W624" s="486">
        <v>-0.43</v>
      </c>
      <c r="X624" s="486">
        <v>1000</v>
      </c>
      <c r="Y624" s="486">
        <v>5.5</v>
      </c>
      <c r="Z624" s="486">
        <v>220</v>
      </c>
      <c r="AA624" s="486">
        <v>0.18</v>
      </c>
      <c r="AB624" s="486"/>
      <c r="AC624" s="486"/>
      <c r="AD624" s="486"/>
      <c r="AE624" s="486"/>
      <c r="AF624" s="486"/>
      <c r="AG624" s="486"/>
      <c r="AH624" s="486"/>
      <c r="AI624" s="486">
        <v>1000</v>
      </c>
      <c r="AJ624" s="486">
        <v>3</v>
      </c>
      <c r="AK624" s="486">
        <v>-0.7</v>
      </c>
      <c r="AL624" s="486">
        <v>10.49</v>
      </c>
      <c r="AM624" s="486">
        <v>1324</v>
      </c>
      <c r="AN624" s="486">
        <v>982</v>
      </c>
      <c r="AO624" s="486">
        <v>40</v>
      </c>
      <c r="AP624" s="486">
        <v>16</v>
      </c>
      <c r="AQ624" s="486">
        <v>1.3</v>
      </c>
      <c r="AR624" s="486">
        <v>243.4</v>
      </c>
      <c r="AS624" s="486">
        <v>1.1679999999999999</v>
      </c>
      <c r="AT624" s="486"/>
      <c r="AU624" s="486"/>
      <c r="AV624" s="486"/>
      <c r="AW624" s="486"/>
      <c r="AX624" s="486"/>
      <c r="AY624" s="486"/>
      <c r="AZ624" s="486"/>
      <c r="BA624" s="486"/>
      <c r="BB624" s="486"/>
      <c r="BC624" s="486"/>
      <c r="BD624" s="486"/>
      <c r="BE624" s="486"/>
      <c r="BF624" s="486"/>
      <c r="BG624" s="486"/>
      <c r="BH624" s="486"/>
      <c r="BI624" s="486"/>
      <c r="BJ624" s="486"/>
      <c r="BK624" s="486"/>
      <c r="BL624" s="486"/>
    </row>
    <row r="625" spans="1:64">
      <c r="A625" s="486" t="s">
        <v>574</v>
      </c>
      <c r="B625" s="486" t="s">
        <v>71</v>
      </c>
      <c r="C625" s="486" t="s">
        <v>234</v>
      </c>
      <c r="D625" s="486" t="s">
        <v>235</v>
      </c>
      <c r="E625" s="486" t="s">
        <v>453</v>
      </c>
      <c r="F625" s="486">
        <v>2011</v>
      </c>
      <c r="G625" s="486"/>
      <c r="H625" s="486">
        <v>205</v>
      </c>
      <c r="I625" s="486">
        <v>0.1</v>
      </c>
      <c r="J625" s="486"/>
      <c r="K625" s="486"/>
      <c r="L625" s="486" t="s">
        <v>66</v>
      </c>
      <c r="M625" s="486">
        <v>48</v>
      </c>
      <c r="N625" s="486">
        <v>1</v>
      </c>
      <c r="O625" s="486">
        <v>1000</v>
      </c>
      <c r="P625" s="486">
        <v>25</v>
      </c>
      <c r="Q625" s="486">
        <v>24.2</v>
      </c>
      <c r="R625" s="486">
        <v>8.4700000000000006</v>
      </c>
      <c r="S625" s="486">
        <v>29.9</v>
      </c>
      <c r="T625" s="486">
        <v>9.0299999999999994</v>
      </c>
      <c r="U625" s="486">
        <v>5.4</v>
      </c>
      <c r="V625" s="486"/>
      <c r="W625" s="486">
        <v>-0.43</v>
      </c>
      <c r="X625" s="486">
        <v>1000</v>
      </c>
      <c r="Y625" s="486">
        <v>5.5</v>
      </c>
      <c r="Z625" s="486">
        <v>220</v>
      </c>
      <c r="AA625" s="486">
        <v>0.26</v>
      </c>
      <c r="AB625" s="486"/>
      <c r="AC625" s="486"/>
      <c r="AD625" s="486"/>
      <c r="AE625" s="486"/>
      <c r="AF625" s="486"/>
      <c r="AG625" s="486"/>
      <c r="AH625" s="486"/>
      <c r="AI625" s="486">
        <v>1000</v>
      </c>
      <c r="AJ625" s="486">
        <v>3</v>
      </c>
      <c r="AK625" s="486">
        <v>-0.7</v>
      </c>
      <c r="AL625" s="486"/>
      <c r="AM625" s="486">
        <v>1324</v>
      </c>
      <c r="AN625" s="486">
        <v>984</v>
      </c>
      <c r="AO625" s="486">
        <v>40</v>
      </c>
      <c r="AP625" s="486">
        <v>15.3</v>
      </c>
      <c r="AQ625" s="486">
        <v>1.3</v>
      </c>
      <c r="AR625" s="486">
        <v>243.4</v>
      </c>
      <c r="AS625" s="486">
        <v>1.1679999999999999</v>
      </c>
      <c r="AT625" s="486"/>
      <c r="AU625" s="486"/>
      <c r="AV625" s="486"/>
      <c r="AW625" s="486"/>
      <c r="AX625" s="486"/>
      <c r="AY625" s="486"/>
      <c r="AZ625" s="486"/>
      <c r="BA625" s="486"/>
      <c r="BB625" s="486"/>
      <c r="BC625" s="486"/>
      <c r="BD625" s="486"/>
      <c r="BE625" s="486"/>
      <c r="BF625" s="486"/>
      <c r="BG625" s="486"/>
      <c r="BH625" s="486"/>
      <c r="BI625" s="486"/>
      <c r="BJ625" s="486"/>
      <c r="BK625" s="486"/>
      <c r="BL625" s="486"/>
    </row>
    <row r="626" spans="1:64">
      <c r="A626" s="486" t="s">
        <v>574</v>
      </c>
      <c r="B626" s="486" t="s">
        <v>71</v>
      </c>
      <c r="C626" s="486" t="s">
        <v>236</v>
      </c>
      <c r="D626" s="486" t="s">
        <v>237</v>
      </c>
      <c r="E626" s="486" t="s">
        <v>67</v>
      </c>
      <c r="F626" s="486">
        <v>2011</v>
      </c>
      <c r="G626" s="486">
        <v>2012</v>
      </c>
      <c r="H626" s="486">
        <v>205</v>
      </c>
      <c r="I626" s="486">
        <v>0.1</v>
      </c>
      <c r="J626" s="486"/>
      <c r="K626" s="486"/>
      <c r="L626" s="486" t="s">
        <v>66</v>
      </c>
      <c r="M626" s="486">
        <v>60</v>
      </c>
      <c r="N626" s="486">
        <v>1</v>
      </c>
      <c r="O626" s="486">
        <v>1000</v>
      </c>
      <c r="P626" s="486">
        <v>25</v>
      </c>
      <c r="Q626" s="486">
        <v>28.9</v>
      </c>
      <c r="R626" s="486">
        <v>7.09</v>
      </c>
      <c r="S626" s="486">
        <v>36.200000000000003</v>
      </c>
      <c r="T626" s="486">
        <v>7.78</v>
      </c>
      <c r="U626" s="486">
        <v>6.2</v>
      </c>
      <c r="V626" s="486"/>
      <c r="W626" s="486">
        <v>-0.42</v>
      </c>
      <c r="X626" s="486">
        <v>1000</v>
      </c>
      <c r="Y626" s="486">
        <v>5.5</v>
      </c>
      <c r="Z626" s="486">
        <v>200</v>
      </c>
      <c r="AA626" s="486">
        <v>0.37</v>
      </c>
      <c r="AB626" s="486"/>
      <c r="AC626" s="486"/>
      <c r="AD626" s="486"/>
      <c r="AE626" s="486"/>
      <c r="AF626" s="486"/>
      <c r="AG626" s="486"/>
      <c r="AH626" s="486"/>
      <c r="AI626" s="486">
        <v>1000</v>
      </c>
      <c r="AJ626" s="486">
        <v>5</v>
      </c>
      <c r="AK626" s="486">
        <v>-0.7</v>
      </c>
      <c r="AL626" s="486">
        <v>3.92</v>
      </c>
      <c r="AM626" s="486">
        <v>1638</v>
      </c>
      <c r="AN626" s="486">
        <v>982</v>
      </c>
      <c r="AO626" s="486">
        <v>40</v>
      </c>
      <c r="AP626" s="486">
        <v>19.2</v>
      </c>
      <c r="AQ626" s="486">
        <v>1.609</v>
      </c>
      <c r="AR626" s="486">
        <v>243.4</v>
      </c>
      <c r="AS626" s="486">
        <v>1.46</v>
      </c>
      <c r="AT626" s="486"/>
      <c r="AU626" s="486"/>
      <c r="AV626" s="486"/>
      <c r="AW626" s="486"/>
      <c r="AX626" s="486"/>
      <c r="AY626" s="486"/>
      <c r="AZ626" s="486"/>
      <c r="BA626" s="486"/>
      <c r="BB626" s="486"/>
      <c r="BC626" s="486"/>
      <c r="BD626" s="486"/>
      <c r="BE626" s="486"/>
      <c r="BF626" s="486"/>
      <c r="BG626" s="486"/>
      <c r="BH626" s="486"/>
      <c r="BI626" s="486"/>
      <c r="BJ626" s="486"/>
      <c r="BK626" s="486"/>
      <c r="BL626" s="486"/>
    </row>
    <row r="627" spans="1:64">
      <c r="A627" s="486" t="s">
        <v>574</v>
      </c>
      <c r="B627" s="486" t="s">
        <v>71</v>
      </c>
      <c r="C627" s="486" t="s">
        <v>238</v>
      </c>
      <c r="D627" s="486" t="s">
        <v>239</v>
      </c>
      <c r="E627" s="486" t="s">
        <v>69</v>
      </c>
      <c r="F627" s="486">
        <v>2012</v>
      </c>
      <c r="G627" s="486">
        <v>2012</v>
      </c>
      <c r="H627" s="486">
        <v>205</v>
      </c>
      <c r="I627" s="486">
        <v>0.1</v>
      </c>
      <c r="J627" s="486"/>
      <c r="K627" s="486"/>
      <c r="L627" s="486" t="s">
        <v>66</v>
      </c>
      <c r="M627" s="486">
        <v>48</v>
      </c>
      <c r="N627" s="486">
        <v>1</v>
      </c>
      <c r="O627" s="486">
        <v>1000</v>
      </c>
      <c r="P627" s="486">
        <v>25</v>
      </c>
      <c r="Q627" s="486">
        <v>24.2</v>
      </c>
      <c r="R627" s="486">
        <v>8.4700000000000006</v>
      </c>
      <c r="S627" s="486">
        <v>29.9</v>
      </c>
      <c r="T627" s="486">
        <v>9.0299999999999994</v>
      </c>
      <c r="U627" s="486">
        <v>5.4</v>
      </c>
      <c r="V627" s="486"/>
      <c r="W627" s="486">
        <v>-0.43</v>
      </c>
      <c r="X627" s="486">
        <v>1000</v>
      </c>
      <c r="Y627" s="486">
        <v>5.5</v>
      </c>
      <c r="Z627" s="486">
        <v>220</v>
      </c>
      <c r="AA627" s="486">
        <v>0.17</v>
      </c>
      <c r="AB627" s="486"/>
      <c r="AC627" s="486"/>
      <c r="AD627" s="486"/>
      <c r="AE627" s="486"/>
      <c r="AF627" s="486"/>
      <c r="AG627" s="486"/>
      <c r="AH627" s="486"/>
      <c r="AI627" s="486">
        <v>1000</v>
      </c>
      <c r="AJ627" s="486">
        <v>3</v>
      </c>
      <c r="AK627" s="486">
        <v>-0.7</v>
      </c>
      <c r="AL627" s="486">
        <v>10.84</v>
      </c>
      <c r="AM627" s="486">
        <v>1324</v>
      </c>
      <c r="AN627" s="486">
        <v>982</v>
      </c>
      <c r="AO627" s="486">
        <v>40</v>
      </c>
      <c r="AP627" s="486">
        <v>16</v>
      </c>
      <c r="AQ627" s="486">
        <v>1.3</v>
      </c>
      <c r="AR627" s="486">
        <v>243.4</v>
      </c>
      <c r="AS627" s="486">
        <v>1.1679999999999999</v>
      </c>
      <c r="AT627" s="486"/>
      <c r="AU627" s="486"/>
      <c r="AV627" s="486"/>
      <c r="AW627" s="486"/>
      <c r="AX627" s="486"/>
      <c r="AY627" s="486"/>
      <c r="AZ627" s="486"/>
      <c r="BA627" s="486"/>
      <c r="BB627" s="486"/>
      <c r="BC627" s="486"/>
      <c r="BD627" s="486"/>
      <c r="BE627" s="486"/>
      <c r="BF627" s="486"/>
      <c r="BG627" s="486"/>
      <c r="BH627" s="486"/>
      <c r="BI627" s="486"/>
      <c r="BJ627" s="486"/>
      <c r="BK627" s="486"/>
      <c r="BL627" s="486"/>
    </row>
    <row r="628" spans="1:64">
      <c r="A628" s="486" t="s">
        <v>574</v>
      </c>
      <c r="B628" s="486" t="s">
        <v>71</v>
      </c>
      <c r="C628" s="486" t="s">
        <v>240</v>
      </c>
      <c r="D628" s="486" t="s">
        <v>241</v>
      </c>
      <c r="E628" s="486" t="s">
        <v>67</v>
      </c>
      <c r="F628" s="486">
        <v>2010</v>
      </c>
      <c r="G628" s="486">
        <v>2012</v>
      </c>
      <c r="H628" s="486">
        <v>210</v>
      </c>
      <c r="I628" s="486">
        <v>0.1</v>
      </c>
      <c r="J628" s="486"/>
      <c r="K628" s="486"/>
      <c r="L628" s="486" t="s">
        <v>66</v>
      </c>
      <c r="M628" s="486">
        <v>60</v>
      </c>
      <c r="N628" s="486">
        <v>1</v>
      </c>
      <c r="O628" s="486">
        <v>1000</v>
      </c>
      <c r="P628" s="486">
        <v>25</v>
      </c>
      <c r="Q628" s="486">
        <v>29</v>
      </c>
      <c r="R628" s="486">
        <v>7.25</v>
      </c>
      <c r="S628" s="486">
        <v>36.4</v>
      </c>
      <c r="T628" s="486">
        <v>7.89</v>
      </c>
      <c r="U628" s="486">
        <v>5.0999999999999996</v>
      </c>
      <c r="V628" s="486"/>
      <c r="W628" s="486">
        <v>-0.43</v>
      </c>
      <c r="X628" s="486">
        <v>900</v>
      </c>
      <c r="Y628" s="486">
        <v>5.5</v>
      </c>
      <c r="Z628" s="486">
        <v>220</v>
      </c>
      <c r="AA628" s="486">
        <v>0.36</v>
      </c>
      <c r="AB628" s="486"/>
      <c r="AC628" s="486"/>
      <c r="AD628" s="486"/>
      <c r="AE628" s="486"/>
      <c r="AF628" s="486"/>
      <c r="AG628" s="486"/>
      <c r="AH628" s="486"/>
      <c r="AI628" s="486">
        <v>1000</v>
      </c>
      <c r="AJ628" s="486">
        <v>3</v>
      </c>
      <c r="AK628" s="486">
        <v>-0.7</v>
      </c>
      <c r="AL628" s="486">
        <v>3.92</v>
      </c>
      <c r="AM628" s="486">
        <v>1638</v>
      </c>
      <c r="AN628" s="486">
        <v>982</v>
      </c>
      <c r="AO628" s="486">
        <v>40</v>
      </c>
      <c r="AP628" s="486">
        <v>19.2</v>
      </c>
      <c r="AQ628" s="486">
        <v>1.609</v>
      </c>
      <c r="AR628" s="486">
        <v>243.4</v>
      </c>
      <c r="AS628" s="486">
        <v>1.46</v>
      </c>
      <c r="AT628" s="486"/>
      <c r="AU628" s="486"/>
      <c r="AV628" s="486"/>
      <c r="AW628" s="486"/>
      <c r="AX628" s="486"/>
      <c r="AY628" s="486"/>
      <c r="AZ628" s="486"/>
      <c r="BA628" s="486"/>
      <c r="BB628" s="486"/>
      <c r="BC628" s="486"/>
      <c r="BD628" s="486"/>
      <c r="BE628" s="486"/>
      <c r="BF628" s="486"/>
      <c r="BG628" s="486"/>
      <c r="BH628" s="486"/>
      <c r="BI628" s="486"/>
      <c r="BJ628" s="486"/>
      <c r="BK628" s="486"/>
      <c r="BL628" s="486"/>
    </row>
    <row r="629" spans="1:64">
      <c r="A629" s="486" t="s">
        <v>574</v>
      </c>
      <c r="B629" s="486" t="s">
        <v>71</v>
      </c>
      <c r="C629" s="486" t="s">
        <v>242</v>
      </c>
      <c r="D629" s="486" t="s">
        <v>243</v>
      </c>
      <c r="E629" s="486" t="s">
        <v>453</v>
      </c>
      <c r="F629" s="486">
        <v>2011</v>
      </c>
      <c r="G629" s="486"/>
      <c r="H629" s="486">
        <v>210</v>
      </c>
      <c r="I629" s="486">
        <v>0.1</v>
      </c>
      <c r="J629" s="486"/>
      <c r="K629" s="486"/>
      <c r="L629" s="486" t="s">
        <v>66</v>
      </c>
      <c r="M629" s="486">
        <v>48</v>
      </c>
      <c r="N629" s="486">
        <v>1</v>
      </c>
      <c r="O629" s="486">
        <v>1000</v>
      </c>
      <c r="P629" s="486">
        <v>25</v>
      </c>
      <c r="Q629" s="486">
        <v>24.3</v>
      </c>
      <c r="R629" s="486">
        <v>8.6300000000000008</v>
      </c>
      <c r="S629" s="486">
        <v>30</v>
      </c>
      <c r="T629" s="486">
        <v>9.19</v>
      </c>
      <c r="U629" s="486">
        <v>5.0999999999999996</v>
      </c>
      <c r="V629" s="486"/>
      <c r="W629" s="486">
        <v>-0.43</v>
      </c>
      <c r="X629" s="486">
        <v>1000</v>
      </c>
      <c r="Y629" s="486">
        <v>5.5</v>
      </c>
      <c r="Z629" s="486">
        <v>220</v>
      </c>
      <c r="AA629" s="486">
        <v>0.255</v>
      </c>
      <c r="AB629" s="486"/>
      <c r="AC629" s="486"/>
      <c r="AD629" s="486"/>
      <c r="AE629" s="486"/>
      <c r="AF629" s="486"/>
      <c r="AG629" s="486"/>
      <c r="AH629" s="486"/>
      <c r="AI629" s="486">
        <v>1000</v>
      </c>
      <c r="AJ629" s="486">
        <v>3</v>
      </c>
      <c r="AK629" s="486">
        <v>-0.7</v>
      </c>
      <c r="AL629" s="486"/>
      <c r="AM629" s="486">
        <v>1324</v>
      </c>
      <c r="AN629" s="486">
        <v>984</v>
      </c>
      <c r="AO629" s="486">
        <v>40</v>
      </c>
      <c r="AP629" s="486">
        <v>15.3</v>
      </c>
      <c r="AQ629" s="486">
        <v>1.3</v>
      </c>
      <c r="AR629" s="486">
        <v>243.4</v>
      </c>
      <c r="AS629" s="486">
        <v>1.1679999999999999</v>
      </c>
      <c r="AT629" s="486"/>
      <c r="AU629" s="486"/>
      <c r="AV629" s="486"/>
      <c r="AW629" s="486"/>
      <c r="AX629" s="486"/>
      <c r="AY629" s="486"/>
      <c r="AZ629" s="486"/>
      <c r="BA629" s="486"/>
      <c r="BB629" s="486"/>
      <c r="BC629" s="486"/>
      <c r="BD629" s="486"/>
      <c r="BE629" s="486"/>
      <c r="BF629" s="486"/>
      <c r="BG629" s="486"/>
      <c r="BH629" s="486"/>
      <c r="BI629" s="486"/>
      <c r="BJ629" s="486"/>
      <c r="BK629" s="486"/>
      <c r="BL629" s="486"/>
    </row>
    <row r="630" spans="1:64">
      <c r="A630" s="486" t="s">
        <v>574</v>
      </c>
      <c r="B630" s="486" t="s">
        <v>71</v>
      </c>
      <c r="C630" s="486" t="s">
        <v>244</v>
      </c>
      <c r="D630" s="486" t="s">
        <v>245</v>
      </c>
      <c r="E630" s="486" t="s">
        <v>67</v>
      </c>
      <c r="F630" s="486">
        <v>2011</v>
      </c>
      <c r="G630" s="486">
        <v>2012</v>
      </c>
      <c r="H630" s="486">
        <v>210</v>
      </c>
      <c r="I630" s="486">
        <v>0.1</v>
      </c>
      <c r="J630" s="486"/>
      <c r="K630" s="486"/>
      <c r="L630" s="486" t="s">
        <v>66</v>
      </c>
      <c r="M630" s="486">
        <v>60</v>
      </c>
      <c r="N630" s="486">
        <v>1</v>
      </c>
      <c r="O630" s="486">
        <v>1000</v>
      </c>
      <c r="P630" s="486">
        <v>25</v>
      </c>
      <c r="Q630" s="486">
        <v>29</v>
      </c>
      <c r="R630" s="486">
        <v>7.25</v>
      </c>
      <c r="S630" s="486">
        <v>36.4</v>
      </c>
      <c r="T630" s="486">
        <v>7.89</v>
      </c>
      <c r="U630" s="486">
        <v>6.3</v>
      </c>
      <c r="V630" s="486"/>
      <c r="W630" s="486">
        <v>-0.42</v>
      </c>
      <c r="X630" s="486">
        <v>900</v>
      </c>
      <c r="Y630" s="486">
        <v>5.5</v>
      </c>
      <c r="Z630" s="486">
        <v>220</v>
      </c>
      <c r="AA630" s="486">
        <v>0.36</v>
      </c>
      <c r="AB630" s="486"/>
      <c r="AC630" s="486"/>
      <c r="AD630" s="486"/>
      <c r="AE630" s="486"/>
      <c r="AF630" s="486"/>
      <c r="AG630" s="486"/>
      <c r="AH630" s="486"/>
      <c r="AI630" s="486">
        <v>1000</v>
      </c>
      <c r="AJ630" s="486">
        <v>5</v>
      </c>
      <c r="AK630" s="486">
        <v>-0.7</v>
      </c>
      <c r="AL630" s="486">
        <v>3.92</v>
      </c>
      <c r="AM630" s="486">
        <v>1638</v>
      </c>
      <c r="AN630" s="486">
        <v>982</v>
      </c>
      <c r="AO630" s="486">
        <v>40</v>
      </c>
      <c r="AP630" s="486">
        <v>19.2</v>
      </c>
      <c r="AQ630" s="486">
        <v>1.609</v>
      </c>
      <c r="AR630" s="486">
        <v>243.4</v>
      </c>
      <c r="AS630" s="486">
        <v>1.46</v>
      </c>
      <c r="AT630" s="486"/>
      <c r="AU630" s="486"/>
      <c r="AV630" s="486"/>
      <c r="AW630" s="486"/>
      <c r="AX630" s="486"/>
      <c r="AY630" s="486"/>
      <c r="AZ630" s="486"/>
      <c r="BA630" s="486"/>
      <c r="BB630" s="486"/>
      <c r="BC630" s="486"/>
      <c r="BD630" s="486"/>
      <c r="BE630" s="486"/>
      <c r="BF630" s="486"/>
      <c r="BG630" s="486"/>
      <c r="BH630" s="486"/>
      <c r="BI630" s="486"/>
      <c r="BJ630" s="486"/>
      <c r="BK630" s="486"/>
      <c r="BL630" s="486"/>
    </row>
    <row r="631" spans="1:64">
      <c r="A631" s="486" t="s">
        <v>574</v>
      </c>
      <c r="B631" s="486" t="s">
        <v>71</v>
      </c>
      <c r="C631" s="486" t="s">
        <v>246</v>
      </c>
      <c r="D631" s="486" t="s">
        <v>247</v>
      </c>
      <c r="E631" s="486" t="s">
        <v>69</v>
      </c>
      <c r="F631" s="486">
        <v>2012</v>
      </c>
      <c r="G631" s="486">
        <v>2012</v>
      </c>
      <c r="H631" s="486">
        <v>210</v>
      </c>
      <c r="I631" s="486">
        <v>0.1</v>
      </c>
      <c r="J631" s="486"/>
      <c r="K631" s="486"/>
      <c r="L631" s="486" t="s">
        <v>66</v>
      </c>
      <c r="M631" s="486">
        <v>48</v>
      </c>
      <c r="N631" s="486">
        <v>1</v>
      </c>
      <c r="O631" s="486">
        <v>1000</v>
      </c>
      <c r="P631" s="486">
        <v>25</v>
      </c>
      <c r="Q631" s="486">
        <v>24.3</v>
      </c>
      <c r="R631" s="486">
        <v>8.6300000000000008</v>
      </c>
      <c r="S631" s="486">
        <v>30</v>
      </c>
      <c r="T631" s="486">
        <v>9.19</v>
      </c>
      <c r="U631" s="486">
        <v>5.0999999999999996</v>
      </c>
      <c r="V631" s="486"/>
      <c r="W631" s="486">
        <v>-0.43</v>
      </c>
      <c r="X631" s="486">
        <v>1000</v>
      </c>
      <c r="Y631" s="486">
        <v>5.5</v>
      </c>
      <c r="Z631" s="486">
        <v>220</v>
      </c>
      <c r="AA631" s="486">
        <v>0.17</v>
      </c>
      <c r="AB631" s="486"/>
      <c r="AC631" s="486"/>
      <c r="AD631" s="486"/>
      <c r="AE631" s="486"/>
      <c r="AF631" s="486"/>
      <c r="AG631" s="486"/>
      <c r="AH631" s="486"/>
      <c r="AI631" s="486">
        <v>1000</v>
      </c>
      <c r="AJ631" s="486">
        <v>3</v>
      </c>
      <c r="AK631" s="486">
        <v>-0.7</v>
      </c>
      <c r="AL631" s="486">
        <v>10.84</v>
      </c>
      <c r="AM631" s="486">
        <v>1324</v>
      </c>
      <c r="AN631" s="486">
        <v>982</v>
      </c>
      <c r="AO631" s="486">
        <v>40</v>
      </c>
      <c r="AP631" s="486">
        <v>16</v>
      </c>
      <c r="AQ631" s="486">
        <v>1.3</v>
      </c>
      <c r="AR631" s="486">
        <v>243.4</v>
      </c>
      <c r="AS631" s="486">
        <v>1.1679999999999999</v>
      </c>
      <c r="AT631" s="486"/>
      <c r="AU631" s="486"/>
      <c r="AV631" s="486"/>
      <c r="AW631" s="486"/>
      <c r="AX631" s="486"/>
      <c r="AY631" s="486"/>
      <c r="AZ631" s="486"/>
      <c r="BA631" s="486"/>
      <c r="BB631" s="486"/>
      <c r="BC631" s="486"/>
      <c r="BD631" s="486"/>
      <c r="BE631" s="486"/>
      <c r="BF631" s="486"/>
      <c r="BG631" s="486"/>
      <c r="BH631" s="486"/>
      <c r="BI631" s="486"/>
      <c r="BJ631" s="486"/>
      <c r="BK631" s="486"/>
      <c r="BL631" s="486"/>
    </row>
    <row r="632" spans="1:64">
      <c r="A632" s="486" t="s">
        <v>574</v>
      </c>
      <c r="B632" s="486" t="s">
        <v>71</v>
      </c>
      <c r="C632" s="486" t="s">
        <v>490</v>
      </c>
      <c r="D632" s="486" t="s">
        <v>491</v>
      </c>
      <c r="E632" s="486" t="s">
        <v>453</v>
      </c>
      <c r="F632" s="486">
        <v>2013</v>
      </c>
      <c r="G632" s="486"/>
      <c r="H632" s="486">
        <v>210</v>
      </c>
      <c r="I632" s="486">
        <v>0.1</v>
      </c>
      <c r="J632" s="486"/>
      <c r="K632" s="486"/>
      <c r="L632" s="486" t="s">
        <v>66</v>
      </c>
      <c r="M632" s="486">
        <v>50</v>
      </c>
      <c r="N632" s="486">
        <v>1</v>
      </c>
      <c r="O632" s="486">
        <v>1000</v>
      </c>
      <c r="P632" s="486">
        <v>25</v>
      </c>
      <c r="Q632" s="486">
        <v>25.1</v>
      </c>
      <c r="R632" s="486">
        <v>8.35</v>
      </c>
      <c r="S632" s="486">
        <v>31.1</v>
      </c>
      <c r="T632" s="486">
        <v>8.92</v>
      </c>
      <c r="U632" s="486">
        <v>5.82</v>
      </c>
      <c r="V632" s="486">
        <v>-115</v>
      </c>
      <c r="W632" s="486">
        <v>-0.4</v>
      </c>
      <c r="X632" s="486"/>
      <c r="Y632" s="486"/>
      <c r="Z632" s="486"/>
      <c r="AA632" s="486">
        <v>0.28499999999999998</v>
      </c>
      <c r="AB632" s="486"/>
      <c r="AC632" s="486"/>
      <c r="AD632" s="486"/>
      <c r="AE632" s="486"/>
      <c r="AF632" s="486"/>
      <c r="AG632" s="486"/>
      <c r="AH632" s="486"/>
      <c r="AI632" s="486">
        <v>1000</v>
      </c>
      <c r="AJ632" s="486">
        <v>3</v>
      </c>
      <c r="AK632" s="486">
        <v>-0.7</v>
      </c>
      <c r="AL632" s="486"/>
      <c r="AM632" s="486">
        <v>1638</v>
      </c>
      <c r="AN632" s="486">
        <v>826</v>
      </c>
      <c r="AO632" s="486">
        <v>40</v>
      </c>
      <c r="AP632" s="486">
        <v>16.2</v>
      </c>
      <c r="AQ632" s="486">
        <v>1.3529880000000001</v>
      </c>
      <c r="AR632" s="486">
        <v>238.9</v>
      </c>
      <c r="AS632" s="486">
        <v>1.1950000000000001</v>
      </c>
      <c r="AT632" s="486"/>
      <c r="AU632" s="486"/>
      <c r="AV632" s="486"/>
      <c r="AW632" s="486"/>
      <c r="AX632" s="486"/>
      <c r="AY632" s="486"/>
      <c r="AZ632" s="486"/>
      <c r="BA632" s="486"/>
      <c r="BB632" s="486"/>
      <c r="BC632" s="486"/>
      <c r="BD632" s="486"/>
      <c r="BE632" s="486"/>
      <c r="BF632" s="486"/>
      <c r="BG632" s="486"/>
      <c r="BH632" s="486"/>
      <c r="BI632" s="486"/>
      <c r="BJ632" s="486"/>
      <c r="BK632" s="486"/>
      <c r="BL632" s="486"/>
    </row>
    <row r="633" spans="1:64">
      <c r="A633" s="486" t="s">
        <v>574</v>
      </c>
      <c r="B633" s="486" t="s">
        <v>71</v>
      </c>
      <c r="C633" s="486" t="s">
        <v>248</v>
      </c>
      <c r="D633" s="486" t="s">
        <v>249</v>
      </c>
      <c r="E633" s="486" t="s">
        <v>67</v>
      </c>
      <c r="F633" s="486">
        <v>2010</v>
      </c>
      <c r="G633" s="486">
        <v>2012</v>
      </c>
      <c r="H633" s="486">
        <v>215</v>
      </c>
      <c r="I633" s="486">
        <v>0.1</v>
      </c>
      <c r="J633" s="486"/>
      <c r="K633" s="486"/>
      <c r="L633" s="486" t="s">
        <v>66</v>
      </c>
      <c r="M633" s="486">
        <v>60</v>
      </c>
      <c r="N633" s="486">
        <v>1</v>
      </c>
      <c r="O633" s="486">
        <v>1000</v>
      </c>
      <c r="P633" s="486">
        <v>25</v>
      </c>
      <c r="Q633" s="486">
        <v>29</v>
      </c>
      <c r="R633" s="486">
        <v>7.4</v>
      </c>
      <c r="S633" s="486">
        <v>36.5</v>
      </c>
      <c r="T633" s="486">
        <v>8.01</v>
      </c>
      <c r="U633" s="486">
        <v>5.2</v>
      </c>
      <c r="V633" s="486"/>
      <c r="W633" s="486">
        <v>-0.43</v>
      </c>
      <c r="X633" s="486">
        <v>2100</v>
      </c>
      <c r="Y633" s="486">
        <v>4.2</v>
      </c>
      <c r="Z633" s="486">
        <v>240</v>
      </c>
      <c r="AA633" s="486">
        <v>0.35</v>
      </c>
      <c r="AB633" s="486"/>
      <c r="AC633" s="486"/>
      <c r="AD633" s="486"/>
      <c r="AE633" s="486"/>
      <c r="AF633" s="486"/>
      <c r="AG633" s="486"/>
      <c r="AH633" s="486"/>
      <c r="AI633" s="486">
        <v>1000</v>
      </c>
      <c r="AJ633" s="486">
        <v>3</v>
      </c>
      <c r="AK633" s="486">
        <v>-0.7</v>
      </c>
      <c r="AL633" s="486">
        <v>3.92</v>
      </c>
      <c r="AM633" s="486">
        <v>1638</v>
      </c>
      <c r="AN633" s="486">
        <v>982</v>
      </c>
      <c r="AO633" s="486">
        <v>40</v>
      </c>
      <c r="AP633" s="486">
        <v>19.2</v>
      </c>
      <c r="AQ633" s="486">
        <v>1.609</v>
      </c>
      <c r="AR633" s="486">
        <v>243.4</v>
      </c>
      <c r="AS633" s="486">
        <v>1.46</v>
      </c>
      <c r="AT633" s="486"/>
      <c r="AU633" s="486"/>
      <c r="AV633" s="486"/>
      <c r="AW633" s="486"/>
      <c r="AX633" s="486"/>
      <c r="AY633" s="486"/>
      <c r="AZ633" s="486"/>
      <c r="BA633" s="486"/>
      <c r="BB633" s="486"/>
      <c r="BC633" s="486"/>
      <c r="BD633" s="486"/>
      <c r="BE633" s="486"/>
      <c r="BF633" s="486"/>
      <c r="BG633" s="486"/>
      <c r="BH633" s="486"/>
      <c r="BI633" s="486"/>
      <c r="BJ633" s="486"/>
      <c r="BK633" s="486"/>
      <c r="BL633" s="486"/>
    </row>
    <row r="634" spans="1:64">
      <c r="A634" s="486" t="s">
        <v>574</v>
      </c>
      <c r="B634" s="486" t="s">
        <v>71</v>
      </c>
      <c r="C634" s="486" t="s">
        <v>250</v>
      </c>
      <c r="D634" s="486" t="s">
        <v>251</v>
      </c>
      <c r="E634" s="486" t="s">
        <v>67</v>
      </c>
      <c r="F634" s="486">
        <v>2011</v>
      </c>
      <c r="G634" s="486">
        <v>2012</v>
      </c>
      <c r="H634" s="486">
        <v>215</v>
      </c>
      <c r="I634" s="486">
        <v>0.1</v>
      </c>
      <c r="J634" s="486"/>
      <c r="K634" s="486"/>
      <c r="L634" s="486" t="s">
        <v>66</v>
      </c>
      <c r="M634" s="486">
        <v>60</v>
      </c>
      <c r="N634" s="486">
        <v>1</v>
      </c>
      <c r="O634" s="486">
        <v>1000</v>
      </c>
      <c r="P634" s="486">
        <v>25</v>
      </c>
      <c r="Q634" s="486">
        <v>29</v>
      </c>
      <c r="R634" s="486">
        <v>7.4</v>
      </c>
      <c r="S634" s="486">
        <v>36.5</v>
      </c>
      <c r="T634" s="486">
        <v>8.01</v>
      </c>
      <c r="U634" s="486">
        <v>6.4</v>
      </c>
      <c r="V634" s="486"/>
      <c r="W634" s="486">
        <v>-0.42</v>
      </c>
      <c r="X634" s="486">
        <v>1000</v>
      </c>
      <c r="Y634" s="486">
        <v>5.5</v>
      </c>
      <c r="Z634" s="486">
        <v>240</v>
      </c>
      <c r="AA634" s="486">
        <v>0.35</v>
      </c>
      <c r="AB634" s="486"/>
      <c r="AC634" s="486"/>
      <c r="AD634" s="486"/>
      <c r="AE634" s="486"/>
      <c r="AF634" s="486"/>
      <c r="AG634" s="486"/>
      <c r="AH634" s="486"/>
      <c r="AI634" s="486">
        <v>1000</v>
      </c>
      <c r="AJ634" s="486">
        <v>5</v>
      </c>
      <c r="AK634" s="486">
        <v>-0.7</v>
      </c>
      <c r="AL634" s="486">
        <v>3.92</v>
      </c>
      <c r="AM634" s="486">
        <v>1638</v>
      </c>
      <c r="AN634" s="486">
        <v>982</v>
      </c>
      <c r="AO634" s="486">
        <v>40</v>
      </c>
      <c r="AP634" s="486">
        <v>19.2</v>
      </c>
      <c r="AQ634" s="486">
        <v>1.609</v>
      </c>
      <c r="AR634" s="486">
        <v>243.4</v>
      </c>
      <c r="AS634" s="486">
        <v>1.46</v>
      </c>
      <c r="AT634" s="486"/>
      <c r="AU634" s="486"/>
      <c r="AV634" s="486"/>
      <c r="AW634" s="486"/>
      <c r="AX634" s="486"/>
      <c r="AY634" s="486"/>
      <c r="AZ634" s="486"/>
      <c r="BA634" s="486"/>
      <c r="BB634" s="486"/>
      <c r="BC634" s="486"/>
      <c r="BD634" s="486"/>
      <c r="BE634" s="486"/>
      <c r="BF634" s="486"/>
      <c r="BG634" s="486"/>
      <c r="BH634" s="486"/>
      <c r="BI634" s="486"/>
      <c r="BJ634" s="486"/>
      <c r="BK634" s="486"/>
      <c r="BL634" s="486"/>
    </row>
    <row r="635" spans="1:64">
      <c r="A635" s="486" t="s">
        <v>574</v>
      </c>
      <c r="B635" s="486" t="s">
        <v>71</v>
      </c>
      <c r="C635" s="486" t="s">
        <v>252</v>
      </c>
      <c r="D635" s="486" t="s">
        <v>253</v>
      </c>
      <c r="E635" s="486" t="s">
        <v>69</v>
      </c>
      <c r="F635" s="486">
        <v>2012</v>
      </c>
      <c r="G635" s="486">
        <v>2012</v>
      </c>
      <c r="H635" s="486">
        <v>215</v>
      </c>
      <c r="I635" s="486">
        <v>0.1</v>
      </c>
      <c r="J635" s="486"/>
      <c r="K635" s="486"/>
      <c r="L635" s="486" t="s">
        <v>66</v>
      </c>
      <c r="M635" s="486">
        <v>48</v>
      </c>
      <c r="N635" s="486">
        <v>1</v>
      </c>
      <c r="O635" s="486">
        <v>1000</v>
      </c>
      <c r="P635" s="486">
        <v>25</v>
      </c>
      <c r="Q635" s="486">
        <v>24.5</v>
      </c>
      <c r="R635" s="486">
        <v>8.7799999999999994</v>
      </c>
      <c r="S635" s="486">
        <v>30.2</v>
      </c>
      <c r="T635" s="486">
        <v>9.35</v>
      </c>
      <c r="U635" s="486">
        <v>5.6</v>
      </c>
      <c r="V635" s="486"/>
      <c r="W635" s="486">
        <v>-0.43</v>
      </c>
      <c r="X635" s="486">
        <v>1000</v>
      </c>
      <c r="Y635" s="486">
        <v>5.5</v>
      </c>
      <c r="Z635" s="486">
        <v>220</v>
      </c>
      <c r="AA635" s="486">
        <v>0.16500000000000001</v>
      </c>
      <c r="AB635" s="486"/>
      <c r="AC635" s="486"/>
      <c r="AD635" s="486"/>
      <c r="AE635" s="486"/>
      <c r="AF635" s="486"/>
      <c r="AG635" s="486"/>
      <c r="AH635" s="486"/>
      <c r="AI635" s="486">
        <v>1000</v>
      </c>
      <c r="AJ635" s="486">
        <v>3</v>
      </c>
      <c r="AK635" s="486">
        <v>-0.7</v>
      </c>
      <c r="AL635" s="486">
        <v>10.84</v>
      </c>
      <c r="AM635" s="486">
        <v>1324</v>
      </c>
      <c r="AN635" s="486">
        <v>982</v>
      </c>
      <c r="AO635" s="486">
        <v>40</v>
      </c>
      <c r="AP635" s="486">
        <v>16</v>
      </c>
      <c r="AQ635" s="486">
        <v>1.3</v>
      </c>
      <c r="AR635" s="486">
        <v>243.4</v>
      </c>
      <c r="AS635" s="486">
        <v>1.1679999999999999</v>
      </c>
      <c r="AT635" s="486"/>
      <c r="AU635" s="486"/>
      <c r="AV635" s="486"/>
      <c r="AW635" s="486"/>
      <c r="AX635" s="486"/>
      <c r="AY635" s="486"/>
      <c r="AZ635" s="486"/>
      <c r="BA635" s="486"/>
      <c r="BB635" s="486"/>
      <c r="BC635" s="486"/>
      <c r="BD635" s="486"/>
      <c r="BE635" s="486"/>
      <c r="BF635" s="486"/>
      <c r="BG635" s="486"/>
      <c r="BH635" s="486"/>
      <c r="BI635" s="486"/>
      <c r="BJ635" s="486"/>
      <c r="BK635" s="486"/>
      <c r="BL635" s="486"/>
    </row>
    <row r="636" spans="1:64">
      <c r="A636" s="486" t="s">
        <v>574</v>
      </c>
      <c r="B636" s="486" t="s">
        <v>71</v>
      </c>
      <c r="C636" s="486" t="s">
        <v>492</v>
      </c>
      <c r="D636" s="486" t="s">
        <v>493</v>
      </c>
      <c r="E636" s="486" t="s">
        <v>453</v>
      </c>
      <c r="F636" s="486">
        <v>2013</v>
      </c>
      <c r="G636" s="486"/>
      <c r="H636" s="486">
        <v>215</v>
      </c>
      <c r="I636" s="486">
        <v>0.1</v>
      </c>
      <c r="J636" s="486"/>
      <c r="K636" s="486"/>
      <c r="L636" s="486" t="s">
        <v>66</v>
      </c>
      <c r="M636" s="486">
        <v>50</v>
      </c>
      <c r="N636" s="486">
        <v>1</v>
      </c>
      <c r="O636" s="486">
        <v>1000</v>
      </c>
      <c r="P636" s="486">
        <v>25</v>
      </c>
      <c r="Q636" s="486">
        <v>25.3</v>
      </c>
      <c r="R636" s="486">
        <v>8.51</v>
      </c>
      <c r="S636" s="486">
        <v>31.2</v>
      </c>
      <c r="T636" s="486">
        <v>9.07</v>
      </c>
      <c r="U636" s="486">
        <v>5.92</v>
      </c>
      <c r="V636" s="486">
        <v>-115</v>
      </c>
      <c r="W636" s="486">
        <v>-0.4</v>
      </c>
      <c r="X636" s="486"/>
      <c r="Y636" s="486"/>
      <c r="Z636" s="486"/>
      <c r="AA636" s="486">
        <v>0.27500000000000002</v>
      </c>
      <c r="AB636" s="486"/>
      <c r="AC636" s="486"/>
      <c r="AD636" s="486"/>
      <c r="AE636" s="486"/>
      <c r="AF636" s="486"/>
      <c r="AG636" s="486"/>
      <c r="AH636" s="486"/>
      <c r="AI636" s="486">
        <v>1000</v>
      </c>
      <c r="AJ636" s="486">
        <v>3</v>
      </c>
      <c r="AK636" s="486">
        <v>-0.7</v>
      </c>
      <c r="AL636" s="486"/>
      <c r="AM636" s="486">
        <v>1638</v>
      </c>
      <c r="AN636" s="486">
        <v>826</v>
      </c>
      <c r="AO636" s="486">
        <v>40</v>
      </c>
      <c r="AP636" s="486">
        <v>16.2</v>
      </c>
      <c r="AQ636" s="486">
        <v>1.3529880000000001</v>
      </c>
      <c r="AR636" s="486">
        <v>238.9</v>
      </c>
      <c r="AS636" s="486">
        <v>1.1950000000000001</v>
      </c>
      <c r="AT636" s="486"/>
      <c r="AU636" s="486"/>
      <c r="AV636" s="486"/>
      <c r="AW636" s="486"/>
      <c r="AX636" s="486"/>
      <c r="AY636" s="486"/>
      <c r="AZ636" s="486"/>
      <c r="BA636" s="486"/>
      <c r="BB636" s="486"/>
      <c r="BC636" s="486"/>
      <c r="BD636" s="486"/>
      <c r="BE636" s="486"/>
      <c r="BF636" s="486"/>
      <c r="BG636" s="486"/>
      <c r="BH636" s="486"/>
      <c r="BI636" s="486"/>
      <c r="BJ636" s="486"/>
      <c r="BK636" s="486"/>
      <c r="BL636" s="486"/>
    </row>
    <row r="637" spans="1:64">
      <c r="A637" s="486" t="s">
        <v>574</v>
      </c>
      <c r="B637" s="486" t="s">
        <v>71</v>
      </c>
      <c r="C637" s="486" t="s">
        <v>254</v>
      </c>
      <c r="D637" s="486" t="s">
        <v>255</v>
      </c>
      <c r="E637" s="486" t="s">
        <v>67</v>
      </c>
      <c r="F637" s="486">
        <v>2010</v>
      </c>
      <c r="G637" s="486">
        <v>2012</v>
      </c>
      <c r="H637" s="486">
        <v>220</v>
      </c>
      <c r="I637" s="486">
        <v>0.1</v>
      </c>
      <c r="J637" s="486"/>
      <c r="K637" s="486"/>
      <c r="L637" s="486" t="s">
        <v>66</v>
      </c>
      <c r="M637" s="486">
        <v>60</v>
      </c>
      <c r="N637" s="486">
        <v>1</v>
      </c>
      <c r="O637" s="486">
        <v>1000</v>
      </c>
      <c r="P637" s="486">
        <v>25</v>
      </c>
      <c r="Q637" s="486">
        <v>29.2</v>
      </c>
      <c r="R637" s="486">
        <v>7.53</v>
      </c>
      <c r="S637" s="486">
        <v>36.6</v>
      </c>
      <c r="T637" s="486">
        <v>8.09</v>
      </c>
      <c r="U637" s="486">
        <v>5.3</v>
      </c>
      <c r="V637" s="486"/>
      <c r="W637" s="486">
        <v>-0.43</v>
      </c>
      <c r="X637" s="486">
        <v>2100</v>
      </c>
      <c r="Y637" s="486">
        <v>4.2</v>
      </c>
      <c r="Z637" s="486">
        <v>250</v>
      </c>
      <c r="AA637" s="486">
        <v>0.3</v>
      </c>
      <c r="AB637" s="486"/>
      <c r="AC637" s="486"/>
      <c r="AD637" s="486"/>
      <c r="AE637" s="486"/>
      <c r="AF637" s="486"/>
      <c r="AG637" s="486"/>
      <c r="AH637" s="486"/>
      <c r="AI637" s="486">
        <v>1000</v>
      </c>
      <c r="AJ637" s="486">
        <v>3</v>
      </c>
      <c r="AK637" s="486">
        <v>-0.7</v>
      </c>
      <c r="AL637" s="486">
        <v>3.92</v>
      </c>
      <c r="AM637" s="486">
        <v>1638</v>
      </c>
      <c r="AN637" s="486">
        <v>982</v>
      </c>
      <c r="AO637" s="486">
        <v>40</v>
      </c>
      <c r="AP637" s="486">
        <v>19.2</v>
      </c>
      <c r="AQ637" s="486">
        <v>1.609</v>
      </c>
      <c r="AR637" s="486">
        <v>243.4</v>
      </c>
      <c r="AS637" s="486">
        <v>1.46</v>
      </c>
      <c r="AT637" s="486"/>
      <c r="AU637" s="486"/>
      <c r="AV637" s="486"/>
      <c r="AW637" s="486"/>
      <c r="AX637" s="486"/>
      <c r="AY637" s="486"/>
      <c r="AZ637" s="486"/>
      <c r="BA637" s="486"/>
      <c r="BB637" s="486"/>
      <c r="BC637" s="486"/>
      <c r="BD637" s="486"/>
      <c r="BE637" s="486"/>
      <c r="BF637" s="486"/>
      <c r="BG637" s="486"/>
      <c r="BH637" s="486"/>
      <c r="BI637" s="486"/>
      <c r="BJ637" s="486"/>
      <c r="BK637" s="486"/>
      <c r="BL637" s="486"/>
    </row>
    <row r="638" spans="1:64">
      <c r="A638" s="486" t="s">
        <v>574</v>
      </c>
      <c r="B638" s="486" t="s">
        <v>71</v>
      </c>
      <c r="C638" s="486" t="s">
        <v>256</v>
      </c>
      <c r="D638" s="486" t="s">
        <v>257</v>
      </c>
      <c r="E638" s="486" t="s">
        <v>67</v>
      </c>
      <c r="F638" s="486">
        <v>2011</v>
      </c>
      <c r="G638" s="486">
        <v>2012</v>
      </c>
      <c r="H638" s="486">
        <v>220</v>
      </c>
      <c r="I638" s="486">
        <v>0.1</v>
      </c>
      <c r="J638" s="486"/>
      <c r="K638" s="486"/>
      <c r="L638" s="486" t="s">
        <v>66</v>
      </c>
      <c r="M638" s="486">
        <v>60</v>
      </c>
      <c r="N638" s="486">
        <v>1</v>
      </c>
      <c r="O638" s="486">
        <v>1000</v>
      </c>
      <c r="P638" s="486">
        <v>25</v>
      </c>
      <c r="Q638" s="486">
        <v>29.2</v>
      </c>
      <c r="R638" s="486">
        <v>7.53</v>
      </c>
      <c r="S638" s="486">
        <v>36.6</v>
      </c>
      <c r="T638" s="486">
        <v>8.09</v>
      </c>
      <c r="U638" s="486">
        <v>6.5</v>
      </c>
      <c r="V638" s="486"/>
      <c r="W638" s="486">
        <v>-0.42</v>
      </c>
      <c r="X638" s="486">
        <v>1000</v>
      </c>
      <c r="Y638" s="486">
        <v>5.5</v>
      </c>
      <c r="Z638" s="486">
        <v>250</v>
      </c>
      <c r="AA638" s="486">
        <v>0.3</v>
      </c>
      <c r="AB638" s="486"/>
      <c r="AC638" s="486"/>
      <c r="AD638" s="486"/>
      <c r="AE638" s="486"/>
      <c r="AF638" s="486"/>
      <c r="AG638" s="486"/>
      <c r="AH638" s="486"/>
      <c r="AI638" s="486">
        <v>1000</v>
      </c>
      <c r="AJ638" s="486">
        <v>5</v>
      </c>
      <c r="AK638" s="486">
        <v>-0.7</v>
      </c>
      <c r="AL638" s="486">
        <v>3.92</v>
      </c>
      <c r="AM638" s="486">
        <v>1638</v>
      </c>
      <c r="AN638" s="486">
        <v>982</v>
      </c>
      <c r="AO638" s="486">
        <v>40</v>
      </c>
      <c r="AP638" s="486">
        <v>19.2</v>
      </c>
      <c r="AQ638" s="486">
        <v>1.609</v>
      </c>
      <c r="AR638" s="486">
        <v>243.4</v>
      </c>
      <c r="AS638" s="486">
        <v>1.46</v>
      </c>
      <c r="AT638" s="486"/>
      <c r="AU638" s="486"/>
      <c r="AV638" s="486"/>
      <c r="AW638" s="486"/>
      <c r="AX638" s="486"/>
      <c r="AY638" s="486"/>
      <c r="AZ638" s="486"/>
      <c r="BA638" s="486"/>
      <c r="BB638" s="486"/>
      <c r="BC638" s="486"/>
      <c r="BD638" s="486"/>
      <c r="BE638" s="486"/>
      <c r="BF638" s="486"/>
      <c r="BG638" s="486"/>
      <c r="BH638" s="486"/>
      <c r="BI638" s="486"/>
      <c r="BJ638" s="486"/>
      <c r="BK638" s="486"/>
      <c r="BL638" s="486"/>
    </row>
    <row r="639" spans="1:64">
      <c r="A639" s="486" t="s">
        <v>574</v>
      </c>
      <c r="B639" s="486" t="s">
        <v>71</v>
      </c>
      <c r="C639" s="486" t="s">
        <v>258</v>
      </c>
      <c r="D639" s="486" t="s">
        <v>259</v>
      </c>
      <c r="E639" s="486" t="s">
        <v>69</v>
      </c>
      <c r="F639" s="486">
        <v>2012</v>
      </c>
      <c r="G639" s="486">
        <v>2012</v>
      </c>
      <c r="H639" s="486">
        <v>220</v>
      </c>
      <c r="I639" s="486">
        <v>0.1</v>
      </c>
      <c r="J639" s="486"/>
      <c r="K639" s="486"/>
      <c r="L639" s="486" t="s">
        <v>66</v>
      </c>
      <c r="M639" s="486">
        <v>60</v>
      </c>
      <c r="N639" s="486">
        <v>2</v>
      </c>
      <c r="O639" s="486">
        <v>1000</v>
      </c>
      <c r="P639" s="486">
        <v>25</v>
      </c>
      <c r="Q639" s="486">
        <v>29.2</v>
      </c>
      <c r="R639" s="486">
        <v>7.53</v>
      </c>
      <c r="S639" s="486">
        <v>36.6</v>
      </c>
      <c r="T639" s="486">
        <v>8.09</v>
      </c>
      <c r="U639" s="486">
        <v>5.3</v>
      </c>
      <c r="V639" s="486"/>
      <c r="W639" s="486">
        <v>-0.43</v>
      </c>
      <c r="X639" s="486">
        <v>2100</v>
      </c>
      <c r="Y639" s="486">
        <v>4.2</v>
      </c>
      <c r="Z639" s="486">
        <v>250</v>
      </c>
      <c r="AA639" s="486">
        <v>0.3</v>
      </c>
      <c r="AB639" s="486"/>
      <c r="AC639" s="486"/>
      <c r="AD639" s="486"/>
      <c r="AE639" s="486"/>
      <c r="AF639" s="486"/>
      <c r="AG639" s="486"/>
      <c r="AH639" s="486"/>
      <c r="AI639" s="486">
        <v>1000</v>
      </c>
      <c r="AJ639" s="486">
        <v>3</v>
      </c>
      <c r="AK639" s="486">
        <v>-0.7</v>
      </c>
      <c r="AL639" s="486">
        <v>3.92</v>
      </c>
      <c r="AM639" s="486">
        <v>1638</v>
      </c>
      <c r="AN639" s="486">
        <v>982</v>
      </c>
      <c r="AO639" s="486">
        <v>40</v>
      </c>
      <c r="AP639" s="486">
        <v>19.2</v>
      </c>
      <c r="AQ639" s="486">
        <v>1.609</v>
      </c>
      <c r="AR639" s="486">
        <v>121.7</v>
      </c>
      <c r="AS639" s="486">
        <v>1.46</v>
      </c>
      <c r="AT639" s="486"/>
      <c r="AU639" s="486"/>
      <c r="AV639" s="486"/>
      <c r="AW639" s="486"/>
      <c r="AX639" s="486"/>
      <c r="AY639" s="486"/>
      <c r="AZ639" s="486"/>
      <c r="BA639" s="486"/>
      <c r="BB639" s="486"/>
      <c r="BC639" s="486"/>
      <c r="BD639" s="486"/>
      <c r="BE639" s="486"/>
      <c r="BF639" s="486"/>
      <c r="BG639" s="486"/>
      <c r="BH639" s="486"/>
      <c r="BI639" s="486"/>
      <c r="BJ639" s="486"/>
      <c r="BK639" s="486"/>
      <c r="BL639" s="486"/>
    </row>
    <row r="640" spans="1:64">
      <c r="A640" s="486" t="s">
        <v>574</v>
      </c>
      <c r="B640" s="486" t="s">
        <v>71</v>
      </c>
      <c r="C640" s="486" t="s">
        <v>494</v>
      </c>
      <c r="D640" s="486" t="s">
        <v>495</v>
      </c>
      <c r="E640" s="486" t="s">
        <v>453</v>
      </c>
      <c r="F640" s="486">
        <v>2013</v>
      </c>
      <c r="G640" s="486"/>
      <c r="H640" s="486">
        <v>220</v>
      </c>
      <c r="I640" s="486">
        <v>0.1</v>
      </c>
      <c r="J640" s="486"/>
      <c r="K640" s="486"/>
      <c r="L640" s="486" t="s">
        <v>66</v>
      </c>
      <c r="M640" s="486">
        <v>50</v>
      </c>
      <c r="N640" s="486">
        <v>1</v>
      </c>
      <c r="O640" s="486">
        <v>1000</v>
      </c>
      <c r="P640" s="486">
        <v>25</v>
      </c>
      <c r="Q640" s="486">
        <v>25.5</v>
      </c>
      <c r="R640" s="486">
        <v>8.64</v>
      </c>
      <c r="S640" s="486">
        <v>31.4</v>
      </c>
      <c r="T640" s="486">
        <v>9.2100000000000009</v>
      </c>
      <c r="U640" s="486">
        <v>6.01</v>
      </c>
      <c r="V640" s="486">
        <v>-116</v>
      </c>
      <c r="W640" s="486">
        <v>-0.4</v>
      </c>
      <c r="X640" s="486"/>
      <c r="Y640" s="486"/>
      <c r="Z640" s="486"/>
      <c r="AA640" s="486">
        <v>0.27</v>
      </c>
      <c r="AB640" s="486"/>
      <c r="AC640" s="486"/>
      <c r="AD640" s="486"/>
      <c r="AE640" s="486"/>
      <c r="AF640" s="486"/>
      <c r="AG640" s="486"/>
      <c r="AH640" s="486"/>
      <c r="AI640" s="486">
        <v>1000</v>
      </c>
      <c r="AJ640" s="486">
        <v>3</v>
      </c>
      <c r="AK640" s="486">
        <v>-0.7</v>
      </c>
      <c r="AL640" s="486"/>
      <c r="AM640" s="486">
        <v>1638</v>
      </c>
      <c r="AN640" s="486">
        <v>826</v>
      </c>
      <c r="AO640" s="486">
        <v>40</v>
      </c>
      <c r="AP640" s="486">
        <v>16.2</v>
      </c>
      <c r="AQ640" s="486">
        <v>1.3529880000000001</v>
      </c>
      <c r="AR640" s="486">
        <v>238.9</v>
      </c>
      <c r="AS640" s="486">
        <v>1.1950000000000001</v>
      </c>
      <c r="AT640" s="486"/>
      <c r="AU640" s="486"/>
      <c r="AV640" s="486"/>
      <c r="AW640" s="486"/>
      <c r="AX640" s="486"/>
      <c r="AY640" s="486"/>
      <c r="AZ640" s="486"/>
      <c r="BA640" s="486"/>
      <c r="BB640" s="486"/>
      <c r="BC640" s="486"/>
      <c r="BD640" s="486"/>
      <c r="BE640" s="486"/>
      <c r="BF640" s="486"/>
      <c r="BG640" s="486"/>
      <c r="BH640" s="486"/>
      <c r="BI640" s="486"/>
      <c r="BJ640" s="486"/>
      <c r="BK640" s="486"/>
      <c r="BL640" s="486"/>
    </row>
    <row r="641" spans="1:64">
      <c r="A641" s="486" t="s">
        <v>574</v>
      </c>
      <c r="B641" s="486" t="s">
        <v>71</v>
      </c>
      <c r="C641" s="486" t="s">
        <v>260</v>
      </c>
      <c r="D641" s="486" t="s">
        <v>261</v>
      </c>
      <c r="E641" s="486" t="s">
        <v>67</v>
      </c>
      <c r="F641" s="486">
        <v>2010</v>
      </c>
      <c r="G641" s="486">
        <v>2012</v>
      </c>
      <c r="H641" s="486">
        <v>225</v>
      </c>
      <c r="I641" s="486">
        <v>0.1</v>
      </c>
      <c r="J641" s="486"/>
      <c r="K641" s="486"/>
      <c r="L641" s="486" t="s">
        <v>66</v>
      </c>
      <c r="M641" s="486">
        <v>60</v>
      </c>
      <c r="N641" s="486">
        <v>1</v>
      </c>
      <c r="O641" s="486">
        <v>1000</v>
      </c>
      <c r="P641" s="486">
        <v>25</v>
      </c>
      <c r="Q641" s="486">
        <v>29.4</v>
      </c>
      <c r="R641" s="486">
        <v>7.65</v>
      </c>
      <c r="S641" s="486">
        <v>36.700000000000003</v>
      </c>
      <c r="T641" s="486">
        <v>8.19</v>
      </c>
      <c r="U641" s="486">
        <v>5.3</v>
      </c>
      <c r="V641" s="486"/>
      <c r="W641" s="486">
        <v>-0.43</v>
      </c>
      <c r="X641" s="486">
        <v>2100</v>
      </c>
      <c r="Y641" s="486">
        <v>4.2</v>
      </c>
      <c r="Z641" s="486">
        <v>250</v>
      </c>
      <c r="AA641" s="486">
        <v>0.27</v>
      </c>
      <c r="AB641" s="486"/>
      <c r="AC641" s="486"/>
      <c r="AD641" s="486"/>
      <c r="AE641" s="486"/>
      <c r="AF641" s="486"/>
      <c r="AG641" s="486"/>
      <c r="AH641" s="486"/>
      <c r="AI641" s="486">
        <v>1000</v>
      </c>
      <c r="AJ641" s="486">
        <v>3</v>
      </c>
      <c r="AK641" s="486">
        <v>-0.7</v>
      </c>
      <c r="AL641" s="486">
        <v>3.92</v>
      </c>
      <c r="AM641" s="486">
        <v>1638</v>
      </c>
      <c r="AN641" s="486">
        <v>982</v>
      </c>
      <c r="AO641" s="486">
        <v>40</v>
      </c>
      <c r="AP641" s="486">
        <v>19.2</v>
      </c>
      <c r="AQ641" s="486">
        <v>1.609</v>
      </c>
      <c r="AR641" s="486">
        <v>243.4</v>
      </c>
      <c r="AS641" s="486">
        <v>1.46</v>
      </c>
      <c r="AT641" s="486"/>
      <c r="AU641" s="486"/>
      <c r="AV641" s="486"/>
      <c r="AW641" s="486"/>
      <c r="AX641" s="486"/>
      <c r="AY641" s="486"/>
      <c r="AZ641" s="486"/>
      <c r="BA641" s="486"/>
      <c r="BB641" s="486"/>
      <c r="BC641" s="486"/>
      <c r="BD641" s="486"/>
      <c r="BE641" s="486"/>
      <c r="BF641" s="486"/>
      <c r="BG641" s="486"/>
      <c r="BH641" s="486"/>
      <c r="BI641" s="486"/>
      <c r="BJ641" s="486"/>
      <c r="BK641" s="486"/>
      <c r="BL641" s="486"/>
    </row>
    <row r="642" spans="1:64">
      <c r="A642" s="486" t="s">
        <v>574</v>
      </c>
      <c r="B642" s="486" t="s">
        <v>71</v>
      </c>
      <c r="C642" s="486" t="s">
        <v>262</v>
      </c>
      <c r="D642" s="486" t="s">
        <v>263</v>
      </c>
      <c r="E642" s="486" t="s">
        <v>67</v>
      </c>
      <c r="F642" s="486">
        <v>2011</v>
      </c>
      <c r="G642" s="486">
        <v>2012</v>
      </c>
      <c r="H642" s="486">
        <v>225</v>
      </c>
      <c r="I642" s="486">
        <v>0.1</v>
      </c>
      <c r="J642" s="486"/>
      <c r="K642" s="486"/>
      <c r="L642" s="486" t="s">
        <v>66</v>
      </c>
      <c r="M642" s="486">
        <v>60</v>
      </c>
      <c r="N642" s="486">
        <v>1</v>
      </c>
      <c r="O642" s="486">
        <v>1000</v>
      </c>
      <c r="P642" s="486">
        <v>25</v>
      </c>
      <c r="Q642" s="486">
        <v>29.4</v>
      </c>
      <c r="R642" s="486">
        <v>7.65</v>
      </c>
      <c r="S642" s="486">
        <v>36.700000000000003</v>
      </c>
      <c r="T642" s="486">
        <v>8.19</v>
      </c>
      <c r="U642" s="486">
        <v>6.6</v>
      </c>
      <c r="V642" s="486"/>
      <c r="W642" s="486">
        <v>-0.42</v>
      </c>
      <c r="X642" s="486">
        <v>1000</v>
      </c>
      <c r="Y642" s="486">
        <v>5.5</v>
      </c>
      <c r="Z642" s="486">
        <v>250</v>
      </c>
      <c r="AA642" s="486">
        <v>0.27</v>
      </c>
      <c r="AB642" s="486"/>
      <c r="AC642" s="486"/>
      <c r="AD642" s="486"/>
      <c r="AE642" s="486"/>
      <c r="AF642" s="486"/>
      <c r="AG642" s="486"/>
      <c r="AH642" s="486"/>
      <c r="AI642" s="486">
        <v>1000</v>
      </c>
      <c r="AJ642" s="486">
        <v>5</v>
      </c>
      <c r="AK642" s="486">
        <v>-0.7</v>
      </c>
      <c r="AL642" s="486">
        <v>3.92</v>
      </c>
      <c r="AM642" s="486">
        <v>1638</v>
      </c>
      <c r="AN642" s="486">
        <v>982</v>
      </c>
      <c r="AO642" s="486">
        <v>40</v>
      </c>
      <c r="AP642" s="486">
        <v>19.2</v>
      </c>
      <c r="AQ642" s="486">
        <v>1.609</v>
      </c>
      <c r="AR642" s="486">
        <v>243.4</v>
      </c>
      <c r="AS642" s="486">
        <v>1.46</v>
      </c>
      <c r="AT642" s="486"/>
      <c r="AU642" s="486"/>
      <c r="AV642" s="486"/>
      <c r="AW642" s="486"/>
      <c r="AX642" s="486"/>
      <c r="AY642" s="486"/>
      <c r="AZ642" s="486"/>
      <c r="BA642" s="486"/>
      <c r="BB642" s="486"/>
      <c r="BC642" s="486"/>
      <c r="BD642" s="486"/>
      <c r="BE642" s="486"/>
      <c r="BF642" s="486"/>
      <c r="BG642" s="486"/>
      <c r="BH642" s="486"/>
      <c r="BI642" s="486"/>
      <c r="BJ642" s="486"/>
      <c r="BK642" s="486"/>
      <c r="BL642" s="486"/>
    </row>
    <row r="643" spans="1:64">
      <c r="A643" s="486" t="s">
        <v>574</v>
      </c>
      <c r="B643" s="486" t="s">
        <v>71</v>
      </c>
      <c r="C643" s="486" t="s">
        <v>264</v>
      </c>
      <c r="D643" s="486" t="s">
        <v>265</v>
      </c>
      <c r="E643" s="486" t="s">
        <v>69</v>
      </c>
      <c r="F643" s="486">
        <v>2012</v>
      </c>
      <c r="G643" s="486">
        <v>2012</v>
      </c>
      <c r="H643" s="486">
        <v>225</v>
      </c>
      <c r="I643" s="486">
        <v>0.1</v>
      </c>
      <c r="J643" s="486"/>
      <c r="K643" s="486"/>
      <c r="L643" s="486" t="s">
        <v>66</v>
      </c>
      <c r="M643" s="486">
        <v>60</v>
      </c>
      <c r="N643" s="486">
        <v>2</v>
      </c>
      <c r="O643" s="486">
        <v>1000</v>
      </c>
      <c r="P643" s="486">
        <v>25</v>
      </c>
      <c r="Q643" s="486">
        <v>29.4</v>
      </c>
      <c r="R643" s="486">
        <v>7.65</v>
      </c>
      <c r="S643" s="486">
        <v>36.700000000000003</v>
      </c>
      <c r="T643" s="486">
        <v>8.19</v>
      </c>
      <c r="U643" s="486">
        <v>5.3</v>
      </c>
      <c r="V643" s="486"/>
      <c r="W643" s="486">
        <v>-0.43</v>
      </c>
      <c r="X643" s="486">
        <v>2100</v>
      </c>
      <c r="Y643" s="486">
        <v>4.2</v>
      </c>
      <c r="Z643" s="486">
        <v>250</v>
      </c>
      <c r="AA643" s="486">
        <v>0.27</v>
      </c>
      <c r="AB643" s="486"/>
      <c r="AC643" s="486"/>
      <c r="AD643" s="486"/>
      <c r="AE643" s="486"/>
      <c r="AF643" s="486"/>
      <c r="AG643" s="486"/>
      <c r="AH643" s="486"/>
      <c r="AI643" s="486">
        <v>1000</v>
      </c>
      <c r="AJ643" s="486">
        <v>3</v>
      </c>
      <c r="AK643" s="486">
        <v>-0.7</v>
      </c>
      <c r="AL643" s="486">
        <v>3.92</v>
      </c>
      <c r="AM643" s="486">
        <v>1638</v>
      </c>
      <c r="AN643" s="486">
        <v>982</v>
      </c>
      <c r="AO643" s="486">
        <v>40</v>
      </c>
      <c r="AP643" s="486">
        <v>19.2</v>
      </c>
      <c r="AQ643" s="486">
        <v>1.609</v>
      </c>
      <c r="AR643" s="486">
        <v>121.7</v>
      </c>
      <c r="AS643" s="486">
        <v>1.46</v>
      </c>
      <c r="AT643" s="486"/>
      <c r="AU643" s="486"/>
      <c r="AV643" s="486"/>
      <c r="AW643" s="486"/>
      <c r="AX643" s="486"/>
      <c r="AY643" s="486"/>
      <c r="AZ643" s="486"/>
      <c r="BA643" s="486"/>
      <c r="BB643" s="486"/>
      <c r="BC643" s="486"/>
      <c r="BD643" s="486"/>
      <c r="BE643" s="486"/>
      <c r="BF643" s="486"/>
      <c r="BG643" s="486"/>
      <c r="BH643" s="486"/>
      <c r="BI643" s="486"/>
      <c r="BJ643" s="486"/>
      <c r="BK643" s="486"/>
      <c r="BL643" s="486"/>
    </row>
    <row r="644" spans="1:64">
      <c r="A644" s="486" t="s">
        <v>574</v>
      </c>
      <c r="B644" s="486" t="s">
        <v>71</v>
      </c>
      <c r="C644" s="486" t="s">
        <v>496</v>
      </c>
      <c r="D644" s="486" t="s">
        <v>497</v>
      </c>
      <c r="E644" s="486" t="s">
        <v>453</v>
      </c>
      <c r="F644" s="486">
        <v>2013</v>
      </c>
      <c r="G644" s="486"/>
      <c r="H644" s="486">
        <v>225</v>
      </c>
      <c r="I644" s="486">
        <v>0.1</v>
      </c>
      <c r="J644" s="486"/>
      <c r="K644" s="486"/>
      <c r="L644" s="486" t="s">
        <v>66</v>
      </c>
      <c r="M644" s="486">
        <v>50</v>
      </c>
      <c r="N644" s="486">
        <v>1</v>
      </c>
      <c r="O644" s="486">
        <v>1000</v>
      </c>
      <c r="P644" s="486">
        <v>25</v>
      </c>
      <c r="Q644" s="486">
        <v>25.7</v>
      </c>
      <c r="R644" s="486">
        <v>8.75</v>
      </c>
      <c r="S644" s="486">
        <v>31.6</v>
      </c>
      <c r="T644" s="486">
        <v>9.32</v>
      </c>
      <c r="U644" s="486">
        <v>6.08</v>
      </c>
      <c r="V644" s="486">
        <v>-117</v>
      </c>
      <c r="W644" s="486">
        <v>-0.4</v>
      </c>
      <c r="X644" s="486"/>
      <c r="Y644" s="486"/>
      <c r="Z644" s="486"/>
      <c r="AA644" s="486">
        <v>0.26500000000000001</v>
      </c>
      <c r="AB644" s="486"/>
      <c r="AC644" s="486"/>
      <c r="AD644" s="486"/>
      <c r="AE644" s="486"/>
      <c r="AF644" s="486"/>
      <c r="AG644" s="486"/>
      <c r="AH644" s="486"/>
      <c r="AI644" s="486">
        <v>1000</v>
      </c>
      <c r="AJ644" s="486">
        <v>3</v>
      </c>
      <c r="AK644" s="486">
        <v>-0.7</v>
      </c>
      <c r="AL644" s="486"/>
      <c r="AM644" s="486">
        <v>1638</v>
      </c>
      <c r="AN644" s="486">
        <v>826</v>
      </c>
      <c r="AO644" s="486">
        <v>40</v>
      </c>
      <c r="AP644" s="486">
        <v>16.2</v>
      </c>
      <c r="AQ644" s="486">
        <v>1.3529880000000001</v>
      </c>
      <c r="AR644" s="486">
        <v>238.9</v>
      </c>
      <c r="AS644" s="486">
        <v>1.1950000000000001</v>
      </c>
      <c r="AT644" s="486"/>
      <c r="AU644" s="486"/>
      <c r="AV644" s="486"/>
      <c r="AW644" s="486"/>
      <c r="AX644" s="486"/>
      <c r="AY644" s="486"/>
      <c r="AZ644" s="486"/>
      <c r="BA644" s="486"/>
      <c r="BB644" s="486"/>
      <c r="BC644" s="486"/>
      <c r="BD644" s="486"/>
      <c r="BE644" s="486"/>
      <c r="BF644" s="486"/>
      <c r="BG644" s="486"/>
      <c r="BH644" s="486"/>
      <c r="BI644" s="486"/>
      <c r="BJ644" s="486"/>
      <c r="BK644" s="486"/>
      <c r="BL644" s="486"/>
    </row>
    <row r="645" spans="1:64">
      <c r="A645" s="486" t="s">
        <v>574</v>
      </c>
      <c r="B645" s="486" t="s">
        <v>71</v>
      </c>
      <c r="C645" s="486" t="s">
        <v>266</v>
      </c>
      <c r="D645" s="486" t="s">
        <v>267</v>
      </c>
      <c r="E645" s="486" t="s">
        <v>67</v>
      </c>
      <c r="F645" s="486">
        <v>2010</v>
      </c>
      <c r="G645" s="486">
        <v>2012</v>
      </c>
      <c r="H645" s="486">
        <v>230</v>
      </c>
      <c r="I645" s="486">
        <v>0.1</v>
      </c>
      <c r="J645" s="486"/>
      <c r="K645" s="486"/>
      <c r="L645" s="486" t="s">
        <v>66</v>
      </c>
      <c r="M645" s="486">
        <v>60</v>
      </c>
      <c r="N645" s="486">
        <v>1</v>
      </c>
      <c r="O645" s="486">
        <v>1000</v>
      </c>
      <c r="P645" s="486">
        <v>25</v>
      </c>
      <c r="Q645" s="486">
        <v>29.6</v>
      </c>
      <c r="R645" s="486">
        <v>7.78</v>
      </c>
      <c r="S645" s="486">
        <v>36.799999999999997</v>
      </c>
      <c r="T645" s="486">
        <v>8.34</v>
      </c>
      <c r="U645" s="486">
        <v>5.4</v>
      </c>
      <c r="V645" s="486"/>
      <c r="W645" s="486">
        <v>-0.43</v>
      </c>
      <c r="X645" s="486">
        <v>2100</v>
      </c>
      <c r="Y645" s="486">
        <v>4.2</v>
      </c>
      <c r="Z645" s="486">
        <v>250</v>
      </c>
      <c r="AA645" s="486">
        <v>0.26</v>
      </c>
      <c r="AB645" s="486"/>
      <c r="AC645" s="486"/>
      <c r="AD645" s="486"/>
      <c r="AE645" s="486"/>
      <c r="AF645" s="486"/>
      <c r="AG645" s="486"/>
      <c r="AH645" s="486"/>
      <c r="AI645" s="486">
        <v>1000</v>
      </c>
      <c r="AJ645" s="486">
        <v>3</v>
      </c>
      <c r="AK645" s="486">
        <v>-0.7</v>
      </c>
      <c r="AL645" s="486">
        <v>3.92</v>
      </c>
      <c r="AM645" s="486">
        <v>1638</v>
      </c>
      <c r="AN645" s="486">
        <v>982</v>
      </c>
      <c r="AO645" s="486">
        <v>40</v>
      </c>
      <c r="AP645" s="486">
        <v>19.2</v>
      </c>
      <c r="AQ645" s="486">
        <v>1.609</v>
      </c>
      <c r="AR645" s="486">
        <v>243.4</v>
      </c>
      <c r="AS645" s="486">
        <v>1.46</v>
      </c>
      <c r="AT645" s="486"/>
      <c r="AU645" s="486"/>
      <c r="AV645" s="486"/>
      <c r="AW645" s="486"/>
      <c r="AX645" s="486"/>
      <c r="AY645" s="486"/>
      <c r="AZ645" s="486"/>
      <c r="BA645" s="486"/>
      <c r="BB645" s="486"/>
      <c r="BC645" s="486"/>
      <c r="BD645" s="486"/>
      <c r="BE645" s="486"/>
      <c r="BF645" s="486"/>
      <c r="BG645" s="486"/>
      <c r="BH645" s="486"/>
      <c r="BI645" s="486"/>
      <c r="BJ645" s="486"/>
      <c r="BK645" s="486"/>
      <c r="BL645" s="486"/>
    </row>
    <row r="646" spans="1:64">
      <c r="A646" s="486" t="s">
        <v>574</v>
      </c>
      <c r="B646" s="486" t="s">
        <v>71</v>
      </c>
      <c r="C646" s="486" t="s">
        <v>268</v>
      </c>
      <c r="D646" s="486" t="s">
        <v>269</v>
      </c>
      <c r="E646" s="486" t="s">
        <v>67</v>
      </c>
      <c r="F646" s="486">
        <v>2011</v>
      </c>
      <c r="G646" s="486">
        <v>2012</v>
      </c>
      <c r="H646" s="486">
        <v>230</v>
      </c>
      <c r="I646" s="486">
        <v>0.1</v>
      </c>
      <c r="J646" s="486"/>
      <c r="K646" s="486"/>
      <c r="L646" s="486" t="s">
        <v>66</v>
      </c>
      <c r="M646" s="486">
        <v>60</v>
      </c>
      <c r="N646" s="486">
        <v>1</v>
      </c>
      <c r="O646" s="486">
        <v>1000</v>
      </c>
      <c r="P646" s="486">
        <v>25</v>
      </c>
      <c r="Q646" s="486">
        <v>29.6</v>
      </c>
      <c r="R646" s="486">
        <v>7.78</v>
      </c>
      <c r="S646" s="486">
        <v>36.799999999999997</v>
      </c>
      <c r="T646" s="486">
        <v>8.34</v>
      </c>
      <c r="U646" s="486">
        <v>6.7</v>
      </c>
      <c r="V646" s="486"/>
      <c r="W646" s="486">
        <v>-0.42</v>
      </c>
      <c r="X646" s="486">
        <v>1000</v>
      </c>
      <c r="Y646" s="486">
        <v>5.5</v>
      </c>
      <c r="Z646" s="486">
        <v>250</v>
      </c>
      <c r="AA646" s="486">
        <v>0.26</v>
      </c>
      <c r="AB646" s="486"/>
      <c r="AC646" s="486"/>
      <c r="AD646" s="486"/>
      <c r="AE646" s="486"/>
      <c r="AF646" s="486"/>
      <c r="AG646" s="486"/>
      <c r="AH646" s="486"/>
      <c r="AI646" s="486">
        <v>1000</v>
      </c>
      <c r="AJ646" s="486">
        <v>5</v>
      </c>
      <c r="AK646" s="486">
        <v>-0.7</v>
      </c>
      <c r="AL646" s="486">
        <v>3.92</v>
      </c>
      <c r="AM646" s="486">
        <v>1638</v>
      </c>
      <c r="AN646" s="486">
        <v>982</v>
      </c>
      <c r="AO646" s="486">
        <v>40</v>
      </c>
      <c r="AP646" s="486">
        <v>19.2</v>
      </c>
      <c r="AQ646" s="486">
        <v>1.609</v>
      </c>
      <c r="AR646" s="486">
        <v>243.4</v>
      </c>
      <c r="AS646" s="486">
        <v>1.46</v>
      </c>
      <c r="AT646" s="486"/>
      <c r="AU646" s="486"/>
      <c r="AV646" s="486"/>
      <c r="AW646" s="486"/>
      <c r="AX646" s="486"/>
      <c r="AY646" s="486"/>
      <c r="AZ646" s="486"/>
      <c r="BA646" s="486"/>
      <c r="BB646" s="486"/>
      <c r="BC646" s="486"/>
      <c r="BD646" s="486"/>
      <c r="BE646" s="486"/>
      <c r="BF646" s="486"/>
      <c r="BG646" s="486"/>
      <c r="BH646" s="486"/>
      <c r="BI646" s="486"/>
      <c r="BJ646" s="486"/>
      <c r="BK646" s="486"/>
      <c r="BL646" s="486"/>
    </row>
    <row r="647" spans="1:64">
      <c r="A647" s="486" t="s">
        <v>574</v>
      </c>
      <c r="B647" s="486" t="s">
        <v>71</v>
      </c>
      <c r="C647" s="486" t="s">
        <v>270</v>
      </c>
      <c r="D647" s="486" t="s">
        <v>271</v>
      </c>
      <c r="E647" s="486" t="s">
        <v>69</v>
      </c>
      <c r="F647" s="486">
        <v>2012</v>
      </c>
      <c r="G647" s="486">
        <v>2012</v>
      </c>
      <c r="H647" s="486">
        <v>230</v>
      </c>
      <c r="I647" s="486">
        <v>0.1</v>
      </c>
      <c r="J647" s="486"/>
      <c r="K647" s="486"/>
      <c r="L647" s="486" t="s">
        <v>66</v>
      </c>
      <c r="M647" s="486">
        <v>60</v>
      </c>
      <c r="N647" s="486">
        <v>2</v>
      </c>
      <c r="O647" s="486">
        <v>1000</v>
      </c>
      <c r="P647" s="486">
        <v>25</v>
      </c>
      <c r="Q647" s="486">
        <v>29.6</v>
      </c>
      <c r="R647" s="486">
        <v>7.78</v>
      </c>
      <c r="S647" s="486">
        <v>36.799999999999997</v>
      </c>
      <c r="T647" s="486">
        <v>8.34</v>
      </c>
      <c r="U647" s="486">
        <v>5.4</v>
      </c>
      <c r="V647" s="486"/>
      <c r="W647" s="486">
        <v>-0.43</v>
      </c>
      <c r="X647" s="486">
        <v>2100</v>
      </c>
      <c r="Y647" s="486">
        <v>4.2</v>
      </c>
      <c r="Z647" s="486">
        <v>250</v>
      </c>
      <c r="AA647" s="486">
        <v>0.26</v>
      </c>
      <c r="AB647" s="486"/>
      <c r="AC647" s="486"/>
      <c r="AD647" s="486"/>
      <c r="AE647" s="486"/>
      <c r="AF647" s="486"/>
      <c r="AG647" s="486"/>
      <c r="AH647" s="486"/>
      <c r="AI647" s="486">
        <v>1000</v>
      </c>
      <c r="AJ647" s="486">
        <v>3</v>
      </c>
      <c r="AK647" s="486">
        <v>-0.7</v>
      </c>
      <c r="AL647" s="486">
        <v>3.92</v>
      </c>
      <c r="AM647" s="486">
        <v>1638</v>
      </c>
      <c r="AN647" s="486">
        <v>982</v>
      </c>
      <c r="AO647" s="486">
        <v>40</v>
      </c>
      <c r="AP647" s="486">
        <v>19.2</v>
      </c>
      <c r="AQ647" s="486">
        <v>1.609</v>
      </c>
      <c r="AR647" s="486">
        <v>121.7</v>
      </c>
      <c r="AS647" s="486">
        <v>1.46</v>
      </c>
      <c r="AT647" s="486"/>
      <c r="AU647" s="486"/>
      <c r="AV647" s="486"/>
      <c r="AW647" s="486"/>
      <c r="AX647" s="486"/>
      <c r="AY647" s="486"/>
      <c r="AZ647" s="486"/>
      <c r="BA647" s="486"/>
      <c r="BB647" s="486"/>
      <c r="BC647" s="486"/>
      <c r="BD647" s="486"/>
      <c r="BE647" s="486"/>
      <c r="BF647" s="486"/>
      <c r="BG647" s="486"/>
      <c r="BH647" s="486"/>
      <c r="BI647" s="486"/>
      <c r="BJ647" s="486"/>
      <c r="BK647" s="486"/>
      <c r="BL647" s="486"/>
    </row>
    <row r="648" spans="1:64">
      <c r="A648" s="486" t="s">
        <v>574</v>
      </c>
      <c r="B648" s="486" t="s">
        <v>71</v>
      </c>
      <c r="C648" s="486" t="s">
        <v>498</v>
      </c>
      <c r="D648" s="486" t="s">
        <v>499</v>
      </c>
      <c r="E648" s="486" t="s">
        <v>453</v>
      </c>
      <c r="F648" s="486">
        <v>2013</v>
      </c>
      <c r="G648" s="486"/>
      <c r="H648" s="486">
        <v>230</v>
      </c>
      <c r="I648" s="486">
        <v>0.1</v>
      </c>
      <c r="J648" s="486"/>
      <c r="K648" s="486"/>
      <c r="L648" s="486" t="s">
        <v>66</v>
      </c>
      <c r="M648" s="486">
        <v>50</v>
      </c>
      <c r="N648" s="486">
        <v>1</v>
      </c>
      <c r="O648" s="486">
        <v>1000</v>
      </c>
      <c r="P648" s="486">
        <v>25</v>
      </c>
      <c r="Q648" s="486">
        <v>25.9</v>
      </c>
      <c r="R648" s="486">
        <v>8.8800000000000008</v>
      </c>
      <c r="S648" s="486">
        <v>31.8</v>
      </c>
      <c r="T648" s="486">
        <v>9.42</v>
      </c>
      <c r="U648" s="486">
        <v>6.14</v>
      </c>
      <c r="V648" s="486">
        <v>-118</v>
      </c>
      <c r="W648" s="486">
        <v>-0.4</v>
      </c>
      <c r="X648" s="486"/>
      <c r="Y648" s="486"/>
      <c r="Z648" s="486"/>
      <c r="AA648" s="486">
        <v>0.255</v>
      </c>
      <c r="AB648" s="486"/>
      <c r="AC648" s="486"/>
      <c r="AD648" s="486"/>
      <c r="AE648" s="486"/>
      <c r="AF648" s="486"/>
      <c r="AG648" s="486"/>
      <c r="AH648" s="486"/>
      <c r="AI648" s="486">
        <v>1000</v>
      </c>
      <c r="AJ648" s="486">
        <v>3</v>
      </c>
      <c r="AK648" s="486">
        <v>-0.7</v>
      </c>
      <c r="AL648" s="486"/>
      <c r="AM648" s="486">
        <v>1638</v>
      </c>
      <c r="AN648" s="486">
        <v>826</v>
      </c>
      <c r="AO648" s="486">
        <v>40</v>
      </c>
      <c r="AP648" s="486">
        <v>16.2</v>
      </c>
      <c r="AQ648" s="486">
        <v>1.3529880000000001</v>
      </c>
      <c r="AR648" s="486">
        <v>238.9</v>
      </c>
      <c r="AS648" s="486">
        <v>1.1950000000000001</v>
      </c>
      <c r="AT648" s="486"/>
      <c r="AU648" s="486"/>
      <c r="AV648" s="486"/>
      <c r="AW648" s="486"/>
      <c r="AX648" s="486"/>
      <c r="AY648" s="486"/>
      <c r="AZ648" s="486"/>
      <c r="BA648" s="486"/>
      <c r="BB648" s="486"/>
      <c r="BC648" s="486"/>
      <c r="BD648" s="486"/>
      <c r="BE648" s="486"/>
      <c r="BF648" s="486"/>
      <c r="BG648" s="486"/>
      <c r="BH648" s="486"/>
      <c r="BI648" s="486"/>
      <c r="BJ648" s="486"/>
      <c r="BK648" s="486"/>
      <c r="BL648" s="486"/>
    </row>
    <row r="649" spans="1:64">
      <c r="A649" s="486" t="s">
        <v>574</v>
      </c>
      <c r="B649" s="486" t="s">
        <v>71</v>
      </c>
      <c r="C649" s="486" t="s">
        <v>272</v>
      </c>
      <c r="D649" s="486" t="s">
        <v>273</v>
      </c>
      <c r="E649" s="486" t="s">
        <v>67</v>
      </c>
      <c r="F649" s="486">
        <v>2010</v>
      </c>
      <c r="G649" s="486">
        <v>2012</v>
      </c>
      <c r="H649" s="486">
        <v>235</v>
      </c>
      <c r="I649" s="486">
        <v>0.1</v>
      </c>
      <c r="J649" s="486"/>
      <c r="K649" s="486"/>
      <c r="L649" s="486" t="s">
        <v>66</v>
      </c>
      <c r="M649" s="486">
        <v>60</v>
      </c>
      <c r="N649" s="486">
        <v>1</v>
      </c>
      <c r="O649" s="486">
        <v>1000</v>
      </c>
      <c r="P649" s="486">
        <v>25</v>
      </c>
      <c r="Q649" s="486">
        <v>29.8</v>
      </c>
      <c r="R649" s="486">
        <v>7.9</v>
      </c>
      <c r="S649" s="486">
        <v>36.9</v>
      </c>
      <c r="T649" s="486">
        <v>8.4600000000000009</v>
      </c>
      <c r="U649" s="486">
        <v>5.5</v>
      </c>
      <c r="V649" s="486"/>
      <c r="W649" s="486">
        <v>-0.43</v>
      </c>
      <c r="X649" s="486">
        <v>2100</v>
      </c>
      <c r="Y649" s="486">
        <v>4.2</v>
      </c>
      <c r="Z649" s="486">
        <v>250</v>
      </c>
      <c r="AA649" s="486">
        <v>0.24</v>
      </c>
      <c r="AB649" s="486"/>
      <c r="AC649" s="486"/>
      <c r="AD649" s="486"/>
      <c r="AE649" s="486"/>
      <c r="AF649" s="486"/>
      <c r="AG649" s="486"/>
      <c r="AH649" s="486"/>
      <c r="AI649" s="486">
        <v>1000</v>
      </c>
      <c r="AJ649" s="486">
        <v>3</v>
      </c>
      <c r="AK649" s="486">
        <v>-0.7</v>
      </c>
      <c r="AL649" s="486">
        <v>3.92</v>
      </c>
      <c r="AM649" s="486">
        <v>1638</v>
      </c>
      <c r="AN649" s="486">
        <v>982</v>
      </c>
      <c r="AO649" s="486">
        <v>40</v>
      </c>
      <c r="AP649" s="486">
        <v>19.2</v>
      </c>
      <c r="AQ649" s="486">
        <v>1.609</v>
      </c>
      <c r="AR649" s="486">
        <v>243.4</v>
      </c>
      <c r="AS649" s="486">
        <v>1.46</v>
      </c>
      <c r="AT649" s="486"/>
      <c r="AU649" s="486"/>
      <c r="AV649" s="486"/>
      <c r="AW649" s="486"/>
      <c r="AX649" s="486"/>
      <c r="AY649" s="486"/>
      <c r="AZ649" s="486"/>
      <c r="BA649" s="486"/>
      <c r="BB649" s="486"/>
      <c r="BC649" s="486"/>
      <c r="BD649" s="486"/>
      <c r="BE649" s="486"/>
      <c r="BF649" s="486"/>
      <c r="BG649" s="486"/>
      <c r="BH649" s="486"/>
      <c r="BI649" s="486"/>
      <c r="BJ649" s="486"/>
      <c r="BK649" s="486"/>
      <c r="BL649" s="486"/>
    </row>
    <row r="650" spans="1:64">
      <c r="A650" s="486" t="s">
        <v>574</v>
      </c>
      <c r="B650" s="486" t="s">
        <v>71</v>
      </c>
      <c r="C650" s="486" t="s">
        <v>274</v>
      </c>
      <c r="D650" s="486" t="s">
        <v>275</v>
      </c>
      <c r="E650" s="486" t="s">
        <v>69</v>
      </c>
      <c r="F650" s="486">
        <v>2012</v>
      </c>
      <c r="G650" s="486">
        <v>2012</v>
      </c>
      <c r="H650" s="486">
        <v>235</v>
      </c>
      <c r="I650" s="486">
        <v>0.1</v>
      </c>
      <c r="J650" s="486"/>
      <c r="K650" s="486"/>
      <c r="L650" s="486" t="s">
        <v>66</v>
      </c>
      <c r="M650" s="486">
        <v>60</v>
      </c>
      <c r="N650" s="486">
        <v>2</v>
      </c>
      <c r="O650" s="486">
        <v>1000</v>
      </c>
      <c r="P650" s="486">
        <v>25</v>
      </c>
      <c r="Q650" s="486">
        <v>29.8</v>
      </c>
      <c r="R650" s="486">
        <v>7.9</v>
      </c>
      <c r="S650" s="486">
        <v>36.9</v>
      </c>
      <c r="T650" s="486">
        <v>8.4600000000000009</v>
      </c>
      <c r="U650" s="486">
        <v>5.5</v>
      </c>
      <c r="V650" s="486"/>
      <c r="W650" s="486">
        <v>-0.43</v>
      </c>
      <c r="X650" s="486">
        <v>2100</v>
      </c>
      <c r="Y650" s="486">
        <v>4.2</v>
      </c>
      <c r="Z650" s="486">
        <v>250</v>
      </c>
      <c r="AA650" s="486">
        <v>0.24</v>
      </c>
      <c r="AB650" s="486"/>
      <c r="AC650" s="486"/>
      <c r="AD650" s="486"/>
      <c r="AE650" s="486"/>
      <c r="AF650" s="486"/>
      <c r="AG650" s="486"/>
      <c r="AH650" s="486"/>
      <c r="AI650" s="486">
        <v>1000</v>
      </c>
      <c r="AJ650" s="486">
        <v>3</v>
      </c>
      <c r="AK650" s="486">
        <v>-0.7</v>
      </c>
      <c r="AL650" s="486">
        <v>3.92</v>
      </c>
      <c r="AM650" s="486">
        <v>1638</v>
      </c>
      <c r="AN650" s="486">
        <v>982</v>
      </c>
      <c r="AO650" s="486">
        <v>40</v>
      </c>
      <c r="AP650" s="486">
        <v>19.2</v>
      </c>
      <c r="AQ650" s="486">
        <v>1.609</v>
      </c>
      <c r="AR650" s="486">
        <v>121.7</v>
      </c>
      <c r="AS650" s="486">
        <v>1.46</v>
      </c>
      <c r="AT650" s="486"/>
      <c r="AU650" s="486"/>
      <c r="AV650" s="486"/>
      <c r="AW650" s="486"/>
      <c r="AX650" s="486"/>
      <c r="AY650" s="486"/>
      <c r="AZ650" s="486"/>
      <c r="BA650" s="486"/>
      <c r="BB650" s="486"/>
      <c r="BC650" s="486"/>
      <c r="BD650" s="486"/>
      <c r="BE650" s="486"/>
      <c r="BF650" s="486"/>
      <c r="BG650" s="486"/>
      <c r="BH650" s="486"/>
      <c r="BI650" s="486"/>
      <c r="BJ650" s="486"/>
      <c r="BK650" s="486"/>
      <c r="BL650" s="486"/>
    </row>
    <row r="651" spans="1:64">
      <c r="A651" s="486" t="s">
        <v>574</v>
      </c>
      <c r="B651" s="486" t="s">
        <v>71</v>
      </c>
      <c r="C651" s="486" t="s">
        <v>276</v>
      </c>
      <c r="D651" s="486" t="s">
        <v>277</v>
      </c>
      <c r="E651" s="486" t="s">
        <v>453</v>
      </c>
      <c r="F651" s="486">
        <v>2010</v>
      </c>
      <c r="G651" s="486"/>
      <c r="H651" s="486">
        <v>240</v>
      </c>
      <c r="I651" s="486">
        <v>0.1</v>
      </c>
      <c r="J651" s="486"/>
      <c r="K651" s="486"/>
      <c r="L651" s="486" t="s">
        <v>66</v>
      </c>
      <c r="M651" s="486">
        <v>60</v>
      </c>
      <c r="N651" s="486">
        <v>1</v>
      </c>
      <c r="O651" s="486">
        <v>1000</v>
      </c>
      <c r="P651" s="486">
        <v>25</v>
      </c>
      <c r="Q651" s="486">
        <v>29.9</v>
      </c>
      <c r="R651" s="486">
        <v>8.0299999999999994</v>
      </c>
      <c r="S651" s="486">
        <v>37</v>
      </c>
      <c r="T651" s="486">
        <v>8.59</v>
      </c>
      <c r="U651" s="486">
        <v>5.6</v>
      </c>
      <c r="V651" s="486"/>
      <c r="W651" s="486">
        <v>-0.43</v>
      </c>
      <c r="X651" s="486">
        <v>2100</v>
      </c>
      <c r="Y651" s="486">
        <v>4.2</v>
      </c>
      <c r="Z651" s="486">
        <v>250</v>
      </c>
      <c r="AA651" s="486">
        <v>0.30499999999999999</v>
      </c>
      <c r="AB651" s="486"/>
      <c r="AC651" s="486"/>
      <c r="AD651" s="486"/>
      <c r="AE651" s="486"/>
      <c r="AF651" s="486"/>
      <c r="AG651" s="486"/>
      <c r="AH651" s="486"/>
      <c r="AI651" s="486">
        <v>1000</v>
      </c>
      <c r="AJ651" s="486">
        <v>3</v>
      </c>
      <c r="AK651" s="486">
        <v>-0.7</v>
      </c>
      <c r="AL651" s="486"/>
      <c r="AM651" s="486">
        <v>1638</v>
      </c>
      <c r="AN651" s="486">
        <v>982</v>
      </c>
      <c r="AO651" s="486">
        <v>40</v>
      </c>
      <c r="AP651" s="486">
        <v>19</v>
      </c>
      <c r="AQ651" s="486">
        <v>1.609</v>
      </c>
      <c r="AR651" s="486">
        <v>243.4</v>
      </c>
      <c r="AS651" s="486">
        <v>1.46</v>
      </c>
      <c r="AT651" s="486"/>
      <c r="AU651" s="486"/>
      <c r="AV651" s="486"/>
      <c r="AW651" s="486"/>
      <c r="AX651" s="486"/>
      <c r="AY651" s="486"/>
      <c r="AZ651" s="486"/>
      <c r="BA651" s="486"/>
      <c r="BB651" s="486"/>
      <c r="BC651" s="486"/>
      <c r="BD651" s="486"/>
      <c r="BE651" s="486"/>
      <c r="BF651" s="486"/>
      <c r="BG651" s="486"/>
      <c r="BH651" s="486"/>
      <c r="BI651" s="486"/>
      <c r="BJ651" s="486"/>
      <c r="BK651" s="486"/>
      <c r="BL651" s="486"/>
    </row>
    <row r="652" spans="1:64">
      <c r="A652" s="486" t="s">
        <v>574</v>
      </c>
      <c r="B652" s="486" t="s">
        <v>71</v>
      </c>
      <c r="C652" s="486" t="s">
        <v>280</v>
      </c>
      <c r="D652" s="486" t="s">
        <v>281</v>
      </c>
      <c r="E652" s="486" t="s">
        <v>67</v>
      </c>
      <c r="F652" s="486">
        <v>2012</v>
      </c>
      <c r="G652" s="486">
        <v>2012</v>
      </c>
      <c r="H652" s="486">
        <v>240</v>
      </c>
      <c r="I652" s="486">
        <v>0.1</v>
      </c>
      <c r="J652" s="486"/>
      <c r="K652" s="486"/>
      <c r="L652" s="486" t="s">
        <v>66</v>
      </c>
      <c r="M652" s="486">
        <v>60</v>
      </c>
      <c r="N652" s="486">
        <v>1</v>
      </c>
      <c r="O652" s="486">
        <v>1000</v>
      </c>
      <c r="P652" s="486">
        <v>25</v>
      </c>
      <c r="Q652" s="486">
        <v>29.9</v>
      </c>
      <c r="R652" s="486">
        <v>8.0299999999999994</v>
      </c>
      <c r="S652" s="486">
        <v>37</v>
      </c>
      <c r="T652" s="486">
        <v>8.59</v>
      </c>
      <c r="U652" s="486">
        <v>5.6</v>
      </c>
      <c r="V652" s="486"/>
      <c r="W652" s="486">
        <v>-0.43</v>
      </c>
      <c r="X652" s="486">
        <v>2100</v>
      </c>
      <c r="Y652" s="486">
        <v>4.2</v>
      </c>
      <c r="Z652" s="486">
        <v>250</v>
      </c>
      <c r="AA652" s="486">
        <v>0.23</v>
      </c>
      <c r="AB652" s="486"/>
      <c r="AC652" s="486"/>
      <c r="AD652" s="486"/>
      <c r="AE652" s="486"/>
      <c r="AF652" s="486"/>
      <c r="AG652" s="486"/>
      <c r="AH652" s="486"/>
      <c r="AI652" s="486">
        <v>1000</v>
      </c>
      <c r="AJ652" s="486">
        <v>3</v>
      </c>
      <c r="AK652" s="486">
        <v>-0.7</v>
      </c>
      <c r="AL652" s="486">
        <v>3.92</v>
      </c>
      <c r="AM652" s="486">
        <v>1638</v>
      </c>
      <c r="AN652" s="486">
        <v>982</v>
      </c>
      <c r="AO652" s="486">
        <v>40</v>
      </c>
      <c r="AP652" s="486">
        <v>20</v>
      </c>
      <c r="AQ652" s="486">
        <v>1.609</v>
      </c>
      <c r="AR652" s="486">
        <v>243.4</v>
      </c>
      <c r="AS652" s="486">
        <v>1.46</v>
      </c>
      <c r="AT652" s="486"/>
      <c r="AU652" s="486"/>
      <c r="AV652" s="486"/>
      <c r="AW652" s="486"/>
      <c r="AX652" s="486"/>
      <c r="AY652" s="486"/>
      <c r="AZ652" s="486"/>
      <c r="BA652" s="486"/>
      <c r="BB652" s="486"/>
      <c r="BC652" s="486"/>
      <c r="BD652" s="486"/>
      <c r="BE652" s="486"/>
      <c r="BF652" s="486"/>
      <c r="BG652" s="486"/>
      <c r="BH652" s="486"/>
      <c r="BI652" s="486"/>
      <c r="BJ652" s="486"/>
      <c r="BK652" s="486"/>
      <c r="BL652" s="486"/>
    </row>
    <row r="653" spans="1:64">
      <c r="A653" s="486" t="s">
        <v>574</v>
      </c>
      <c r="B653" s="486" t="s">
        <v>71</v>
      </c>
      <c r="C653" s="486" t="s">
        <v>282</v>
      </c>
      <c r="D653" s="486" t="s">
        <v>283</v>
      </c>
      <c r="E653" s="486" t="s">
        <v>453</v>
      </c>
      <c r="F653" s="486">
        <v>2012</v>
      </c>
      <c r="G653" s="486"/>
      <c r="H653" s="486">
        <v>240</v>
      </c>
      <c r="I653" s="486">
        <v>0.1</v>
      </c>
      <c r="J653" s="486"/>
      <c r="K653" s="486"/>
      <c r="L653" s="486" t="s">
        <v>66</v>
      </c>
      <c r="M653" s="486">
        <v>60</v>
      </c>
      <c r="N653" s="486">
        <v>2</v>
      </c>
      <c r="O653" s="486">
        <v>1000</v>
      </c>
      <c r="P653" s="486">
        <v>25</v>
      </c>
      <c r="Q653" s="486">
        <v>29.9</v>
      </c>
      <c r="R653" s="486">
        <v>8.0299999999999994</v>
      </c>
      <c r="S653" s="486">
        <v>37</v>
      </c>
      <c r="T653" s="486">
        <v>8.59</v>
      </c>
      <c r="U653" s="486">
        <v>5.6</v>
      </c>
      <c r="V653" s="486"/>
      <c r="W653" s="486">
        <v>-0.43</v>
      </c>
      <c r="X653" s="486">
        <v>2100</v>
      </c>
      <c r="Y653" s="486">
        <v>4.2</v>
      </c>
      <c r="Z653" s="486">
        <v>250</v>
      </c>
      <c r="AA653" s="486">
        <v>0.30499999999999999</v>
      </c>
      <c r="AB653" s="486"/>
      <c r="AC653" s="486"/>
      <c r="AD653" s="486"/>
      <c r="AE653" s="486"/>
      <c r="AF653" s="486"/>
      <c r="AG653" s="486"/>
      <c r="AH653" s="486"/>
      <c r="AI653" s="486">
        <v>1000</v>
      </c>
      <c r="AJ653" s="486">
        <v>3</v>
      </c>
      <c r="AK653" s="486">
        <v>-0.7</v>
      </c>
      <c r="AL653" s="486"/>
      <c r="AM653" s="486">
        <v>1638</v>
      </c>
      <c r="AN653" s="486">
        <v>982</v>
      </c>
      <c r="AO653" s="486">
        <v>40</v>
      </c>
      <c r="AP653" s="486">
        <v>19</v>
      </c>
      <c r="AQ653" s="486">
        <v>1.609</v>
      </c>
      <c r="AR653" s="486">
        <v>121.7</v>
      </c>
      <c r="AS653" s="486">
        <v>1.46</v>
      </c>
      <c r="AT653" s="486"/>
      <c r="AU653" s="486"/>
      <c r="AV653" s="486"/>
      <c r="AW653" s="486"/>
      <c r="AX653" s="486"/>
      <c r="AY653" s="486"/>
      <c r="AZ653" s="486"/>
      <c r="BA653" s="486"/>
      <c r="BB653" s="486"/>
      <c r="BC653" s="486"/>
      <c r="BD653" s="486"/>
      <c r="BE653" s="486"/>
      <c r="BF653" s="486"/>
      <c r="BG653" s="486"/>
      <c r="BH653" s="486"/>
      <c r="BI653" s="486"/>
      <c r="BJ653" s="486"/>
      <c r="BK653" s="486"/>
      <c r="BL653" s="486"/>
    </row>
    <row r="654" spans="1:64">
      <c r="A654" s="486" t="s">
        <v>574</v>
      </c>
      <c r="B654" s="486" t="s">
        <v>71</v>
      </c>
      <c r="C654" s="486" t="s">
        <v>284</v>
      </c>
      <c r="D654" s="486" t="s">
        <v>286</v>
      </c>
      <c r="E654" s="486" t="s">
        <v>278</v>
      </c>
      <c r="F654" s="486">
        <v>2010</v>
      </c>
      <c r="G654" s="486"/>
      <c r="H654" s="486">
        <v>245</v>
      </c>
      <c r="I654" s="486">
        <v>0.1</v>
      </c>
      <c r="J654" s="486"/>
      <c r="K654" s="486"/>
      <c r="L654" s="486" t="s">
        <v>66</v>
      </c>
      <c r="M654" s="486">
        <v>60</v>
      </c>
      <c r="N654" s="486">
        <v>1</v>
      </c>
      <c r="O654" s="486">
        <v>1000</v>
      </c>
      <c r="P654" s="486">
        <v>25</v>
      </c>
      <c r="Q654" s="486">
        <v>30</v>
      </c>
      <c r="R654" s="486">
        <v>8.17</v>
      </c>
      <c r="S654" s="486">
        <v>37.1</v>
      </c>
      <c r="T654" s="486">
        <v>8.74</v>
      </c>
      <c r="U654" s="486">
        <v>5.7</v>
      </c>
      <c r="V654" s="486"/>
      <c r="W654" s="486">
        <v>-0.39</v>
      </c>
      <c r="X654" s="486">
        <v>500</v>
      </c>
      <c r="Y654" s="486">
        <v>5.5</v>
      </c>
      <c r="Z654" s="486">
        <v>500</v>
      </c>
      <c r="AA654" s="486">
        <v>0.35</v>
      </c>
      <c r="AB654" s="486"/>
      <c r="AC654" s="486"/>
      <c r="AD654" s="486"/>
      <c r="AE654" s="486"/>
      <c r="AF654" s="486"/>
      <c r="AG654" s="486"/>
      <c r="AH654" s="486"/>
      <c r="AI654" s="486">
        <v>0</v>
      </c>
      <c r="AJ654" s="486">
        <v>3</v>
      </c>
      <c r="AK654" s="486">
        <v>-0.7</v>
      </c>
      <c r="AL654" s="486"/>
      <c r="AM654" s="486">
        <v>1638</v>
      </c>
      <c r="AN654" s="486">
        <v>982</v>
      </c>
      <c r="AO654" s="486">
        <v>40</v>
      </c>
      <c r="AP654" s="486">
        <v>19</v>
      </c>
      <c r="AQ654" s="486">
        <v>1.609</v>
      </c>
      <c r="AR654" s="486">
        <v>243.4</v>
      </c>
      <c r="AS654" s="486">
        <v>1.46</v>
      </c>
      <c r="AT654" s="486"/>
      <c r="AU654" s="486"/>
      <c r="AV654" s="486"/>
      <c r="AW654" s="486"/>
      <c r="AX654" s="486"/>
      <c r="AY654" s="486"/>
      <c r="AZ654" s="486"/>
      <c r="BA654" s="486"/>
      <c r="BB654" s="486"/>
      <c r="BC654" s="486"/>
      <c r="BD654" s="486"/>
      <c r="BE654" s="486"/>
      <c r="BF654" s="486"/>
      <c r="BG654" s="486"/>
      <c r="BH654" s="486"/>
      <c r="BI654" s="486"/>
      <c r="BJ654" s="486"/>
      <c r="BK654" s="486"/>
      <c r="BL654" s="486"/>
    </row>
    <row r="655" spans="1:64">
      <c r="A655" s="486" t="s">
        <v>574</v>
      </c>
      <c r="B655" s="486" t="s">
        <v>71</v>
      </c>
      <c r="C655" s="486" t="s">
        <v>287</v>
      </c>
      <c r="D655" s="486" t="s">
        <v>288</v>
      </c>
      <c r="E655" s="486" t="s">
        <v>67</v>
      </c>
      <c r="F655" s="486">
        <v>2012</v>
      </c>
      <c r="G655" s="486">
        <v>2012</v>
      </c>
      <c r="H655" s="486">
        <v>245</v>
      </c>
      <c r="I655" s="486">
        <v>0.1</v>
      </c>
      <c r="J655" s="486"/>
      <c r="K655" s="486"/>
      <c r="L655" s="486" t="s">
        <v>66</v>
      </c>
      <c r="M655" s="486">
        <v>60</v>
      </c>
      <c r="N655" s="486">
        <v>1</v>
      </c>
      <c r="O655" s="486">
        <v>1000</v>
      </c>
      <c r="P655" s="486">
        <v>25</v>
      </c>
      <c r="Q655" s="486">
        <v>30</v>
      </c>
      <c r="R655" s="486">
        <v>8.17</v>
      </c>
      <c r="S655" s="486">
        <v>37.1</v>
      </c>
      <c r="T655" s="486">
        <v>8.74</v>
      </c>
      <c r="U655" s="486">
        <v>5.7</v>
      </c>
      <c r="V655" s="486"/>
      <c r="W655" s="486">
        <v>-0.43</v>
      </c>
      <c r="X655" s="486">
        <v>2100</v>
      </c>
      <c r="Y655" s="486">
        <v>4.2</v>
      </c>
      <c r="Z655" s="486">
        <v>250</v>
      </c>
      <c r="AA655" s="486">
        <v>0.23</v>
      </c>
      <c r="AB655" s="486"/>
      <c r="AC655" s="486"/>
      <c r="AD655" s="486"/>
      <c r="AE655" s="486"/>
      <c r="AF655" s="486"/>
      <c r="AG655" s="486"/>
      <c r="AH655" s="486"/>
      <c r="AI655" s="486">
        <v>1000</v>
      </c>
      <c r="AJ655" s="486">
        <v>3</v>
      </c>
      <c r="AK655" s="486">
        <v>-0.7</v>
      </c>
      <c r="AL655" s="486">
        <v>3.92</v>
      </c>
      <c r="AM655" s="486">
        <v>1638</v>
      </c>
      <c r="AN655" s="486">
        <v>982</v>
      </c>
      <c r="AO655" s="486">
        <v>40</v>
      </c>
      <c r="AP655" s="486">
        <v>20</v>
      </c>
      <c r="AQ655" s="486">
        <v>1.609</v>
      </c>
      <c r="AR655" s="486">
        <v>243.4</v>
      </c>
      <c r="AS655" s="486">
        <v>1.46</v>
      </c>
      <c r="AT655" s="486"/>
      <c r="AU655" s="486"/>
      <c r="AV655" s="486"/>
      <c r="AW655" s="486"/>
      <c r="AX655" s="486"/>
      <c r="AY655" s="486"/>
      <c r="AZ655" s="486"/>
      <c r="BA655" s="486"/>
      <c r="BB655" s="486"/>
      <c r="BC655" s="486"/>
      <c r="BD655" s="486"/>
      <c r="BE655" s="486"/>
      <c r="BF655" s="486"/>
      <c r="BG655" s="486"/>
      <c r="BH655" s="486"/>
      <c r="BI655" s="486"/>
      <c r="BJ655" s="486"/>
      <c r="BK655" s="486"/>
      <c r="BL655" s="486"/>
    </row>
    <row r="656" spans="1:64">
      <c r="A656" s="486" t="s">
        <v>574</v>
      </c>
      <c r="B656" s="486" t="s">
        <v>71</v>
      </c>
      <c r="C656" s="486" t="s">
        <v>289</v>
      </c>
      <c r="D656" s="486" t="s">
        <v>290</v>
      </c>
      <c r="E656" s="486" t="s">
        <v>453</v>
      </c>
      <c r="F656" s="486">
        <v>2012</v>
      </c>
      <c r="G656" s="486"/>
      <c r="H656" s="486">
        <v>245</v>
      </c>
      <c r="I656" s="486">
        <v>0.1</v>
      </c>
      <c r="J656" s="486"/>
      <c r="K656" s="486"/>
      <c r="L656" s="486" t="s">
        <v>66</v>
      </c>
      <c r="M656" s="486">
        <v>60</v>
      </c>
      <c r="N656" s="486">
        <v>2</v>
      </c>
      <c r="O656" s="486">
        <v>1000</v>
      </c>
      <c r="P656" s="486">
        <v>25</v>
      </c>
      <c r="Q656" s="486">
        <v>30</v>
      </c>
      <c r="R656" s="486">
        <v>8.17</v>
      </c>
      <c r="S656" s="486">
        <v>37.1</v>
      </c>
      <c r="T656" s="486">
        <v>8.74</v>
      </c>
      <c r="U656" s="486">
        <v>5.7</v>
      </c>
      <c r="V656" s="486"/>
      <c r="W656" s="486">
        <v>-0.43</v>
      </c>
      <c r="X656" s="486">
        <v>2100</v>
      </c>
      <c r="Y656" s="486">
        <v>4.2</v>
      </c>
      <c r="Z656" s="486">
        <v>250</v>
      </c>
      <c r="AA656" s="486">
        <v>0.3</v>
      </c>
      <c r="AB656" s="486"/>
      <c r="AC656" s="486"/>
      <c r="AD656" s="486"/>
      <c r="AE656" s="486"/>
      <c r="AF656" s="486"/>
      <c r="AG656" s="486"/>
      <c r="AH656" s="486"/>
      <c r="AI656" s="486">
        <v>1000</v>
      </c>
      <c r="AJ656" s="486">
        <v>3</v>
      </c>
      <c r="AK656" s="486">
        <v>-0.7</v>
      </c>
      <c r="AL656" s="486">
        <v>3.92</v>
      </c>
      <c r="AM656" s="486">
        <v>1638</v>
      </c>
      <c r="AN656" s="486">
        <v>982</v>
      </c>
      <c r="AO656" s="486">
        <v>40</v>
      </c>
      <c r="AP656" s="486">
        <v>19</v>
      </c>
      <c r="AQ656" s="486">
        <v>1.609</v>
      </c>
      <c r="AR656" s="486">
        <v>121.7</v>
      </c>
      <c r="AS656" s="486">
        <v>1.46</v>
      </c>
      <c r="AT656" s="486"/>
      <c r="AU656" s="486"/>
      <c r="AV656" s="486"/>
      <c r="AW656" s="486"/>
      <c r="AX656" s="486"/>
      <c r="AY656" s="486"/>
      <c r="AZ656" s="486"/>
      <c r="BA656" s="486"/>
      <c r="BB656" s="486"/>
      <c r="BC656" s="486"/>
      <c r="BD656" s="486"/>
      <c r="BE656" s="486"/>
      <c r="BF656" s="486"/>
      <c r="BG656" s="486"/>
      <c r="BH656" s="486"/>
      <c r="BI656" s="486"/>
      <c r="BJ656" s="486"/>
      <c r="BK656" s="486"/>
      <c r="BL656" s="486"/>
    </row>
    <row r="657" spans="1:64">
      <c r="A657" s="486" t="s">
        <v>574</v>
      </c>
      <c r="B657" s="486" t="s">
        <v>71</v>
      </c>
      <c r="C657" s="486" t="s">
        <v>291</v>
      </c>
      <c r="D657" s="486" t="s">
        <v>293</v>
      </c>
      <c r="E657" s="486" t="s">
        <v>278</v>
      </c>
      <c r="F657" s="486">
        <v>2010</v>
      </c>
      <c r="G657" s="486"/>
      <c r="H657" s="486">
        <v>250</v>
      </c>
      <c r="I657" s="486">
        <v>0.1</v>
      </c>
      <c r="J657" s="486"/>
      <c r="K657" s="486"/>
      <c r="L657" s="486" t="s">
        <v>66</v>
      </c>
      <c r="M657" s="486">
        <v>60</v>
      </c>
      <c r="N657" s="486">
        <v>1</v>
      </c>
      <c r="O657" s="486">
        <v>1000</v>
      </c>
      <c r="P657" s="486">
        <v>25</v>
      </c>
      <c r="Q657" s="486">
        <v>30.1</v>
      </c>
      <c r="R657" s="486">
        <v>8.3000000000000007</v>
      </c>
      <c r="S657" s="486">
        <v>37.200000000000003</v>
      </c>
      <c r="T657" s="486">
        <v>8.8699999999999992</v>
      </c>
      <c r="U657" s="486">
        <v>5.8</v>
      </c>
      <c r="V657" s="486"/>
      <c r="W657" s="486">
        <v>-0.39</v>
      </c>
      <c r="X657" s="486">
        <v>500</v>
      </c>
      <c r="Y657" s="486">
        <v>5.5</v>
      </c>
      <c r="Z657" s="486">
        <v>500</v>
      </c>
      <c r="AA657" s="486">
        <v>0.35</v>
      </c>
      <c r="AB657" s="486"/>
      <c r="AC657" s="486"/>
      <c r="AD657" s="486"/>
      <c r="AE657" s="486"/>
      <c r="AF657" s="486"/>
      <c r="AG657" s="486"/>
      <c r="AH657" s="486"/>
      <c r="AI657" s="486">
        <v>0</v>
      </c>
      <c r="AJ657" s="486">
        <v>3</v>
      </c>
      <c r="AK657" s="486">
        <v>-0.7</v>
      </c>
      <c r="AL657" s="486">
        <v>3.92</v>
      </c>
      <c r="AM657" s="486">
        <v>1638</v>
      </c>
      <c r="AN657" s="486">
        <v>982</v>
      </c>
      <c r="AO657" s="486">
        <v>40</v>
      </c>
      <c r="AP657" s="486">
        <v>19</v>
      </c>
      <c r="AQ657" s="486">
        <v>1.609</v>
      </c>
      <c r="AR657" s="486">
        <v>243.4</v>
      </c>
      <c r="AS657" s="486">
        <v>1.46</v>
      </c>
      <c r="AT657" s="486"/>
      <c r="AU657" s="486"/>
      <c r="AV657" s="486"/>
      <c r="AW657" s="486"/>
      <c r="AX657" s="486"/>
      <c r="AY657" s="486"/>
      <c r="AZ657" s="486"/>
      <c r="BA657" s="486"/>
      <c r="BB657" s="486"/>
      <c r="BC657" s="486"/>
      <c r="BD657" s="486"/>
      <c r="BE657" s="486"/>
      <c r="BF657" s="486"/>
      <c r="BG657" s="486"/>
      <c r="BH657" s="486"/>
      <c r="BI657" s="486"/>
      <c r="BJ657" s="486"/>
      <c r="BK657" s="486"/>
      <c r="BL657" s="486"/>
    </row>
    <row r="658" spans="1:64">
      <c r="A658" s="486" t="s">
        <v>574</v>
      </c>
      <c r="B658" s="486" t="s">
        <v>71</v>
      </c>
      <c r="C658" s="486" t="s">
        <v>294</v>
      </c>
      <c r="D658" s="486" t="s">
        <v>295</v>
      </c>
      <c r="E658" s="486" t="s">
        <v>67</v>
      </c>
      <c r="F658" s="486">
        <v>2012</v>
      </c>
      <c r="G658" s="486">
        <v>2012</v>
      </c>
      <c r="H658" s="486">
        <v>250</v>
      </c>
      <c r="I658" s="486">
        <v>0.1</v>
      </c>
      <c r="J658" s="486"/>
      <c r="K658" s="486"/>
      <c r="L658" s="486" t="s">
        <v>66</v>
      </c>
      <c r="M658" s="486">
        <v>60</v>
      </c>
      <c r="N658" s="486">
        <v>1</v>
      </c>
      <c r="O658" s="486">
        <v>1000</v>
      </c>
      <c r="P658" s="486">
        <v>25</v>
      </c>
      <c r="Q658" s="486">
        <v>30.1</v>
      </c>
      <c r="R658" s="486">
        <v>8.3000000000000007</v>
      </c>
      <c r="S658" s="486">
        <v>37.200000000000003</v>
      </c>
      <c r="T658" s="486">
        <v>8.8699999999999992</v>
      </c>
      <c r="U658" s="486">
        <v>5.8</v>
      </c>
      <c r="V658" s="486"/>
      <c r="W658" s="486">
        <v>-0.43</v>
      </c>
      <c r="X658" s="486">
        <v>2100</v>
      </c>
      <c r="Y658" s="486">
        <v>4.2</v>
      </c>
      <c r="Z658" s="486">
        <v>250</v>
      </c>
      <c r="AA658" s="486">
        <v>0.22</v>
      </c>
      <c r="AB658" s="486"/>
      <c r="AC658" s="486"/>
      <c r="AD658" s="486"/>
      <c r="AE658" s="486"/>
      <c r="AF658" s="486"/>
      <c r="AG658" s="486"/>
      <c r="AH658" s="486"/>
      <c r="AI658" s="486">
        <v>1000</v>
      </c>
      <c r="AJ658" s="486">
        <v>3</v>
      </c>
      <c r="AK658" s="486">
        <v>-0.7</v>
      </c>
      <c r="AL658" s="486">
        <v>3.92</v>
      </c>
      <c r="AM658" s="486">
        <v>1638</v>
      </c>
      <c r="AN658" s="486">
        <v>982</v>
      </c>
      <c r="AO658" s="486">
        <v>40</v>
      </c>
      <c r="AP658" s="486">
        <v>20</v>
      </c>
      <c r="AQ658" s="486">
        <v>1.609</v>
      </c>
      <c r="AR658" s="486">
        <v>243.4</v>
      </c>
      <c r="AS658" s="486">
        <v>1.46</v>
      </c>
      <c r="AT658" s="486"/>
      <c r="AU658" s="486"/>
      <c r="AV658" s="486"/>
      <c r="AW658" s="486"/>
      <c r="AX658" s="486"/>
      <c r="AY658" s="486"/>
      <c r="AZ658" s="486"/>
      <c r="BA658" s="486"/>
      <c r="BB658" s="486"/>
      <c r="BC658" s="486"/>
      <c r="BD658" s="486"/>
      <c r="BE658" s="486"/>
      <c r="BF658" s="486"/>
      <c r="BG658" s="486"/>
      <c r="BH658" s="486"/>
      <c r="BI658" s="486"/>
      <c r="BJ658" s="486"/>
      <c r="BK658" s="486"/>
      <c r="BL658" s="486"/>
    </row>
    <row r="659" spans="1:64">
      <c r="A659" s="486" t="s">
        <v>574</v>
      </c>
      <c r="B659" s="486" t="s">
        <v>71</v>
      </c>
      <c r="C659" s="486" t="s">
        <v>296</v>
      </c>
      <c r="D659" s="486" t="s">
        <v>297</v>
      </c>
      <c r="E659" s="486" t="s">
        <v>453</v>
      </c>
      <c r="F659" s="486">
        <v>2012</v>
      </c>
      <c r="G659" s="486"/>
      <c r="H659" s="486">
        <v>250</v>
      </c>
      <c r="I659" s="486">
        <v>0.1</v>
      </c>
      <c r="J659" s="486"/>
      <c r="K659" s="486"/>
      <c r="L659" s="486" t="s">
        <v>66</v>
      </c>
      <c r="M659" s="486">
        <v>60</v>
      </c>
      <c r="N659" s="486">
        <v>2</v>
      </c>
      <c r="O659" s="486">
        <v>1000</v>
      </c>
      <c r="P659" s="486">
        <v>25</v>
      </c>
      <c r="Q659" s="486">
        <v>30.1</v>
      </c>
      <c r="R659" s="486">
        <v>8.3000000000000007</v>
      </c>
      <c r="S659" s="486">
        <v>37.200000000000003</v>
      </c>
      <c r="T659" s="486">
        <v>8.8699999999999992</v>
      </c>
      <c r="U659" s="486">
        <v>5.3</v>
      </c>
      <c r="V659" s="486"/>
      <c r="W659" s="486">
        <v>-0.43</v>
      </c>
      <c r="X659" s="486">
        <v>2100</v>
      </c>
      <c r="Y659" s="486">
        <v>4.2</v>
      </c>
      <c r="Z659" s="486">
        <v>250</v>
      </c>
      <c r="AA659" s="486">
        <v>0.29499999999999998</v>
      </c>
      <c r="AB659" s="486"/>
      <c r="AC659" s="486"/>
      <c r="AD659" s="486"/>
      <c r="AE659" s="486"/>
      <c r="AF659" s="486"/>
      <c r="AG659" s="486"/>
      <c r="AH659" s="486"/>
      <c r="AI659" s="486">
        <v>1000</v>
      </c>
      <c r="AJ659" s="486">
        <v>3</v>
      </c>
      <c r="AK659" s="486">
        <v>-0.7</v>
      </c>
      <c r="AL659" s="486"/>
      <c r="AM659" s="486">
        <v>1638</v>
      </c>
      <c r="AN659" s="486">
        <v>982</v>
      </c>
      <c r="AO659" s="486">
        <v>40</v>
      </c>
      <c r="AP659" s="486">
        <v>19</v>
      </c>
      <c r="AQ659" s="486">
        <v>1.609</v>
      </c>
      <c r="AR659" s="486">
        <v>121.7</v>
      </c>
      <c r="AS659" s="486">
        <v>1.46</v>
      </c>
      <c r="AT659" s="486"/>
      <c r="AU659" s="486"/>
      <c r="AV659" s="486"/>
      <c r="AW659" s="486"/>
      <c r="AX659" s="486"/>
      <c r="AY659" s="486"/>
      <c r="AZ659" s="486"/>
      <c r="BA659" s="486"/>
      <c r="BB659" s="486"/>
      <c r="BC659" s="486"/>
      <c r="BD659" s="486"/>
      <c r="BE659" s="486"/>
      <c r="BF659" s="486"/>
      <c r="BG659" s="486"/>
      <c r="BH659" s="486"/>
      <c r="BI659" s="486"/>
      <c r="BJ659" s="486"/>
      <c r="BK659" s="486"/>
      <c r="BL659" s="486"/>
    </row>
    <row r="660" spans="1:64">
      <c r="A660" s="486" t="s">
        <v>574</v>
      </c>
      <c r="B660" s="486" t="s">
        <v>71</v>
      </c>
      <c r="C660" s="486" t="s">
        <v>466</v>
      </c>
      <c r="D660" s="486" t="s">
        <v>467</v>
      </c>
      <c r="E660" s="486" t="s">
        <v>453</v>
      </c>
      <c r="F660" s="486">
        <v>2013</v>
      </c>
      <c r="G660" s="486"/>
      <c r="H660" s="486">
        <v>250</v>
      </c>
      <c r="I660" s="486">
        <v>0.1</v>
      </c>
      <c r="J660" s="486"/>
      <c r="K660" s="486"/>
      <c r="L660" s="486" t="s">
        <v>66</v>
      </c>
      <c r="M660" s="486">
        <v>60</v>
      </c>
      <c r="N660" s="486">
        <v>1</v>
      </c>
      <c r="O660" s="486">
        <v>1000</v>
      </c>
      <c r="P660" s="486">
        <v>25</v>
      </c>
      <c r="Q660" s="486">
        <v>30.1</v>
      </c>
      <c r="R660" s="486">
        <v>8.3000000000000007</v>
      </c>
      <c r="S660" s="486">
        <v>37.200000000000003</v>
      </c>
      <c r="T660" s="486">
        <v>8.8699999999999992</v>
      </c>
      <c r="U660" s="486">
        <v>5.8</v>
      </c>
      <c r="V660" s="486"/>
      <c r="W660" s="486">
        <v>-0.43</v>
      </c>
      <c r="X660" s="486">
        <v>2100</v>
      </c>
      <c r="Y660" s="486">
        <v>4.2</v>
      </c>
      <c r="Z660" s="486">
        <v>250</v>
      </c>
      <c r="AA660" s="486">
        <v>0.29499999999999998</v>
      </c>
      <c r="AB660" s="486"/>
      <c r="AC660" s="486"/>
      <c r="AD660" s="486"/>
      <c r="AE660" s="486"/>
      <c r="AF660" s="486"/>
      <c r="AG660" s="486"/>
      <c r="AH660" s="486"/>
      <c r="AI660" s="486">
        <v>1000</v>
      </c>
      <c r="AJ660" s="486">
        <v>3</v>
      </c>
      <c r="AK660" s="486">
        <v>-0.7</v>
      </c>
      <c r="AL660" s="486"/>
      <c r="AM660" s="486">
        <v>1650</v>
      </c>
      <c r="AN660" s="486">
        <v>992</v>
      </c>
      <c r="AO660" s="486">
        <v>35</v>
      </c>
      <c r="AP660" s="486">
        <v>18.5</v>
      </c>
      <c r="AQ660" s="486">
        <v>1.637</v>
      </c>
      <c r="AR660" s="486">
        <v>243.4</v>
      </c>
      <c r="AS660" s="486">
        <v>1.46</v>
      </c>
      <c r="AT660" s="486"/>
      <c r="AU660" s="486"/>
      <c r="AV660" s="486"/>
      <c r="AW660" s="486"/>
      <c r="AX660" s="486"/>
      <c r="AY660" s="486"/>
      <c r="AZ660" s="486"/>
      <c r="BA660" s="486"/>
      <c r="BB660" s="486"/>
      <c r="BC660" s="486"/>
      <c r="BD660" s="486"/>
      <c r="BE660" s="486"/>
      <c r="BF660" s="486"/>
      <c r="BG660" s="486"/>
      <c r="BH660" s="486"/>
      <c r="BI660" s="486"/>
      <c r="BJ660" s="486"/>
      <c r="BK660" s="486"/>
      <c r="BL660" s="486"/>
    </row>
    <row r="661" spans="1:64">
      <c r="A661" s="486" t="s">
        <v>574</v>
      </c>
      <c r="B661" s="486" t="s">
        <v>71</v>
      </c>
      <c r="C661" s="486" t="s">
        <v>298</v>
      </c>
      <c r="D661" s="486" t="s">
        <v>299</v>
      </c>
      <c r="E661" s="486" t="s">
        <v>67</v>
      </c>
      <c r="F661" s="486">
        <v>2012</v>
      </c>
      <c r="G661" s="486">
        <v>2012</v>
      </c>
      <c r="H661" s="486">
        <v>255</v>
      </c>
      <c r="I661" s="486">
        <v>0.1</v>
      </c>
      <c r="J661" s="486"/>
      <c r="K661" s="486"/>
      <c r="L661" s="486" t="s">
        <v>66</v>
      </c>
      <c r="M661" s="486">
        <v>60</v>
      </c>
      <c r="N661" s="486">
        <v>1</v>
      </c>
      <c r="O661" s="486">
        <v>1000</v>
      </c>
      <c r="P661" s="486">
        <v>25</v>
      </c>
      <c r="Q661" s="486">
        <v>30.2</v>
      </c>
      <c r="R661" s="486">
        <v>8.43</v>
      </c>
      <c r="S661" s="486">
        <v>37.4</v>
      </c>
      <c r="T661" s="486">
        <v>9</v>
      </c>
      <c r="U661" s="486">
        <v>6.3</v>
      </c>
      <c r="V661" s="486"/>
      <c r="W661" s="486">
        <v>-0.43</v>
      </c>
      <c r="X661" s="486">
        <v>2100</v>
      </c>
      <c r="Y661" s="486">
        <v>4.2</v>
      </c>
      <c r="Z661" s="486">
        <v>250</v>
      </c>
      <c r="AA661" s="486">
        <v>0.23</v>
      </c>
      <c r="AB661" s="486"/>
      <c r="AC661" s="486"/>
      <c r="AD661" s="486"/>
      <c r="AE661" s="486"/>
      <c r="AF661" s="486"/>
      <c r="AG661" s="486"/>
      <c r="AH661" s="486"/>
      <c r="AI661" s="486">
        <v>1000</v>
      </c>
      <c r="AJ661" s="486">
        <v>3</v>
      </c>
      <c r="AK661" s="486">
        <v>-0.7</v>
      </c>
      <c r="AL661" s="486">
        <v>10.64</v>
      </c>
      <c r="AM661" s="486">
        <v>1638</v>
      </c>
      <c r="AN661" s="486">
        <v>982</v>
      </c>
      <c r="AO661" s="486">
        <v>40</v>
      </c>
      <c r="AP661" s="486">
        <v>20</v>
      </c>
      <c r="AQ661" s="486">
        <v>1.609</v>
      </c>
      <c r="AR661" s="486">
        <v>243.4</v>
      </c>
      <c r="AS661" s="486">
        <v>1.46</v>
      </c>
      <c r="AT661" s="486"/>
      <c r="AU661" s="486"/>
      <c r="AV661" s="486"/>
      <c r="AW661" s="486"/>
      <c r="AX661" s="486"/>
      <c r="AY661" s="486"/>
      <c r="AZ661" s="486"/>
      <c r="BA661" s="486"/>
      <c r="BB661" s="486"/>
      <c r="BC661" s="486"/>
      <c r="BD661" s="486"/>
      <c r="BE661" s="486"/>
      <c r="BF661" s="486"/>
      <c r="BG661" s="486"/>
      <c r="BH661" s="486"/>
      <c r="BI661" s="486"/>
      <c r="BJ661" s="486"/>
      <c r="BK661" s="486"/>
      <c r="BL661" s="486"/>
    </row>
    <row r="662" spans="1:64">
      <c r="A662" s="486" t="s">
        <v>574</v>
      </c>
      <c r="B662" s="486" t="s">
        <v>71</v>
      </c>
      <c r="C662" s="486" t="s">
        <v>300</v>
      </c>
      <c r="D662" s="486" t="s">
        <v>301</v>
      </c>
      <c r="E662" s="486" t="s">
        <v>453</v>
      </c>
      <c r="F662" s="486">
        <v>2011</v>
      </c>
      <c r="G662" s="486"/>
      <c r="H662" s="486">
        <v>255</v>
      </c>
      <c r="I662" s="486">
        <v>0.1</v>
      </c>
      <c r="J662" s="486"/>
      <c r="K662" s="486"/>
      <c r="L662" s="486" t="s">
        <v>66</v>
      </c>
      <c r="M662" s="486">
        <v>60</v>
      </c>
      <c r="N662" s="486">
        <v>1</v>
      </c>
      <c r="O662" s="486">
        <v>1000</v>
      </c>
      <c r="P662" s="486">
        <v>25</v>
      </c>
      <c r="Q662" s="486">
        <v>30.2</v>
      </c>
      <c r="R662" s="486">
        <v>8.43</v>
      </c>
      <c r="S662" s="486">
        <v>37.4</v>
      </c>
      <c r="T662" s="486">
        <v>9</v>
      </c>
      <c r="U662" s="486">
        <v>6.3</v>
      </c>
      <c r="V662" s="486"/>
      <c r="W662" s="486">
        <v>-0.43</v>
      </c>
      <c r="X662" s="486">
        <v>2100</v>
      </c>
      <c r="Y662" s="486">
        <v>4.2</v>
      </c>
      <c r="Z662" s="486">
        <v>250</v>
      </c>
      <c r="AA662" s="486">
        <v>0.29499999999999998</v>
      </c>
      <c r="AB662" s="486"/>
      <c r="AC662" s="486"/>
      <c r="AD662" s="486"/>
      <c r="AE662" s="486"/>
      <c r="AF662" s="486"/>
      <c r="AG662" s="486"/>
      <c r="AH662" s="486"/>
      <c r="AI662" s="486">
        <v>1000</v>
      </c>
      <c r="AJ662" s="486">
        <v>3</v>
      </c>
      <c r="AK662" s="486">
        <v>-0.7</v>
      </c>
      <c r="AL662" s="486"/>
      <c r="AM662" s="486">
        <v>1638</v>
      </c>
      <c r="AN662" s="486">
        <v>982</v>
      </c>
      <c r="AO662" s="486">
        <v>40</v>
      </c>
      <c r="AP662" s="486">
        <v>19</v>
      </c>
      <c r="AQ662" s="486">
        <v>1.609</v>
      </c>
      <c r="AR662" s="486">
        <v>243.4</v>
      </c>
      <c r="AS662" s="486">
        <v>1.46</v>
      </c>
      <c r="AT662" s="486"/>
      <c r="AU662" s="486"/>
      <c r="AV662" s="486"/>
      <c r="AW662" s="486"/>
      <c r="AX662" s="486"/>
      <c r="AY662" s="486"/>
      <c r="AZ662" s="486"/>
      <c r="BA662" s="486"/>
      <c r="BB662" s="486"/>
      <c r="BC662" s="486"/>
      <c r="BD662" s="486"/>
      <c r="BE662" s="486"/>
      <c r="BF662" s="486"/>
      <c r="BG662" s="486"/>
      <c r="BH662" s="486"/>
      <c r="BI662" s="486"/>
      <c r="BJ662" s="486"/>
      <c r="BK662" s="486"/>
      <c r="BL662" s="486"/>
    </row>
    <row r="663" spans="1:64">
      <c r="A663" s="486" t="s">
        <v>574</v>
      </c>
      <c r="B663" s="486" t="s">
        <v>71</v>
      </c>
      <c r="C663" s="486" t="s">
        <v>302</v>
      </c>
      <c r="D663" s="486" t="s">
        <v>303</v>
      </c>
      <c r="E663" s="486" t="s">
        <v>453</v>
      </c>
      <c r="F663" s="486">
        <v>2012</v>
      </c>
      <c r="G663" s="486"/>
      <c r="H663" s="486">
        <v>255</v>
      </c>
      <c r="I663" s="486">
        <v>0.1</v>
      </c>
      <c r="J663" s="486"/>
      <c r="K663" s="486"/>
      <c r="L663" s="486" t="s">
        <v>66</v>
      </c>
      <c r="M663" s="486">
        <v>60</v>
      </c>
      <c r="N663" s="486">
        <v>2</v>
      </c>
      <c r="O663" s="486">
        <v>1000</v>
      </c>
      <c r="P663" s="486">
        <v>25</v>
      </c>
      <c r="Q663" s="486">
        <v>30.2</v>
      </c>
      <c r="R663" s="486">
        <v>8.43</v>
      </c>
      <c r="S663" s="486">
        <v>37.4</v>
      </c>
      <c r="T663" s="486">
        <v>9</v>
      </c>
      <c r="U663" s="486">
        <v>6.3</v>
      </c>
      <c r="V663" s="486"/>
      <c r="W663" s="486">
        <v>-0.43</v>
      </c>
      <c r="X663" s="486">
        <v>2100</v>
      </c>
      <c r="Y663" s="486">
        <v>4.2</v>
      </c>
      <c r="Z663" s="486">
        <v>250</v>
      </c>
      <c r="AA663" s="486">
        <v>0.29499999999999998</v>
      </c>
      <c r="AB663" s="486"/>
      <c r="AC663" s="486"/>
      <c r="AD663" s="486"/>
      <c r="AE663" s="486"/>
      <c r="AF663" s="486"/>
      <c r="AG663" s="486"/>
      <c r="AH663" s="486"/>
      <c r="AI663" s="486">
        <v>1000</v>
      </c>
      <c r="AJ663" s="486">
        <v>3</v>
      </c>
      <c r="AK663" s="486">
        <v>-0.7</v>
      </c>
      <c r="AL663" s="486"/>
      <c r="AM663" s="486">
        <v>1638</v>
      </c>
      <c r="AN663" s="486">
        <v>982</v>
      </c>
      <c r="AO663" s="486">
        <v>40</v>
      </c>
      <c r="AP663" s="486">
        <v>19</v>
      </c>
      <c r="AQ663" s="486">
        <v>1.609</v>
      </c>
      <c r="AR663" s="486">
        <v>121.7</v>
      </c>
      <c r="AS663" s="486">
        <v>1.46</v>
      </c>
      <c r="AT663" s="486"/>
      <c r="AU663" s="486"/>
      <c r="AV663" s="486"/>
      <c r="AW663" s="486"/>
      <c r="AX663" s="486"/>
      <c r="AY663" s="486"/>
      <c r="AZ663" s="486"/>
      <c r="BA663" s="486"/>
      <c r="BB663" s="486"/>
      <c r="BC663" s="486"/>
      <c r="BD663" s="486"/>
      <c r="BE663" s="486"/>
      <c r="BF663" s="486"/>
      <c r="BG663" s="486"/>
      <c r="BH663" s="486"/>
      <c r="BI663" s="486"/>
      <c r="BJ663" s="486"/>
      <c r="BK663" s="486"/>
      <c r="BL663" s="486"/>
    </row>
    <row r="664" spans="1:64">
      <c r="A664" s="486" t="s">
        <v>574</v>
      </c>
      <c r="B664" s="486" t="s">
        <v>71</v>
      </c>
      <c r="C664" s="486" t="s">
        <v>468</v>
      </c>
      <c r="D664" s="486" t="s">
        <v>469</v>
      </c>
      <c r="E664" s="486" t="s">
        <v>453</v>
      </c>
      <c r="F664" s="486">
        <v>2013</v>
      </c>
      <c r="G664" s="486"/>
      <c r="H664" s="486">
        <v>255</v>
      </c>
      <c r="I664" s="486">
        <v>0.1</v>
      </c>
      <c r="J664" s="486"/>
      <c r="K664" s="486"/>
      <c r="L664" s="486" t="s">
        <v>66</v>
      </c>
      <c r="M664" s="486">
        <v>60</v>
      </c>
      <c r="N664" s="486">
        <v>1</v>
      </c>
      <c r="O664" s="486">
        <v>1000</v>
      </c>
      <c r="P664" s="486">
        <v>25</v>
      </c>
      <c r="Q664" s="486">
        <v>30.2</v>
      </c>
      <c r="R664" s="486">
        <v>8.43</v>
      </c>
      <c r="S664" s="486">
        <v>37.4</v>
      </c>
      <c r="T664" s="486">
        <v>9</v>
      </c>
      <c r="U664" s="486">
        <v>5.8849999999999998</v>
      </c>
      <c r="V664" s="486"/>
      <c r="W664" s="486">
        <v>-0.43</v>
      </c>
      <c r="X664" s="486">
        <v>2100</v>
      </c>
      <c r="Y664" s="486">
        <v>4.2</v>
      </c>
      <c r="Z664" s="486">
        <v>250</v>
      </c>
      <c r="AA664" s="486">
        <v>0.29499999999999998</v>
      </c>
      <c r="AB664" s="486"/>
      <c r="AC664" s="486"/>
      <c r="AD664" s="486"/>
      <c r="AE664" s="486"/>
      <c r="AF664" s="486"/>
      <c r="AG664" s="486"/>
      <c r="AH664" s="486"/>
      <c r="AI664" s="486">
        <v>1000</v>
      </c>
      <c r="AJ664" s="486">
        <v>3</v>
      </c>
      <c r="AK664" s="486">
        <v>-0.7</v>
      </c>
      <c r="AL664" s="486"/>
      <c r="AM664" s="486">
        <v>1650</v>
      </c>
      <c r="AN664" s="486">
        <v>992</v>
      </c>
      <c r="AO664" s="486">
        <v>35</v>
      </c>
      <c r="AP664" s="486">
        <v>18.5</v>
      </c>
      <c r="AQ664" s="486">
        <v>1.637</v>
      </c>
      <c r="AR664" s="486">
        <v>243.4</v>
      </c>
      <c r="AS664" s="486">
        <v>1.46</v>
      </c>
      <c r="AT664" s="486"/>
      <c r="AU664" s="486"/>
      <c r="AV664" s="486"/>
      <c r="AW664" s="486"/>
      <c r="AX664" s="486"/>
      <c r="AY664" s="486"/>
      <c r="AZ664" s="486"/>
      <c r="BA664" s="486"/>
      <c r="BB664" s="486"/>
      <c r="BC664" s="486"/>
      <c r="BD664" s="486"/>
      <c r="BE664" s="486"/>
      <c r="BF664" s="486"/>
      <c r="BG664" s="486"/>
      <c r="BH664" s="486"/>
      <c r="BI664" s="486"/>
      <c r="BJ664" s="486"/>
      <c r="BK664" s="486"/>
      <c r="BL664" s="486"/>
    </row>
    <row r="665" spans="1:64">
      <c r="A665" s="486" t="s">
        <v>574</v>
      </c>
      <c r="B665" s="486" t="s">
        <v>71</v>
      </c>
      <c r="C665" s="486" t="s">
        <v>306</v>
      </c>
      <c r="D665" s="486" t="s">
        <v>307</v>
      </c>
      <c r="E665" s="486" t="s">
        <v>67</v>
      </c>
      <c r="F665" s="486">
        <v>2012</v>
      </c>
      <c r="G665" s="486">
        <v>2012</v>
      </c>
      <c r="H665" s="486">
        <v>260</v>
      </c>
      <c r="I665" s="486">
        <v>0.1</v>
      </c>
      <c r="J665" s="486"/>
      <c r="K665" s="486"/>
      <c r="L665" s="486" t="s">
        <v>66</v>
      </c>
      <c r="M665" s="486">
        <v>60</v>
      </c>
      <c r="N665" s="486">
        <v>1</v>
      </c>
      <c r="O665" s="486">
        <v>1000</v>
      </c>
      <c r="P665" s="486">
        <v>25</v>
      </c>
      <c r="Q665" s="486">
        <v>30.4</v>
      </c>
      <c r="R665" s="486">
        <v>8.56</v>
      </c>
      <c r="S665" s="486">
        <v>37.5</v>
      </c>
      <c r="T665" s="486">
        <v>9.1199999999999992</v>
      </c>
      <c r="U665" s="486">
        <v>6.3</v>
      </c>
      <c r="V665" s="486"/>
      <c r="W665" s="486">
        <v>-0.43</v>
      </c>
      <c r="X665" s="486">
        <v>2100</v>
      </c>
      <c r="Y665" s="486">
        <v>4.2</v>
      </c>
      <c r="Z665" s="486">
        <v>250</v>
      </c>
      <c r="AA665" s="486">
        <v>0.2</v>
      </c>
      <c r="AB665" s="486"/>
      <c r="AC665" s="486"/>
      <c r="AD665" s="486"/>
      <c r="AE665" s="486"/>
      <c r="AF665" s="486"/>
      <c r="AG665" s="486"/>
      <c r="AH665" s="486"/>
      <c r="AI665" s="486">
        <v>1000</v>
      </c>
      <c r="AJ665" s="486">
        <v>3</v>
      </c>
      <c r="AK665" s="486">
        <v>-0.7</v>
      </c>
      <c r="AL665" s="486">
        <v>10.64</v>
      </c>
      <c r="AM665" s="486">
        <v>1638</v>
      </c>
      <c r="AN665" s="486">
        <v>982</v>
      </c>
      <c r="AO665" s="486">
        <v>40</v>
      </c>
      <c r="AP665" s="486">
        <v>20</v>
      </c>
      <c r="AQ665" s="486">
        <v>1.609</v>
      </c>
      <c r="AR665" s="486">
        <v>243.4</v>
      </c>
      <c r="AS665" s="486">
        <v>1.46</v>
      </c>
      <c r="AT665" s="486"/>
      <c r="AU665" s="486"/>
      <c r="AV665" s="486"/>
      <c r="AW665" s="486"/>
      <c r="AX665" s="486"/>
      <c r="AY665" s="486"/>
      <c r="AZ665" s="486"/>
      <c r="BA665" s="486"/>
      <c r="BB665" s="486"/>
      <c r="BC665" s="486"/>
      <c r="BD665" s="486"/>
      <c r="BE665" s="486"/>
      <c r="BF665" s="486"/>
      <c r="BG665" s="486"/>
      <c r="BH665" s="486"/>
      <c r="BI665" s="486"/>
      <c r="BJ665" s="486"/>
      <c r="BK665" s="486"/>
      <c r="BL665" s="486"/>
    </row>
    <row r="666" spans="1:64">
      <c r="A666" s="486" t="s">
        <v>574</v>
      </c>
      <c r="B666" s="486" t="s">
        <v>71</v>
      </c>
      <c r="C666" s="486" t="s">
        <v>308</v>
      </c>
      <c r="D666" s="486" t="s">
        <v>309</v>
      </c>
      <c r="E666" s="486" t="s">
        <v>453</v>
      </c>
      <c r="F666" s="486">
        <v>2011</v>
      </c>
      <c r="G666" s="486"/>
      <c r="H666" s="486">
        <v>260</v>
      </c>
      <c r="I666" s="486">
        <v>0.1</v>
      </c>
      <c r="J666" s="486"/>
      <c r="K666" s="486"/>
      <c r="L666" s="486" t="s">
        <v>66</v>
      </c>
      <c r="M666" s="486">
        <v>60</v>
      </c>
      <c r="N666" s="486">
        <v>1</v>
      </c>
      <c r="O666" s="486">
        <v>1000</v>
      </c>
      <c r="P666" s="486">
        <v>25</v>
      </c>
      <c r="Q666" s="486">
        <v>30.4</v>
      </c>
      <c r="R666" s="486">
        <v>8.56</v>
      </c>
      <c r="S666" s="486">
        <v>37.5</v>
      </c>
      <c r="T666" s="486">
        <v>9.1199999999999992</v>
      </c>
      <c r="U666" s="486">
        <v>6.3</v>
      </c>
      <c r="V666" s="486"/>
      <c r="W666" s="486">
        <v>-0.43</v>
      </c>
      <c r="X666" s="486">
        <v>2100</v>
      </c>
      <c r="Y666" s="486">
        <v>4.2</v>
      </c>
      <c r="Z666" s="486">
        <v>250</v>
      </c>
      <c r="AA666" s="486">
        <v>0.28000000000000003</v>
      </c>
      <c r="AB666" s="486"/>
      <c r="AC666" s="486"/>
      <c r="AD666" s="486"/>
      <c r="AE666" s="486"/>
      <c r="AF666" s="486"/>
      <c r="AG666" s="486"/>
      <c r="AH666" s="486"/>
      <c r="AI666" s="486">
        <v>1000</v>
      </c>
      <c r="AJ666" s="486">
        <v>3</v>
      </c>
      <c r="AK666" s="486">
        <v>-0.7</v>
      </c>
      <c r="AL666" s="486"/>
      <c r="AM666" s="486">
        <v>1638</v>
      </c>
      <c r="AN666" s="486">
        <v>982</v>
      </c>
      <c r="AO666" s="486">
        <v>40</v>
      </c>
      <c r="AP666" s="486">
        <v>19</v>
      </c>
      <c r="AQ666" s="486">
        <v>1.609</v>
      </c>
      <c r="AR666" s="486">
        <v>243.4</v>
      </c>
      <c r="AS666" s="486">
        <v>1.46</v>
      </c>
      <c r="AT666" s="486"/>
      <c r="AU666" s="486"/>
      <c r="AV666" s="486"/>
      <c r="AW666" s="486"/>
      <c r="AX666" s="486"/>
      <c r="AY666" s="486"/>
      <c r="AZ666" s="486"/>
      <c r="BA666" s="486"/>
      <c r="BB666" s="486"/>
      <c r="BC666" s="486"/>
      <c r="BD666" s="486"/>
      <c r="BE666" s="486"/>
      <c r="BF666" s="486"/>
      <c r="BG666" s="486"/>
      <c r="BH666" s="486"/>
      <c r="BI666" s="486"/>
      <c r="BJ666" s="486"/>
      <c r="BK666" s="486"/>
      <c r="BL666" s="486"/>
    </row>
    <row r="667" spans="1:64">
      <c r="A667" s="486" t="s">
        <v>574</v>
      </c>
      <c r="B667" s="486" t="s">
        <v>71</v>
      </c>
      <c r="C667" s="486" t="s">
        <v>310</v>
      </c>
      <c r="D667" s="486" t="s">
        <v>311</v>
      </c>
      <c r="E667" s="486" t="s">
        <v>453</v>
      </c>
      <c r="F667" s="486">
        <v>2012</v>
      </c>
      <c r="G667" s="486"/>
      <c r="H667" s="486">
        <v>260</v>
      </c>
      <c r="I667" s="486">
        <v>0.1</v>
      </c>
      <c r="J667" s="486"/>
      <c r="K667" s="486"/>
      <c r="L667" s="486" t="s">
        <v>66</v>
      </c>
      <c r="M667" s="486">
        <v>60</v>
      </c>
      <c r="N667" s="486">
        <v>2</v>
      </c>
      <c r="O667" s="486">
        <v>1000</v>
      </c>
      <c r="P667" s="486">
        <v>25</v>
      </c>
      <c r="Q667" s="486">
        <v>30.4</v>
      </c>
      <c r="R667" s="486">
        <v>8.56</v>
      </c>
      <c r="S667" s="486">
        <v>37.5</v>
      </c>
      <c r="T667" s="486">
        <v>9.1199999999999992</v>
      </c>
      <c r="U667" s="486">
        <v>6.3</v>
      </c>
      <c r="V667" s="486"/>
      <c r="W667" s="486">
        <v>-0.43</v>
      </c>
      <c r="X667" s="486">
        <v>2100</v>
      </c>
      <c r="Y667" s="486">
        <v>4.2</v>
      </c>
      <c r="Z667" s="486">
        <v>250</v>
      </c>
      <c r="AA667" s="486">
        <v>0.28000000000000003</v>
      </c>
      <c r="AB667" s="486"/>
      <c r="AC667" s="486"/>
      <c r="AD667" s="486"/>
      <c r="AE667" s="486"/>
      <c r="AF667" s="486"/>
      <c r="AG667" s="486"/>
      <c r="AH667" s="486"/>
      <c r="AI667" s="486">
        <v>1000</v>
      </c>
      <c r="AJ667" s="486">
        <v>3</v>
      </c>
      <c r="AK667" s="486">
        <v>-0.7</v>
      </c>
      <c r="AL667" s="486"/>
      <c r="AM667" s="486">
        <v>1638</v>
      </c>
      <c r="AN667" s="486">
        <v>982</v>
      </c>
      <c r="AO667" s="486">
        <v>40</v>
      </c>
      <c r="AP667" s="486">
        <v>19</v>
      </c>
      <c r="AQ667" s="486">
        <v>1.609</v>
      </c>
      <c r="AR667" s="486">
        <v>121.7</v>
      </c>
      <c r="AS667" s="486">
        <v>1.46</v>
      </c>
      <c r="AT667" s="486"/>
      <c r="AU667" s="486"/>
      <c r="AV667" s="486"/>
      <c r="AW667" s="486"/>
      <c r="AX667" s="486"/>
      <c r="AY667" s="486"/>
      <c r="AZ667" s="486"/>
      <c r="BA667" s="486"/>
      <c r="BB667" s="486"/>
      <c r="BC667" s="486"/>
      <c r="BD667" s="486"/>
      <c r="BE667" s="486"/>
      <c r="BF667" s="486"/>
      <c r="BG667" s="486"/>
      <c r="BH667" s="486"/>
      <c r="BI667" s="486"/>
      <c r="BJ667" s="486"/>
      <c r="BK667" s="486"/>
      <c r="BL667" s="486"/>
    </row>
    <row r="668" spans="1:64">
      <c r="A668" s="486" t="s">
        <v>574</v>
      </c>
      <c r="B668" s="486" t="s">
        <v>71</v>
      </c>
      <c r="C668" s="486" t="s">
        <v>470</v>
      </c>
      <c r="D668" s="486" t="s">
        <v>471</v>
      </c>
      <c r="E668" s="486" t="s">
        <v>453</v>
      </c>
      <c r="F668" s="486">
        <v>2013</v>
      </c>
      <c r="G668" s="486"/>
      <c r="H668" s="486">
        <v>260</v>
      </c>
      <c r="I668" s="486">
        <v>0.1</v>
      </c>
      <c r="J668" s="486"/>
      <c r="K668" s="486"/>
      <c r="L668" s="486" t="s">
        <v>66</v>
      </c>
      <c r="M668" s="486">
        <v>60</v>
      </c>
      <c r="N668" s="486">
        <v>1</v>
      </c>
      <c r="O668" s="486">
        <v>1000</v>
      </c>
      <c r="P668" s="486">
        <v>25</v>
      </c>
      <c r="Q668" s="486">
        <v>30.4</v>
      </c>
      <c r="R668" s="486">
        <v>8.56</v>
      </c>
      <c r="S668" s="486">
        <v>37.5</v>
      </c>
      <c r="T668" s="486">
        <v>9.1199999999999992</v>
      </c>
      <c r="U668" s="486">
        <v>5.9630000000000001</v>
      </c>
      <c r="V668" s="486"/>
      <c r="W668" s="486">
        <v>-0.43</v>
      </c>
      <c r="X668" s="486">
        <v>2100</v>
      </c>
      <c r="Y668" s="486">
        <v>4.2</v>
      </c>
      <c r="Z668" s="486">
        <v>250</v>
      </c>
      <c r="AA668" s="486">
        <v>0.28000000000000003</v>
      </c>
      <c r="AB668" s="486"/>
      <c r="AC668" s="486"/>
      <c r="AD668" s="486"/>
      <c r="AE668" s="486"/>
      <c r="AF668" s="486"/>
      <c r="AG668" s="486"/>
      <c r="AH668" s="486"/>
      <c r="AI668" s="486">
        <v>1000</v>
      </c>
      <c r="AJ668" s="486">
        <v>3</v>
      </c>
      <c r="AK668" s="486">
        <v>-0.7</v>
      </c>
      <c r="AL668" s="486"/>
      <c r="AM668" s="486">
        <v>1650</v>
      </c>
      <c r="AN668" s="486">
        <v>992</v>
      </c>
      <c r="AO668" s="486">
        <v>35</v>
      </c>
      <c r="AP668" s="486">
        <v>18.5</v>
      </c>
      <c r="AQ668" s="486">
        <v>1.637</v>
      </c>
      <c r="AR668" s="486">
        <v>243.4</v>
      </c>
      <c r="AS668" s="486">
        <v>1.46</v>
      </c>
      <c r="AT668" s="486"/>
      <c r="AU668" s="486"/>
      <c r="AV668" s="486"/>
      <c r="AW668" s="486"/>
      <c r="AX668" s="486"/>
      <c r="AY668" s="486"/>
      <c r="AZ668" s="486"/>
      <c r="BA668" s="486"/>
      <c r="BB668" s="486"/>
      <c r="BC668" s="486"/>
      <c r="BD668" s="486"/>
      <c r="BE668" s="486"/>
      <c r="BF668" s="486"/>
      <c r="BG668" s="486"/>
      <c r="BH668" s="486"/>
      <c r="BI668" s="486"/>
      <c r="BJ668" s="486"/>
      <c r="BK668" s="486"/>
      <c r="BL668" s="486"/>
    </row>
    <row r="669" spans="1:64">
      <c r="A669" s="486" t="s">
        <v>574</v>
      </c>
      <c r="B669" s="486" t="s">
        <v>71</v>
      </c>
      <c r="C669" s="486" t="s">
        <v>500</v>
      </c>
      <c r="D669" s="486" t="s">
        <v>501</v>
      </c>
      <c r="E669" s="486" t="s">
        <v>453</v>
      </c>
      <c r="F669" s="486">
        <v>2013</v>
      </c>
      <c r="G669" s="486"/>
      <c r="H669" s="486">
        <v>265</v>
      </c>
      <c r="I669" s="486">
        <v>0.1</v>
      </c>
      <c r="J669" s="486"/>
      <c r="K669" s="486"/>
      <c r="L669" s="486" t="s">
        <v>66</v>
      </c>
      <c r="M669" s="486">
        <v>60</v>
      </c>
      <c r="N669" s="486">
        <v>1</v>
      </c>
      <c r="O669" s="486">
        <v>1000</v>
      </c>
      <c r="P669" s="486">
        <v>25</v>
      </c>
      <c r="Q669" s="486">
        <v>30.6</v>
      </c>
      <c r="R669" s="486">
        <v>8.66</v>
      </c>
      <c r="S669" s="486">
        <v>37.700000000000003</v>
      </c>
      <c r="T669" s="486">
        <v>9.23</v>
      </c>
      <c r="U669" s="486">
        <v>6.02</v>
      </c>
      <c r="V669" s="486">
        <v>-139</v>
      </c>
      <c r="W669" s="486">
        <v>-0.4</v>
      </c>
      <c r="X669" s="486"/>
      <c r="Y669" s="486"/>
      <c r="Z669" s="486"/>
      <c r="AA669" s="486">
        <v>0.32500000000000001</v>
      </c>
      <c r="AB669" s="486"/>
      <c r="AC669" s="486"/>
      <c r="AD669" s="486"/>
      <c r="AE669" s="486"/>
      <c r="AF669" s="486"/>
      <c r="AG669" s="486"/>
      <c r="AH669" s="486"/>
      <c r="AI669" s="486">
        <v>1000</v>
      </c>
      <c r="AJ669" s="486">
        <v>3</v>
      </c>
      <c r="AK669" s="486">
        <v>-0.7</v>
      </c>
      <c r="AL669" s="486"/>
      <c r="AM669" s="486">
        <v>1638</v>
      </c>
      <c r="AN669" s="486">
        <v>982</v>
      </c>
      <c r="AO669" s="486">
        <v>40</v>
      </c>
      <c r="AP669" s="486">
        <v>19</v>
      </c>
      <c r="AQ669" s="486">
        <v>1.609</v>
      </c>
      <c r="AR669" s="486">
        <v>243.4</v>
      </c>
      <c r="AS669" s="486">
        <v>1.46</v>
      </c>
      <c r="AT669" s="486"/>
      <c r="AU669" s="486"/>
      <c r="AV669" s="486"/>
      <c r="AW669" s="486"/>
      <c r="AX669" s="486"/>
      <c r="AY669" s="486"/>
      <c r="AZ669" s="486"/>
      <c r="BA669" s="486"/>
      <c r="BB669" s="486"/>
      <c r="BC669" s="486"/>
      <c r="BD669" s="486"/>
      <c r="BE669" s="486"/>
      <c r="BF669" s="486"/>
      <c r="BG669" s="486"/>
      <c r="BH669" s="486"/>
      <c r="BI669" s="486"/>
      <c r="BJ669" s="486"/>
      <c r="BK669" s="486"/>
      <c r="BL669" s="486"/>
    </row>
    <row r="670" spans="1:64">
      <c r="A670" s="486" t="s">
        <v>574</v>
      </c>
      <c r="B670" s="486" t="s">
        <v>71</v>
      </c>
      <c r="C670" s="486" t="s">
        <v>502</v>
      </c>
      <c r="D670" s="486" t="s">
        <v>503</v>
      </c>
      <c r="E670" s="486" t="s">
        <v>453</v>
      </c>
      <c r="F670" s="486">
        <v>2013</v>
      </c>
      <c r="G670" s="486"/>
      <c r="H670" s="486">
        <v>270</v>
      </c>
      <c r="I670" s="486">
        <v>0.1</v>
      </c>
      <c r="J670" s="486"/>
      <c r="K670" s="486"/>
      <c r="L670" s="486" t="s">
        <v>66</v>
      </c>
      <c r="M670" s="486">
        <v>60</v>
      </c>
      <c r="N670" s="486">
        <v>1</v>
      </c>
      <c r="O670" s="486">
        <v>1000</v>
      </c>
      <c r="P670" s="486">
        <v>25</v>
      </c>
      <c r="Q670" s="486">
        <v>30.8</v>
      </c>
      <c r="R670" s="486">
        <v>8.75</v>
      </c>
      <c r="S670" s="486">
        <v>37.9</v>
      </c>
      <c r="T670" s="486">
        <v>9.32</v>
      </c>
      <c r="U670" s="486">
        <v>6.08</v>
      </c>
      <c r="V670" s="486">
        <v>-140</v>
      </c>
      <c r="W670" s="486">
        <v>-0.4</v>
      </c>
      <c r="X670" s="486"/>
      <c r="Y670" s="486"/>
      <c r="Z670" s="486"/>
      <c r="AA670" s="486">
        <v>0.32</v>
      </c>
      <c r="AB670" s="486"/>
      <c r="AC670" s="486"/>
      <c r="AD670" s="486"/>
      <c r="AE670" s="486"/>
      <c r="AF670" s="486"/>
      <c r="AG670" s="486"/>
      <c r="AH670" s="486"/>
      <c r="AI670" s="486">
        <v>1000</v>
      </c>
      <c r="AJ670" s="486">
        <v>3</v>
      </c>
      <c r="AK670" s="486">
        <v>-0.7</v>
      </c>
      <c r="AL670" s="486"/>
      <c r="AM670" s="486">
        <v>1638</v>
      </c>
      <c r="AN670" s="486">
        <v>982</v>
      </c>
      <c r="AO670" s="486">
        <v>40</v>
      </c>
      <c r="AP670" s="486">
        <v>19</v>
      </c>
      <c r="AQ670" s="486">
        <v>1.609</v>
      </c>
      <c r="AR670" s="486">
        <v>243.4</v>
      </c>
      <c r="AS670" s="486">
        <v>1.46</v>
      </c>
      <c r="AT670" s="486"/>
      <c r="AU670" s="486"/>
      <c r="AV670" s="486"/>
      <c r="AW670" s="486"/>
      <c r="AX670" s="486"/>
      <c r="AY670" s="486"/>
      <c r="AZ670" s="486"/>
      <c r="BA670" s="486"/>
      <c r="BB670" s="486"/>
      <c r="BC670" s="486"/>
      <c r="BD670" s="486"/>
      <c r="BE670" s="486"/>
      <c r="BF670" s="486"/>
      <c r="BG670" s="486"/>
      <c r="BH670" s="486"/>
      <c r="BI670" s="486"/>
      <c r="BJ670" s="486"/>
      <c r="BK670" s="486"/>
      <c r="BL670" s="486"/>
    </row>
    <row r="671" spans="1:64">
      <c r="A671" s="486" t="s">
        <v>574</v>
      </c>
      <c r="B671" s="486" t="s">
        <v>71</v>
      </c>
      <c r="C671" s="486" t="s">
        <v>808</v>
      </c>
      <c r="D671" s="486" t="s">
        <v>504</v>
      </c>
      <c r="E671" s="486" t="s">
        <v>278</v>
      </c>
      <c r="F671" s="486">
        <v>2013</v>
      </c>
      <c r="G671" s="486"/>
      <c r="H671" s="486">
        <v>300</v>
      </c>
      <c r="I671" s="486">
        <v>0.1</v>
      </c>
      <c r="J671" s="486"/>
      <c r="K671" s="486"/>
      <c r="L671" s="486" t="s">
        <v>66</v>
      </c>
      <c r="M671" s="486">
        <v>72</v>
      </c>
      <c r="N671" s="486">
        <v>1</v>
      </c>
      <c r="O671" s="486">
        <v>1000</v>
      </c>
      <c r="P671" s="486">
        <v>25</v>
      </c>
      <c r="Q671" s="486">
        <v>36.1</v>
      </c>
      <c r="R671" s="486">
        <v>8.3000000000000007</v>
      </c>
      <c r="S671" s="486">
        <v>44.6</v>
      </c>
      <c r="T671" s="486">
        <v>8.8699999999999992</v>
      </c>
      <c r="U671" s="486">
        <v>5.8</v>
      </c>
      <c r="V671" s="486">
        <v>-165</v>
      </c>
      <c r="W671" s="486">
        <v>-0.43</v>
      </c>
      <c r="X671" s="486">
        <v>740</v>
      </c>
      <c r="Y671" s="486">
        <v>5.5</v>
      </c>
      <c r="Z671" s="486">
        <v>350</v>
      </c>
      <c r="AA671" s="486">
        <v>0.43</v>
      </c>
      <c r="AB671" s="486"/>
      <c r="AC671" s="486"/>
      <c r="AD671" s="486"/>
      <c r="AE671" s="486"/>
      <c r="AF671" s="486"/>
      <c r="AG671" s="486"/>
      <c r="AH671" s="486"/>
      <c r="AI671" s="486">
        <v>1000</v>
      </c>
      <c r="AJ671" s="486">
        <v>3</v>
      </c>
      <c r="AK671" s="486">
        <v>-0.7</v>
      </c>
      <c r="AL671" s="486"/>
      <c r="AM671" s="486">
        <v>1954</v>
      </c>
      <c r="AN671" s="486">
        <v>982</v>
      </c>
      <c r="AO671" s="486">
        <v>40</v>
      </c>
      <c r="AP671" s="486">
        <v>23</v>
      </c>
      <c r="AQ671" s="486">
        <v>1.919</v>
      </c>
      <c r="AR671" s="486">
        <v>243.4</v>
      </c>
      <c r="AS671" s="486">
        <v>1.919</v>
      </c>
      <c r="AT671" s="486"/>
      <c r="AU671" s="486"/>
      <c r="AV671" s="486"/>
      <c r="AW671" s="486"/>
      <c r="AX671" s="486"/>
      <c r="AY671" s="486"/>
      <c r="AZ671" s="486"/>
      <c r="BA671" s="486"/>
      <c r="BB671" s="486"/>
      <c r="BC671" s="486"/>
      <c r="BD671" s="486"/>
      <c r="BE671" s="486"/>
      <c r="BF671" s="486"/>
      <c r="BG671" s="486"/>
      <c r="BH671" s="486"/>
      <c r="BI671" s="486"/>
      <c r="BJ671" s="486"/>
      <c r="BK671" s="486"/>
      <c r="BL671" s="486"/>
    </row>
    <row r="672" spans="1:64">
      <c r="A672" s="486" t="s">
        <v>574</v>
      </c>
      <c r="B672" s="486" t="s">
        <v>71</v>
      </c>
      <c r="C672" s="486" t="s">
        <v>809</v>
      </c>
      <c r="D672" s="486" t="s">
        <v>505</v>
      </c>
      <c r="E672" s="486" t="s">
        <v>278</v>
      </c>
      <c r="F672" s="486">
        <v>2013</v>
      </c>
      <c r="G672" s="486"/>
      <c r="H672" s="486">
        <v>305</v>
      </c>
      <c r="I672" s="486">
        <v>0.1</v>
      </c>
      <c r="J672" s="486"/>
      <c r="K672" s="486"/>
      <c r="L672" s="486" t="s">
        <v>66</v>
      </c>
      <c r="M672" s="486">
        <v>72</v>
      </c>
      <c r="N672" s="486">
        <v>1</v>
      </c>
      <c r="O672" s="486">
        <v>1000</v>
      </c>
      <c r="P672" s="486">
        <v>25</v>
      </c>
      <c r="Q672" s="486">
        <v>36.299999999999997</v>
      </c>
      <c r="R672" s="486">
        <v>8.41</v>
      </c>
      <c r="S672" s="486">
        <v>44.8</v>
      </c>
      <c r="T672" s="486">
        <v>8.9700000000000006</v>
      </c>
      <c r="U672" s="486">
        <v>5.8</v>
      </c>
      <c r="V672" s="486">
        <v>-166</v>
      </c>
      <c r="W672" s="486">
        <v>-0.43</v>
      </c>
      <c r="X672" s="486">
        <v>740</v>
      </c>
      <c r="Y672" s="486">
        <v>5.5</v>
      </c>
      <c r="Z672" s="486">
        <v>350</v>
      </c>
      <c r="AA672" s="486">
        <v>0.41</v>
      </c>
      <c r="AB672" s="486"/>
      <c r="AC672" s="486"/>
      <c r="AD672" s="486"/>
      <c r="AE672" s="486"/>
      <c r="AF672" s="486"/>
      <c r="AG672" s="486"/>
      <c r="AH672" s="486"/>
      <c r="AI672" s="486">
        <v>1000</v>
      </c>
      <c r="AJ672" s="486">
        <v>3</v>
      </c>
      <c r="AK672" s="486">
        <v>-0.7</v>
      </c>
      <c r="AL672" s="486"/>
      <c r="AM672" s="486">
        <v>1954</v>
      </c>
      <c r="AN672" s="486">
        <v>982</v>
      </c>
      <c r="AO672" s="486">
        <v>40</v>
      </c>
      <c r="AP672" s="486">
        <v>23</v>
      </c>
      <c r="AQ672" s="486">
        <v>1.919</v>
      </c>
      <c r="AR672" s="486">
        <v>243.4</v>
      </c>
      <c r="AS672" s="486">
        <v>1.919</v>
      </c>
      <c r="AT672" s="486"/>
      <c r="AU672" s="486"/>
      <c r="AV672" s="486"/>
      <c r="AW672" s="486"/>
      <c r="AX672" s="486"/>
      <c r="AY672" s="486"/>
      <c r="AZ672" s="486"/>
      <c r="BA672" s="486"/>
      <c r="BB672" s="486"/>
      <c r="BC672" s="486"/>
      <c r="BD672" s="486"/>
      <c r="BE672" s="486"/>
      <c r="BF672" s="486"/>
      <c r="BG672" s="486"/>
      <c r="BH672" s="486"/>
      <c r="BI672" s="486"/>
      <c r="BJ672" s="486"/>
      <c r="BK672" s="486"/>
      <c r="BL672" s="486"/>
    </row>
    <row r="673" spans="1:64">
      <c r="A673" s="486" t="s">
        <v>574</v>
      </c>
      <c r="B673" s="486" t="s">
        <v>71</v>
      </c>
      <c r="C673" s="486" t="s">
        <v>810</v>
      </c>
      <c r="D673" s="486" t="s">
        <v>507</v>
      </c>
      <c r="E673" s="486" t="s">
        <v>278</v>
      </c>
      <c r="F673" s="486">
        <v>2013</v>
      </c>
      <c r="G673" s="486"/>
      <c r="H673" s="486">
        <v>310</v>
      </c>
      <c r="I673" s="486">
        <v>0.1</v>
      </c>
      <c r="J673" s="486"/>
      <c r="K673" s="486"/>
      <c r="L673" s="486" t="s">
        <v>66</v>
      </c>
      <c r="M673" s="486">
        <v>72</v>
      </c>
      <c r="N673" s="486">
        <v>1</v>
      </c>
      <c r="O673" s="486">
        <v>1000</v>
      </c>
      <c r="P673" s="486">
        <v>25</v>
      </c>
      <c r="Q673" s="486">
        <v>36.4</v>
      </c>
      <c r="R673" s="486">
        <v>8.52</v>
      </c>
      <c r="S673" s="486">
        <v>44.9</v>
      </c>
      <c r="T673" s="486">
        <v>9.08</v>
      </c>
      <c r="U673" s="486">
        <v>5.87</v>
      </c>
      <c r="V673" s="486">
        <v>-167</v>
      </c>
      <c r="W673" s="486">
        <v>-0.4</v>
      </c>
      <c r="X673" s="486">
        <v>720</v>
      </c>
      <c r="Y673" s="486">
        <v>5.5</v>
      </c>
      <c r="Z673" s="486">
        <v>350</v>
      </c>
      <c r="AA673" s="486">
        <v>0.41</v>
      </c>
      <c r="AB673" s="486"/>
      <c r="AC673" s="486"/>
      <c r="AD673" s="486"/>
      <c r="AE673" s="486"/>
      <c r="AF673" s="486"/>
      <c r="AG673" s="486"/>
      <c r="AH673" s="486"/>
      <c r="AI673" s="486">
        <v>1000</v>
      </c>
      <c r="AJ673" s="486">
        <v>3</v>
      </c>
      <c r="AK673" s="486">
        <v>-0.7</v>
      </c>
      <c r="AL673" s="486"/>
      <c r="AM673" s="486">
        <v>1954</v>
      </c>
      <c r="AN673" s="486">
        <v>982</v>
      </c>
      <c r="AO673" s="486">
        <v>40</v>
      </c>
      <c r="AP673" s="486">
        <v>23</v>
      </c>
      <c r="AQ673" s="486">
        <v>1.919</v>
      </c>
      <c r="AR673" s="486">
        <v>243.4</v>
      </c>
      <c r="AS673" s="486">
        <v>1.919</v>
      </c>
      <c r="AT673" s="486"/>
      <c r="AU673" s="486"/>
      <c r="AV673" s="486"/>
      <c r="AW673" s="486"/>
      <c r="AX673" s="486"/>
      <c r="AY673" s="486"/>
      <c r="AZ673" s="486"/>
      <c r="BA673" s="486"/>
      <c r="BB673" s="486"/>
      <c r="BC673" s="486"/>
      <c r="BD673" s="486"/>
      <c r="BE673" s="486"/>
      <c r="BF673" s="486"/>
      <c r="BG673" s="486"/>
      <c r="BH673" s="486"/>
      <c r="BI673" s="486"/>
      <c r="BJ673" s="486"/>
      <c r="BK673" s="486"/>
      <c r="BL673" s="486"/>
    </row>
    <row r="674" spans="1:64">
      <c r="A674" s="486" t="s">
        <v>574</v>
      </c>
      <c r="B674" s="486" t="s">
        <v>71</v>
      </c>
      <c r="C674" s="486" t="s">
        <v>508</v>
      </c>
      <c r="D674" s="486" t="s">
        <v>509</v>
      </c>
      <c r="E674" s="486" t="s">
        <v>453</v>
      </c>
      <c r="F674" s="486">
        <v>2013</v>
      </c>
      <c r="G674" s="486"/>
      <c r="H674" s="486">
        <v>315</v>
      </c>
      <c r="I674" s="486">
        <v>0.1</v>
      </c>
      <c r="J674" s="486"/>
      <c r="K674" s="486"/>
      <c r="L674" s="486" t="s">
        <v>66</v>
      </c>
      <c r="M674" s="486">
        <v>72</v>
      </c>
      <c r="N674" s="486">
        <v>1</v>
      </c>
      <c r="O674" s="486">
        <v>1000</v>
      </c>
      <c r="P674" s="486">
        <v>25</v>
      </c>
      <c r="Q674" s="486">
        <v>36.6</v>
      </c>
      <c r="R674" s="486">
        <v>8.61</v>
      </c>
      <c r="S674" s="486">
        <v>45.1</v>
      </c>
      <c r="T674" s="486">
        <v>9.18</v>
      </c>
      <c r="U674" s="486">
        <v>5.94</v>
      </c>
      <c r="V674" s="486">
        <v>-167</v>
      </c>
      <c r="W674" s="486">
        <v>-0.4</v>
      </c>
      <c r="X674" s="486"/>
      <c r="Y674" s="486"/>
      <c r="Z674" s="486"/>
      <c r="AA674" s="486">
        <v>0.39</v>
      </c>
      <c r="AB674" s="486"/>
      <c r="AC674" s="486"/>
      <c r="AD674" s="486"/>
      <c r="AE674" s="486"/>
      <c r="AF674" s="486"/>
      <c r="AG674" s="486"/>
      <c r="AH674" s="486"/>
      <c r="AI674" s="486">
        <v>1000</v>
      </c>
      <c r="AJ674" s="486">
        <v>3</v>
      </c>
      <c r="AK674" s="486">
        <v>-0.7</v>
      </c>
      <c r="AL674" s="486"/>
      <c r="AM674" s="486">
        <v>1954</v>
      </c>
      <c r="AN674" s="486">
        <v>982</v>
      </c>
      <c r="AO674" s="486">
        <v>40</v>
      </c>
      <c r="AP674" s="486">
        <v>23</v>
      </c>
      <c r="AQ674" s="486">
        <v>1.919</v>
      </c>
      <c r="AR674" s="486">
        <v>243.4</v>
      </c>
      <c r="AS674" s="486">
        <v>1.919</v>
      </c>
      <c r="AT674" s="486"/>
      <c r="AU674" s="486"/>
      <c r="AV674" s="486"/>
      <c r="AW674" s="486"/>
      <c r="AX674" s="486"/>
      <c r="AY674" s="486"/>
      <c r="AZ674" s="486"/>
      <c r="BA674" s="486"/>
      <c r="BB674" s="486"/>
      <c r="BC674" s="486"/>
      <c r="BD674" s="486"/>
      <c r="BE674" s="486"/>
      <c r="BF674" s="486"/>
      <c r="BG674" s="486"/>
      <c r="BH674" s="486"/>
      <c r="BI674" s="486"/>
      <c r="BJ674" s="486"/>
      <c r="BK674" s="486"/>
      <c r="BL674" s="486"/>
    </row>
    <row r="675" spans="1:64">
      <c r="A675" s="486" t="s">
        <v>574</v>
      </c>
      <c r="B675" s="486" t="s">
        <v>71</v>
      </c>
      <c r="C675" s="486" t="s">
        <v>510</v>
      </c>
      <c r="D675" s="486" t="s">
        <v>511</v>
      </c>
      <c r="E675" s="486" t="s">
        <v>453</v>
      </c>
      <c r="F675" s="486">
        <v>2013</v>
      </c>
      <c r="G675" s="486"/>
      <c r="H675" s="486">
        <v>320</v>
      </c>
      <c r="I675" s="486">
        <v>0.1</v>
      </c>
      <c r="J675" s="486"/>
      <c r="K675" s="486"/>
      <c r="L675" s="486" t="s">
        <v>66</v>
      </c>
      <c r="M675" s="486">
        <v>72</v>
      </c>
      <c r="N675" s="486">
        <v>1</v>
      </c>
      <c r="O675" s="486">
        <v>1000</v>
      </c>
      <c r="P675" s="486">
        <v>1</v>
      </c>
      <c r="Q675" s="486">
        <v>36.799999999999997</v>
      </c>
      <c r="R675" s="486">
        <v>8.69</v>
      </c>
      <c r="S675" s="486">
        <v>45.3</v>
      </c>
      <c r="T675" s="486">
        <v>9.26</v>
      </c>
      <c r="U675" s="486">
        <v>5.99</v>
      </c>
      <c r="V675" s="486">
        <v>-168</v>
      </c>
      <c r="W675" s="486">
        <v>-0.4</v>
      </c>
      <c r="X675" s="486"/>
      <c r="Y675" s="486"/>
      <c r="Z675" s="486"/>
      <c r="AA675" s="486">
        <v>0.39</v>
      </c>
      <c r="AB675" s="486"/>
      <c r="AC675" s="486"/>
      <c r="AD675" s="486"/>
      <c r="AE675" s="486"/>
      <c r="AF675" s="486"/>
      <c r="AG675" s="486"/>
      <c r="AH675" s="486"/>
      <c r="AI675" s="486">
        <v>1000</v>
      </c>
      <c r="AJ675" s="486">
        <v>3</v>
      </c>
      <c r="AK675" s="486">
        <v>-0.7</v>
      </c>
      <c r="AL675" s="486"/>
      <c r="AM675" s="486">
        <v>1954</v>
      </c>
      <c r="AN675" s="486">
        <v>982</v>
      </c>
      <c r="AO675" s="486">
        <v>40</v>
      </c>
      <c r="AP675" s="486">
        <v>23</v>
      </c>
      <c r="AQ675" s="486">
        <v>1.919</v>
      </c>
      <c r="AR675" s="486">
        <v>243.4</v>
      </c>
      <c r="AS675" s="486">
        <v>1.919</v>
      </c>
      <c r="AT675" s="486"/>
      <c r="AU675" s="486"/>
      <c r="AV675" s="486"/>
      <c r="AW675" s="486"/>
      <c r="AX675" s="486"/>
      <c r="AY675" s="486"/>
      <c r="AZ675" s="486"/>
      <c r="BA675" s="486"/>
      <c r="BB675" s="486"/>
      <c r="BC675" s="486"/>
      <c r="BD675" s="486"/>
      <c r="BE675" s="486"/>
      <c r="BF675" s="486"/>
      <c r="BG675" s="486"/>
      <c r="BH675" s="486"/>
      <c r="BI675" s="486"/>
      <c r="BJ675" s="486"/>
      <c r="BK675" s="486"/>
      <c r="BL675" s="486"/>
    </row>
    <row r="676" spans="1:64" ht="15" customHeight="1">
      <c r="A676" s="6" t="s">
        <v>1344</v>
      </c>
      <c r="B676" t="s">
        <v>71</v>
      </c>
      <c r="C676" t="s">
        <v>1343</v>
      </c>
      <c r="D676" t="s">
        <v>1342</v>
      </c>
      <c r="E676" t="s">
        <v>278</v>
      </c>
      <c r="F676">
        <v>2010</v>
      </c>
      <c r="H676">
        <v>240</v>
      </c>
      <c r="J676">
        <v>0.1</v>
      </c>
      <c r="L676" t="s">
        <v>66</v>
      </c>
      <c r="M676">
        <v>60</v>
      </c>
      <c r="N676">
        <v>1</v>
      </c>
      <c r="O676">
        <v>1000</v>
      </c>
      <c r="P676">
        <v>25</v>
      </c>
      <c r="Q676">
        <v>29.34</v>
      </c>
      <c r="R676">
        <v>8.1</v>
      </c>
      <c r="S676">
        <v>37.299999999999997</v>
      </c>
      <c r="T676">
        <v>8.58</v>
      </c>
      <c r="U676">
        <v>3.9</v>
      </c>
      <c r="V676">
        <v>-115.971</v>
      </c>
      <c r="W676">
        <v>-0.38500000000000001</v>
      </c>
      <c r="X676">
        <v>500</v>
      </c>
      <c r="Y676">
        <v>5.5</v>
      </c>
      <c r="Z676">
        <v>600</v>
      </c>
      <c r="AA676">
        <v>0.38</v>
      </c>
      <c r="AI676">
        <v>0</v>
      </c>
      <c r="AJ676">
        <v>3</v>
      </c>
      <c r="AK676">
        <v>-0.7</v>
      </c>
      <c r="AQ676">
        <v>1.609</v>
      </c>
      <c r="AR676">
        <v>243.4</v>
      </c>
    </row>
    <row r="677" spans="1:64" ht="15" customHeight="1">
      <c r="A677" s="6" t="s">
        <v>1344</v>
      </c>
      <c r="B677" t="s">
        <v>71</v>
      </c>
      <c r="C677" t="s">
        <v>1346</v>
      </c>
      <c r="D677" t="s">
        <v>1345</v>
      </c>
      <c r="E677" t="s">
        <v>278</v>
      </c>
      <c r="F677">
        <v>2010</v>
      </c>
      <c r="H677">
        <v>245</v>
      </c>
      <c r="J677">
        <v>0.1</v>
      </c>
      <c r="L677" t="s">
        <v>66</v>
      </c>
      <c r="M677">
        <v>60</v>
      </c>
      <c r="N677">
        <v>1</v>
      </c>
      <c r="O677">
        <v>1000</v>
      </c>
      <c r="P677">
        <v>25</v>
      </c>
      <c r="Q677">
        <v>29.45</v>
      </c>
      <c r="R677">
        <v>8.2409999999999997</v>
      </c>
      <c r="S677">
        <v>37.43</v>
      </c>
      <c r="T677">
        <v>8.7319999999999993</v>
      </c>
      <c r="U677">
        <v>3.9</v>
      </c>
      <c r="V677">
        <v>-115.61</v>
      </c>
      <c r="W677">
        <v>-0.38600000000000001</v>
      </c>
      <c r="X677">
        <v>500</v>
      </c>
      <c r="Y677">
        <v>5.5</v>
      </c>
      <c r="Z677">
        <v>600</v>
      </c>
      <c r="AA677">
        <v>0.375</v>
      </c>
      <c r="AI677">
        <v>0</v>
      </c>
      <c r="AJ677">
        <v>3</v>
      </c>
      <c r="AK677">
        <v>-0.7</v>
      </c>
      <c r="AQ677">
        <v>1.609</v>
      </c>
      <c r="AR677">
        <v>243.4</v>
      </c>
    </row>
    <row r="678" spans="1:64" ht="15" customHeight="1">
      <c r="A678" s="6" t="s">
        <v>1344</v>
      </c>
      <c r="B678" t="s">
        <v>71</v>
      </c>
      <c r="C678" t="s">
        <v>1348</v>
      </c>
      <c r="D678" t="s">
        <v>1347</v>
      </c>
      <c r="E678" t="s">
        <v>278</v>
      </c>
      <c r="F678">
        <v>2010</v>
      </c>
      <c r="H678">
        <v>250</v>
      </c>
      <c r="J678">
        <v>0.1</v>
      </c>
      <c r="L678" t="s">
        <v>66</v>
      </c>
      <c r="M678">
        <v>60</v>
      </c>
      <c r="N678">
        <v>1</v>
      </c>
      <c r="O678">
        <v>1000</v>
      </c>
      <c r="P678">
        <v>25</v>
      </c>
      <c r="Q678">
        <v>29.55</v>
      </c>
      <c r="R678">
        <v>8.3719999999999999</v>
      </c>
      <c r="S678">
        <v>37.53</v>
      </c>
      <c r="T678">
        <v>8.8620000000000001</v>
      </c>
      <c r="U678">
        <v>3.9</v>
      </c>
      <c r="V678">
        <v>-115.117</v>
      </c>
      <c r="W678">
        <v>-0.38600000000000001</v>
      </c>
      <c r="X678">
        <v>500</v>
      </c>
      <c r="Y678">
        <v>5.5</v>
      </c>
      <c r="Z678">
        <v>600</v>
      </c>
      <c r="AA678">
        <v>0.372</v>
      </c>
      <c r="AI678">
        <v>0</v>
      </c>
      <c r="AJ678">
        <v>3</v>
      </c>
      <c r="AK678">
        <v>-0.7</v>
      </c>
      <c r="AQ678">
        <v>1.609</v>
      </c>
      <c r="AR678">
        <v>243.4</v>
      </c>
    </row>
    <row r="679" spans="1:64" ht="15" customHeight="1">
      <c r="A679" s="6" t="s">
        <v>1338</v>
      </c>
      <c r="B679" t="s">
        <v>71</v>
      </c>
      <c r="C679" t="s">
        <v>1350</v>
      </c>
      <c r="D679" t="s">
        <v>1349</v>
      </c>
      <c r="E679" t="s">
        <v>1337</v>
      </c>
      <c r="F679">
        <v>2008</v>
      </c>
      <c r="H679">
        <v>290</v>
      </c>
      <c r="J679">
        <v>0.1</v>
      </c>
      <c r="L679" t="s">
        <v>66</v>
      </c>
      <c r="M679">
        <v>72</v>
      </c>
      <c r="N679">
        <v>1</v>
      </c>
      <c r="O679">
        <v>1000</v>
      </c>
      <c r="P679">
        <v>25</v>
      </c>
      <c r="Q679">
        <v>35.9</v>
      </c>
      <c r="R679">
        <v>8.08</v>
      </c>
      <c r="S679">
        <v>44.4</v>
      </c>
      <c r="T679">
        <v>8.64</v>
      </c>
      <c r="U679">
        <v>5.9</v>
      </c>
      <c r="V679">
        <v>-137.459</v>
      </c>
      <c r="W679">
        <v>-0.40100000000000002</v>
      </c>
      <c r="X679">
        <v>740</v>
      </c>
      <c r="Y679">
        <v>5.5</v>
      </c>
      <c r="Z679">
        <v>350</v>
      </c>
      <c r="AA679">
        <v>0.435</v>
      </c>
      <c r="AI679">
        <v>1000</v>
      </c>
      <c r="AJ679">
        <v>3</v>
      </c>
      <c r="AK679">
        <v>-0.7</v>
      </c>
      <c r="AQ679">
        <v>1.919</v>
      </c>
      <c r="AR679">
        <v>243.4</v>
      </c>
    </row>
    <row r="680" spans="1:64" ht="15" customHeight="1">
      <c r="A680" s="6" t="s">
        <v>1338</v>
      </c>
      <c r="B680" t="s">
        <v>71</v>
      </c>
      <c r="C680" t="s">
        <v>1352</v>
      </c>
      <c r="D680" t="s">
        <v>1351</v>
      </c>
      <c r="E680" t="s">
        <v>1337</v>
      </c>
      <c r="F680">
        <v>2008</v>
      </c>
      <c r="H680">
        <v>295</v>
      </c>
      <c r="J680">
        <v>0.1</v>
      </c>
      <c r="L680" t="s">
        <v>66</v>
      </c>
      <c r="M680">
        <v>72</v>
      </c>
      <c r="N680">
        <v>1</v>
      </c>
      <c r="O680">
        <v>1000</v>
      </c>
      <c r="P680">
        <v>25</v>
      </c>
      <c r="Q680">
        <v>36</v>
      </c>
      <c r="R680">
        <v>8.19</v>
      </c>
      <c r="S680">
        <v>44.5</v>
      </c>
      <c r="T680">
        <v>8.76</v>
      </c>
      <c r="U680">
        <v>6</v>
      </c>
      <c r="V680">
        <v>-136.977</v>
      </c>
      <c r="W680">
        <v>-0.40100000000000002</v>
      </c>
      <c r="X680">
        <v>715</v>
      </c>
      <c r="Y680">
        <v>5.5</v>
      </c>
      <c r="Z680">
        <v>350</v>
      </c>
      <c r="AA680">
        <v>0.436</v>
      </c>
      <c r="AI680">
        <v>1000</v>
      </c>
      <c r="AJ680">
        <v>3</v>
      </c>
      <c r="AK680">
        <v>-0.7</v>
      </c>
      <c r="AQ680">
        <v>1.919</v>
      </c>
      <c r="AR680">
        <v>243.4</v>
      </c>
    </row>
    <row r="681" spans="1:64" ht="15" customHeight="1">
      <c r="A681" s="6" t="s">
        <v>1338</v>
      </c>
      <c r="B681" t="s">
        <v>71</v>
      </c>
      <c r="C681" t="s">
        <v>1354</v>
      </c>
      <c r="D681" t="s">
        <v>1353</v>
      </c>
      <c r="E681" t="s">
        <v>1355</v>
      </c>
      <c r="F681">
        <v>2008</v>
      </c>
      <c r="H681">
        <v>300</v>
      </c>
      <c r="J681">
        <v>0.1</v>
      </c>
      <c r="L681" t="s">
        <v>66</v>
      </c>
      <c r="M681">
        <v>72</v>
      </c>
      <c r="N681">
        <v>1</v>
      </c>
      <c r="O681">
        <v>1000</v>
      </c>
      <c r="P681">
        <v>25</v>
      </c>
      <c r="Q681">
        <v>36.1</v>
      </c>
      <c r="R681">
        <v>8.3000000000000007</v>
      </c>
      <c r="S681">
        <v>44.6</v>
      </c>
      <c r="T681">
        <v>8.8699999999999992</v>
      </c>
      <c r="U681">
        <v>6</v>
      </c>
      <c r="V681">
        <v>-136.636</v>
      </c>
      <c r="W681">
        <v>-0.40100000000000002</v>
      </c>
      <c r="X681">
        <v>740</v>
      </c>
      <c r="Y681">
        <v>5.5</v>
      </c>
      <c r="Z681">
        <v>350</v>
      </c>
      <c r="AA681">
        <v>0.42799999999999999</v>
      </c>
      <c r="AI681">
        <v>1000</v>
      </c>
      <c r="AJ681">
        <v>3</v>
      </c>
      <c r="AK681">
        <v>-0.7</v>
      </c>
      <c r="AQ681">
        <v>1.919</v>
      </c>
      <c r="AR681">
        <v>243.4</v>
      </c>
    </row>
    <row r="682" spans="1:64" ht="15" customHeight="1">
      <c r="A682" s="6" t="s">
        <v>1338</v>
      </c>
      <c r="B682" t="s">
        <v>71</v>
      </c>
      <c r="C682" t="s">
        <v>1336</v>
      </c>
      <c r="D682" t="s">
        <v>1335</v>
      </c>
      <c r="E682" t="s">
        <v>1337</v>
      </c>
      <c r="F682">
        <v>2008</v>
      </c>
      <c r="H682">
        <v>305</v>
      </c>
      <c r="J682">
        <v>0.1</v>
      </c>
      <c r="L682" t="s">
        <v>66</v>
      </c>
      <c r="M682">
        <v>72</v>
      </c>
      <c r="N682">
        <v>1</v>
      </c>
      <c r="O682">
        <v>1000</v>
      </c>
      <c r="P682">
        <v>25</v>
      </c>
      <c r="Q682">
        <v>36.299999999999997</v>
      </c>
      <c r="R682">
        <v>8.41</v>
      </c>
      <c r="S682">
        <v>44.8</v>
      </c>
      <c r="T682">
        <v>8.9700000000000006</v>
      </c>
      <c r="U682">
        <v>6.1</v>
      </c>
      <c r="V682">
        <v>-136.11199999999999</v>
      </c>
      <c r="W682">
        <v>-0.40100000000000002</v>
      </c>
      <c r="X682">
        <v>740</v>
      </c>
      <c r="Y682">
        <v>5.5</v>
      </c>
      <c r="Z682">
        <v>350</v>
      </c>
      <c r="AA682">
        <v>0.41</v>
      </c>
      <c r="AI682">
        <v>1000</v>
      </c>
      <c r="AJ682">
        <v>3</v>
      </c>
      <c r="AK682">
        <v>-0.7</v>
      </c>
      <c r="AQ682">
        <v>1.919</v>
      </c>
      <c r="AR682">
        <v>243.4</v>
      </c>
    </row>
    <row r="683" spans="1:64" ht="15" customHeight="1">
      <c r="A683" s="6" t="s">
        <v>1338</v>
      </c>
      <c r="B683" t="s">
        <v>71</v>
      </c>
      <c r="C683" t="s">
        <v>1357</v>
      </c>
      <c r="D683" t="s">
        <v>1356</v>
      </c>
      <c r="E683" t="s">
        <v>1337</v>
      </c>
      <c r="F683">
        <v>2008</v>
      </c>
      <c r="H683">
        <v>310</v>
      </c>
      <c r="J683">
        <v>0.1</v>
      </c>
      <c r="L683" t="s">
        <v>66</v>
      </c>
      <c r="M683">
        <v>72</v>
      </c>
      <c r="N683">
        <v>1</v>
      </c>
      <c r="O683">
        <v>1000</v>
      </c>
      <c r="P683">
        <v>25</v>
      </c>
      <c r="Q683">
        <v>36.4</v>
      </c>
      <c r="R683">
        <v>8.52</v>
      </c>
      <c r="S683">
        <v>44.9</v>
      </c>
      <c r="T683">
        <v>9.08</v>
      </c>
      <c r="U683">
        <v>6.1</v>
      </c>
      <c r="V683">
        <v>-135.58099999999999</v>
      </c>
      <c r="W683">
        <v>-0.40100000000000002</v>
      </c>
      <c r="X683">
        <v>720</v>
      </c>
      <c r="Y683">
        <v>5.5</v>
      </c>
      <c r="Z683">
        <v>350</v>
      </c>
      <c r="AA683">
        <v>0.41</v>
      </c>
      <c r="AI683">
        <v>1000</v>
      </c>
      <c r="AJ683">
        <v>3</v>
      </c>
      <c r="AK683">
        <v>-0.7</v>
      </c>
      <c r="AQ683">
        <v>1.919</v>
      </c>
      <c r="AR683">
        <v>243.4</v>
      </c>
    </row>
    <row r="684" spans="1:64" ht="15" customHeight="1">
      <c r="A684" s="6" t="s">
        <v>1361</v>
      </c>
      <c r="B684" t="s">
        <v>71</v>
      </c>
      <c r="C684" t="s">
        <v>1359</v>
      </c>
      <c r="D684" t="s">
        <v>1358</v>
      </c>
      <c r="E684" t="s">
        <v>1360</v>
      </c>
      <c r="F684" s="580" t="s">
        <v>1362</v>
      </c>
      <c r="H684">
        <v>255</v>
      </c>
      <c r="J684">
        <v>0</v>
      </c>
      <c r="L684" t="s">
        <v>66</v>
      </c>
      <c r="M684">
        <v>60</v>
      </c>
      <c r="N684">
        <v>1</v>
      </c>
      <c r="O684">
        <v>1000</v>
      </c>
      <c r="P684">
        <v>25</v>
      </c>
      <c r="Q684">
        <v>30.2</v>
      </c>
      <c r="R684">
        <v>8.4440000000000008</v>
      </c>
      <c r="S684">
        <v>37.4</v>
      </c>
      <c r="T684">
        <v>9.0150000000000006</v>
      </c>
      <c r="U684">
        <v>2.1</v>
      </c>
      <c r="V684">
        <v>-115.309</v>
      </c>
      <c r="W684">
        <v>-0.39</v>
      </c>
      <c r="X684">
        <v>1511</v>
      </c>
      <c r="Y684">
        <v>15.2</v>
      </c>
      <c r="Z684">
        <v>453</v>
      </c>
      <c r="AA684">
        <v>0.31900000000000001</v>
      </c>
      <c r="AI684">
        <v>1000</v>
      </c>
      <c r="AJ684">
        <v>3</v>
      </c>
      <c r="AK684">
        <v>-0.7</v>
      </c>
      <c r="AQ684">
        <v>1.609</v>
      </c>
      <c r="AR684">
        <v>232.3</v>
      </c>
    </row>
    <row r="685" spans="1:64" ht="15" customHeight="1">
      <c r="A685" s="6" t="s">
        <v>1361</v>
      </c>
      <c r="B685" t="s">
        <v>71</v>
      </c>
      <c r="C685" t="s">
        <v>1364</v>
      </c>
      <c r="D685" t="s">
        <v>1363</v>
      </c>
      <c r="E685" t="s">
        <v>1360</v>
      </c>
      <c r="F685" s="580" t="s">
        <v>1362</v>
      </c>
      <c r="H685">
        <v>305</v>
      </c>
      <c r="J685">
        <v>0</v>
      </c>
      <c r="L685" t="s">
        <v>66</v>
      </c>
      <c r="M685">
        <v>72</v>
      </c>
      <c r="N685">
        <v>1</v>
      </c>
      <c r="O685">
        <v>1000</v>
      </c>
      <c r="P685">
        <v>25</v>
      </c>
      <c r="Q685">
        <v>36.299999999999997</v>
      </c>
      <c r="R685">
        <v>8.4019999999999992</v>
      </c>
      <c r="S685">
        <v>44.8</v>
      </c>
      <c r="T685">
        <v>8.9619999999999997</v>
      </c>
      <c r="U685">
        <v>5.8</v>
      </c>
      <c r="V685">
        <v>-137.36699999999999</v>
      </c>
      <c r="W685">
        <v>-0.38</v>
      </c>
      <c r="X685">
        <v>2022</v>
      </c>
      <c r="Y685">
        <v>23.8</v>
      </c>
      <c r="Z685">
        <v>518</v>
      </c>
      <c r="AA685">
        <v>0.38100000000000001</v>
      </c>
      <c r="AI685">
        <v>1000</v>
      </c>
      <c r="AJ685">
        <v>3</v>
      </c>
      <c r="AK685">
        <v>-0.7</v>
      </c>
      <c r="AQ685">
        <v>1.919</v>
      </c>
      <c r="AR685">
        <v>232.3</v>
      </c>
    </row>
    <row r="686" spans="1:64" ht="15" customHeight="1">
      <c r="A686" s="6" t="s">
        <v>1361</v>
      </c>
      <c r="B686" t="s">
        <v>71</v>
      </c>
      <c r="C686" t="s">
        <v>1366</v>
      </c>
      <c r="D686" t="s">
        <v>1365</v>
      </c>
      <c r="E686" t="s">
        <v>1360</v>
      </c>
      <c r="F686" s="580" t="s">
        <v>1362</v>
      </c>
      <c r="H686">
        <v>305</v>
      </c>
      <c r="J686">
        <v>0</v>
      </c>
      <c r="L686" t="s">
        <v>66</v>
      </c>
      <c r="M686">
        <v>72</v>
      </c>
      <c r="N686">
        <v>1</v>
      </c>
      <c r="O686">
        <v>1000</v>
      </c>
      <c r="P686">
        <v>25</v>
      </c>
      <c r="Q686">
        <v>36.299999999999997</v>
      </c>
      <c r="R686">
        <v>8.4019999999999992</v>
      </c>
      <c r="S686">
        <v>44.8</v>
      </c>
      <c r="T686">
        <v>8.9619999999999997</v>
      </c>
      <c r="U686">
        <v>5.8</v>
      </c>
      <c r="V686">
        <v>-136.625</v>
      </c>
      <c r="W686">
        <v>-0.39</v>
      </c>
      <c r="X686">
        <v>2418</v>
      </c>
      <c r="Y686">
        <v>24.5</v>
      </c>
      <c r="Z686">
        <v>531</v>
      </c>
      <c r="AA686">
        <v>0.40899999999999997</v>
      </c>
      <c r="AI686">
        <v>1000</v>
      </c>
      <c r="AJ686">
        <v>3</v>
      </c>
      <c r="AK686">
        <v>-0.7</v>
      </c>
      <c r="AQ686">
        <v>1.919</v>
      </c>
      <c r="AR686">
        <v>232.3</v>
      </c>
    </row>
    <row r="687" spans="1:64" ht="15" customHeight="1">
      <c r="A687" s="6" t="s">
        <v>1466</v>
      </c>
      <c r="B687" t="s">
        <v>71</v>
      </c>
      <c r="C687" t="s">
        <v>1468</v>
      </c>
      <c r="D687" t="s">
        <v>1467</v>
      </c>
      <c r="E687" t="s">
        <v>1465</v>
      </c>
      <c r="F687">
        <v>2017</v>
      </c>
      <c r="H687">
        <v>250</v>
      </c>
      <c r="J687">
        <v>0</v>
      </c>
      <c r="L687" t="s">
        <v>15</v>
      </c>
      <c r="M687">
        <v>54</v>
      </c>
      <c r="N687">
        <v>5</v>
      </c>
      <c r="O687">
        <v>1000</v>
      </c>
      <c r="P687">
        <v>25</v>
      </c>
      <c r="Q687">
        <v>28.8</v>
      </c>
      <c r="R687">
        <v>8.68</v>
      </c>
      <c r="S687">
        <v>35.1</v>
      </c>
      <c r="T687">
        <v>9.2899999999999991</v>
      </c>
      <c r="U687">
        <v>4.6399999999999997</v>
      </c>
      <c r="V687">
        <v>-102</v>
      </c>
      <c r="W687">
        <v>-0.37</v>
      </c>
      <c r="X687">
        <v>1200</v>
      </c>
      <c r="Y687">
        <v>5.5</v>
      </c>
      <c r="Z687">
        <v>300</v>
      </c>
      <c r="AA687">
        <v>0.26200000000000001</v>
      </c>
      <c r="AI687">
        <v>1000</v>
      </c>
      <c r="AJ687">
        <v>2</v>
      </c>
      <c r="AK687">
        <v>-0.7</v>
      </c>
      <c r="AQ687">
        <v>1.353</v>
      </c>
      <c r="AR687">
        <v>49.1</v>
      </c>
      <c r="AU687">
        <v>10</v>
      </c>
      <c r="AV687">
        <v>1</v>
      </c>
      <c r="AW687">
        <v>20</v>
      </c>
      <c r="AX687">
        <v>1</v>
      </c>
      <c r="AY687">
        <v>30</v>
      </c>
      <c r="AZ687">
        <v>1</v>
      </c>
      <c r="BA687">
        <v>40</v>
      </c>
      <c r="BB687">
        <v>0.99</v>
      </c>
      <c r="BC687">
        <v>50</v>
      </c>
      <c r="BD687">
        <v>0.99</v>
      </c>
      <c r="BE687">
        <v>60</v>
      </c>
      <c r="BF687">
        <v>0.97</v>
      </c>
      <c r="BG687">
        <v>70</v>
      </c>
      <c r="BH687">
        <v>0.92</v>
      </c>
      <c r="BI687">
        <v>80</v>
      </c>
      <c r="BJ687">
        <v>0.76</v>
      </c>
      <c r="BK687">
        <v>90</v>
      </c>
      <c r="BL687">
        <v>0</v>
      </c>
    </row>
    <row r="688" spans="1:64" ht="15" customHeight="1">
      <c r="A688" s="6" t="s">
        <v>1466</v>
      </c>
      <c r="B688" t="s">
        <v>71</v>
      </c>
      <c r="C688" t="s">
        <v>1469</v>
      </c>
      <c r="D688" t="s">
        <v>1470</v>
      </c>
      <c r="E688" t="s">
        <v>1465</v>
      </c>
      <c r="F688">
        <v>2017</v>
      </c>
      <c r="H688">
        <v>255</v>
      </c>
      <c r="I688">
        <v>0</v>
      </c>
      <c r="J688">
        <v>2</v>
      </c>
      <c r="L688" t="s">
        <v>1341</v>
      </c>
      <c r="M688">
        <v>54</v>
      </c>
      <c r="N688">
        <v>5</v>
      </c>
      <c r="O688">
        <v>1000</v>
      </c>
      <c r="P688">
        <v>25</v>
      </c>
      <c r="Q688">
        <v>29</v>
      </c>
      <c r="R688">
        <v>8.7899999999999991</v>
      </c>
      <c r="S688">
        <v>35.299999999999997</v>
      </c>
      <c r="T688">
        <v>9.3699999999999992</v>
      </c>
      <c r="U688">
        <v>4.68</v>
      </c>
      <c r="V688">
        <v>-102</v>
      </c>
      <c r="W688">
        <v>-0.37</v>
      </c>
      <c r="X688">
        <v>1200</v>
      </c>
      <c r="Y688">
        <v>5.5</v>
      </c>
      <c r="Z688">
        <v>300</v>
      </c>
      <c r="AA688">
        <v>0.253</v>
      </c>
      <c r="AB688">
        <v>0.995</v>
      </c>
      <c r="AC688">
        <v>-2.9999999999999997E-4</v>
      </c>
      <c r="AD688">
        <v>0.1</v>
      </c>
      <c r="AE688">
        <v>0.4</v>
      </c>
      <c r="AG688">
        <v>-1</v>
      </c>
      <c r="AH688">
        <v>-2.7</v>
      </c>
      <c r="AI688">
        <v>1000</v>
      </c>
      <c r="AJ688">
        <v>2</v>
      </c>
      <c r="AK688">
        <v>-0.7</v>
      </c>
      <c r="AL688">
        <v>11.6</v>
      </c>
      <c r="AM688">
        <v>1638</v>
      </c>
      <c r="AN688">
        <v>826</v>
      </c>
      <c r="AO688">
        <v>40</v>
      </c>
      <c r="AP688">
        <v>15.4</v>
      </c>
      <c r="AQ688">
        <v>1.3529879999999999</v>
      </c>
      <c r="AR688">
        <v>49.1</v>
      </c>
      <c r="AS688">
        <v>1.3257000000000001</v>
      </c>
      <c r="AU688">
        <v>10</v>
      </c>
      <c r="AV688">
        <v>1</v>
      </c>
      <c r="AW688">
        <v>20</v>
      </c>
      <c r="AX688">
        <v>1</v>
      </c>
      <c r="AY688">
        <v>30</v>
      </c>
      <c r="AZ688">
        <v>1</v>
      </c>
      <c r="BA688">
        <v>40</v>
      </c>
      <c r="BB688">
        <v>0.99</v>
      </c>
      <c r="BC688">
        <v>50</v>
      </c>
      <c r="BD688">
        <v>0.99</v>
      </c>
      <c r="BE688">
        <v>60</v>
      </c>
      <c r="BF688">
        <v>0.97</v>
      </c>
      <c r="BG688">
        <v>70</v>
      </c>
      <c r="BH688">
        <v>0.92</v>
      </c>
      <c r="BI688">
        <v>80</v>
      </c>
      <c r="BJ688">
        <v>0.76</v>
      </c>
      <c r="BK688">
        <v>90</v>
      </c>
      <c r="BL688">
        <v>0</v>
      </c>
    </row>
    <row r="689" spans="1:64" ht="15" customHeight="1">
      <c r="A689" s="6" t="s">
        <v>1466</v>
      </c>
      <c r="B689" t="s">
        <v>71</v>
      </c>
      <c r="C689" t="s">
        <v>1472</v>
      </c>
      <c r="D689" t="s">
        <v>1471</v>
      </c>
      <c r="E689" t="s">
        <v>1465</v>
      </c>
      <c r="F689">
        <v>2017</v>
      </c>
      <c r="H689">
        <v>260</v>
      </c>
      <c r="J689">
        <v>0</v>
      </c>
      <c r="L689" t="s">
        <v>15</v>
      </c>
      <c r="M689">
        <v>54</v>
      </c>
      <c r="N689">
        <v>5</v>
      </c>
      <c r="O689">
        <v>1000</v>
      </c>
      <c r="P689">
        <v>25</v>
      </c>
      <c r="Q689">
        <v>29.2</v>
      </c>
      <c r="R689">
        <v>8.89</v>
      </c>
      <c r="S689">
        <v>35.5</v>
      </c>
      <c r="T689">
        <v>9.44</v>
      </c>
      <c r="U689">
        <v>4.72</v>
      </c>
      <c r="V689">
        <v>-102</v>
      </c>
      <c r="W689">
        <v>-0.37</v>
      </c>
      <c r="X689">
        <v>1200</v>
      </c>
      <c r="Y689">
        <v>5.5</v>
      </c>
      <c r="Z689">
        <v>300</v>
      </c>
      <c r="AA689">
        <v>0.248</v>
      </c>
      <c r="AI689">
        <v>1000</v>
      </c>
      <c r="AJ689">
        <v>2</v>
      </c>
      <c r="AK689">
        <v>-0.7</v>
      </c>
      <c r="AQ689">
        <v>1.353</v>
      </c>
      <c r="AR689">
        <v>49.1</v>
      </c>
      <c r="AU689">
        <v>10</v>
      </c>
      <c r="AV689">
        <v>1</v>
      </c>
      <c r="AW689">
        <v>20</v>
      </c>
      <c r="AX689">
        <v>1</v>
      </c>
      <c r="AY689">
        <v>30</v>
      </c>
      <c r="AZ689">
        <v>1</v>
      </c>
      <c r="BA689">
        <v>40</v>
      </c>
      <c r="BB689">
        <v>0.99</v>
      </c>
      <c r="BC689">
        <v>50</v>
      </c>
      <c r="BD689">
        <v>0.99</v>
      </c>
      <c r="BE689">
        <v>60</v>
      </c>
      <c r="BF689">
        <v>0.97</v>
      </c>
      <c r="BG689">
        <v>70</v>
      </c>
      <c r="BH689">
        <v>0.92</v>
      </c>
      <c r="BI689">
        <v>80</v>
      </c>
      <c r="BJ689">
        <v>0.76</v>
      </c>
      <c r="BK689">
        <v>90</v>
      </c>
      <c r="BL689">
        <v>0</v>
      </c>
    </row>
    <row r="690" spans="1:64" ht="15" customHeight="1">
      <c r="A690" s="6" t="s">
        <v>1466</v>
      </c>
      <c r="B690" t="s">
        <v>71</v>
      </c>
      <c r="C690" t="s">
        <v>1474</v>
      </c>
      <c r="D690" t="s">
        <v>1473</v>
      </c>
      <c r="E690" t="s">
        <v>1465</v>
      </c>
      <c r="F690">
        <v>2017</v>
      </c>
      <c r="H690">
        <v>265</v>
      </c>
      <c r="J690">
        <v>0</v>
      </c>
      <c r="L690" t="s">
        <v>15</v>
      </c>
      <c r="M690">
        <v>54</v>
      </c>
      <c r="N690">
        <v>5</v>
      </c>
      <c r="O690">
        <v>1000</v>
      </c>
      <c r="P690">
        <v>25</v>
      </c>
      <c r="Q690">
        <v>29.4</v>
      </c>
      <c r="R690">
        <v>9</v>
      </c>
      <c r="S690">
        <v>35.700000000000003</v>
      </c>
      <c r="T690">
        <v>9.51</v>
      </c>
      <c r="U690">
        <v>4.75</v>
      </c>
      <c r="V690">
        <v>-104</v>
      </c>
      <c r="W690">
        <v>-0.37</v>
      </c>
      <c r="X690">
        <v>1200</v>
      </c>
      <c r="Y690">
        <v>5.5</v>
      </c>
      <c r="Z690">
        <v>300</v>
      </c>
      <c r="AA690">
        <v>0.24</v>
      </c>
      <c r="AI690">
        <v>1000</v>
      </c>
      <c r="AJ690">
        <v>2</v>
      </c>
      <c r="AK690">
        <v>-0.7</v>
      </c>
      <c r="AQ690">
        <v>1.353</v>
      </c>
      <c r="AR690">
        <v>49.1</v>
      </c>
      <c r="AU690">
        <v>10</v>
      </c>
      <c r="AV690">
        <v>1</v>
      </c>
      <c r="AW690">
        <v>20</v>
      </c>
      <c r="AX690">
        <v>1</v>
      </c>
      <c r="AY690">
        <v>30</v>
      </c>
      <c r="AZ690">
        <v>1</v>
      </c>
      <c r="BA690">
        <v>40</v>
      </c>
      <c r="BB690">
        <v>0.99</v>
      </c>
      <c r="BC690">
        <v>50</v>
      </c>
      <c r="BD690">
        <v>0.99</v>
      </c>
      <c r="BE690">
        <v>60</v>
      </c>
      <c r="BF690">
        <v>0.97</v>
      </c>
      <c r="BG690">
        <v>70</v>
      </c>
      <c r="BH690">
        <v>0.92</v>
      </c>
      <c r="BI690">
        <v>80</v>
      </c>
      <c r="BJ690">
        <v>0.76</v>
      </c>
      <c r="BK690">
        <v>90</v>
      </c>
      <c r="BL690">
        <v>0</v>
      </c>
    </row>
    <row r="691" spans="1:64" ht="15" customHeight="1">
      <c r="A691" s="6" t="s">
        <v>1466</v>
      </c>
      <c r="B691" t="s">
        <v>71</v>
      </c>
      <c r="C691" t="s">
        <v>1379</v>
      </c>
      <c r="D691" t="s">
        <v>1475</v>
      </c>
      <c r="E691" t="s">
        <v>1402</v>
      </c>
      <c r="F691">
        <v>2017</v>
      </c>
      <c r="H691">
        <v>275</v>
      </c>
      <c r="I691">
        <v>0</v>
      </c>
      <c r="J691">
        <v>1.8</v>
      </c>
      <c r="L691" t="s">
        <v>1370</v>
      </c>
      <c r="M691">
        <v>60</v>
      </c>
      <c r="N691">
        <v>2</v>
      </c>
      <c r="O691">
        <v>1000</v>
      </c>
      <c r="P691">
        <v>25</v>
      </c>
      <c r="Q691">
        <v>31</v>
      </c>
      <c r="R691">
        <v>8.8800000000000008</v>
      </c>
      <c r="S691">
        <v>37.700000000000003</v>
      </c>
      <c r="T691">
        <v>9.3800000000000008</v>
      </c>
      <c r="U691">
        <v>4.6900000000000004</v>
      </c>
      <c r="V691">
        <v>-117</v>
      </c>
      <c r="W691">
        <v>-0.38</v>
      </c>
      <c r="X691">
        <v>1200</v>
      </c>
      <c r="Y691">
        <v>5.5</v>
      </c>
      <c r="Z691">
        <v>300</v>
      </c>
      <c r="AA691">
        <v>0.224</v>
      </c>
      <c r="AB691">
        <v>0.97099999999999997</v>
      </c>
      <c r="AC691">
        <v>-1E-4</v>
      </c>
      <c r="AD691">
        <v>0.4</v>
      </c>
      <c r="AF691">
        <v>-0.3</v>
      </c>
      <c r="AG691">
        <v>-1.7</v>
      </c>
      <c r="AH691">
        <v>-4.3</v>
      </c>
      <c r="AI691">
        <v>1500</v>
      </c>
      <c r="AJ691">
        <v>3</v>
      </c>
      <c r="AK691">
        <v>-0.7</v>
      </c>
      <c r="AL691">
        <v>11.04</v>
      </c>
      <c r="AM691">
        <v>1675</v>
      </c>
      <c r="AN691">
        <v>992</v>
      </c>
      <c r="AO691">
        <v>40</v>
      </c>
      <c r="AP691">
        <v>18.5</v>
      </c>
      <c r="AQ691">
        <v>1.6616</v>
      </c>
      <c r="AR691">
        <v>122.8</v>
      </c>
      <c r="AS691">
        <v>1.4736</v>
      </c>
      <c r="AU691">
        <v>10</v>
      </c>
      <c r="AV691">
        <v>1</v>
      </c>
      <c r="AW691">
        <v>20</v>
      </c>
      <c r="AX691">
        <v>1</v>
      </c>
      <c r="AY691">
        <v>30</v>
      </c>
      <c r="AZ691">
        <v>1</v>
      </c>
      <c r="BA691">
        <v>40</v>
      </c>
      <c r="BB691">
        <v>0.99</v>
      </c>
      <c r="BC691">
        <v>50</v>
      </c>
      <c r="BD691">
        <v>0.99</v>
      </c>
      <c r="BE691">
        <v>60</v>
      </c>
      <c r="BF691">
        <v>0.97</v>
      </c>
      <c r="BG691">
        <v>70</v>
      </c>
      <c r="BH691">
        <v>0.92</v>
      </c>
      <c r="BI691">
        <v>80</v>
      </c>
      <c r="BJ691">
        <v>0.76</v>
      </c>
      <c r="BK691">
        <v>90</v>
      </c>
      <c r="BL691">
        <v>0</v>
      </c>
    </row>
    <row r="692" spans="1:64" ht="15" customHeight="1">
      <c r="A692" s="6" t="s">
        <v>1466</v>
      </c>
      <c r="B692" t="s">
        <v>71</v>
      </c>
      <c r="C692" t="s">
        <v>1404</v>
      </c>
      <c r="D692" t="s">
        <v>1476</v>
      </c>
      <c r="E692" t="s">
        <v>1402</v>
      </c>
      <c r="F692">
        <v>2017</v>
      </c>
      <c r="H692">
        <v>275</v>
      </c>
      <c r="J692">
        <v>0</v>
      </c>
      <c r="L692" t="s">
        <v>66</v>
      </c>
      <c r="M692">
        <v>60</v>
      </c>
      <c r="N692">
        <v>2</v>
      </c>
      <c r="O692">
        <v>1000</v>
      </c>
      <c r="P692">
        <v>25</v>
      </c>
      <c r="Q692">
        <v>31</v>
      </c>
      <c r="R692">
        <v>8.8800000000000008</v>
      </c>
      <c r="S692">
        <v>37.700000000000003</v>
      </c>
      <c r="T692">
        <v>9.3800000000000008</v>
      </c>
      <c r="U692">
        <v>4.6900000000000004</v>
      </c>
      <c r="V692">
        <v>-117</v>
      </c>
      <c r="W692">
        <v>-0.38</v>
      </c>
      <c r="X692">
        <v>1200</v>
      </c>
      <c r="Y692">
        <v>5.5</v>
      </c>
      <c r="Z692">
        <v>300</v>
      </c>
      <c r="AA692">
        <v>0.224</v>
      </c>
      <c r="AI692">
        <v>1000</v>
      </c>
      <c r="AJ692">
        <v>3</v>
      </c>
      <c r="AK692">
        <v>-0.7</v>
      </c>
      <c r="AQ692">
        <v>1.6619999999999999</v>
      </c>
      <c r="AR692">
        <v>122.8</v>
      </c>
      <c r="AU692">
        <v>10</v>
      </c>
      <c r="AV692">
        <v>1</v>
      </c>
      <c r="AW692">
        <v>20</v>
      </c>
      <c r="AX692">
        <v>1</v>
      </c>
      <c r="AY692">
        <v>30</v>
      </c>
      <c r="AZ692">
        <v>1</v>
      </c>
      <c r="BA692">
        <v>40</v>
      </c>
      <c r="BB692">
        <v>0.99</v>
      </c>
      <c r="BC692">
        <v>50</v>
      </c>
      <c r="BD692">
        <v>0.99</v>
      </c>
      <c r="BE692">
        <v>60</v>
      </c>
      <c r="BF692">
        <v>0.97</v>
      </c>
      <c r="BG692">
        <v>70</v>
      </c>
      <c r="BH692">
        <v>0.92</v>
      </c>
      <c r="BI692">
        <v>80</v>
      </c>
      <c r="BJ692">
        <v>0.76</v>
      </c>
      <c r="BK692">
        <v>90</v>
      </c>
      <c r="BL692">
        <v>0</v>
      </c>
    </row>
    <row r="693" spans="1:64" ht="15" customHeight="1">
      <c r="A693" s="6" t="s">
        <v>1466</v>
      </c>
      <c r="B693" t="s">
        <v>71</v>
      </c>
      <c r="C693" t="s">
        <v>1477</v>
      </c>
      <c r="D693" t="s">
        <v>1478</v>
      </c>
      <c r="E693" t="s">
        <v>1402</v>
      </c>
      <c r="F693">
        <v>2018</v>
      </c>
      <c r="H693">
        <v>275</v>
      </c>
      <c r="I693">
        <v>0</v>
      </c>
      <c r="J693">
        <v>1.8</v>
      </c>
      <c r="L693" t="s">
        <v>1370</v>
      </c>
      <c r="M693">
        <v>60</v>
      </c>
      <c r="N693">
        <v>2</v>
      </c>
      <c r="O693">
        <v>1000</v>
      </c>
      <c r="P693">
        <v>25</v>
      </c>
      <c r="Q693">
        <v>31</v>
      </c>
      <c r="R693">
        <v>8.8800000000000008</v>
      </c>
      <c r="S693">
        <v>37.700000000000003</v>
      </c>
      <c r="T693">
        <v>9.3800000000000008</v>
      </c>
      <c r="U693">
        <v>4.6900000000000004</v>
      </c>
      <c r="V693">
        <v>-117</v>
      </c>
      <c r="W693">
        <v>-0.38</v>
      </c>
      <c r="X693">
        <v>1200</v>
      </c>
      <c r="Y693">
        <v>5.5</v>
      </c>
      <c r="Z693">
        <v>300</v>
      </c>
      <c r="AA693">
        <v>0.224</v>
      </c>
      <c r="AB693">
        <v>0.97099999999999997</v>
      </c>
      <c r="AC693">
        <v>-1E-4</v>
      </c>
      <c r="AD693">
        <v>0.4</v>
      </c>
      <c r="AF693">
        <v>-0.3</v>
      </c>
      <c r="AG693">
        <v>-1.7</v>
      </c>
      <c r="AH693">
        <v>-4.3</v>
      </c>
      <c r="AI693">
        <v>1500</v>
      </c>
      <c r="AJ693">
        <v>3</v>
      </c>
      <c r="AK693">
        <v>-0.7</v>
      </c>
      <c r="AL693">
        <v>11.04</v>
      </c>
      <c r="AM693">
        <v>1675</v>
      </c>
      <c r="AN693">
        <v>992</v>
      </c>
      <c r="AO693">
        <v>35</v>
      </c>
      <c r="AP693">
        <v>22.5</v>
      </c>
      <c r="AQ693">
        <v>1.6616</v>
      </c>
      <c r="AR693">
        <v>122.8</v>
      </c>
      <c r="AS693">
        <v>1.4736</v>
      </c>
      <c r="AU693">
        <v>10</v>
      </c>
      <c r="AV693">
        <v>1</v>
      </c>
      <c r="AW693">
        <v>20</v>
      </c>
      <c r="AX693">
        <v>1</v>
      </c>
      <c r="AY693">
        <v>30</v>
      </c>
      <c r="AZ693">
        <v>1</v>
      </c>
      <c r="BA693">
        <v>40</v>
      </c>
      <c r="BB693">
        <v>0.99</v>
      </c>
      <c r="BC693">
        <v>50</v>
      </c>
      <c r="BD693">
        <v>0.99</v>
      </c>
      <c r="BE693">
        <v>60</v>
      </c>
      <c r="BF693">
        <v>0.97</v>
      </c>
      <c r="BG693">
        <v>70</v>
      </c>
      <c r="BH693">
        <v>0.92</v>
      </c>
      <c r="BI693">
        <v>80</v>
      </c>
      <c r="BJ693">
        <v>0.76</v>
      </c>
      <c r="BK693">
        <v>90</v>
      </c>
      <c r="BL693">
        <v>0</v>
      </c>
    </row>
    <row r="694" spans="1:64" ht="15" customHeight="1">
      <c r="A694" s="6" t="s">
        <v>1466</v>
      </c>
      <c r="B694" t="s">
        <v>71</v>
      </c>
      <c r="C694" t="s">
        <v>1479</v>
      </c>
      <c r="D694" t="s">
        <v>1480</v>
      </c>
      <c r="E694" t="s">
        <v>1402</v>
      </c>
      <c r="F694">
        <v>2018</v>
      </c>
      <c r="H694">
        <v>275</v>
      </c>
      <c r="I694">
        <v>0</v>
      </c>
      <c r="J694">
        <v>1.8</v>
      </c>
      <c r="L694" t="s">
        <v>1370</v>
      </c>
      <c r="M694">
        <v>60</v>
      </c>
      <c r="N694">
        <v>2</v>
      </c>
      <c r="O694">
        <v>1000</v>
      </c>
      <c r="P694">
        <v>25</v>
      </c>
      <c r="Q694">
        <v>31</v>
      </c>
      <c r="R694">
        <v>8.8800000000000008</v>
      </c>
      <c r="S694">
        <v>37.700000000000003</v>
      </c>
      <c r="T694">
        <v>9.3800000000000008</v>
      </c>
      <c r="U694">
        <v>4.6900000000000004</v>
      </c>
      <c r="V694">
        <v>-117</v>
      </c>
      <c r="W694">
        <v>-0.38</v>
      </c>
      <c r="X694">
        <v>1200</v>
      </c>
      <c r="Y694">
        <v>5.5</v>
      </c>
      <c r="Z694">
        <v>300</v>
      </c>
      <c r="AA694">
        <v>0.224</v>
      </c>
      <c r="AB694">
        <v>0.97099999999999997</v>
      </c>
      <c r="AC694">
        <v>-1E-4</v>
      </c>
      <c r="AD694">
        <v>0.4</v>
      </c>
      <c r="AF694">
        <v>-0.3</v>
      </c>
      <c r="AG694">
        <v>-1.7</v>
      </c>
      <c r="AH694">
        <v>-4.3</v>
      </c>
      <c r="AI694">
        <v>1000</v>
      </c>
      <c r="AJ694">
        <v>3</v>
      </c>
      <c r="AK694">
        <v>-0.7</v>
      </c>
      <c r="AL694">
        <v>11.04</v>
      </c>
      <c r="AM694">
        <v>1675</v>
      </c>
      <c r="AN694">
        <v>992</v>
      </c>
      <c r="AO694">
        <v>35</v>
      </c>
      <c r="AP694">
        <v>22.5</v>
      </c>
      <c r="AQ694">
        <v>1.6616</v>
      </c>
      <c r="AR694">
        <v>122.8</v>
      </c>
      <c r="AS694">
        <v>1.4736</v>
      </c>
      <c r="AU694">
        <v>10</v>
      </c>
      <c r="AV694">
        <v>1</v>
      </c>
      <c r="AW694">
        <v>20</v>
      </c>
      <c r="AX694">
        <v>1</v>
      </c>
      <c r="AY694">
        <v>30</v>
      </c>
      <c r="AZ694">
        <v>1</v>
      </c>
      <c r="BA694">
        <v>40</v>
      </c>
      <c r="BB694">
        <v>0.99</v>
      </c>
      <c r="BC694">
        <v>50</v>
      </c>
      <c r="BD694">
        <v>0.99</v>
      </c>
      <c r="BE694">
        <v>60</v>
      </c>
      <c r="BF694">
        <v>0.97</v>
      </c>
      <c r="BG694">
        <v>70</v>
      </c>
      <c r="BH694">
        <v>0.92</v>
      </c>
      <c r="BI694">
        <v>80</v>
      </c>
      <c r="BJ694">
        <v>0.76</v>
      </c>
      <c r="BK694">
        <v>90</v>
      </c>
      <c r="BL694">
        <v>0</v>
      </c>
    </row>
    <row r="695" spans="1:64" ht="15" customHeight="1">
      <c r="A695" s="6" t="s">
        <v>1466</v>
      </c>
      <c r="B695" t="s">
        <v>71</v>
      </c>
      <c r="C695" t="s">
        <v>1481</v>
      </c>
      <c r="D695" t="s">
        <v>1482</v>
      </c>
      <c r="E695" t="s">
        <v>1402</v>
      </c>
      <c r="F695">
        <v>2018</v>
      </c>
      <c r="H695">
        <v>275</v>
      </c>
      <c r="I695">
        <v>0</v>
      </c>
      <c r="J695">
        <v>1.8</v>
      </c>
      <c r="L695" t="s">
        <v>1370</v>
      </c>
      <c r="M695">
        <v>60</v>
      </c>
      <c r="N695">
        <v>2</v>
      </c>
      <c r="O695">
        <v>1000</v>
      </c>
      <c r="P695">
        <v>25</v>
      </c>
      <c r="Q695">
        <v>31</v>
      </c>
      <c r="R695">
        <v>8.8800000000000008</v>
      </c>
      <c r="S695">
        <v>37.700000000000003</v>
      </c>
      <c r="T695">
        <v>9.3800000000000008</v>
      </c>
      <c r="U695">
        <v>4.6900000000000004</v>
      </c>
      <c r="V695">
        <v>-117</v>
      </c>
      <c r="W695">
        <v>-0.38</v>
      </c>
      <c r="X695">
        <v>1200</v>
      </c>
      <c r="Y695">
        <v>5.5</v>
      </c>
      <c r="Z695">
        <v>300</v>
      </c>
      <c r="AA695">
        <v>0.224</v>
      </c>
      <c r="AB695">
        <v>0.97099999999999997</v>
      </c>
      <c r="AC695">
        <v>-1E-4</v>
      </c>
      <c r="AD695">
        <v>0.4</v>
      </c>
      <c r="AF695">
        <v>-0.3</v>
      </c>
      <c r="AG695">
        <v>-1.7</v>
      </c>
      <c r="AH695">
        <v>-4.3</v>
      </c>
      <c r="AI695">
        <v>1500</v>
      </c>
      <c r="AJ695">
        <v>3</v>
      </c>
      <c r="AK695">
        <v>-0.7</v>
      </c>
      <c r="AL695">
        <v>11.04</v>
      </c>
      <c r="AM695">
        <v>1675</v>
      </c>
      <c r="AN695">
        <v>992</v>
      </c>
      <c r="AO695">
        <v>6</v>
      </c>
      <c r="AP695">
        <v>24</v>
      </c>
      <c r="AQ695">
        <v>1.6616</v>
      </c>
      <c r="AR695">
        <v>122.8</v>
      </c>
      <c r="AS695">
        <v>1.4736</v>
      </c>
      <c r="AU695">
        <v>10</v>
      </c>
      <c r="AV695">
        <v>1</v>
      </c>
      <c r="AW695">
        <v>20</v>
      </c>
      <c r="AX695">
        <v>1</v>
      </c>
      <c r="AY695">
        <v>30</v>
      </c>
      <c r="AZ695">
        <v>1</v>
      </c>
      <c r="BA695">
        <v>40</v>
      </c>
      <c r="BB695">
        <v>0.99</v>
      </c>
      <c r="BC695">
        <v>50</v>
      </c>
      <c r="BD695">
        <v>0.99</v>
      </c>
      <c r="BE695">
        <v>60</v>
      </c>
      <c r="BF695">
        <v>0.97</v>
      </c>
      <c r="BG695">
        <v>70</v>
      </c>
      <c r="BH695">
        <v>0.92</v>
      </c>
      <c r="BI695">
        <v>80</v>
      </c>
      <c r="BJ695">
        <v>0.76</v>
      </c>
      <c r="BK695">
        <v>90</v>
      </c>
      <c r="BL695">
        <v>0</v>
      </c>
    </row>
    <row r="696" spans="1:64" ht="15" customHeight="1">
      <c r="A696" s="6" t="s">
        <v>1466</v>
      </c>
      <c r="B696" t="s">
        <v>71</v>
      </c>
      <c r="C696" t="s">
        <v>1380</v>
      </c>
      <c r="D696" t="s">
        <v>1483</v>
      </c>
      <c r="E696" t="s">
        <v>1402</v>
      </c>
      <c r="F696" s="486">
        <v>2017</v>
      </c>
      <c r="H696">
        <v>280</v>
      </c>
      <c r="I696">
        <v>0</v>
      </c>
      <c r="J696">
        <v>1.8</v>
      </c>
      <c r="L696" t="s">
        <v>1370</v>
      </c>
      <c r="M696">
        <v>60</v>
      </c>
      <c r="N696">
        <v>2</v>
      </c>
      <c r="O696">
        <v>1000</v>
      </c>
      <c r="P696">
        <v>25</v>
      </c>
      <c r="Q696">
        <v>31.2</v>
      </c>
      <c r="R696">
        <v>8.98</v>
      </c>
      <c r="S696">
        <v>37.9</v>
      </c>
      <c r="T696">
        <v>9.4700000000000006</v>
      </c>
      <c r="U696">
        <v>4.74</v>
      </c>
      <c r="V696">
        <v>-117</v>
      </c>
      <c r="W696">
        <v>-0.38</v>
      </c>
      <c r="X696">
        <v>1200</v>
      </c>
      <c r="Y696">
        <v>5.5</v>
      </c>
      <c r="Z696">
        <v>300</v>
      </c>
      <c r="AA696">
        <v>0.219</v>
      </c>
      <c r="AB696">
        <v>0.96399999999999997</v>
      </c>
      <c r="AC696">
        <v>-2.0000000000000001E-4</v>
      </c>
      <c r="AD696">
        <v>0.4</v>
      </c>
      <c r="AF696">
        <v>-0.3</v>
      </c>
      <c r="AG696">
        <v>-1.7</v>
      </c>
      <c r="AH696">
        <v>-4.3</v>
      </c>
      <c r="AI696">
        <v>1500</v>
      </c>
      <c r="AJ696">
        <v>3</v>
      </c>
      <c r="AK696">
        <v>-0.7</v>
      </c>
      <c r="AL696">
        <v>11.04</v>
      </c>
      <c r="AM696">
        <v>1675</v>
      </c>
      <c r="AN696">
        <v>992</v>
      </c>
      <c r="AO696">
        <v>40</v>
      </c>
      <c r="AP696">
        <v>18.5</v>
      </c>
      <c r="AQ696">
        <v>1.6616</v>
      </c>
      <c r="AR696">
        <v>122.8</v>
      </c>
      <c r="AS696">
        <v>1.4736</v>
      </c>
      <c r="AU696">
        <v>10</v>
      </c>
      <c r="AV696">
        <v>1</v>
      </c>
      <c r="AW696">
        <v>20</v>
      </c>
      <c r="AX696">
        <v>1</v>
      </c>
      <c r="AY696">
        <v>30</v>
      </c>
      <c r="AZ696">
        <v>1</v>
      </c>
      <c r="BA696">
        <v>40</v>
      </c>
      <c r="BB696">
        <v>0.99</v>
      </c>
      <c r="BC696">
        <v>50</v>
      </c>
      <c r="BD696">
        <v>0.99</v>
      </c>
      <c r="BE696">
        <v>60</v>
      </c>
      <c r="BF696">
        <v>0.97</v>
      </c>
      <c r="BG696">
        <v>70</v>
      </c>
      <c r="BH696">
        <v>0.92</v>
      </c>
      <c r="BI696">
        <v>80</v>
      </c>
      <c r="BJ696">
        <v>0.76</v>
      </c>
      <c r="BK696">
        <v>90</v>
      </c>
      <c r="BL696">
        <v>0</v>
      </c>
    </row>
    <row r="697" spans="1:64" ht="15" customHeight="1">
      <c r="A697" s="6" t="s">
        <v>1466</v>
      </c>
      <c r="B697" t="s">
        <v>71</v>
      </c>
      <c r="C697" t="s">
        <v>1405</v>
      </c>
      <c r="D697" t="s">
        <v>1484</v>
      </c>
      <c r="E697" t="s">
        <v>1402</v>
      </c>
      <c r="F697">
        <v>2017</v>
      </c>
      <c r="H697">
        <v>280</v>
      </c>
      <c r="J697">
        <v>0</v>
      </c>
      <c r="L697" t="s">
        <v>66</v>
      </c>
      <c r="M697">
        <v>60</v>
      </c>
      <c r="N697">
        <v>2</v>
      </c>
      <c r="O697">
        <v>1000</v>
      </c>
      <c r="P697">
        <v>25</v>
      </c>
      <c r="Q697">
        <v>31.2</v>
      </c>
      <c r="R697">
        <v>8.98</v>
      </c>
      <c r="S697">
        <v>37.9</v>
      </c>
      <c r="T697">
        <v>9.4700000000000006</v>
      </c>
      <c r="U697">
        <v>4.74</v>
      </c>
      <c r="V697">
        <v>-117</v>
      </c>
      <c r="W697">
        <v>-0.38</v>
      </c>
      <c r="X697">
        <v>1200</v>
      </c>
      <c r="Y697">
        <v>5.5</v>
      </c>
      <c r="Z697">
        <v>300</v>
      </c>
      <c r="AA697">
        <v>0.219</v>
      </c>
      <c r="AI697">
        <v>1000</v>
      </c>
      <c r="AJ697">
        <v>3</v>
      </c>
      <c r="AK697">
        <v>-0.7</v>
      </c>
      <c r="AQ697">
        <v>1.6619999999999999</v>
      </c>
      <c r="AR697">
        <v>122.8</v>
      </c>
      <c r="AU697">
        <v>10</v>
      </c>
      <c r="AV697">
        <v>1</v>
      </c>
      <c r="AW697">
        <v>20</v>
      </c>
      <c r="AX697">
        <v>1</v>
      </c>
      <c r="AY697">
        <v>30</v>
      </c>
      <c r="AZ697">
        <v>1</v>
      </c>
      <c r="BA697">
        <v>40</v>
      </c>
      <c r="BB697">
        <v>0.99</v>
      </c>
      <c r="BC697">
        <v>50</v>
      </c>
      <c r="BD697">
        <v>0.99</v>
      </c>
      <c r="BE697">
        <v>60</v>
      </c>
      <c r="BF697">
        <v>0.97</v>
      </c>
      <c r="BG697">
        <v>70</v>
      </c>
      <c r="BH697">
        <v>0.92</v>
      </c>
      <c r="BI697">
        <v>80</v>
      </c>
      <c r="BJ697">
        <v>0.76</v>
      </c>
      <c r="BK697">
        <v>90</v>
      </c>
      <c r="BL697">
        <v>0</v>
      </c>
    </row>
    <row r="698" spans="1:64" ht="15" customHeight="1">
      <c r="A698" s="6" t="s">
        <v>1466</v>
      </c>
      <c r="B698" t="s">
        <v>71</v>
      </c>
      <c r="C698" t="s">
        <v>1485</v>
      </c>
      <c r="D698" t="s">
        <v>1486</v>
      </c>
      <c r="E698" t="s">
        <v>1402</v>
      </c>
      <c r="F698">
        <v>2018</v>
      </c>
      <c r="H698">
        <v>280</v>
      </c>
      <c r="I698">
        <v>0</v>
      </c>
      <c r="J698">
        <v>1.8</v>
      </c>
      <c r="L698" t="s">
        <v>1370</v>
      </c>
      <c r="M698">
        <v>60</v>
      </c>
      <c r="N698">
        <v>2</v>
      </c>
      <c r="O698">
        <v>1000</v>
      </c>
      <c r="P698">
        <v>25</v>
      </c>
      <c r="Q698">
        <v>31.2</v>
      </c>
      <c r="R698">
        <v>8.98</v>
      </c>
      <c r="S698">
        <v>37.9</v>
      </c>
      <c r="T698">
        <v>9.4700000000000006</v>
      </c>
      <c r="U698">
        <v>4.74</v>
      </c>
      <c r="V698">
        <v>-117</v>
      </c>
      <c r="W698">
        <v>-0.38</v>
      </c>
      <c r="X698">
        <v>1200</v>
      </c>
      <c r="Y698">
        <v>5.5</v>
      </c>
      <c r="Z698">
        <v>300</v>
      </c>
      <c r="AA698">
        <v>0.219</v>
      </c>
      <c r="AB698">
        <v>0.96399999999999997</v>
      </c>
      <c r="AC698">
        <v>-2.0000000000000001E-4</v>
      </c>
      <c r="AD698">
        <v>0.4</v>
      </c>
      <c r="AF698">
        <v>-0.3</v>
      </c>
      <c r="AG698">
        <v>-1.7</v>
      </c>
      <c r="AH698">
        <v>-4.3</v>
      </c>
      <c r="AI698">
        <v>1500</v>
      </c>
      <c r="AJ698">
        <v>3</v>
      </c>
      <c r="AK698">
        <v>-0.7</v>
      </c>
      <c r="AL698">
        <v>11.04</v>
      </c>
      <c r="AM698">
        <v>1675</v>
      </c>
      <c r="AN698">
        <v>992</v>
      </c>
      <c r="AO698">
        <v>35</v>
      </c>
      <c r="AP698">
        <v>22.5</v>
      </c>
      <c r="AQ698">
        <v>1.6616</v>
      </c>
      <c r="AR698">
        <v>122.8</v>
      </c>
      <c r="AS698">
        <v>1.4736</v>
      </c>
      <c r="AU698">
        <v>10</v>
      </c>
      <c r="AV698">
        <v>1</v>
      </c>
      <c r="AW698">
        <v>20</v>
      </c>
      <c r="AX698">
        <v>1</v>
      </c>
      <c r="AY698">
        <v>30</v>
      </c>
      <c r="AZ698">
        <v>1</v>
      </c>
      <c r="BA698">
        <v>40</v>
      </c>
      <c r="BB698">
        <v>0.99</v>
      </c>
      <c r="BC698">
        <v>50</v>
      </c>
      <c r="BD698">
        <v>0.99</v>
      </c>
      <c r="BE698">
        <v>60</v>
      </c>
      <c r="BF698">
        <v>0.97</v>
      </c>
      <c r="BG698">
        <v>70</v>
      </c>
      <c r="BH698">
        <v>0.92</v>
      </c>
      <c r="BI698">
        <v>80</v>
      </c>
      <c r="BJ698">
        <v>0.76</v>
      </c>
      <c r="BK698">
        <v>90</v>
      </c>
      <c r="BL698">
        <v>0</v>
      </c>
    </row>
    <row r="699" spans="1:64" ht="15" customHeight="1">
      <c r="A699" s="6" t="s">
        <v>1466</v>
      </c>
      <c r="B699" t="s">
        <v>71</v>
      </c>
      <c r="C699" t="s">
        <v>1487</v>
      </c>
      <c r="D699" t="s">
        <v>1488</v>
      </c>
      <c r="E699" t="s">
        <v>1402</v>
      </c>
      <c r="F699">
        <v>2018</v>
      </c>
      <c r="H699">
        <v>280</v>
      </c>
      <c r="I699">
        <v>0</v>
      </c>
      <c r="J699">
        <v>1.8</v>
      </c>
      <c r="L699" t="s">
        <v>1370</v>
      </c>
      <c r="M699">
        <v>60</v>
      </c>
      <c r="N699">
        <v>2</v>
      </c>
      <c r="O699">
        <v>1000</v>
      </c>
      <c r="P699">
        <v>25</v>
      </c>
      <c r="Q699">
        <v>31.2</v>
      </c>
      <c r="R699">
        <v>8.98</v>
      </c>
      <c r="S699">
        <v>37.9</v>
      </c>
      <c r="T699">
        <v>9.4700000000000006</v>
      </c>
      <c r="U699">
        <v>4.74</v>
      </c>
      <c r="V699">
        <v>-117</v>
      </c>
      <c r="W699">
        <v>-0.38</v>
      </c>
      <c r="X699">
        <v>1200</v>
      </c>
      <c r="Y699">
        <v>5.5</v>
      </c>
      <c r="Z699">
        <v>300</v>
      </c>
      <c r="AA699">
        <v>0.219</v>
      </c>
      <c r="AB699">
        <v>0.96399999999999997</v>
      </c>
      <c r="AC699">
        <v>-2.0000000000000001E-4</v>
      </c>
      <c r="AD699">
        <v>0.4</v>
      </c>
      <c r="AF699">
        <v>-0.3</v>
      </c>
      <c r="AG699">
        <v>-1.7</v>
      </c>
      <c r="AH699">
        <v>-4.3</v>
      </c>
      <c r="AI699">
        <v>1000</v>
      </c>
      <c r="AJ699">
        <v>3</v>
      </c>
      <c r="AK699">
        <v>-0.7</v>
      </c>
      <c r="AL699">
        <v>11.04</v>
      </c>
      <c r="AM699">
        <v>1675</v>
      </c>
      <c r="AN699">
        <v>992</v>
      </c>
      <c r="AO699">
        <v>35</v>
      </c>
      <c r="AP699">
        <v>22.5</v>
      </c>
      <c r="AQ699">
        <v>1.6616</v>
      </c>
      <c r="AR699">
        <v>122.8</v>
      </c>
      <c r="AS699">
        <v>1.4736</v>
      </c>
      <c r="AU699">
        <v>10</v>
      </c>
      <c r="AV699">
        <v>1</v>
      </c>
      <c r="AW699">
        <v>20</v>
      </c>
      <c r="AX699">
        <v>1</v>
      </c>
      <c r="AY699">
        <v>30</v>
      </c>
      <c r="AZ699">
        <v>1</v>
      </c>
      <c r="BA699">
        <v>40</v>
      </c>
      <c r="BB699">
        <v>0.99</v>
      </c>
      <c r="BC699">
        <v>50</v>
      </c>
      <c r="BD699">
        <v>0.99</v>
      </c>
      <c r="BE699">
        <v>60</v>
      </c>
      <c r="BF699">
        <v>0.97</v>
      </c>
      <c r="BG699">
        <v>70</v>
      </c>
      <c r="BH699">
        <v>0.92</v>
      </c>
      <c r="BI699">
        <v>80</v>
      </c>
      <c r="BJ699">
        <v>0.76</v>
      </c>
      <c r="BK699">
        <v>90</v>
      </c>
      <c r="BL699">
        <v>0</v>
      </c>
    </row>
    <row r="700" spans="1:64" ht="15" customHeight="1">
      <c r="A700" s="6" t="s">
        <v>1466</v>
      </c>
      <c r="B700" t="s">
        <v>71</v>
      </c>
      <c r="C700" t="s">
        <v>1489</v>
      </c>
      <c r="D700" t="s">
        <v>1490</v>
      </c>
      <c r="E700" t="s">
        <v>1402</v>
      </c>
      <c r="F700">
        <v>2018</v>
      </c>
      <c r="H700">
        <v>280</v>
      </c>
      <c r="I700">
        <v>0</v>
      </c>
      <c r="J700">
        <v>1.8</v>
      </c>
      <c r="L700" t="s">
        <v>1370</v>
      </c>
      <c r="M700">
        <v>60</v>
      </c>
      <c r="N700">
        <v>2</v>
      </c>
      <c r="O700">
        <v>1000</v>
      </c>
      <c r="P700">
        <v>25</v>
      </c>
      <c r="Q700">
        <v>31.2</v>
      </c>
      <c r="R700">
        <v>8.98</v>
      </c>
      <c r="S700">
        <v>37.9</v>
      </c>
      <c r="T700">
        <v>9.4700000000000006</v>
      </c>
      <c r="U700">
        <v>4.74</v>
      </c>
      <c r="V700">
        <v>-117</v>
      </c>
      <c r="W700">
        <v>-0.38</v>
      </c>
      <c r="X700">
        <v>1200</v>
      </c>
      <c r="Y700">
        <v>5.5</v>
      </c>
      <c r="Z700">
        <v>300</v>
      </c>
      <c r="AA700">
        <v>0.219</v>
      </c>
      <c r="AB700">
        <v>0.96399999999999997</v>
      </c>
      <c r="AC700">
        <v>-2.0000000000000001E-4</v>
      </c>
      <c r="AD700">
        <v>0.4</v>
      </c>
      <c r="AF700">
        <v>-0.3</v>
      </c>
      <c r="AG700">
        <v>-1.7</v>
      </c>
      <c r="AH700">
        <v>-4.3</v>
      </c>
      <c r="AI700">
        <v>1500</v>
      </c>
      <c r="AJ700">
        <v>3</v>
      </c>
      <c r="AK700">
        <v>-0.7</v>
      </c>
      <c r="AL700">
        <v>11.04</v>
      </c>
      <c r="AM700">
        <v>1675</v>
      </c>
      <c r="AN700">
        <v>992</v>
      </c>
      <c r="AO700">
        <v>6</v>
      </c>
      <c r="AP700">
        <v>24</v>
      </c>
      <c r="AQ700">
        <v>1.6616</v>
      </c>
      <c r="AR700">
        <v>122.8</v>
      </c>
      <c r="AS700">
        <v>1.4736</v>
      </c>
      <c r="AU700">
        <v>10</v>
      </c>
      <c r="AV700">
        <v>1</v>
      </c>
      <c r="AW700">
        <v>20</v>
      </c>
      <c r="AX700">
        <v>1</v>
      </c>
      <c r="AY700">
        <v>30</v>
      </c>
      <c r="AZ700">
        <v>1</v>
      </c>
      <c r="BA700">
        <v>40</v>
      </c>
      <c r="BB700">
        <v>0.99</v>
      </c>
      <c r="BC700">
        <v>50</v>
      </c>
      <c r="BD700">
        <v>0.99</v>
      </c>
      <c r="BE700">
        <v>60</v>
      </c>
      <c r="BF700">
        <v>0.97</v>
      </c>
      <c r="BG700">
        <v>70</v>
      </c>
      <c r="BH700">
        <v>0.92</v>
      </c>
      <c r="BI700">
        <v>80</v>
      </c>
      <c r="BJ700">
        <v>0.76</v>
      </c>
      <c r="BK700">
        <v>90</v>
      </c>
      <c r="BL700">
        <v>0</v>
      </c>
    </row>
    <row r="701" spans="1:64" ht="15" customHeight="1">
      <c r="A701" s="6" t="s">
        <v>1466</v>
      </c>
      <c r="B701" t="s">
        <v>71</v>
      </c>
      <c r="C701" t="s">
        <v>1381</v>
      </c>
      <c r="D701" t="s">
        <v>1491</v>
      </c>
      <c r="E701" t="s">
        <v>1402</v>
      </c>
      <c r="F701">
        <v>2017</v>
      </c>
      <c r="H701">
        <v>285</v>
      </c>
      <c r="I701">
        <v>0</v>
      </c>
      <c r="J701">
        <v>1.8</v>
      </c>
      <c r="L701" t="s">
        <v>1370</v>
      </c>
      <c r="M701">
        <v>60</v>
      </c>
      <c r="N701">
        <v>2</v>
      </c>
      <c r="O701">
        <v>1000</v>
      </c>
      <c r="P701">
        <v>25</v>
      </c>
      <c r="Q701">
        <v>31.4</v>
      </c>
      <c r="R701">
        <v>9.08</v>
      </c>
      <c r="S701">
        <v>38.1</v>
      </c>
      <c r="T701">
        <v>9.56</v>
      </c>
      <c r="U701">
        <v>4.78</v>
      </c>
      <c r="V701">
        <v>-118</v>
      </c>
      <c r="W701">
        <v>-0.38</v>
      </c>
      <c r="X701">
        <v>1400</v>
      </c>
      <c r="Y701">
        <v>5.5</v>
      </c>
      <c r="Z701">
        <v>350</v>
      </c>
      <c r="AA701">
        <v>0.21</v>
      </c>
      <c r="AB701">
        <v>0.97599999999999998</v>
      </c>
      <c r="AC701">
        <v>-2.0000000000000001E-4</v>
      </c>
      <c r="AD701">
        <v>0.4</v>
      </c>
      <c r="AF701">
        <v>-0.3</v>
      </c>
      <c r="AG701">
        <v>-1.7</v>
      </c>
      <c r="AH701">
        <v>-4.3</v>
      </c>
      <c r="AI701">
        <v>1500</v>
      </c>
      <c r="AJ701">
        <v>3</v>
      </c>
      <c r="AK701">
        <v>-0.7</v>
      </c>
      <c r="AL701">
        <v>11.04</v>
      </c>
      <c r="AM701">
        <v>1675</v>
      </c>
      <c r="AN701">
        <v>992</v>
      </c>
      <c r="AO701">
        <v>40</v>
      </c>
      <c r="AP701">
        <v>18.5</v>
      </c>
      <c r="AQ701">
        <v>1.6616</v>
      </c>
      <c r="AR701">
        <v>122.8</v>
      </c>
      <c r="AS701">
        <v>1.4736</v>
      </c>
      <c r="AU701">
        <v>10</v>
      </c>
      <c r="AV701">
        <v>1</v>
      </c>
      <c r="AW701">
        <v>20</v>
      </c>
      <c r="AX701">
        <v>1</v>
      </c>
      <c r="AY701">
        <v>30</v>
      </c>
      <c r="AZ701">
        <v>1</v>
      </c>
      <c r="BA701">
        <v>40</v>
      </c>
      <c r="BB701">
        <v>0.99</v>
      </c>
      <c r="BC701">
        <v>50</v>
      </c>
      <c r="BD701">
        <v>0.99</v>
      </c>
      <c r="BE701">
        <v>60</v>
      </c>
      <c r="BF701">
        <v>0.97</v>
      </c>
      <c r="BG701">
        <v>70</v>
      </c>
      <c r="BH701">
        <v>0.92</v>
      </c>
      <c r="BI701">
        <v>80</v>
      </c>
      <c r="BJ701">
        <v>0.76</v>
      </c>
      <c r="BK701">
        <v>90</v>
      </c>
      <c r="BL701">
        <v>0</v>
      </c>
    </row>
    <row r="702" spans="1:64" ht="15" customHeight="1">
      <c r="A702" s="6" t="s">
        <v>1466</v>
      </c>
      <c r="B702" t="s">
        <v>71</v>
      </c>
      <c r="C702" t="s">
        <v>1406</v>
      </c>
      <c r="D702" t="s">
        <v>1492</v>
      </c>
      <c r="E702" t="s">
        <v>1402</v>
      </c>
      <c r="F702">
        <v>2017</v>
      </c>
      <c r="H702">
        <v>285</v>
      </c>
      <c r="I702">
        <v>0</v>
      </c>
      <c r="J702">
        <v>1.8</v>
      </c>
      <c r="L702" t="s">
        <v>1370</v>
      </c>
      <c r="M702">
        <v>60</v>
      </c>
      <c r="N702">
        <v>2</v>
      </c>
      <c r="O702">
        <v>1000</v>
      </c>
      <c r="P702">
        <v>25</v>
      </c>
      <c r="Q702">
        <v>31.4</v>
      </c>
      <c r="R702">
        <v>9.08</v>
      </c>
      <c r="S702">
        <v>38.1</v>
      </c>
      <c r="T702">
        <v>9.56</v>
      </c>
      <c r="U702">
        <v>4.78</v>
      </c>
      <c r="V702">
        <v>-118</v>
      </c>
      <c r="W702">
        <v>-0.38</v>
      </c>
      <c r="X702">
        <v>1400</v>
      </c>
      <c r="Y702">
        <v>5.5</v>
      </c>
      <c r="Z702">
        <v>350</v>
      </c>
      <c r="AA702">
        <v>0.21</v>
      </c>
      <c r="AB702">
        <v>0.97599999999999998</v>
      </c>
      <c r="AC702">
        <v>-2.0000000000000001E-4</v>
      </c>
      <c r="AD702">
        <v>0.4</v>
      </c>
      <c r="AF702">
        <v>-0.3</v>
      </c>
      <c r="AG702">
        <v>-1.7</v>
      </c>
      <c r="AH702">
        <v>-4.3</v>
      </c>
      <c r="AI702">
        <v>1000</v>
      </c>
      <c r="AJ702">
        <v>3</v>
      </c>
      <c r="AK702">
        <v>-0.7</v>
      </c>
      <c r="AL702">
        <v>11.04</v>
      </c>
      <c r="AM702">
        <v>1675</v>
      </c>
      <c r="AN702">
        <v>992</v>
      </c>
      <c r="AO702">
        <v>40</v>
      </c>
      <c r="AP702">
        <v>18.5</v>
      </c>
      <c r="AQ702">
        <v>1.6616</v>
      </c>
      <c r="AR702">
        <v>122.8</v>
      </c>
      <c r="AS702">
        <v>1.4736</v>
      </c>
      <c r="AU702">
        <v>10</v>
      </c>
      <c r="AV702">
        <v>1</v>
      </c>
      <c r="AW702">
        <v>20</v>
      </c>
      <c r="AX702">
        <v>1</v>
      </c>
      <c r="AY702">
        <v>30</v>
      </c>
      <c r="AZ702">
        <v>1</v>
      </c>
      <c r="BA702">
        <v>40</v>
      </c>
      <c r="BB702">
        <v>0.99</v>
      </c>
      <c r="BC702">
        <v>50</v>
      </c>
      <c r="BD702">
        <v>0.99</v>
      </c>
      <c r="BE702">
        <v>60</v>
      </c>
      <c r="BF702">
        <v>0.97</v>
      </c>
      <c r="BG702">
        <v>70</v>
      </c>
      <c r="BH702">
        <v>0.92</v>
      </c>
      <c r="BI702">
        <v>80</v>
      </c>
      <c r="BJ702">
        <v>0.76</v>
      </c>
      <c r="BK702">
        <v>90</v>
      </c>
      <c r="BL702">
        <v>0</v>
      </c>
    </row>
    <row r="703" spans="1:64" ht="15" customHeight="1">
      <c r="A703" s="6" t="s">
        <v>1466</v>
      </c>
      <c r="B703" t="s">
        <v>71</v>
      </c>
      <c r="C703" t="s">
        <v>1493</v>
      </c>
      <c r="D703" t="s">
        <v>1494</v>
      </c>
      <c r="E703" t="s">
        <v>1402</v>
      </c>
      <c r="F703">
        <v>2018</v>
      </c>
      <c r="H703">
        <v>285</v>
      </c>
      <c r="I703">
        <v>0</v>
      </c>
      <c r="J703">
        <v>1.8</v>
      </c>
      <c r="L703" t="s">
        <v>1370</v>
      </c>
      <c r="M703">
        <v>60</v>
      </c>
      <c r="N703">
        <v>2</v>
      </c>
      <c r="O703">
        <v>1000</v>
      </c>
      <c r="P703">
        <v>25</v>
      </c>
      <c r="Q703">
        <v>31.4</v>
      </c>
      <c r="R703">
        <v>9.08</v>
      </c>
      <c r="S703">
        <v>38.1</v>
      </c>
      <c r="T703">
        <v>9.56</v>
      </c>
      <c r="U703">
        <v>4.78</v>
      </c>
      <c r="V703">
        <v>-118</v>
      </c>
      <c r="W703">
        <v>-0.38</v>
      </c>
      <c r="X703">
        <v>1400</v>
      </c>
      <c r="Y703">
        <v>5.5</v>
      </c>
      <c r="Z703">
        <v>350</v>
      </c>
      <c r="AA703">
        <v>0.21</v>
      </c>
      <c r="AB703">
        <v>0.97599999999999998</v>
      </c>
      <c r="AC703">
        <v>-2.0000000000000001E-4</v>
      </c>
      <c r="AD703">
        <v>0.4</v>
      </c>
      <c r="AF703">
        <v>-0.3</v>
      </c>
      <c r="AG703">
        <v>-1.7</v>
      </c>
      <c r="AH703">
        <v>-4.3</v>
      </c>
      <c r="AI703">
        <v>1500</v>
      </c>
      <c r="AJ703">
        <v>3</v>
      </c>
      <c r="AK703">
        <v>-0.7</v>
      </c>
      <c r="AL703">
        <v>11.04</v>
      </c>
      <c r="AM703">
        <v>1675</v>
      </c>
      <c r="AN703">
        <v>992</v>
      </c>
      <c r="AO703">
        <v>35</v>
      </c>
      <c r="AP703">
        <v>22.5</v>
      </c>
      <c r="AQ703">
        <v>1.6616</v>
      </c>
      <c r="AR703">
        <v>122.8</v>
      </c>
      <c r="AS703">
        <v>1.4736</v>
      </c>
      <c r="AU703">
        <v>10</v>
      </c>
      <c r="AV703">
        <v>1</v>
      </c>
      <c r="AW703">
        <v>20</v>
      </c>
      <c r="AX703">
        <v>1</v>
      </c>
      <c r="AY703">
        <v>30</v>
      </c>
      <c r="AZ703">
        <v>1</v>
      </c>
      <c r="BA703">
        <v>40</v>
      </c>
      <c r="BB703">
        <v>0.99</v>
      </c>
      <c r="BC703">
        <v>50</v>
      </c>
      <c r="BD703">
        <v>0.99</v>
      </c>
      <c r="BE703">
        <v>60</v>
      </c>
      <c r="BF703">
        <v>0.97</v>
      </c>
      <c r="BG703">
        <v>70</v>
      </c>
      <c r="BH703">
        <v>0.92</v>
      </c>
      <c r="BI703">
        <v>80</v>
      </c>
      <c r="BJ703">
        <v>0.76</v>
      </c>
      <c r="BK703">
        <v>90</v>
      </c>
      <c r="BL703">
        <v>0</v>
      </c>
    </row>
    <row r="704" spans="1:64" ht="15" customHeight="1">
      <c r="A704" s="6" t="s">
        <v>1466</v>
      </c>
      <c r="B704" t="s">
        <v>71</v>
      </c>
      <c r="C704" t="s">
        <v>1495</v>
      </c>
      <c r="D704" t="s">
        <v>1496</v>
      </c>
      <c r="E704" t="s">
        <v>1402</v>
      </c>
      <c r="F704">
        <v>2018</v>
      </c>
      <c r="H704">
        <v>285</v>
      </c>
      <c r="I704">
        <v>0</v>
      </c>
      <c r="J704">
        <v>1.8</v>
      </c>
      <c r="L704" t="s">
        <v>1370</v>
      </c>
      <c r="M704">
        <v>60</v>
      </c>
      <c r="N704">
        <v>2</v>
      </c>
      <c r="O704">
        <v>1000</v>
      </c>
      <c r="P704">
        <v>25</v>
      </c>
      <c r="Q704">
        <v>31.4</v>
      </c>
      <c r="R704">
        <v>9.08</v>
      </c>
      <c r="S704">
        <v>38.1</v>
      </c>
      <c r="T704">
        <v>9.56</v>
      </c>
      <c r="U704">
        <v>4.78</v>
      </c>
      <c r="V704">
        <v>-118</v>
      </c>
      <c r="W704">
        <v>-0.38</v>
      </c>
      <c r="X704">
        <v>1400</v>
      </c>
      <c r="Y704">
        <v>5.5</v>
      </c>
      <c r="Z704">
        <v>350</v>
      </c>
      <c r="AA704">
        <v>0.21</v>
      </c>
      <c r="AB704">
        <v>0.97599999999999998</v>
      </c>
      <c r="AC704">
        <v>-2.0000000000000001E-4</v>
      </c>
      <c r="AD704">
        <v>0.4</v>
      </c>
      <c r="AF704">
        <v>-0.3</v>
      </c>
      <c r="AG704">
        <v>-1.7</v>
      </c>
      <c r="AH704">
        <v>-4.3</v>
      </c>
      <c r="AI704">
        <v>1000</v>
      </c>
      <c r="AJ704">
        <v>3</v>
      </c>
      <c r="AK704">
        <v>-0.7</v>
      </c>
      <c r="AL704">
        <v>11.04</v>
      </c>
      <c r="AM704">
        <v>1675</v>
      </c>
      <c r="AN704">
        <v>992</v>
      </c>
      <c r="AO704">
        <v>35</v>
      </c>
      <c r="AP704">
        <v>22.5</v>
      </c>
      <c r="AQ704">
        <v>1.6616</v>
      </c>
      <c r="AR704">
        <v>122.8</v>
      </c>
      <c r="AS704">
        <v>1.4736</v>
      </c>
      <c r="AU704">
        <v>10</v>
      </c>
      <c r="AV704">
        <v>1</v>
      </c>
      <c r="AW704">
        <v>20</v>
      </c>
      <c r="AX704">
        <v>1</v>
      </c>
      <c r="AY704">
        <v>30</v>
      </c>
      <c r="AZ704">
        <v>1</v>
      </c>
      <c r="BA704">
        <v>40</v>
      </c>
      <c r="BB704">
        <v>0.99</v>
      </c>
      <c r="BC704">
        <v>50</v>
      </c>
      <c r="BD704">
        <v>0.99</v>
      </c>
      <c r="BE704">
        <v>60</v>
      </c>
      <c r="BF704">
        <v>0.97</v>
      </c>
      <c r="BG704">
        <v>70</v>
      </c>
      <c r="BH704">
        <v>0.92</v>
      </c>
      <c r="BI704">
        <v>80</v>
      </c>
      <c r="BJ704">
        <v>0.76</v>
      </c>
      <c r="BK704">
        <v>90</v>
      </c>
      <c r="BL704">
        <v>0</v>
      </c>
    </row>
    <row r="705" spans="1:64" ht="15" customHeight="1">
      <c r="A705" s="6" t="s">
        <v>1466</v>
      </c>
      <c r="B705" t="s">
        <v>71</v>
      </c>
      <c r="C705" t="s">
        <v>1498</v>
      </c>
      <c r="D705" t="s">
        <v>1497</v>
      </c>
      <c r="E705" t="s">
        <v>1402</v>
      </c>
      <c r="F705">
        <v>2018</v>
      </c>
      <c r="H705">
        <v>285</v>
      </c>
      <c r="J705">
        <v>0</v>
      </c>
      <c r="L705" t="s">
        <v>66</v>
      </c>
      <c r="M705">
        <v>60</v>
      </c>
      <c r="N705">
        <v>2</v>
      </c>
      <c r="O705">
        <v>1000</v>
      </c>
      <c r="P705">
        <v>25</v>
      </c>
      <c r="Q705">
        <v>31.4</v>
      </c>
      <c r="R705">
        <v>9.08</v>
      </c>
      <c r="S705">
        <v>38.1</v>
      </c>
      <c r="T705">
        <v>9.56</v>
      </c>
      <c r="U705">
        <v>4.78</v>
      </c>
      <c r="V705">
        <v>-118</v>
      </c>
      <c r="W705">
        <v>-0.38</v>
      </c>
      <c r="X705">
        <v>1400</v>
      </c>
      <c r="Y705">
        <v>5.5</v>
      </c>
      <c r="Z705">
        <v>350</v>
      </c>
      <c r="AA705">
        <v>0.21</v>
      </c>
      <c r="AI705">
        <v>1500</v>
      </c>
      <c r="AJ705">
        <v>3</v>
      </c>
      <c r="AK705">
        <v>-0.7</v>
      </c>
      <c r="AQ705">
        <v>1.6619999999999999</v>
      </c>
      <c r="AR705">
        <v>122.8</v>
      </c>
      <c r="AU705">
        <v>10</v>
      </c>
      <c r="AV705">
        <v>1</v>
      </c>
      <c r="AW705">
        <v>20</v>
      </c>
      <c r="AX705">
        <v>1</v>
      </c>
      <c r="AY705">
        <v>30</v>
      </c>
      <c r="AZ705">
        <v>1</v>
      </c>
      <c r="BA705">
        <v>40</v>
      </c>
      <c r="BB705">
        <v>0.99</v>
      </c>
      <c r="BC705">
        <v>50</v>
      </c>
      <c r="BD705">
        <v>0.99</v>
      </c>
      <c r="BE705">
        <v>60</v>
      </c>
      <c r="BF705">
        <v>0.97</v>
      </c>
      <c r="BG705">
        <v>70</v>
      </c>
      <c r="BH705">
        <v>0.92</v>
      </c>
      <c r="BI705">
        <v>80</v>
      </c>
      <c r="BJ705">
        <v>0.76</v>
      </c>
      <c r="BK705">
        <v>90</v>
      </c>
      <c r="BL705">
        <v>0</v>
      </c>
    </row>
    <row r="706" spans="1:64" ht="15" customHeight="1">
      <c r="A706" s="6" t="s">
        <v>1637</v>
      </c>
      <c r="B706" t="s">
        <v>71</v>
      </c>
      <c r="C706" t="s">
        <v>1638</v>
      </c>
      <c r="D706" t="s">
        <v>1639</v>
      </c>
      <c r="E706" t="s">
        <v>1640</v>
      </c>
      <c r="F706">
        <v>2018</v>
      </c>
      <c r="H706">
        <v>290</v>
      </c>
      <c r="I706">
        <v>0</v>
      </c>
      <c r="J706">
        <v>1.7</v>
      </c>
      <c r="L706" t="s">
        <v>1370</v>
      </c>
      <c r="M706">
        <v>60</v>
      </c>
      <c r="N706">
        <v>2</v>
      </c>
      <c r="O706">
        <v>1000</v>
      </c>
      <c r="P706">
        <v>25</v>
      </c>
      <c r="Q706">
        <v>32.299999999999997</v>
      </c>
      <c r="R706">
        <v>8.98</v>
      </c>
      <c r="S706">
        <v>38.9</v>
      </c>
      <c r="T706">
        <v>9.49</v>
      </c>
      <c r="U706">
        <v>4.75</v>
      </c>
      <c r="V706">
        <v>-112</v>
      </c>
      <c r="W706">
        <v>-0.37</v>
      </c>
      <c r="X706">
        <v>1800</v>
      </c>
      <c r="Y706">
        <v>5.5</v>
      </c>
      <c r="Z706">
        <v>450</v>
      </c>
      <c r="AA706">
        <v>0.21199999999999999</v>
      </c>
      <c r="AB706">
        <v>0.99399999999999999</v>
      </c>
      <c r="AC706">
        <v>-2.9999999999999997E-4</v>
      </c>
      <c r="AD706">
        <v>0.6</v>
      </c>
      <c r="AG706">
        <v>-1.4</v>
      </c>
      <c r="AH706">
        <v>-3.7</v>
      </c>
      <c r="AI706">
        <v>1500</v>
      </c>
      <c r="AJ706">
        <v>3</v>
      </c>
      <c r="AK706">
        <v>-0.7</v>
      </c>
      <c r="AL706">
        <v>11.04</v>
      </c>
      <c r="AM706">
        <v>1675</v>
      </c>
      <c r="AN706">
        <v>992</v>
      </c>
      <c r="AO706">
        <v>40</v>
      </c>
      <c r="AP706">
        <v>18.5</v>
      </c>
      <c r="AQ706">
        <v>1.6616</v>
      </c>
      <c r="AR706">
        <v>122.8</v>
      </c>
      <c r="AS706">
        <v>1.4736</v>
      </c>
      <c r="AU706">
        <v>10</v>
      </c>
      <c r="AV706">
        <v>1</v>
      </c>
      <c r="AW706">
        <v>20</v>
      </c>
      <c r="AX706">
        <v>1</v>
      </c>
      <c r="AY706">
        <v>30</v>
      </c>
      <c r="AZ706">
        <v>1</v>
      </c>
      <c r="BA706">
        <v>40</v>
      </c>
      <c r="BB706">
        <v>0.99</v>
      </c>
      <c r="BC706">
        <v>50</v>
      </c>
      <c r="BD706">
        <v>0.99</v>
      </c>
      <c r="BE706">
        <v>60</v>
      </c>
      <c r="BF706">
        <v>0.97</v>
      </c>
      <c r="BG706">
        <v>70</v>
      </c>
      <c r="BH706">
        <v>0.92</v>
      </c>
      <c r="BI706">
        <v>80</v>
      </c>
      <c r="BJ706">
        <v>0.76</v>
      </c>
      <c r="BK706">
        <v>90</v>
      </c>
      <c r="BL706">
        <v>0</v>
      </c>
    </row>
    <row r="707" spans="1:64" ht="15" customHeight="1">
      <c r="A707" s="6" t="s">
        <v>1637</v>
      </c>
      <c r="B707" t="s">
        <v>71</v>
      </c>
      <c r="C707" t="s">
        <v>1641</v>
      </c>
      <c r="D707" t="s">
        <v>1642</v>
      </c>
      <c r="E707" t="s">
        <v>1640</v>
      </c>
      <c r="F707">
        <v>2018</v>
      </c>
      <c r="H707">
        <v>290</v>
      </c>
      <c r="I707">
        <v>0</v>
      </c>
      <c r="J707">
        <v>1.7</v>
      </c>
      <c r="L707" t="s">
        <v>1370</v>
      </c>
      <c r="M707">
        <v>60</v>
      </c>
      <c r="N707">
        <v>2</v>
      </c>
      <c r="O707">
        <v>1000</v>
      </c>
      <c r="P707">
        <v>25</v>
      </c>
      <c r="Q707">
        <v>32.299999999999997</v>
      </c>
      <c r="R707">
        <v>8.98</v>
      </c>
      <c r="S707">
        <v>38.9</v>
      </c>
      <c r="T707">
        <v>9.49</v>
      </c>
      <c r="U707">
        <v>4.75</v>
      </c>
      <c r="V707">
        <v>-112</v>
      </c>
      <c r="W707">
        <v>-0.37</v>
      </c>
      <c r="X707">
        <v>1800</v>
      </c>
      <c r="Y707">
        <v>5.5</v>
      </c>
      <c r="Z707">
        <v>450</v>
      </c>
      <c r="AA707">
        <v>0.21199999999999999</v>
      </c>
      <c r="AB707">
        <v>0.99399999999999999</v>
      </c>
      <c r="AC707">
        <v>-2.9999999999999997E-4</v>
      </c>
      <c r="AD707">
        <v>0.6</v>
      </c>
      <c r="AG707">
        <v>-1.4</v>
      </c>
      <c r="AH707">
        <v>-3.7</v>
      </c>
      <c r="AI707">
        <v>1000</v>
      </c>
      <c r="AJ707">
        <v>3</v>
      </c>
      <c r="AK707">
        <v>-0.7</v>
      </c>
      <c r="AL707">
        <v>11.04</v>
      </c>
      <c r="AM707">
        <v>1675</v>
      </c>
      <c r="AN707">
        <v>992</v>
      </c>
      <c r="AO707">
        <v>40</v>
      </c>
      <c r="AP707">
        <v>18.5</v>
      </c>
      <c r="AQ707">
        <v>1.6616</v>
      </c>
      <c r="AR707">
        <v>122.8</v>
      </c>
      <c r="AS707">
        <v>1.4736</v>
      </c>
      <c r="AU707">
        <v>10</v>
      </c>
      <c r="AV707">
        <v>1</v>
      </c>
      <c r="AW707">
        <v>20</v>
      </c>
      <c r="AX707">
        <v>1</v>
      </c>
      <c r="AY707">
        <v>30</v>
      </c>
      <c r="AZ707">
        <v>1</v>
      </c>
      <c r="BA707">
        <v>40</v>
      </c>
      <c r="BB707">
        <v>0.99</v>
      </c>
      <c r="BC707">
        <v>50</v>
      </c>
      <c r="BD707">
        <v>0.99</v>
      </c>
      <c r="BE707">
        <v>60</v>
      </c>
      <c r="BF707">
        <v>0.97</v>
      </c>
      <c r="BG707">
        <v>70</v>
      </c>
      <c r="BH707">
        <v>0.92</v>
      </c>
      <c r="BI707">
        <v>80</v>
      </c>
      <c r="BJ707">
        <v>0.76</v>
      </c>
      <c r="BK707">
        <v>90</v>
      </c>
      <c r="BL707">
        <v>0</v>
      </c>
    </row>
    <row r="708" spans="1:64" ht="15" customHeight="1">
      <c r="A708" s="6" t="s">
        <v>1637</v>
      </c>
      <c r="B708" t="s">
        <v>71</v>
      </c>
      <c r="C708" t="s">
        <v>1643</v>
      </c>
      <c r="D708" t="s">
        <v>1644</v>
      </c>
      <c r="E708" t="s">
        <v>1640</v>
      </c>
      <c r="F708">
        <v>2018</v>
      </c>
      <c r="H708">
        <v>290</v>
      </c>
      <c r="I708">
        <v>0</v>
      </c>
      <c r="J708">
        <v>1.7</v>
      </c>
      <c r="L708" t="s">
        <v>1370</v>
      </c>
      <c r="M708">
        <v>60</v>
      </c>
      <c r="N708">
        <v>2</v>
      </c>
      <c r="O708">
        <v>1000</v>
      </c>
      <c r="P708">
        <v>25</v>
      </c>
      <c r="Q708">
        <v>32.299999999999997</v>
      </c>
      <c r="R708">
        <v>8.98</v>
      </c>
      <c r="S708">
        <v>38.9</v>
      </c>
      <c r="T708">
        <v>9.49</v>
      </c>
      <c r="U708">
        <v>4.8099999999999996</v>
      </c>
      <c r="V708">
        <v>-112</v>
      </c>
      <c r="W708">
        <v>-0.37</v>
      </c>
      <c r="X708">
        <v>4500</v>
      </c>
      <c r="Y708">
        <v>5.5</v>
      </c>
      <c r="Z708">
        <v>300</v>
      </c>
      <c r="AA708">
        <v>0.183</v>
      </c>
      <c r="AB708">
        <v>1.022</v>
      </c>
      <c r="AC708">
        <v>-2.9999999999999997E-4</v>
      </c>
      <c r="AD708">
        <v>0.6</v>
      </c>
      <c r="AG708">
        <v>-1.4</v>
      </c>
      <c r="AH708">
        <v>-3.7</v>
      </c>
      <c r="AI708">
        <v>1500</v>
      </c>
      <c r="AJ708">
        <v>3</v>
      </c>
      <c r="AK708">
        <v>-0.7</v>
      </c>
      <c r="AL708">
        <v>10.94</v>
      </c>
      <c r="AM708">
        <v>1675</v>
      </c>
      <c r="AN708">
        <v>992</v>
      </c>
      <c r="AO708">
        <v>35</v>
      </c>
      <c r="AP708">
        <v>22.5</v>
      </c>
      <c r="AQ708">
        <v>1.6616</v>
      </c>
      <c r="AR708">
        <v>122.8</v>
      </c>
      <c r="AS708">
        <v>1.4736</v>
      </c>
      <c r="AU708">
        <v>10</v>
      </c>
      <c r="AV708">
        <v>0.998</v>
      </c>
      <c r="AW708">
        <v>20</v>
      </c>
      <c r="AX708">
        <v>0.998</v>
      </c>
      <c r="AY708">
        <v>30</v>
      </c>
      <c r="AZ708">
        <v>0.995</v>
      </c>
      <c r="BA708">
        <v>40</v>
      </c>
      <c r="BB708">
        <v>0.99199999999999999</v>
      </c>
      <c r="BC708">
        <v>50</v>
      </c>
      <c r="BD708">
        <v>0.98599999999999999</v>
      </c>
      <c r="BE708">
        <v>60</v>
      </c>
      <c r="BF708">
        <v>0.97</v>
      </c>
      <c r="BG708">
        <v>70</v>
      </c>
      <c r="BH708">
        <v>0.91700000000000004</v>
      </c>
      <c r="BI708">
        <v>80</v>
      </c>
      <c r="BJ708">
        <v>0.76300000000000001</v>
      </c>
      <c r="BK708">
        <v>90</v>
      </c>
      <c r="BL708">
        <v>0</v>
      </c>
    </row>
    <row r="709" spans="1:64" ht="15" customHeight="1">
      <c r="A709" s="6" t="s">
        <v>1637</v>
      </c>
      <c r="B709" t="s">
        <v>71</v>
      </c>
      <c r="C709" t="s">
        <v>1645</v>
      </c>
      <c r="D709" t="s">
        <v>1646</v>
      </c>
      <c r="E709" t="s">
        <v>1640</v>
      </c>
      <c r="F709">
        <v>2018</v>
      </c>
      <c r="H709">
        <v>290</v>
      </c>
      <c r="I709">
        <v>0</v>
      </c>
      <c r="J709">
        <v>1.7</v>
      </c>
      <c r="L709" t="s">
        <v>1370</v>
      </c>
      <c r="M709">
        <v>60</v>
      </c>
      <c r="N709">
        <v>2</v>
      </c>
      <c r="O709">
        <v>1000</v>
      </c>
      <c r="P709">
        <v>25</v>
      </c>
      <c r="Q709">
        <v>32.299999999999997</v>
      </c>
      <c r="R709">
        <v>8.98</v>
      </c>
      <c r="S709">
        <v>38.9</v>
      </c>
      <c r="T709">
        <v>9.49</v>
      </c>
      <c r="U709">
        <v>4.8099999999999996</v>
      </c>
      <c r="V709">
        <v>-112</v>
      </c>
      <c r="W709">
        <v>-0.37</v>
      </c>
      <c r="X709">
        <v>4500</v>
      </c>
      <c r="Y709">
        <v>5.5</v>
      </c>
      <c r="Z709">
        <v>300</v>
      </c>
      <c r="AA709">
        <v>0.183</v>
      </c>
      <c r="AB709">
        <v>1.022</v>
      </c>
      <c r="AC709">
        <v>-2.9999999999999997E-4</v>
      </c>
      <c r="AD709">
        <v>0.6</v>
      </c>
      <c r="AG709">
        <v>-1.4</v>
      </c>
      <c r="AH709">
        <v>-3.7</v>
      </c>
      <c r="AI709">
        <v>1000</v>
      </c>
      <c r="AJ709">
        <v>3</v>
      </c>
      <c r="AK709">
        <v>-0.7</v>
      </c>
      <c r="AL709">
        <v>10.94</v>
      </c>
      <c r="AM709">
        <v>1675</v>
      </c>
      <c r="AN709">
        <v>992</v>
      </c>
      <c r="AO709">
        <v>35</v>
      </c>
      <c r="AP709">
        <v>22.5</v>
      </c>
      <c r="AQ709">
        <v>1.6616</v>
      </c>
      <c r="AR709">
        <v>122.8</v>
      </c>
      <c r="AS709">
        <v>1.4736</v>
      </c>
      <c r="AU709">
        <v>10</v>
      </c>
      <c r="AV709">
        <v>0.998</v>
      </c>
      <c r="AW709">
        <v>20</v>
      </c>
      <c r="AX709">
        <v>0.998</v>
      </c>
      <c r="AY709">
        <v>30</v>
      </c>
      <c r="AZ709">
        <v>0.995</v>
      </c>
      <c r="BA709">
        <v>40</v>
      </c>
      <c r="BB709">
        <v>0.99199999999999999</v>
      </c>
      <c r="BC709">
        <v>50</v>
      </c>
      <c r="BD709">
        <v>0.98599999999999999</v>
      </c>
      <c r="BE709">
        <v>60</v>
      </c>
      <c r="BF709">
        <v>0.97</v>
      </c>
      <c r="BG709">
        <v>70</v>
      </c>
      <c r="BH709">
        <v>0.91700000000000004</v>
      </c>
      <c r="BI709">
        <v>80</v>
      </c>
      <c r="BJ709">
        <v>0.76300000000000001</v>
      </c>
      <c r="BK709">
        <v>90</v>
      </c>
      <c r="BL709">
        <v>0</v>
      </c>
    </row>
    <row r="710" spans="1:64" ht="15" customHeight="1">
      <c r="A710" s="6" t="s">
        <v>1637</v>
      </c>
      <c r="B710" t="s">
        <v>71</v>
      </c>
      <c r="C710" t="s">
        <v>1647</v>
      </c>
      <c r="D710" t="s">
        <v>1648</v>
      </c>
      <c r="E710" t="s">
        <v>1640</v>
      </c>
      <c r="F710">
        <v>2018</v>
      </c>
      <c r="H710">
        <v>290</v>
      </c>
      <c r="I710">
        <v>0</v>
      </c>
      <c r="J710">
        <v>1.7</v>
      </c>
      <c r="L710" t="s">
        <v>1370</v>
      </c>
      <c r="M710">
        <v>60</v>
      </c>
      <c r="N710">
        <v>2</v>
      </c>
      <c r="O710">
        <v>1000</v>
      </c>
      <c r="P710">
        <v>25</v>
      </c>
      <c r="Q710">
        <v>32.299999999999997</v>
      </c>
      <c r="R710">
        <v>8.98</v>
      </c>
      <c r="S710">
        <v>38.9</v>
      </c>
      <c r="T710">
        <v>9.49</v>
      </c>
      <c r="U710">
        <v>4.75</v>
      </c>
      <c r="V710">
        <v>-113</v>
      </c>
      <c r="W710">
        <v>-0.37</v>
      </c>
      <c r="X710">
        <v>1400</v>
      </c>
      <c r="Y710">
        <v>5.5</v>
      </c>
      <c r="Z710">
        <v>300</v>
      </c>
      <c r="AA710">
        <v>0.224</v>
      </c>
      <c r="AB710">
        <v>0.94599999999999995</v>
      </c>
      <c r="AC710">
        <v>-2.9999999999999997E-4</v>
      </c>
      <c r="AD710">
        <v>0.6</v>
      </c>
      <c r="AG710">
        <v>-1.4</v>
      </c>
      <c r="AH710">
        <v>-3.7</v>
      </c>
      <c r="AI710">
        <v>1500</v>
      </c>
      <c r="AJ710">
        <v>3</v>
      </c>
      <c r="AK710">
        <v>-0.7</v>
      </c>
      <c r="AL710">
        <v>11.04</v>
      </c>
      <c r="AM710">
        <v>1696</v>
      </c>
      <c r="AN710">
        <v>992</v>
      </c>
      <c r="AO710">
        <v>35</v>
      </c>
      <c r="AP710">
        <v>22.7</v>
      </c>
      <c r="AQ710">
        <v>1.6824319999999999</v>
      </c>
      <c r="AR710">
        <v>122.9</v>
      </c>
      <c r="AS710">
        <v>1.4748000000000001</v>
      </c>
      <c r="AU710">
        <v>10</v>
      </c>
      <c r="AV710">
        <v>1</v>
      </c>
      <c r="AW710">
        <v>20</v>
      </c>
      <c r="AX710">
        <v>1</v>
      </c>
      <c r="AY710">
        <v>30</v>
      </c>
      <c r="AZ710">
        <v>1</v>
      </c>
      <c r="BA710">
        <v>40</v>
      </c>
      <c r="BB710">
        <v>0.99</v>
      </c>
      <c r="BC710">
        <v>50</v>
      </c>
      <c r="BD710">
        <v>0.99</v>
      </c>
      <c r="BE710">
        <v>60</v>
      </c>
      <c r="BF710">
        <v>0.97</v>
      </c>
      <c r="BG710">
        <v>70</v>
      </c>
      <c r="BH710">
        <v>0.92</v>
      </c>
      <c r="BI710">
        <v>80</v>
      </c>
      <c r="BJ710">
        <v>0.76</v>
      </c>
      <c r="BK710">
        <v>90</v>
      </c>
      <c r="BL710">
        <v>0</v>
      </c>
    </row>
    <row r="711" spans="1:64" ht="15" customHeight="1">
      <c r="A711" s="6" t="s">
        <v>1637</v>
      </c>
      <c r="B711" t="s">
        <v>71</v>
      </c>
      <c r="C711" t="s">
        <v>1649</v>
      </c>
      <c r="D711" t="s">
        <v>1650</v>
      </c>
      <c r="E711" t="s">
        <v>1640</v>
      </c>
      <c r="F711">
        <v>2018</v>
      </c>
      <c r="H711">
        <v>290</v>
      </c>
      <c r="I711">
        <v>0</v>
      </c>
      <c r="J711">
        <v>1.7</v>
      </c>
      <c r="L711" t="s">
        <v>1370</v>
      </c>
      <c r="M711">
        <v>60</v>
      </c>
      <c r="N711">
        <v>2</v>
      </c>
      <c r="O711">
        <v>1000</v>
      </c>
      <c r="P711">
        <v>25</v>
      </c>
      <c r="Q711">
        <v>32.299999999999997</v>
      </c>
      <c r="R711">
        <v>8.98</v>
      </c>
      <c r="S711">
        <v>38.9</v>
      </c>
      <c r="T711">
        <v>9.49</v>
      </c>
      <c r="U711">
        <v>4.75</v>
      </c>
      <c r="V711">
        <v>-113</v>
      </c>
      <c r="W711">
        <v>-0.37</v>
      </c>
      <c r="X711">
        <v>1400</v>
      </c>
      <c r="Y711">
        <v>5.5</v>
      </c>
      <c r="Z711">
        <v>300</v>
      </c>
      <c r="AA711">
        <v>0.224</v>
      </c>
      <c r="AB711">
        <v>0.94599999999999995</v>
      </c>
      <c r="AC711">
        <v>-2.9999999999999997E-4</v>
      </c>
      <c r="AD711">
        <v>0.6</v>
      </c>
      <c r="AG711">
        <v>-1.4</v>
      </c>
      <c r="AH711">
        <v>-3.7</v>
      </c>
      <c r="AI711">
        <v>1000</v>
      </c>
      <c r="AJ711">
        <v>3</v>
      </c>
      <c r="AK711">
        <v>-0.7</v>
      </c>
      <c r="AL711">
        <v>11.04</v>
      </c>
      <c r="AM711">
        <v>1696</v>
      </c>
      <c r="AN711">
        <v>992</v>
      </c>
      <c r="AO711">
        <v>35</v>
      </c>
      <c r="AP711">
        <v>22.7</v>
      </c>
      <c r="AQ711">
        <v>1.6824319999999999</v>
      </c>
      <c r="AR711">
        <v>122.9</v>
      </c>
      <c r="AS711">
        <v>1.4748000000000001</v>
      </c>
      <c r="AU711">
        <v>10</v>
      </c>
      <c r="AV711">
        <v>1</v>
      </c>
      <c r="AW711">
        <v>20</v>
      </c>
      <c r="AX711">
        <v>1</v>
      </c>
      <c r="AY711">
        <v>30</v>
      </c>
      <c r="AZ711">
        <v>1</v>
      </c>
      <c r="BA711">
        <v>40</v>
      </c>
      <c r="BB711">
        <v>0.99</v>
      </c>
      <c r="BC711">
        <v>50</v>
      </c>
      <c r="BD711">
        <v>0.99</v>
      </c>
      <c r="BE711">
        <v>60</v>
      </c>
      <c r="BF711">
        <v>0.97</v>
      </c>
      <c r="BG711">
        <v>70</v>
      </c>
      <c r="BH711">
        <v>0.92</v>
      </c>
      <c r="BI711">
        <v>80</v>
      </c>
      <c r="BJ711">
        <v>0.76</v>
      </c>
      <c r="BK711">
        <v>90</v>
      </c>
      <c r="BL711">
        <v>0</v>
      </c>
    </row>
    <row r="712" spans="1:64" ht="15" customHeight="1">
      <c r="A712" s="6" t="s">
        <v>1637</v>
      </c>
      <c r="B712" t="s">
        <v>71</v>
      </c>
      <c r="C712" t="s">
        <v>1651</v>
      </c>
      <c r="D712" t="s">
        <v>1652</v>
      </c>
      <c r="E712" t="s">
        <v>1640</v>
      </c>
      <c r="F712">
        <v>2018</v>
      </c>
      <c r="H712">
        <v>290</v>
      </c>
      <c r="I712">
        <v>0</v>
      </c>
      <c r="J712">
        <v>1.7</v>
      </c>
      <c r="L712" t="s">
        <v>1370</v>
      </c>
      <c r="M712">
        <v>60</v>
      </c>
      <c r="N712">
        <v>2</v>
      </c>
      <c r="O712">
        <v>1000</v>
      </c>
      <c r="P712">
        <v>25</v>
      </c>
      <c r="Q712">
        <v>32.299999999999997</v>
      </c>
      <c r="R712">
        <v>8.98</v>
      </c>
      <c r="S712">
        <v>38.9</v>
      </c>
      <c r="T712">
        <v>9.49</v>
      </c>
      <c r="U712">
        <v>4.75</v>
      </c>
      <c r="V712">
        <v>-113</v>
      </c>
      <c r="W712">
        <v>-0.37</v>
      </c>
      <c r="X712">
        <v>1400</v>
      </c>
      <c r="Y712">
        <v>5.5</v>
      </c>
      <c r="Z712">
        <v>300</v>
      </c>
      <c r="AA712">
        <v>0.224</v>
      </c>
      <c r="AB712">
        <v>0.94599999999999995</v>
      </c>
      <c r="AC712">
        <v>-2.9999999999999997E-4</v>
      </c>
      <c r="AD712">
        <v>0.6</v>
      </c>
      <c r="AG712">
        <v>-1.4</v>
      </c>
      <c r="AH712">
        <v>-3.7</v>
      </c>
      <c r="AI712">
        <v>1500</v>
      </c>
      <c r="AJ712">
        <v>3</v>
      </c>
      <c r="AK712">
        <v>-0.7</v>
      </c>
      <c r="AL712">
        <v>11.04</v>
      </c>
      <c r="AM712">
        <v>1708</v>
      </c>
      <c r="AN712">
        <v>992</v>
      </c>
      <c r="AO712">
        <v>35</v>
      </c>
      <c r="AP712">
        <v>22.9</v>
      </c>
      <c r="AQ712">
        <v>1.6943359999999998</v>
      </c>
      <c r="AR712">
        <v>122.9</v>
      </c>
      <c r="AS712">
        <v>1.4748000000000001</v>
      </c>
      <c r="AU712">
        <v>10</v>
      </c>
      <c r="AV712">
        <v>1</v>
      </c>
      <c r="AW712">
        <v>20</v>
      </c>
      <c r="AX712">
        <v>1</v>
      </c>
      <c r="AY712">
        <v>30</v>
      </c>
      <c r="AZ712">
        <v>1</v>
      </c>
      <c r="BA712">
        <v>40</v>
      </c>
      <c r="BB712">
        <v>0.99</v>
      </c>
      <c r="BC712">
        <v>50</v>
      </c>
      <c r="BD712">
        <v>0.99</v>
      </c>
      <c r="BE712">
        <v>60</v>
      </c>
      <c r="BF712">
        <v>0.97</v>
      </c>
      <c r="BG712">
        <v>70</v>
      </c>
      <c r="BH712">
        <v>0.92</v>
      </c>
      <c r="BI712">
        <v>80</v>
      </c>
      <c r="BJ712">
        <v>0.76</v>
      </c>
      <c r="BK712">
        <v>90</v>
      </c>
      <c r="BL712">
        <v>0</v>
      </c>
    </row>
    <row r="713" spans="1:64" ht="15" customHeight="1">
      <c r="A713" s="6" t="s">
        <v>1637</v>
      </c>
      <c r="B713" t="s">
        <v>71</v>
      </c>
      <c r="C713" t="s">
        <v>1653</v>
      </c>
      <c r="D713" t="s">
        <v>1654</v>
      </c>
      <c r="E713" t="s">
        <v>1640</v>
      </c>
      <c r="F713">
        <v>2018</v>
      </c>
      <c r="H713">
        <v>290</v>
      </c>
      <c r="I713">
        <v>0</v>
      </c>
      <c r="J713">
        <v>1.7</v>
      </c>
      <c r="L713" t="s">
        <v>1370</v>
      </c>
      <c r="M713">
        <v>60</v>
      </c>
      <c r="N713">
        <v>2</v>
      </c>
      <c r="O713">
        <v>1000</v>
      </c>
      <c r="P713">
        <v>25</v>
      </c>
      <c r="Q713">
        <v>32.299999999999997</v>
      </c>
      <c r="R713">
        <v>8.98</v>
      </c>
      <c r="S713">
        <v>38.9</v>
      </c>
      <c r="T713">
        <v>9.49</v>
      </c>
      <c r="U713">
        <v>4.75</v>
      </c>
      <c r="V713">
        <v>-113</v>
      </c>
      <c r="W713">
        <v>-0.37</v>
      </c>
      <c r="X713">
        <v>1400</v>
      </c>
      <c r="Y713">
        <v>5.5</v>
      </c>
      <c r="Z713">
        <v>300</v>
      </c>
      <c r="AA713">
        <v>0.224</v>
      </c>
      <c r="AB713">
        <v>0.94599999999999995</v>
      </c>
      <c r="AC713">
        <v>-2.9999999999999997E-4</v>
      </c>
      <c r="AD713">
        <v>0.6</v>
      </c>
      <c r="AG713">
        <v>-1.4</v>
      </c>
      <c r="AH713">
        <v>-3.7</v>
      </c>
      <c r="AI713">
        <v>1500</v>
      </c>
      <c r="AJ713">
        <v>3</v>
      </c>
      <c r="AK713">
        <v>-0.7</v>
      </c>
      <c r="AL713">
        <v>11.04</v>
      </c>
      <c r="AM713">
        <v>1690</v>
      </c>
      <c r="AN713">
        <v>992</v>
      </c>
      <c r="AO713">
        <v>6</v>
      </c>
      <c r="AP713">
        <v>24.3</v>
      </c>
      <c r="AQ713">
        <v>1.67648</v>
      </c>
      <c r="AR713">
        <v>122.9</v>
      </c>
      <c r="AS713">
        <v>1.4748000000000001</v>
      </c>
      <c r="AU713">
        <v>10</v>
      </c>
      <c r="AV713">
        <v>1</v>
      </c>
      <c r="AW713">
        <v>20</v>
      </c>
      <c r="AX713">
        <v>1</v>
      </c>
      <c r="AY713">
        <v>30</v>
      </c>
      <c r="AZ713">
        <v>1</v>
      </c>
      <c r="BA713">
        <v>40</v>
      </c>
      <c r="BB713">
        <v>0.99</v>
      </c>
      <c r="BC713">
        <v>50</v>
      </c>
      <c r="BD713">
        <v>0.99</v>
      </c>
      <c r="BE713">
        <v>60</v>
      </c>
      <c r="BF713">
        <v>0.97</v>
      </c>
      <c r="BG713">
        <v>70</v>
      </c>
      <c r="BH713">
        <v>0.92</v>
      </c>
      <c r="BI713">
        <v>80</v>
      </c>
      <c r="BJ713">
        <v>0.76</v>
      </c>
      <c r="BK713">
        <v>90</v>
      </c>
      <c r="BL713">
        <v>0</v>
      </c>
    </row>
    <row r="714" spans="1:64" ht="15" customHeight="1">
      <c r="A714" s="6" t="s">
        <v>1637</v>
      </c>
      <c r="B714" t="s">
        <v>71</v>
      </c>
      <c r="C714" t="s">
        <v>1655</v>
      </c>
      <c r="D714" t="s">
        <v>1656</v>
      </c>
      <c r="E714" t="s">
        <v>1640</v>
      </c>
      <c r="F714">
        <v>2018</v>
      </c>
      <c r="H714">
        <v>290</v>
      </c>
      <c r="I714">
        <v>0</v>
      </c>
      <c r="J714">
        <v>1.7</v>
      </c>
      <c r="L714" t="s">
        <v>1370</v>
      </c>
      <c r="M714">
        <v>60</v>
      </c>
      <c r="N714">
        <v>2</v>
      </c>
      <c r="O714">
        <v>1000</v>
      </c>
      <c r="P714">
        <v>25</v>
      </c>
      <c r="Q714">
        <v>32.299999999999997</v>
      </c>
      <c r="R714">
        <v>8.98</v>
      </c>
      <c r="S714">
        <v>38.9</v>
      </c>
      <c r="T714">
        <v>9.49</v>
      </c>
      <c r="U714">
        <v>4.75</v>
      </c>
      <c r="V714">
        <v>-111.8</v>
      </c>
      <c r="W714">
        <v>-0.37</v>
      </c>
      <c r="X714">
        <v>5000</v>
      </c>
      <c r="Y714">
        <v>5.5</v>
      </c>
      <c r="Z714">
        <v>300</v>
      </c>
      <c r="AA714">
        <v>0.18</v>
      </c>
      <c r="AB714">
        <v>1.028</v>
      </c>
      <c r="AC714">
        <v>-2.9999999999999997E-4</v>
      </c>
      <c r="AI714">
        <v>1500</v>
      </c>
      <c r="AJ714">
        <v>3</v>
      </c>
      <c r="AK714">
        <v>-0.7</v>
      </c>
      <c r="AL714">
        <v>11.04</v>
      </c>
      <c r="AM714">
        <v>1675</v>
      </c>
      <c r="AN714">
        <v>992</v>
      </c>
      <c r="AO714">
        <v>6</v>
      </c>
      <c r="AP714">
        <v>24</v>
      </c>
      <c r="AQ714">
        <v>1.6616</v>
      </c>
      <c r="AR714">
        <v>122.8</v>
      </c>
      <c r="AS714">
        <v>1.4736</v>
      </c>
      <c r="AU714">
        <v>10</v>
      </c>
      <c r="AV714">
        <v>0.998</v>
      </c>
      <c r="AW714">
        <v>20</v>
      </c>
      <c r="AX714">
        <v>0.998</v>
      </c>
      <c r="AY714">
        <v>30</v>
      </c>
      <c r="AZ714">
        <v>0.995</v>
      </c>
      <c r="BA714">
        <v>40</v>
      </c>
      <c r="BB714">
        <v>0.99199999999999999</v>
      </c>
      <c r="BC714">
        <v>50</v>
      </c>
      <c r="BD714">
        <v>0.98599999999999999</v>
      </c>
      <c r="BE714">
        <v>60</v>
      </c>
      <c r="BF714">
        <v>0.97</v>
      </c>
      <c r="BG714">
        <v>70</v>
      </c>
      <c r="BH714">
        <v>0.91700000000000004</v>
      </c>
      <c r="BI714">
        <v>80</v>
      </c>
      <c r="BJ714">
        <v>0.76300000000000001</v>
      </c>
      <c r="BK714">
        <v>90</v>
      </c>
      <c r="BL714">
        <v>0</v>
      </c>
    </row>
    <row r="715" spans="1:64" ht="15" customHeight="1">
      <c r="A715" s="6" t="s">
        <v>1637</v>
      </c>
      <c r="B715" t="s">
        <v>71</v>
      </c>
      <c r="C715" t="s">
        <v>1657</v>
      </c>
      <c r="D715" t="s">
        <v>1658</v>
      </c>
      <c r="E715" t="s">
        <v>1640</v>
      </c>
      <c r="F715">
        <v>2018</v>
      </c>
      <c r="H715">
        <v>295</v>
      </c>
      <c r="I715">
        <v>0</v>
      </c>
      <c r="J715">
        <v>1.7</v>
      </c>
      <c r="L715" t="s">
        <v>1370</v>
      </c>
      <c r="M715">
        <v>60</v>
      </c>
      <c r="N715">
        <v>2</v>
      </c>
      <c r="O715">
        <v>1000</v>
      </c>
      <c r="P715">
        <v>25</v>
      </c>
      <c r="Q715">
        <v>32.5</v>
      </c>
      <c r="R715">
        <v>9.08</v>
      </c>
      <c r="S715">
        <v>39.1</v>
      </c>
      <c r="T715">
        <v>9.57</v>
      </c>
      <c r="U715">
        <v>4.75</v>
      </c>
      <c r="V715">
        <v>-113.3</v>
      </c>
      <c r="W715">
        <v>-0.37</v>
      </c>
      <c r="X715">
        <v>1800</v>
      </c>
      <c r="Y715">
        <v>5.5</v>
      </c>
      <c r="Z715">
        <v>450</v>
      </c>
      <c r="AA715">
        <v>0.215</v>
      </c>
      <c r="AB715">
        <v>0.96599999999999997</v>
      </c>
      <c r="AC715">
        <v>-2.9999999999999997E-4</v>
      </c>
      <c r="AD715">
        <v>0.6</v>
      </c>
      <c r="AG715">
        <v>-1.4</v>
      </c>
      <c r="AH715">
        <v>-3.7</v>
      </c>
      <c r="AI715">
        <v>1500</v>
      </c>
      <c r="AJ715">
        <v>3</v>
      </c>
      <c r="AK715">
        <v>-0.7</v>
      </c>
      <c r="AL715">
        <v>11.04</v>
      </c>
      <c r="AM715">
        <v>1675</v>
      </c>
      <c r="AN715">
        <v>992</v>
      </c>
      <c r="AO715">
        <v>35</v>
      </c>
      <c r="AP715">
        <v>18.5</v>
      </c>
      <c r="AQ715">
        <v>1.6616</v>
      </c>
      <c r="AR715">
        <v>122.8</v>
      </c>
      <c r="AS715">
        <v>1.4736</v>
      </c>
      <c r="AU715">
        <v>10</v>
      </c>
      <c r="AV715">
        <v>1</v>
      </c>
      <c r="AW715">
        <v>20</v>
      </c>
      <c r="AX715">
        <v>1</v>
      </c>
      <c r="AY715">
        <v>30</v>
      </c>
      <c r="AZ715">
        <v>1</v>
      </c>
      <c r="BA715">
        <v>40</v>
      </c>
      <c r="BB715">
        <v>0.99</v>
      </c>
      <c r="BC715">
        <v>50</v>
      </c>
      <c r="BD715">
        <v>0.99</v>
      </c>
      <c r="BE715">
        <v>60</v>
      </c>
      <c r="BF715">
        <v>0.97</v>
      </c>
      <c r="BG715">
        <v>70</v>
      </c>
      <c r="BH715">
        <v>0.92</v>
      </c>
      <c r="BI715">
        <v>80</v>
      </c>
      <c r="BJ715">
        <v>0.76</v>
      </c>
      <c r="BK715">
        <v>90</v>
      </c>
      <c r="BL715">
        <v>0</v>
      </c>
    </row>
    <row r="716" spans="1:64" ht="15" customHeight="1">
      <c r="A716" s="6" t="s">
        <v>1637</v>
      </c>
      <c r="B716" t="s">
        <v>71</v>
      </c>
      <c r="C716" t="s">
        <v>1659</v>
      </c>
      <c r="D716" t="s">
        <v>1660</v>
      </c>
      <c r="E716" t="s">
        <v>1640</v>
      </c>
      <c r="F716">
        <v>2018</v>
      </c>
      <c r="H716">
        <v>295</v>
      </c>
      <c r="I716">
        <v>0</v>
      </c>
      <c r="J716">
        <v>1.7</v>
      </c>
      <c r="L716" t="s">
        <v>1370</v>
      </c>
      <c r="M716">
        <v>60</v>
      </c>
      <c r="N716">
        <v>2</v>
      </c>
      <c r="O716">
        <v>1000</v>
      </c>
      <c r="P716">
        <v>25</v>
      </c>
      <c r="Q716">
        <v>32.5</v>
      </c>
      <c r="R716">
        <v>9.08</v>
      </c>
      <c r="S716">
        <v>39.1</v>
      </c>
      <c r="T716">
        <v>9.57</v>
      </c>
      <c r="U716">
        <v>4.8499999999999996</v>
      </c>
      <c r="V716">
        <v>-113</v>
      </c>
      <c r="W716">
        <v>-0.37</v>
      </c>
      <c r="X716">
        <v>4500</v>
      </c>
      <c r="Y716">
        <v>5.5</v>
      </c>
      <c r="Z716">
        <v>350</v>
      </c>
      <c r="AA716">
        <v>0.183</v>
      </c>
      <c r="AB716">
        <v>1.0109999999999999</v>
      </c>
      <c r="AC716">
        <v>-2.9999999999999997E-4</v>
      </c>
      <c r="AD716">
        <v>0.6</v>
      </c>
      <c r="AG716">
        <v>-1.4</v>
      </c>
      <c r="AH716">
        <v>-3.7</v>
      </c>
      <c r="AI716">
        <v>1000</v>
      </c>
      <c r="AJ716">
        <v>3</v>
      </c>
      <c r="AK716">
        <v>-0.7</v>
      </c>
      <c r="AL716">
        <v>10.94</v>
      </c>
      <c r="AM716">
        <v>1675</v>
      </c>
      <c r="AN716">
        <v>992</v>
      </c>
      <c r="AO716">
        <v>35</v>
      </c>
      <c r="AP716">
        <v>18.5</v>
      </c>
      <c r="AQ716">
        <v>1.6616</v>
      </c>
      <c r="AR716">
        <v>122.8</v>
      </c>
      <c r="AS716">
        <v>1.4736</v>
      </c>
      <c r="AU716">
        <v>10</v>
      </c>
      <c r="AV716">
        <v>0.998</v>
      </c>
      <c r="AW716">
        <v>20</v>
      </c>
      <c r="AX716">
        <v>0.998</v>
      </c>
      <c r="AY716">
        <v>30</v>
      </c>
      <c r="AZ716">
        <v>0.995</v>
      </c>
      <c r="BA716">
        <v>40</v>
      </c>
      <c r="BB716">
        <v>0.99199999999999999</v>
      </c>
      <c r="BC716">
        <v>50</v>
      </c>
      <c r="BD716">
        <v>0.98599999999999999</v>
      </c>
      <c r="BE716">
        <v>60</v>
      </c>
      <c r="BF716">
        <v>0.97</v>
      </c>
      <c r="BG716">
        <v>70</v>
      </c>
      <c r="BH716">
        <v>0.91700000000000004</v>
      </c>
      <c r="BI716">
        <v>80</v>
      </c>
      <c r="BJ716">
        <v>0.76300000000000001</v>
      </c>
      <c r="BK716">
        <v>90</v>
      </c>
      <c r="BL716">
        <v>0</v>
      </c>
    </row>
    <row r="717" spans="1:64" ht="15" customHeight="1">
      <c r="A717" s="6" t="s">
        <v>1637</v>
      </c>
      <c r="B717" t="s">
        <v>71</v>
      </c>
      <c r="C717" t="s">
        <v>1661</v>
      </c>
      <c r="D717" t="s">
        <v>1662</v>
      </c>
      <c r="E717" t="s">
        <v>1640</v>
      </c>
      <c r="F717">
        <v>2018</v>
      </c>
      <c r="H717">
        <v>295</v>
      </c>
      <c r="I717">
        <v>0</v>
      </c>
      <c r="J717">
        <v>1.7</v>
      </c>
      <c r="L717" t="s">
        <v>1370</v>
      </c>
      <c r="M717">
        <v>60</v>
      </c>
      <c r="N717">
        <v>2</v>
      </c>
      <c r="O717">
        <v>1000</v>
      </c>
      <c r="P717">
        <v>25</v>
      </c>
      <c r="Q717">
        <v>32.5</v>
      </c>
      <c r="R717">
        <v>9.08</v>
      </c>
      <c r="S717">
        <v>39.1</v>
      </c>
      <c r="T717">
        <v>9.57</v>
      </c>
      <c r="U717">
        <v>4.79</v>
      </c>
      <c r="V717">
        <v>-113</v>
      </c>
      <c r="W717">
        <v>-0.37</v>
      </c>
      <c r="X717">
        <v>5000</v>
      </c>
      <c r="Y717">
        <v>5.5</v>
      </c>
      <c r="Z717">
        <v>350</v>
      </c>
      <c r="AA717">
        <v>0.18099999999999999</v>
      </c>
      <c r="AB717">
        <v>1.0149999999999999</v>
      </c>
      <c r="AC717">
        <v>-2.9999999999999997E-4</v>
      </c>
      <c r="AD717">
        <v>0.6</v>
      </c>
      <c r="AG717">
        <v>-1.4</v>
      </c>
      <c r="AH717">
        <v>-3.7</v>
      </c>
      <c r="AI717">
        <v>1500</v>
      </c>
      <c r="AJ717">
        <v>3</v>
      </c>
      <c r="AK717">
        <v>-0.7</v>
      </c>
      <c r="AL717">
        <v>11.04</v>
      </c>
      <c r="AM717">
        <v>1675</v>
      </c>
      <c r="AN717">
        <v>992</v>
      </c>
      <c r="AO717">
        <v>35</v>
      </c>
      <c r="AP717">
        <v>22.5</v>
      </c>
      <c r="AQ717">
        <v>1.6616</v>
      </c>
      <c r="AR717">
        <v>122.8</v>
      </c>
      <c r="AS717">
        <v>1.4736</v>
      </c>
      <c r="AU717">
        <v>10</v>
      </c>
      <c r="AV717">
        <v>0.998</v>
      </c>
      <c r="AW717">
        <v>20</v>
      </c>
      <c r="AX717">
        <v>0.998</v>
      </c>
      <c r="AY717">
        <v>30</v>
      </c>
      <c r="AZ717">
        <v>0.995</v>
      </c>
      <c r="BA717">
        <v>40</v>
      </c>
      <c r="BB717">
        <v>0.99199999999999999</v>
      </c>
      <c r="BC717">
        <v>50</v>
      </c>
      <c r="BD717">
        <v>0.98599999999999999</v>
      </c>
      <c r="BE717">
        <v>60</v>
      </c>
      <c r="BF717">
        <v>0.97</v>
      </c>
      <c r="BG717">
        <v>70</v>
      </c>
      <c r="BH717">
        <v>0.91700000000000004</v>
      </c>
      <c r="BI717">
        <v>80</v>
      </c>
      <c r="BJ717">
        <v>0.76300000000000001</v>
      </c>
      <c r="BK717">
        <v>90</v>
      </c>
      <c r="BL717">
        <v>0</v>
      </c>
    </row>
    <row r="718" spans="1:64" ht="15" customHeight="1">
      <c r="A718" s="6" t="s">
        <v>1637</v>
      </c>
      <c r="B718" t="s">
        <v>71</v>
      </c>
      <c r="C718" t="s">
        <v>1663</v>
      </c>
      <c r="D718" t="s">
        <v>1664</v>
      </c>
      <c r="E718" t="s">
        <v>1640</v>
      </c>
      <c r="F718">
        <v>2018</v>
      </c>
      <c r="H718">
        <v>295</v>
      </c>
      <c r="I718">
        <v>0</v>
      </c>
      <c r="J718">
        <v>1.7</v>
      </c>
      <c r="L718" t="s">
        <v>1370</v>
      </c>
      <c r="M718">
        <v>60</v>
      </c>
      <c r="N718">
        <v>2</v>
      </c>
      <c r="O718">
        <v>1000</v>
      </c>
      <c r="P718">
        <v>25</v>
      </c>
      <c r="Q718">
        <v>32.5</v>
      </c>
      <c r="R718">
        <v>9.08</v>
      </c>
      <c r="S718">
        <v>39.1</v>
      </c>
      <c r="T718">
        <v>9.57</v>
      </c>
      <c r="U718">
        <v>4.79</v>
      </c>
      <c r="V718">
        <v>-113</v>
      </c>
      <c r="W718">
        <v>-0.37</v>
      </c>
      <c r="X718">
        <v>5000</v>
      </c>
      <c r="Y718">
        <v>5.5</v>
      </c>
      <c r="Z718">
        <v>350</v>
      </c>
      <c r="AA718">
        <v>0.18099999999999999</v>
      </c>
      <c r="AB718">
        <v>1.0149999999999999</v>
      </c>
      <c r="AC718">
        <v>-2.9999999999999997E-4</v>
      </c>
      <c r="AD718">
        <v>0.6</v>
      </c>
      <c r="AG718">
        <v>-1.4</v>
      </c>
      <c r="AH718">
        <v>-3.7</v>
      </c>
      <c r="AI718">
        <v>1000</v>
      </c>
      <c r="AJ718">
        <v>3</v>
      </c>
      <c r="AK718">
        <v>-0.7</v>
      </c>
      <c r="AL718">
        <v>11.04</v>
      </c>
      <c r="AM718">
        <v>1675</v>
      </c>
      <c r="AN718">
        <v>992</v>
      </c>
      <c r="AO718">
        <v>35</v>
      </c>
      <c r="AP718">
        <v>22.5</v>
      </c>
      <c r="AQ718">
        <v>1.6616</v>
      </c>
      <c r="AR718">
        <v>122.8</v>
      </c>
      <c r="AS718">
        <v>1.4736</v>
      </c>
      <c r="AU718">
        <v>10</v>
      </c>
      <c r="AV718">
        <v>0.998</v>
      </c>
      <c r="AW718">
        <v>20</v>
      </c>
      <c r="AX718">
        <v>0.998</v>
      </c>
      <c r="AY718">
        <v>30</v>
      </c>
      <c r="AZ718">
        <v>0.995</v>
      </c>
      <c r="BA718">
        <v>40</v>
      </c>
      <c r="BB718">
        <v>0.99199999999999999</v>
      </c>
      <c r="BC718">
        <v>50</v>
      </c>
      <c r="BD718">
        <v>0.98599999999999999</v>
      </c>
      <c r="BE718">
        <v>60</v>
      </c>
      <c r="BF718">
        <v>0.97</v>
      </c>
      <c r="BG718">
        <v>70</v>
      </c>
      <c r="BH718">
        <v>0.91700000000000004</v>
      </c>
      <c r="BI718">
        <v>80</v>
      </c>
      <c r="BJ718">
        <v>0.76300000000000001</v>
      </c>
      <c r="BK718">
        <v>90</v>
      </c>
      <c r="BL718">
        <v>0</v>
      </c>
    </row>
    <row r="719" spans="1:64" ht="15" customHeight="1">
      <c r="A719" s="6" t="s">
        <v>1637</v>
      </c>
      <c r="B719" t="s">
        <v>71</v>
      </c>
      <c r="C719" t="s">
        <v>1665</v>
      </c>
      <c r="D719" t="s">
        <v>1666</v>
      </c>
      <c r="E719" t="s">
        <v>1640</v>
      </c>
      <c r="F719">
        <v>2018</v>
      </c>
      <c r="H719">
        <v>295</v>
      </c>
      <c r="I719">
        <v>0</v>
      </c>
      <c r="J719">
        <v>1.7</v>
      </c>
      <c r="L719" t="s">
        <v>1370</v>
      </c>
      <c r="M719">
        <v>60</v>
      </c>
      <c r="N719">
        <v>2</v>
      </c>
      <c r="O719">
        <v>1000</v>
      </c>
      <c r="P719">
        <v>25</v>
      </c>
      <c r="Q719">
        <v>32.5</v>
      </c>
      <c r="R719">
        <v>9.08</v>
      </c>
      <c r="S719">
        <v>39.1</v>
      </c>
      <c r="T719">
        <v>9.57</v>
      </c>
      <c r="U719">
        <v>4.79</v>
      </c>
      <c r="V719">
        <v>-113</v>
      </c>
      <c r="W719">
        <v>-0.37</v>
      </c>
      <c r="X719">
        <v>1400</v>
      </c>
      <c r="Y719">
        <v>5.5</v>
      </c>
      <c r="Z719">
        <v>350</v>
      </c>
      <c r="AA719">
        <v>0.221</v>
      </c>
      <c r="AB719">
        <v>0.94</v>
      </c>
      <c r="AC719">
        <v>-2.9999999999999997E-4</v>
      </c>
      <c r="AD719">
        <v>0.6</v>
      </c>
      <c r="AG719">
        <v>-1.4</v>
      </c>
      <c r="AH719">
        <v>-3.7</v>
      </c>
      <c r="AI719">
        <v>1500</v>
      </c>
      <c r="AJ719">
        <v>3</v>
      </c>
      <c r="AK719">
        <v>-0.7</v>
      </c>
      <c r="AL719">
        <v>11.04</v>
      </c>
      <c r="AM719">
        <v>1696</v>
      </c>
      <c r="AN719">
        <v>992</v>
      </c>
      <c r="AO719">
        <v>35</v>
      </c>
      <c r="AP719">
        <v>22.7</v>
      </c>
      <c r="AQ719">
        <v>1.6824319999999999</v>
      </c>
      <c r="AR719">
        <v>122.9</v>
      </c>
      <c r="AS719">
        <v>1.4748000000000001</v>
      </c>
      <c r="AU719">
        <v>10</v>
      </c>
      <c r="AV719">
        <v>1</v>
      </c>
      <c r="AW719">
        <v>20</v>
      </c>
      <c r="AX719">
        <v>1</v>
      </c>
      <c r="AY719">
        <v>30</v>
      </c>
      <c r="AZ719">
        <v>1</v>
      </c>
      <c r="BA719">
        <v>40</v>
      </c>
      <c r="BB719">
        <v>0.99</v>
      </c>
      <c r="BC719">
        <v>50</v>
      </c>
      <c r="BD719">
        <v>0.99</v>
      </c>
      <c r="BE719">
        <v>60</v>
      </c>
      <c r="BF719">
        <v>0.97</v>
      </c>
      <c r="BG719">
        <v>70</v>
      </c>
      <c r="BH719">
        <v>0.92</v>
      </c>
      <c r="BI719">
        <v>80</v>
      </c>
      <c r="BJ719">
        <v>0.76</v>
      </c>
      <c r="BK719">
        <v>90</v>
      </c>
      <c r="BL719">
        <v>0</v>
      </c>
    </row>
    <row r="720" spans="1:64" ht="15" customHeight="1">
      <c r="A720" s="6" t="s">
        <v>1637</v>
      </c>
      <c r="B720" t="s">
        <v>71</v>
      </c>
      <c r="C720" t="s">
        <v>1667</v>
      </c>
      <c r="D720" t="s">
        <v>1668</v>
      </c>
      <c r="E720" t="s">
        <v>1640</v>
      </c>
      <c r="F720">
        <v>2018</v>
      </c>
      <c r="H720">
        <v>295</v>
      </c>
      <c r="I720">
        <v>0</v>
      </c>
      <c r="J720">
        <v>1.7</v>
      </c>
      <c r="L720" t="s">
        <v>1370</v>
      </c>
      <c r="M720">
        <v>60</v>
      </c>
      <c r="N720">
        <v>2</v>
      </c>
      <c r="O720">
        <v>1000</v>
      </c>
      <c r="P720">
        <v>25</v>
      </c>
      <c r="Q720">
        <v>32.5</v>
      </c>
      <c r="R720">
        <v>9.08</v>
      </c>
      <c r="S720">
        <v>39.1</v>
      </c>
      <c r="T720">
        <v>9.57</v>
      </c>
      <c r="U720">
        <v>4.79</v>
      </c>
      <c r="V720">
        <v>-113</v>
      </c>
      <c r="W720">
        <v>-0.37</v>
      </c>
      <c r="X720">
        <v>1400</v>
      </c>
      <c r="Y720">
        <v>5.5</v>
      </c>
      <c r="Z720">
        <v>350</v>
      </c>
      <c r="AA720">
        <v>0.221</v>
      </c>
      <c r="AB720">
        <v>0.94</v>
      </c>
      <c r="AC720">
        <v>-2.9999999999999997E-4</v>
      </c>
      <c r="AD720">
        <v>0.6</v>
      </c>
      <c r="AG720">
        <v>-1.4</v>
      </c>
      <c r="AH720">
        <v>-3.7</v>
      </c>
      <c r="AI720">
        <v>1000</v>
      </c>
      <c r="AJ720">
        <v>3</v>
      </c>
      <c r="AK720">
        <v>-0.7</v>
      </c>
      <c r="AL720">
        <v>11.04</v>
      </c>
      <c r="AM720">
        <v>1696</v>
      </c>
      <c r="AN720">
        <v>992</v>
      </c>
      <c r="AO720">
        <v>35</v>
      </c>
      <c r="AP720">
        <v>22.7</v>
      </c>
      <c r="AQ720">
        <v>1.6824319999999999</v>
      </c>
      <c r="AR720">
        <v>122.9</v>
      </c>
      <c r="AS720">
        <v>1.4748000000000001</v>
      </c>
      <c r="AU720">
        <v>10</v>
      </c>
      <c r="AV720">
        <v>1</v>
      </c>
      <c r="AW720">
        <v>20</v>
      </c>
      <c r="AX720">
        <v>1</v>
      </c>
      <c r="AY720">
        <v>30</v>
      </c>
      <c r="AZ720">
        <v>1</v>
      </c>
      <c r="BA720">
        <v>40</v>
      </c>
      <c r="BB720">
        <v>0.99</v>
      </c>
      <c r="BC720">
        <v>50</v>
      </c>
      <c r="BD720">
        <v>0.99</v>
      </c>
      <c r="BE720">
        <v>60</v>
      </c>
      <c r="BF720">
        <v>0.97</v>
      </c>
      <c r="BG720">
        <v>70</v>
      </c>
      <c r="BH720">
        <v>0.92</v>
      </c>
      <c r="BI720">
        <v>80</v>
      </c>
      <c r="BJ720">
        <v>0.76</v>
      </c>
      <c r="BK720">
        <v>90</v>
      </c>
      <c r="BL720">
        <v>0</v>
      </c>
    </row>
    <row r="721" spans="1:64" ht="15" customHeight="1">
      <c r="A721" s="6" t="s">
        <v>1637</v>
      </c>
      <c r="B721" t="s">
        <v>71</v>
      </c>
      <c r="C721" t="s">
        <v>1669</v>
      </c>
      <c r="D721" t="s">
        <v>1670</v>
      </c>
      <c r="E721" t="s">
        <v>1640</v>
      </c>
      <c r="F721">
        <v>2018</v>
      </c>
      <c r="H721">
        <v>295</v>
      </c>
      <c r="I721">
        <v>0</v>
      </c>
      <c r="J721">
        <v>1.7</v>
      </c>
      <c r="L721" t="s">
        <v>1370</v>
      </c>
      <c r="M721">
        <v>60</v>
      </c>
      <c r="N721">
        <v>2</v>
      </c>
      <c r="O721">
        <v>1000</v>
      </c>
      <c r="P721">
        <v>25</v>
      </c>
      <c r="Q721">
        <v>32.5</v>
      </c>
      <c r="R721">
        <v>9.08</v>
      </c>
      <c r="S721">
        <v>39.1</v>
      </c>
      <c r="T721">
        <v>9.57</v>
      </c>
      <c r="U721">
        <v>4.79</v>
      </c>
      <c r="V721">
        <v>-113</v>
      </c>
      <c r="W721">
        <v>-0.37</v>
      </c>
      <c r="X721">
        <v>1400</v>
      </c>
      <c r="Y721">
        <v>5.5</v>
      </c>
      <c r="Z721">
        <v>350</v>
      </c>
      <c r="AA721">
        <v>0.221</v>
      </c>
      <c r="AB721">
        <v>0.94</v>
      </c>
      <c r="AC721">
        <v>-2.9999999999999997E-4</v>
      </c>
      <c r="AD721">
        <v>0.6</v>
      </c>
      <c r="AG721">
        <v>-1.4</v>
      </c>
      <c r="AH721">
        <v>-3.7</v>
      </c>
      <c r="AI721">
        <v>1500</v>
      </c>
      <c r="AJ721">
        <v>3</v>
      </c>
      <c r="AK721">
        <v>-0.7</v>
      </c>
      <c r="AL721">
        <v>11.04</v>
      </c>
      <c r="AM721">
        <v>1708</v>
      </c>
      <c r="AN721">
        <v>992</v>
      </c>
      <c r="AO721">
        <v>35</v>
      </c>
      <c r="AP721">
        <v>22.9</v>
      </c>
      <c r="AQ721">
        <v>1.6943359999999998</v>
      </c>
      <c r="AR721">
        <v>122.9</v>
      </c>
      <c r="AS721">
        <v>1.4748000000000001</v>
      </c>
      <c r="AU721">
        <v>10</v>
      </c>
      <c r="AV721">
        <v>1</v>
      </c>
      <c r="AW721">
        <v>20</v>
      </c>
      <c r="AX721">
        <v>1</v>
      </c>
      <c r="AY721">
        <v>30</v>
      </c>
      <c r="AZ721">
        <v>1</v>
      </c>
      <c r="BA721">
        <v>40</v>
      </c>
      <c r="BB721">
        <v>0.99</v>
      </c>
      <c r="BC721">
        <v>50</v>
      </c>
      <c r="BD721">
        <v>0.99</v>
      </c>
      <c r="BE721">
        <v>60</v>
      </c>
      <c r="BF721">
        <v>0.97</v>
      </c>
      <c r="BG721">
        <v>70</v>
      </c>
      <c r="BH721">
        <v>0.92</v>
      </c>
      <c r="BI721">
        <v>80</v>
      </c>
      <c r="BJ721">
        <v>0.76</v>
      </c>
      <c r="BK721">
        <v>90</v>
      </c>
      <c r="BL721">
        <v>0</v>
      </c>
    </row>
    <row r="722" spans="1:64" ht="15" customHeight="1">
      <c r="A722" s="6" t="s">
        <v>1637</v>
      </c>
      <c r="B722" t="s">
        <v>71</v>
      </c>
      <c r="C722" t="s">
        <v>1671</v>
      </c>
      <c r="D722" t="s">
        <v>1672</v>
      </c>
      <c r="E722" t="s">
        <v>1640</v>
      </c>
      <c r="F722">
        <v>2018</v>
      </c>
      <c r="H722">
        <v>295</v>
      </c>
      <c r="I722">
        <v>0</v>
      </c>
      <c r="J722">
        <v>1.7</v>
      </c>
      <c r="L722" t="s">
        <v>1370</v>
      </c>
      <c r="M722">
        <v>60</v>
      </c>
      <c r="N722">
        <v>2</v>
      </c>
      <c r="O722">
        <v>1000</v>
      </c>
      <c r="P722">
        <v>25</v>
      </c>
      <c r="Q722">
        <v>32.5</v>
      </c>
      <c r="R722">
        <v>9.08</v>
      </c>
      <c r="S722">
        <v>39.1</v>
      </c>
      <c r="T722">
        <v>9.57</v>
      </c>
      <c r="U722">
        <v>4.79</v>
      </c>
      <c r="V722">
        <v>-113</v>
      </c>
      <c r="W722">
        <v>-0.37</v>
      </c>
      <c r="X722">
        <v>1400</v>
      </c>
      <c r="Y722">
        <v>5.5</v>
      </c>
      <c r="Z722">
        <v>350</v>
      </c>
      <c r="AA722">
        <v>0.221</v>
      </c>
      <c r="AB722">
        <v>0.94</v>
      </c>
      <c r="AC722">
        <v>-2.9999999999999997E-4</v>
      </c>
      <c r="AD722">
        <v>0.6</v>
      </c>
      <c r="AG722">
        <v>-1.4</v>
      </c>
      <c r="AH722">
        <v>-3.7</v>
      </c>
      <c r="AI722">
        <v>1500</v>
      </c>
      <c r="AJ722">
        <v>3</v>
      </c>
      <c r="AK722">
        <v>-0.7</v>
      </c>
      <c r="AL722">
        <v>11.04</v>
      </c>
      <c r="AM722">
        <v>1690</v>
      </c>
      <c r="AN722">
        <v>992</v>
      </c>
      <c r="AO722">
        <v>6</v>
      </c>
      <c r="AP722">
        <v>24.3</v>
      </c>
      <c r="AQ722">
        <v>1.67648</v>
      </c>
      <c r="AR722">
        <v>122.9</v>
      </c>
      <c r="AS722">
        <v>1.4748000000000001</v>
      </c>
      <c r="AU722">
        <v>10</v>
      </c>
      <c r="AV722">
        <v>1</v>
      </c>
      <c r="AW722">
        <v>20</v>
      </c>
      <c r="AX722">
        <v>1</v>
      </c>
      <c r="AY722">
        <v>30</v>
      </c>
      <c r="AZ722">
        <v>1</v>
      </c>
      <c r="BA722">
        <v>40</v>
      </c>
      <c r="BB722">
        <v>0.99</v>
      </c>
      <c r="BC722">
        <v>50</v>
      </c>
      <c r="BD722">
        <v>0.99</v>
      </c>
      <c r="BE722">
        <v>60</v>
      </c>
      <c r="BF722">
        <v>0.97</v>
      </c>
      <c r="BG722">
        <v>70</v>
      </c>
      <c r="BH722">
        <v>0.92</v>
      </c>
      <c r="BI722">
        <v>80</v>
      </c>
      <c r="BJ722">
        <v>0.76</v>
      </c>
      <c r="BK722">
        <v>90</v>
      </c>
      <c r="BL722">
        <v>0</v>
      </c>
    </row>
    <row r="723" spans="1:64" ht="15" customHeight="1">
      <c r="A723" s="6" t="s">
        <v>1637</v>
      </c>
      <c r="B723" t="s">
        <v>71</v>
      </c>
      <c r="C723" t="s">
        <v>1673</v>
      </c>
      <c r="D723" t="s">
        <v>1674</v>
      </c>
      <c r="E723" t="s">
        <v>1640</v>
      </c>
      <c r="F723">
        <v>2018</v>
      </c>
      <c r="H723">
        <v>295</v>
      </c>
      <c r="I723">
        <v>0</v>
      </c>
      <c r="J723">
        <v>1.7</v>
      </c>
      <c r="L723" t="s">
        <v>1370</v>
      </c>
      <c r="M723">
        <v>60</v>
      </c>
      <c r="N723">
        <v>2</v>
      </c>
      <c r="O723">
        <v>1000</v>
      </c>
      <c r="P723">
        <v>25</v>
      </c>
      <c r="Q723">
        <v>32.5</v>
      </c>
      <c r="R723">
        <v>9.08</v>
      </c>
      <c r="S723">
        <v>39.1</v>
      </c>
      <c r="T723">
        <v>9.57</v>
      </c>
      <c r="U723">
        <v>4.79</v>
      </c>
      <c r="V723">
        <v>-113</v>
      </c>
      <c r="W723">
        <v>-0.37</v>
      </c>
      <c r="X723">
        <v>5000</v>
      </c>
      <c r="Y723">
        <v>5.5</v>
      </c>
      <c r="Z723">
        <v>350</v>
      </c>
      <c r="AA723">
        <v>0.18099999999999999</v>
      </c>
      <c r="AB723">
        <v>1.0149999999999999</v>
      </c>
      <c r="AC723">
        <v>-2.9999999999999997E-4</v>
      </c>
      <c r="AI723">
        <v>1500</v>
      </c>
      <c r="AJ723">
        <v>3</v>
      </c>
      <c r="AK723">
        <v>-0.7</v>
      </c>
      <c r="AL723">
        <v>11.04</v>
      </c>
      <c r="AM723">
        <v>1675</v>
      </c>
      <c r="AN723">
        <v>992</v>
      </c>
      <c r="AO723">
        <v>6</v>
      </c>
      <c r="AP723">
        <v>24</v>
      </c>
      <c r="AQ723">
        <v>1.6616</v>
      </c>
      <c r="AR723">
        <v>122.8</v>
      </c>
      <c r="AS723">
        <v>1.4736</v>
      </c>
      <c r="AU723">
        <v>10</v>
      </c>
      <c r="AV723">
        <v>0.998</v>
      </c>
      <c r="AW723">
        <v>20</v>
      </c>
      <c r="AX723">
        <v>0.998</v>
      </c>
      <c r="AY723">
        <v>30</v>
      </c>
      <c r="AZ723">
        <v>0.995</v>
      </c>
      <c r="BA723">
        <v>40</v>
      </c>
      <c r="BB723">
        <v>0.99199999999999999</v>
      </c>
      <c r="BC723">
        <v>50</v>
      </c>
      <c r="BD723">
        <v>0.98599999999999999</v>
      </c>
      <c r="BE723">
        <v>60</v>
      </c>
      <c r="BF723">
        <v>0.97</v>
      </c>
      <c r="BG723">
        <v>70</v>
      </c>
      <c r="BH723">
        <v>0.91700000000000004</v>
      </c>
      <c r="BI723">
        <v>80</v>
      </c>
      <c r="BJ723">
        <v>0.76300000000000001</v>
      </c>
      <c r="BK723">
        <v>90</v>
      </c>
      <c r="BL723">
        <v>0</v>
      </c>
    </row>
    <row r="724" spans="1:64" ht="15" customHeight="1">
      <c r="A724" s="6" t="s">
        <v>1637</v>
      </c>
      <c r="B724" t="s">
        <v>71</v>
      </c>
      <c r="C724" t="s">
        <v>1675</v>
      </c>
      <c r="D724" t="s">
        <v>1676</v>
      </c>
      <c r="E724" t="s">
        <v>1640</v>
      </c>
      <c r="F724">
        <v>2018</v>
      </c>
      <c r="H724">
        <v>300</v>
      </c>
      <c r="I724">
        <v>0</v>
      </c>
      <c r="J724">
        <v>1.7</v>
      </c>
      <c r="L724" t="s">
        <v>1341</v>
      </c>
      <c r="M724">
        <v>60</v>
      </c>
      <c r="N724">
        <v>2</v>
      </c>
      <c r="O724">
        <v>1000</v>
      </c>
      <c r="P724">
        <v>25</v>
      </c>
      <c r="Q724">
        <v>32.5</v>
      </c>
      <c r="R724">
        <v>9.24</v>
      </c>
      <c r="S724">
        <v>39.299999999999997</v>
      </c>
      <c r="T724">
        <v>9.82</v>
      </c>
      <c r="U724">
        <v>4.91</v>
      </c>
      <c r="V724">
        <v>-113.9</v>
      </c>
      <c r="W724">
        <v>-0.37</v>
      </c>
      <c r="X724">
        <v>1200</v>
      </c>
      <c r="Y724">
        <v>5.5</v>
      </c>
      <c r="Z724">
        <v>300</v>
      </c>
      <c r="AA724">
        <v>0.24099999999999999</v>
      </c>
      <c r="AB724">
        <v>0.98199999999999998</v>
      </c>
      <c r="AC724">
        <v>-2.9999999999999997E-4</v>
      </c>
      <c r="AD724">
        <v>0.2</v>
      </c>
      <c r="AF724">
        <v>-0.2</v>
      </c>
      <c r="AG724">
        <v>-1.3</v>
      </c>
      <c r="AH724">
        <v>-3.5</v>
      </c>
      <c r="AI724">
        <v>1500</v>
      </c>
      <c r="AJ724">
        <v>3</v>
      </c>
      <c r="AK724">
        <v>-0.7</v>
      </c>
      <c r="AL724">
        <v>11.6</v>
      </c>
      <c r="AM724">
        <v>1696</v>
      </c>
      <c r="AN724">
        <v>992</v>
      </c>
      <c r="AO724">
        <v>35</v>
      </c>
      <c r="AP724">
        <v>22.7</v>
      </c>
      <c r="AQ724">
        <v>1.6824319999999999</v>
      </c>
      <c r="AR724">
        <v>122.2</v>
      </c>
      <c r="AS724">
        <v>1.4663999999999999</v>
      </c>
      <c r="AU724">
        <v>10</v>
      </c>
      <c r="AV724">
        <v>1</v>
      </c>
      <c r="AW724">
        <v>20</v>
      </c>
      <c r="AX724">
        <v>1</v>
      </c>
      <c r="AY724">
        <v>30</v>
      </c>
      <c r="AZ724">
        <v>1</v>
      </c>
      <c r="BA724">
        <v>40</v>
      </c>
      <c r="BB724">
        <v>0.99</v>
      </c>
      <c r="BC724">
        <v>50</v>
      </c>
      <c r="BD724">
        <v>0.99</v>
      </c>
      <c r="BE724">
        <v>60</v>
      </c>
      <c r="BF724">
        <v>0.97</v>
      </c>
      <c r="BG724">
        <v>70</v>
      </c>
      <c r="BH724">
        <v>0.92</v>
      </c>
      <c r="BI724">
        <v>80</v>
      </c>
      <c r="BJ724">
        <v>0.76</v>
      </c>
      <c r="BK724">
        <v>90</v>
      </c>
      <c r="BL724">
        <v>0</v>
      </c>
    </row>
    <row r="725" spans="1:64" ht="15" customHeight="1">
      <c r="A725" s="6" t="s">
        <v>1637</v>
      </c>
      <c r="B725" t="s">
        <v>71</v>
      </c>
      <c r="C725" t="s">
        <v>1677</v>
      </c>
      <c r="D725" t="s">
        <v>1678</v>
      </c>
      <c r="E725" t="s">
        <v>1640</v>
      </c>
      <c r="F725">
        <v>2018</v>
      </c>
      <c r="H725">
        <v>300</v>
      </c>
      <c r="I725">
        <v>0</v>
      </c>
      <c r="J725">
        <v>1.7</v>
      </c>
      <c r="L725" t="s">
        <v>1341</v>
      </c>
      <c r="M725">
        <v>60</v>
      </c>
      <c r="N725">
        <v>2</v>
      </c>
      <c r="O725">
        <v>1000</v>
      </c>
      <c r="P725">
        <v>25</v>
      </c>
      <c r="Q725">
        <v>32.5</v>
      </c>
      <c r="R725">
        <v>9.24</v>
      </c>
      <c r="S725">
        <v>39.299999999999997</v>
      </c>
      <c r="T725">
        <v>9.82</v>
      </c>
      <c r="U725">
        <v>4.91</v>
      </c>
      <c r="V725">
        <v>-113.9</v>
      </c>
      <c r="W725">
        <v>-0.37</v>
      </c>
      <c r="X725">
        <v>1200</v>
      </c>
      <c r="Y725">
        <v>5.5</v>
      </c>
      <c r="Z725">
        <v>300</v>
      </c>
      <c r="AA725">
        <v>0.24099999999999999</v>
      </c>
      <c r="AB725">
        <v>0.98199999999999998</v>
      </c>
      <c r="AC725">
        <v>-2.9999999999999997E-4</v>
      </c>
      <c r="AD725">
        <v>0.2</v>
      </c>
      <c r="AF725">
        <v>-0.2</v>
      </c>
      <c r="AG725">
        <v>-1.3</v>
      </c>
      <c r="AH725">
        <v>-3.5</v>
      </c>
      <c r="AI725">
        <v>1000</v>
      </c>
      <c r="AJ725">
        <v>3</v>
      </c>
      <c r="AK725">
        <v>-0.7</v>
      </c>
      <c r="AL725">
        <v>11.6</v>
      </c>
      <c r="AM725">
        <v>1696</v>
      </c>
      <c r="AN725">
        <v>992</v>
      </c>
      <c r="AO725">
        <v>35</v>
      </c>
      <c r="AP725">
        <v>22.7</v>
      </c>
      <c r="AQ725">
        <v>1.6824319999999999</v>
      </c>
      <c r="AR725">
        <v>122.2</v>
      </c>
      <c r="AS725">
        <v>1.4663999999999999</v>
      </c>
      <c r="AU725">
        <v>10</v>
      </c>
      <c r="AV725">
        <v>1</v>
      </c>
      <c r="AW725">
        <v>20</v>
      </c>
      <c r="AX725">
        <v>1</v>
      </c>
      <c r="AY725">
        <v>30</v>
      </c>
      <c r="AZ725">
        <v>1</v>
      </c>
      <c r="BA725">
        <v>40</v>
      </c>
      <c r="BB725">
        <v>0.99</v>
      </c>
      <c r="BC725">
        <v>50</v>
      </c>
      <c r="BD725">
        <v>0.99</v>
      </c>
      <c r="BE725">
        <v>60</v>
      </c>
      <c r="BF725">
        <v>0.97</v>
      </c>
      <c r="BG725">
        <v>70</v>
      </c>
      <c r="BH725">
        <v>0.92</v>
      </c>
      <c r="BI725">
        <v>80</v>
      </c>
      <c r="BJ725">
        <v>0.76</v>
      </c>
      <c r="BK725">
        <v>90</v>
      </c>
      <c r="BL725">
        <v>0</v>
      </c>
    </row>
    <row r="726" spans="1:64" ht="15" customHeight="1">
      <c r="A726" s="6" t="s">
        <v>1637</v>
      </c>
      <c r="B726" t="s">
        <v>71</v>
      </c>
      <c r="C726" t="s">
        <v>1679</v>
      </c>
      <c r="D726" t="s">
        <v>1680</v>
      </c>
      <c r="E726" t="s">
        <v>1640</v>
      </c>
      <c r="F726">
        <v>2018</v>
      </c>
      <c r="H726">
        <v>300</v>
      </c>
      <c r="I726">
        <v>0</v>
      </c>
      <c r="J726">
        <v>1.7</v>
      </c>
      <c r="L726" t="s">
        <v>1341</v>
      </c>
      <c r="M726">
        <v>60</v>
      </c>
      <c r="N726">
        <v>2</v>
      </c>
      <c r="O726">
        <v>1000</v>
      </c>
      <c r="P726">
        <v>25</v>
      </c>
      <c r="Q726">
        <v>32.5</v>
      </c>
      <c r="R726">
        <v>9.24</v>
      </c>
      <c r="S726">
        <v>39.299999999999997</v>
      </c>
      <c r="T726">
        <v>9.82</v>
      </c>
      <c r="U726">
        <v>4.91</v>
      </c>
      <c r="V726">
        <v>-113.9</v>
      </c>
      <c r="W726">
        <v>-0.37</v>
      </c>
      <c r="X726">
        <v>1200</v>
      </c>
      <c r="Y726">
        <v>5.5</v>
      </c>
      <c r="Z726">
        <v>300</v>
      </c>
      <c r="AA726">
        <v>0.24099999999999999</v>
      </c>
      <c r="AB726">
        <v>0.98199999999999998</v>
      </c>
      <c r="AC726">
        <v>-2.9999999999999997E-4</v>
      </c>
      <c r="AD726">
        <v>0.2</v>
      </c>
      <c r="AF726">
        <v>-0.2</v>
      </c>
      <c r="AG726">
        <v>-1.3</v>
      </c>
      <c r="AH726">
        <v>-3.5</v>
      </c>
      <c r="AI726">
        <v>1500</v>
      </c>
      <c r="AJ726">
        <v>3</v>
      </c>
      <c r="AK726">
        <v>-0.7</v>
      </c>
      <c r="AL726">
        <v>11.6</v>
      </c>
      <c r="AM726">
        <v>1708</v>
      </c>
      <c r="AN726">
        <v>992</v>
      </c>
      <c r="AO726">
        <v>35</v>
      </c>
      <c r="AP726">
        <v>22.9</v>
      </c>
      <c r="AQ726">
        <v>1.6943359999999998</v>
      </c>
      <c r="AR726">
        <v>122.2</v>
      </c>
      <c r="AS726">
        <v>1.4663999999999999</v>
      </c>
      <c r="AU726">
        <v>10</v>
      </c>
      <c r="AV726">
        <v>1</v>
      </c>
      <c r="AW726">
        <v>20</v>
      </c>
      <c r="AX726">
        <v>1</v>
      </c>
      <c r="AY726">
        <v>30</v>
      </c>
      <c r="AZ726">
        <v>1</v>
      </c>
      <c r="BA726">
        <v>40</v>
      </c>
      <c r="BB726">
        <v>0.99</v>
      </c>
      <c r="BC726">
        <v>50</v>
      </c>
      <c r="BD726">
        <v>0.99</v>
      </c>
      <c r="BE726">
        <v>60</v>
      </c>
      <c r="BF726">
        <v>0.97</v>
      </c>
      <c r="BG726">
        <v>70</v>
      </c>
      <c r="BH726">
        <v>0.92</v>
      </c>
      <c r="BI726">
        <v>80</v>
      </c>
      <c r="BJ726">
        <v>0.76</v>
      </c>
      <c r="BK726">
        <v>90</v>
      </c>
      <c r="BL726">
        <v>0</v>
      </c>
    </row>
    <row r="727" spans="1:64" ht="15" customHeight="1">
      <c r="A727" s="6" t="s">
        <v>1637</v>
      </c>
      <c r="B727" t="s">
        <v>71</v>
      </c>
      <c r="C727" t="s">
        <v>1681</v>
      </c>
      <c r="D727" t="s">
        <v>1682</v>
      </c>
      <c r="E727" t="s">
        <v>1640</v>
      </c>
      <c r="F727">
        <v>2018</v>
      </c>
      <c r="H727">
        <v>300</v>
      </c>
      <c r="I727">
        <v>0</v>
      </c>
      <c r="J727">
        <v>1.7</v>
      </c>
      <c r="L727" t="s">
        <v>1341</v>
      </c>
      <c r="M727">
        <v>60</v>
      </c>
      <c r="N727">
        <v>2</v>
      </c>
      <c r="O727">
        <v>1000</v>
      </c>
      <c r="P727">
        <v>25</v>
      </c>
      <c r="Q727">
        <v>32.5</v>
      </c>
      <c r="R727">
        <v>9.24</v>
      </c>
      <c r="S727">
        <v>39.299999999999997</v>
      </c>
      <c r="T727">
        <v>9.82</v>
      </c>
      <c r="U727">
        <v>4.91</v>
      </c>
      <c r="V727">
        <v>-113.9</v>
      </c>
      <c r="W727">
        <v>-0.37</v>
      </c>
      <c r="X727">
        <v>1200</v>
      </c>
      <c r="Y727">
        <v>5.5</v>
      </c>
      <c r="Z727">
        <v>300</v>
      </c>
      <c r="AA727">
        <v>0.24099999999999999</v>
      </c>
      <c r="AB727">
        <v>0.98199999999999998</v>
      </c>
      <c r="AC727">
        <v>-2.9999999999999997E-4</v>
      </c>
      <c r="AD727">
        <v>0.2</v>
      </c>
      <c r="AF727">
        <v>-0.2</v>
      </c>
      <c r="AG727">
        <v>-1.3</v>
      </c>
      <c r="AH727">
        <v>-3.5</v>
      </c>
      <c r="AI727">
        <v>1500</v>
      </c>
      <c r="AJ727">
        <v>3</v>
      </c>
      <c r="AK727">
        <v>-0.7</v>
      </c>
      <c r="AL727">
        <v>11.6</v>
      </c>
      <c r="AM727">
        <v>1690</v>
      </c>
      <c r="AN727">
        <v>992</v>
      </c>
      <c r="AO727">
        <v>6</v>
      </c>
      <c r="AP727">
        <v>24.3</v>
      </c>
      <c r="AQ727">
        <v>1.67648</v>
      </c>
      <c r="AR727">
        <v>122.2</v>
      </c>
      <c r="AS727">
        <v>1.4663999999999999</v>
      </c>
      <c r="AU727">
        <v>10</v>
      </c>
      <c r="AV727">
        <v>1</v>
      </c>
      <c r="AW727">
        <v>20</v>
      </c>
      <c r="AX727">
        <v>1</v>
      </c>
      <c r="AY727">
        <v>30</v>
      </c>
      <c r="AZ727">
        <v>1</v>
      </c>
      <c r="BA727">
        <v>40</v>
      </c>
      <c r="BB727">
        <v>0.99</v>
      </c>
      <c r="BC727">
        <v>50</v>
      </c>
      <c r="BD727">
        <v>0.99</v>
      </c>
      <c r="BE727">
        <v>60</v>
      </c>
      <c r="BF727">
        <v>0.97</v>
      </c>
      <c r="BG727">
        <v>70</v>
      </c>
      <c r="BH727">
        <v>0.92</v>
      </c>
      <c r="BI727">
        <v>80</v>
      </c>
      <c r="BJ727">
        <v>0.76</v>
      </c>
      <c r="BK727">
        <v>90</v>
      </c>
      <c r="BL727">
        <v>0</v>
      </c>
    </row>
    <row r="728" spans="1:64" ht="15" customHeight="1">
      <c r="A728" s="6" t="s">
        <v>1403</v>
      </c>
      <c r="B728" t="s">
        <v>71</v>
      </c>
      <c r="C728" t="s">
        <v>1382</v>
      </c>
      <c r="D728" t="s">
        <v>1407</v>
      </c>
      <c r="E728" t="s">
        <v>1402</v>
      </c>
      <c r="F728">
        <v>2017</v>
      </c>
      <c r="H728">
        <v>300</v>
      </c>
      <c r="I728">
        <v>0</v>
      </c>
      <c r="J728">
        <v>1.7</v>
      </c>
      <c r="L728" t="s">
        <v>1341</v>
      </c>
      <c r="M728">
        <v>60</v>
      </c>
      <c r="N728">
        <v>2</v>
      </c>
      <c r="O728">
        <v>1000</v>
      </c>
      <c r="P728">
        <v>25</v>
      </c>
      <c r="Q728">
        <v>32.5</v>
      </c>
      <c r="R728">
        <v>9.24</v>
      </c>
      <c r="S728">
        <v>39.299999999999997</v>
      </c>
      <c r="T728">
        <v>9.82</v>
      </c>
      <c r="U728">
        <v>4.91</v>
      </c>
      <c r="V728">
        <v>-114</v>
      </c>
      <c r="W728">
        <v>-0.37</v>
      </c>
      <c r="X728">
        <v>1200</v>
      </c>
      <c r="Y728">
        <v>5.5</v>
      </c>
      <c r="Z728">
        <v>300</v>
      </c>
      <c r="AA728">
        <v>0.24099999999999999</v>
      </c>
      <c r="AB728">
        <v>0.98199999999999998</v>
      </c>
      <c r="AC728">
        <v>-2.9999999999999997E-4</v>
      </c>
      <c r="AD728">
        <v>0.2</v>
      </c>
      <c r="AF728">
        <v>-0.2</v>
      </c>
      <c r="AG728">
        <v>-1.3</v>
      </c>
      <c r="AH728">
        <v>-3.5</v>
      </c>
      <c r="AI728">
        <v>1500</v>
      </c>
      <c r="AJ728">
        <v>3</v>
      </c>
      <c r="AK728">
        <v>-0.7</v>
      </c>
      <c r="AL728">
        <v>11.6</v>
      </c>
      <c r="AM728">
        <v>1675</v>
      </c>
      <c r="AN728">
        <v>992</v>
      </c>
      <c r="AO728">
        <v>40</v>
      </c>
      <c r="AP728">
        <v>18.5</v>
      </c>
      <c r="AQ728">
        <v>1.6616</v>
      </c>
      <c r="AR728">
        <v>122.2</v>
      </c>
      <c r="AS728">
        <v>1.4663999999999999</v>
      </c>
      <c r="AU728">
        <v>10</v>
      </c>
      <c r="AV728">
        <v>1</v>
      </c>
      <c r="AW728">
        <v>20</v>
      </c>
      <c r="AX728">
        <v>1</v>
      </c>
      <c r="AY728">
        <v>30</v>
      </c>
      <c r="AZ728">
        <v>1</v>
      </c>
      <c r="BA728">
        <v>40</v>
      </c>
      <c r="BB728">
        <v>0.99</v>
      </c>
      <c r="BC728">
        <v>50</v>
      </c>
      <c r="BD728">
        <v>0.99</v>
      </c>
      <c r="BE728">
        <v>60</v>
      </c>
      <c r="BF728">
        <v>0.97</v>
      </c>
      <c r="BG728">
        <v>70</v>
      </c>
      <c r="BH728">
        <v>0.92</v>
      </c>
      <c r="BI728">
        <v>80</v>
      </c>
      <c r="BJ728">
        <v>0.76</v>
      </c>
      <c r="BK728">
        <v>90</v>
      </c>
      <c r="BL728">
        <v>0</v>
      </c>
    </row>
    <row r="729" spans="1:64" ht="15" customHeight="1">
      <c r="A729" s="6" t="s">
        <v>1403</v>
      </c>
      <c r="B729" t="s">
        <v>71</v>
      </c>
      <c r="C729" t="s">
        <v>1408</v>
      </c>
      <c r="D729" t="s">
        <v>1409</v>
      </c>
      <c r="E729" t="s">
        <v>1402</v>
      </c>
      <c r="F729">
        <v>2017</v>
      </c>
      <c r="H729">
        <v>300</v>
      </c>
      <c r="I729">
        <v>0</v>
      </c>
      <c r="J729">
        <v>1.7</v>
      </c>
      <c r="L729" t="s">
        <v>1341</v>
      </c>
      <c r="M729">
        <v>60</v>
      </c>
      <c r="N729">
        <v>2</v>
      </c>
      <c r="O729">
        <v>1000</v>
      </c>
      <c r="P729">
        <v>25</v>
      </c>
      <c r="Q729">
        <v>32.5</v>
      </c>
      <c r="R729">
        <v>9.24</v>
      </c>
      <c r="S729">
        <v>39.299999999999997</v>
      </c>
      <c r="T729">
        <v>9.82</v>
      </c>
      <c r="U729">
        <v>4.91</v>
      </c>
      <c r="V729">
        <v>-113.9</v>
      </c>
      <c r="W729">
        <v>-0.37</v>
      </c>
      <c r="X729">
        <v>1200</v>
      </c>
      <c r="Y729">
        <v>5.5</v>
      </c>
      <c r="Z729">
        <v>300</v>
      </c>
      <c r="AA729">
        <v>0.24099999999999999</v>
      </c>
      <c r="AB729">
        <v>0.98199999999999998</v>
      </c>
      <c r="AC729">
        <v>-2.9999999999999997E-4</v>
      </c>
      <c r="AD729">
        <v>0.2</v>
      </c>
      <c r="AF729">
        <v>-0.2</v>
      </c>
      <c r="AG729">
        <v>-1.3</v>
      </c>
      <c r="AH729">
        <v>-3.5</v>
      </c>
      <c r="AI729">
        <v>1000</v>
      </c>
      <c r="AJ729">
        <v>3</v>
      </c>
      <c r="AK729">
        <v>-0.7</v>
      </c>
      <c r="AL729">
        <v>11.6</v>
      </c>
      <c r="AM729">
        <v>1675</v>
      </c>
      <c r="AN729">
        <v>992</v>
      </c>
      <c r="AO729">
        <v>40</v>
      </c>
      <c r="AP729">
        <v>18.5</v>
      </c>
      <c r="AQ729">
        <v>1.6616</v>
      </c>
      <c r="AR729">
        <v>122.2</v>
      </c>
      <c r="AS729">
        <v>1.4663999999999999</v>
      </c>
      <c r="AU729">
        <v>10</v>
      </c>
      <c r="AV729">
        <v>1</v>
      </c>
      <c r="AW729">
        <v>20</v>
      </c>
      <c r="AX729">
        <v>1</v>
      </c>
      <c r="AY729">
        <v>30</v>
      </c>
      <c r="AZ729">
        <v>1</v>
      </c>
      <c r="BA729">
        <v>40</v>
      </c>
      <c r="BB729">
        <v>0.99</v>
      </c>
      <c r="BC729">
        <v>50</v>
      </c>
      <c r="BD729">
        <v>0.99</v>
      </c>
      <c r="BE729">
        <v>60</v>
      </c>
      <c r="BF729">
        <v>0.97</v>
      </c>
      <c r="BG729">
        <v>70</v>
      </c>
      <c r="BH729">
        <v>0.92</v>
      </c>
      <c r="BI729">
        <v>80</v>
      </c>
      <c r="BJ729">
        <v>0.76</v>
      </c>
      <c r="BK729">
        <v>90</v>
      </c>
      <c r="BL729">
        <v>0</v>
      </c>
    </row>
    <row r="730" spans="1:64" ht="15" customHeight="1">
      <c r="A730" s="6" t="s">
        <v>1466</v>
      </c>
      <c r="B730" t="s">
        <v>71</v>
      </c>
      <c r="C730" t="s">
        <v>1499</v>
      </c>
      <c r="D730" t="s">
        <v>1500</v>
      </c>
      <c r="E730" t="s">
        <v>1402</v>
      </c>
      <c r="F730">
        <v>2017</v>
      </c>
      <c r="H730">
        <v>300</v>
      </c>
      <c r="I730">
        <v>0</v>
      </c>
      <c r="J730">
        <v>1.7</v>
      </c>
      <c r="L730" t="s">
        <v>1341</v>
      </c>
      <c r="M730">
        <v>60</v>
      </c>
      <c r="N730">
        <v>2</v>
      </c>
      <c r="O730">
        <v>1000</v>
      </c>
      <c r="P730">
        <v>25</v>
      </c>
      <c r="Q730">
        <v>32.5</v>
      </c>
      <c r="R730">
        <v>9.24</v>
      </c>
      <c r="S730">
        <v>39.299999999999997</v>
      </c>
      <c r="T730">
        <v>9.82</v>
      </c>
      <c r="U730">
        <v>4.91</v>
      </c>
      <c r="V730">
        <v>-114</v>
      </c>
      <c r="W730">
        <v>-0.37</v>
      </c>
      <c r="X730">
        <v>1200</v>
      </c>
      <c r="Y730">
        <v>5.5</v>
      </c>
      <c r="Z730">
        <v>300</v>
      </c>
      <c r="AA730">
        <v>0.24099999999999999</v>
      </c>
      <c r="AB730">
        <v>0.98199999999999998</v>
      </c>
      <c r="AC730">
        <v>-2.9999999999999997E-4</v>
      </c>
      <c r="AD730">
        <v>0.2</v>
      </c>
      <c r="AF730">
        <v>-0.2</v>
      </c>
      <c r="AG730">
        <v>-1.3</v>
      </c>
      <c r="AH730">
        <v>-3.5</v>
      </c>
      <c r="AI730">
        <v>1500</v>
      </c>
      <c r="AJ730">
        <v>3</v>
      </c>
      <c r="AK730">
        <v>-0.7</v>
      </c>
      <c r="AL730">
        <v>11.6</v>
      </c>
      <c r="AM730">
        <v>1675</v>
      </c>
      <c r="AN730">
        <v>992</v>
      </c>
      <c r="AO730">
        <v>35</v>
      </c>
      <c r="AP730">
        <v>22.5</v>
      </c>
      <c r="AQ730">
        <v>1.6616</v>
      </c>
      <c r="AR730">
        <v>122.2</v>
      </c>
      <c r="AS730">
        <v>1.4663999999999999</v>
      </c>
      <c r="AU730">
        <v>10</v>
      </c>
      <c r="AV730">
        <v>1</v>
      </c>
      <c r="AW730">
        <v>20</v>
      </c>
      <c r="AX730">
        <v>1</v>
      </c>
      <c r="AY730">
        <v>30</v>
      </c>
      <c r="AZ730">
        <v>1</v>
      </c>
      <c r="BA730">
        <v>40</v>
      </c>
      <c r="BB730">
        <v>0.99</v>
      </c>
      <c r="BC730">
        <v>50</v>
      </c>
      <c r="BD730">
        <v>0.99</v>
      </c>
      <c r="BE730">
        <v>60</v>
      </c>
      <c r="BF730">
        <v>0.97</v>
      </c>
      <c r="BG730">
        <v>70</v>
      </c>
      <c r="BH730">
        <v>0.92</v>
      </c>
      <c r="BI730">
        <v>80</v>
      </c>
      <c r="BJ730">
        <v>0.76</v>
      </c>
      <c r="BK730">
        <v>90</v>
      </c>
      <c r="BL730">
        <v>0</v>
      </c>
    </row>
    <row r="731" spans="1:64" ht="15" customHeight="1">
      <c r="A731" s="6" t="s">
        <v>1466</v>
      </c>
      <c r="B731" t="s">
        <v>71</v>
      </c>
      <c r="C731" t="s">
        <v>1502</v>
      </c>
      <c r="D731" t="s">
        <v>1501</v>
      </c>
      <c r="E731" t="s">
        <v>1402</v>
      </c>
      <c r="F731">
        <v>2017</v>
      </c>
      <c r="H731">
        <v>300</v>
      </c>
      <c r="J731">
        <v>0</v>
      </c>
      <c r="L731" t="s">
        <v>15</v>
      </c>
      <c r="M731">
        <v>60</v>
      </c>
      <c r="N731">
        <v>2</v>
      </c>
      <c r="O731">
        <v>1000</v>
      </c>
      <c r="P731">
        <v>25</v>
      </c>
      <c r="Q731">
        <v>32.5</v>
      </c>
      <c r="R731">
        <v>9.24</v>
      </c>
      <c r="S731">
        <v>39.299999999999997</v>
      </c>
      <c r="T731">
        <v>9.82</v>
      </c>
      <c r="U731">
        <v>4.91</v>
      </c>
      <c r="V731">
        <v>-114</v>
      </c>
      <c r="W731">
        <v>-0.37</v>
      </c>
      <c r="X731">
        <v>1200</v>
      </c>
      <c r="Y731">
        <v>5.5</v>
      </c>
      <c r="Z731">
        <v>300</v>
      </c>
      <c r="AA731">
        <v>0.24099999999999999</v>
      </c>
      <c r="AI731">
        <v>1000</v>
      </c>
      <c r="AJ731">
        <v>3</v>
      </c>
      <c r="AK731">
        <v>-0.7</v>
      </c>
      <c r="AQ731">
        <v>1.6619999999999999</v>
      </c>
      <c r="AR731">
        <v>122.2</v>
      </c>
      <c r="AU731">
        <v>10</v>
      </c>
      <c r="AV731">
        <v>1</v>
      </c>
      <c r="AW731">
        <v>20</v>
      </c>
      <c r="AX731">
        <v>1</v>
      </c>
      <c r="AY731">
        <v>30</v>
      </c>
      <c r="AZ731">
        <v>1</v>
      </c>
      <c r="BA731">
        <v>40</v>
      </c>
      <c r="BB731">
        <v>0.99</v>
      </c>
      <c r="BC731">
        <v>50</v>
      </c>
      <c r="BD731">
        <v>0.99</v>
      </c>
      <c r="BE731">
        <v>60</v>
      </c>
      <c r="BF731">
        <v>0.97</v>
      </c>
      <c r="BG731">
        <v>70</v>
      </c>
      <c r="BH731">
        <v>0.92</v>
      </c>
      <c r="BI731">
        <v>80</v>
      </c>
      <c r="BJ731">
        <v>0.76</v>
      </c>
      <c r="BK731">
        <v>90</v>
      </c>
      <c r="BL731">
        <v>0</v>
      </c>
    </row>
    <row r="732" spans="1:64" ht="15" customHeight="1">
      <c r="A732" s="6" t="s">
        <v>1466</v>
      </c>
      <c r="B732" t="s">
        <v>71</v>
      </c>
      <c r="C732" t="s">
        <v>1504</v>
      </c>
      <c r="D732" t="s">
        <v>1503</v>
      </c>
      <c r="E732" t="s">
        <v>1402</v>
      </c>
      <c r="F732">
        <v>2017</v>
      </c>
      <c r="H732">
        <v>300</v>
      </c>
      <c r="J732">
        <v>0</v>
      </c>
      <c r="L732" t="s">
        <v>15</v>
      </c>
      <c r="M732">
        <v>60</v>
      </c>
      <c r="N732">
        <v>2</v>
      </c>
      <c r="O732">
        <v>1000</v>
      </c>
      <c r="P732">
        <v>25</v>
      </c>
      <c r="Q732">
        <v>32.5</v>
      </c>
      <c r="R732">
        <v>9.24</v>
      </c>
      <c r="S732">
        <v>39.299999999999997</v>
      </c>
      <c r="T732">
        <v>9.82</v>
      </c>
      <c r="U732">
        <v>4.91</v>
      </c>
      <c r="V732">
        <v>-114</v>
      </c>
      <c r="W732">
        <v>-0.37</v>
      </c>
      <c r="X732">
        <v>1200</v>
      </c>
      <c r="Y732">
        <v>5.5</v>
      </c>
      <c r="Z732">
        <v>300</v>
      </c>
      <c r="AA732">
        <v>0.24099999999999999</v>
      </c>
      <c r="AI732">
        <v>1500</v>
      </c>
      <c r="AJ732">
        <v>3</v>
      </c>
      <c r="AK732">
        <v>-0.7</v>
      </c>
      <c r="AQ732">
        <v>1.6619999999999999</v>
      </c>
      <c r="AR732">
        <v>122.2</v>
      </c>
      <c r="AU732">
        <v>10</v>
      </c>
      <c r="AV732">
        <v>1</v>
      </c>
      <c r="AW732">
        <v>20</v>
      </c>
      <c r="AX732">
        <v>1</v>
      </c>
      <c r="AY732">
        <v>30</v>
      </c>
      <c r="AZ732">
        <v>1</v>
      </c>
      <c r="BA732">
        <v>40</v>
      </c>
      <c r="BB732">
        <v>0.99</v>
      </c>
      <c r="BC732">
        <v>50</v>
      </c>
      <c r="BD732">
        <v>0.99</v>
      </c>
      <c r="BE732">
        <v>60</v>
      </c>
      <c r="BF732">
        <v>0.97</v>
      </c>
      <c r="BG732">
        <v>70</v>
      </c>
      <c r="BH732">
        <v>0.92</v>
      </c>
      <c r="BI732">
        <v>80</v>
      </c>
      <c r="BJ732">
        <v>0.76</v>
      </c>
      <c r="BK732">
        <v>90</v>
      </c>
      <c r="BL732">
        <v>0</v>
      </c>
    </row>
    <row r="733" spans="1:64" ht="15" customHeight="1">
      <c r="A733" s="6" t="s">
        <v>1637</v>
      </c>
      <c r="B733" t="s">
        <v>71</v>
      </c>
      <c r="C733" t="s">
        <v>1683</v>
      </c>
      <c r="D733" t="s">
        <v>1684</v>
      </c>
      <c r="E733" t="s">
        <v>1640</v>
      </c>
      <c r="F733">
        <v>2018</v>
      </c>
      <c r="H733">
        <v>300</v>
      </c>
      <c r="I733">
        <v>0</v>
      </c>
      <c r="J733">
        <v>1.7</v>
      </c>
      <c r="L733" t="s">
        <v>1370</v>
      </c>
      <c r="M733">
        <v>60</v>
      </c>
      <c r="N733">
        <v>2</v>
      </c>
      <c r="O733">
        <v>1000</v>
      </c>
      <c r="P733">
        <v>25</v>
      </c>
      <c r="Q733">
        <v>32.700000000000003</v>
      </c>
      <c r="R733">
        <v>9.18</v>
      </c>
      <c r="S733">
        <v>39.299999999999997</v>
      </c>
      <c r="T733">
        <v>9.65</v>
      </c>
      <c r="U733">
        <v>4.83</v>
      </c>
      <c r="V733">
        <v>-114</v>
      </c>
      <c r="W733">
        <v>-0.37</v>
      </c>
      <c r="X733">
        <v>1800</v>
      </c>
      <c r="Y733">
        <v>5.5</v>
      </c>
      <c r="Z733">
        <v>450</v>
      </c>
      <c r="AA733">
        <v>0.20899999999999999</v>
      </c>
      <c r="AB733">
        <v>0.95599999999999996</v>
      </c>
      <c r="AC733">
        <v>-4.0000000000000002E-4</v>
      </c>
      <c r="AD733">
        <v>0.6</v>
      </c>
      <c r="AG733">
        <v>-1.4</v>
      </c>
      <c r="AH733">
        <v>-3.7</v>
      </c>
      <c r="AI733">
        <v>1500</v>
      </c>
      <c r="AJ733">
        <v>3</v>
      </c>
      <c r="AK733">
        <v>-0.7</v>
      </c>
      <c r="AL733">
        <v>11.04</v>
      </c>
      <c r="AM733">
        <v>1675</v>
      </c>
      <c r="AN733">
        <v>992</v>
      </c>
      <c r="AO733">
        <v>35</v>
      </c>
      <c r="AP733">
        <v>18.5</v>
      </c>
      <c r="AQ733">
        <v>1.6616</v>
      </c>
      <c r="AR733">
        <v>122.8</v>
      </c>
      <c r="AS733">
        <v>1.4736</v>
      </c>
      <c r="AU733">
        <v>10</v>
      </c>
      <c r="AV733">
        <v>1</v>
      </c>
      <c r="AW733">
        <v>20</v>
      </c>
      <c r="AX733">
        <v>1</v>
      </c>
      <c r="AY733">
        <v>30</v>
      </c>
      <c r="AZ733">
        <v>1</v>
      </c>
      <c r="BA733">
        <v>40</v>
      </c>
      <c r="BB733">
        <v>0.99</v>
      </c>
      <c r="BC733">
        <v>50</v>
      </c>
      <c r="BD733">
        <v>0.99</v>
      </c>
      <c r="BE733">
        <v>60</v>
      </c>
      <c r="BF733">
        <v>0.97</v>
      </c>
      <c r="BG733">
        <v>70</v>
      </c>
      <c r="BH733">
        <v>0.92</v>
      </c>
      <c r="BI733">
        <v>80</v>
      </c>
      <c r="BJ733">
        <v>0.76</v>
      </c>
      <c r="BK733">
        <v>90</v>
      </c>
      <c r="BL733">
        <v>0</v>
      </c>
    </row>
    <row r="734" spans="1:64" ht="15" customHeight="1">
      <c r="A734" s="6" t="s">
        <v>1637</v>
      </c>
      <c r="B734" t="s">
        <v>71</v>
      </c>
      <c r="C734" t="s">
        <v>1685</v>
      </c>
      <c r="D734" t="s">
        <v>1686</v>
      </c>
      <c r="E734" t="s">
        <v>1640</v>
      </c>
      <c r="F734">
        <v>2018</v>
      </c>
      <c r="H734">
        <v>300</v>
      </c>
      <c r="I734">
        <v>0</v>
      </c>
      <c r="J734">
        <v>1.7</v>
      </c>
      <c r="L734" t="s">
        <v>1370</v>
      </c>
      <c r="M734">
        <v>60</v>
      </c>
      <c r="N734">
        <v>2</v>
      </c>
      <c r="O734">
        <v>1000</v>
      </c>
      <c r="P734">
        <v>25</v>
      </c>
      <c r="Q734">
        <v>32.700000000000003</v>
      </c>
      <c r="R734">
        <v>9.18</v>
      </c>
      <c r="S734">
        <v>39.299999999999997</v>
      </c>
      <c r="T734">
        <v>9.65</v>
      </c>
      <c r="U734">
        <v>4.83</v>
      </c>
      <c r="V734">
        <v>-114</v>
      </c>
      <c r="W734">
        <v>-0.37</v>
      </c>
      <c r="X734">
        <v>1800</v>
      </c>
      <c r="Y734">
        <v>5.5</v>
      </c>
      <c r="Z734">
        <v>450</v>
      </c>
      <c r="AA734">
        <v>0.20899999999999999</v>
      </c>
      <c r="AB734">
        <v>0.95599999999999996</v>
      </c>
      <c r="AC734">
        <v>-4.0000000000000002E-4</v>
      </c>
      <c r="AD734">
        <v>0.6</v>
      </c>
      <c r="AG734">
        <v>-1.4</v>
      </c>
      <c r="AH734">
        <v>-3.7</v>
      </c>
      <c r="AI734">
        <v>1000</v>
      </c>
      <c r="AJ734">
        <v>3</v>
      </c>
      <c r="AK734">
        <v>-0.7</v>
      </c>
      <c r="AL734">
        <v>11.04</v>
      </c>
      <c r="AM734">
        <v>1675</v>
      </c>
      <c r="AN734">
        <v>992</v>
      </c>
      <c r="AO734">
        <v>35</v>
      </c>
      <c r="AP734">
        <v>18.5</v>
      </c>
      <c r="AQ734">
        <v>1.6616</v>
      </c>
      <c r="AR734">
        <v>122.8</v>
      </c>
      <c r="AS734">
        <v>1.4736</v>
      </c>
      <c r="AU734">
        <v>10</v>
      </c>
      <c r="AV734">
        <v>1</v>
      </c>
      <c r="AW734">
        <v>20</v>
      </c>
      <c r="AX734">
        <v>1</v>
      </c>
      <c r="AY734">
        <v>30</v>
      </c>
      <c r="AZ734">
        <v>1</v>
      </c>
      <c r="BA734">
        <v>40</v>
      </c>
      <c r="BB734">
        <v>0.99</v>
      </c>
      <c r="BC734">
        <v>50</v>
      </c>
      <c r="BD734">
        <v>0.99</v>
      </c>
      <c r="BE734">
        <v>60</v>
      </c>
      <c r="BF734">
        <v>0.97</v>
      </c>
      <c r="BG734">
        <v>70</v>
      </c>
      <c r="BH734">
        <v>0.92</v>
      </c>
      <c r="BI734">
        <v>80</v>
      </c>
      <c r="BJ734">
        <v>0.76</v>
      </c>
      <c r="BK734">
        <v>90</v>
      </c>
      <c r="BL734">
        <v>0</v>
      </c>
    </row>
    <row r="735" spans="1:64" ht="15" customHeight="1">
      <c r="A735" s="6" t="s">
        <v>1637</v>
      </c>
      <c r="B735" t="s">
        <v>71</v>
      </c>
      <c r="C735" t="s">
        <v>1687</v>
      </c>
      <c r="D735" t="s">
        <v>1688</v>
      </c>
      <c r="E735" t="s">
        <v>1640</v>
      </c>
      <c r="F735">
        <v>2018</v>
      </c>
      <c r="H735">
        <v>300</v>
      </c>
      <c r="I735">
        <v>0</v>
      </c>
      <c r="J735">
        <v>1.7</v>
      </c>
      <c r="L735" t="s">
        <v>1370</v>
      </c>
      <c r="M735">
        <v>60</v>
      </c>
      <c r="N735">
        <v>2</v>
      </c>
      <c r="O735">
        <v>1000</v>
      </c>
      <c r="P735">
        <v>25</v>
      </c>
      <c r="Q735">
        <v>32.700000000000003</v>
      </c>
      <c r="R735">
        <v>9.18</v>
      </c>
      <c r="S735">
        <v>39.299999999999997</v>
      </c>
      <c r="T735">
        <v>9.65</v>
      </c>
      <c r="U735">
        <v>4.83</v>
      </c>
      <c r="V735">
        <v>-114</v>
      </c>
      <c r="W735">
        <v>-0.37</v>
      </c>
      <c r="X735">
        <v>1800</v>
      </c>
      <c r="Y735">
        <v>5.5</v>
      </c>
      <c r="Z735">
        <v>450</v>
      </c>
      <c r="AA735">
        <v>0.20899999999999999</v>
      </c>
      <c r="AB735">
        <v>0.95599999999999996</v>
      </c>
      <c r="AC735">
        <v>-4.0000000000000002E-4</v>
      </c>
      <c r="AD735">
        <v>0.6</v>
      </c>
      <c r="AG735">
        <v>-1.4</v>
      </c>
      <c r="AH735">
        <v>-3.7</v>
      </c>
      <c r="AI735">
        <v>1500</v>
      </c>
      <c r="AJ735">
        <v>3</v>
      </c>
      <c r="AK735">
        <v>-0.7</v>
      </c>
      <c r="AL735">
        <v>11.04</v>
      </c>
      <c r="AM735">
        <v>1675</v>
      </c>
      <c r="AN735">
        <v>992</v>
      </c>
      <c r="AO735">
        <v>35</v>
      </c>
      <c r="AP735">
        <v>22.5</v>
      </c>
      <c r="AQ735">
        <v>1.6616</v>
      </c>
      <c r="AR735">
        <v>122.8</v>
      </c>
      <c r="AS735">
        <v>1.4736</v>
      </c>
      <c r="AU735">
        <v>10</v>
      </c>
      <c r="AV735">
        <v>1</v>
      </c>
      <c r="AW735">
        <v>20</v>
      </c>
      <c r="AX735">
        <v>1</v>
      </c>
      <c r="AY735">
        <v>30</v>
      </c>
      <c r="AZ735">
        <v>1</v>
      </c>
      <c r="BA735">
        <v>40</v>
      </c>
      <c r="BB735">
        <v>0.99</v>
      </c>
      <c r="BC735">
        <v>50</v>
      </c>
      <c r="BD735">
        <v>0.99</v>
      </c>
      <c r="BE735">
        <v>60</v>
      </c>
      <c r="BF735">
        <v>0.97</v>
      </c>
      <c r="BG735">
        <v>70</v>
      </c>
      <c r="BH735">
        <v>0.92</v>
      </c>
      <c r="BI735">
        <v>80</v>
      </c>
      <c r="BJ735">
        <v>0.76</v>
      </c>
      <c r="BK735">
        <v>90</v>
      </c>
      <c r="BL735">
        <v>0</v>
      </c>
    </row>
    <row r="736" spans="1:64" ht="15" customHeight="1">
      <c r="A736" s="6" t="s">
        <v>1637</v>
      </c>
      <c r="B736" s="486" t="s">
        <v>71</v>
      </c>
      <c r="C736" t="s">
        <v>1689</v>
      </c>
      <c r="D736" t="s">
        <v>1690</v>
      </c>
      <c r="E736" t="s">
        <v>1640</v>
      </c>
      <c r="F736" s="486">
        <v>2018</v>
      </c>
      <c r="H736">
        <v>300</v>
      </c>
      <c r="I736">
        <v>0</v>
      </c>
      <c r="J736">
        <v>1.7</v>
      </c>
      <c r="L736" t="s">
        <v>1370</v>
      </c>
      <c r="M736">
        <v>60</v>
      </c>
      <c r="N736">
        <v>2</v>
      </c>
      <c r="O736">
        <v>1000</v>
      </c>
      <c r="P736">
        <v>25</v>
      </c>
      <c r="Q736">
        <v>32.700000000000003</v>
      </c>
      <c r="R736">
        <v>9.18</v>
      </c>
      <c r="S736">
        <v>39.299999999999997</v>
      </c>
      <c r="T736">
        <v>9.65</v>
      </c>
      <c r="U736">
        <v>4.83</v>
      </c>
      <c r="V736">
        <v>-114</v>
      </c>
      <c r="W736">
        <v>-0.37</v>
      </c>
      <c r="X736">
        <v>1800</v>
      </c>
      <c r="Y736">
        <v>5.5</v>
      </c>
      <c r="Z736">
        <v>450</v>
      </c>
      <c r="AA736">
        <v>0.20899999999999999</v>
      </c>
      <c r="AB736">
        <v>0.95599999999999996</v>
      </c>
      <c r="AC736">
        <v>-4.0000000000000002E-4</v>
      </c>
      <c r="AD736">
        <v>0.6</v>
      </c>
      <c r="AG736">
        <v>-1.4</v>
      </c>
      <c r="AH736">
        <v>-3.7</v>
      </c>
      <c r="AI736">
        <v>1000</v>
      </c>
      <c r="AJ736">
        <v>3</v>
      </c>
      <c r="AK736">
        <v>-0.7</v>
      </c>
      <c r="AL736">
        <v>11.04</v>
      </c>
      <c r="AM736">
        <v>1675</v>
      </c>
      <c r="AN736">
        <v>992</v>
      </c>
      <c r="AO736">
        <v>35</v>
      </c>
      <c r="AP736">
        <v>22.5</v>
      </c>
      <c r="AQ736">
        <v>1.6616</v>
      </c>
      <c r="AR736">
        <v>122.8</v>
      </c>
      <c r="AS736">
        <v>1.4736</v>
      </c>
      <c r="AU736">
        <v>10</v>
      </c>
      <c r="AV736">
        <v>1</v>
      </c>
      <c r="AW736">
        <v>20</v>
      </c>
      <c r="AX736">
        <v>1</v>
      </c>
      <c r="AY736">
        <v>30</v>
      </c>
      <c r="AZ736">
        <v>1</v>
      </c>
      <c r="BA736">
        <v>40</v>
      </c>
      <c r="BB736">
        <v>0.99</v>
      </c>
      <c r="BC736">
        <v>50</v>
      </c>
      <c r="BD736">
        <v>0.99</v>
      </c>
      <c r="BE736">
        <v>60</v>
      </c>
      <c r="BF736">
        <v>0.97</v>
      </c>
      <c r="BG736">
        <v>70</v>
      </c>
      <c r="BH736">
        <v>0.92</v>
      </c>
      <c r="BI736">
        <v>80</v>
      </c>
      <c r="BJ736">
        <v>0.76</v>
      </c>
      <c r="BK736">
        <v>90</v>
      </c>
      <c r="BL736">
        <v>0</v>
      </c>
    </row>
    <row r="737" spans="1:64" ht="15" customHeight="1">
      <c r="A737" s="6" t="s">
        <v>1637</v>
      </c>
      <c r="B737" s="486" t="s">
        <v>71</v>
      </c>
      <c r="C737" t="s">
        <v>1691</v>
      </c>
      <c r="D737" t="s">
        <v>1692</v>
      </c>
      <c r="E737" t="s">
        <v>1640</v>
      </c>
      <c r="F737" s="486">
        <v>2018</v>
      </c>
      <c r="H737">
        <v>300</v>
      </c>
      <c r="I737">
        <v>0</v>
      </c>
      <c r="J737">
        <v>1.7</v>
      </c>
      <c r="L737" t="s">
        <v>1370</v>
      </c>
      <c r="M737">
        <v>60</v>
      </c>
      <c r="N737">
        <v>2</v>
      </c>
      <c r="O737">
        <v>1000</v>
      </c>
      <c r="P737">
        <v>25</v>
      </c>
      <c r="Q737">
        <v>32.700000000000003</v>
      </c>
      <c r="R737">
        <v>9.18</v>
      </c>
      <c r="S737">
        <v>39.299999999999997</v>
      </c>
      <c r="T737">
        <v>9.65</v>
      </c>
      <c r="U737">
        <v>4.79</v>
      </c>
      <c r="V737">
        <v>-113</v>
      </c>
      <c r="W737">
        <v>-0.37</v>
      </c>
      <c r="X737">
        <v>1400</v>
      </c>
      <c r="Y737">
        <v>5.5</v>
      </c>
      <c r="Z737">
        <v>350</v>
      </c>
      <c r="AA737">
        <v>0.216</v>
      </c>
      <c r="AB737">
        <v>0.92700000000000005</v>
      </c>
      <c r="AC737">
        <v>-4.0000000000000002E-4</v>
      </c>
      <c r="AD737">
        <v>0.6</v>
      </c>
      <c r="AG737">
        <v>-1.4</v>
      </c>
      <c r="AH737">
        <v>-3.7</v>
      </c>
      <c r="AI737">
        <v>1500</v>
      </c>
      <c r="AJ737">
        <v>3</v>
      </c>
      <c r="AK737">
        <v>-0.7</v>
      </c>
      <c r="AL737">
        <v>11.04</v>
      </c>
      <c r="AM737">
        <v>1696</v>
      </c>
      <c r="AN737">
        <v>992</v>
      </c>
      <c r="AO737">
        <v>35</v>
      </c>
      <c r="AP737">
        <v>22.7</v>
      </c>
      <c r="AQ737">
        <v>1.6824319999999999</v>
      </c>
      <c r="AR737">
        <v>122.9</v>
      </c>
      <c r="AS737">
        <v>1.4748000000000001</v>
      </c>
      <c r="AU737">
        <v>10</v>
      </c>
      <c r="AV737">
        <v>1</v>
      </c>
      <c r="AW737">
        <v>20</v>
      </c>
      <c r="AX737">
        <v>1</v>
      </c>
      <c r="AY737">
        <v>30</v>
      </c>
      <c r="AZ737">
        <v>1</v>
      </c>
      <c r="BA737">
        <v>40</v>
      </c>
      <c r="BB737">
        <v>0.99</v>
      </c>
      <c r="BC737">
        <v>50</v>
      </c>
      <c r="BD737">
        <v>0.99</v>
      </c>
      <c r="BE737">
        <v>60</v>
      </c>
      <c r="BF737">
        <v>0.97</v>
      </c>
      <c r="BG737">
        <v>70</v>
      </c>
      <c r="BH737">
        <v>0.92</v>
      </c>
      <c r="BI737">
        <v>80</v>
      </c>
      <c r="BJ737">
        <v>0.76</v>
      </c>
      <c r="BK737">
        <v>90</v>
      </c>
      <c r="BL737">
        <v>0</v>
      </c>
    </row>
    <row r="738" spans="1:64" ht="15" customHeight="1">
      <c r="A738" s="6" t="s">
        <v>1637</v>
      </c>
      <c r="B738" s="486" t="s">
        <v>71</v>
      </c>
      <c r="C738" t="s">
        <v>1693</v>
      </c>
      <c r="D738" t="s">
        <v>1694</v>
      </c>
      <c r="E738" t="s">
        <v>1640</v>
      </c>
      <c r="F738" s="486">
        <v>2018</v>
      </c>
      <c r="H738">
        <v>300</v>
      </c>
      <c r="I738">
        <v>0</v>
      </c>
      <c r="J738">
        <v>1.7</v>
      </c>
      <c r="L738" t="s">
        <v>1370</v>
      </c>
      <c r="M738">
        <v>60</v>
      </c>
      <c r="N738">
        <v>2</v>
      </c>
      <c r="O738">
        <v>1000</v>
      </c>
      <c r="P738">
        <v>25</v>
      </c>
      <c r="Q738">
        <v>32.700000000000003</v>
      </c>
      <c r="R738">
        <v>9.18</v>
      </c>
      <c r="S738">
        <v>39.299999999999997</v>
      </c>
      <c r="T738">
        <v>9.65</v>
      </c>
      <c r="U738">
        <v>4.79</v>
      </c>
      <c r="V738">
        <v>-113</v>
      </c>
      <c r="W738">
        <v>-0.37</v>
      </c>
      <c r="X738">
        <v>1400</v>
      </c>
      <c r="Y738">
        <v>5.5</v>
      </c>
      <c r="Z738">
        <v>350</v>
      </c>
      <c r="AA738">
        <v>0.216</v>
      </c>
      <c r="AB738">
        <v>0.92700000000000005</v>
      </c>
      <c r="AC738">
        <v>-4.0000000000000002E-4</v>
      </c>
      <c r="AD738">
        <v>0.6</v>
      </c>
      <c r="AG738">
        <v>-1.4</v>
      </c>
      <c r="AH738">
        <v>-3.7</v>
      </c>
      <c r="AI738">
        <v>1000</v>
      </c>
      <c r="AJ738">
        <v>3</v>
      </c>
      <c r="AK738">
        <v>-0.7</v>
      </c>
      <c r="AL738">
        <v>11.04</v>
      </c>
      <c r="AM738">
        <v>1696</v>
      </c>
      <c r="AN738">
        <v>992</v>
      </c>
      <c r="AO738">
        <v>35</v>
      </c>
      <c r="AP738">
        <v>22.7</v>
      </c>
      <c r="AQ738">
        <v>1.6824319999999999</v>
      </c>
      <c r="AR738">
        <v>122.9</v>
      </c>
      <c r="AS738">
        <v>1.4748000000000001</v>
      </c>
      <c r="AU738">
        <v>10</v>
      </c>
      <c r="AV738">
        <v>1</v>
      </c>
      <c r="AW738">
        <v>20</v>
      </c>
      <c r="AX738">
        <v>1</v>
      </c>
      <c r="AY738">
        <v>30</v>
      </c>
      <c r="AZ738">
        <v>1</v>
      </c>
      <c r="BA738">
        <v>40</v>
      </c>
      <c r="BB738">
        <v>0.99</v>
      </c>
      <c r="BC738">
        <v>50</v>
      </c>
      <c r="BD738">
        <v>0.99</v>
      </c>
      <c r="BE738">
        <v>60</v>
      </c>
      <c r="BF738">
        <v>0.97</v>
      </c>
      <c r="BG738">
        <v>70</v>
      </c>
      <c r="BH738">
        <v>0.92</v>
      </c>
      <c r="BI738">
        <v>80</v>
      </c>
      <c r="BJ738">
        <v>0.76</v>
      </c>
      <c r="BK738">
        <v>90</v>
      </c>
      <c r="BL738">
        <v>0</v>
      </c>
    </row>
    <row r="739" spans="1:64" ht="15" customHeight="1">
      <c r="A739" s="6" t="s">
        <v>1637</v>
      </c>
      <c r="B739" s="486" t="s">
        <v>71</v>
      </c>
      <c r="C739" t="s">
        <v>1695</v>
      </c>
      <c r="D739" t="s">
        <v>1696</v>
      </c>
      <c r="E739" t="s">
        <v>1640</v>
      </c>
      <c r="F739" s="486">
        <v>2018</v>
      </c>
      <c r="H739">
        <v>300</v>
      </c>
      <c r="I739">
        <v>0</v>
      </c>
      <c r="J739">
        <v>1.7</v>
      </c>
      <c r="L739" t="s">
        <v>1370</v>
      </c>
      <c r="M739">
        <v>60</v>
      </c>
      <c r="N739">
        <v>2</v>
      </c>
      <c r="O739">
        <v>1000</v>
      </c>
      <c r="P739">
        <v>25</v>
      </c>
      <c r="Q739">
        <v>32.700000000000003</v>
      </c>
      <c r="R739">
        <v>9.18</v>
      </c>
      <c r="S739">
        <v>39.299999999999997</v>
      </c>
      <c r="T739">
        <v>9.65</v>
      </c>
      <c r="U739">
        <v>4.79</v>
      </c>
      <c r="V739">
        <v>-113</v>
      </c>
      <c r="W739">
        <v>-0.37</v>
      </c>
      <c r="X739">
        <v>1400</v>
      </c>
      <c r="Y739">
        <v>5.5</v>
      </c>
      <c r="Z739">
        <v>350</v>
      </c>
      <c r="AA739">
        <v>0.216</v>
      </c>
      <c r="AB739">
        <v>0.92700000000000005</v>
      </c>
      <c r="AC739">
        <v>-4.0000000000000002E-4</v>
      </c>
      <c r="AD739">
        <v>0.6</v>
      </c>
      <c r="AG739">
        <v>-1.4</v>
      </c>
      <c r="AH739">
        <v>-3.7</v>
      </c>
      <c r="AI739">
        <v>1500</v>
      </c>
      <c r="AJ739">
        <v>3</v>
      </c>
      <c r="AK739">
        <v>-0.7</v>
      </c>
      <c r="AL739">
        <v>11.04</v>
      </c>
      <c r="AM739">
        <v>1708</v>
      </c>
      <c r="AN739">
        <v>992</v>
      </c>
      <c r="AO739">
        <v>35</v>
      </c>
      <c r="AP739">
        <v>22.9</v>
      </c>
      <c r="AQ739">
        <v>1.6943359999999998</v>
      </c>
      <c r="AR739">
        <v>122.9</v>
      </c>
      <c r="AS739">
        <v>1.4748000000000001</v>
      </c>
      <c r="AU739">
        <v>10</v>
      </c>
      <c r="AV739">
        <v>1</v>
      </c>
      <c r="AW739">
        <v>20</v>
      </c>
      <c r="AX739">
        <v>1</v>
      </c>
      <c r="AY739">
        <v>30</v>
      </c>
      <c r="AZ739">
        <v>1</v>
      </c>
      <c r="BA739">
        <v>40</v>
      </c>
      <c r="BB739">
        <v>0.99</v>
      </c>
      <c r="BC739">
        <v>50</v>
      </c>
      <c r="BD739">
        <v>0.99</v>
      </c>
      <c r="BE739">
        <v>60</v>
      </c>
      <c r="BF739">
        <v>0.97</v>
      </c>
      <c r="BG739">
        <v>70</v>
      </c>
      <c r="BH739">
        <v>0.92</v>
      </c>
      <c r="BI739">
        <v>80</v>
      </c>
      <c r="BJ739">
        <v>0.76</v>
      </c>
      <c r="BK739">
        <v>90</v>
      </c>
      <c r="BL739">
        <v>0</v>
      </c>
    </row>
    <row r="740" spans="1:64" ht="15" customHeight="1">
      <c r="A740" s="6" t="s">
        <v>1637</v>
      </c>
      <c r="B740" s="486" t="s">
        <v>71</v>
      </c>
      <c r="C740" t="s">
        <v>1697</v>
      </c>
      <c r="D740" t="s">
        <v>1698</v>
      </c>
      <c r="E740" t="s">
        <v>1640</v>
      </c>
      <c r="F740" s="486">
        <v>2018</v>
      </c>
      <c r="H740">
        <v>300</v>
      </c>
      <c r="I740">
        <v>0</v>
      </c>
      <c r="J740">
        <v>1.7</v>
      </c>
      <c r="L740" t="s">
        <v>1370</v>
      </c>
      <c r="M740">
        <v>60</v>
      </c>
      <c r="N740">
        <v>2</v>
      </c>
      <c r="O740">
        <v>1000</v>
      </c>
      <c r="P740">
        <v>25</v>
      </c>
      <c r="Q740">
        <v>32.700000000000003</v>
      </c>
      <c r="R740">
        <v>9.18</v>
      </c>
      <c r="S740">
        <v>39.299999999999997</v>
      </c>
      <c r="T740">
        <v>9.65</v>
      </c>
      <c r="U740">
        <v>4.79</v>
      </c>
      <c r="V740">
        <v>-113</v>
      </c>
      <c r="W740">
        <v>-0.37</v>
      </c>
      <c r="X740">
        <v>1400</v>
      </c>
      <c r="Y740">
        <v>5.5</v>
      </c>
      <c r="Z740">
        <v>350</v>
      </c>
      <c r="AA740">
        <v>0.214</v>
      </c>
      <c r="AB740">
        <v>0.93100000000000005</v>
      </c>
      <c r="AC740">
        <v>-4.0000000000000002E-4</v>
      </c>
      <c r="AD740">
        <v>0.6</v>
      </c>
      <c r="AG740">
        <v>-1.4</v>
      </c>
      <c r="AH740">
        <v>-3.7</v>
      </c>
      <c r="AI740">
        <v>1500</v>
      </c>
      <c r="AJ740">
        <v>3</v>
      </c>
      <c r="AK740">
        <v>-0.7</v>
      </c>
      <c r="AL740">
        <v>11.04</v>
      </c>
      <c r="AM740">
        <v>1690</v>
      </c>
      <c r="AN740">
        <v>992</v>
      </c>
      <c r="AO740">
        <v>6</v>
      </c>
      <c r="AP740">
        <v>24.3</v>
      </c>
      <c r="AQ740">
        <v>1.67648</v>
      </c>
      <c r="AR740">
        <v>122.9</v>
      </c>
      <c r="AS740">
        <v>1.4748000000000001</v>
      </c>
      <c r="AU740">
        <v>10</v>
      </c>
      <c r="AV740">
        <v>1</v>
      </c>
      <c r="AW740">
        <v>20</v>
      </c>
      <c r="AX740">
        <v>1</v>
      </c>
      <c r="AY740">
        <v>30</v>
      </c>
      <c r="AZ740">
        <v>1</v>
      </c>
      <c r="BA740">
        <v>40</v>
      </c>
      <c r="BB740">
        <v>0.99</v>
      </c>
      <c r="BC740">
        <v>50</v>
      </c>
      <c r="BD740">
        <v>0.99</v>
      </c>
      <c r="BE740">
        <v>60</v>
      </c>
      <c r="BF740">
        <v>0.97</v>
      </c>
      <c r="BG740">
        <v>70</v>
      </c>
      <c r="BH740">
        <v>0.92</v>
      </c>
      <c r="BI740">
        <v>80</v>
      </c>
      <c r="BJ740">
        <v>0.76</v>
      </c>
      <c r="BK740">
        <v>90</v>
      </c>
      <c r="BL740">
        <v>0</v>
      </c>
    </row>
    <row r="741" spans="1:64" ht="15" customHeight="1">
      <c r="A741" s="6" t="s">
        <v>1637</v>
      </c>
      <c r="B741" s="486" t="s">
        <v>71</v>
      </c>
      <c r="C741" t="s">
        <v>1699</v>
      </c>
      <c r="D741" t="s">
        <v>1700</v>
      </c>
      <c r="E741" t="s">
        <v>1640</v>
      </c>
      <c r="F741" s="486">
        <v>2018</v>
      </c>
      <c r="H741">
        <v>300</v>
      </c>
      <c r="I741">
        <v>0</v>
      </c>
      <c r="J741">
        <v>1.7</v>
      </c>
      <c r="L741" t="s">
        <v>1370</v>
      </c>
      <c r="M741">
        <v>60</v>
      </c>
      <c r="N741">
        <v>2</v>
      </c>
      <c r="O741">
        <v>1000</v>
      </c>
      <c r="P741">
        <v>25</v>
      </c>
      <c r="Q741">
        <v>32.700000000000003</v>
      </c>
      <c r="R741">
        <v>9.18</v>
      </c>
      <c r="S741">
        <v>39.299999999999997</v>
      </c>
      <c r="T741">
        <v>9.65</v>
      </c>
      <c r="U741">
        <v>4.83</v>
      </c>
      <c r="V741">
        <v>-114</v>
      </c>
      <c r="W741">
        <v>-0.37</v>
      </c>
      <c r="X741">
        <v>1800</v>
      </c>
      <c r="Y741">
        <v>5.5</v>
      </c>
      <c r="Z741">
        <v>450</v>
      </c>
      <c r="AA741">
        <v>0.20899999999999999</v>
      </c>
      <c r="AB741">
        <v>0.95599999999999996</v>
      </c>
      <c r="AC741">
        <v>-4.0000000000000002E-4</v>
      </c>
      <c r="AD741">
        <v>0.6</v>
      </c>
      <c r="AG741">
        <v>-1.4</v>
      </c>
      <c r="AH741">
        <v>-3.7</v>
      </c>
      <c r="AI741">
        <v>1500</v>
      </c>
      <c r="AJ741">
        <v>3</v>
      </c>
      <c r="AK741">
        <v>-0.7</v>
      </c>
      <c r="AL741">
        <v>11.04</v>
      </c>
      <c r="AM741">
        <v>1675</v>
      </c>
      <c r="AN741">
        <v>992</v>
      </c>
      <c r="AO741">
        <v>6</v>
      </c>
      <c r="AP741">
        <v>24</v>
      </c>
      <c r="AQ741">
        <v>1.6616</v>
      </c>
      <c r="AR741">
        <v>122.8</v>
      </c>
      <c r="AS741">
        <v>1.4736</v>
      </c>
      <c r="AU741">
        <v>10</v>
      </c>
      <c r="AV741">
        <v>1</v>
      </c>
      <c r="AW741">
        <v>20</v>
      </c>
      <c r="AX741">
        <v>1</v>
      </c>
      <c r="AY741">
        <v>30</v>
      </c>
      <c r="AZ741">
        <v>1</v>
      </c>
      <c r="BA741">
        <v>40</v>
      </c>
      <c r="BB741">
        <v>0.99</v>
      </c>
      <c r="BC741">
        <v>50</v>
      </c>
      <c r="BD741">
        <v>0.99</v>
      </c>
      <c r="BE741">
        <v>60</v>
      </c>
      <c r="BF741">
        <v>0.97</v>
      </c>
      <c r="BG741">
        <v>70</v>
      </c>
      <c r="BH741">
        <v>0.92</v>
      </c>
      <c r="BI741">
        <v>80</v>
      </c>
      <c r="BJ741">
        <v>0.76</v>
      </c>
      <c r="BK741">
        <v>90</v>
      </c>
      <c r="BL741">
        <v>0</v>
      </c>
    </row>
    <row r="742" spans="1:64">
      <c r="A742" s="6" t="s">
        <v>1637</v>
      </c>
      <c r="B742" t="s">
        <v>71</v>
      </c>
      <c r="C742" t="s">
        <v>1701</v>
      </c>
      <c r="D742" t="s">
        <v>1702</v>
      </c>
      <c r="E742" t="s">
        <v>1640</v>
      </c>
      <c r="F742">
        <v>2018</v>
      </c>
      <c r="H742">
        <v>305</v>
      </c>
      <c r="I742">
        <v>0</v>
      </c>
      <c r="J742">
        <v>1.6</v>
      </c>
      <c r="L742" t="s">
        <v>1341</v>
      </c>
      <c r="M742">
        <v>60</v>
      </c>
      <c r="N742">
        <v>2</v>
      </c>
      <c r="O742">
        <v>1000</v>
      </c>
      <c r="P742">
        <v>25</v>
      </c>
      <c r="Q742">
        <v>32.700000000000003</v>
      </c>
      <c r="R742">
        <v>9.33</v>
      </c>
      <c r="S742">
        <v>39.5</v>
      </c>
      <c r="T742">
        <v>9.9</v>
      </c>
      <c r="U742">
        <v>4.91</v>
      </c>
      <c r="V742">
        <v>-115</v>
      </c>
      <c r="W742">
        <v>-0.37</v>
      </c>
      <c r="X742">
        <v>1200</v>
      </c>
      <c r="Y742">
        <v>5.5</v>
      </c>
      <c r="Z742">
        <v>300</v>
      </c>
      <c r="AA742">
        <v>0.23699999999999999</v>
      </c>
      <c r="AB742">
        <v>0.97499999999999998</v>
      </c>
      <c r="AC742">
        <v>-4.0000000000000002E-4</v>
      </c>
      <c r="AD742">
        <v>0.2</v>
      </c>
      <c r="AF742">
        <v>-0.2</v>
      </c>
      <c r="AG742">
        <v>-1.3</v>
      </c>
      <c r="AH742">
        <v>-3.5</v>
      </c>
      <c r="AI742">
        <v>1500</v>
      </c>
      <c r="AJ742">
        <v>3</v>
      </c>
      <c r="AK742">
        <v>-0.7</v>
      </c>
      <c r="AL742">
        <v>11.6</v>
      </c>
      <c r="AM742">
        <v>1696</v>
      </c>
      <c r="AN742">
        <v>992</v>
      </c>
      <c r="AO742">
        <v>35</v>
      </c>
      <c r="AP742">
        <v>22.7</v>
      </c>
      <c r="AQ742">
        <v>1.6824319999999999</v>
      </c>
      <c r="AR742">
        <v>122.2</v>
      </c>
      <c r="AS742">
        <v>1.4663999999999999</v>
      </c>
      <c r="AU742">
        <v>10</v>
      </c>
      <c r="AV742">
        <v>1</v>
      </c>
      <c r="AW742">
        <v>20</v>
      </c>
      <c r="AX742">
        <v>1</v>
      </c>
      <c r="AY742">
        <v>30</v>
      </c>
      <c r="AZ742">
        <v>1</v>
      </c>
      <c r="BA742">
        <v>40</v>
      </c>
      <c r="BB742">
        <v>0.99</v>
      </c>
      <c r="BC742">
        <v>50</v>
      </c>
      <c r="BD742">
        <v>0.99</v>
      </c>
      <c r="BE742">
        <v>60</v>
      </c>
      <c r="BF742">
        <v>0.97</v>
      </c>
      <c r="BG742">
        <v>70</v>
      </c>
      <c r="BH742">
        <v>0.92</v>
      </c>
      <c r="BI742">
        <v>80</v>
      </c>
      <c r="BJ742">
        <v>0.76</v>
      </c>
      <c r="BK742">
        <v>90</v>
      </c>
      <c r="BL742">
        <v>0</v>
      </c>
    </row>
    <row r="743" spans="1:64">
      <c r="A743" s="6" t="s">
        <v>1637</v>
      </c>
      <c r="B743" t="s">
        <v>71</v>
      </c>
      <c r="C743" t="s">
        <v>1703</v>
      </c>
      <c r="D743" t="s">
        <v>1704</v>
      </c>
      <c r="E743" t="s">
        <v>1640</v>
      </c>
      <c r="F743">
        <v>2018</v>
      </c>
      <c r="H743">
        <v>305</v>
      </c>
      <c r="I743">
        <v>0</v>
      </c>
      <c r="J743">
        <v>1.6</v>
      </c>
      <c r="L743" t="s">
        <v>1341</v>
      </c>
      <c r="M743">
        <v>60</v>
      </c>
      <c r="N743">
        <v>2</v>
      </c>
      <c r="O743">
        <v>1000</v>
      </c>
      <c r="P743">
        <v>25</v>
      </c>
      <c r="Q743">
        <v>32.700000000000003</v>
      </c>
      <c r="R743">
        <v>9.33</v>
      </c>
      <c r="S743">
        <v>39.5</v>
      </c>
      <c r="T743">
        <v>9.9</v>
      </c>
      <c r="U743">
        <v>4.91</v>
      </c>
      <c r="V743">
        <v>-115</v>
      </c>
      <c r="W743">
        <v>-0.37</v>
      </c>
      <c r="X743">
        <v>1200</v>
      </c>
      <c r="Y743">
        <v>5.5</v>
      </c>
      <c r="Z743">
        <v>300</v>
      </c>
      <c r="AA743">
        <v>0.23699999999999999</v>
      </c>
      <c r="AB743">
        <v>0.97499999999999998</v>
      </c>
      <c r="AC743">
        <v>-4.0000000000000002E-4</v>
      </c>
      <c r="AD743">
        <v>0.2</v>
      </c>
      <c r="AF743">
        <v>-0.2</v>
      </c>
      <c r="AG743">
        <v>-1.3</v>
      </c>
      <c r="AH743">
        <v>-3.5</v>
      </c>
      <c r="AI743">
        <v>1000</v>
      </c>
      <c r="AJ743">
        <v>3</v>
      </c>
      <c r="AK743">
        <v>-0.7</v>
      </c>
      <c r="AL743">
        <v>11.6</v>
      </c>
      <c r="AM743">
        <v>1696</v>
      </c>
      <c r="AN743">
        <v>992</v>
      </c>
      <c r="AO743">
        <v>35</v>
      </c>
      <c r="AP743">
        <v>22.7</v>
      </c>
      <c r="AQ743">
        <v>1.6824319999999999</v>
      </c>
      <c r="AR743">
        <v>122.2</v>
      </c>
      <c r="AS743">
        <v>1.4663999999999999</v>
      </c>
      <c r="AU743">
        <v>10</v>
      </c>
      <c r="AV743">
        <v>1</v>
      </c>
      <c r="AW743">
        <v>20</v>
      </c>
      <c r="AX743">
        <v>1</v>
      </c>
      <c r="AY743">
        <v>30</v>
      </c>
      <c r="AZ743">
        <v>1</v>
      </c>
      <c r="BA743">
        <v>40</v>
      </c>
      <c r="BB743">
        <v>0.99</v>
      </c>
      <c r="BC743">
        <v>50</v>
      </c>
      <c r="BD743">
        <v>0.99</v>
      </c>
      <c r="BE743">
        <v>60</v>
      </c>
      <c r="BF743">
        <v>0.97</v>
      </c>
      <c r="BG743">
        <v>70</v>
      </c>
      <c r="BH743">
        <v>0.92</v>
      </c>
      <c r="BI743">
        <v>80</v>
      </c>
      <c r="BJ743">
        <v>0.76</v>
      </c>
      <c r="BK743">
        <v>90</v>
      </c>
      <c r="BL743">
        <v>0</v>
      </c>
    </row>
    <row r="744" spans="1:64" ht="15" customHeight="1">
      <c r="A744" s="6" t="s">
        <v>1637</v>
      </c>
      <c r="B744" t="s">
        <v>71</v>
      </c>
      <c r="C744" t="s">
        <v>1705</v>
      </c>
      <c r="D744" t="s">
        <v>1706</v>
      </c>
      <c r="E744" t="s">
        <v>1640</v>
      </c>
      <c r="F744">
        <v>2018</v>
      </c>
      <c r="H744">
        <v>305</v>
      </c>
      <c r="I744">
        <v>0</v>
      </c>
      <c r="J744">
        <v>1.6</v>
      </c>
      <c r="L744" t="s">
        <v>1341</v>
      </c>
      <c r="M744">
        <v>60</v>
      </c>
      <c r="N744">
        <v>2</v>
      </c>
      <c r="O744">
        <v>1000</v>
      </c>
      <c r="P744">
        <v>25</v>
      </c>
      <c r="Q744">
        <v>32.700000000000003</v>
      </c>
      <c r="R744">
        <v>9.33</v>
      </c>
      <c r="S744">
        <v>39.5</v>
      </c>
      <c r="T744">
        <v>9.9</v>
      </c>
      <c r="U744">
        <v>4.91</v>
      </c>
      <c r="V744">
        <v>-115</v>
      </c>
      <c r="W744">
        <v>-0.37</v>
      </c>
      <c r="X744">
        <v>1200</v>
      </c>
      <c r="Y744">
        <v>5.5</v>
      </c>
      <c r="Z744">
        <v>300</v>
      </c>
      <c r="AA744">
        <v>0.23699999999999999</v>
      </c>
      <c r="AB744">
        <v>0.97499999999999998</v>
      </c>
      <c r="AC744">
        <v>-4.0000000000000002E-4</v>
      </c>
      <c r="AD744">
        <v>0.2</v>
      </c>
      <c r="AF744">
        <v>-0.2</v>
      </c>
      <c r="AG744">
        <v>-1.3</v>
      </c>
      <c r="AH744">
        <v>-3.5</v>
      </c>
      <c r="AI744">
        <v>1500</v>
      </c>
      <c r="AJ744">
        <v>3</v>
      </c>
      <c r="AK744">
        <v>-0.7</v>
      </c>
      <c r="AL744">
        <v>11.6</v>
      </c>
      <c r="AM744">
        <v>1708</v>
      </c>
      <c r="AN744">
        <v>992</v>
      </c>
      <c r="AO744">
        <v>35</v>
      </c>
      <c r="AP744">
        <v>22.9</v>
      </c>
      <c r="AQ744">
        <v>1.6943359999999998</v>
      </c>
      <c r="AR744">
        <v>122.2</v>
      </c>
      <c r="AS744">
        <v>1.4663999999999999</v>
      </c>
      <c r="AU744">
        <v>10</v>
      </c>
      <c r="AV744">
        <v>1</v>
      </c>
      <c r="AW744">
        <v>20</v>
      </c>
      <c r="AX744">
        <v>1</v>
      </c>
      <c r="AY744">
        <v>30</v>
      </c>
      <c r="AZ744">
        <v>1</v>
      </c>
      <c r="BA744">
        <v>40</v>
      </c>
      <c r="BB744">
        <v>0.99</v>
      </c>
      <c r="BC744">
        <v>50</v>
      </c>
      <c r="BD744">
        <v>0.99</v>
      </c>
      <c r="BE744">
        <v>60</v>
      </c>
      <c r="BF744">
        <v>0.97</v>
      </c>
      <c r="BG744">
        <v>70</v>
      </c>
      <c r="BH744">
        <v>0.92</v>
      </c>
      <c r="BI744">
        <v>80</v>
      </c>
      <c r="BJ744">
        <v>0.76</v>
      </c>
      <c r="BK744">
        <v>90</v>
      </c>
      <c r="BL744">
        <v>0</v>
      </c>
    </row>
    <row r="745" spans="1:64">
      <c r="A745" s="6" t="s">
        <v>1637</v>
      </c>
      <c r="B745" t="s">
        <v>71</v>
      </c>
      <c r="C745" t="s">
        <v>1707</v>
      </c>
      <c r="D745" t="s">
        <v>1708</v>
      </c>
      <c r="E745" t="s">
        <v>1640</v>
      </c>
      <c r="F745">
        <v>2018</v>
      </c>
      <c r="H745">
        <v>305</v>
      </c>
      <c r="I745">
        <v>0</v>
      </c>
      <c r="J745">
        <v>1.6</v>
      </c>
      <c r="L745" t="s">
        <v>1341</v>
      </c>
      <c r="M745">
        <v>60</v>
      </c>
      <c r="N745">
        <v>2</v>
      </c>
      <c r="O745">
        <v>1000</v>
      </c>
      <c r="P745">
        <v>25</v>
      </c>
      <c r="Q745">
        <v>32.700000000000003</v>
      </c>
      <c r="R745">
        <v>9.33</v>
      </c>
      <c r="S745">
        <v>39.5</v>
      </c>
      <c r="T745">
        <v>9.9</v>
      </c>
      <c r="U745">
        <v>4.91</v>
      </c>
      <c r="V745">
        <v>-115</v>
      </c>
      <c r="W745">
        <v>-0.37</v>
      </c>
      <c r="X745">
        <v>1200</v>
      </c>
      <c r="Y745">
        <v>5.5</v>
      </c>
      <c r="Z745">
        <v>300</v>
      </c>
      <c r="AA745">
        <v>0.23699999999999999</v>
      </c>
      <c r="AB745">
        <v>0.97499999999999998</v>
      </c>
      <c r="AC745">
        <v>-4.0000000000000002E-4</v>
      </c>
      <c r="AD745">
        <v>0.2</v>
      </c>
      <c r="AF745">
        <v>-0.2</v>
      </c>
      <c r="AG745">
        <v>-1.3</v>
      </c>
      <c r="AH745">
        <v>-3.5</v>
      </c>
      <c r="AI745">
        <v>1500</v>
      </c>
      <c r="AJ745">
        <v>3</v>
      </c>
      <c r="AK745">
        <v>-0.7</v>
      </c>
      <c r="AL745">
        <v>11.6</v>
      </c>
      <c r="AM745">
        <v>1690</v>
      </c>
      <c r="AN745">
        <v>992</v>
      </c>
      <c r="AO745">
        <v>6</v>
      </c>
      <c r="AP745">
        <v>24.3</v>
      </c>
      <c r="AQ745">
        <v>1.67648</v>
      </c>
      <c r="AR745">
        <v>122.2</v>
      </c>
      <c r="AS745">
        <v>1.4663999999999999</v>
      </c>
      <c r="AU745">
        <v>10</v>
      </c>
      <c r="AV745">
        <v>1</v>
      </c>
      <c r="AW745">
        <v>20</v>
      </c>
      <c r="AX745">
        <v>1</v>
      </c>
      <c r="AY745">
        <v>30</v>
      </c>
      <c r="AZ745">
        <v>1</v>
      </c>
      <c r="BA745">
        <v>40</v>
      </c>
      <c r="BB745">
        <v>0.99</v>
      </c>
      <c r="BC745">
        <v>50</v>
      </c>
      <c r="BD745">
        <v>0.99</v>
      </c>
      <c r="BE745">
        <v>60</v>
      </c>
      <c r="BF745">
        <v>0.97</v>
      </c>
      <c r="BG745">
        <v>70</v>
      </c>
      <c r="BH745">
        <v>0.92</v>
      </c>
      <c r="BI745">
        <v>80</v>
      </c>
      <c r="BJ745">
        <v>0.76</v>
      </c>
      <c r="BK745">
        <v>90</v>
      </c>
      <c r="BL745">
        <v>0</v>
      </c>
    </row>
    <row r="746" spans="1:64">
      <c r="A746" s="6" t="s">
        <v>1403</v>
      </c>
      <c r="B746" t="s">
        <v>71</v>
      </c>
      <c r="C746" t="s">
        <v>1383</v>
      </c>
      <c r="D746" t="s">
        <v>1410</v>
      </c>
      <c r="E746" t="s">
        <v>1402</v>
      </c>
      <c r="F746">
        <v>2017</v>
      </c>
      <c r="H746">
        <v>305</v>
      </c>
      <c r="I746">
        <v>0</v>
      </c>
      <c r="J746">
        <v>1.6</v>
      </c>
      <c r="L746" t="s">
        <v>1341</v>
      </c>
      <c r="M746">
        <v>60</v>
      </c>
      <c r="N746">
        <v>2</v>
      </c>
      <c r="O746">
        <v>1000</v>
      </c>
      <c r="P746">
        <v>25</v>
      </c>
      <c r="Q746">
        <v>32.700000000000003</v>
      </c>
      <c r="R746">
        <v>9.33</v>
      </c>
      <c r="S746">
        <v>39.5</v>
      </c>
      <c r="T746">
        <v>9.9</v>
      </c>
      <c r="U746">
        <v>4.91</v>
      </c>
      <c r="V746">
        <v>-115</v>
      </c>
      <c r="W746">
        <v>-0.37</v>
      </c>
      <c r="X746">
        <v>1200</v>
      </c>
      <c r="Y746">
        <v>5.5</v>
      </c>
      <c r="Z746">
        <v>300</v>
      </c>
      <c r="AA746">
        <v>0.23699999999999999</v>
      </c>
      <c r="AB746">
        <v>0.97499999999999998</v>
      </c>
      <c r="AC746">
        <v>-4.0000000000000002E-4</v>
      </c>
      <c r="AD746">
        <v>0.2</v>
      </c>
      <c r="AF746">
        <v>-0.2</v>
      </c>
      <c r="AG746">
        <v>-1.3</v>
      </c>
      <c r="AH746">
        <v>-3.5</v>
      </c>
      <c r="AI746">
        <v>1500</v>
      </c>
      <c r="AJ746">
        <v>3</v>
      </c>
      <c r="AK746">
        <v>-0.7</v>
      </c>
      <c r="AL746">
        <v>11.6</v>
      </c>
      <c r="AM746">
        <v>1675</v>
      </c>
      <c r="AN746">
        <v>992</v>
      </c>
      <c r="AO746">
        <v>40</v>
      </c>
      <c r="AP746">
        <v>18.5</v>
      </c>
      <c r="AQ746">
        <v>1.6616</v>
      </c>
      <c r="AR746">
        <v>122.2</v>
      </c>
      <c r="AS746">
        <v>1.4663999999999999</v>
      </c>
      <c r="AU746">
        <v>10</v>
      </c>
      <c r="AV746">
        <v>1</v>
      </c>
      <c r="AW746">
        <v>20</v>
      </c>
      <c r="AX746">
        <v>1</v>
      </c>
      <c r="AY746">
        <v>30</v>
      </c>
      <c r="AZ746">
        <v>1</v>
      </c>
      <c r="BA746">
        <v>40</v>
      </c>
      <c r="BB746">
        <v>0.99</v>
      </c>
      <c r="BC746">
        <v>50</v>
      </c>
      <c r="BD746">
        <v>0.99</v>
      </c>
      <c r="BE746">
        <v>60</v>
      </c>
      <c r="BF746">
        <v>0.97</v>
      </c>
      <c r="BG746">
        <v>70</v>
      </c>
      <c r="BH746">
        <v>0.92</v>
      </c>
      <c r="BI746">
        <v>80</v>
      </c>
      <c r="BJ746">
        <v>0.76</v>
      </c>
      <c r="BK746">
        <v>90</v>
      </c>
      <c r="BL746">
        <v>0</v>
      </c>
    </row>
    <row r="747" spans="1:64" ht="15" customHeight="1">
      <c r="A747" s="6" t="s">
        <v>1403</v>
      </c>
      <c r="B747" t="s">
        <v>71</v>
      </c>
      <c r="C747" t="s">
        <v>1411</v>
      </c>
      <c r="D747" t="s">
        <v>1412</v>
      </c>
      <c r="E747" t="s">
        <v>1402</v>
      </c>
      <c r="F747">
        <v>2017</v>
      </c>
      <c r="H747">
        <v>305</v>
      </c>
      <c r="I747">
        <v>0</v>
      </c>
      <c r="J747">
        <v>1.6</v>
      </c>
      <c r="L747" t="s">
        <v>1341</v>
      </c>
      <c r="M747">
        <v>60</v>
      </c>
      <c r="N747">
        <v>2</v>
      </c>
      <c r="O747">
        <v>1000</v>
      </c>
      <c r="P747">
        <v>25</v>
      </c>
      <c r="Q747">
        <v>32.700000000000003</v>
      </c>
      <c r="R747">
        <v>9.33</v>
      </c>
      <c r="S747">
        <v>39.5</v>
      </c>
      <c r="T747">
        <v>9.9</v>
      </c>
      <c r="U747">
        <v>4.91</v>
      </c>
      <c r="V747">
        <v>-115</v>
      </c>
      <c r="W747">
        <v>-0.37</v>
      </c>
      <c r="X747">
        <v>1200</v>
      </c>
      <c r="Y747">
        <v>5.5</v>
      </c>
      <c r="Z747">
        <v>300</v>
      </c>
      <c r="AA747">
        <v>0.23699999999999999</v>
      </c>
      <c r="AB747">
        <v>0.97499999999999998</v>
      </c>
      <c r="AC747">
        <v>-4.0000000000000002E-4</v>
      </c>
      <c r="AD747">
        <v>0.2</v>
      </c>
      <c r="AF747">
        <v>-0.2</v>
      </c>
      <c r="AG747">
        <v>-1.3</v>
      </c>
      <c r="AH747">
        <v>-3.5</v>
      </c>
      <c r="AI747">
        <v>1000</v>
      </c>
      <c r="AJ747">
        <v>3</v>
      </c>
      <c r="AK747">
        <v>-0.7</v>
      </c>
      <c r="AL747">
        <v>11.6</v>
      </c>
      <c r="AM747">
        <v>1675</v>
      </c>
      <c r="AN747">
        <v>992</v>
      </c>
      <c r="AO747">
        <v>40</v>
      </c>
      <c r="AP747">
        <v>18.5</v>
      </c>
      <c r="AQ747">
        <v>1.6616</v>
      </c>
      <c r="AR747">
        <v>122.2</v>
      </c>
      <c r="AS747">
        <v>1.4663999999999999</v>
      </c>
      <c r="AU747">
        <v>10</v>
      </c>
      <c r="AV747">
        <v>1</v>
      </c>
      <c r="AW747">
        <v>20</v>
      </c>
      <c r="AX747">
        <v>1</v>
      </c>
      <c r="AY747">
        <v>30</v>
      </c>
      <c r="AZ747">
        <v>1</v>
      </c>
      <c r="BA747">
        <v>40</v>
      </c>
      <c r="BB747">
        <v>0.99</v>
      </c>
      <c r="BC747">
        <v>50</v>
      </c>
      <c r="BD747">
        <v>0.99</v>
      </c>
      <c r="BE747">
        <v>60</v>
      </c>
      <c r="BF747">
        <v>0.97</v>
      </c>
      <c r="BG747">
        <v>70</v>
      </c>
      <c r="BH747">
        <v>0.92</v>
      </c>
      <c r="BI747">
        <v>80</v>
      </c>
      <c r="BJ747">
        <v>0.76</v>
      </c>
      <c r="BK747">
        <v>90</v>
      </c>
      <c r="BL747">
        <v>0</v>
      </c>
    </row>
    <row r="748" spans="1:64">
      <c r="A748" s="6" t="s">
        <v>1466</v>
      </c>
      <c r="B748" t="s">
        <v>71</v>
      </c>
      <c r="C748" t="s">
        <v>1505</v>
      </c>
      <c r="D748" t="s">
        <v>1506</v>
      </c>
      <c r="E748" t="s">
        <v>1402</v>
      </c>
      <c r="F748">
        <v>2017</v>
      </c>
      <c r="H748">
        <v>305</v>
      </c>
      <c r="I748">
        <v>0</v>
      </c>
      <c r="J748">
        <v>1.6</v>
      </c>
      <c r="L748" t="s">
        <v>1341</v>
      </c>
      <c r="M748">
        <v>60</v>
      </c>
      <c r="N748">
        <v>2</v>
      </c>
      <c r="O748">
        <v>1000</v>
      </c>
      <c r="P748">
        <v>25</v>
      </c>
      <c r="Q748">
        <v>32.700000000000003</v>
      </c>
      <c r="R748">
        <v>9.33</v>
      </c>
      <c r="S748">
        <v>39.5</v>
      </c>
      <c r="T748">
        <v>9.9</v>
      </c>
      <c r="U748">
        <v>4.91</v>
      </c>
      <c r="V748">
        <v>-115</v>
      </c>
      <c r="W748">
        <v>-0.37</v>
      </c>
      <c r="X748">
        <v>1200</v>
      </c>
      <c r="Y748">
        <v>5.5</v>
      </c>
      <c r="Z748">
        <v>300</v>
      </c>
      <c r="AA748">
        <v>0.23699999999999999</v>
      </c>
      <c r="AB748">
        <v>0.97499999999999998</v>
      </c>
      <c r="AC748">
        <v>-4.0000000000000002E-4</v>
      </c>
      <c r="AD748">
        <v>0.2</v>
      </c>
      <c r="AF748">
        <v>-0.2</v>
      </c>
      <c r="AG748">
        <v>-1.3</v>
      </c>
      <c r="AH748">
        <v>-3.5</v>
      </c>
      <c r="AI748">
        <v>1500</v>
      </c>
      <c r="AJ748">
        <v>3</v>
      </c>
      <c r="AK748">
        <v>-0.7</v>
      </c>
      <c r="AL748">
        <v>11.6</v>
      </c>
      <c r="AM748">
        <v>1675</v>
      </c>
      <c r="AN748">
        <v>992</v>
      </c>
      <c r="AO748">
        <v>35</v>
      </c>
      <c r="AP748">
        <v>22.5</v>
      </c>
      <c r="AQ748">
        <v>1.6616</v>
      </c>
      <c r="AR748">
        <v>122.2</v>
      </c>
      <c r="AS748">
        <v>1.4663999999999999</v>
      </c>
      <c r="AU748">
        <v>10</v>
      </c>
      <c r="AV748">
        <v>1</v>
      </c>
      <c r="AW748">
        <v>20</v>
      </c>
      <c r="AX748">
        <v>1</v>
      </c>
      <c r="AY748">
        <v>30</v>
      </c>
      <c r="AZ748">
        <v>1</v>
      </c>
      <c r="BA748">
        <v>40</v>
      </c>
      <c r="BB748">
        <v>0.99</v>
      </c>
      <c r="BC748">
        <v>50</v>
      </c>
      <c r="BD748">
        <v>0.99</v>
      </c>
      <c r="BE748">
        <v>60</v>
      </c>
      <c r="BF748">
        <v>0.97</v>
      </c>
      <c r="BG748">
        <v>70</v>
      </c>
      <c r="BH748">
        <v>0.92</v>
      </c>
      <c r="BI748">
        <v>80</v>
      </c>
      <c r="BJ748">
        <v>0.76</v>
      </c>
      <c r="BK748">
        <v>90</v>
      </c>
      <c r="BL748">
        <v>0</v>
      </c>
    </row>
    <row r="749" spans="1:64">
      <c r="A749" s="6" t="s">
        <v>1466</v>
      </c>
      <c r="B749" t="s">
        <v>71</v>
      </c>
      <c r="C749" t="s">
        <v>1508</v>
      </c>
      <c r="D749" t="s">
        <v>1507</v>
      </c>
      <c r="E749" t="s">
        <v>1402</v>
      </c>
      <c r="F749">
        <v>2017</v>
      </c>
      <c r="H749">
        <v>305</v>
      </c>
      <c r="J749">
        <v>0</v>
      </c>
      <c r="L749" t="s">
        <v>15</v>
      </c>
      <c r="M749">
        <v>60</v>
      </c>
      <c r="N749">
        <v>2</v>
      </c>
      <c r="O749">
        <v>1000</v>
      </c>
      <c r="P749">
        <v>25</v>
      </c>
      <c r="Q749">
        <v>32.700000000000003</v>
      </c>
      <c r="R749">
        <v>9.33</v>
      </c>
      <c r="S749">
        <v>39.5</v>
      </c>
      <c r="T749">
        <v>9.9</v>
      </c>
      <c r="U749">
        <v>4.91</v>
      </c>
      <c r="V749">
        <v>-115</v>
      </c>
      <c r="W749">
        <v>-0.37</v>
      </c>
      <c r="X749">
        <v>1200</v>
      </c>
      <c r="Y749">
        <v>5.5</v>
      </c>
      <c r="Z749">
        <v>300</v>
      </c>
      <c r="AA749">
        <v>0.23699999999999999</v>
      </c>
      <c r="AI749">
        <v>1000</v>
      </c>
      <c r="AJ749">
        <v>3</v>
      </c>
      <c r="AK749">
        <v>-0.7</v>
      </c>
      <c r="AQ749">
        <v>1.6619999999999999</v>
      </c>
      <c r="AR749">
        <v>122.2</v>
      </c>
      <c r="AU749">
        <v>10</v>
      </c>
      <c r="AV749">
        <v>1</v>
      </c>
      <c r="AW749">
        <v>20</v>
      </c>
      <c r="AX749">
        <v>1</v>
      </c>
      <c r="AY749">
        <v>30</v>
      </c>
      <c r="AZ749">
        <v>1</v>
      </c>
      <c r="BA749">
        <v>40</v>
      </c>
      <c r="BB749">
        <v>0.99</v>
      </c>
      <c r="BC749">
        <v>50</v>
      </c>
      <c r="BD749">
        <v>0.99</v>
      </c>
      <c r="BE749">
        <v>60</v>
      </c>
      <c r="BF749">
        <v>0.97</v>
      </c>
      <c r="BG749">
        <v>70</v>
      </c>
      <c r="BH749">
        <v>0.92</v>
      </c>
      <c r="BI749">
        <v>80</v>
      </c>
      <c r="BJ749">
        <v>0.76</v>
      </c>
      <c r="BK749">
        <v>90</v>
      </c>
      <c r="BL749">
        <v>0</v>
      </c>
    </row>
    <row r="750" spans="1:64" ht="15" customHeight="1">
      <c r="A750" s="6" t="s">
        <v>1466</v>
      </c>
      <c r="B750" t="s">
        <v>71</v>
      </c>
      <c r="C750" t="s">
        <v>1510</v>
      </c>
      <c r="D750" t="s">
        <v>1509</v>
      </c>
      <c r="E750" t="s">
        <v>1402</v>
      </c>
      <c r="F750">
        <v>2017</v>
      </c>
      <c r="H750">
        <v>305</v>
      </c>
      <c r="J750">
        <v>0</v>
      </c>
      <c r="L750" t="s">
        <v>15</v>
      </c>
      <c r="M750">
        <v>60</v>
      </c>
      <c r="N750">
        <v>2</v>
      </c>
      <c r="O750">
        <v>1000</v>
      </c>
      <c r="P750">
        <v>25</v>
      </c>
      <c r="Q750">
        <v>32.700000000000003</v>
      </c>
      <c r="R750">
        <v>9.33</v>
      </c>
      <c r="S750">
        <v>39.5</v>
      </c>
      <c r="T750">
        <v>9.9</v>
      </c>
      <c r="U750">
        <v>4.91</v>
      </c>
      <c r="V750">
        <v>-115</v>
      </c>
      <c r="W750">
        <v>-0.37</v>
      </c>
      <c r="X750">
        <v>1200</v>
      </c>
      <c r="Y750">
        <v>5.5</v>
      </c>
      <c r="Z750">
        <v>300</v>
      </c>
      <c r="AA750">
        <v>0.23699999999999999</v>
      </c>
      <c r="AI750">
        <v>1500</v>
      </c>
      <c r="AJ750">
        <v>3</v>
      </c>
      <c r="AK750">
        <v>-0.7</v>
      </c>
      <c r="AQ750">
        <v>1.6619999999999999</v>
      </c>
      <c r="AR750">
        <v>122.2</v>
      </c>
      <c r="AU750">
        <v>10</v>
      </c>
      <c r="AV750">
        <v>1</v>
      </c>
      <c r="AW750">
        <v>20</v>
      </c>
      <c r="AX750">
        <v>1</v>
      </c>
      <c r="AY750">
        <v>30</v>
      </c>
      <c r="AZ750">
        <v>1</v>
      </c>
      <c r="BA750">
        <v>40</v>
      </c>
      <c r="BB750">
        <v>0.99</v>
      </c>
      <c r="BC750">
        <v>50</v>
      </c>
      <c r="BD750">
        <v>0.99</v>
      </c>
      <c r="BE750">
        <v>60</v>
      </c>
      <c r="BF750">
        <v>0.97</v>
      </c>
      <c r="BG750">
        <v>70</v>
      </c>
      <c r="BH750">
        <v>0.92</v>
      </c>
      <c r="BI750">
        <v>80</v>
      </c>
      <c r="BJ750">
        <v>0.76</v>
      </c>
      <c r="BK750">
        <v>90</v>
      </c>
      <c r="BL750">
        <v>0</v>
      </c>
    </row>
    <row r="751" spans="1:64" ht="15" customHeight="1">
      <c r="A751" s="6" t="s">
        <v>1637</v>
      </c>
      <c r="B751" t="s">
        <v>71</v>
      </c>
      <c r="C751" t="s">
        <v>1709</v>
      </c>
      <c r="D751" t="s">
        <v>1710</v>
      </c>
      <c r="E751" t="s">
        <v>1640</v>
      </c>
      <c r="F751">
        <v>2018</v>
      </c>
      <c r="H751">
        <v>305</v>
      </c>
      <c r="I751">
        <v>0</v>
      </c>
      <c r="J751">
        <v>1.6</v>
      </c>
      <c r="L751" t="s">
        <v>1370</v>
      </c>
      <c r="M751">
        <v>60</v>
      </c>
      <c r="N751">
        <v>2</v>
      </c>
      <c r="O751">
        <v>1000</v>
      </c>
      <c r="P751">
        <v>25</v>
      </c>
      <c r="Q751">
        <v>32.9</v>
      </c>
      <c r="R751">
        <v>9.2799999999999994</v>
      </c>
      <c r="S751">
        <v>39.5</v>
      </c>
      <c r="T751">
        <v>9.73</v>
      </c>
      <c r="U751">
        <v>4.87</v>
      </c>
      <c r="V751">
        <v>-115</v>
      </c>
      <c r="W751">
        <v>-0.37</v>
      </c>
      <c r="X751">
        <v>1400</v>
      </c>
      <c r="Y751">
        <v>5.5</v>
      </c>
      <c r="Z751">
        <v>700</v>
      </c>
      <c r="AA751">
        <v>0.21099999999999999</v>
      </c>
      <c r="AB751">
        <v>0.94899999999999995</v>
      </c>
      <c r="AC751">
        <v>-4.0000000000000002E-4</v>
      </c>
      <c r="AD751">
        <v>0.6</v>
      </c>
      <c r="AG751">
        <v>-1.4</v>
      </c>
      <c r="AH751">
        <v>-3.7</v>
      </c>
      <c r="AI751">
        <v>1500</v>
      </c>
      <c r="AJ751">
        <v>3</v>
      </c>
      <c r="AK751">
        <v>-0.7</v>
      </c>
      <c r="AL751">
        <v>11.04</v>
      </c>
      <c r="AM751">
        <v>1696</v>
      </c>
      <c r="AN751">
        <v>992</v>
      </c>
      <c r="AO751">
        <v>35</v>
      </c>
      <c r="AP751">
        <v>22.7</v>
      </c>
      <c r="AQ751">
        <v>1.6824319999999999</v>
      </c>
      <c r="AR751">
        <v>122.9</v>
      </c>
      <c r="AS751">
        <v>1.4748000000000001</v>
      </c>
      <c r="AU751">
        <v>10</v>
      </c>
      <c r="AV751">
        <v>1</v>
      </c>
      <c r="AW751">
        <v>20</v>
      </c>
      <c r="AX751">
        <v>1</v>
      </c>
      <c r="AY751">
        <v>30</v>
      </c>
      <c r="AZ751">
        <v>1</v>
      </c>
      <c r="BA751">
        <v>40</v>
      </c>
      <c r="BB751">
        <v>0.99</v>
      </c>
      <c r="BC751">
        <v>50</v>
      </c>
      <c r="BD751">
        <v>0.99</v>
      </c>
      <c r="BE751">
        <v>60</v>
      </c>
      <c r="BF751">
        <v>0.97</v>
      </c>
      <c r="BG751">
        <v>70</v>
      </c>
      <c r="BH751">
        <v>0.92</v>
      </c>
      <c r="BI751">
        <v>80</v>
      </c>
      <c r="BJ751">
        <v>0.76</v>
      </c>
      <c r="BK751">
        <v>90</v>
      </c>
      <c r="BL751">
        <v>0</v>
      </c>
    </row>
    <row r="752" spans="1:64">
      <c r="A752" s="6" t="s">
        <v>1637</v>
      </c>
      <c r="B752" t="s">
        <v>71</v>
      </c>
      <c r="C752" t="s">
        <v>1711</v>
      </c>
      <c r="D752" t="s">
        <v>1712</v>
      </c>
      <c r="E752" t="s">
        <v>1640</v>
      </c>
      <c r="F752">
        <v>2018</v>
      </c>
      <c r="H752">
        <v>305</v>
      </c>
      <c r="I752">
        <v>0</v>
      </c>
      <c r="J752">
        <v>1.6</v>
      </c>
      <c r="L752" t="s">
        <v>1370</v>
      </c>
      <c r="M752">
        <v>60</v>
      </c>
      <c r="N752">
        <v>2</v>
      </c>
      <c r="O752">
        <v>1000</v>
      </c>
      <c r="P752">
        <v>25</v>
      </c>
      <c r="Q752">
        <v>32.9</v>
      </c>
      <c r="R752">
        <v>9.2799999999999994</v>
      </c>
      <c r="S752">
        <v>39.5</v>
      </c>
      <c r="T752">
        <v>9.73</v>
      </c>
      <c r="U752">
        <v>4.79</v>
      </c>
      <c r="V752">
        <v>-115</v>
      </c>
      <c r="W752">
        <v>-0.37</v>
      </c>
      <c r="X752">
        <v>1400</v>
      </c>
      <c r="Y752">
        <v>5.5</v>
      </c>
      <c r="Z752">
        <v>700</v>
      </c>
      <c r="AA752">
        <v>0.21099999999999999</v>
      </c>
      <c r="AB752">
        <v>0.94899999999999995</v>
      </c>
      <c r="AC752">
        <v>-4.0000000000000002E-4</v>
      </c>
      <c r="AD752">
        <v>0.6</v>
      </c>
      <c r="AG752">
        <v>-1.4</v>
      </c>
      <c r="AH752">
        <v>-3.7</v>
      </c>
      <c r="AI752">
        <v>1000</v>
      </c>
      <c r="AJ752">
        <v>3</v>
      </c>
      <c r="AK752">
        <v>-0.7</v>
      </c>
      <c r="AL752">
        <v>11.04</v>
      </c>
      <c r="AM752">
        <v>1696</v>
      </c>
      <c r="AN752">
        <v>992</v>
      </c>
      <c r="AO752">
        <v>35</v>
      </c>
      <c r="AP752">
        <v>22.7</v>
      </c>
      <c r="AQ752">
        <v>1.6824319999999999</v>
      </c>
      <c r="AR752">
        <v>122.9</v>
      </c>
      <c r="AS752">
        <v>1.4748000000000001</v>
      </c>
      <c r="AU752">
        <v>10</v>
      </c>
      <c r="AV752">
        <v>1</v>
      </c>
      <c r="AW752">
        <v>20</v>
      </c>
      <c r="AX752">
        <v>1</v>
      </c>
      <c r="AY752">
        <v>30</v>
      </c>
      <c r="AZ752">
        <v>1</v>
      </c>
      <c r="BA752">
        <v>40</v>
      </c>
      <c r="BB752">
        <v>0.99</v>
      </c>
      <c r="BC752">
        <v>50</v>
      </c>
      <c r="BD752">
        <v>0.99</v>
      </c>
      <c r="BE752">
        <v>60</v>
      </c>
      <c r="BF752">
        <v>0.97</v>
      </c>
      <c r="BG752">
        <v>70</v>
      </c>
      <c r="BH752">
        <v>0.92</v>
      </c>
      <c r="BI752">
        <v>80</v>
      </c>
      <c r="BJ752">
        <v>0.76</v>
      </c>
      <c r="BK752">
        <v>90</v>
      </c>
      <c r="BL752">
        <v>0</v>
      </c>
    </row>
    <row r="753" spans="1:64">
      <c r="A753" s="6" t="s">
        <v>1637</v>
      </c>
      <c r="B753" t="s">
        <v>71</v>
      </c>
      <c r="C753" t="s">
        <v>1713</v>
      </c>
      <c r="D753" t="s">
        <v>1714</v>
      </c>
      <c r="E753" t="s">
        <v>1640</v>
      </c>
      <c r="F753">
        <v>2018</v>
      </c>
      <c r="H753">
        <v>305</v>
      </c>
      <c r="I753">
        <v>0</v>
      </c>
      <c r="J753">
        <v>1.6</v>
      </c>
      <c r="L753" t="s">
        <v>1370</v>
      </c>
      <c r="M753">
        <v>60</v>
      </c>
      <c r="N753">
        <v>2</v>
      </c>
      <c r="O753">
        <v>1000</v>
      </c>
      <c r="P753">
        <v>25</v>
      </c>
      <c r="Q753">
        <v>32.9</v>
      </c>
      <c r="R753">
        <v>9.2799999999999994</v>
      </c>
      <c r="S753">
        <v>39.5</v>
      </c>
      <c r="T753">
        <v>9.73</v>
      </c>
      <c r="U753">
        <v>4.87</v>
      </c>
      <c r="V753">
        <v>-115</v>
      </c>
      <c r="W753">
        <v>-0.37</v>
      </c>
      <c r="X753">
        <v>1400</v>
      </c>
      <c r="Y753">
        <v>5.5</v>
      </c>
      <c r="Z753">
        <v>700</v>
      </c>
      <c r="AA753">
        <v>0.21099999999999999</v>
      </c>
      <c r="AB753">
        <v>0.94899999999999995</v>
      </c>
      <c r="AC753">
        <v>-4.0000000000000002E-4</v>
      </c>
      <c r="AD753">
        <v>0.6</v>
      </c>
      <c r="AG753">
        <v>-1.4</v>
      </c>
      <c r="AH753">
        <v>-3.7</v>
      </c>
      <c r="AI753">
        <v>1500</v>
      </c>
      <c r="AJ753">
        <v>3</v>
      </c>
      <c r="AK753">
        <v>-0.7</v>
      </c>
      <c r="AL753">
        <v>11.04</v>
      </c>
      <c r="AM753">
        <v>1708</v>
      </c>
      <c r="AN753">
        <v>992</v>
      </c>
      <c r="AO753">
        <v>35</v>
      </c>
      <c r="AP753">
        <v>22.9</v>
      </c>
      <c r="AQ753">
        <v>1.6943359999999998</v>
      </c>
      <c r="AR753">
        <v>122.9</v>
      </c>
      <c r="AS753">
        <v>1.4748000000000001</v>
      </c>
      <c r="AU753">
        <v>10</v>
      </c>
      <c r="AV753">
        <v>1</v>
      </c>
      <c r="AW753">
        <v>20</v>
      </c>
      <c r="AX753">
        <v>1</v>
      </c>
      <c r="AY753">
        <v>30</v>
      </c>
      <c r="AZ753">
        <v>1</v>
      </c>
      <c r="BA753">
        <v>40</v>
      </c>
      <c r="BB753">
        <v>0.99</v>
      </c>
      <c r="BC753">
        <v>50</v>
      </c>
      <c r="BD753">
        <v>0.99</v>
      </c>
      <c r="BE753">
        <v>60</v>
      </c>
      <c r="BF753">
        <v>0.97</v>
      </c>
      <c r="BG753">
        <v>70</v>
      </c>
      <c r="BH753">
        <v>0.92</v>
      </c>
      <c r="BI753">
        <v>80</v>
      </c>
      <c r="BJ753">
        <v>0.76</v>
      </c>
      <c r="BK753">
        <v>90</v>
      </c>
      <c r="BL753">
        <v>0</v>
      </c>
    </row>
    <row r="754" spans="1:64" ht="15" customHeight="1">
      <c r="A754" s="6" t="s">
        <v>1637</v>
      </c>
      <c r="B754" t="s">
        <v>71</v>
      </c>
      <c r="C754" t="s">
        <v>1715</v>
      </c>
      <c r="D754" t="s">
        <v>1716</v>
      </c>
      <c r="E754" t="s">
        <v>1640</v>
      </c>
      <c r="F754">
        <v>2018</v>
      </c>
      <c r="H754">
        <v>305</v>
      </c>
      <c r="I754">
        <v>0</v>
      </c>
      <c r="J754">
        <v>1.6</v>
      </c>
      <c r="L754" t="s">
        <v>1370</v>
      </c>
      <c r="M754">
        <v>60</v>
      </c>
      <c r="N754">
        <v>2</v>
      </c>
      <c r="O754">
        <v>1000</v>
      </c>
      <c r="P754">
        <v>25</v>
      </c>
      <c r="Q754">
        <v>32.9</v>
      </c>
      <c r="R754">
        <v>9.2799999999999994</v>
      </c>
      <c r="S754">
        <v>39.5</v>
      </c>
      <c r="T754">
        <v>9.73</v>
      </c>
      <c r="U754">
        <v>4.87</v>
      </c>
      <c r="V754">
        <v>-115</v>
      </c>
      <c r="W754">
        <v>-0.37</v>
      </c>
      <c r="X754">
        <v>1400</v>
      </c>
      <c r="Y754">
        <v>5.5</v>
      </c>
      <c r="Z754">
        <v>700</v>
      </c>
      <c r="AA754">
        <v>0.21099999999999999</v>
      </c>
      <c r="AB754">
        <v>0.94899999999999995</v>
      </c>
      <c r="AC754">
        <v>-4.0000000000000002E-4</v>
      </c>
      <c r="AD754">
        <v>0.6</v>
      </c>
      <c r="AG754">
        <v>-1.4</v>
      </c>
      <c r="AH754">
        <v>-3.7</v>
      </c>
      <c r="AI754">
        <v>1500</v>
      </c>
      <c r="AJ754">
        <v>3</v>
      </c>
      <c r="AK754">
        <v>-0.7</v>
      </c>
      <c r="AL754">
        <v>11.04</v>
      </c>
      <c r="AM754">
        <v>1690</v>
      </c>
      <c r="AN754">
        <v>992</v>
      </c>
      <c r="AO754">
        <v>6</v>
      </c>
      <c r="AP754">
        <v>24.3</v>
      </c>
      <c r="AQ754">
        <v>1.67648</v>
      </c>
      <c r="AR754">
        <v>122.9</v>
      </c>
      <c r="AS754">
        <v>1.4748000000000001</v>
      </c>
      <c r="AU754">
        <v>10</v>
      </c>
      <c r="AV754">
        <v>1</v>
      </c>
      <c r="AW754">
        <v>20</v>
      </c>
      <c r="AX754">
        <v>1</v>
      </c>
      <c r="AY754">
        <v>30</v>
      </c>
      <c r="AZ754">
        <v>1</v>
      </c>
      <c r="BA754">
        <v>40</v>
      </c>
      <c r="BB754">
        <v>0.99</v>
      </c>
      <c r="BC754">
        <v>50</v>
      </c>
      <c r="BD754">
        <v>0.99</v>
      </c>
      <c r="BE754">
        <v>60</v>
      </c>
      <c r="BF754">
        <v>0.97</v>
      </c>
      <c r="BG754">
        <v>70</v>
      </c>
      <c r="BH754">
        <v>0.92</v>
      </c>
      <c r="BI754">
        <v>80</v>
      </c>
      <c r="BJ754">
        <v>0.76</v>
      </c>
      <c r="BK754">
        <v>90</v>
      </c>
      <c r="BL754">
        <v>0</v>
      </c>
    </row>
    <row r="755" spans="1:64" ht="15" customHeight="1">
      <c r="A755" s="6" t="s">
        <v>1637</v>
      </c>
      <c r="B755" t="s">
        <v>71</v>
      </c>
      <c r="C755" t="s">
        <v>1717</v>
      </c>
      <c r="D755" t="s">
        <v>1718</v>
      </c>
      <c r="E755" t="s">
        <v>1640</v>
      </c>
      <c r="F755">
        <v>2018</v>
      </c>
      <c r="H755">
        <v>310</v>
      </c>
      <c r="I755">
        <v>0</v>
      </c>
      <c r="J755">
        <v>1.6</v>
      </c>
      <c r="L755" t="s">
        <v>1341</v>
      </c>
      <c r="M755">
        <v>60</v>
      </c>
      <c r="N755">
        <v>2</v>
      </c>
      <c r="O755">
        <v>1000</v>
      </c>
      <c r="P755">
        <v>25</v>
      </c>
      <c r="Q755">
        <v>32.9</v>
      </c>
      <c r="R755">
        <v>9.43</v>
      </c>
      <c r="S755">
        <v>39.700000000000003</v>
      </c>
      <c r="T755">
        <v>9.98</v>
      </c>
      <c r="U755">
        <v>4.99</v>
      </c>
      <c r="V755">
        <v>-115</v>
      </c>
      <c r="W755">
        <v>-0.37</v>
      </c>
      <c r="X755">
        <v>1200</v>
      </c>
      <c r="Y755">
        <v>5.5</v>
      </c>
      <c r="Z755">
        <v>300</v>
      </c>
      <c r="AA755">
        <v>0.23499999999999999</v>
      </c>
      <c r="AB755">
        <v>0.95699999999999996</v>
      </c>
      <c r="AC755">
        <v>-4.0000000000000002E-4</v>
      </c>
      <c r="AD755">
        <v>0.2</v>
      </c>
      <c r="AF755">
        <v>-0.2</v>
      </c>
      <c r="AG755">
        <v>-1.3</v>
      </c>
      <c r="AH755">
        <v>-3.5</v>
      </c>
      <c r="AI755">
        <v>1500</v>
      </c>
      <c r="AJ755">
        <v>3</v>
      </c>
      <c r="AK755">
        <v>-0.7</v>
      </c>
      <c r="AL755">
        <v>11.6</v>
      </c>
      <c r="AM755">
        <v>1696</v>
      </c>
      <c r="AN755">
        <v>992</v>
      </c>
      <c r="AO755">
        <v>35</v>
      </c>
      <c r="AP755">
        <v>22.7</v>
      </c>
      <c r="AQ755">
        <v>1.6824319999999999</v>
      </c>
      <c r="AR755">
        <v>122.2</v>
      </c>
      <c r="AS755">
        <v>1.4663999999999999</v>
      </c>
      <c r="AU755">
        <v>10</v>
      </c>
      <c r="AV755">
        <v>1</v>
      </c>
      <c r="AW755">
        <v>20</v>
      </c>
      <c r="AX755">
        <v>1</v>
      </c>
      <c r="AY755">
        <v>30</v>
      </c>
      <c r="AZ755">
        <v>1</v>
      </c>
      <c r="BA755">
        <v>40</v>
      </c>
      <c r="BB755">
        <v>0.99</v>
      </c>
      <c r="BC755">
        <v>50</v>
      </c>
      <c r="BD755">
        <v>0.99</v>
      </c>
      <c r="BE755">
        <v>60</v>
      </c>
      <c r="BF755">
        <v>0.97</v>
      </c>
      <c r="BG755">
        <v>70</v>
      </c>
      <c r="BH755">
        <v>0.92</v>
      </c>
      <c r="BI755">
        <v>80</v>
      </c>
      <c r="BJ755">
        <v>0.76</v>
      </c>
      <c r="BK755">
        <v>90</v>
      </c>
      <c r="BL755">
        <v>0</v>
      </c>
    </row>
    <row r="756" spans="1:64">
      <c r="A756" s="6" t="s">
        <v>1637</v>
      </c>
      <c r="B756" t="s">
        <v>71</v>
      </c>
      <c r="C756" t="s">
        <v>1719</v>
      </c>
      <c r="D756" t="s">
        <v>1720</v>
      </c>
      <c r="E756" t="s">
        <v>1640</v>
      </c>
      <c r="F756">
        <v>2018</v>
      </c>
      <c r="H756">
        <v>310</v>
      </c>
      <c r="I756">
        <v>0</v>
      </c>
      <c r="J756">
        <v>1.6</v>
      </c>
      <c r="L756" t="s">
        <v>1341</v>
      </c>
      <c r="M756">
        <v>60</v>
      </c>
      <c r="N756">
        <v>2</v>
      </c>
      <c r="O756">
        <v>1000</v>
      </c>
      <c r="P756">
        <v>25</v>
      </c>
      <c r="Q756">
        <v>32.9</v>
      </c>
      <c r="R756">
        <v>9.43</v>
      </c>
      <c r="S756">
        <v>39.700000000000003</v>
      </c>
      <c r="T756">
        <v>9.98</v>
      </c>
      <c r="U756">
        <v>4.99</v>
      </c>
      <c r="V756">
        <v>-115</v>
      </c>
      <c r="W756">
        <v>-0.37</v>
      </c>
      <c r="X756">
        <v>1200</v>
      </c>
      <c r="Y756">
        <v>5.5</v>
      </c>
      <c r="Z756">
        <v>300</v>
      </c>
      <c r="AA756">
        <v>0.23499999999999999</v>
      </c>
      <c r="AB756">
        <v>0.95699999999999996</v>
      </c>
      <c r="AC756">
        <v>-4.0000000000000002E-4</v>
      </c>
      <c r="AD756">
        <v>0.2</v>
      </c>
      <c r="AF756">
        <v>-0.2</v>
      </c>
      <c r="AG756">
        <v>-1.3</v>
      </c>
      <c r="AH756">
        <v>-3.5</v>
      </c>
      <c r="AI756">
        <v>1000</v>
      </c>
      <c r="AJ756">
        <v>3</v>
      </c>
      <c r="AK756">
        <v>-0.7</v>
      </c>
      <c r="AL756">
        <v>11.6</v>
      </c>
      <c r="AM756">
        <v>1696</v>
      </c>
      <c r="AN756">
        <v>992</v>
      </c>
      <c r="AO756">
        <v>35</v>
      </c>
      <c r="AP756">
        <v>22.7</v>
      </c>
      <c r="AQ756">
        <v>1.6824319999999999</v>
      </c>
      <c r="AR756">
        <v>122.2</v>
      </c>
      <c r="AS756">
        <v>1.4663999999999999</v>
      </c>
      <c r="AU756">
        <v>10</v>
      </c>
      <c r="AV756">
        <v>1</v>
      </c>
      <c r="AW756">
        <v>20</v>
      </c>
      <c r="AX756">
        <v>1</v>
      </c>
      <c r="AY756">
        <v>30</v>
      </c>
      <c r="AZ756">
        <v>1</v>
      </c>
      <c r="BA756">
        <v>40</v>
      </c>
      <c r="BB756">
        <v>0.99</v>
      </c>
      <c r="BC756">
        <v>50</v>
      </c>
      <c r="BD756">
        <v>0.99</v>
      </c>
      <c r="BE756">
        <v>60</v>
      </c>
      <c r="BF756">
        <v>0.97</v>
      </c>
      <c r="BG756">
        <v>70</v>
      </c>
      <c r="BH756">
        <v>0.92</v>
      </c>
      <c r="BI756">
        <v>80</v>
      </c>
      <c r="BJ756">
        <v>0.76</v>
      </c>
      <c r="BK756">
        <v>90</v>
      </c>
      <c r="BL756">
        <v>0</v>
      </c>
    </row>
    <row r="757" spans="1:64" ht="15" customHeight="1">
      <c r="A757" s="6" t="s">
        <v>1637</v>
      </c>
      <c r="B757" t="s">
        <v>71</v>
      </c>
      <c r="C757" t="s">
        <v>1721</v>
      </c>
      <c r="D757" t="s">
        <v>1722</v>
      </c>
      <c r="E757" t="s">
        <v>1640</v>
      </c>
      <c r="F757">
        <v>2018</v>
      </c>
      <c r="H757">
        <v>310</v>
      </c>
      <c r="I757">
        <v>0</v>
      </c>
      <c r="J757">
        <v>1.6</v>
      </c>
      <c r="L757" t="s">
        <v>1341</v>
      </c>
      <c r="M757">
        <v>60</v>
      </c>
      <c r="N757">
        <v>2</v>
      </c>
      <c r="O757">
        <v>1000</v>
      </c>
      <c r="P757">
        <v>25</v>
      </c>
      <c r="Q757">
        <v>32.9</v>
      </c>
      <c r="R757">
        <v>9.43</v>
      </c>
      <c r="S757">
        <v>39.700000000000003</v>
      </c>
      <c r="T757">
        <v>9.98</v>
      </c>
      <c r="U757">
        <v>4.99</v>
      </c>
      <c r="V757">
        <v>-115</v>
      </c>
      <c r="W757">
        <v>-0.37</v>
      </c>
      <c r="X757">
        <v>1200</v>
      </c>
      <c r="Y757">
        <v>5.5</v>
      </c>
      <c r="Z757">
        <v>300</v>
      </c>
      <c r="AA757">
        <v>0.23499999999999999</v>
      </c>
      <c r="AB757">
        <v>0.95699999999999996</v>
      </c>
      <c r="AC757">
        <v>-4.0000000000000002E-4</v>
      </c>
      <c r="AD757">
        <v>0.2</v>
      </c>
      <c r="AF757">
        <v>-0.2</v>
      </c>
      <c r="AG757">
        <v>-1.3</v>
      </c>
      <c r="AH757">
        <v>-3.5</v>
      </c>
      <c r="AI757">
        <v>1500</v>
      </c>
      <c r="AJ757">
        <v>3</v>
      </c>
      <c r="AK757">
        <v>-0.7</v>
      </c>
      <c r="AL757">
        <v>11.6</v>
      </c>
      <c r="AM757">
        <v>1708</v>
      </c>
      <c r="AN757">
        <v>992</v>
      </c>
      <c r="AO757">
        <v>35</v>
      </c>
      <c r="AP757">
        <v>22.9</v>
      </c>
      <c r="AQ757">
        <v>1.6943359999999998</v>
      </c>
      <c r="AR757">
        <v>122.2</v>
      </c>
      <c r="AS757">
        <v>1.4663999999999999</v>
      </c>
      <c r="AU757">
        <v>10</v>
      </c>
      <c r="AV757">
        <v>1</v>
      </c>
      <c r="AW757">
        <v>20</v>
      </c>
      <c r="AX757">
        <v>1</v>
      </c>
      <c r="AY757">
        <v>30</v>
      </c>
      <c r="AZ757">
        <v>1</v>
      </c>
      <c r="BA757">
        <v>40</v>
      </c>
      <c r="BB757">
        <v>0.99</v>
      </c>
      <c r="BC757">
        <v>50</v>
      </c>
      <c r="BD757">
        <v>0.99</v>
      </c>
      <c r="BE757">
        <v>60</v>
      </c>
      <c r="BF757">
        <v>0.97</v>
      </c>
      <c r="BG757">
        <v>70</v>
      </c>
      <c r="BH757">
        <v>0.92</v>
      </c>
      <c r="BI757">
        <v>80</v>
      </c>
      <c r="BJ757">
        <v>0.76</v>
      </c>
      <c r="BK757">
        <v>90</v>
      </c>
      <c r="BL757">
        <v>0</v>
      </c>
    </row>
    <row r="758" spans="1:64">
      <c r="A758" s="6" t="s">
        <v>1637</v>
      </c>
      <c r="B758" t="s">
        <v>71</v>
      </c>
      <c r="C758" t="s">
        <v>1723</v>
      </c>
      <c r="D758" t="s">
        <v>1724</v>
      </c>
      <c r="E758" t="s">
        <v>1640</v>
      </c>
      <c r="F758">
        <v>2018</v>
      </c>
      <c r="H758">
        <v>310</v>
      </c>
      <c r="I758">
        <v>0</v>
      </c>
      <c r="J758">
        <v>1.6</v>
      </c>
      <c r="L758" t="s">
        <v>1341</v>
      </c>
      <c r="M758">
        <v>60</v>
      </c>
      <c r="N758">
        <v>2</v>
      </c>
      <c r="O758">
        <v>1000</v>
      </c>
      <c r="P758">
        <v>25</v>
      </c>
      <c r="Q758">
        <v>32.9</v>
      </c>
      <c r="R758">
        <v>9.43</v>
      </c>
      <c r="S758">
        <v>39.700000000000003</v>
      </c>
      <c r="T758">
        <v>9.98</v>
      </c>
      <c r="U758">
        <v>4.99</v>
      </c>
      <c r="V758">
        <v>-115</v>
      </c>
      <c r="W758">
        <v>-0.37</v>
      </c>
      <c r="X758">
        <v>1200</v>
      </c>
      <c r="Y758">
        <v>5.5</v>
      </c>
      <c r="Z758">
        <v>300</v>
      </c>
      <c r="AA758">
        <v>0.23499999999999999</v>
      </c>
      <c r="AB758">
        <v>0.95699999999999996</v>
      </c>
      <c r="AC758">
        <v>-4.0000000000000002E-4</v>
      </c>
      <c r="AD758">
        <v>0.2</v>
      </c>
      <c r="AF758">
        <v>-0.2</v>
      </c>
      <c r="AG758">
        <v>-1.3</v>
      </c>
      <c r="AH758">
        <v>-3.5</v>
      </c>
      <c r="AI758">
        <v>1500</v>
      </c>
      <c r="AJ758">
        <v>3</v>
      </c>
      <c r="AK758">
        <v>-0.7</v>
      </c>
      <c r="AL758">
        <v>11.6</v>
      </c>
      <c r="AM758">
        <v>1690</v>
      </c>
      <c r="AN758">
        <v>992</v>
      </c>
      <c r="AO758">
        <v>6</v>
      </c>
      <c r="AP758">
        <v>24.3</v>
      </c>
      <c r="AQ758">
        <v>1.67648</v>
      </c>
      <c r="AR758">
        <v>122.2</v>
      </c>
      <c r="AS758">
        <v>1.4663999999999999</v>
      </c>
      <c r="AU758">
        <v>10</v>
      </c>
      <c r="AV758">
        <v>1</v>
      </c>
      <c r="AW758">
        <v>20</v>
      </c>
      <c r="AX758">
        <v>1</v>
      </c>
      <c r="AY758">
        <v>30</v>
      </c>
      <c r="AZ758">
        <v>1</v>
      </c>
      <c r="BA758">
        <v>40</v>
      </c>
      <c r="BB758">
        <v>0.99</v>
      </c>
      <c r="BC758">
        <v>50</v>
      </c>
      <c r="BD758">
        <v>0.99</v>
      </c>
      <c r="BE758">
        <v>60</v>
      </c>
      <c r="BF758">
        <v>0.97</v>
      </c>
      <c r="BG758">
        <v>70</v>
      </c>
      <c r="BH758">
        <v>0.92</v>
      </c>
      <c r="BI758">
        <v>80</v>
      </c>
      <c r="BJ758">
        <v>0.76</v>
      </c>
      <c r="BK758">
        <v>90</v>
      </c>
      <c r="BL758">
        <v>0</v>
      </c>
    </row>
    <row r="759" spans="1:64" ht="15" customHeight="1">
      <c r="A759" s="6" t="s">
        <v>1403</v>
      </c>
      <c r="B759" t="s">
        <v>71</v>
      </c>
      <c r="C759" t="s">
        <v>1384</v>
      </c>
      <c r="D759" t="s">
        <v>1413</v>
      </c>
      <c r="E759" t="s">
        <v>1402</v>
      </c>
      <c r="F759">
        <v>2017</v>
      </c>
      <c r="H759">
        <v>310</v>
      </c>
      <c r="J759">
        <v>0</v>
      </c>
      <c r="L759" t="s">
        <v>15</v>
      </c>
      <c r="M759">
        <v>60</v>
      </c>
      <c r="N759">
        <v>2</v>
      </c>
      <c r="O759">
        <v>1000</v>
      </c>
      <c r="P759">
        <v>25</v>
      </c>
      <c r="Q759">
        <v>32.9</v>
      </c>
      <c r="R759">
        <v>9.43</v>
      </c>
      <c r="S759">
        <v>39.700000000000003</v>
      </c>
      <c r="T759">
        <v>9.98</v>
      </c>
      <c r="U759">
        <v>4.99</v>
      </c>
      <c r="V759">
        <v>-115</v>
      </c>
      <c r="W759">
        <v>-0.37</v>
      </c>
      <c r="X759">
        <v>1200</v>
      </c>
      <c r="Y759">
        <v>5.5</v>
      </c>
      <c r="Z759">
        <v>300</v>
      </c>
      <c r="AA759">
        <v>0.23100000000000001</v>
      </c>
      <c r="AI759">
        <v>1500</v>
      </c>
      <c r="AJ759">
        <v>3</v>
      </c>
      <c r="AK759">
        <v>-0.7</v>
      </c>
      <c r="AQ759">
        <v>1.6619999999999999</v>
      </c>
      <c r="AR759">
        <v>122.2</v>
      </c>
      <c r="AU759">
        <v>10</v>
      </c>
      <c r="AV759">
        <v>1</v>
      </c>
      <c r="AW759">
        <v>20</v>
      </c>
      <c r="AX759">
        <v>1</v>
      </c>
      <c r="AY759">
        <v>30</v>
      </c>
      <c r="AZ759">
        <v>1</v>
      </c>
      <c r="BA759">
        <v>40</v>
      </c>
      <c r="BB759">
        <v>0.99</v>
      </c>
      <c r="BC759">
        <v>50</v>
      </c>
      <c r="BD759">
        <v>0.99</v>
      </c>
      <c r="BE759">
        <v>60</v>
      </c>
      <c r="BF759">
        <v>0.97</v>
      </c>
      <c r="BG759">
        <v>70</v>
      </c>
      <c r="BH759">
        <v>0.92</v>
      </c>
      <c r="BI759">
        <v>80</v>
      </c>
      <c r="BJ759">
        <v>0.76</v>
      </c>
      <c r="BK759">
        <v>90</v>
      </c>
      <c r="BL759">
        <v>0</v>
      </c>
    </row>
    <row r="760" spans="1:64" ht="15" customHeight="1">
      <c r="A760" s="6" t="s">
        <v>1403</v>
      </c>
      <c r="B760" t="s">
        <v>71</v>
      </c>
      <c r="C760" t="s">
        <v>1415</v>
      </c>
      <c r="D760" t="s">
        <v>1414</v>
      </c>
      <c r="E760" t="s">
        <v>1402</v>
      </c>
      <c r="F760">
        <v>2017</v>
      </c>
      <c r="H760">
        <v>310</v>
      </c>
      <c r="J760">
        <v>0</v>
      </c>
      <c r="L760" t="s">
        <v>15</v>
      </c>
      <c r="M760">
        <v>60</v>
      </c>
      <c r="N760">
        <v>2</v>
      </c>
      <c r="O760">
        <v>1000</v>
      </c>
      <c r="P760">
        <v>25</v>
      </c>
      <c r="Q760">
        <v>32.9</v>
      </c>
      <c r="R760">
        <v>9.43</v>
      </c>
      <c r="S760">
        <v>39.700000000000003</v>
      </c>
      <c r="T760">
        <v>9.98</v>
      </c>
      <c r="U760">
        <v>4.99</v>
      </c>
      <c r="V760">
        <v>-115</v>
      </c>
      <c r="W760">
        <v>-0.37</v>
      </c>
      <c r="X760">
        <v>1200</v>
      </c>
      <c r="Y760">
        <v>5.5</v>
      </c>
      <c r="Z760">
        <v>300</v>
      </c>
      <c r="AA760">
        <v>0.23100000000000001</v>
      </c>
      <c r="AI760">
        <v>1000</v>
      </c>
      <c r="AJ760">
        <v>3</v>
      </c>
      <c r="AK760">
        <v>-0.7</v>
      </c>
      <c r="AQ760">
        <v>1.6619999999999999</v>
      </c>
      <c r="AR760">
        <v>122.2</v>
      </c>
      <c r="AU760">
        <v>10</v>
      </c>
      <c r="AV760">
        <v>1</v>
      </c>
      <c r="AW760">
        <v>20</v>
      </c>
      <c r="AX760">
        <v>1</v>
      </c>
      <c r="AY760">
        <v>30</v>
      </c>
      <c r="AZ760">
        <v>1</v>
      </c>
      <c r="BA760">
        <v>40</v>
      </c>
      <c r="BB760">
        <v>0.99</v>
      </c>
      <c r="BC760">
        <v>50</v>
      </c>
      <c r="BD760">
        <v>0.99</v>
      </c>
      <c r="BE760">
        <v>60</v>
      </c>
      <c r="BF760">
        <v>0.97</v>
      </c>
      <c r="BG760">
        <v>70</v>
      </c>
      <c r="BH760">
        <v>0.92</v>
      </c>
      <c r="BI760">
        <v>80</v>
      </c>
      <c r="BJ760">
        <v>0.76</v>
      </c>
      <c r="BK760">
        <v>90</v>
      </c>
      <c r="BL760">
        <v>0</v>
      </c>
    </row>
    <row r="761" spans="1:64" ht="15" customHeight="1">
      <c r="A761" s="6" t="s">
        <v>1466</v>
      </c>
      <c r="B761" t="s">
        <v>71</v>
      </c>
      <c r="C761" t="s">
        <v>1511</v>
      </c>
      <c r="D761" t="s">
        <v>1512</v>
      </c>
      <c r="E761" t="s">
        <v>1402</v>
      </c>
      <c r="F761">
        <v>2017</v>
      </c>
      <c r="H761">
        <v>310</v>
      </c>
      <c r="I761">
        <v>0</v>
      </c>
      <c r="J761">
        <v>1.6</v>
      </c>
      <c r="L761" t="s">
        <v>1341</v>
      </c>
      <c r="M761">
        <v>60</v>
      </c>
      <c r="N761">
        <v>2</v>
      </c>
      <c r="O761">
        <v>1000</v>
      </c>
      <c r="P761">
        <v>25</v>
      </c>
      <c r="Q761">
        <v>32.9</v>
      </c>
      <c r="R761">
        <v>9.43</v>
      </c>
      <c r="S761">
        <v>39.700000000000003</v>
      </c>
      <c r="T761">
        <v>9.98</v>
      </c>
      <c r="U761">
        <v>4.99</v>
      </c>
      <c r="V761">
        <v>-115</v>
      </c>
      <c r="W761">
        <v>-0.37</v>
      </c>
      <c r="X761">
        <v>1200</v>
      </c>
      <c r="Y761">
        <v>5.5</v>
      </c>
      <c r="Z761">
        <v>300</v>
      </c>
      <c r="AA761">
        <v>0.23499999999999999</v>
      </c>
      <c r="AB761">
        <v>0.95699999999999996</v>
      </c>
      <c r="AC761">
        <v>-4.0000000000000002E-4</v>
      </c>
      <c r="AD761">
        <v>0.2</v>
      </c>
      <c r="AF761">
        <v>-0.2</v>
      </c>
      <c r="AG761">
        <v>-1.3</v>
      </c>
      <c r="AH761">
        <v>-3.5</v>
      </c>
      <c r="AI761">
        <v>1500</v>
      </c>
      <c r="AJ761">
        <v>3</v>
      </c>
      <c r="AK761">
        <v>-0.7</v>
      </c>
      <c r="AL761">
        <v>11.6</v>
      </c>
      <c r="AM761">
        <v>1675</v>
      </c>
      <c r="AN761">
        <v>992</v>
      </c>
      <c r="AO761">
        <v>35</v>
      </c>
      <c r="AP761">
        <v>22.5</v>
      </c>
      <c r="AQ761">
        <v>1.6616</v>
      </c>
      <c r="AR761">
        <v>122.2</v>
      </c>
      <c r="AS761">
        <v>1.4663999999999999</v>
      </c>
      <c r="AU761">
        <v>10</v>
      </c>
      <c r="AV761">
        <v>1</v>
      </c>
      <c r="AW761">
        <v>20</v>
      </c>
      <c r="AX761">
        <v>1</v>
      </c>
      <c r="AY761">
        <v>30</v>
      </c>
      <c r="AZ761">
        <v>1</v>
      </c>
      <c r="BA761">
        <v>40</v>
      </c>
      <c r="BB761">
        <v>0.99</v>
      </c>
      <c r="BC761">
        <v>50</v>
      </c>
      <c r="BD761">
        <v>0.99</v>
      </c>
      <c r="BE761">
        <v>60</v>
      </c>
      <c r="BF761">
        <v>0.97</v>
      </c>
      <c r="BG761">
        <v>70</v>
      </c>
      <c r="BH761">
        <v>0.92</v>
      </c>
      <c r="BI761">
        <v>80</v>
      </c>
      <c r="BJ761">
        <v>0.76</v>
      </c>
      <c r="BK761">
        <v>90</v>
      </c>
      <c r="BL761">
        <v>0</v>
      </c>
    </row>
    <row r="762" spans="1:64" ht="15" customHeight="1">
      <c r="A762" s="6" t="s">
        <v>1466</v>
      </c>
      <c r="B762" t="s">
        <v>71</v>
      </c>
      <c r="C762" t="s">
        <v>1513</v>
      </c>
      <c r="D762" t="s">
        <v>1514</v>
      </c>
      <c r="E762" t="s">
        <v>1402</v>
      </c>
      <c r="F762">
        <v>2017</v>
      </c>
      <c r="H762">
        <v>310</v>
      </c>
      <c r="I762">
        <v>0</v>
      </c>
      <c r="J762">
        <v>1.6</v>
      </c>
      <c r="L762" t="s">
        <v>1341</v>
      </c>
      <c r="M762">
        <v>60</v>
      </c>
      <c r="N762">
        <v>2</v>
      </c>
      <c r="O762">
        <v>1000</v>
      </c>
      <c r="P762">
        <v>25</v>
      </c>
      <c r="Q762">
        <v>32.9</v>
      </c>
      <c r="R762">
        <v>9.43</v>
      </c>
      <c r="S762">
        <v>39.700000000000003</v>
      </c>
      <c r="T762">
        <v>9.98</v>
      </c>
      <c r="U762">
        <v>4.99</v>
      </c>
      <c r="V762">
        <v>-115</v>
      </c>
      <c r="W762">
        <v>-0.37</v>
      </c>
      <c r="X762">
        <v>1200</v>
      </c>
      <c r="Y762">
        <v>5.5</v>
      </c>
      <c r="Z762">
        <v>300</v>
      </c>
      <c r="AA762">
        <v>0.23499999999999999</v>
      </c>
      <c r="AB762">
        <v>0.95699999999999996</v>
      </c>
      <c r="AC762">
        <v>-4.0000000000000002E-4</v>
      </c>
      <c r="AD762">
        <v>0.2</v>
      </c>
      <c r="AF762">
        <v>-0.2</v>
      </c>
      <c r="AG762">
        <v>-1.3</v>
      </c>
      <c r="AH762">
        <v>-3.5</v>
      </c>
      <c r="AI762">
        <v>1000</v>
      </c>
      <c r="AJ762">
        <v>3</v>
      </c>
      <c r="AK762">
        <v>-0.7</v>
      </c>
      <c r="AL762">
        <v>11.6</v>
      </c>
      <c r="AM762">
        <v>1675</v>
      </c>
      <c r="AN762">
        <v>992</v>
      </c>
      <c r="AO762">
        <v>35</v>
      </c>
      <c r="AP762">
        <v>22.5</v>
      </c>
      <c r="AQ762">
        <v>1.6616</v>
      </c>
      <c r="AR762">
        <v>122.2</v>
      </c>
      <c r="AS762">
        <v>1.4663999999999999</v>
      </c>
      <c r="AU762">
        <v>10</v>
      </c>
      <c r="AV762">
        <v>1</v>
      </c>
      <c r="AW762">
        <v>20</v>
      </c>
      <c r="AX762">
        <v>1</v>
      </c>
      <c r="AY762">
        <v>30</v>
      </c>
      <c r="AZ762">
        <v>1</v>
      </c>
      <c r="BA762">
        <v>40</v>
      </c>
      <c r="BB762">
        <v>0.99</v>
      </c>
      <c r="BC762">
        <v>50</v>
      </c>
      <c r="BD762">
        <v>0.99</v>
      </c>
      <c r="BE762">
        <v>60</v>
      </c>
      <c r="BF762">
        <v>0.97</v>
      </c>
      <c r="BG762">
        <v>70</v>
      </c>
      <c r="BH762">
        <v>0.92</v>
      </c>
      <c r="BI762">
        <v>80</v>
      </c>
      <c r="BJ762">
        <v>0.76</v>
      </c>
      <c r="BK762">
        <v>90</v>
      </c>
      <c r="BL762">
        <v>0</v>
      </c>
    </row>
    <row r="763" spans="1:64" ht="15" customHeight="1">
      <c r="A763" s="6" t="s">
        <v>1466</v>
      </c>
      <c r="B763" t="s">
        <v>71</v>
      </c>
      <c r="C763" t="s">
        <v>1516</v>
      </c>
      <c r="D763" t="s">
        <v>1515</v>
      </c>
      <c r="E763" t="s">
        <v>1402</v>
      </c>
      <c r="F763">
        <v>2017</v>
      </c>
      <c r="H763">
        <v>310</v>
      </c>
      <c r="J763">
        <v>0</v>
      </c>
      <c r="L763" t="s">
        <v>15</v>
      </c>
      <c r="M763">
        <v>60</v>
      </c>
      <c r="N763">
        <v>2</v>
      </c>
      <c r="O763">
        <v>1000</v>
      </c>
      <c r="P763">
        <v>25</v>
      </c>
      <c r="Q763">
        <v>32.9</v>
      </c>
      <c r="R763">
        <v>9.43</v>
      </c>
      <c r="S763">
        <v>39.700000000000003</v>
      </c>
      <c r="T763">
        <v>9.98</v>
      </c>
      <c r="U763">
        <v>4.99</v>
      </c>
      <c r="V763">
        <v>-115</v>
      </c>
      <c r="W763">
        <v>-0.37</v>
      </c>
      <c r="X763">
        <v>1200</v>
      </c>
      <c r="Y763">
        <v>5.5</v>
      </c>
      <c r="Z763">
        <v>300</v>
      </c>
      <c r="AA763">
        <v>0.23499999999999999</v>
      </c>
      <c r="AI763">
        <v>1500</v>
      </c>
      <c r="AJ763">
        <v>3</v>
      </c>
      <c r="AK763">
        <v>-0.7</v>
      </c>
      <c r="AQ763">
        <v>1.6619999999999999</v>
      </c>
      <c r="AR763">
        <v>122.2</v>
      </c>
      <c r="AU763">
        <v>10</v>
      </c>
      <c r="AV763">
        <v>1</v>
      </c>
      <c r="AW763">
        <v>20</v>
      </c>
      <c r="AX763">
        <v>1</v>
      </c>
      <c r="AY763">
        <v>30</v>
      </c>
      <c r="AZ763">
        <v>1</v>
      </c>
      <c r="BA763">
        <v>40</v>
      </c>
      <c r="BB763">
        <v>0.99</v>
      </c>
      <c r="BC763">
        <v>50</v>
      </c>
      <c r="BD763">
        <v>0.99</v>
      </c>
      <c r="BE763">
        <v>60</v>
      </c>
      <c r="BF763">
        <v>0.97</v>
      </c>
      <c r="BG763">
        <v>70</v>
      </c>
      <c r="BH763">
        <v>0.92</v>
      </c>
      <c r="BI763">
        <v>80</v>
      </c>
      <c r="BJ763">
        <v>0.76</v>
      </c>
      <c r="BK763">
        <v>90</v>
      </c>
      <c r="BL763">
        <v>0</v>
      </c>
    </row>
    <row r="764" spans="1:64">
      <c r="A764" s="6" t="s">
        <v>1637</v>
      </c>
      <c r="B764" t="s">
        <v>71</v>
      </c>
      <c r="C764" t="s">
        <v>1725</v>
      </c>
      <c r="D764" t="s">
        <v>1726</v>
      </c>
      <c r="E764" t="s">
        <v>1640</v>
      </c>
      <c r="F764">
        <v>2018</v>
      </c>
      <c r="H764">
        <v>315</v>
      </c>
      <c r="I764">
        <v>0</v>
      </c>
      <c r="J764">
        <v>1.6</v>
      </c>
      <c r="L764" t="s">
        <v>1341</v>
      </c>
      <c r="M764">
        <v>60</v>
      </c>
      <c r="N764">
        <v>2</v>
      </c>
      <c r="O764">
        <v>1000</v>
      </c>
      <c r="P764">
        <v>25</v>
      </c>
      <c r="Q764">
        <v>33.1</v>
      </c>
      <c r="R764">
        <v>9.52</v>
      </c>
      <c r="S764">
        <v>39.9</v>
      </c>
      <c r="T764">
        <v>10.06</v>
      </c>
      <c r="U764">
        <v>5.03</v>
      </c>
      <c r="V764">
        <v>-116</v>
      </c>
      <c r="W764">
        <v>-0.37</v>
      </c>
      <c r="X764">
        <v>1200</v>
      </c>
      <c r="Y764">
        <v>5.5</v>
      </c>
      <c r="Z764">
        <v>300</v>
      </c>
      <c r="AA764">
        <v>0.22600000000000001</v>
      </c>
      <c r="AB764">
        <v>0.96</v>
      </c>
      <c r="AC764">
        <v>-5.0000000000000001E-4</v>
      </c>
      <c r="AD764">
        <v>0.2</v>
      </c>
      <c r="AF764">
        <v>-0.2</v>
      </c>
      <c r="AG764">
        <v>-1.3</v>
      </c>
      <c r="AH764">
        <v>-3.5</v>
      </c>
      <c r="AI764">
        <v>1500</v>
      </c>
      <c r="AJ764">
        <v>3</v>
      </c>
      <c r="AK764">
        <v>-0.7</v>
      </c>
      <c r="AL764">
        <v>11.6</v>
      </c>
      <c r="AM764">
        <v>1696</v>
      </c>
      <c r="AN764">
        <v>992</v>
      </c>
      <c r="AO764">
        <v>35</v>
      </c>
      <c r="AP764">
        <v>22.7</v>
      </c>
      <c r="AQ764">
        <v>1.6824319999999999</v>
      </c>
      <c r="AR764">
        <v>122.2</v>
      </c>
      <c r="AS764">
        <v>1.4663999999999999</v>
      </c>
      <c r="AU764">
        <v>10</v>
      </c>
      <c r="AV764">
        <v>1</v>
      </c>
      <c r="AW764">
        <v>20</v>
      </c>
      <c r="AX764">
        <v>1</v>
      </c>
      <c r="AY764">
        <v>30</v>
      </c>
      <c r="AZ764">
        <v>1</v>
      </c>
      <c r="BA764">
        <v>40</v>
      </c>
      <c r="BB764">
        <v>0.99</v>
      </c>
      <c r="BC764">
        <v>50</v>
      </c>
      <c r="BD764">
        <v>0.99</v>
      </c>
      <c r="BE764">
        <v>60</v>
      </c>
      <c r="BF764">
        <v>0.97</v>
      </c>
      <c r="BG764">
        <v>70</v>
      </c>
      <c r="BH764">
        <v>0.92</v>
      </c>
      <c r="BI764">
        <v>80</v>
      </c>
      <c r="BJ764">
        <v>0.76</v>
      </c>
      <c r="BK764">
        <v>90</v>
      </c>
      <c r="BL764">
        <v>0</v>
      </c>
    </row>
    <row r="765" spans="1:64">
      <c r="A765" s="6" t="s">
        <v>1637</v>
      </c>
      <c r="B765" t="s">
        <v>71</v>
      </c>
      <c r="C765" t="s">
        <v>1727</v>
      </c>
      <c r="D765" t="s">
        <v>1728</v>
      </c>
      <c r="E765" t="s">
        <v>1640</v>
      </c>
      <c r="F765">
        <v>2018</v>
      </c>
      <c r="H765">
        <v>315</v>
      </c>
      <c r="I765">
        <v>0</v>
      </c>
      <c r="J765">
        <v>1.6</v>
      </c>
      <c r="L765" t="s">
        <v>1341</v>
      </c>
      <c r="M765">
        <v>60</v>
      </c>
      <c r="N765">
        <v>2</v>
      </c>
      <c r="O765">
        <v>1000</v>
      </c>
      <c r="P765">
        <v>25</v>
      </c>
      <c r="Q765">
        <v>33.1</v>
      </c>
      <c r="R765">
        <v>9.52</v>
      </c>
      <c r="S765">
        <v>39.9</v>
      </c>
      <c r="T765">
        <v>10.06</v>
      </c>
      <c r="U765">
        <v>5.03</v>
      </c>
      <c r="V765">
        <v>-116</v>
      </c>
      <c r="W765">
        <v>-0.37</v>
      </c>
      <c r="X765">
        <v>1200</v>
      </c>
      <c r="Y765">
        <v>5.5</v>
      </c>
      <c r="Z765">
        <v>300</v>
      </c>
      <c r="AA765">
        <v>0.22600000000000001</v>
      </c>
      <c r="AB765">
        <v>0.96</v>
      </c>
      <c r="AC765">
        <v>-5.0000000000000001E-4</v>
      </c>
      <c r="AD765">
        <v>0.2</v>
      </c>
      <c r="AF765">
        <v>-0.2</v>
      </c>
      <c r="AG765">
        <v>-1.3</v>
      </c>
      <c r="AH765">
        <v>-3.5</v>
      </c>
      <c r="AI765">
        <v>1000</v>
      </c>
      <c r="AJ765">
        <v>3</v>
      </c>
      <c r="AK765">
        <v>-0.7</v>
      </c>
      <c r="AL765">
        <v>11.6</v>
      </c>
      <c r="AM765">
        <v>1696</v>
      </c>
      <c r="AN765">
        <v>992</v>
      </c>
      <c r="AO765">
        <v>35</v>
      </c>
      <c r="AP765">
        <v>22.7</v>
      </c>
      <c r="AQ765">
        <v>1.6824319999999999</v>
      </c>
      <c r="AR765">
        <v>122.2</v>
      </c>
      <c r="AS765">
        <v>1.4663999999999999</v>
      </c>
      <c r="AU765">
        <v>10</v>
      </c>
      <c r="AV765">
        <v>1</v>
      </c>
      <c r="AW765">
        <v>20</v>
      </c>
      <c r="AX765">
        <v>1</v>
      </c>
      <c r="AY765">
        <v>30</v>
      </c>
      <c r="AZ765">
        <v>1</v>
      </c>
      <c r="BA765">
        <v>40</v>
      </c>
      <c r="BB765">
        <v>0.99</v>
      </c>
      <c r="BC765">
        <v>50</v>
      </c>
      <c r="BD765">
        <v>0.99</v>
      </c>
      <c r="BE765">
        <v>60</v>
      </c>
      <c r="BF765">
        <v>0.97</v>
      </c>
      <c r="BG765">
        <v>70</v>
      </c>
      <c r="BH765">
        <v>0.92</v>
      </c>
      <c r="BI765">
        <v>80</v>
      </c>
      <c r="BJ765">
        <v>0.76</v>
      </c>
      <c r="BK765">
        <v>90</v>
      </c>
      <c r="BL765">
        <v>0</v>
      </c>
    </row>
    <row r="766" spans="1:64" ht="15" customHeight="1">
      <c r="A766" s="6" t="s">
        <v>1637</v>
      </c>
      <c r="B766" t="s">
        <v>71</v>
      </c>
      <c r="C766" t="s">
        <v>1729</v>
      </c>
      <c r="D766" t="s">
        <v>1730</v>
      </c>
      <c r="E766" t="s">
        <v>1640</v>
      </c>
      <c r="F766">
        <v>2018</v>
      </c>
      <c r="H766">
        <v>315</v>
      </c>
      <c r="I766">
        <v>0</v>
      </c>
      <c r="J766">
        <v>1.6</v>
      </c>
      <c r="L766" t="s">
        <v>1341</v>
      </c>
      <c r="M766">
        <v>60</v>
      </c>
      <c r="N766">
        <v>2</v>
      </c>
      <c r="O766">
        <v>1000</v>
      </c>
      <c r="P766">
        <v>25</v>
      </c>
      <c r="Q766">
        <v>33.1</v>
      </c>
      <c r="R766">
        <v>9.52</v>
      </c>
      <c r="S766">
        <v>39.9</v>
      </c>
      <c r="T766">
        <v>10.06</v>
      </c>
      <c r="U766">
        <v>5.03</v>
      </c>
      <c r="V766">
        <v>-116</v>
      </c>
      <c r="W766">
        <v>-0.37</v>
      </c>
      <c r="X766">
        <v>1200</v>
      </c>
      <c r="Y766">
        <v>5.5</v>
      </c>
      <c r="Z766">
        <v>300</v>
      </c>
      <c r="AA766">
        <v>0.22600000000000001</v>
      </c>
      <c r="AB766">
        <v>0.96</v>
      </c>
      <c r="AC766">
        <v>-5.0000000000000001E-4</v>
      </c>
      <c r="AD766">
        <v>0.2</v>
      </c>
      <c r="AF766">
        <v>-0.2</v>
      </c>
      <c r="AG766">
        <v>-1.3</v>
      </c>
      <c r="AH766">
        <v>-3.5</v>
      </c>
      <c r="AI766">
        <v>1500</v>
      </c>
      <c r="AJ766">
        <v>3</v>
      </c>
      <c r="AK766">
        <v>-0.7</v>
      </c>
      <c r="AL766">
        <v>11.6</v>
      </c>
      <c r="AM766">
        <v>1708</v>
      </c>
      <c r="AN766">
        <v>992</v>
      </c>
      <c r="AO766">
        <v>35</v>
      </c>
      <c r="AP766">
        <v>22.9</v>
      </c>
      <c r="AQ766">
        <v>1.6943359999999998</v>
      </c>
      <c r="AR766">
        <v>122.2</v>
      </c>
      <c r="AS766">
        <v>1.4663999999999999</v>
      </c>
      <c r="AU766">
        <v>10</v>
      </c>
      <c r="AV766">
        <v>1</v>
      </c>
      <c r="AW766">
        <v>20</v>
      </c>
      <c r="AX766">
        <v>1</v>
      </c>
      <c r="AY766">
        <v>30</v>
      </c>
      <c r="AZ766">
        <v>1</v>
      </c>
      <c r="BA766">
        <v>40</v>
      </c>
      <c r="BB766">
        <v>0.99</v>
      </c>
      <c r="BC766">
        <v>50</v>
      </c>
      <c r="BD766">
        <v>0.99</v>
      </c>
      <c r="BE766">
        <v>60</v>
      </c>
      <c r="BF766">
        <v>0.97</v>
      </c>
      <c r="BG766">
        <v>70</v>
      </c>
      <c r="BH766">
        <v>0.92</v>
      </c>
      <c r="BI766">
        <v>80</v>
      </c>
      <c r="BJ766">
        <v>0.76</v>
      </c>
      <c r="BK766">
        <v>90</v>
      </c>
      <c r="BL766">
        <v>0</v>
      </c>
    </row>
    <row r="767" spans="1:64">
      <c r="A767" s="6" t="s">
        <v>1637</v>
      </c>
      <c r="B767" t="s">
        <v>71</v>
      </c>
      <c r="C767" t="s">
        <v>1731</v>
      </c>
      <c r="D767" t="s">
        <v>1732</v>
      </c>
      <c r="E767" t="s">
        <v>1640</v>
      </c>
      <c r="F767">
        <v>2018</v>
      </c>
      <c r="H767">
        <v>315</v>
      </c>
      <c r="I767">
        <v>0</v>
      </c>
      <c r="J767">
        <v>1.6</v>
      </c>
      <c r="L767" t="s">
        <v>1341</v>
      </c>
      <c r="M767">
        <v>60</v>
      </c>
      <c r="N767">
        <v>2</v>
      </c>
      <c r="O767">
        <v>1000</v>
      </c>
      <c r="P767">
        <v>25</v>
      </c>
      <c r="Q767">
        <v>33.1</v>
      </c>
      <c r="R767">
        <v>9.52</v>
      </c>
      <c r="S767">
        <v>39.9</v>
      </c>
      <c r="T767">
        <v>10.06</v>
      </c>
      <c r="U767">
        <v>5.03</v>
      </c>
      <c r="V767">
        <v>-116</v>
      </c>
      <c r="W767">
        <v>-0.37</v>
      </c>
      <c r="X767">
        <v>1200</v>
      </c>
      <c r="Y767">
        <v>5.5</v>
      </c>
      <c r="Z767">
        <v>300</v>
      </c>
      <c r="AA767">
        <v>0.22600000000000001</v>
      </c>
      <c r="AB767">
        <v>0.96</v>
      </c>
      <c r="AC767">
        <v>-5.0000000000000001E-4</v>
      </c>
      <c r="AD767">
        <v>0.2</v>
      </c>
      <c r="AF767">
        <v>-0.2</v>
      </c>
      <c r="AG767">
        <v>-1.3</v>
      </c>
      <c r="AH767">
        <v>-3.5</v>
      </c>
      <c r="AI767">
        <v>1500</v>
      </c>
      <c r="AJ767">
        <v>3</v>
      </c>
      <c r="AK767">
        <v>-0.7</v>
      </c>
      <c r="AL767">
        <v>11.6</v>
      </c>
      <c r="AM767">
        <v>1690</v>
      </c>
      <c r="AN767">
        <v>992</v>
      </c>
      <c r="AO767">
        <v>6</v>
      </c>
      <c r="AP767">
        <v>24.3</v>
      </c>
      <c r="AQ767">
        <v>1.67648</v>
      </c>
      <c r="AR767">
        <v>122.2</v>
      </c>
      <c r="AS767">
        <v>1.4663999999999999</v>
      </c>
      <c r="AU767">
        <v>10</v>
      </c>
      <c r="AV767">
        <v>1</v>
      </c>
      <c r="AW767">
        <v>20</v>
      </c>
      <c r="AX767">
        <v>1</v>
      </c>
      <c r="AY767">
        <v>30</v>
      </c>
      <c r="AZ767">
        <v>1</v>
      </c>
      <c r="BA767">
        <v>40</v>
      </c>
      <c r="BB767">
        <v>0.99</v>
      </c>
      <c r="BC767">
        <v>50</v>
      </c>
      <c r="BD767">
        <v>0.99</v>
      </c>
      <c r="BE767">
        <v>60</v>
      </c>
      <c r="BF767">
        <v>0.97</v>
      </c>
      <c r="BG767">
        <v>70</v>
      </c>
      <c r="BH767">
        <v>0.92</v>
      </c>
      <c r="BI767">
        <v>80</v>
      </c>
      <c r="BJ767">
        <v>0.76</v>
      </c>
      <c r="BK767">
        <v>90</v>
      </c>
      <c r="BL767">
        <v>0</v>
      </c>
    </row>
    <row r="768" spans="1:64" ht="15" customHeight="1">
      <c r="A768" s="6" t="s">
        <v>1403</v>
      </c>
      <c r="B768" t="s">
        <v>71</v>
      </c>
      <c r="C768" t="s">
        <v>1416</v>
      </c>
      <c r="D768" t="s">
        <v>1417</v>
      </c>
      <c r="E768" t="s">
        <v>1402</v>
      </c>
      <c r="F768">
        <v>2017</v>
      </c>
      <c r="H768">
        <v>315</v>
      </c>
      <c r="I768">
        <v>0</v>
      </c>
      <c r="J768">
        <v>1.6</v>
      </c>
      <c r="L768" t="s">
        <v>1341</v>
      </c>
      <c r="M768">
        <v>60</v>
      </c>
      <c r="N768">
        <v>2</v>
      </c>
      <c r="O768">
        <v>1000</v>
      </c>
      <c r="P768">
        <v>25</v>
      </c>
      <c r="Q768">
        <v>33.1</v>
      </c>
      <c r="R768">
        <v>9.52</v>
      </c>
      <c r="S768">
        <v>39.9</v>
      </c>
      <c r="T768">
        <v>10.06</v>
      </c>
      <c r="U768">
        <v>5.03</v>
      </c>
      <c r="V768">
        <v>-116</v>
      </c>
      <c r="W768">
        <v>-0.37</v>
      </c>
      <c r="X768">
        <v>1200</v>
      </c>
      <c r="Y768">
        <v>5.5</v>
      </c>
      <c r="Z768">
        <v>300</v>
      </c>
      <c r="AA768">
        <v>0.22600000000000001</v>
      </c>
      <c r="AB768">
        <v>0.96</v>
      </c>
      <c r="AC768">
        <v>-5.0000000000000001E-4</v>
      </c>
      <c r="AD768">
        <v>0.2</v>
      </c>
      <c r="AF768">
        <v>-0.2</v>
      </c>
      <c r="AG768">
        <v>-1.3</v>
      </c>
      <c r="AH768">
        <v>-3.5</v>
      </c>
      <c r="AI768">
        <v>1500</v>
      </c>
      <c r="AJ768">
        <v>3</v>
      </c>
      <c r="AK768">
        <v>-0.7</v>
      </c>
      <c r="AL768">
        <v>11.6</v>
      </c>
      <c r="AM768">
        <v>1675</v>
      </c>
      <c r="AN768">
        <v>992</v>
      </c>
      <c r="AO768">
        <v>40</v>
      </c>
      <c r="AP768">
        <v>18.5</v>
      </c>
      <c r="AQ768">
        <v>1.6616</v>
      </c>
      <c r="AR768">
        <v>122.2</v>
      </c>
      <c r="AS768">
        <v>1.4663999999999999</v>
      </c>
      <c r="AU768">
        <v>10</v>
      </c>
      <c r="AV768">
        <v>1</v>
      </c>
      <c r="AW768">
        <v>20</v>
      </c>
      <c r="AX768">
        <v>1</v>
      </c>
      <c r="AY768">
        <v>30</v>
      </c>
      <c r="AZ768">
        <v>1</v>
      </c>
      <c r="BA768">
        <v>40</v>
      </c>
      <c r="BB768">
        <v>0.99</v>
      </c>
      <c r="BC768">
        <v>50</v>
      </c>
      <c r="BD768">
        <v>0.99</v>
      </c>
      <c r="BE768">
        <v>60</v>
      </c>
      <c r="BF768">
        <v>0.97</v>
      </c>
      <c r="BG768">
        <v>70</v>
      </c>
      <c r="BH768">
        <v>0.92</v>
      </c>
      <c r="BI768">
        <v>80</v>
      </c>
      <c r="BJ768">
        <v>0.76</v>
      </c>
      <c r="BK768">
        <v>90</v>
      </c>
      <c r="BL768">
        <v>0</v>
      </c>
    </row>
    <row r="769" spans="1:64">
      <c r="A769" s="6" t="s">
        <v>1403</v>
      </c>
      <c r="B769" t="s">
        <v>71</v>
      </c>
      <c r="C769" t="s">
        <v>1418</v>
      </c>
      <c r="D769" t="s">
        <v>1419</v>
      </c>
      <c r="E769" t="s">
        <v>1402</v>
      </c>
      <c r="F769">
        <v>2017</v>
      </c>
      <c r="H769">
        <v>315</v>
      </c>
      <c r="I769">
        <v>0</v>
      </c>
      <c r="J769">
        <v>1.6</v>
      </c>
      <c r="L769" t="s">
        <v>1341</v>
      </c>
      <c r="M769">
        <v>60</v>
      </c>
      <c r="N769">
        <v>2</v>
      </c>
      <c r="O769">
        <v>1000</v>
      </c>
      <c r="P769">
        <v>25</v>
      </c>
      <c r="Q769">
        <v>33.1</v>
      </c>
      <c r="R769">
        <v>9.52</v>
      </c>
      <c r="S769">
        <v>39.9</v>
      </c>
      <c r="T769">
        <v>10.06</v>
      </c>
      <c r="U769">
        <v>5.03</v>
      </c>
      <c r="V769">
        <v>-116</v>
      </c>
      <c r="W769">
        <v>-0.37</v>
      </c>
      <c r="X769">
        <v>1200</v>
      </c>
      <c r="Y769">
        <v>5.5</v>
      </c>
      <c r="Z769">
        <v>300</v>
      </c>
      <c r="AA769">
        <v>0.22600000000000001</v>
      </c>
      <c r="AB769">
        <v>0.96099999999999997</v>
      </c>
      <c r="AC769">
        <v>-5.0000000000000001E-4</v>
      </c>
      <c r="AD769">
        <v>0.2</v>
      </c>
      <c r="AF769">
        <v>-0.2</v>
      </c>
      <c r="AG769">
        <v>-1.3</v>
      </c>
      <c r="AH769">
        <v>-3.5</v>
      </c>
      <c r="AI769">
        <v>1000</v>
      </c>
      <c r="AJ769">
        <v>3</v>
      </c>
      <c r="AK769">
        <v>-0.7</v>
      </c>
      <c r="AL769">
        <v>11.6</v>
      </c>
      <c r="AM769">
        <v>1675</v>
      </c>
      <c r="AN769">
        <v>992</v>
      </c>
      <c r="AO769">
        <v>40</v>
      </c>
      <c r="AP769">
        <v>18.5</v>
      </c>
      <c r="AQ769">
        <v>1.6616</v>
      </c>
      <c r="AR769">
        <v>122.2</v>
      </c>
      <c r="AS769">
        <v>1.4663999999999999</v>
      </c>
      <c r="AU769">
        <v>10</v>
      </c>
      <c r="AV769">
        <v>1</v>
      </c>
      <c r="AW769">
        <v>20</v>
      </c>
      <c r="AX769">
        <v>1</v>
      </c>
      <c r="AY769">
        <v>30</v>
      </c>
      <c r="AZ769">
        <v>1</v>
      </c>
      <c r="BA769">
        <v>40</v>
      </c>
      <c r="BB769">
        <v>0.99</v>
      </c>
      <c r="BC769">
        <v>50</v>
      </c>
      <c r="BD769">
        <v>0.99</v>
      </c>
      <c r="BE769">
        <v>60</v>
      </c>
      <c r="BF769">
        <v>0.97</v>
      </c>
      <c r="BG769">
        <v>70</v>
      </c>
      <c r="BH769">
        <v>0.92</v>
      </c>
      <c r="BI769">
        <v>80</v>
      </c>
      <c r="BJ769">
        <v>0.76</v>
      </c>
      <c r="BK769">
        <v>90</v>
      </c>
      <c r="BL769">
        <v>0</v>
      </c>
    </row>
    <row r="770" spans="1:64" ht="15" customHeight="1">
      <c r="A770" s="6" t="s">
        <v>1466</v>
      </c>
      <c r="B770" t="s">
        <v>71</v>
      </c>
      <c r="C770" t="s">
        <v>1517</v>
      </c>
      <c r="D770" t="s">
        <v>1518</v>
      </c>
      <c r="E770" t="s">
        <v>1402</v>
      </c>
      <c r="F770">
        <v>2017</v>
      </c>
      <c r="H770">
        <v>315</v>
      </c>
      <c r="I770">
        <v>0</v>
      </c>
      <c r="J770">
        <v>1.6</v>
      </c>
      <c r="L770" t="s">
        <v>1341</v>
      </c>
      <c r="M770">
        <v>60</v>
      </c>
      <c r="N770">
        <v>2</v>
      </c>
      <c r="O770">
        <v>1000</v>
      </c>
      <c r="P770">
        <v>25</v>
      </c>
      <c r="Q770">
        <v>33.1</v>
      </c>
      <c r="R770">
        <v>9.52</v>
      </c>
      <c r="S770">
        <v>39.9</v>
      </c>
      <c r="T770">
        <v>10.06</v>
      </c>
      <c r="U770">
        <v>5.03</v>
      </c>
      <c r="V770">
        <v>-116</v>
      </c>
      <c r="W770">
        <v>-0.37</v>
      </c>
      <c r="X770">
        <v>1200</v>
      </c>
      <c r="Y770">
        <v>5.5</v>
      </c>
      <c r="Z770">
        <v>300</v>
      </c>
      <c r="AA770">
        <v>0.22600000000000001</v>
      </c>
      <c r="AB770">
        <v>0.96</v>
      </c>
      <c r="AC770">
        <v>-5.0000000000000001E-4</v>
      </c>
      <c r="AD770">
        <v>0.2</v>
      </c>
      <c r="AF770">
        <v>-0.2</v>
      </c>
      <c r="AG770">
        <v>-1.3</v>
      </c>
      <c r="AH770">
        <v>-3.5</v>
      </c>
      <c r="AI770">
        <v>1500</v>
      </c>
      <c r="AJ770">
        <v>3</v>
      </c>
      <c r="AK770">
        <v>-0.7</v>
      </c>
      <c r="AL770">
        <v>11.6</v>
      </c>
      <c r="AM770">
        <v>1675</v>
      </c>
      <c r="AN770">
        <v>992</v>
      </c>
      <c r="AO770">
        <v>35</v>
      </c>
      <c r="AP770">
        <v>22.5</v>
      </c>
      <c r="AQ770">
        <v>1.6616</v>
      </c>
      <c r="AR770">
        <v>122.2</v>
      </c>
      <c r="AS770">
        <v>1.4663999999999999</v>
      </c>
      <c r="AU770">
        <v>10</v>
      </c>
      <c r="AV770">
        <v>1</v>
      </c>
      <c r="AW770">
        <v>20</v>
      </c>
      <c r="AX770">
        <v>1</v>
      </c>
      <c r="AY770">
        <v>30</v>
      </c>
      <c r="AZ770">
        <v>1</v>
      </c>
      <c r="BA770">
        <v>40</v>
      </c>
      <c r="BB770">
        <v>0.99</v>
      </c>
      <c r="BC770">
        <v>50</v>
      </c>
      <c r="BD770">
        <v>0.99</v>
      </c>
      <c r="BE770">
        <v>60</v>
      </c>
      <c r="BF770">
        <v>0.97</v>
      </c>
      <c r="BG770">
        <v>70</v>
      </c>
      <c r="BH770">
        <v>0.92</v>
      </c>
      <c r="BI770">
        <v>80</v>
      </c>
      <c r="BJ770">
        <v>0.76</v>
      </c>
      <c r="BK770">
        <v>90</v>
      </c>
      <c r="BL770">
        <v>0</v>
      </c>
    </row>
    <row r="771" spans="1:64">
      <c r="A771" s="6" t="s">
        <v>1466</v>
      </c>
      <c r="B771" t="s">
        <v>71</v>
      </c>
      <c r="C771" t="s">
        <v>1519</v>
      </c>
      <c r="D771" t="s">
        <v>1520</v>
      </c>
      <c r="E771" t="s">
        <v>1402</v>
      </c>
      <c r="F771">
        <v>2017</v>
      </c>
      <c r="H771">
        <v>315</v>
      </c>
      <c r="I771">
        <v>0</v>
      </c>
      <c r="J771">
        <v>1.6</v>
      </c>
      <c r="L771" t="s">
        <v>1341</v>
      </c>
      <c r="M771">
        <v>60</v>
      </c>
      <c r="N771">
        <v>2</v>
      </c>
      <c r="O771">
        <v>1000</v>
      </c>
      <c r="P771">
        <v>25</v>
      </c>
      <c r="Q771">
        <v>33.1</v>
      </c>
      <c r="R771">
        <v>9.52</v>
      </c>
      <c r="S771">
        <v>39.9</v>
      </c>
      <c r="T771">
        <v>10.06</v>
      </c>
      <c r="U771">
        <v>5.03</v>
      </c>
      <c r="V771">
        <v>-116</v>
      </c>
      <c r="W771">
        <v>-0.37</v>
      </c>
      <c r="X771">
        <v>1200</v>
      </c>
      <c r="Y771">
        <v>5.5</v>
      </c>
      <c r="Z771">
        <v>300</v>
      </c>
      <c r="AA771">
        <v>0.22600000000000001</v>
      </c>
      <c r="AB771">
        <v>0.96</v>
      </c>
      <c r="AC771">
        <v>-5.0000000000000001E-4</v>
      </c>
      <c r="AD771">
        <v>0.2</v>
      </c>
      <c r="AF771">
        <v>-0.2</v>
      </c>
      <c r="AG771">
        <v>-1.3</v>
      </c>
      <c r="AH771">
        <v>-3.5</v>
      </c>
      <c r="AI771">
        <v>1000</v>
      </c>
      <c r="AJ771">
        <v>3</v>
      </c>
      <c r="AK771">
        <v>-0.7</v>
      </c>
      <c r="AL771">
        <v>11.6</v>
      </c>
      <c r="AM771">
        <v>1675</v>
      </c>
      <c r="AN771">
        <v>992</v>
      </c>
      <c r="AO771">
        <v>35</v>
      </c>
      <c r="AP771">
        <v>22.5</v>
      </c>
      <c r="AQ771">
        <v>1.6616</v>
      </c>
      <c r="AR771">
        <v>122.2</v>
      </c>
      <c r="AS771">
        <v>1.4663999999999999</v>
      </c>
      <c r="AU771">
        <v>10</v>
      </c>
      <c r="AV771">
        <v>1</v>
      </c>
      <c r="AW771">
        <v>20</v>
      </c>
      <c r="AX771">
        <v>1</v>
      </c>
      <c r="AY771">
        <v>30</v>
      </c>
      <c r="AZ771">
        <v>1</v>
      </c>
      <c r="BA771">
        <v>40</v>
      </c>
      <c r="BB771">
        <v>0.99</v>
      </c>
      <c r="BC771">
        <v>50</v>
      </c>
      <c r="BD771">
        <v>0.99</v>
      </c>
      <c r="BE771">
        <v>60</v>
      </c>
      <c r="BF771">
        <v>0.97</v>
      </c>
      <c r="BG771">
        <v>70</v>
      </c>
      <c r="BH771">
        <v>0.92</v>
      </c>
      <c r="BI771">
        <v>80</v>
      </c>
      <c r="BJ771">
        <v>0.76</v>
      </c>
      <c r="BK771">
        <v>90</v>
      </c>
      <c r="BL771">
        <v>0</v>
      </c>
    </row>
    <row r="772" spans="1:64" ht="15" customHeight="1">
      <c r="A772" s="6" t="s">
        <v>1466</v>
      </c>
      <c r="B772" t="s">
        <v>71</v>
      </c>
      <c r="C772" t="s">
        <v>1522</v>
      </c>
      <c r="D772" t="s">
        <v>1521</v>
      </c>
      <c r="E772" t="s">
        <v>1402</v>
      </c>
      <c r="F772">
        <v>2017</v>
      </c>
      <c r="H772">
        <v>315</v>
      </c>
      <c r="J772">
        <v>0</v>
      </c>
      <c r="L772" t="s">
        <v>15</v>
      </c>
      <c r="M772">
        <v>60</v>
      </c>
      <c r="N772">
        <v>2</v>
      </c>
      <c r="O772">
        <v>1000</v>
      </c>
      <c r="P772">
        <v>25</v>
      </c>
      <c r="Q772">
        <v>33.1</v>
      </c>
      <c r="R772">
        <v>9.52</v>
      </c>
      <c r="S772">
        <v>39.9</v>
      </c>
      <c r="T772">
        <v>10.06</v>
      </c>
      <c r="U772">
        <v>5.03</v>
      </c>
      <c r="V772">
        <v>-116</v>
      </c>
      <c r="W772">
        <v>-0.37</v>
      </c>
      <c r="X772">
        <v>1200</v>
      </c>
      <c r="Y772">
        <v>5.5</v>
      </c>
      <c r="Z772">
        <v>300</v>
      </c>
      <c r="AA772">
        <v>0.22600000000000001</v>
      </c>
      <c r="AI772">
        <v>1500</v>
      </c>
      <c r="AJ772">
        <v>3</v>
      </c>
      <c r="AK772">
        <v>-0.7</v>
      </c>
      <c r="AQ772">
        <v>1.6619999999999999</v>
      </c>
      <c r="AR772">
        <v>122.2</v>
      </c>
      <c r="AU772">
        <v>10</v>
      </c>
      <c r="AV772">
        <v>1</v>
      </c>
      <c r="AW772">
        <v>20</v>
      </c>
      <c r="AX772">
        <v>1</v>
      </c>
      <c r="AY772">
        <v>30</v>
      </c>
      <c r="AZ772">
        <v>1</v>
      </c>
      <c r="BA772">
        <v>40</v>
      </c>
      <c r="BB772">
        <v>0.99</v>
      </c>
      <c r="BC772">
        <v>50</v>
      </c>
      <c r="BD772">
        <v>0.99</v>
      </c>
      <c r="BE772">
        <v>60</v>
      </c>
      <c r="BF772">
        <v>0.97</v>
      </c>
      <c r="BG772">
        <v>70</v>
      </c>
      <c r="BH772">
        <v>0.92</v>
      </c>
      <c r="BI772">
        <v>80</v>
      </c>
      <c r="BJ772">
        <v>0.76</v>
      </c>
      <c r="BK772">
        <v>90</v>
      </c>
      <c r="BL772">
        <v>0</v>
      </c>
    </row>
    <row r="773" spans="1:64" ht="15" customHeight="1">
      <c r="A773" s="6" t="s">
        <v>1466</v>
      </c>
      <c r="B773" t="s">
        <v>71</v>
      </c>
      <c r="C773" t="s">
        <v>1385</v>
      </c>
      <c r="D773" t="s">
        <v>1523</v>
      </c>
      <c r="E773" t="s">
        <v>1402</v>
      </c>
      <c r="F773">
        <v>2017</v>
      </c>
      <c r="H773">
        <v>325</v>
      </c>
      <c r="I773">
        <v>0</v>
      </c>
      <c r="J773">
        <v>1.5</v>
      </c>
      <c r="L773" t="s">
        <v>1370</v>
      </c>
      <c r="M773">
        <v>72</v>
      </c>
      <c r="N773">
        <v>2</v>
      </c>
      <c r="O773">
        <v>1000</v>
      </c>
      <c r="P773">
        <v>25</v>
      </c>
      <c r="Q773">
        <v>37.799999999999997</v>
      </c>
      <c r="R773">
        <v>8.6</v>
      </c>
      <c r="S773">
        <v>45.3</v>
      </c>
      <c r="T773">
        <v>9.1199999999999992</v>
      </c>
      <c r="U773">
        <v>4.5599999999999996</v>
      </c>
      <c r="V773">
        <v>-140</v>
      </c>
      <c r="W773">
        <v>-0.38</v>
      </c>
      <c r="X773">
        <v>1400</v>
      </c>
      <c r="Y773">
        <v>5.5</v>
      </c>
      <c r="Z773">
        <v>350</v>
      </c>
      <c r="AA773">
        <v>0.27</v>
      </c>
      <c r="AB773">
        <v>0.90800000000000003</v>
      </c>
      <c r="AC773">
        <v>-2.0000000000000001E-4</v>
      </c>
      <c r="AD773">
        <v>0.4</v>
      </c>
      <c r="AF773">
        <v>-0.3</v>
      </c>
      <c r="AG773">
        <v>-1.7</v>
      </c>
      <c r="AH773">
        <v>-4.3</v>
      </c>
      <c r="AI773">
        <v>1000</v>
      </c>
      <c r="AJ773">
        <v>3</v>
      </c>
      <c r="AK773">
        <v>-0.7</v>
      </c>
      <c r="AL773">
        <v>11.04</v>
      </c>
      <c r="AM773">
        <v>2000</v>
      </c>
      <c r="AN773">
        <v>992</v>
      </c>
      <c r="AO773">
        <v>40</v>
      </c>
      <c r="AP773">
        <v>22.4</v>
      </c>
      <c r="AQ773">
        <v>1.984</v>
      </c>
      <c r="AR773">
        <v>122.8</v>
      </c>
      <c r="AS773">
        <v>1.7683199999999999</v>
      </c>
      <c r="AU773">
        <v>10</v>
      </c>
      <c r="AV773">
        <v>1</v>
      </c>
      <c r="AW773">
        <v>20</v>
      </c>
      <c r="AX773">
        <v>1</v>
      </c>
      <c r="AY773">
        <v>30</v>
      </c>
      <c r="AZ773">
        <v>1</v>
      </c>
      <c r="BA773">
        <v>40</v>
      </c>
      <c r="BB773">
        <v>0.99</v>
      </c>
      <c r="BC773">
        <v>50</v>
      </c>
      <c r="BD773">
        <v>0.99</v>
      </c>
      <c r="BE773">
        <v>60</v>
      </c>
      <c r="BF773">
        <v>0.97</v>
      </c>
      <c r="BG773">
        <v>70</v>
      </c>
      <c r="BH773">
        <v>0.92</v>
      </c>
      <c r="BI773">
        <v>80</v>
      </c>
      <c r="BJ773">
        <v>0.76</v>
      </c>
      <c r="BK773">
        <v>90</v>
      </c>
      <c r="BL773">
        <v>0</v>
      </c>
    </row>
    <row r="774" spans="1:64">
      <c r="A774" s="6" t="s">
        <v>1466</v>
      </c>
      <c r="B774" t="s">
        <v>71</v>
      </c>
      <c r="C774" t="s">
        <v>1420</v>
      </c>
      <c r="D774" t="s">
        <v>1524</v>
      </c>
      <c r="E774" t="s">
        <v>1402</v>
      </c>
      <c r="F774">
        <v>2017</v>
      </c>
      <c r="H774">
        <v>325</v>
      </c>
      <c r="J774">
        <v>0</v>
      </c>
      <c r="L774" t="s">
        <v>66</v>
      </c>
      <c r="M774">
        <v>72</v>
      </c>
      <c r="N774">
        <v>2</v>
      </c>
      <c r="O774">
        <v>1000</v>
      </c>
      <c r="P774">
        <v>25</v>
      </c>
      <c r="Q774">
        <v>37.799999999999997</v>
      </c>
      <c r="R774">
        <v>8.6</v>
      </c>
      <c r="S774">
        <v>45.3</v>
      </c>
      <c r="T774">
        <v>9.1199999999999992</v>
      </c>
      <c r="U774">
        <v>4.5599999999999996</v>
      </c>
      <c r="V774">
        <v>-140</v>
      </c>
      <c r="W774">
        <v>-0.38</v>
      </c>
      <c r="X774">
        <v>1400</v>
      </c>
      <c r="Y774">
        <v>5.5</v>
      </c>
      <c r="Z774">
        <v>350</v>
      </c>
      <c r="AA774">
        <v>0.27</v>
      </c>
      <c r="AI774">
        <v>1000</v>
      </c>
      <c r="AJ774">
        <v>3</v>
      </c>
      <c r="AK774">
        <v>-0.7</v>
      </c>
      <c r="AQ774">
        <v>1.984</v>
      </c>
      <c r="AR774">
        <v>122.8</v>
      </c>
      <c r="AU774">
        <v>10</v>
      </c>
      <c r="AV774">
        <v>1</v>
      </c>
      <c r="AW774">
        <v>20</v>
      </c>
      <c r="AX774">
        <v>1</v>
      </c>
      <c r="AY774">
        <v>30</v>
      </c>
      <c r="AZ774">
        <v>1</v>
      </c>
      <c r="BA774">
        <v>40</v>
      </c>
      <c r="BB774">
        <v>0.99</v>
      </c>
      <c r="BC774">
        <v>50</v>
      </c>
      <c r="BD774">
        <v>0.99</v>
      </c>
      <c r="BE774">
        <v>60</v>
      </c>
      <c r="BF774">
        <v>0.97</v>
      </c>
      <c r="BG774">
        <v>70</v>
      </c>
      <c r="BH774">
        <v>0.92</v>
      </c>
      <c r="BI774">
        <v>80</v>
      </c>
      <c r="BJ774">
        <v>0.76</v>
      </c>
      <c r="BK774">
        <v>90</v>
      </c>
      <c r="BL774">
        <v>0</v>
      </c>
    </row>
    <row r="775" spans="1:64" ht="15" customHeight="1">
      <c r="A775" s="6" t="s">
        <v>1466</v>
      </c>
      <c r="B775" t="s">
        <v>71</v>
      </c>
      <c r="C775" t="s">
        <v>1525</v>
      </c>
      <c r="D775" t="s">
        <v>1526</v>
      </c>
      <c r="E775" t="s">
        <v>1402</v>
      </c>
      <c r="F775">
        <v>2018</v>
      </c>
      <c r="H775">
        <v>325</v>
      </c>
      <c r="I775">
        <v>0</v>
      </c>
      <c r="J775">
        <v>1.5</v>
      </c>
      <c r="L775" t="s">
        <v>1370</v>
      </c>
      <c r="M775">
        <v>72</v>
      </c>
      <c r="N775">
        <v>2</v>
      </c>
      <c r="O775">
        <v>1000</v>
      </c>
      <c r="P775">
        <v>25</v>
      </c>
      <c r="Q775">
        <v>37.799999999999997</v>
      </c>
      <c r="R775">
        <v>8.6</v>
      </c>
      <c r="S775">
        <v>45.3</v>
      </c>
      <c r="T775">
        <v>9.1199999999999992</v>
      </c>
      <c r="U775">
        <v>4.5599999999999996</v>
      </c>
      <c r="V775">
        <v>-140</v>
      </c>
      <c r="W775">
        <v>-0.38</v>
      </c>
      <c r="X775">
        <v>1400</v>
      </c>
      <c r="Y775">
        <v>5.5</v>
      </c>
      <c r="Z775">
        <v>350</v>
      </c>
      <c r="AA775">
        <v>0.27</v>
      </c>
      <c r="AB775">
        <v>0.90800000000000003</v>
      </c>
      <c r="AC775">
        <v>-2.0000000000000001E-4</v>
      </c>
      <c r="AD775">
        <v>0.4</v>
      </c>
      <c r="AF775">
        <v>-0.3</v>
      </c>
      <c r="AG775">
        <v>-1.7</v>
      </c>
      <c r="AH775">
        <v>-4.3</v>
      </c>
      <c r="AI775">
        <v>1500</v>
      </c>
      <c r="AJ775">
        <v>3</v>
      </c>
      <c r="AK775">
        <v>-0.7</v>
      </c>
      <c r="AL775">
        <v>11.04</v>
      </c>
      <c r="AM775">
        <v>2000</v>
      </c>
      <c r="AN775">
        <v>992</v>
      </c>
      <c r="AO775">
        <v>35</v>
      </c>
      <c r="AP775">
        <v>27</v>
      </c>
      <c r="AQ775">
        <v>1.984</v>
      </c>
      <c r="AR775">
        <v>122.8</v>
      </c>
      <c r="AS775">
        <v>1.7683199999999999</v>
      </c>
      <c r="AU775">
        <v>10</v>
      </c>
      <c r="AV775">
        <v>1</v>
      </c>
      <c r="AW775">
        <v>20</v>
      </c>
      <c r="AX775">
        <v>1</v>
      </c>
      <c r="AY775">
        <v>30</v>
      </c>
      <c r="AZ775">
        <v>1</v>
      </c>
      <c r="BA775">
        <v>40</v>
      </c>
      <c r="BB775">
        <v>0.99</v>
      </c>
      <c r="BC775">
        <v>50</v>
      </c>
      <c r="BD775">
        <v>0.99</v>
      </c>
      <c r="BE775">
        <v>60</v>
      </c>
      <c r="BF775">
        <v>0.97</v>
      </c>
      <c r="BG775">
        <v>70</v>
      </c>
      <c r="BH775">
        <v>0.92</v>
      </c>
      <c r="BI775">
        <v>80</v>
      </c>
      <c r="BJ775">
        <v>0.76</v>
      </c>
      <c r="BK775">
        <v>90</v>
      </c>
      <c r="BL775">
        <v>0</v>
      </c>
    </row>
    <row r="776" spans="1:64" ht="15" customHeight="1">
      <c r="A776" s="6" t="s">
        <v>1466</v>
      </c>
      <c r="B776" t="s">
        <v>71</v>
      </c>
      <c r="C776" t="s">
        <v>1527</v>
      </c>
      <c r="D776" t="s">
        <v>1528</v>
      </c>
      <c r="E776" t="s">
        <v>1402</v>
      </c>
      <c r="F776">
        <v>2018</v>
      </c>
      <c r="H776">
        <v>325</v>
      </c>
      <c r="I776">
        <v>0</v>
      </c>
      <c r="J776">
        <v>1.5</v>
      </c>
      <c r="L776" t="s">
        <v>1370</v>
      </c>
      <c r="M776">
        <v>72</v>
      </c>
      <c r="N776">
        <v>2</v>
      </c>
      <c r="O776">
        <v>1000</v>
      </c>
      <c r="P776">
        <v>25</v>
      </c>
      <c r="Q776">
        <v>37.799999999999997</v>
      </c>
      <c r="R776">
        <v>8.6</v>
      </c>
      <c r="S776">
        <v>45.3</v>
      </c>
      <c r="T776">
        <v>9.1199999999999992</v>
      </c>
      <c r="U776">
        <v>4.5599999999999996</v>
      </c>
      <c r="V776">
        <v>-140</v>
      </c>
      <c r="W776">
        <v>-0.38</v>
      </c>
      <c r="X776">
        <v>1400</v>
      </c>
      <c r="Y776">
        <v>5.5</v>
      </c>
      <c r="Z776">
        <v>350</v>
      </c>
      <c r="AA776">
        <v>0.27</v>
      </c>
      <c r="AB776">
        <v>0.90800000000000003</v>
      </c>
      <c r="AC776">
        <v>-2.0000000000000001E-4</v>
      </c>
      <c r="AD776">
        <v>0.4</v>
      </c>
      <c r="AF776">
        <v>-0.3</v>
      </c>
      <c r="AG776">
        <v>-1.7</v>
      </c>
      <c r="AH776">
        <v>-4.3</v>
      </c>
      <c r="AI776">
        <v>1000</v>
      </c>
      <c r="AJ776">
        <v>3</v>
      </c>
      <c r="AK776">
        <v>-0.7</v>
      </c>
      <c r="AL776">
        <v>11.04</v>
      </c>
      <c r="AM776">
        <v>2000</v>
      </c>
      <c r="AN776">
        <v>992</v>
      </c>
      <c r="AO776">
        <v>35</v>
      </c>
      <c r="AP776">
        <v>27</v>
      </c>
      <c r="AQ776">
        <v>1.984</v>
      </c>
      <c r="AR776">
        <v>122.8</v>
      </c>
      <c r="AS776">
        <v>1.7683199999999999</v>
      </c>
      <c r="AU776">
        <v>10</v>
      </c>
      <c r="AV776">
        <v>1</v>
      </c>
      <c r="AW776">
        <v>20</v>
      </c>
      <c r="AX776">
        <v>1</v>
      </c>
      <c r="AY776">
        <v>30</v>
      </c>
      <c r="AZ776">
        <v>1</v>
      </c>
      <c r="BA776">
        <v>40</v>
      </c>
      <c r="BB776">
        <v>0.99</v>
      </c>
      <c r="BC776">
        <v>50</v>
      </c>
      <c r="BD776">
        <v>0.99</v>
      </c>
      <c r="BE776">
        <v>60</v>
      </c>
      <c r="BF776">
        <v>0.97</v>
      </c>
      <c r="BG776">
        <v>70</v>
      </c>
      <c r="BH776">
        <v>0.92</v>
      </c>
      <c r="BI776">
        <v>80</v>
      </c>
      <c r="BJ776">
        <v>0.76</v>
      </c>
      <c r="BK776">
        <v>90</v>
      </c>
      <c r="BL776">
        <v>0</v>
      </c>
    </row>
    <row r="777" spans="1:64" ht="15" customHeight="1">
      <c r="A777" s="6" t="s">
        <v>1466</v>
      </c>
      <c r="B777" t="s">
        <v>71</v>
      </c>
      <c r="C777" t="s">
        <v>1421</v>
      </c>
      <c r="D777" t="s">
        <v>1529</v>
      </c>
      <c r="E777" t="s">
        <v>1402</v>
      </c>
      <c r="F777">
        <v>2018</v>
      </c>
      <c r="H777">
        <v>325</v>
      </c>
      <c r="J777">
        <v>0</v>
      </c>
      <c r="L777" t="s">
        <v>66</v>
      </c>
      <c r="M777">
        <v>72</v>
      </c>
      <c r="N777">
        <v>2</v>
      </c>
      <c r="O777">
        <v>1000</v>
      </c>
      <c r="P777">
        <v>25</v>
      </c>
      <c r="Q777">
        <v>37.799999999999997</v>
      </c>
      <c r="R777">
        <v>8.6</v>
      </c>
      <c r="S777">
        <v>45.3</v>
      </c>
      <c r="T777">
        <v>9.1199999999999992</v>
      </c>
      <c r="U777">
        <v>4.5599999999999996</v>
      </c>
      <c r="V777">
        <v>-140</v>
      </c>
      <c r="W777">
        <v>-0.38</v>
      </c>
      <c r="X777">
        <v>1400</v>
      </c>
      <c r="Y777">
        <v>5.5</v>
      </c>
      <c r="Z777">
        <v>350</v>
      </c>
      <c r="AA777">
        <v>0.27</v>
      </c>
      <c r="AI777">
        <v>1500</v>
      </c>
      <c r="AJ777">
        <v>3</v>
      </c>
      <c r="AK777">
        <v>-0.7</v>
      </c>
      <c r="AQ777">
        <v>1.984</v>
      </c>
      <c r="AR777">
        <v>122.8</v>
      </c>
      <c r="AU777">
        <v>10</v>
      </c>
      <c r="AV777">
        <v>1</v>
      </c>
      <c r="AW777">
        <v>20</v>
      </c>
      <c r="AX777">
        <v>1</v>
      </c>
      <c r="AY777">
        <v>30</v>
      </c>
      <c r="AZ777">
        <v>1</v>
      </c>
      <c r="BA777">
        <v>40</v>
      </c>
      <c r="BB777">
        <v>0.99</v>
      </c>
      <c r="BC777">
        <v>50</v>
      </c>
      <c r="BD777">
        <v>0.99</v>
      </c>
      <c r="BE777">
        <v>60</v>
      </c>
      <c r="BF777">
        <v>0.97</v>
      </c>
      <c r="BG777">
        <v>70</v>
      </c>
      <c r="BH777">
        <v>0.92</v>
      </c>
      <c r="BI777">
        <v>80</v>
      </c>
      <c r="BJ777">
        <v>0.76</v>
      </c>
      <c r="BK777">
        <v>90</v>
      </c>
      <c r="BL777">
        <v>0</v>
      </c>
    </row>
    <row r="778" spans="1:64">
      <c r="A778" s="6" t="s">
        <v>1466</v>
      </c>
      <c r="B778" t="s">
        <v>71</v>
      </c>
      <c r="C778" t="s">
        <v>1386</v>
      </c>
      <c r="D778" t="s">
        <v>1530</v>
      </c>
      <c r="E778" t="s">
        <v>1402</v>
      </c>
      <c r="F778">
        <v>2017</v>
      </c>
      <c r="H778">
        <v>330</v>
      </c>
      <c r="J778">
        <v>0</v>
      </c>
      <c r="L778" t="s">
        <v>66</v>
      </c>
      <c r="M778">
        <v>72</v>
      </c>
      <c r="N778">
        <v>2</v>
      </c>
      <c r="O778">
        <v>1000</v>
      </c>
      <c r="P778">
        <v>25</v>
      </c>
      <c r="Q778">
        <v>38</v>
      </c>
      <c r="R778">
        <v>8.69</v>
      </c>
      <c r="S778">
        <v>45.5</v>
      </c>
      <c r="T778">
        <v>9.1999999999999993</v>
      </c>
      <c r="U778">
        <v>4.5999999999999996</v>
      </c>
      <c r="V778">
        <v>-141</v>
      </c>
      <c r="W778">
        <v>-0.38</v>
      </c>
      <c r="X778">
        <v>1400</v>
      </c>
      <c r="Y778">
        <v>5.5</v>
      </c>
      <c r="Z778">
        <v>350</v>
      </c>
      <c r="AA778">
        <v>0.25900000000000001</v>
      </c>
      <c r="AI778">
        <v>1500</v>
      </c>
      <c r="AJ778">
        <v>3</v>
      </c>
      <c r="AK778">
        <v>-0.7</v>
      </c>
      <c r="AQ778">
        <v>1.984</v>
      </c>
      <c r="AR778">
        <v>122.8</v>
      </c>
      <c r="AU778">
        <v>10</v>
      </c>
      <c r="AV778">
        <v>1</v>
      </c>
      <c r="AW778">
        <v>20</v>
      </c>
      <c r="AX778">
        <v>1</v>
      </c>
      <c r="AY778">
        <v>30</v>
      </c>
      <c r="AZ778">
        <v>1</v>
      </c>
      <c r="BA778">
        <v>40</v>
      </c>
      <c r="BB778">
        <v>0.99</v>
      </c>
      <c r="BC778">
        <v>50</v>
      </c>
      <c r="BD778">
        <v>0.99</v>
      </c>
      <c r="BE778">
        <v>60</v>
      </c>
      <c r="BF778">
        <v>0.97</v>
      </c>
      <c r="BG778">
        <v>70</v>
      </c>
      <c r="BH778">
        <v>0.92</v>
      </c>
      <c r="BI778">
        <v>80</v>
      </c>
      <c r="BJ778">
        <v>0.76</v>
      </c>
      <c r="BK778">
        <v>90</v>
      </c>
      <c r="BL778">
        <v>0</v>
      </c>
    </row>
    <row r="779" spans="1:64" ht="15" customHeight="1">
      <c r="A779" s="6" t="s">
        <v>1466</v>
      </c>
      <c r="B779" t="s">
        <v>71</v>
      </c>
      <c r="C779" t="s">
        <v>1422</v>
      </c>
      <c r="D779" t="s">
        <v>1531</v>
      </c>
      <c r="E779" t="s">
        <v>1402</v>
      </c>
      <c r="F779">
        <v>2017</v>
      </c>
      <c r="H779">
        <v>330</v>
      </c>
      <c r="I779">
        <v>0</v>
      </c>
      <c r="J779">
        <v>1.5</v>
      </c>
      <c r="L779" t="s">
        <v>1370</v>
      </c>
      <c r="M779">
        <v>72</v>
      </c>
      <c r="N779">
        <v>2</v>
      </c>
      <c r="O779">
        <v>1000</v>
      </c>
      <c r="P779">
        <v>25</v>
      </c>
      <c r="Q779">
        <v>38</v>
      </c>
      <c r="R779">
        <v>8.69</v>
      </c>
      <c r="S779">
        <v>45.5</v>
      </c>
      <c r="T779">
        <v>9.1999999999999993</v>
      </c>
      <c r="U779">
        <v>4.5999999999999996</v>
      </c>
      <c r="V779">
        <v>-141</v>
      </c>
      <c r="W779">
        <v>-0.38</v>
      </c>
      <c r="X779">
        <v>1400</v>
      </c>
      <c r="Y779">
        <v>5.5</v>
      </c>
      <c r="Z779">
        <v>350</v>
      </c>
      <c r="AA779">
        <v>0.25900000000000001</v>
      </c>
      <c r="AB779">
        <v>0.91100000000000003</v>
      </c>
      <c r="AC779">
        <v>-2.0000000000000001E-4</v>
      </c>
      <c r="AD779">
        <v>0.4</v>
      </c>
      <c r="AF779">
        <v>-0.3</v>
      </c>
      <c r="AG779">
        <v>-1.7</v>
      </c>
      <c r="AH779">
        <v>-4.3</v>
      </c>
      <c r="AI779">
        <v>1000</v>
      </c>
      <c r="AJ779">
        <v>3</v>
      </c>
      <c r="AK779">
        <v>-0.7</v>
      </c>
      <c r="AL779">
        <v>11.04</v>
      </c>
      <c r="AM779">
        <v>2000</v>
      </c>
      <c r="AN779">
        <v>992</v>
      </c>
      <c r="AO779">
        <v>40</v>
      </c>
      <c r="AP779">
        <v>22.4</v>
      </c>
      <c r="AQ779">
        <v>1.984</v>
      </c>
      <c r="AR779">
        <v>122.8</v>
      </c>
      <c r="AS779">
        <v>1.7683199999999999</v>
      </c>
      <c r="AU779">
        <v>10</v>
      </c>
      <c r="AV779">
        <v>1</v>
      </c>
      <c r="AW779">
        <v>20</v>
      </c>
      <c r="AX779">
        <v>1</v>
      </c>
      <c r="AY779">
        <v>30</v>
      </c>
      <c r="AZ779">
        <v>1</v>
      </c>
      <c r="BA779">
        <v>40</v>
      </c>
      <c r="BB779">
        <v>0.99</v>
      </c>
      <c r="BC779">
        <v>50</v>
      </c>
      <c r="BD779">
        <v>0.99</v>
      </c>
      <c r="BE779">
        <v>60</v>
      </c>
      <c r="BF779">
        <v>0.97</v>
      </c>
      <c r="BG779">
        <v>70</v>
      </c>
      <c r="BH779">
        <v>0.92</v>
      </c>
      <c r="BI779">
        <v>80</v>
      </c>
      <c r="BJ779">
        <v>0.76</v>
      </c>
      <c r="BK779">
        <v>90</v>
      </c>
      <c r="BL779">
        <v>0</v>
      </c>
    </row>
    <row r="780" spans="1:64" ht="15" customHeight="1">
      <c r="A780" s="6" t="s">
        <v>1466</v>
      </c>
      <c r="B780" t="s">
        <v>71</v>
      </c>
      <c r="C780" t="s">
        <v>1533</v>
      </c>
      <c r="D780" t="s">
        <v>1532</v>
      </c>
      <c r="E780" t="s">
        <v>1402</v>
      </c>
      <c r="F780">
        <v>2018</v>
      </c>
      <c r="H780">
        <v>330</v>
      </c>
      <c r="J780">
        <v>0</v>
      </c>
      <c r="L780" t="s">
        <v>66</v>
      </c>
      <c r="M780">
        <v>72</v>
      </c>
      <c r="N780">
        <v>2</v>
      </c>
      <c r="O780">
        <v>1000</v>
      </c>
      <c r="P780">
        <v>25</v>
      </c>
      <c r="Q780">
        <v>38</v>
      </c>
      <c r="R780">
        <v>8.69</v>
      </c>
      <c r="S780">
        <v>45.5</v>
      </c>
      <c r="T780">
        <v>9.1999999999999993</v>
      </c>
      <c r="U780">
        <v>4.5999999999999996</v>
      </c>
      <c r="V780">
        <v>-141</v>
      </c>
      <c r="W780">
        <v>-0.38</v>
      </c>
      <c r="X780">
        <v>1400</v>
      </c>
      <c r="Y780">
        <v>5.5</v>
      </c>
      <c r="Z780">
        <v>350</v>
      </c>
      <c r="AA780">
        <v>0.25900000000000001</v>
      </c>
      <c r="AI780">
        <v>1500</v>
      </c>
      <c r="AJ780">
        <v>3</v>
      </c>
      <c r="AK780">
        <v>-0.7</v>
      </c>
      <c r="AQ780">
        <v>1.984</v>
      </c>
      <c r="AR780">
        <v>122.8</v>
      </c>
      <c r="AU780">
        <v>10</v>
      </c>
      <c r="AV780">
        <v>1</v>
      </c>
      <c r="AW780">
        <v>20</v>
      </c>
      <c r="AX780">
        <v>1</v>
      </c>
      <c r="AY780">
        <v>30</v>
      </c>
      <c r="AZ780">
        <v>1</v>
      </c>
      <c r="BA780">
        <v>40</v>
      </c>
      <c r="BB780">
        <v>0.99</v>
      </c>
      <c r="BC780">
        <v>50</v>
      </c>
      <c r="BD780">
        <v>0.99</v>
      </c>
      <c r="BE780">
        <v>60</v>
      </c>
      <c r="BF780">
        <v>0.97</v>
      </c>
      <c r="BG780">
        <v>70</v>
      </c>
      <c r="BH780">
        <v>0.92</v>
      </c>
      <c r="BI780">
        <v>80</v>
      </c>
      <c r="BJ780">
        <v>0.76</v>
      </c>
      <c r="BK780">
        <v>90</v>
      </c>
      <c r="BL780">
        <v>0</v>
      </c>
    </row>
    <row r="781" spans="1:64" ht="15" customHeight="1">
      <c r="A781" s="6" t="s">
        <v>1466</v>
      </c>
      <c r="B781" t="s">
        <v>71</v>
      </c>
      <c r="C781" t="s">
        <v>1534</v>
      </c>
      <c r="D781" t="s">
        <v>1535</v>
      </c>
      <c r="E781" t="s">
        <v>1402</v>
      </c>
      <c r="F781">
        <v>2018</v>
      </c>
      <c r="H781">
        <v>330</v>
      </c>
      <c r="I781">
        <v>0</v>
      </c>
      <c r="J781">
        <v>1.5</v>
      </c>
      <c r="L781" t="s">
        <v>1370</v>
      </c>
      <c r="M781">
        <v>72</v>
      </c>
      <c r="N781">
        <v>2</v>
      </c>
      <c r="O781">
        <v>1000</v>
      </c>
      <c r="P781">
        <v>25</v>
      </c>
      <c r="Q781">
        <v>38</v>
      </c>
      <c r="R781">
        <v>8.69</v>
      </c>
      <c r="S781">
        <v>45.5</v>
      </c>
      <c r="T781">
        <v>9.1999999999999993</v>
      </c>
      <c r="U781">
        <v>4.5999999999999996</v>
      </c>
      <c r="V781">
        <v>-141</v>
      </c>
      <c r="W781">
        <v>-0.38</v>
      </c>
      <c r="X781">
        <v>1400</v>
      </c>
      <c r="Y781">
        <v>5.5</v>
      </c>
      <c r="Z781">
        <v>350</v>
      </c>
      <c r="AA781">
        <v>0.25900000000000001</v>
      </c>
      <c r="AB781">
        <v>0.91100000000000003</v>
      </c>
      <c r="AC781">
        <v>-2.0000000000000001E-4</v>
      </c>
      <c r="AD781">
        <v>0.4</v>
      </c>
      <c r="AF781">
        <v>-0.3</v>
      </c>
      <c r="AG781">
        <v>-1.7</v>
      </c>
      <c r="AH781">
        <v>-4.3</v>
      </c>
      <c r="AI781">
        <v>1000</v>
      </c>
      <c r="AJ781">
        <v>3</v>
      </c>
      <c r="AK781">
        <v>-0.7</v>
      </c>
      <c r="AL781">
        <v>11.04</v>
      </c>
      <c r="AM781">
        <v>2000</v>
      </c>
      <c r="AN781">
        <v>992</v>
      </c>
      <c r="AO781">
        <v>6</v>
      </c>
      <c r="AP781">
        <v>27</v>
      </c>
      <c r="AQ781">
        <v>1.984</v>
      </c>
      <c r="AR781">
        <v>122.8</v>
      </c>
      <c r="AS781">
        <v>1.7683199999999999</v>
      </c>
      <c r="AU781">
        <v>10</v>
      </c>
      <c r="AV781">
        <v>1</v>
      </c>
      <c r="AW781">
        <v>20</v>
      </c>
      <c r="AX781">
        <v>1</v>
      </c>
      <c r="AY781">
        <v>30</v>
      </c>
      <c r="AZ781">
        <v>1</v>
      </c>
      <c r="BA781">
        <v>40</v>
      </c>
      <c r="BB781">
        <v>0.99</v>
      </c>
      <c r="BC781">
        <v>50</v>
      </c>
      <c r="BD781">
        <v>0.99</v>
      </c>
      <c r="BE781">
        <v>60</v>
      </c>
      <c r="BF781">
        <v>0.97</v>
      </c>
      <c r="BG781">
        <v>70</v>
      </c>
      <c r="BH781">
        <v>0.92</v>
      </c>
      <c r="BI781">
        <v>80</v>
      </c>
      <c r="BJ781">
        <v>0.76</v>
      </c>
      <c r="BK781">
        <v>90</v>
      </c>
      <c r="BL781">
        <v>0</v>
      </c>
    </row>
    <row r="782" spans="1:64">
      <c r="A782" s="6" t="s">
        <v>1466</v>
      </c>
      <c r="B782" t="s">
        <v>71</v>
      </c>
      <c r="C782" t="s">
        <v>1423</v>
      </c>
      <c r="D782" t="s">
        <v>1536</v>
      </c>
      <c r="E782" t="s">
        <v>1402</v>
      </c>
      <c r="F782">
        <v>2018</v>
      </c>
      <c r="H782">
        <v>330</v>
      </c>
      <c r="J782">
        <v>0</v>
      </c>
      <c r="L782" t="s">
        <v>66</v>
      </c>
      <c r="M782">
        <v>72</v>
      </c>
      <c r="N782">
        <v>2</v>
      </c>
      <c r="O782">
        <v>1000</v>
      </c>
      <c r="P782">
        <v>25</v>
      </c>
      <c r="Q782">
        <v>38</v>
      </c>
      <c r="R782">
        <v>8.69</v>
      </c>
      <c r="S782">
        <v>45.5</v>
      </c>
      <c r="T782">
        <v>9.1999999999999993</v>
      </c>
      <c r="U782">
        <v>4.5999999999999996</v>
      </c>
      <c r="V782">
        <v>-141</v>
      </c>
      <c r="W782">
        <v>-0.38</v>
      </c>
      <c r="X782">
        <v>1400</v>
      </c>
      <c r="Y782">
        <v>5.5</v>
      </c>
      <c r="Z782">
        <v>350</v>
      </c>
      <c r="AA782">
        <v>0.25900000000000001</v>
      </c>
      <c r="AI782">
        <v>1500</v>
      </c>
      <c r="AJ782">
        <v>3</v>
      </c>
      <c r="AK782">
        <v>-0.7</v>
      </c>
      <c r="AQ782">
        <v>1.984</v>
      </c>
      <c r="AR782">
        <v>122.8</v>
      </c>
      <c r="AU782">
        <v>10</v>
      </c>
      <c r="AV782">
        <v>1</v>
      </c>
      <c r="AW782">
        <v>20</v>
      </c>
      <c r="AX782">
        <v>1</v>
      </c>
      <c r="AY782">
        <v>30</v>
      </c>
      <c r="AZ782">
        <v>1</v>
      </c>
      <c r="BA782">
        <v>40</v>
      </c>
      <c r="BB782">
        <v>0.99</v>
      </c>
      <c r="BC782">
        <v>50</v>
      </c>
      <c r="BD782">
        <v>0.99</v>
      </c>
      <c r="BE782">
        <v>60</v>
      </c>
      <c r="BF782">
        <v>0.97</v>
      </c>
      <c r="BG782">
        <v>70</v>
      </c>
      <c r="BH782">
        <v>0.92</v>
      </c>
      <c r="BI782">
        <v>80</v>
      </c>
      <c r="BJ782">
        <v>0.76</v>
      </c>
      <c r="BK782">
        <v>90</v>
      </c>
      <c r="BL782">
        <v>0</v>
      </c>
    </row>
    <row r="783" spans="1:64">
      <c r="A783" s="6" t="s">
        <v>1466</v>
      </c>
      <c r="B783" t="s">
        <v>71</v>
      </c>
      <c r="C783" t="s">
        <v>1387</v>
      </c>
      <c r="D783" t="s">
        <v>1537</v>
      </c>
      <c r="E783" t="s">
        <v>1402</v>
      </c>
      <c r="F783">
        <v>2017</v>
      </c>
      <c r="H783">
        <v>335</v>
      </c>
      <c r="J783">
        <v>0</v>
      </c>
      <c r="L783" t="s">
        <v>66</v>
      </c>
      <c r="M783">
        <v>72</v>
      </c>
      <c r="N783">
        <v>2</v>
      </c>
      <c r="O783">
        <v>1000</v>
      </c>
      <c r="P783">
        <v>25</v>
      </c>
      <c r="Q783">
        <v>38.200000000000003</v>
      </c>
      <c r="R783">
        <v>8.77</v>
      </c>
      <c r="S783">
        <v>45.7</v>
      </c>
      <c r="T783">
        <v>9.2799999999999994</v>
      </c>
      <c r="U783">
        <v>4.6399999999999997</v>
      </c>
      <c r="V783">
        <v>-142</v>
      </c>
      <c r="W783">
        <v>-0.38</v>
      </c>
      <c r="X783">
        <v>1400</v>
      </c>
      <c r="Y783">
        <v>5.5</v>
      </c>
      <c r="Z783">
        <v>350</v>
      </c>
      <c r="AA783">
        <v>0.252</v>
      </c>
      <c r="AI783">
        <v>1500</v>
      </c>
      <c r="AJ783">
        <v>3</v>
      </c>
      <c r="AK783">
        <v>-0.7</v>
      </c>
      <c r="AQ783">
        <v>1.984</v>
      </c>
      <c r="AR783">
        <v>122.8</v>
      </c>
      <c r="AU783">
        <v>10</v>
      </c>
      <c r="AV783">
        <v>1</v>
      </c>
      <c r="AW783">
        <v>20</v>
      </c>
      <c r="AX783">
        <v>1</v>
      </c>
      <c r="AY783">
        <v>30</v>
      </c>
      <c r="AZ783">
        <v>1</v>
      </c>
      <c r="BA783">
        <v>40</v>
      </c>
      <c r="BB783">
        <v>0.99</v>
      </c>
      <c r="BC783">
        <v>50</v>
      </c>
      <c r="BD783">
        <v>0.99</v>
      </c>
      <c r="BE783">
        <v>60</v>
      </c>
      <c r="BF783">
        <v>0.97</v>
      </c>
      <c r="BG783">
        <v>70</v>
      </c>
      <c r="BH783">
        <v>0.92</v>
      </c>
      <c r="BI783">
        <v>80</v>
      </c>
      <c r="BJ783">
        <v>0.76</v>
      </c>
      <c r="BK783">
        <v>90</v>
      </c>
      <c r="BL783">
        <v>0</v>
      </c>
    </row>
    <row r="784" spans="1:64">
      <c r="A784" s="6" t="s">
        <v>1466</v>
      </c>
      <c r="B784" t="s">
        <v>71</v>
      </c>
      <c r="C784" t="s">
        <v>1424</v>
      </c>
      <c r="D784" t="s">
        <v>1538</v>
      </c>
      <c r="E784" t="s">
        <v>1402</v>
      </c>
      <c r="F784">
        <v>2017</v>
      </c>
      <c r="H784">
        <v>335</v>
      </c>
      <c r="J784">
        <v>0</v>
      </c>
      <c r="L784" t="s">
        <v>66</v>
      </c>
      <c r="M784">
        <v>72</v>
      </c>
      <c r="N784">
        <v>2</v>
      </c>
      <c r="O784">
        <v>1000</v>
      </c>
      <c r="P784">
        <v>25</v>
      </c>
      <c r="Q784">
        <v>38.200000000000003</v>
      </c>
      <c r="R784">
        <v>8.77</v>
      </c>
      <c r="S784">
        <v>45.7</v>
      </c>
      <c r="T784">
        <v>9.2799999999999994</v>
      </c>
      <c r="U784">
        <v>4.6399999999999997</v>
      </c>
      <c r="V784">
        <v>-142</v>
      </c>
      <c r="W784">
        <v>-0.38</v>
      </c>
      <c r="X784">
        <v>1400</v>
      </c>
      <c r="Y784">
        <v>5.5</v>
      </c>
      <c r="Z784">
        <v>350</v>
      </c>
      <c r="AA784">
        <v>0.252</v>
      </c>
      <c r="AI784">
        <v>1000</v>
      </c>
      <c r="AJ784">
        <v>3</v>
      </c>
      <c r="AK784">
        <v>-0.7</v>
      </c>
      <c r="AQ784">
        <v>1.984</v>
      </c>
      <c r="AR784">
        <v>122.8</v>
      </c>
      <c r="AU784">
        <v>10</v>
      </c>
      <c r="AV784">
        <v>1</v>
      </c>
      <c r="AW784">
        <v>20</v>
      </c>
      <c r="AX784">
        <v>1</v>
      </c>
      <c r="AY784">
        <v>30</v>
      </c>
      <c r="AZ784">
        <v>1</v>
      </c>
      <c r="BA784">
        <v>40</v>
      </c>
      <c r="BB784">
        <v>0.99</v>
      </c>
      <c r="BC784">
        <v>50</v>
      </c>
      <c r="BD784">
        <v>0.99</v>
      </c>
      <c r="BE784">
        <v>60</v>
      </c>
      <c r="BF784">
        <v>0.97</v>
      </c>
      <c r="BG784">
        <v>70</v>
      </c>
      <c r="BH784">
        <v>0.92</v>
      </c>
      <c r="BI784">
        <v>80</v>
      </c>
      <c r="BJ784">
        <v>0.76</v>
      </c>
      <c r="BK784">
        <v>90</v>
      </c>
      <c r="BL784">
        <v>0</v>
      </c>
    </row>
    <row r="785" spans="1:64">
      <c r="A785" s="6" t="s">
        <v>1466</v>
      </c>
      <c r="B785" t="s">
        <v>71</v>
      </c>
      <c r="C785" t="s">
        <v>1539</v>
      </c>
      <c r="D785" t="s">
        <v>1540</v>
      </c>
      <c r="E785" t="s">
        <v>1402</v>
      </c>
      <c r="F785">
        <v>2018</v>
      </c>
      <c r="H785">
        <v>335</v>
      </c>
      <c r="I785">
        <v>0</v>
      </c>
      <c r="J785">
        <v>1.5</v>
      </c>
      <c r="L785" t="s">
        <v>1370</v>
      </c>
      <c r="M785">
        <v>72</v>
      </c>
      <c r="N785">
        <v>2</v>
      </c>
      <c r="O785">
        <v>1000</v>
      </c>
      <c r="P785">
        <v>25</v>
      </c>
      <c r="Q785">
        <v>38.200000000000003</v>
      </c>
      <c r="R785">
        <v>8.77</v>
      </c>
      <c r="S785">
        <v>45.7</v>
      </c>
      <c r="T785">
        <v>9.2799999999999994</v>
      </c>
      <c r="U785">
        <v>4.6399999999999997</v>
      </c>
      <c r="V785">
        <v>-142</v>
      </c>
      <c r="W785">
        <v>-0.38</v>
      </c>
      <c r="X785">
        <v>1400</v>
      </c>
      <c r="Y785">
        <v>5.5</v>
      </c>
      <c r="Z785">
        <v>350</v>
      </c>
      <c r="AA785">
        <v>0.252</v>
      </c>
      <c r="AB785">
        <v>0.91400000000000003</v>
      </c>
      <c r="AC785">
        <v>-2.9999999999999997E-4</v>
      </c>
      <c r="AD785">
        <v>0.4</v>
      </c>
      <c r="AF785">
        <v>-0.3</v>
      </c>
      <c r="AG785">
        <v>-1.7</v>
      </c>
      <c r="AH785">
        <v>-4.3</v>
      </c>
      <c r="AI785">
        <v>1500</v>
      </c>
      <c r="AJ785">
        <v>3</v>
      </c>
      <c r="AK785">
        <v>-0.7</v>
      </c>
      <c r="AL785">
        <v>11.04</v>
      </c>
      <c r="AM785">
        <v>2000</v>
      </c>
      <c r="AN785">
        <v>992</v>
      </c>
      <c r="AO785">
        <v>35</v>
      </c>
      <c r="AP785">
        <v>27</v>
      </c>
      <c r="AQ785">
        <v>1.984</v>
      </c>
      <c r="AR785">
        <v>122.8</v>
      </c>
      <c r="AS785">
        <v>1.7683199999999999</v>
      </c>
      <c r="AU785">
        <v>10</v>
      </c>
      <c r="AV785">
        <v>1</v>
      </c>
      <c r="AW785">
        <v>20</v>
      </c>
      <c r="AX785">
        <v>1</v>
      </c>
      <c r="AY785">
        <v>30</v>
      </c>
      <c r="AZ785">
        <v>1</v>
      </c>
      <c r="BA785">
        <v>40</v>
      </c>
      <c r="BB785">
        <v>0.99</v>
      </c>
      <c r="BC785">
        <v>50</v>
      </c>
      <c r="BD785">
        <v>0.99</v>
      </c>
      <c r="BE785">
        <v>60</v>
      </c>
      <c r="BF785">
        <v>0.97</v>
      </c>
      <c r="BG785">
        <v>70</v>
      </c>
      <c r="BH785">
        <v>0.92</v>
      </c>
      <c r="BI785">
        <v>80</v>
      </c>
      <c r="BJ785">
        <v>0.76</v>
      </c>
      <c r="BK785">
        <v>90</v>
      </c>
      <c r="BL785">
        <v>0</v>
      </c>
    </row>
    <row r="786" spans="1:64">
      <c r="A786" s="6" t="s">
        <v>1466</v>
      </c>
      <c r="B786" t="s">
        <v>71</v>
      </c>
      <c r="C786" t="s">
        <v>1542</v>
      </c>
      <c r="D786" t="s">
        <v>1541</v>
      </c>
      <c r="E786" t="s">
        <v>1402</v>
      </c>
      <c r="F786">
        <v>2018</v>
      </c>
      <c r="H786">
        <v>335</v>
      </c>
      <c r="J786">
        <v>0</v>
      </c>
      <c r="L786" t="s">
        <v>66</v>
      </c>
      <c r="M786">
        <v>72</v>
      </c>
      <c r="N786">
        <v>2</v>
      </c>
      <c r="O786">
        <v>1000</v>
      </c>
      <c r="P786">
        <v>25</v>
      </c>
      <c r="Q786">
        <v>38.200000000000003</v>
      </c>
      <c r="R786">
        <v>8.77</v>
      </c>
      <c r="S786">
        <v>45.7</v>
      </c>
      <c r="T786">
        <v>9.2799999999999994</v>
      </c>
      <c r="U786">
        <v>4.6399999999999997</v>
      </c>
      <c r="V786">
        <v>-142</v>
      </c>
      <c r="W786">
        <v>-0.38</v>
      </c>
      <c r="X786">
        <v>1400</v>
      </c>
      <c r="Y786">
        <v>5.5</v>
      </c>
      <c r="Z786">
        <v>350</v>
      </c>
      <c r="AA786">
        <v>0.252</v>
      </c>
      <c r="AI786">
        <v>1000</v>
      </c>
      <c r="AJ786">
        <v>3</v>
      </c>
      <c r="AK786">
        <v>-0.7</v>
      </c>
      <c r="AQ786">
        <v>1.984</v>
      </c>
      <c r="AR786">
        <v>122.8</v>
      </c>
      <c r="AU786">
        <v>10</v>
      </c>
      <c r="AV786">
        <v>1</v>
      </c>
      <c r="AW786">
        <v>20</v>
      </c>
      <c r="AX786">
        <v>1</v>
      </c>
      <c r="AY786">
        <v>30</v>
      </c>
      <c r="AZ786">
        <v>1</v>
      </c>
      <c r="BA786">
        <v>40</v>
      </c>
      <c r="BB786">
        <v>0.99</v>
      </c>
      <c r="BC786">
        <v>50</v>
      </c>
      <c r="BD786">
        <v>0.99</v>
      </c>
      <c r="BE786">
        <v>60</v>
      </c>
      <c r="BF786">
        <v>0.97</v>
      </c>
      <c r="BG786">
        <v>70</v>
      </c>
      <c r="BH786">
        <v>0.92</v>
      </c>
      <c r="BI786">
        <v>80</v>
      </c>
      <c r="BJ786">
        <v>0.76</v>
      </c>
      <c r="BK786">
        <v>90</v>
      </c>
      <c r="BL786">
        <v>0</v>
      </c>
    </row>
    <row r="787" spans="1:64">
      <c r="A787" s="6" t="s">
        <v>1466</v>
      </c>
      <c r="B787" t="s">
        <v>71</v>
      </c>
      <c r="C787" t="s">
        <v>1425</v>
      </c>
      <c r="D787" t="s">
        <v>1543</v>
      </c>
      <c r="E787" t="s">
        <v>1402</v>
      </c>
      <c r="F787">
        <v>2018</v>
      </c>
      <c r="H787">
        <v>335</v>
      </c>
      <c r="I787">
        <v>0</v>
      </c>
      <c r="J787">
        <v>1.5</v>
      </c>
      <c r="L787" t="s">
        <v>1370</v>
      </c>
      <c r="M787">
        <v>72</v>
      </c>
      <c r="N787">
        <v>2</v>
      </c>
      <c r="O787">
        <v>1000</v>
      </c>
      <c r="P787">
        <v>25</v>
      </c>
      <c r="Q787">
        <v>38.200000000000003</v>
      </c>
      <c r="R787">
        <v>8.77</v>
      </c>
      <c r="S787">
        <v>45.7</v>
      </c>
      <c r="T787">
        <v>9.2799999999999994</v>
      </c>
      <c r="U787">
        <v>4.6399999999999997</v>
      </c>
      <c r="V787">
        <v>-142</v>
      </c>
      <c r="W787">
        <v>-0.38</v>
      </c>
      <c r="X787">
        <v>1400</v>
      </c>
      <c r="Y787">
        <v>5.5</v>
      </c>
      <c r="Z787">
        <v>350</v>
      </c>
      <c r="AA787">
        <v>0.252</v>
      </c>
      <c r="AB787">
        <v>0.91400000000000003</v>
      </c>
      <c r="AC787">
        <v>-2.9999999999999997E-4</v>
      </c>
      <c r="AD787">
        <v>0.4</v>
      </c>
      <c r="AF787">
        <v>-0.3</v>
      </c>
      <c r="AG787">
        <v>-1.7</v>
      </c>
      <c r="AH787">
        <v>-4.3</v>
      </c>
      <c r="AI787">
        <v>1500</v>
      </c>
      <c r="AJ787">
        <v>3</v>
      </c>
      <c r="AK787">
        <v>-0.7</v>
      </c>
      <c r="AL787">
        <v>11.04</v>
      </c>
      <c r="AM787">
        <v>2000</v>
      </c>
      <c r="AN787">
        <v>992</v>
      </c>
      <c r="AO787">
        <v>6</v>
      </c>
      <c r="AP787">
        <v>29</v>
      </c>
      <c r="AQ787">
        <v>1.984</v>
      </c>
      <c r="AR787">
        <v>122.8</v>
      </c>
      <c r="AS787">
        <v>1.7683199999999999</v>
      </c>
      <c r="AU787">
        <v>10</v>
      </c>
      <c r="AV787">
        <v>1</v>
      </c>
      <c r="AW787">
        <v>20</v>
      </c>
      <c r="AX787">
        <v>1</v>
      </c>
      <c r="AY787">
        <v>30</v>
      </c>
      <c r="AZ787">
        <v>1</v>
      </c>
      <c r="BA787">
        <v>40</v>
      </c>
      <c r="BB787">
        <v>0.99</v>
      </c>
      <c r="BC787">
        <v>50</v>
      </c>
      <c r="BD787">
        <v>0.99</v>
      </c>
      <c r="BE787">
        <v>60</v>
      </c>
      <c r="BF787">
        <v>0.97</v>
      </c>
      <c r="BG787">
        <v>70</v>
      </c>
      <c r="BH787">
        <v>0.92</v>
      </c>
      <c r="BI787">
        <v>80</v>
      </c>
      <c r="BJ787">
        <v>0.76</v>
      </c>
      <c r="BK787">
        <v>90</v>
      </c>
      <c r="BL787">
        <v>0</v>
      </c>
    </row>
    <row r="788" spans="1:64">
      <c r="A788" s="6" t="s">
        <v>1466</v>
      </c>
      <c r="B788" t="s">
        <v>71</v>
      </c>
      <c r="C788" t="s">
        <v>1388</v>
      </c>
      <c r="D788" t="s">
        <v>1544</v>
      </c>
      <c r="E788" t="s">
        <v>1402</v>
      </c>
      <c r="F788">
        <v>2017</v>
      </c>
      <c r="H788">
        <v>340</v>
      </c>
      <c r="J788">
        <v>0</v>
      </c>
      <c r="L788" t="s">
        <v>66</v>
      </c>
      <c r="M788">
        <v>72</v>
      </c>
      <c r="N788">
        <v>2</v>
      </c>
      <c r="O788">
        <v>1000</v>
      </c>
      <c r="P788">
        <v>25</v>
      </c>
      <c r="Q788">
        <v>38.4</v>
      </c>
      <c r="R788">
        <v>8.86</v>
      </c>
      <c r="S788">
        <v>45.9</v>
      </c>
      <c r="T788">
        <v>9.36</v>
      </c>
      <c r="U788">
        <v>4.68</v>
      </c>
      <c r="V788">
        <v>-142.19999999999999</v>
      </c>
      <c r="W788">
        <v>-0.38</v>
      </c>
      <c r="X788">
        <v>1400</v>
      </c>
      <c r="Y788">
        <v>5.5</v>
      </c>
      <c r="Z788">
        <v>350</v>
      </c>
      <c r="AA788">
        <v>0.24099999999999999</v>
      </c>
      <c r="AI788">
        <v>1500</v>
      </c>
      <c r="AJ788">
        <v>3</v>
      </c>
      <c r="AK788">
        <v>-0.7</v>
      </c>
      <c r="AQ788">
        <v>1.984</v>
      </c>
      <c r="AR788">
        <v>122.8</v>
      </c>
      <c r="AU788">
        <v>10</v>
      </c>
      <c r="AV788">
        <v>1</v>
      </c>
      <c r="AW788">
        <v>20</v>
      </c>
      <c r="AX788">
        <v>1</v>
      </c>
      <c r="AY788">
        <v>30</v>
      </c>
      <c r="AZ788">
        <v>1</v>
      </c>
      <c r="BA788">
        <v>40</v>
      </c>
      <c r="BB788">
        <v>0.99</v>
      </c>
      <c r="BC788">
        <v>50</v>
      </c>
      <c r="BD788">
        <v>0.99</v>
      </c>
      <c r="BE788">
        <v>60</v>
      </c>
      <c r="BF788">
        <v>0.97</v>
      </c>
      <c r="BG788">
        <v>70</v>
      </c>
      <c r="BH788">
        <v>0.92</v>
      </c>
      <c r="BI788">
        <v>80</v>
      </c>
      <c r="BJ788">
        <v>0.76</v>
      </c>
      <c r="BK788">
        <v>90</v>
      </c>
      <c r="BL788">
        <v>0</v>
      </c>
    </row>
    <row r="789" spans="1:64">
      <c r="A789" s="6" t="s">
        <v>1466</v>
      </c>
      <c r="B789" t="s">
        <v>71</v>
      </c>
      <c r="C789" t="s">
        <v>1426</v>
      </c>
      <c r="D789" t="s">
        <v>1545</v>
      </c>
      <c r="E789" t="s">
        <v>1402</v>
      </c>
      <c r="F789">
        <v>2017</v>
      </c>
      <c r="H789">
        <v>340</v>
      </c>
      <c r="J789">
        <v>0</v>
      </c>
      <c r="L789" t="s">
        <v>66</v>
      </c>
      <c r="M789">
        <v>72</v>
      </c>
      <c r="N789">
        <v>2</v>
      </c>
      <c r="O789">
        <v>1000</v>
      </c>
      <c r="P789">
        <v>25</v>
      </c>
      <c r="Q789">
        <v>38.4</v>
      </c>
      <c r="R789">
        <v>8.86</v>
      </c>
      <c r="S789">
        <v>45.9</v>
      </c>
      <c r="T789">
        <v>9.36</v>
      </c>
      <c r="U789">
        <v>4.68</v>
      </c>
      <c r="V789">
        <v>-142.19999999999999</v>
      </c>
      <c r="W789">
        <v>-0.38</v>
      </c>
      <c r="X789">
        <v>1400</v>
      </c>
      <c r="Y789">
        <v>5.5</v>
      </c>
      <c r="Z789">
        <v>350</v>
      </c>
      <c r="AA789">
        <v>0.24099999999999999</v>
      </c>
      <c r="AI789">
        <v>1000</v>
      </c>
      <c r="AJ789">
        <v>3</v>
      </c>
      <c r="AK789">
        <v>-0.7</v>
      </c>
      <c r="AQ789">
        <v>1.984</v>
      </c>
      <c r="AR789">
        <v>122.8</v>
      </c>
      <c r="AU789">
        <v>10</v>
      </c>
      <c r="AV789">
        <v>1</v>
      </c>
      <c r="AW789">
        <v>20</v>
      </c>
      <c r="AX789">
        <v>1</v>
      </c>
      <c r="AY789">
        <v>30</v>
      </c>
      <c r="AZ789">
        <v>1</v>
      </c>
      <c r="BA789">
        <v>40</v>
      </c>
      <c r="BB789">
        <v>0.99</v>
      </c>
      <c r="BC789">
        <v>50</v>
      </c>
      <c r="BD789">
        <v>0.99</v>
      </c>
      <c r="BE789">
        <v>60</v>
      </c>
      <c r="BF789">
        <v>0.97</v>
      </c>
      <c r="BG789">
        <v>70</v>
      </c>
      <c r="BH789">
        <v>0.92</v>
      </c>
      <c r="BI789">
        <v>80</v>
      </c>
      <c r="BJ789">
        <v>0.76</v>
      </c>
      <c r="BK789">
        <v>90</v>
      </c>
      <c r="BL789">
        <v>0</v>
      </c>
    </row>
    <row r="790" spans="1:64" ht="15" customHeight="1">
      <c r="A790" s="6" t="s">
        <v>1466</v>
      </c>
      <c r="B790" t="s">
        <v>71</v>
      </c>
      <c r="C790" t="s">
        <v>1546</v>
      </c>
      <c r="D790" t="s">
        <v>1547</v>
      </c>
      <c r="E790" t="s">
        <v>1402</v>
      </c>
      <c r="F790">
        <v>2018</v>
      </c>
      <c r="H790">
        <v>340</v>
      </c>
      <c r="I790">
        <v>0</v>
      </c>
      <c r="J790">
        <v>1.5</v>
      </c>
      <c r="L790" t="s">
        <v>1370</v>
      </c>
      <c r="M790">
        <v>72</v>
      </c>
      <c r="N790">
        <v>2</v>
      </c>
      <c r="O790">
        <v>1000</v>
      </c>
      <c r="P790">
        <v>25</v>
      </c>
      <c r="Q790">
        <v>38.4</v>
      </c>
      <c r="R790">
        <v>8.86</v>
      </c>
      <c r="S790">
        <v>45.9</v>
      </c>
      <c r="T790">
        <v>9.36</v>
      </c>
      <c r="U790">
        <v>4.68</v>
      </c>
      <c r="V790">
        <v>-142.19999999999999</v>
      </c>
      <c r="W790">
        <v>-0.38</v>
      </c>
      <c r="X790">
        <v>1400</v>
      </c>
      <c r="Y790">
        <v>5.5</v>
      </c>
      <c r="Z790">
        <v>350</v>
      </c>
      <c r="AA790">
        <v>0.24099999999999999</v>
      </c>
      <c r="AB790">
        <v>0.91700000000000004</v>
      </c>
      <c r="AC790">
        <v>-2.9999999999999997E-4</v>
      </c>
      <c r="AD790">
        <v>0.4</v>
      </c>
      <c r="AF790">
        <v>-0.3</v>
      </c>
      <c r="AG790">
        <v>-1.7</v>
      </c>
      <c r="AH790">
        <v>-4.3</v>
      </c>
      <c r="AI790">
        <v>1500</v>
      </c>
      <c r="AJ790">
        <v>3</v>
      </c>
      <c r="AK790">
        <v>-0.7</v>
      </c>
      <c r="AL790">
        <v>11.04</v>
      </c>
      <c r="AM790">
        <v>2000</v>
      </c>
      <c r="AN790">
        <v>992</v>
      </c>
      <c r="AO790">
        <v>35</v>
      </c>
      <c r="AP790">
        <v>27</v>
      </c>
      <c r="AQ790">
        <v>1.984</v>
      </c>
      <c r="AR790">
        <v>122.8</v>
      </c>
      <c r="AS790">
        <v>1.7683199999999999</v>
      </c>
      <c r="AU790">
        <v>10</v>
      </c>
      <c r="AV790">
        <v>1</v>
      </c>
      <c r="AW790">
        <v>20</v>
      </c>
      <c r="AX790">
        <v>1</v>
      </c>
      <c r="AY790">
        <v>30</v>
      </c>
      <c r="AZ790">
        <v>1</v>
      </c>
      <c r="BA790">
        <v>40</v>
      </c>
      <c r="BB790">
        <v>0.99</v>
      </c>
      <c r="BC790">
        <v>50</v>
      </c>
      <c r="BD790">
        <v>0.99</v>
      </c>
      <c r="BE790">
        <v>60</v>
      </c>
      <c r="BF790">
        <v>0.97</v>
      </c>
      <c r="BG790">
        <v>70</v>
      </c>
      <c r="BH790">
        <v>0.92</v>
      </c>
      <c r="BI790">
        <v>80</v>
      </c>
      <c r="BJ790">
        <v>0.76</v>
      </c>
      <c r="BK790">
        <v>90</v>
      </c>
      <c r="BL790">
        <v>0</v>
      </c>
    </row>
    <row r="791" spans="1:64">
      <c r="A791" s="6" t="s">
        <v>1466</v>
      </c>
      <c r="B791" t="s">
        <v>71</v>
      </c>
      <c r="C791" t="s">
        <v>1549</v>
      </c>
      <c r="D791" t="s">
        <v>1548</v>
      </c>
      <c r="E791" t="s">
        <v>1402</v>
      </c>
      <c r="F791">
        <v>2018</v>
      </c>
      <c r="H791">
        <v>340</v>
      </c>
      <c r="J791">
        <v>0</v>
      </c>
      <c r="L791" t="s">
        <v>66</v>
      </c>
      <c r="M791">
        <v>72</v>
      </c>
      <c r="N791">
        <v>2</v>
      </c>
      <c r="O791">
        <v>1000</v>
      </c>
      <c r="P791">
        <v>25</v>
      </c>
      <c r="Q791">
        <v>38.4</v>
      </c>
      <c r="R791">
        <v>8.86</v>
      </c>
      <c r="S791">
        <v>45.9</v>
      </c>
      <c r="T791">
        <v>9.36</v>
      </c>
      <c r="U791">
        <v>4.68</v>
      </c>
      <c r="V791">
        <v>-142.19999999999999</v>
      </c>
      <c r="W791">
        <v>-0.38</v>
      </c>
      <c r="X791">
        <v>1400</v>
      </c>
      <c r="Y791">
        <v>5.5</v>
      </c>
      <c r="Z791">
        <v>350</v>
      </c>
      <c r="AA791">
        <v>0.24099999999999999</v>
      </c>
      <c r="AI791">
        <v>1000</v>
      </c>
      <c r="AJ791">
        <v>3</v>
      </c>
      <c r="AK791">
        <v>-0.7</v>
      </c>
      <c r="AQ791">
        <v>1.984</v>
      </c>
      <c r="AR791">
        <v>122.8</v>
      </c>
      <c r="AU791">
        <v>10</v>
      </c>
      <c r="AV791">
        <v>1</v>
      </c>
      <c r="AW791">
        <v>20</v>
      </c>
      <c r="AX791">
        <v>1</v>
      </c>
      <c r="AY791">
        <v>30</v>
      </c>
      <c r="AZ791">
        <v>1</v>
      </c>
      <c r="BA791">
        <v>40</v>
      </c>
      <c r="BB791">
        <v>0.99</v>
      </c>
      <c r="BC791">
        <v>50</v>
      </c>
      <c r="BD791">
        <v>0.99</v>
      </c>
      <c r="BE791">
        <v>60</v>
      </c>
      <c r="BF791">
        <v>0.97</v>
      </c>
      <c r="BG791">
        <v>70</v>
      </c>
      <c r="BH791">
        <v>0.92</v>
      </c>
      <c r="BI791">
        <v>80</v>
      </c>
      <c r="BJ791">
        <v>0.76</v>
      </c>
      <c r="BK791">
        <v>90</v>
      </c>
      <c r="BL791">
        <v>0</v>
      </c>
    </row>
    <row r="792" spans="1:64" ht="15" customHeight="1">
      <c r="A792" s="6" t="s">
        <v>1466</v>
      </c>
      <c r="B792" t="s">
        <v>71</v>
      </c>
      <c r="C792" t="s">
        <v>1427</v>
      </c>
      <c r="D792" t="s">
        <v>1550</v>
      </c>
      <c r="E792" t="s">
        <v>1402</v>
      </c>
      <c r="F792">
        <v>2018</v>
      </c>
      <c r="H792">
        <v>340</v>
      </c>
      <c r="J792">
        <v>0</v>
      </c>
      <c r="L792" t="s">
        <v>66</v>
      </c>
      <c r="M792">
        <v>72</v>
      </c>
      <c r="N792">
        <v>2</v>
      </c>
      <c r="O792">
        <v>1000</v>
      </c>
      <c r="P792">
        <v>25</v>
      </c>
      <c r="Q792">
        <v>38.4</v>
      </c>
      <c r="R792">
        <v>8.86</v>
      </c>
      <c r="S792">
        <v>45.9</v>
      </c>
      <c r="T792">
        <v>9.36</v>
      </c>
      <c r="U792">
        <v>4.68</v>
      </c>
      <c r="V792">
        <v>-142.19999999999999</v>
      </c>
      <c r="W792">
        <v>-0.38</v>
      </c>
      <c r="X792">
        <v>1400</v>
      </c>
      <c r="Y792">
        <v>5.5</v>
      </c>
      <c r="Z792">
        <v>350</v>
      </c>
      <c r="AA792">
        <v>0.24099999999999999</v>
      </c>
      <c r="AI792">
        <v>1500</v>
      </c>
      <c r="AJ792">
        <v>3</v>
      </c>
      <c r="AK792">
        <v>-0.7</v>
      </c>
      <c r="AQ792">
        <v>1.984</v>
      </c>
      <c r="AR792">
        <v>122.8</v>
      </c>
      <c r="AU792">
        <v>10</v>
      </c>
      <c r="AV792">
        <v>1</v>
      </c>
      <c r="AW792">
        <v>20</v>
      </c>
      <c r="AX792">
        <v>1</v>
      </c>
      <c r="AY792">
        <v>30</v>
      </c>
      <c r="AZ792">
        <v>1</v>
      </c>
      <c r="BA792">
        <v>40</v>
      </c>
      <c r="BB792">
        <v>0.99</v>
      </c>
      <c r="BC792">
        <v>50</v>
      </c>
      <c r="BD792">
        <v>0.99</v>
      </c>
      <c r="BE792">
        <v>60</v>
      </c>
      <c r="BF792">
        <v>0.97</v>
      </c>
      <c r="BG792">
        <v>70</v>
      </c>
      <c r="BH792">
        <v>0.92</v>
      </c>
      <c r="BI792">
        <v>80</v>
      </c>
      <c r="BJ792">
        <v>0.76</v>
      </c>
      <c r="BK792">
        <v>90</v>
      </c>
      <c r="BL792">
        <v>0</v>
      </c>
    </row>
    <row r="793" spans="1:64">
      <c r="A793" s="6" t="s">
        <v>1466</v>
      </c>
      <c r="B793" t="s">
        <v>71</v>
      </c>
      <c r="C793" t="s">
        <v>1552</v>
      </c>
      <c r="D793" t="s">
        <v>1551</v>
      </c>
      <c r="E793" t="s">
        <v>1465</v>
      </c>
      <c r="F793">
        <v>2018</v>
      </c>
      <c r="H793">
        <v>345</v>
      </c>
      <c r="J793">
        <v>0</v>
      </c>
      <c r="L793" t="s">
        <v>66</v>
      </c>
      <c r="M793">
        <v>72</v>
      </c>
      <c r="N793">
        <v>2</v>
      </c>
      <c r="O793">
        <v>1000</v>
      </c>
      <c r="P793">
        <v>25</v>
      </c>
      <c r="Q793">
        <v>38.6</v>
      </c>
      <c r="R793">
        <v>8.94</v>
      </c>
      <c r="S793">
        <v>46.1</v>
      </c>
      <c r="T793">
        <v>9.44</v>
      </c>
      <c r="U793">
        <v>4.72</v>
      </c>
      <c r="V793">
        <v>-143</v>
      </c>
      <c r="W793">
        <v>-0.38</v>
      </c>
      <c r="X793">
        <v>1600</v>
      </c>
      <c r="Y793">
        <v>5.5</v>
      </c>
      <c r="Z793">
        <v>400</v>
      </c>
      <c r="AA793">
        <v>0.24</v>
      </c>
      <c r="AI793">
        <v>1500</v>
      </c>
      <c r="AJ793">
        <v>3</v>
      </c>
      <c r="AK793">
        <v>-0.7</v>
      </c>
      <c r="AQ793">
        <v>1.984</v>
      </c>
      <c r="AR793">
        <v>122.8</v>
      </c>
      <c r="AU793">
        <v>10</v>
      </c>
      <c r="AV793">
        <v>1</v>
      </c>
      <c r="AW793">
        <v>20</v>
      </c>
      <c r="AX793">
        <v>1</v>
      </c>
      <c r="AY793">
        <v>30</v>
      </c>
      <c r="AZ793">
        <v>1</v>
      </c>
      <c r="BA793">
        <v>40</v>
      </c>
      <c r="BB793">
        <v>0.99</v>
      </c>
      <c r="BC793">
        <v>50</v>
      </c>
      <c r="BD793">
        <v>0.99</v>
      </c>
      <c r="BE793">
        <v>60</v>
      </c>
      <c r="BF793">
        <v>0.97</v>
      </c>
      <c r="BG793">
        <v>70</v>
      </c>
      <c r="BH793">
        <v>0.92</v>
      </c>
      <c r="BI793">
        <v>80</v>
      </c>
      <c r="BJ793">
        <v>0.76</v>
      </c>
      <c r="BK793">
        <v>90</v>
      </c>
      <c r="BL793">
        <v>0</v>
      </c>
    </row>
    <row r="794" spans="1:64" ht="15" customHeight="1">
      <c r="A794" s="6" t="s">
        <v>1466</v>
      </c>
      <c r="B794" t="s">
        <v>71</v>
      </c>
      <c r="C794" t="s">
        <v>1553</v>
      </c>
      <c r="D794" t="s">
        <v>1554</v>
      </c>
      <c r="E794" t="s">
        <v>1402</v>
      </c>
      <c r="F794">
        <v>2018</v>
      </c>
      <c r="H794">
        <v>345</v>
      </c>
      <c r="I794">
        <v>0</v>
      </c>
      <c r="J794">
        <v>1.4</v>
      </c>
      <c r="L794" t="s">
        <v>1370</v>
      </c>
      <c r="M794">
        <v>72</v>
      </c>
      <c r="N794">
        <v>2</v>
      </c>
      <c r="O794">
        <v>1000</v>
      </c>
      <c r="P794">
        <v>25</v>
      </c>
      <c r="Q794">
        <v>38.6</v>
      </c>
      <c r="R794">
        <v>8.94</v>
      </c>
      <c r="S794">
        <v>46.1</v>
      </c>
      <c r="T794">
        <v>9.44</v>
      </c>
      <c r="U794">
        <v>4.72</v>
      </c>
      <c r="V794">
        <v>-143</v>
      </c>
      <c r="W794">
        <v>-0.38</v>
      </c>
      <c r="X794">
        <v>1600</v>
      </c>
      <c r="Y794">
        <v>5.5</v>
      </c>
      <c r="Z794">
        <v>400</v>
      </c>
      <c r="AA794">
        <v>0.24</v>
      </c>
      <c r="AB794">
        <v>0.92200000000000004</v>
      </c>
      <c r="AC794">
        <v>-2.9999999999999997E-4</v>
      </c>
      <c r="AD794">
        <v>0.5</v>
      </c>
      <c r="AG794">
        <v>-1.5</v>
      </c>
      <c r="AH794">
        <v>-4</v>
      </c>
      <c r="AI794">
        <v>1000</v>
      </c>
      <c r="AJ794">
        <v>3</v>
      </c>
      <c r="AK794">
        <v>-0.7</v>
      </c>
      <c r="AL794">
        <v>11.04</v>
      </c>
      <c r="AM794">
        <v>2000</v>
      </c>
      <c r="AN794">
        <v>992</v>
      </c>
      <c r="AO794">
        <v>40</v>
      </c>
      <c r="AP794">
        <v>22.4</v>
      </c>
      <c r="AQ794">
        <v>1.984</v>
      </c>
      <c r="AR794">
        <v>122.8</v>
      </c>
      <c r="AS794">
        <v>1.7683199999999999</v>
      </c>
      <c r="AU794">
        <v>10</v>
      </c>
      <c r="AV794">
        <v>1</v>
      </c>
      <c r="AW794">
        <v>20</v>
      </c>
      <c r="AX794">
        <v>1</v>
      </c>
      <c r="AY794">
        <v>30</v>
      </c>
      <c r="AZ794">
        <v>1</v>
      </c>
      <c r="BA794">
        <v>40</v>
      </c>
      <c r="BB794">
        <v>0.99</v>
      </c>
      <c r="BC794">
        <v>50</v>
      </c>
      <c r="BD794">
        <v>0.99</v>
      </c>
      <c r="BE794">
        <v>60</v>
      </c>
      <c r="BF794">
        <v>0.97</v>
      </c>
      <c r="BG794">
        <v>70</v>
      </c>
      <c r="BH794">
        <v>0.92</v>
      </c>
      <c r="BI794">
        <v>80</v>
      </c>
      <c r="BJ794">
        <v>0.76</v>
      </c>
      <c r="BK794">
        <v>90</v>
      </c>
      <c r="BL794">
        <v>0</v>
      </c>
    </row>
    <row r="795" spans="1:64" ht="15" customHeight="1">
      <c r="A795" s="6" t="s">
        <v>1466</v>
      </c>
      <c r="B795" t="s">
        <v>71</v>
      </c>
      <c r="C795" t="s">
        <v>1555</v>
      </c>
      <c r="D795" t="s">
        <v>1556</v>
      </c>
      <c r="E795" t="s">
        <v>1465</v>
      </c>
      <c r="F795">
        <v>2018</v>
      </c>
      <c r="H795">
        <v>345</v>
      </c>
      <c r="I795">
        <v>0</v>
      </c>
      <c r="J795">
        <v>1.4</v>
      </c>
      <c r="L795" t="s">
        <v>1370</v>
      </c>
      <c r="M795">
        <v>72</v>
      </c>
      <c r="N795">
        <v>2</v>
      </c>
      <c r="O795">
        <v>1000</v>
      </c>
      <c r="P795">
        <v>25</v>
      </c>
      <c r="Q795">
        <v>38.6</v>
      </c>
      <c r="R795">
        <v>8.94</v>
      </c>
      <c r="S795">
        <v>46.1</v>
      </c>
      <c r="T795">
        <v>9.44</v>
      </c>
      <c r="U795">
        <v>4.72</v>
      </c>
      <c r="V795">
        <v>-143</v>
      </c>
      <c r="W795">
        <v>-0.38</v>
      </c>
      <c r="X795">
        <v>1600</v>
      </c>
      <c r="Y795">
        <v>5.5</v>
      </c>
      <c r="Z795">
        <v>400</v>
      </c>
      <c r="AA795">
        <v>0.24</v>
      </c>
      <c r="AB795">
        <v>0.92200000000000004</v>
      </c>
      <c r="AC795">
        <v>-2.9999999999999997E-4</v>
      </c>
      <c r="AD795">
        <v>0.4</v>
      </c>
      <c r="AF795">
        <v>-0.3</v>
      </c>
      <c r="AG795">
        <v>-1.7</v>
      </c>
      <c r="AH795">
        <v>-4.3</v>
      </c>
      <c r="AI795">
        <v>1500</v>
      </c>
      <c r="AJ795">
        <v>3</v>
      </c>
      <c r="AK795">
        <v>-0.7</v>
      </c>
      <c r="AL795">
        <v>11.04</v>
      </c>
      <c r="AM795">
        <v>2000</v>
      </c>
      <c r="AN795">
        <v>992</v>
      </c>
      <c r="AO795">
        <v>35</v>
      </c>
      <c r="AP795">
        <v>27</v>
      </c>
      <c r="AQ795">
        <v>1.984</v>
      </c>
      <c r="AR795">
        <v>122.8</v>
      </c>
      <c r="AS795">
        <v>1.7683199999999999</v>
      </c>
      <c r="AU795">
        <v>10</v>
      </c>
      <c r="AV795">
        <v>1</v>
      </c>
      <c r="AW795">
        <v>20</v>
      </c>
      <c r="AX795">
        <v>1</v>
      </c>
      <c r="AY795">
        <v>30</v>
      </c>
      <c r="AZ795">
        <v>1</v>
      </c>
      <c r="BA795">
        <v>40</v>
      </c>
      <c r="BB795">
        <v>0.99</v>
      </c>
      <c r="BC795">
        <v>50</v>
      </c>
      <c r="BD795">
        <v>0.99</v>
      </c>
      <c r="BE795">
        <v>60</v>
      </c>
      <c r="BF795">
        <v>0.97</v>
      </c>
      <c r="BG795">
        <v>70</v>
      </c>
      <c r="BH795">
        <v>0.92</v>
      </c>
      <c r="BI795">
        <v>80</v>
      </c>
      <c r="BJ795">
        <v>0.76</v>
      </c>
      <c r="BK795">
        <v>90</v>
      </c>
      <c r="BL795">
        <v>0</v>
      </c>
    </row>
    <row r="796" spans="1:64" ht="15" customHeight="1">
      <c r="A796" s="6" t="s">
        <v>1466</v>
      </c>
      <c r="B796" t="s">
        <v>71</v>
      </c>
      <c r="C796" t="s">
        <v>1557</v>
      </c>
      <c r="D796" t="s">
        <v>1558</v>
      </c>
      <c r="E796" t="s">
        <v>1465</v>
      </c>
      <c r="F796">
        <v>2018</v>
      </c>
      <c r="H796">
        <v>345</v>
      </c>
      <c r="I796">
        <v>0</v>
      </c>
      <c r="J796">
        <v>1.4</v>
      </c>
      <c r="L796" t="s">
        <v>1370</v>
      </c>
      <c r="M796">
        <v>72</v>
      </c>
      <c r="N796">
        <v>2</v>
      </c>
      <c r="O796">
        <v>1000</v>
      </c>
      <c r="P796">
        <v>25</v>
      </c>
      <c r="Q796">
        <v>38.6</v>
      </c>
      <c r="R796">
        <v>8.94</v>
      </c>
      <c r="S796">
        <v>46.1</v>
      </c>
      <c r="T796">
        <v>9.44</v>
      </c>
      <c r="U796">
        <v>4.72</v>
      </c>
      <c r="V796">
        <v>-143</v>
      </c>
      <c r="W796">
        <v>-0.38</v>
      </c>
      <c r="X796">
        <v>1600</v>
      </c>
      <c r="Y796">
        <v>5.5</v>
      </c>
      <c r="Z796">
        <v>400</v>
      </c>
      <c r="AA796">
        <v>0.24</v>
      </c>
      <c r="AB796">
        <v>0.92200000000000004</v>
      </c>
      <c r="AC796">
        <v>-2.9999999999999997E-4</v>
      </c>
      <c r="AD796">
        <v>0.4</v>
      </c>
      <c r="AF796">
        <v>-0.3</v>
      </c>
      <c r="AG796">
        <v>-1.7</v>
      </c>
      <c r="AH796">
        <v>-4.3</v>
      </c>
      <c r="AI796">
        <v>1000</v>
      </c>
      <c r="AJ796">
        <v>3</v>
      </c>
      <c r="AK796">
        <v>-0.7</v>
      </c>
      <c r="AL796">
        <v>11.04</v>
      </c>
      <c r="AM796">
        <v>2000</v>
      </c>
      <c r="AN796">
        <v>992</v>
      </c>
      <c r="AO796">
        <v>35</v>
      </c>
      <c r="AP796">
        <v>27</v>
      </c>
      <c r="AQ796">
        <v>1.984</v>
      </c>
      <c r="AR796">
        <v>122.8</v>
      </c>
      <c r="AS796">
        <v>1.7683199999999999</v>
      </c>
      <c r="AU796">
        <v>10</v>
      </c>
      <c r="AV796">
        <v>1</v>
      </c>
      <c r="AW796">
        <v>20</v>
      </c>
      <c r="AX796">
        <v>1</v>
      </c>
      <c r="AY796">
        <v>30</v>
      </c>
      <c r="AZ796">
        <v>1</v>
      </c>
      <c r="BA796">
        <v>40</v>
      </c>
      <c r="BB796">
        <v>0.99</v>
      </c>
      <c r="BC796">
        <v>50</v>
      </c>
      <c r="BD796">
        <v>0.99</v>
      </c>
      <c r="BE796">
        <v>60</v>
      </c>
      <c r="BF796">
        <v>0.97</v>
      </c>
      <c r="BG796">
        <v>70</v>
      </c>
      <c r="BH796">
        <v>0.92</v>
      </c>
      <c r="BI796">
        <v>80</v>
      </c>
      <c r="BJ796">
        <v>0.76</v>
      </c>
      <c r="BK796">
        <v>90</v>
      </c>
      <c r="BL796">
        <v>0</v>
      </c>
    </row>
    <row r="797" spans="1:64" ht="15" customHeight="1">
      <c r="A797" s="6" t="s">
        <v>1466</v>
      </c>
      <c r="B797" t="s">
        <v>71</v>
      </c>
      <c r="C797" t="s">
        <v>1559</v>
      </c>
      <c r="D797" t="s">
        <v>1560</v>
      </c>
      <c r="E797" t="s">
        <v>1465</v>
      </c>
      <c r="F797">
        <v>2018</v>
      </c>
      <c r="H797">
        <v>345</v>
      </c>
      <c r="I797">
        <v>0</v>
      </c>
      <c r="J797">
        <v>1.4</v>
      </c>
      <c r="L797" t="s">
        <v>1370</v>
      </c>
      <c r="M797">
        <v>72</v>
      </c>
      <c r="N797">
        <v>2</v>
      </c>
      <c r="O797">
        <v>1000</v>
      </c>
      <c r="P797">
        <v>25</v>
      </c>
      <c r="Q797">
        <v>38.6</v>
      </c>
      <c r="R797">
        <v>8.94</v>
      </c>
      <c r="S797">
        <v>46.1</v>
      </c>
      <c r="T797">
        <v>9.44</v>
      </c>
      <c r="U797">
        <v>4.72</v>
      </c>
      <c r="V797">
        <v>-143</v>
      </c>
      <c r="W797">
        <v>-0.38</v>
      </c>
      <c r="X797">
        <v>1600</v>
      </c>
      <c r="Y797">
        <v>5.5</v>
      </c>
      <c r="Z797">
        <v>400</v>
      </c>
      <c r="AA797">
        <v>0.24</v>
      </c>
      <c r="AB797">
        <v>0.92200000000000004</v>
      </c>
      <c r="AC797">
        <v>-2.9999999999999997E-4</v>
      </c>
      <c r="AD797">
        <v>0.5</v>
      </c>
      <c r="AG797">
        <v>-1.5</v>
      </c>
      <c r="AH797">
        <v>-4</v>
      </c>
      <c r="AI797">
        <v>1500</v>
      </c>
      <c r="AJ797">
        <v>3</v>
      </c>
      <c r="AK797">
        <v>-0.7</v>
      </c>
      <c r="AL797">
        <v>11.04</v>
      </c>
      <c r="AM797">
        <v>2000</v>
      </c>
      <c r="AN797">
        <v>992</v>
      </c>
      <c r="AO797">
        <v>6</v>
      </c>
      <c r="AP797">
        <v>29</v>
      </c>
      <c r="AQ797">
        <v>1.984</v>
      </c>
      <c r="AR797">
        <v>122.8</v>
      </c>
      <c r="AS797">
        <v>1.7683199999999999</v>
      </c>
      <c r="AU797">
        <v>10</v>
      </c>
      <c r="AV797">
        <v>1</v>
      </c>
      <c r="AW797">
        <v>20</v>
      </c>
      <c r="AX797">
        <v>1</v>
      </c>
      <c r="AY797">
        <v>30</v>
      </c>
      <c r="AZ797">
        <v>1</v>
      </c>
      <c r="BA797">
        <v>40</v>
      </c>
      <c r="BB797">
        <v>0.99</v>
      </c>
      <c r="BC797">
        <v>50</v>
      </c>
      <c r="BD797">
        <v>0.99</v>
      </c>
      <c r="BE797">
        <v>60</v>
      </c>
      <c r="BF797">
        <v>0.97</v>
      </c>
      <c r="BG797">
        <v>70</v>
      </c>
      <c r="BH797">
        <v>0.92</v>
      </c>
      <c r="BI797">
        <v>80</v>
      </c>
      <c r="BJ797">
        <v>0.76</v>
      </c>
      <c r="BK797">
        <v>90</v>
      </c>
      <c r="BL797">
        <v>0</v>
      </c>
    </row>
    <row r="798" spans="1:64" ht="15" customHeight="1">
      <c r="A798" s="6" t="s">
        <v>1637</v>
      </c>
      <c r="B798" t="s">
        <v>71</v>
      </c>
      <c r="C798" t="s">
        <v>1733</v>
      </c>
      <c r="D798" t="s">
        <v>1734</v>
      </c>
      <c r="E798" t="s">
        <v>1640</v>
      </c>
      <c r="F798">
        <v>2017</v>
      </c>
      <c r="H798">
        <v>350</v>
      </c>
      <c r="I798">
        <v>0</v>
      </c>
      <c r="J798">
        <v>1.4</v>
      </c>
      <c r="L798" t="s">
        <v>1370</v>
      </c>
      <c r="M798">
        <v>72</v>
      </c>
      <c r="N798">
        <v>2</v>
      </c>
      <c r="O798">
        <v>1000</v>
      </c>
      <c r="P798">
        <v>25</v>
      </c>
      <c r="Q798">
        <v>39.200000000000003</v>
      </c>
      <c r="R798">
        <v>8.94</v>
      </c>
      <c r="S798">
        <v>46.6</v>
      </c>
      <c r="T798">
        <v>9.51</v>
      </c>
      <c r="U798">
        <v>4.75</v>
      </c>
      <c r="V798">
        <v>-135</v>
      </c>
      <c r="W798">
        <v>-0.37</v>
      </c>
      <c r="X798">
        <v>1400</v>
      </c>
      <c r="Y798">
        <v>5.5</v>
      </c>
      <c r="Z798">
        <v>600</v>
      </c>
      <c r="AA798">
        <v>0.26700000000000002</v>
      </c>
      <c r="AB798">
        <v>0.92600000000000005</v>
      </c>
      <c r="AC798">
        <v>-2.9999999999999997E-4</v>
      </c>
      <c r="AD798">
        <v>0.6</v>
      </c>
      <c r="AG798">
        <v>-1.4</v>
      </c>
      <c r="AH798">
        <v>-3.7</v>
      </c>
      <c r="AI798">
        <v>1500</v>
      </c>
      <c r="AJ798">
        <v>3</v>
      </c>
      <c r="AK798">
        <v>-0.7</v>
      </c>
      <c r="AL798">
        <v>11.04</v>
      </c>
      <c r="AM798">
        <v>2000</v>
      </c>
      <c r="AN798">
        <v>992</v>
      </c>
      <c r="AO798">
        <v>35</v>
      </c>
      <c r="AP798">
        <v>22.5</v>
      </c>
      <c r="AQ798">
        <v>1.984</v>
      </c>
      <c r="AR798">
        <v>122.8</v>
      </c>
      <c r="AS798">
        <v>1.7683199999999999</v>
      </c>
      <c r="AU798">
        <v>10</v>
      </c>
      <c r="AV798">
        <v>1</v>
      </c>
      <c r="AW798">
        <v>20</v>
      </c>
      <c r="AX798">
        <v>1</v>
      </c>
      <c r="AY798">
        <v>30</v>
      </c>
      <c r="AZ798">
        <v>1</v>
      </c>
      <c r="BA798">
        <v>40</v>
      </c>
      <c r="BB798">
        <v>0.99</v>
      </c>
      <c r="BC798">
        <v>50</v>
      </c>
      <c r="BD798">
        <v>0.99</v>
      </c>
      <c r="BE798">
        <v>60</v>
      </c>
      <c r="BF798">
        <v>0.97</v>
      </c>
      <c r="BG798">
        <v>70</v>
      </c>
      <c r="BH798">
        <v>0.92</v>
      </c>
      <c r="BI798">
        <v>80</v>
      </c>
      <c r="BJ798">
        <v>0.76</v>
      </c>
      <c r="BK798">
        <v>90</v>
      </c>
      <c r="BL798">
        <v>0</v>
      </c>
    </row>
    <row r="799" spans="1:64" ht="15" customHeight="1">
      <c r="A799" s="6" t="s">
        <v>1637</v>
      </c>
      <c r="B799" t="s">
        <v>71</v>
      </c>
      <c r="C799" t="s">
        <v>1735</v>
      </c>
      <c r="D799" t="s">
        <v>1736</v>
      </c>
      <c r="E799" t="s">
        <v>1640</v>
      </c>
      <c r="F799">
        <v>2017</v>
      </c>
      <c r="H799">
        <v>350</v>
      </c>
      <c r="I799">
        <v>0</v>
      </c>
      <c r="J799">
        <v>1.4</v>
      </c>
      <c r="L799" t="s">
        <v>1370</v>
      </c>
      <c r="M799">
        <v>72</v>
      </c>
      <c r="N799">
        <v>2</v>
      </c>
      <c r="O799">
        <v>1000</v>
      </c>
      <c r="P799">
        <v>25</v>
      </c>
      <c r="Q799">
        <v>39.200000000000003</v>
      </c>
      <c r="R799">
        <v>8.94</v>
      </c>
      <c r="S799">
        <v>46.6</v>
      </c>
      <c r="T799">
        <v>9.51</v>
      </c>
      <c r="U799">
        <v>4.75</v>
      </c>
      <c r="V799">
        <v>-135</v>
      </c>
      <c r="W799">
        <v>-0.37</v>
      </c>
      <c r="X799">
        <v>1400</v>
      </c>
      <c r="Y799">
        <v>5.5</v>
      </c>
      <c r="Z799">
        <v>600</v>
      </c>
      <c r="AA799">
        <v>0.26700000000000002</v>
      </c>
      <c r="AB799">
        <v>0.92600000000000005</v>
      </c>
      <c r="AC799">
        <v>-2.9999999999999997E-4</v>
      </c>
      <c r="AD799">
        <v>0.6</v>
      </c>
      <c r="AG799">
        <v>-1.4</v>
      </c>
      <c r="AH799">
        <v>-3.7</v>
      </c>
      <c r="AI799">
        <v>1000</v>
      </c>
      <c r="AJ799">
        <v>3</v>
      </c>
      <c r="AK799">
        <v>-0.7</v>
      </c>
      <c r="AL799">
        <v>11.04</v>
      </c>
      <c r="AM799">
        <v>2000</v>
      </c>
      <c r="AN799">
        <v>992</v>
      </c>
      <c r="AO799">
        <v>35</v>
      </c>
      <c r="AP799">
        <v>22.5</v>
      </c>
      <c r="AQ799">
        <v>1.984</v>
      </c>
      <c r="AR799">
        <v>122.8</v>
      </c>
      <c r="AS799">
        <v>1.7683199999999999</v>
      </c>
      <c r="AU799">
        <v>10</v>
      </c>
      <c r="AV799">
        <v>1</v>
      </c>
      <c r="AW799">
        <v>20</v>
      </c>
      <c r="AX799">
        <v>1</v>
      </c>
      <c r="AY799">
        <v>30</v>
      </c>
      <c r="AZ799">
        <v>1</v>
      </c>
      <c r="BA799">
        <v>40</v>
      </c>
      <c r="BB799">
        <v>0.99</v>
      </c>
      <c r="BC799">
        <v>50</v>
      </c>
      <c r="BD799">
        <v>0.99</v>
      </c>
      <c r="BE799">
        <v>60</v>
      </c>
      <c r="BF799">
        <v>0.97</v>
      </c>
      <c r="BG799">
        <v>70</v>
      </c>
      <c r="BH799">
        <v>0.92</v>
      </c>
      <c r="BI799">
        <v>80</v>
      </c>
      <c r="BJ799">
        <v>0.76</v>
      </c>
      <c r="BK799">
        <v>90</v>
      </c>
      <c r="BL799">
        <v>0</v>
      </c>
    </row>
    <row r="800" spans="1:64" ht="15" customHeight="1">
      <c r="A800" s="6" t="s">
        <v>1637</v>
      </c>
      <c r="B800" t="s">
        <v>71</v>
      </c>
      <c r="C800" t="s">
        <v>1737</v>
      </c>
      <c r="D800" t="s">
        <v>1738</v>
      </c>
      <c r="E800" t="s">
        <v>1640</v>
      </c>
      <c r="F800">
        <v>2018</v>
      </c>
      <c r="H800">
        <v>350</v>
      </c>
      <c r="I800">
        <v>0</v>
      </c>
      <c r="J800">
        <v>1.4</v>
      </c>
      <c r="L800" t="s">
        <v>1370</v>
      </c>
      <c r="M800">
        <v>72</v>
      </c>
      <c r="N800">
        <v>2</v>
      </c>
      <c r="O800">
        <v>1000</v>
      </c>
      <c r="P800">
        <v>25</v>
      </c>
      <c r="Q800">
        <v>39.200000000000003</v>
      </c>
      <c r="R800">
        <v>8.94</v>
      </c>
      <c r="S800">
        <v>46.6</v>
      </c>
      <c r="T800">
        <v>9.51</v>
      </c>
      <c r="U800">
        <v>4.75</v>
      </c>
      <c r="V800">
        <v>-135</v>
      </c>
      <c r="W800">
        <v>-0.37</v>
      </c>
      <c r="X800">
        <v>1400</v>
      </c>
      <c r="Y800">
        <v>5.5</v>
      </c>
      <c r="Z800">
        <v>600</v>
      </c>
      <c r="AA800">
        <v>0.26700000000000002</v>
      </c>
      <c r="AB800">
        <v>0.92600000000000005</v>
      </c>
      <c r="AC800">
        <v>-2.9999999999999997E-4</v>
      </c>
      <c r="AD800">
        <v>0.6</v>
      </c>
      <c r="AG800">
        <v>-1.4</v>
      </c>
      <c r="AH800">
        <v>-3.7</v>
      </c>
      <c r="AI800">
        <v>1500</v>
      </c>
      <c r="AJ800">
        <v>3</v>
      </c>
      <c r="AK800">
        <v>-0.7</v>
      </c>
      <c r="AL800">
        <v>11.04</v>
      </c>
      <c r="AM800">
        <v>2000</v>
      </c>
      <c r="AN800">
        <v>992</v>
      </c>
      <c r="AO800">
        <v>35</v>
      </c>
      <c r="AP800">
        <v>27</v>
      </c>
      <c r="AQ800">
        <v>1.984</v>
      </c>
      <c r="AR800">
        <v>122.8</v>
      </c>
      <c r="AS800">
        <v>1.7683199999999999</v>
      </c>
      <c r="AU800">
        <v>10</v>
      </c>
      <c r="AV800">
        <v>1</v>
      </c>
      <c r="AW800">
        <v>20</v>
      </c>
      <c r="AX800">
        <v>1</v>
      </c>
      <c r="AY800">
        <v>30</v>
      </c>
      <c r="AZ800">
        <v>1</v>
      </c>
      <c r="BA800">
        <v>40</v>
      </c>
      <c r="BB800">
        <v>0.99</v>
      </c>
      <c r="BC800">
        <v>50</v>
      </c>
      <c r="BD800">
        <v>0.99</v>
      </c>
      <c r="BE800">
        <v>60</v>
      </c>
      <c r="BF800">
        <v>0.97</v>
      </c>
      <c r="BG800">
        <v>70</v>
      </c>
      <c r="BH800">
        <v>0.92</v>
      </c>
      <c r="BI800">
        <v>80</v>
      </c>
      <c r="BJ800">
        <v>0.76</v>
      </c>
      <c r="BK800">
        <v>90</v>
      </c>
      <c r="BL800">
        <v>0</v>
      </c>
    </row>
    <row r="801" spans="1:64" ht="15" customHeight="1">
      <c r="A801" s="6" t="s">
        <v>1637</v>
      </c>
      <c r="B801" t="s">
        <v>71</v>
      </c>
      <c r="C801" t="s">
        <v>1739</v>
      </c>
      <c r="D801" t="s">
        <v>1740</v>
      </c>
      <c r="E801" t="s">
        <v>1640</v>
      </c>
      <c r="F801">
        <v>2018</v>
      </c>
      <c r="H801">
        <v>350</v>
      </c>
      <c r="I801">
        <v>0</v>
      </c>
      <c r="J801">
        <v>1.4</v>
      </c>
      <c r="L801" t="s">
        <v>1370</v>
      </c>
      <c r="M801">
        <v>72</v>
      </c>
      <c r="N801">
        <v>2</v>
      </c>
      <c r="O801">
        <v>1000</v>
      </c>
      <c r="P801">
        <v>25</v>
      </c>
      <c r="Q801">
        <v>39.200000000000003</v>
      </c>
      <c r="R801">
        <v>8.94</v>
      </c>
      <c r="S801">
        <v>46.6</v>
      </c>
      <c r="T801">
        <v>9.51</v>
      </c>
      <c r="U801">
        <v>4.75</v>
      </c>
      <c r="V801">
        <v>-135</v>
      </c>
      <c r="W801">
        <v>-0.37</v>
      </c>
      <c r="X801">
        <v>1400</v>
      </c>
      <c r="Y801">
        <v>5.5</v>
      </c>
      <c r="Z801">
        <v>600</v>
      </c>
      <c r="AA801">
        <v>0.26700000000000002</v>
      </c>
      <c r="AB801">
        <v>0.92600000000000005</v>
      </c>
      <c r="AC801">
        <v>-2.9999999999999997E-4</v>
      </c>
      <c r="AD801">
        <v>0.6</v>
      </c>
      <c r="AG801">
        <v>-1.4</v>
      </c>
      <c r="AH801">
        <v>-3.7</v>
      </c>
      <c r="AI801">
        <v>1000</v>
      </c>
      <c r="AJ801">
        <v>3</v>
      </c>
      <c r="AK801">
        <v>-0.7</v>
      </c>
      <c r="AL801">
        <v>11.04</v>
      </c>
      <c r="AM801">
        <v>2000</v>
      </c>
      <c r="AN801">
        <v>992</v>
      </c>
      <c r="AO801">
        <v>35</v>
      </c>
      <c r="AP801">
        <v>27</v>
      </c>
      <c r="AQ801">
        <v>1.984</v>
      </c>
      <c r="AR801">
        <v>122.8</v>
      </c>
      <c r="AS801">
        <v>1.7683199999999999</v>
      </c>
      <c r="AU801">
        <v>10</v>
      </c>
      <c r="AV801">
        <v>1</v>
      </c>
      <c r="AW801">
        <v>20</v>
      </c>
      <c r="AX801">
        <v>1</v>
      </c>
      <c r="AY801">
        <v>30</v>
      </c>
      <c r="AZ801">
        <v>1</v>
      </c>
      <c r="BA801">
        <v>40</v>
      </c>
      <c r="BB801">
        <v>0.99</v>
      </c>
      <c r="BC801">
        <v>50</v>
      </c>
      <c r="BD801">
        <v>0.99</v>
      </c>
      <c r="BE801">
        <v>60</v>
      </c>
      <c r="BF801">
        <v>0.97</v>
      </c>
      <c r="BG801">
        <v>70</v>
      </c>
      <c r="BH801">
        <v>0.92</v>
      </c>
      <c r="BI801">
        <v>80</v>
      </c>
      <c r="BJ801">
        <v>0.76</v>
      </c>
      <c r="BK801">
        <v>90</v>
      </c>
      <c r="BL801">
        <v>0</v>
      </c>
    </row>
    <row r="802" spans="1:64" ht="15" customHeight="1">
      <c r="A802" s="6" t="s">
        <v>1637</v>
      </c>
      <c r="B802" t="s">
        <v>71</v>
      </c>
      <c r="C802" t="s">
        <v>1741</v>
      </c>
      <c r="D802" t="s">
        <v>1742</v>
      </c>
      <c r="E802" t="s">
        <v>1640</v>
      </c>
      <c r="F802">
        <v>2018</v>
      </c>
      <c r="H802">
        <v>350</v>
      </c>
      <c r="I802">
        <v>0</v>
      </c>
      <c r="J802">
        <v>1.4</v>
      </c>
      <c r="L802" t="s">
        <v>1370</v>
      </c>
      <c r="M802">
        <v>72</v>
      </c>
      <c r="N802">
        <v>2</v>
      </c>
      <c r="O802">
        <v>1000</v>
      </c>
      <c r="P802">
        <v>25</v>
      </c>
      <c r="Q802">
        <v>39.200000000000003</v>
      </c>
      <c r="R802">
        <v>8.94</v>
      </c>
      <c r="S802">
        <v>46.6</v>
      </c>
      <c r="T802">
        <v>9.51</v>
      </c>
      <c r="U802">
        <v>4.76</v>
      </c>
      <c r="V802">
        <v>-135</v>
      </c>
      <c r="W802">
        <v>-0.37</v>
      </c>
      <c r="X802">
        <v>2000</v>
      </c>
      <c r="Y802">
        <v>5.5</v>
      </c>
      <c r="Z802">
        <v>550</v>
      </c>
      <c r="AA802">
        <v>0.255</v>
      </c>
      <c r="AB802">
        <v>0.94199999999999995</v>
      </c>
      <c r="AC802">
        <v>-2.9999999999999997E-4</v>
      </c>
      <c r="AD802">
        <v>0.6</v>
      </c>
      <c r="AG802">
        <v>-1.4</v>
      </c>
      <c r="AH802">
        <v>-3.7</v>
      </c>
      <c r="AI802">
        <v>1500</v>
      </c>
      <c r="AJ802">
        <v>3</v>
      </c>
      <c r="AK802">
        <v>-0.7</v>
      </c>
      <c r="AL802">
        <v>11.04</v>
      </c>
      <c r="AM802">
        <v>2017.9999999999998</v>
      </c>
      <c r="AN802">
        <v>992</v>
      </c>
      <c r="AO802">
        <v>35</v>
      </c>
      <c r="AP802">
        <v>26.3</v>
      </c>
      <c r="AQ802">
        <v>2.0018559999999996</v>
      </c>
      <c r="AR802">
        <v>122.9</v>
      </c>
      <c r="AS802">
        <v>1.76976</v>
      </c>
      <c r="AU802">
        <v>10</v>
      </c>
      <c r="AV802">
        <v>1</v>
      </c>
      <c r="AW802">
        <v>20</v>
      </c>
      <c r="AX802">
        <v>1</v>
      </c>
      <c r="AY802">
        <v>30</v>
      </c>
      <c r="AZ802">
        <v>1</v>
      </c>
      <c r="BA802">
        <v>40</v>
      </c>
      <c r="BB802">
        <v>0.99</v>
      </c>
      <c r="BC802">
        <v>50</v>
      </c>
      <c r="BD802">
        <v>0.99</v>
      </c>
      <c r="BE802">
        <v>60</v>
      </c>
      <c r="BF802">
        <v>0.97</v>
      </c>
      <c r="BG802">
        <v>70</v>
      </c>
      <c r="BH802">
        <v>0.92</v>
      </c>
      <c r="BI802">
        <v>80</v>
      </c>
      <c r="BJ802">
        <v>0.76</v>
      </c>
      <c r="BK802">
        <v>90</v>
      </c>
      <c r="BL802">
        <v>0</v>
      </c>
    </row>
    <row r="803" spans="1:64" ht="15" customHeight="1">
      <c r="A803" s="6" t="s">
        <v>1637</v>
      </c>
      <c r="B803" t="s">
        <v>71</v>
      </c>
      <c r="C803" t="s">
        <v>1743</v>
      </c>
      <c r="D803" t="s">
        <v>1744</v>
      </c>
      <c r="E803" t="s">
        <v>1640</v>
      </c>
      <c r="F803">
        <v>2018</v>
      </c>
      <c r="H803">
        <v>350</v>
      </c>
      <c r="I803">
        <v>0</v>
      </c>
      <c r="J803">
        <v>1.4</v>
      </c>
      <c r="L803" t="s">
        <v>1370</v>
      </c>
      <c r="M803">
        <v>72</v>
      </c>
      <c r="N803">
        <v>2</v>
      </c>
      <c r="O803">
        <v>1000</v>
      </c>
      <c r="P803">
        <v>25</v>
      </c>
      <c r="Q803">
        <v>39.200000000000003</v>
      </c>
      <c r="R803">
        <v>8.94</v>
      </c>
      <c r="S803">
        <v>46.6</v>
      </c>
      <c r="T803">
        <v>9.51</v>
      </c>
      <c r="U803">
        <v>4.76</v>
      </c>
      <c r="V803">
        <v>-135</v>
      </c>
      <c r="W803">
        <v>-0.37</v>
      </c>
      <c r="X803">
        <v>2000</v>
      </c>
      <c r="Y803">
        <v>5.5</v>
      </c>
      <c r="Z803">
        <v>550</v>
      </c>
      <c r="AA803">
        <v>0.255</v>
      </c>
      <c r="AB803">
        <v>0.94199999999999995</v>
      </c>
      <c r="AC803">
        <v>-2.9999999999999997E-4</v>
      </c>
      <c r="AD803">
        <v>0.6</v>
      </c>
      <c r="AG803">
        <v>-1.4</v>
      </c>
      <c r="AH803">
        <v>-3.7</v>
      </c>
      <c r="AI803">
        <v>1000</v>
      </c>
      <c r="AJ803">
        <v>3</v>
      </c>
      <c r="AK803">
        <v>-0.7</v>
      </c>
      <c r="AL803">
        <v>11.04</v>
      </c>
      <c r="AM803">
        <v>2017.9999999999998</v>
      </c>
      <c r="AN803">
        <v>992</v>
      </c>
      <c r="AO803">
        <v>35</v>
      </c>
      <c r="AP803">
        <v>26.3</v>
      </c>
      <c r="AQ803">
        <v>2.0018559999999996</v>
      </c>
      <c r="AR803">
        <v>122.9</v>
      </c>
      <c r="AS803">
        <v>1.76976</v>
      </c>
      <c r="AU803">
        <v>10</v>
      </c>
      <c r="AV803">
        <v>1</v>
      </c>
      <c r="AW803">
        <v>20</v>
      </c>
      <c r="AX803">
        <v>1</v>
      </c>
      <c r="AY803">
        <v>30</v>
      </c>
      <c r="AZ803">
        <v>1</v>
      </c>
      <c r="BA803">
        <v>40</v>
      </c>
      <c r="BB803">
        <v>0.99</v>
      </c>
      <c r="BC803">
        <v>50</v>
      </c>
      <c r="BD803">
        <v>0.99</v>
      </c>
      <c r="BE803">
        <v>60</v>
      </c>
      <c r="BF803">
        <v>0.97</v>
      </c>
      <c r="BG803">
        <v>70</v>
      </c>
      <c r="BH803">
        <v>0.92</v>
      </c>
      <c r="BI803">
        <v>80</v>
      </c>
      <c r="BJ803">
        <v>0.76</v>
      </c>
      <c r="BK803">
        <v>90</v>
      </c>
      <c r="BL803">
        <v>0</v>
      </c>
    </row>
    <row r="804" spans="1:64" ht="15" customHeight="1">
      <c r="A804" s="6" t="s">
        <v>1637</v>
      </c>
      <c r="B804" t="s">
        <v>71</v>
      </c>
      <c r="C804" t="s">
        <v>1745</v>
      </c>
      <c r="D804" t="s">
        <v>1746</v>
      </c>
      <c r="E804" t="s">
        <v>1640</v>
      </c>
      <c r="F804">
        <v>2018</v>
      </c>
      <c r="H804">
        <v>350</v>
      </c>
      <c r="I804">
        <v>0</v>
      </c>
      <c r="J804">
        <v>1.4</v>
      </c>
      <c r="L804" t="s">
        <v>1370</v>
      </c>
      <c r="M804">
        <v>72</v>
      </c>
      <c r="N804">
        <v>2</v>
      </c>
      <c r="O804">
        <v>1000</v>
      </c>
      <c r="P804">
        <v>25</v>
      </c>
      <c r="Q804">
        <v>39.200000000000003</v>
      </c>
      <c r="R804">
        <v>8.94</v>
      </c>
      <c r="S804">
        <v>46.6</v>
      </c>
      <c r="T804">
        <v>9.51</v>
      </c>
      <c r="U804">
        <v>4.76</v>
      </c>
      <c r="V804">
        <v>-135</v>
      </c>
      <c r="W804">
        <v>-0.37</v>
      </c>
      <c r="X804">
        <v>2000</v>
      </c>
      <c r="Y804">
        <v>5.5</v>
      </c>
      <c r="Z804">
        <v>550</v>
      </c>
      <c r="AA804">
        <v>0.255</v>
      </c>
      <c r="AB804">
        <v>0.94199999999999995</v>
      </c>
      <c r="AC804">
        <v>-2.9999999999999997E-4</v>
      </c>
      <c r="AD804">
        <v>0.6</v>
      </c>
      <c r="AG804">
        <v>-1.4</v>
      </c>
      <c r="AH804">
        <v>-3.7</v>
      </c>
      <c r="AI804">
        <v>1500</v>
      </c>
      <c r="AJ804">
        <v>3</v>
      </c>
      <c r="AK804">
        <v>-0.7</v>
      </c>
      <c r="AL804">
        <v>11.04</v>
      </c>
      <c r="AM804">
        <v>2021.9999999999998</v>
      </c>
      <c r="AN804">
        <v>992</v>
      </c>
      <c r="AO804">
        <v>35</v>
      </c>
      <c r="AP804">
        <v>26.4</v>
      </c>
      <c r="AQ804">
        <v>2.0058239999999996</v>
      </c>
      <c r="AR804">
        <v>122.9</v>
      </c>
      <c r="AS804">
        <v>1.76976</v>
      </c>
      <c r="AU804">
        <v>10</v>
      </c>
      <c r="AV804">
        <v>1</v>
      </c>
      <c r="AW804">
        <v>20</v>
      </c>
      <c r="AX804">
        <v>1</v>
      </c>
      <c r="AY804">
        <v>30</v>
      </c>
      <c r="AZ804">
        <v>1</v>
      </c>
      <c r="BA804">
        <v>40</v>
      </c>
      <c r="BB804">
        <v>0.99</v>
      </c>
      <c r="BC804">
        <v>50</v>
      </c>
      <c r="BD804">
        <v>0.99</v>
      </c>
      <c r="BE804">
        <v>60</v>
      </c>
      <c r="BF804">
        <v>0.97</v>
      </c>
      <c r="BG804">
        <v>70</v>
      </c>
      <c r="BH804">
        <v>0.92</v>
      </c>
      <c r="BI804">
        <v>80</v>
      </c>
      <c r="BJ804">
        <v>0.76</v>
      </c>
      <c r="BK804">
        <v>90</v>
      </c>
      <c r="BL804">
        <v>0</v>
      </c>
    </row>
    <row r="805" spans="1:64" ht="15" customHeight="1">
      <c r="A805" s="6" t="s">
        <v>1637</v>
      </c>
      <c r="B805" t="s">
        <v>71</v>
      </c>
      <c r="C805" t="s">
        <v>1747</v>
      </c>
      <c r="D805" t="s">
        <v>1748</v>
      </c>
      <c r="E805" t="s">
        <v>1640</v>
      </c>
      <c r="F805">
        <v>2018</v>
      </c>
      <c r="H805">
        <v>350</v>
      </c>
      <c r="I805">
        <v>0</v>
      </c>
      <c r="J805">
        <v>1.4</v>
      </c>
      <c r="L805" t="s">
        <v>1370</v>
      </c>
      <c r="M805">
        <v>72</v>
      </c>
      <c r="N805">
        <v>2</v>
      </c>
      <c r="O805">
        <v>1000</v>
      </c>
      <c r="P805">
        <v>25</v>
      </c>
      <c r="Q805">
        <v>39.200000000000003</v>
      </c>
      <c r="R805">
        <v>8.94</v>
      </c>
      <c r="S805">
        <v>46.6</v>
      </c>
      <c r="T805">
        <v>9.51</v>
      </c>
      <c r="U805">
        <v>4.76</v>
      </c>
      <c r="V805">
        <v>-135</v>
      </c>
      <c r="W805">
        <v>-0.37</v>
      </c>
      <c r="X805">
        <v>2000</v>
      </c>
      <c r="Y805">
        <v>5.5</v>
      </c>
      <c r="Z805">
        <v>550</v>
      </c>
      <c r="AA805">
        <v>0.255</v>
      </c>
      <c r="AB805">
        <v>0.94199999999999995</v>
      </c>
      <c r="AC805">
        <v>-2.9999999999999997E-4</v>
      </c>
      <c r="AD805">
        <v>0.6</v>
      </c>
      <c r="AG805">
        <v>-1.4</v>
      </c>
      <c r="AH805">
        <v>-3.7</v>
      </c>
      <c r="AI805">
        <v>1500</v>
      </c>
      <c r="AJ805">
        <v>3</v>
      </c>
      <c r="AK805">
        <v>-0.7</v>
      </c>
      <c r="AL805">
        <v>11.04</v>
      </c>
      <c r="AM805">
        <v>2012</v>
      </c>
      <c r="AN805">
        <v>992</v>
      </c>
      <c r="AO805">
        <v>6</v>
      </c>
      <c r="AP805">
        <v>29.3</v>
      </c>
      <c r="AQ805">
        <v>1.9959039999999999</v>
      </c>
      <c r="AR805">
        <v>122.9</v>
      </c>
      <c r="AS805">
        <v>1.76976</v>
      </c>
      <c r="AU805">
        <v>10</v>
      </c>
      <c r="AV805">
        <v>1</v>
      </c>
      <c r="AW805">
        <v>20</v>
      </c>
      <c r="AX805">
        <v>1</v>
      </c>
      <c r="AY805">
        <v>30</v>
      </c>
      <c r="AZ805">
        <v>1</v>
      </c>
      <c r="BA805">
        <v>40</v>
      </c>
      <c r="BB805">
        <v>0.99</v>
      </c>
      <c r="BC805">
        <v>50</v>
      </c>
      <c r="BD805">
        <v>0.99</v>
      </c>
      <c r="BE805">
        <v>60</v>
      </c>
      <c r="BF805">
        <v>0.97</v>
      </c>
      <c r="BG805">
        <v>70</v>
      </c>
      <c r="BH805">
        <v>0.92</v>
      </c>
      <c r="BI805">
        <v>80</v>
      </c>
      <c r="BJ805">
        <v>0.76</v>
      </c>
      <c r="BK805">
        <v>90</v>
      </c>
      <c r="BL805">
        <v>0</v>
      </c>
    </row>
    <row r="806" spans="1:64" ht="15" customHeight="1">
      <c r="A806" s="6" t="s">
        <v>1637</v>
      </c>
      <c r="B806" t="s">
        <v>71</v>
      </c>
      <c r="C806" t="s">
        <v>1749</v>
      </c>
      <c r="D806" t="s">
        <v>1750</v>
      </c>
      <c r="E806" t="s">
        <v>1640</v>
      </c>
      <c r="F806">
        <v>2018</v>
      </c>
      <c r="H806">
        <v>350</v>
      </c>
      <c r="I806">
        <v>0</v>
      </c>
      <c r="J806">
        <v>1.4</v>
      </c>
      <c r="L806" t="s">
        <v>1370</v>
      </c>
      <c r="M806">
        <v>72</v>
      </c>
      <c r="N806">
        <v>2</v>
      </c>
      <c r="O806">
        <v>1000</v>
      </c>
      <c r="P806">
        <v>25</v>
      </c>
      <c r="Q806">
        <v>39.200000000000003</v>
      </c>
      <c r="R806">
        <v>8.94</v>
      </c>
      <c r="S806">
        <v>46.6</v>
      </c>
      <c r="T806">
        <v>9.51</v>
      </c>
      <c r="U806">
        <v>4.75</v>
      </c>
      <c r="V806">
        <v>-135</v>
      </c>
      <c r="W806">
        <v>-0.37</v>
      </c>
      <c r="X806">
        <v>1400</v>
      </c>
      <c r="Y806">
        <v>5.5</v>
      </c>
      <c r="Z806">
        <v>600</v>
      </c>
      <c r="AA806">
        <v>0.26700000000000002</v>
      </c>
      <c r="AB806">
        <v>0.92600000000000005</v>
      </c>
      <c r="AC806">
        <v>-2.9999999999999997E-4</v>
      </c>
      <c r="AD806">
        <v>0.6</v>
      </c>
      <c r="AG806">
        <v>-1.4</v>
      </c>
      <c r="AH806">
        <v>-3.7</v>
      </c>
      <c r="AI806">
        <v>1500</v>
      </c>
      <c r="AJ806">
        <v>3</v>
      </c>
      <c r="AK806">
        <v>-0.7</v>
      </c>
      <c r="AL806">
        <v>11.04</v>
      </c>
      <c r="AM806">
        <v>2000</v>
      </c>
      <c r="AN806">
        <v>992</v>
      </c>
      <c r="AO806">
        <v>6</v>
      </c>
      <c r="AP806">
        <v>29</v>
      </c>
      <c r="AQ806">
        <v>1.984</v>
      </c>
      <c r="AR806">
        <v>122.8</v>
      </c>
      <c r="AS806">
        <v>1.7683199999999999</v>
      </c>
      <c r="AU806">
        <v>10</v>
      </c>
      <c r="AV806">
        <v>1</v>
      </c>
      <c r="AW806">
        <v>20</v>
      </c>
      <c r="AX806">
        <v>1</v>
      </c>
      <c r="AY806">
        <v>30</v>
      </c>
      <c r="AZ806">
        <v>1</v>
      </c>
      <c r="BA806">
        <v>40</v>
      </c>
      <c r="BB806">
        <v>0.99</v>
      </c>
      <c r="BC806">
        <v>50</v>
      </c>
      <c r="BD806">
        <v>0.99</v>
      </c>
      <c r="BE806">
        <v>60</v>
      </c>
      <c r="BF806">
        <v>0.97</v>
      </c>
      <c r="BG806">
        <v>70</v>
      </c>
      <c r="BH806">
        <v>0.92</v>
      </c>
      <c r="BI806">
        <v>80</v>
      </c>
      <c r="BJ806">
        <v>0.76</v>
      </c>
      <c r="BK806">
        <v>90</v>
      </c>
      <c r="BL806">
        <v>0</v>
      </c>
    </row>
    <row r="807" spans="1:64" ht="15" customHeight="1">
      <c r="A807" s="6" t="s">
        <v>1637</v>
      </c>
      <c r="B807" t="s">
        <v>71</v>
      </c>
      <c r="C807" t="s">
        <v>1751</v>
      </c>
      <c r="D807" t="s">
        <v>1752</v>
      </c>
      <c r="E807" t="s">
        <v>1640</v>
      </c>
      <c r="F807">
        <v>2018</v>
      </c>
      <c r="H807">
        <v>355</v>
      </c>
      <c r="I807">
        <v>0</v>
      </c>
      <c r="J807">
        <v>1.4</v>
      </c>
      <c r="L807" t="s">
        <v>1370</v>
      </c>
      <c r="M807">
        <v>72</v>
      </c>
      <c r="N807">
        <v>2</v>
      </c>
      <c r="O807">
        <v>1000</v>
      </c>
      <c r="P807">
        <v>25</v>
      </c>
      <c r="Q807">
        <v>39.4</v>
      </c>
      <c r="R807">
        <v>9.02</v>
      </c>
      <c r="S807">
        <v>46.8</v>
      </c>
      <c r="T807">
        <v>9.59</v>
      </c>
      <c r="U807">
        <v>4.75</v>
      </c>
      <c r="V807">
        <v>-135.69999999999999</v>
      </c>
      <c r="W807">
        <v>-0.37</v>
      </c>
      <c r="X807">
        <v>1400</v>
      </c>
      <c r="Y807">
        <v>5.5</v>
      </c>
      <c r="Z807">
        <v>600</v>
      </c>
      <c r="AA807">
        <v>0.26400000000000001</v>
      </c>
      <c r="AB807">
        <v>0.92500000000000004</v>
      </c>
      <c r="AC807">
        <v>-2.9999999999999997E-4</v>
      </c>
      <c r="AD807">
        <v>0.6</v>
      </c>
      <c r="AG807">
        <v>-1.4</v>
      </c>
      <c r="AH807">
        <v>-3.7</v>
      </c>
      <c r="AI807">
        <v>1500</v>
      </c>
      <c r="AJ807">
        <v>3</v>
      </c>
      <c r="AK807">
        <v>-0.7</v>
      </c>
      <c r="AL807">
        <v>11.04</v>
      </c>
      <c r="AM807">
        <v>2000</v>
      </c>
      <c r="AN807">
        <v>992</v>
      </c>
      <c r="AO807">
        <v>35</v>
      </c>
      <c r="AP807">
        <v>22.5</v>
      </c>
      <c r="AQ807">
        <v>1.984</v>
      </c>
      <c r="AR807">
        <v>122.8</v>
      </c>
      <c r="AS807">
        <v>1.7683199999999999</v>
      </c>
      <c r="AU807">
        <v>10</v>
      </c>
      <c r="AV807">
        <v>1</v>
      </c>
      <c r="AW807">
        <v>20</v>
      </c>
      <c r="AX807">
        <v>1</v>
      </c>
      <c r="AY807">
        <v>30</v>
      </c>
      <c r="AZ807">
        <v>1</v>
      </c>
      <c r="BA807">
        <v>40</v>
      </c>
      <c r="BB807">
        <v>0.99</v>
      </c>
      <c r="BC807">
        <v>50</v>
      </c>
      <c r="BD807">
        <v>0.99</v>
      </c>
      <c r="BE807">
        <v>60</v>
      </c>
      <c r="BF807">
        <v>0.97</v>
      </c>
      <c r="BG807">
        <v>70</v>
      </c>
      <c r="BH807">
        <v>0.92</v>
      </c>
      <c r="BI807">
        <v>80</v>
      </c>
      <c r="BJ807">
        <v>0.76</v>
      </c>
      <c r="BK807">
        <v>90</v>
      </c>
      <c r="BL807">
        <v>0</v>
      </c>
    </row>
    <row r="808" spans="1:64" ht="15" customHeight="1">
      <c r="A808" s="6" t="s">
        <v>1637</v>
      </c>
      <c r="B808" t="s">
        <v>71</v>
      </c>
      <c r="C808" t="s">
        <v>1753</v>
      </c>
      <c r="D808" t="s">
        <v>1754</v>
      </c>
      <c r="E808" t="s">
        <v>1640</v>
      </c>
      <c r="F808">
        <v>2018</v>
      </c>
      <c r="H808">
        <v>355</v>
      </c>
      <c r="I808">
        <v>0</v>
      </c>
      <c r="J808">
        <v>1.4</v>
      </c>
      <c r="L808" t="s">
        <v>1370</v>
      </c>
      <c r="M808">
        <v>72</v>
      </c>
      <c r="N808">
        <v>2</v>
      </c>
      <c r="O808">
        <v>1000</v>
      </c>
      <c r="P808">
        <v>25</v>
      </c>
      <c r="Q808">
        <v>39.4</v>
      </c>
      <c r="R808">
        <v>9.02</v>
      </c>
      <c r="S808">
        <v>46.8</v>
      </c>
      <c r="T808">
        <v>9.59</v>
      </c>
      <c r="U808">
        <v>4.75</v>
      </c>
      <c r="V808">
        <v>-135.69999999999999</v>
      </c>
      <c r="W808">
        <v>-0.37</v>
      </c>
      <c r="X808">
        <v>1400</v>
      </c>
      <c r="Y808">
        <v>5.5</v>
      </c>
      <c r="Z808">
        <v>600</v>
      </c>
      <c r="AA808">
        <v>0.26400000000000001</v>
      </c>
      <c r="AB808">
        <v>0.92500000000000004</v>
      </c>
      <c r="AC808">
        <v>-2.9999999999999997E-4</v>
      </c>
      <c r="AD808">
        <v>0.6</v>
      </c>
      <c r="AG808">
        <v>-1.4</v>
      </c>
      <c r="AH808">
        <v>-3.7</v>
      </c>
      <c r="AI808">
        <v>1000</v>
      </c>
      <c r="AJ808">
        <v>3</v>
      </c>
      <c r="AK808">
        <v>-0.7</v>
      </c>
      <c r="AL808">
        <v>11.04</v>
      </c>
      <c r="AM808">
        <v>2000</v>
      </c>
      <c r="AN808">
        <v>992</v>
      </c>
      <c r="AO808">
        <v>35</v>
      </c>
      <c r="AP808">
        <v>22.5</v>
      </c>
      <c r="AQ808">
        <v>1.984</v>
      </c>
      <c r="AR808">
        <v>122.8</v>
      </c>
      <c r="AS808">
        <v>1.7683199999999999</v>
      </c>
      <c r="AU808">
        <v>10</v>
      </c>
      <c r="AV808">
        <v>1</v>
      </c>
      <c r="AW808">
        <v>20</v>
      </c>
      <c r="AX808">
        <v>1</v>
      </c>
      <c r="AY808">
        <v>30</v>
      </c>
      <c r="AZ808">
        <v>1</v>
      </c>
      <c r="BA808">
        <v>40</v>
      </c>
      <c r="BB808">
        <v>0.99</v>
      </c>
      <c r="BC808">
        <v>50</v>
      </c>
      <c r="BD808">
        <v>0.99</v>
      </c>
      <c r="BE808">
        <v>60</v>
      </c>
      <c r="BF808">
        <v>0.97</v>
      </c>
      <c r="BG808">
        <v>70</v>
      </c>
      <c r="BH808">
        <v>0.92</v>
      </c>
      <c r="BI808">
        <v>80</v>
      </c>
      <c r="BJ808">
        <v>0.76</v>
      </c>
      <c r="BK808">
        <v>90</v>
      </c>
      <c r="BL808">
        <v>0</v>
      </c>
    </row>
    <row r="809" spans="1:64" ht="15" customHeight="1">
      <c r="A809" s="6" t="s">
        <v>1637</v>
      </c>
      <c r="B809" t="s">
        <v>71</v>
      </c>
      <c r="C809" t="s">
        <v>1755</v>
      </c>
      <c r="D809" t="s">
        <v>1756</v>
      </c>
      <c r="E809" t="s">
        <v>1640</v>
      </c>
      <c r="F809">
        <v>2018</v>
      </c>
      <c r="H809">
        <v>355</v>
      </c>
      <c r="I809">
        <v>0</v>
      </c>
      <c r="J809">
        <v>1.4</v>
      </c>
      <c r="L809" t="s">
        <v>1370</v>
      </c>
      <c r="M809">
        <v>72</v>
      </c>
      <c r="N809">
        <v>2</v>
      </c>
      <c r="O809">
        <v>1000</v>
      </c>
      <c r="P809">
        <v>25</v>
      </c>
      <c r="Q809">
        <v>39.4</v>
      </c>
      <c r="R809">
        <v>9.02</v>
      </c>
      <c r="S809">
        <v>46.8</v>
      </c>
      <c r="T809">
        <v>9.59</v>
      </c>
      <c r="U809">
        <v>4.75</v>
      </c>
      <c r="V809">
        <v>-135.69999999999999</v>
      </c>
      <c r="W809">
        <v>-0.37</v>
      </c>
      <c r="X809">
        <v>1400</v>
      </c>
      <c r="Y809">
        <v>5.5</v>
      </c>
      <c r="Z809">
        <v>600</v>
      </c>
      <c r="AA809">
        <v>0.26400000000000001</v>
      </c>
      <c r="AB809">
        <v>0.92500000000000004</v>
      </c>
      <c r="AC809">
        <v>-2.9999999999999997E-4</v>
      </c>
      <c r="AD809">
        <v>0.6</v>
      </c>
      <c r="AG809">
        <v>-1.4</v>
      </c>
      <c r="AH809">
        <v>-3.7</v>
      </c>
      <c r="AI809">
        <v>1500</v>
      </c>
      <c r="AJ809">
        <v>3</v>
      </c>
      <c r="AK809">
        <v>-0.7</v>
      </c>
      <c r="AL809">
        <v>11.04</v>
      </c>
      <c r="AM809">
        <v>2000</v>
      </c>
      <c r="AN809">
        <v>992</v>
      </c>
      <c r="AO809">
        <v>35</v>
      </c>
      <c r="AP809">
        <v>27</v>
      </c>
      <c r="AQ809">
        <v>1.984</v>
      </c>
      <c r="AR809">
        <v>122.8</v>
      </c>
      <c r="AS809">
        <v>1.7683199999999999</v>
      </c>
      <c r="AU809">
        <v>10</v>
      </c>
      <c r="AV809">
        <v>1</v>
      </c>
      <c r="AW809">
        <v>20</v>
      </c>
      <c r="AX809">
        <v>1</v>
      </c>
      <c r="AY809">
        <v>30</v>
      </c>
      <c r="AZ809">
        <v>1</v>
      </c>
      <c r="BA809">
        <v>40</v>
      </c>
      <c r="BB809">
        <v>0.99</v>
      </c>
      <c r="BC809">
        <v>50</v>
      </c>
      <c r="BD809">
        <v>0.99</v>
      </c>
      <c r="BE809">
        <v>60</v>
      </c>
      <c r="BF809">
        <v>0.97</v>
      </c>
      <c r="BG809">
        <v>70</v>
      </c>
      <c r="BH809">
        <v>0.92</v>
      </c>
      <c r="BI809">
        <v>80</v>
      </c>
      <c r="BJ809">
        <v>0.76</v>
      </c>
      <c r="BK809">
        <v>90</v>
      </c>
      <c r="BL809">
        <v>0</v>
      </c>
    </row>
    <row r="810" spans="1:64" ht="15" customHeight="1">
      <c r="A810" s="6" t="s">
        <v>1637</v>
      </c>
      <c r="B810" t="s">
        <v>71</v>
      </c>
      <c r="C810" t="s">
        <v>1757</v>
      </c>
      <c r="D810" t="s">
        <v>1758</v>
      </c>
      <c r="E810" t="s">
        <v>1640</v>
      </c>
      <c r="F810">
        <v>2018</v>
      </c>
      <c r="H810">
        <v>355</v>
      </c>
      <c r="I810">
        <v>0</v>
      </c>
      <c r="J810">
        <v>1.4</v>
      </c>
      <c r="L810" t="s">
        <v>1370</v>
      </c>
      <c r="M810">
        <v>72</v>
      </c>
      <c r="N810">
        <v>2</v>
      </c>
      <c r="O810">
        <v>1000</v>
      </c>
      <c r="P810">
        <v>25</v>
      </c>
      <c r="Q810">
        <v>39.4</v>
      </c>
      <c r="R810">
        <v>9.02</v>
      </c>
      <c r="S810">
        <v>46.8</v>
      </c>
      <c r="T810">
        <v>9.59</v>
      </c>
      <c r="U810">
        <v>4.75</v>
      </c>
      <c r="V810">
        <v>-135.69999999999999</v>
      </c>
      <c r="W810">
        <v>-0.37</v>
      </c>
      <c r="X810">
        <v>1400</v>
      </c>
      <c r="Y810">
        <v>5.5</v>
      </c>
      <c r="Z810">
        <v>600</v>
      </c>
      <c r="AA810">
        <v>0.26400000000000001</v>
      </c>
      <c r="AB810">
        <v>0.92500000000000004</v>
      </c>
      <c r="AC810">
        <v>-2.9999999999999997E-4</v>
      </c>
      <c r="AD810">
        <v>0.6</v>
      </c>
      <c r="AG810">
        <v>-1.4</v>
      </c>
      <c r="AH810">
        <v>-3.7</v>
      </c>
      <c r="AI810">
        <v>1000</v>
      </c>
      <c r="AJ810">
        <v>3</v>
      </c>
      <c r="AK810">
        <v>-0.7</v>
      </c>
      <c r="AL810">
        <v>11.04</v>
      </c>
      <c r="AM810">
        <v>2000</v>
      </c>
      <c r="AN810">
        <v>992</v>
      </c>
      <c r="AO810">
        <v>35</v>
      </c>
      <c r="AP810">
        <v>27</v>
      </c>
      <c r="AQ810">
        <v>1.984</v>
      </c>
      <c r="AR810">
        <v>122.8</v>
      </c>
      <c r="AS810">
        <v>1.7683199999999999</v>
      </c>
      <c r="AU810">
        <v>10</v>
      </c>
      <c r="AV810">
        <v>1</v>
      </c>
      <c r="AW810">
        <v>20</v>
      </c>
      <c r="AX810">
        <v>1</v>
      </c>
      <c r="AY810">
        <v>30</v>
      </c>
      <c r="AZ810">
        <v>1</v>
      </c>
      <c r="BA810">
        <v>40</v>
      </c>
      <c r="BB810">
        <v>0.99</v>
      </c>
      <c r="BC810">
        <v>50</v>
      </c>
      <c r="BD810">
        <v>0.99</v>
      </c>
      <c r="BE810">
        <v>60</v>
      </c>
      <c r="BF810">
        <v>0.97</v>
      </c>
      <c r="BG810">
        <v>70</v>
      </c>
      <c r="BH810">
        <v>0.92</v>
      </c>
      <c r="BI810">
        <v>80</v>
      </c>
      <c r="BJ810">
        <v>0.76</v>
      </c>
      <c r="BK810">
        <v>90</v>
      </c>
      <c r="BL810">
        <v>0</v>
      </c>
    </row>
    <row r="811" spans="1:64" ht="15" customHeight="1">
      <c r="A811" s="6" t="s">
        <v>1637</v>
      </c>
      <c r="B811" t="s">
        <v>71</v>
      </c>
      <c r="C811" t="s">
        <v>1759</v>
      </c>
      <c r="D811" t="s">
        <v>1760</v>
      </c>
      <c r="E811" t="s">
        <v>1640</v>
      </c>
      <c r="F811">
        <v>2018</v>
      </c>
      <c r="H811">
        <v>355</v>
      </c>
      <c r="I811">
        <v>0</v>
      </c>
      <c r="J811">
        <v>1.4</v>
      </c>
      <c r="L811" t="s">
        <v>1370</v>
      </c>
      <c r="M811">
        <v>72</v>
      </c>
      <c r="N811">
        <v>2</v>
      </c>
      <c r="O811">
        <v>1000</v>
      </c>
      <c r="P811">
        <v>25</v>
      </c>
      <c r="Q811">
        <v>39.4</v>
      </c>
      <c r="R811">
        <v>9.02</v>
      </c>
      <c r="S811">
        <v>46.8</v>
      </c>
      <c r="T811">
        <v>9.59</v>
      </c>
      <c r="U811">
        <v>4.76</v>
      </c>
      <c r="V811">
        <v>-136</v>
      </c>
      <c r="W811">
        <v>-0.37</v>
      </c>
      <c r="X811">
        <v>2000</v>
      </c>
      <c r="Y811">
        <v>5.5</v>
      </c>
      <c r="Z811">
        <v>550</v>
      </c>
      <c r="AA811">
        <v>0.253</v>
      </c>
      <c r="AB811">
        <v>0.93799999999999994</v>
      </c>
      <c r="AC811">
        <v>-2.9999999999999997E-4</v>
      </c>
      <c r="AD811">
        <v>0.6</v>
      </c>
      <c r="AG811">
        <v>-1.4</v>
      </c>
      <c r="AH811">
        <v>-3.7</v>
      </c>
      <c r="AI811">
        <v>1500</v>
      </c>
      <c r="AJ811">
        <v>3</v>
      </c>
      <c r="AK811">
        <v>-0.7</v>
      </c>
      <c r="AL811">
        <v>11.04</v>
      </c>
      <c r="AM811">
        <v>2017.9999999999998</v>
      </c>
      <c r="AN811">
        <v>992</v>
      </c>
      <c r="AO811">
        <v>35</v>
      </c>
      <c r="AP811">
        <v>26.3</v>
      </c>
      <c r="AQ811">
        <v>2.0018559999999996</v>
      </c>
      <c r="AR811">
        <v>122.9</v>
      </c>
      <c r="AS811">
        <v>1.76976</v>
      </c>
      <c r="AU811">
        <v>10</v>
      </c>
      <c r="AV811">
        <v>1</v>
      </c>
      <c r="AW811">
        <v>20</v>
      </c>
      <c r="AX811">
        <v>1</v>
      </c>
      <c r="AY811">
        <v>30</v>
      </c>
      <c r="AZ811">
        <v>1</v>
      </c>
      <c r="BA811">
        <v>40</v>
      </c>
      <c r="BB811">
        <v>0.99</v>
      </c>
      <c r="BC811">
        <v>50</v>
      </c>
      <c r="BD811">
        <v>0.99</v>
      </c>
      <c r="BE811">
        <v>60</v>
      </c>
      <c r="BF811">
        <v>0.97</v>
      </c>
      <c r="BG811">
        <v>70</v>
      </c>
      <c r="BH811">
        <v>0.92</v>
      </c>
      <c r="BI811">
        <v>80</v>
      </c>
      <c r="BJ811">
        <v>0.76</v>
      </c>
      <c r="BK811">
        <v>90</v>
      </c>
      <c r="BL811">
        <v>0</v>
      </c>
    </row>
    <row r="812" spans="1:64" ht="15" customHeight="1">
      <c r="A812" s="6" t="s">
        <v>1637</v>
      </c>
      <c r="B812" t="s">
        <v>71</v>
      </c>
      <c r="C812" t="s">
        <v>1761</v>
      </c>
      <c r="D812" t="s">
        <v>1762</v>
      </c>
      <c r="E812" t="s">
        <v>1640</v>
      </c>
      <c r="F812">
        <v>2018</v>
      </c>
      <c r="H812">
        <v>355</v>
      </c>
      <c r="I812">
        <v>0</v>
      </c>
      <c r="J812">
        <v>1.4</v>
      </c>
      <c r="L812" t="s">
        <v>1370</v>
      </c>
      <c r="M812">
        <v>72</v>
      </c>
      <c r="N812">
        <v>2</v>
      </c>
      <c r="O812">
        <v>1000</v>
      </c>
      <c r="P812">
        <v>25</v>
      </c>
      <c r="Q812">
        <v>39.4</v>
      </c>
      <c r="R812">
        <v>9.02</v>
      </c>
      <c r="S812">
        <v>46.8</v>
      </c>
      <c r="T812">
        <v>9.59</v>
      </c>
      <c r="U812">
        <v>4.76</v>
      </c>
      <c r="V812">
        <v>-136</v>
      </c>
      <c r="W812">
        <v>-0.37</v>
      </c>
      <c r="X812">
        <v>2000</v>
      </c>
      <c r="Y812">
        <v>5.5</v>
      </c>
      <c r="Z812">
        <v>550</v>
      </c>
      <c r="AA812">
        <v>0.253</v>
      </c>
      <c r="AB812">
        <v>0.93799999999999994</v>
      </c>
      <c r="AC812">
        <v>-2.9999999999999997E-4</v>
      </c>
      <c r="AD812">
        <v>0.6</v>
      </c>
      <c r="AG812">
        <v>-1.4</v>
      </c>
      <c r="AH812">
        <v>-3.7</v>
      </c>
      <c r="AI812">
        <v>1000</v>
      </c>
      <c r="AJ812">
        <v>3</v>
      </c>
      <c r="AK812">
        <v>-0.7</v>
      </c>
      <c r="AL812">
        <v>11.04</v>
      </c>
      <c r="AM812">
        <v>2017.9999999999998</v>
      </c>
      <c r="AN812">
        <v>992</v>
      </c>
      <c r="AO812">
        <v>35</v>
      </c>
      <c r="AP812">
        <v>26.3</v>
      </c>
      <c r="AQ812">
        <v>2.0018559999999996</v>
      </c>
      <c r="AR812">
        <v>122.9</v>
      </c>
      <c r="AS812">
        <v>1.76976</v>
      </c>
      <c r="AU812">
        <v>10</v>
      </c>
      <c r="AV812">
        <v>1</v>
      </c>
      <c r="AW812">
        <v>20</v>
      </c>
      <c r="AX812">
        <v>1</v>
      </c>
      <c r="AY812">
        <v>30</v>
      </c>
      <c r="AZ812">
        <v>1</v>
      </c>
      <c r="BA812">
        <v>40</v>
      </c>
      <c r="BB812">
        <v>0.99</v>
      </c>
      <c r="BC812">
        <v>50</v>
      </c>
      <c r="BD812">
        <v>0.99</v>
      </c>
      <c r="BE812">
        <v>60</v>
      </c>
      <c r="BF812">
        <v>0.97</v>
      </c>
      <c r="BG812">
        <v>70</v>
      </c>
      <c r="BH812">
        <v>0.92</v>
      </c>
      <c r="BI812">
        <v>80</v>
      </c>
      <c r="BJ812">
        <v>0.76</v>
      </c>
      <c r="BK812">
        <v>90</v>
      </c>
      <c r="BL812">
        <v>0</v>
      </c>
    </row>
    <row r="813" spans="1:64" ht="15" customHeight="1">
      <c r="A813" s="6" t="s">
        <v>1637</v>
      </c>
      <c r="B813" t="s">
        <v>71</v>
      </c>
      <c r="C813" t="s">
        <v>1763</v>
      </c>
      <c r="D813" t="s">
        <v>1764</v>
      </c>
      <c r="E813" t="s">
        <v>1640</v>
      </c>
      <c r="F813">
        <v>2018</v>
      </c>
      <c r="H813">
        <v>355</v>
      </c>
      <c r="I813">
        <v>0</v>
      </c>
      <c r="J813">
        <v>1.4</v>
      </c>
      <c r="L813" t="s">
        <v>1370</v>
      </c>
      <c r="M813">
        <v>72</v>
      </c>
      <c r="N813">
        <v>2</v>
      </c>
      <c r="O813">
        <v>1000</v>
      </c>
      <c r="P813">
        <v>25</v>
      </c>
      <c r="Q813">
        <v>39.4</v>
      </c>
      <c r="R813">
        <v>9.02</v>
      </c>
      <c r="S813">
        <v>46.8</v>
      </c>
      <c r="T813">
        <v>9.59</v>
      </c>
      <c r="U813">
        <v>4.76</v>
      </c>
      <c r="V813">
        <v>-136</v>
      </c>
      <c r="W813">
        <v>-0.37</v>
      </c>
      <c r="X813">
        <v>2000</v>
      </c>
      <c r="Y813">
        <v>5.5</v>
      </c>
      <c r="Z813">
        <v>550</v>
      </c>
      <c r="AA813">
        <v>0.253</v>
      </c>
      <c r="AB813">
        <v>0.93799999999999994</v>
      </c>
      <c r="AC813">
        <v>-2.9999999999999997E-4</v>
      </c>
      <c r="AD813">
        <v>0.6</v>
      </c>
      <c r="AG813">
        <v>-1.4</v>
      </c>
      <c r="AH813">
        <v>-3.7</v>
      </c>
      <c r="AI813">
        <v>1500</v>
      </c>
      <c r="AJ813">
        <v>3</v>
      </c>
      <c r="AK813">
        <v>-0.7</v>
      </c>
      <c r="AL813">
        <v>11.04</v>
      </c>
      <c r="AM813">
        <v>2021.9999999999998</v>
      </c>
      <c r="AN813">
        <v>992</v>
      </c>
      <c r="AO813">
        <v>35</v>
      </c>
      <c r="AP813">
        <v>26.4</v>
      </c>
      <c r="AQ813">
        <v>2.0058239999999996</v>
      </c>
      <c r="AR813">
        <v>122.9</v>
      </c>
      <c r="AS813">
        <v>1.76976</v>
      </c>
      <c r="AU813">
        <v>10</v>
      </c>
      <c r="AV813">
        <v>1</v>
      </c>
      <c r="AW813">
        <v>20</v>
      </c>
      <c r="AX813">
        <v>1</v>
      </c>
      <c r="AY813">
        <v>30</v>
      </c>
      <c r="AZ813">
        <v>1</v>
      </c>
      <c r="BA813">
        <v>40</v>
      </c>
      <c r="BB813">
        <v>0.99</v>
      </c>
      <c r="BC813">
        <v>50</v>
      </c>
      <c r="BD813">
        <v>0.99</v>
      </c>
      <c r="BE813">
        <v>60</v>
      </c>
      <c r="BF813">
        <v>0.97</v>
      </c>
      <c r="BG813">
        <v>70</v>
      </c>
      <c r="BH813">
        <v>0.92</v>
      </c>
      <c r="BI813">
        <v>80</v>
      </c>
      <c r="BJ813">
        <v>0.76</v>
      </c>
      <c r="BK813">
        <v>90</v>
      </c>
      <c r="BL813">
        <v>0</v>
      </c>
    </row>
    <row r="814" spans="1:64" ht="15" customHeight="1">
      <c r="A814" s="6" t="s">
        <v>1637</v>
      </c>
      <c r="B814" t="s">
        <v>71</v>
      </c>
      <c r="C814" t="s">
        <v>1765</v>
      </c>
      <c r="D814" t="s">
        <v>1766</v>
      </c>
      <c r="E814" t="s">
        <v>1640</v>
      </c>
      <c r="F814">
        <v>2018</v>
      </c>
      <c r="H814">
        <v>355</v>
      </c>
      <c r="I814">
        <v>0</v>
      </c>
      <c r="J814">
        <v>1.4</v>
      </c>
      <c r="L814" t="s">
        <v>1370</v>
      </c>
      <c r="M814">
        <v>72</v>
      </c>
      <c r="N814">
        <v>2</v>
      </c>
      <c r="O814">
        <v>1000</v>
      </c>
      <c r="P814">
        <v>25</v>
      </c>
      <c r="Q814">
        <v>39.4</v>
      </c>
      <c r="R814">
        <v>9.02</v>
      </c>
      <c r="S814">
        <v>46.8</v>
      </c>
      <c r="T814">
        <v>9.59</v>
      </c>
      <c r="U814">
        <v>4.76</v>
      </c>
      <c r="V814">
        <v>-136</v>
      </c>
      <c r="W814">
        <v>-0.37</v>
      </c>
      <c r="X814">
        <v>2000</v>
      </c>
      <c r="Y814">
        <v>5.5</v>
      </c>
      <c r="Z814">
        <v>550</v>
      </c>
      <c r="AA814">
        <v>0.253</v>
      </c>
      <c r="AB814">
        <v>0.93799999999999994</v>
      </c>
      <c r="AC814">
        <v>-2.9999999999999997E-4</v>
      </c>
      <c r="AD814">
        <v>0.6</v>
      </c>
      <c r="AG814">
        <v>-1.4</v>
      </c>
      <c r="AH814">
        <v>-3.7</v>
      </c>
      <c r="AI814">
        <v>1500</v>
      </c>
      <c r="AJ814">
        <v>3</v>
      </c>
      <c r="AK814">
        <v>-0.7</v>
      </c>
      <c r="AL814">
        <v>11.04</v>
      </c>
      <c r="AM814">
        <v>2012</v>
      </c>
      <c r="AN814">
        <v>992</v>
      </c>
      <c r="AO814">
        <v>6</v>
      </c>
      <c r="AP814">
        <v>29.3</v>
      </c>
      <c r="AQ814">
        <v>1.9959039999999999</v>
      </c>
      <c r="AR814">
        <v>122.9</v>
      </c>
      <c r="AS814">
        <v>1.76976</v>
      </c>
      <c r="AU814">
        <v>10</v>
      </c>
      <c r="AV814">
        <v>1</v>
      </c>
      <c r="AW814">
        <v>20</v>
      </c>
      <c r="AX814">
        <v>1</v>
      </c>
      <c r="AY814">
        <v>30</v>
      </c>
      <c r="AZ814">
        <v>1</v>
      </c>
      <c r="BA814">
        <v>40</v>
      </c>
      <c r="BB814">
        <v>0.99</v>
      </c>
      <c r="BC814">
        <v>50</v>
      </c>
      <c r="BD814">
        <v>0.99</v>
      </c>
      <c r="BE814">
        <v>60</v>
      </c>
      <c r="BF814">
        <v>0.97</v>
      </c>
      <c r="BG814">
        <v>70</v>
      </c>
      <c r="BH814">
        <v>0.92</v>
      </c>
      <c r="BI814">
        <v>80</v>
      </c>
      <c r="BJ814">
        <v>0.76</v>
      </c>
      <c r="BK814">
        <v>90</v>
      </c>
      <c r="BL814">
        <v>0</v>
      </c>
    </row>
    <row r="815" spans="1:64" ht="15" customHeight="1">
      <c r="A815" s="6" t="s">
        <v>1637</v>
      </c>
      <c r="B815" t="s">
        <v>71</v>
      </c>
      <c r="C815" t="s">
        <v>1767</v>
      </c>
      <c r="D815" t="s">
        <v>1768</v>
      </c>
      <c r="E815" t="s">
        <v>1640</v>
      </c>
      <c r="F815">
        <v>2018</v>
      </c>
      <c r="H815">
        <v>355</v>
      </c>
      <c r="I815">
        <v>0</v>
      </c>
      <c r="J815">
        <v>1.4</v>
      </c>
      <c r="L815" t="s">
        <v>1370</v>
      </c>
      <c r="M815">
        <v>72</v>
      </c>
      <c r="N815">
        <v>2</v>
      </c>
      <c r="O815">
        <v>1000</v>
      </c>
      <c r="P815">
        <v>25</v>
      </c>
      <c r="Q815">
        <v>39.4</v>
      </c>
      <c r="R815">
        <v>9.02</v>
      </c>
      <c r="S815">
        <v>46.8</v>
      </c>
      <c r="T815">
        <v>9.59</v>
      </c>
      <c r="U815">
        <v>4.75</v>
      </c>
      <c r="V815">
        <v>-135.69999999999999</v>
      </c>
      <c r="W815">
        <v>-0.37</v>
      </c>
      <c r="X815">
        <v>1400</v>
      </c>
      <c r="Y815">
        <v>5.5</v>
      </c>
      <c r="Z815">
        <v>600</v>
      </c>
      <c r="AA815">
        <v>0.26400000000000001</v>
      </c>
      <c r="AB815">
        <v>0.92500000000000004</v>
      </c>
      <c r="AC815">
        <v>-2.9999999999999997E-4</v>
      </c>
      <c r="AD815">
        <v>0.6</v>
      </c>
      <c r="AG815">
        <v>-1.4</v>
      </c>
      <c r="AH815">
        <v>-3.7</v>
      </c>
      <c r="AI815">
        <v>1500</v>
      </c>
      <c r="AJ815">
        <v>3</v>
      </c>
      <c r="AK815">
        <v>-0.7</v>
      </c>
      <c r="AL815">
        <v>11.04</v>
      </c>
      <c r="AM815">
        <v>2000</v>
      </c>
      <c r="AN815">
        <v>992</v>
      </c>
      <c r="AO815">
        <v>6</v>
      </c>
      <c r="AP815">
        <v>29</v>
      </c>
      <c r="AQ815">
        <v>1.984</v>
      </c>
      <c r="AR815">
        <v>122.8</v>
      </c>
      <c r="AS815">
        <v>1.7683199999999999</v>
      </c>
      <c r="AU815">
        <v>10</v>
      </c>
      <c r="AV815">
        <v>1</v>
      </c>
      <c r="AW815">
        <v>20</v>
      </c>
      <c r="AX815">
        <v>1</v>
      </c>
      <c r="AY815">
        <v>30</v>
      </c>
      <c r="AZ815">
        <v>1</v>
      </c>
      <c r="BA815">
        <v>40</v>
      </c>
      <c r="BB815">
        <v>0.99</v>
      </c>
      <c r="BC815">
        <v>50</v>
      </c>
      <c r="BD815">
        <v>0.99</v>
      </c>
      <c r="BE815">
        <v>60</v>
      </c>
      <c r="BF815">
        <v>0.97</v>
      </c>
      <c r="BG815">
        <v>70</v>
      </c>
      <c r="BH815">
        <v>0.92</v>
      </c>
      <c r="BI815">
        <v>80</v>
      </c>
      <c r="BJ815">
        <v>0.76</v>
      </c>
      <c r="BK815">
        <v>90</v>
      </c>
      <c r="BL815">
        <v>0</v>
      </c>
    </row>
    <row r="816" spans="1:64" ht="15" customHeight="1">
      <c r="A816" s="6" t="s">
        <v>1637</v>
      </c>
      <c r="B816" t="s">
        <v>71</v>
      </c>
      <c r="C816" t="s">
        <v>1769</v>
      </c>
      <c r="D816" t="s">
        <v>1770</v>
      </c>
      <c r="E816" t="s">
        <v>1640</v>
      </c>
      <c r="F816">
        <v>2018</v>
      </c>
      <c r="H816">
        <v>360</v>
      </c>
      <c r="I816">
        <v>0</v>
      </c>
      <c r="J816">
        <v>1.4</v>
      </c>
      <c r="L816" t="s">
        <v>1341</v>
      </c>
      <c r="M816">
        <v>72</v>
      </c>
      <c r="N816">
        <v>2</v>
      </c>
      <c r="O816">
        <v>1000</v>
      </c>
      <c r="P816">
        <v>25</v>
      </c>
      <c r="Q816">
        <v>39.200000000000003</v>
      </c>
      <c r="R816">
        <v>9.19</v>
      </c>
      <c r="S816">
        <v>47</v>
      </c>
      <c r="T816">
        <v>9.69</v>
      </c>
      <c r="U816">
        <v>4.84</v>
      </c>
      <c r="V816">
        <v>-136.30000000000001</v>
      </c>
      <c r="W816">
        <v>-0.37</v>
      </c>
      <c r="X816">
        <v>2500</v>
      </c>
      <c r="Y816">
        <v>5.5</v>
      </c>
      <c r="Z816">
        <v>600</v>
      </c>
      <c r="AA816">
        <v>0.251</v>
      </c>
      <c r="AB816">
        <v>0.95899999999999996</v>
      </c>
      <c r="AC816">
        <v>-2.9999999999999997E-4</v>
      </c>
      <c r="AD816">
        <v>0.2</v>
      </c>
      <c r="AF816">
        <v>-0.2</v>
      </c>
      <c r="AG816">
        <v>-1.3</v>
      </c>
      <c r="AH816">
        <v>-3.5</v>
      </c>
      <c r="AI816">
        <v>1500</v>
      </c>
      <c r="AJ816">
        <v>3</v>
      </c>
      <c r="AK816">
        <v>-0.7</v>
      </c>
      <c r="AL816">
        <v>11.6</v>
      </c>
      <c r="AM816">
        <v>2017.9999999999998</v>
      </c>
      <c r="AN816">
        <v>992</v>
      </c>
      <c r="AO816">
        <v>35</v>
      </c>
      <c r="AP816">
        <v>26.3</v>
      </c>
      <c r="AQ816">
        <v>2.0018559999999996</v>
      </c>
      <c r="AR816">
        <v>122.2</v>
      </c>
      <c r="AS816">
        <v>1.7596800000000001</v>
      </c>
      <c r="AU816">
        <v>10</v>
      </c>
      <c r="AV816">
        <v>1</v>
      </c>
      <c r="AW816">
        <v>20</v>
      </c>
      <c r="AX816">
        <v>1</v>
      </c>
      <c r="AY816">
        <v>30</v>
      </c>
      <c r="AZ816">
        <v>1</v>
      </c>
      <c r="BA816">
        <v>40</v>
      </c>
      <c r="BB816">
        <v>0.99</v>
      </c>
      <c r="BC816">
        <v>50</v>
      </c>
      <c r="BD816">
        <v>0.99</v>
      </c>
      <c r="BE816">
        <v>60</v>
      </c>
      <c r="BF816">
        <v>0.97</v>
      </c>
      <c r="BG816">
        <v>70</v>
      </c>
      <c r="BH816">
        <v>0.92</v>
      </c>
      <c r="BI816">
        <v>80</v>
      </c>
      <c r="BJ816">
        <v>0.76</v>
      </c>
      <c r="BK816">
        <v>90</v>
      </c>
      <c r="BL816">
        <v>0</v>
      </c>
    </row>
    <row r="817" spans="1:64" ht="15" customHeight="1">
      <c r="A817" s="6" t="s">
        <v>1637</v>
      </c>
      <c r="B817" t="s">
        <v>71</v>
      </c>
      <c r="C817" t="s">
        <v>1771</v>
      </c>
      <c r="D817" t="s">
        <v>1772</v>
      </c>
      <c r="E817" t="s">
        <v>1640</v>
      </c>
      <c r="F817">
        <v>2018</v>
      </c>
      <c r="H817">
        <v>360</v>
      </c>
      <c r="I817">
        <v>0</v>
      </c>
      <c r="J817">
        <v>1.4</v>
      </c>
      <c r="L817" t="s">
        <v>1341</v>
      </c>
      <c r="M817">
        <v>72</v>
      </c>
      <c r="N817">
        <v>2</v>
      </c>
      <c r="O817">
        <v>1000</v>
      </c>
      <c r="P817">
        <v>25</v>
      </c>
      <c r="Q817">
        <v>39.200000000000003</v>
      </c>
      <c r="R817">
        <v>9.19</v>
      </c>
      <c r="S817">
        <v>47</v>
      </c>
      <c r="T817">
        <v>9.69</v>
      </c>
      <c r="U817">
        <v>4.84</v>
      </c>
      <c r="V817">
        <v>-136.30000000000001</v>
      </c>
      <c r="W817">
        <v>-0.37</v>
      </c>
      <c r="X817">
        <v>2500</v>
      </c>
      <c r="Y817">
        <v>5.5</v>
      </c>
      <c r="Z817">
        <v>600</v>
      </c>
      <c r="AA817">
        <v>0.251</v>
      </c>
      <c r="AB817">
        <v>0.95899999999999996</v>
      </c>
      <c r="AC817">
        <v>-2.9999999999999997E-4</v>
      </c>
      <c r="AD817">
        <v>0.2</v>
      </c>
      <c r="AF817">
        <v>-0.2</v>
      </c>
      <c r="AG817">
        <v>-1.3</v>
      </c>
      <c r="AH817">
        <v>-3.5</v>
      </c>
      <c r="AI817">
        <v>1000</v>
      </c>
      <c r="AJ817">
        <v>3</v>
      </c>
      <c r="AK817">
        <v>-0.7</v>
      </c>
      <c r="AL817">
        <v>11.6</v>
      </c>
      <c r="AM817">
        <v>2017.9999999999998</v>
      </c>
      <c r="AN817">
        <v>992</v>
      </c>
      <c r="AO817">
        <v>35</v>
      </c>
      <c r="AP817">
        <v>26.3</v>
      </c>
      <c r="AQ817">
        <v>2.0018559999999996</v>
      </c>
      <c r="AR817">
        <v>122.2</v>
      </c>
      <c r="AS817">
        <v>1.7596800000000001</v>
      </c>
      <c r="AU817">
        <v>10</v>
      </c>
      <c r="AV817">
        <v>1</v>
      </c>
      <c r="AW817">
        <v>20</v>
      </c>
      <c r="AX817">
        <v>1</v>
      </c>
      <c r="AY817">
        <v>30</v>
      </c>
      <c r="AZ817">
        <v>1</v>
      </c>
      <c r="BA817">
        <v>40</v>
      </c>
      <c r="BB817">
        <v>0.99</v>
      </c>
      <c r="BC817">
        <v>50</v>
      </c>
      <c r="BD817">
        <v>0.99</v>
      </c>
      <c r="BE817">
        <v>60</v>
      </c>
      <c r="BF817">
        <v>0.97</v>
      </c>
      <c r="BG817">
        <v>70</v>
      </c>
      <c r="BH817">
        <v>0.92</v>
      </c>
      <c r="BI817">
        <v>80</v>
      </c>
      <c r="BJ817">
        <v>0.76</v>
      </c>
      <c r="BK817">
        <v>90</v>
      </c>
      <c r="BL817">
        <v>0</v>
      </c>
    </row>
    <row r="818" spans="1:64" ht="15" customHeight="1">
      <c r="A818" s="6" t="s">
        <v>1637</v>
      </c>
      <c r="B818" t="s">
        <v>71</v>
      </c>
      <c r="C818" t="s">
        <v>1773</v>
      </c>
      <c r="D818" t="s">
        <v>1774</v>
      </c>
      <c r="E818" t="s">
        <v>1640</v>
      </c>
      <c r="F818">
        <v>2018</v>
      </c>
      <c r="H818">
        <v>360</v>
      </c>
      <c r="I818">
        <v>0</v>
      </c>
      <c r="J818">
        <v>1.4</v>
      </c>
      <c r="L818" t="s">
        <v>1341</v>
      </c>
      <c r="M818">
        <v>72</v>
      </c>
      <c r="N818">
        <v>2</v>
      </c>
      <c r="O818">
        <v>1000</v>
      </c>
      <c r="P818">
        <v>25</v>
      </c>
      <c r="Q818">
        <v>39.200000000000003</v>
      </c>
      <c r="R818">
        <v>9.19</v>
      </c>
      <c r="S818">
        <v>47</v>
      </c>
      <c r="T818">
        <v>9.69</v>
      </c>
      <c r="U818">
        <v>4.84</v>
      </c>
      <c r="V818">
        <v>-136.30000000000001</v>
      </c>
      <c r="W818">
        <v>-0.37</v>
      </c>
      <c r="X818">
        <v>2500</v>
      </c>
      <c r="Y818">
        <v>5.5</v>
      </c>
      <c r="Z818">
        <v>600</v>
      </c>
      <c r="AA818">
        <v>0.251</v>
      </c>
      <c r="AB818">
        <v>0.95899999999999996</v>
      </c>
      <c r="AC818">
        <v>-2.9999999999999997E-4</v>
      </c>
      <c r="AD818">
        <v>0.2</v>
      </c>
      <c r="AF818">
        <v>-0.2</v>
      </c>
      <c r="AG818">
        <v>-1.3</v>
      </c>
      <c r="AH818">
        <v>-3.5</v>
      </c>
      <c r="AI818">
        <v>1500</v>
      </c>
      <c r="AJ818">
        <v>3</v>
      </c>
      <c r="AK818">
        <v>-0.7</v>
      </c>
      <c r="AL818">
        <v>11.6</v>
      </c>
      <c r="AM818">
        <v>2021.9999999999998</v>
      </c>
      <c r="AN818">
        <v>992</v>
      </c>
      <c r="AO818">
        <v>35</v>
      </c>
      <c r="AP818">
        <v>26.4</v>
      </c>
      <c r="AQ818">
        <v>2.0058239999999996</v>
      </c>
      <c r="AR818">
        <v>122.2</v>
      </c>
      <c r="AS818">
        <v>1.7596800000000001</v>
      </c>
      <c r="AU818">
        <v>10</v>
      </c>
      <c r="AV818">
        <v>1</v>
      </c>
      <c r="AW818">
        <v>20</v>
      </c>
      <c r="AX818">
        <v>1</v>
      </c>
      <c r="AY818">
        <v>30</v>
      </c>
      <c r="AZ818">
        <v>1</v>
      </c>
      <c r="BA818">
        <v>40</v>
      </c>
      <c r="BB818">
        <v>0.99</v>
      </c>
      <c r="BC818">
        <v>50</v>
      </c>
      <c r="BD818">
        <v>0.99</v>
      </c>
      <c r="BE818">
        <v>60</v>
      </c>
      <c r="BF818">
        <v>0.97</v>
      </c>
      <c r="BG818">
        <v>70</v>
      </c>
      <c r="BH818">
        <v>0.92</v>
      </c>
      <c r="BI818">
        <v>80</v>
      </c>
      <c r="BJ818">
        <v>0.76</v>
      </c>
      <c r="BK818">
        <v>90</v>
      </c>
      <c r="BL818">
        <v>0</v>
      </c>
    </row>
    <row r="819" spans="1:64" ht="15" customHeight="1">
      <c r="A819" s="6" t="s">
        <v>1637</v>
      </c>
      <c r="B819" t="s">
        <v>71</v>
      </c>
      <c r="C819" t="s">
        <v>1775</v>
      </c>
      <c r="D819" t="s">
        <v>1776</v>
      </c>
      <c r="E819" t="s">
        <v>1640</v>
      </c>
      <c r="F819">
        <v>2018</v>
      </c>
      <c r="H819">
        <v>360</v>
      </c>
      <c r="I819">
        <v>0</v>
      </c>
      <c r="J819">
        <v>1.4</v>
      </c>
      <c r="L819" t="s">
        <v>1341</v>
      </c>
      <c r="M819">
        <v>72</v>
      </c>
      <c r="N819">
        <v>2</v>
      </c>
      <c r="O819">
        <v>1000</v>
      </c>
      <c r="P819">
        <v>25</v>
      </c>
      <c r="Q819">
        <v>39.200000000000003</v>
      </c>
      <c r="R819">
        <v>9.19</v>
      </c>
      <c r="S819">
        <v>47</v>
      </c>
      <c r="T819">
        <v>9.69</v>
      </c>
      <c r="U819">
        <v>4.84</v>
      </c>
      <c r="V819">
        <v>-136.30000000000001</v>
      </c>
      <c r="W819">
        <v>-0.37</v>
      </c>
      <c r="X819">
        <v>2500</v>
      </c>
      <c r="Y819">
        <v>5.5</v>
      </c>
      <c r="Z819">
        <v>600</v>
      </c>
      <c r="AA819">
        <v>0.251</v>
      </c>
      <c r="AB819">
        <v>0.95899999999999996</v>
      </c>
      <c r="AC819">
        <v>-2.9999999999999997E-4</v>
      </c>
      <c r="AD819">
        <v>0.2</v>
      </c>
      <c r="AF819">
        <v>-0.2</v>
      </c>
      <c r="AG819">
        <v>-1.3</v>
      </c>
      <c r="AH819">
        <v>-3.5</v>
      </c>
      <c r="AI819">
        <v>1500</v>
      </c>
      <c r="AJ819">
        <v>3</v>
      </c>
      <c r="AK819">
        <v>-0.7</v>
      </c>
      <c r="AL819">
        <v>11.6</v>
      </c>
      <c r="AM819">
        <v>2012</v>
      </c>
      <c r="AN819">
        <v>992</v>
      </c>
      <c r="AO819">
        <v>6</v>
      </c>
      <c r="AP819">
        <v>29.3</v>
      </c>
      <c r="AQ819">
        <v>1.9959039999999999</v>
      </c>
      <c r="AR819">
        <v>122.2</v>
      </c>
      <c r="AS819">
        <v>1.7596800000000001</v>
      </c>
      <c r="AU819">
        <v>10</v>
      </c>
      <c r="AV819">
        <v>1</v>
      </c>
      <c r="AW819">
        <v>20</v>
      </c>
      <c r="AX819">
        <v>1</v>
      </c>
      <c r="AY819">
        <v>30</v>
      </c>
      <c r="AZ819">
        <v>1</v>
      </c>
      <c r="BA819">
        <v>40</v>
      </c>
      <c r="BB819">
        <v>0.99</v>
      </c>
      <c r="BC819">
        <v>50</v>
      </c>
      <c r="BD819">
        <v>0.99</v>
      </c>
      <c r="BE819">
        <v>60</v>
      </c>
      <c r="BF819">
        <v>0.97</v>
      </c>
      <c r="BG819">
        <v>70</v>
      </c>
      <c r="BH819">
        <v>0.92</v>
      </c>
      <c r="BI819">
        <v>80</v>
      </c>
      <c r="BJ819">
        <v>0.76</v>
      </c>
      <c r="BK819">
        <v>90</v>
      </c>
      <c r="BL819">
        <v>0</v>
      </c>
    </row>
    <row r="820" spans="1:64" ht="15" customHeight="1">
      <c r="A820" s="6" t="s">
        <v>1637</v>
      </c>
      <c r="B820" t="s">
        <v>71</v>
      </c>
      <c r="C820" t="s">
        <v>1777</v>
      </c>
      <c r="D820" t="s">
        <v>1778</v>
      </c>
      <c r="E820" t="s">
        <v>1402</v>
      </c>
      <c r="F820">
        <v>2018</v>
      </c>
      <c r="H820">
        <v>360</v>
      </c>
      <c r="I820">
        <v>0</v>
      </c>
      <c r="J820">
        <v>1.4</v>
      </c>
      <c r="L820" t="s">
        <v>1370</v>
      </c>
      <c r="M820">
        <v>72</v>
      </c>
      <c r="N820">
        <v>2</v>
      </c>
      <c r="O820">
        <v>1000</v>
      </c>
      <c r="P820">
        <v>25</v>
      </c>
      <c r="Q820">
        <v>39.6</v>
      </c>
      <c r="R820">
        <v>9.1</v>
      </c>
      <c r="S820">
        <v>47</v>
      </c>
      <c r="T820">
        <v>9.67</v>
      </c>
      <c r="U820">
        <v>4.83</v>
      </c>
      <c r="V820">
        <v>-136</v>
      </c>
      <c r="W820">
        <v>-0.37</v>
      </c>
      <c r="X820">
        <v>1400</v>
      </c>
      <c r="Y820">
        <v>5.5</v>
      </c>
      <c r="Z820">
        <v>600</v>
      </c>
      <c r="AA820">
        <v>0.26</v>
      </c>
      <c r="AB820">
        <v>0.92400000000000004</v>
      </c>
      <c r="AC820">
        <v>-2.9999999999999997E-4</v>
      </c>
      <c r="AD820">
        <v>0.6</v>
      </c>
      <c r="AG820">
        <v>-1.4</v>
      </c>
      <c r="AH820">
        <v>-3.7</v>
      </c>
      <c r="AI820">
        <v>1500</v>
      </c>
      <c r="AJ820">
        <v>3</v>
      </c>
      <c r="AK820">
        <v>-0.7</v>
      </c>
      <c r="AL820">
        <v>11.04</v>
      </c>
      <c r="AM820">
        <v>2000</v>
      </c>
      <c r="AN820">
        <v>992</v>
      </c>
      <c r="AO820">
        <v>35</v>
      </c>
      <c r="AP820">
        <v>22.5</v>
      </c>
      <c r="AQ820">
        <v>1.984</v>
      </c>
      <c r="AR820">
        <v>122.8</v>
      </c>
      <c r="AS820">
        <v>1.7683199999999999</v>
      </c>
      <c r="AU820">
        <v>10</v>
      </c>
      <c r="AV820">
        <v>1</v>
      </c>
      <c r="AW820">
        <v>20</v>
      </c>
      <c r="AX820">
        <v>1</v>
      </c>
      <c r="AY820">
        <v>30</v>
      </c>
      <c r="AZ820">
        <v>1</v>
      </c>
      <c r="BA820">
        <v>40</v>
      </c>
      <c r="BB820">
        <v>0.99</v>
      </c>
      <c r="BC820">
        <v>50</v>
      </c>
      <c r="BD820">
        <v>0.99</v>
      </c>
      <c r="BE820">
        <v>60</v>
      </c>
      <c r="BF820">
        <v>0.97</v>
      </c>
      <c r="BG820">
        <v>70</v>
      </c>
      <c r="BH820">
        <v>0.92</v>
      </c>
      <c r="BI820">
        <v>80</v>
      </c>
      <c r="BJ820">
        <v>0.76</v>
      </c>
      <c r="BK820">
        <v>90</v>
      </c>
      <c r="BL820">
        <v>0</v>
      </c>
    </row>
    <row r="821" spans="1:64" ht="15" customHeight="1">
      <c r="A821" s="6" t="s">
        <v>1637</v>
      </c>
      <c r="B821" t="s">
        <v>71</v>
      </c>
      <c r="C821" t="s">
        <v>1779</v>
      </c>
      <c r="D821" t="s">
        <v>1780</v>
      </c>
      <c r="E821" t="s">
        <v>1640</v>
      </c>
      <c r="F821">
        <v>2018</v>
      </c>
      <c r="H821">
        <v>360</v>
      </c>
      <c r="I821">
        <v>0</v>
      </c>
      <c r="J821">
        <v>1.4</v>
      </c>
      <c r="L821" t="s">
        <v>1370</v>
      </c>
      <c r="M821">
        <v>72</v>
      </c>
      <c r="N821">
        <v>2</v>
      </c>
      <c r="O821">
        <v>1000</v>
      </c>
      <c r="P821">
        <v>25</v>
      </c>
      <c r="Q821">
        <v>39.6</v>
      </c>
      <c r="R821">
        <v>9.1</v>
      </c>
      <c r="S821">
        <v>47</v>
      </c>
      <c r="T821">
        <v>9.67</v>
      </c>
      <c r="U821">
        <v>4.83</v>
      </c>
      <c r="V821">
        <v>-136</v>
      </c>
      <c r="W821">
        <v>-0.37</v>
      </c>
      <c r="X821">
        <v>1400</v>
      </c>
      <c r="Y821">
        <v>5.5</v>
      </c>
      <c r="Z821">
        <v>600</v>
      </c>
      <c r="AA821">
        <v>0.26</v>
      </c>
      <c r="AB821">
        <v>0.92400000000000004</v>
      </c>
      <c r="AC821">
        <v>-2.9999999999999997E-4</v>
      </c>
      <c r="AD821">
        <v>0.6</v>
      </c>
      <c r="AG821">
        <v>-1.4</v>
      </c>
      <c r="AH821">
        <v>-3.7</v>
      </c>
      <c r="AI821">
        <v>1000</v>
      </c>
      <c r="AJ821">
        <v>3</v>
      </c>
      <c r="AK821">
        <v>-0.7</v>
      </c>
      <c r="AL821">
        <v>11.04</v>
      </c>
      <c r="AM821">
        <v>2000</v>
      </c>
      <c r="AN821">
        <v>992</v>
      </c>
      <c r="AO821">
        <v>35</v>
      </c>
      <c r="AP821">
        <v>22.5</v>
      </c>
      <c r="AQ821">
        <v>1.984</v>
      </c>
      <c r="AR821">
        <v>122.8</v>
      </c>
      <c r="AS821">
        <v>1.7683199999999999</v>
      </c>
      <c r="AU821">
        <v>10</v>
      </c>
      <c r="AV821">
        <v>1</v>
      </c>
      <c r="AW821">
        <v>20</v>
      </c>
      <c r="AX821">
        <v>1</v>
      </c>
      <c r="AY821">
        <v>30</v>
      </c>
      <c r="AZ821">
        <v>1</v>
      </c>
      <c r="BA821">
        <v>40</v>
      </c>
      <c r="BB821">
        <v>0.99</v>
      </c>
      <c r="BC821">
        <v>50</v>
      </c>
      <c r="BD821">
        <v>0.99</v>
      </c>
      <c r="BE821">
        <v>60</v>
      </c>
      <c r="BF821">
        <v>0.97</v>
      </c>
      <c r="BG821">
        <v>70</v>
      </c>
      <c r="BH821">
        <v>0.92</v>
      </c>
      <c r="BI821">
        <v>80</v>
      </c>
      <c r="BJ821">
        <v>0.76</v>
      </c>
      <c r="BK821">
        <v>90</v>
      </c>
      <c r="BL821">
        <v>0</v>
      </c>
    </row>
    <row r="822" spans="1:64" ht="15" customHeight="1">
      <c r="A822" s="6" t="s">
        <v>1637</v>
      </c>
      <c r="B822" t="s">
        <v>71</v>
      </c>
      <c r="C822" t="s">
        <v>1781</v>
      </c>
      <c r="D822" t="s">
        <v>1782</v>
      </c>
      <c r="E822" t="s">
        <v>1640</v>
      </c>
      <c r="F822">
        <v>2018</v>
      </c>
      <c r="H822">
        <v>360</v>
      </c>
      <c r="I822">
        <v>0</v>
      </c>
      <c r="J822">
        <v>1.4</v>
      </c>
      <c r="L822" t="s">
        <v>1370</v>
      </c>
      <c r="M822">
        <v>72</v>
      </c>
      <c r="N822">
        <v>2</v>
      </c>
      <c r="O822">
        <v>1000</v>
      </c>
      <c r="P822">
        <v>25</v>
      </c>
      <c r="Q822">
        <v>39.6</v>
      </c>
      <c r="R822">
        <v>9.1</v>
      </c>
      <c r="S822">
        <v>47</v>
      </c>
      <c r="T822">
        <v>9.67</v>
      </c>
      <c r="U822">
        <v>4.83</v>
      </c>
      <c r="V822">
        <v>-136</v>
      </c>
      <c r="W822">
        <v>-0.37</v>
      </c>
      <c r="X822">
        <v>1400</v>
      </c>
      <c r="Y822">
        <v>5.5</v>
      </c>
      <c r="Z822">
        <v>600</v>
      </c>
      <c r="AA822">
        <v>0.26</v>
      </c>
      <c r="AB822">
        <v>0.92400000000000004</v>
      </c>
      <c r="AC822">
        <v>-2.9999999999999997E-4</v>
      </c>
      <c r="AD822">
        <v>0.6</v>
      </c>
      <c r="AG822">
        <v>-1.4</v>
      </c>
      <c r="AH822">
        <v>-3.7</v>
      </c>
      <c r="AI822">
        <v>1500</v>
      </c>
      <c r="AJ822">
        <v>3</v>
      </c>
      <c r="AK822">
        <v>-0.7</v>
      </c>
      <c r="AL822">
        <v>11.04</v>
      </c>
      <c r="AM822">
        <v>2000</v>
      </c>
      <c r="AN822">
        <v>992</v>
      </c>
      <c r="AO822">
        <v>35</v>
      </c>
      <c r="AP822">
        <v>27</v>
      </c>
      <c r="AQ822">
        <v>1.984</v>
      </c>
      <c r="AR822">
        <v>122.8</v>
      </c>
      <c r="AS822">
        <v>1.7683199999999999</v>
      </c>
      <c r="AU822">
        <v>10</v>
      </c>
      <c r="AV822">
        <v>1</v>
      </c>
      <c r="AW822">
        <v>20</v>
      </c>
      <c r="AX822">
        <v>1</v>
      </c>
      <c r="AY822">
        <v>30</v>
      </c>
      <c r="AZ822">
        <v>1</v>
      </c>
      <c r="BA822">
        <v>40</v>
      </c>
      <c r="BB822">
        <v>0.99</v>
      </c>
      <c r="BC822">
        <v>50</v>
      </c>
      <c r="BD822">
        <v>0.99</v>
      </c>
      <c r="BE822">
        <v>60</v>
      </c>
      <c r="BF822">
        <v>0.97</v>
      </c>
      <c r="BG822">
        <v>70</v>
      </c>
      <c r="BH822">
        <v>0.92</v>
      </c>
      <c r="BI822">
        <v>80</v>
      </c>
      <c r="BJ822">
        <v>0.76</v>
      </c>
      <c r="BK822">
        <v>90</v>
      </c>
      <c r="BL822">
        <v>0</v>
      </c>
    </row>
    <row r="823" spans="1:64" ht="15" customHeight="1">
      <c r="A823" s="6" t="s">
        <v>1637</v>
      </c>
      <c r="B823" t="s">
        <v>71</v>
      </c>
      <c r="C823" t="s">
        <v>1783</v>
      </c>
      <c r="D823" t="s">
        <v>1784</v>
      </c>
      <c r="E823" t="s">
        <v>1640</v>
      </c>
      <c r="F823">
        <v>2018</v>
      </c>
      <c r="H823">
        <v>360</v>
      </c>
      <c r="I823">
        <v>0</v>
      </c>
      <c r="J823">
        <v>1.4</v>
      </c>
      <c r="L823" t="s">
        <v>1370</v>
      </c>
      <c r="M823">
        <v>72</v>
      </c>
      <c r="N823">
        <v>2</v>
      </c>
      <c r="O823">
        <v>1000</v>
      </c>
      <c r="P823">
        <v>25</v>
      </c>
      <c r="Q823">
        <v>39.6</v>
      </c>
      <c r="R823">
        <v>9.1</v>
      </c>
      <c r="S823">
        <v>47</v>
      </c>
      <c r="T823">
        <v>9.67</v>
      </c>
      <c r="U823">
        <v>4.83</v>
      </c>
      <c r="V823">
        <v>-136</v>
      </c>
      <c r="W823">
        <v>-0.37</v>
      </c>
      <c r="X823">
        <v>1400</v>
      </c>
      <c r="Y823">
        <v>5.5</v>
      </c>
      <c r="Z823">
        <v>600</v>
      </c>
      <c r="AA823">
        <v>0.26</v>
      </c>
      <c r="AB823">
        <v>0.92400000000000004</v>
      </c>
      <c r="AC823">
        <v>-2.9999999999999997E-4</v>
      </c>
      <c r="AD823">
        <v>0.6</v>
      </c>
      <c r="AG823">
        <v>-1.4</v>
      </c>
      <c r="AH823">
        <v>-3.7</v>
      </c>
      <c r="AI823">
        <v>1000</v>
      </c>
      <c r="AJ823">
        <v>3</v>
      </c>
      <c r="AK823">
        <v>-0.7</v>
      </c>
      <c r="AL823">
        <v>11.04</v>
      </c>
      <c r="AM823">
        <v>2000</v>
      </c>
      <c r="AN823">
        <v>992</v>
      </c>
      <c r="AO823">
        <v>35</v>
      </c>
      <c r="AP823">
        <v>27</v>
      </c>
      <c r="AQ823">
        <v>1.984</v>
      </c>
      <c r="AR823">
        <v>122.8</v>
      </c>
      <c r="AS823">
        <v>1.7683199999999999</v>
      </c>
      <c r="AU823">
        <v>10</v>
      </c>
      <c r="AV823">
        <v>1</v>
      </c>
      <c r="AW823">
        <v>20</v>
      </c>
      <c r="AX823">
        <v>1</v>
      </c>
      <c r="AY823">
        <v>30</v>
      </c>
      <c r="AZ823">
        <v>1</v>
      </c>
      <c r="BA823">
        <v>40</v>
      </c>
      <c r="BB823">
        <v>0.99</v>
      </c>
      <c r="BC823">
        <v>50</v>
      </c>
      <c r="BD823">
        <v>0.99</v>
      </c>
      <c r="BE823">
        <v>60</v>
      </c>
      <c r="BF823">
        <v>0.97</v>
      </c>
      <c r="BG823">
        <v>70</v>
      </c>
      <c r="BH823">
        <v>0.92</v>
      </c>
      <c r="BI823">
        <v>80</v>
      </c>
      <c r="BJ823">
        <v>0.76</v>
      </c>
      <c r="BK823">
        <v>90</v>
      </c>
      <c r="BL823">
        <v>0</v>
      </c>
    </row>
    <row r="824" spans="1:64" ht="15" customHeight="1">
      <c r="A824" s="6" t="s">
        <v>1637</v>
      </c>
      <c r="B824" t="s">
        <v>71</v>
      </c>
      <c r="C824" t="s">
        <v>1785</v>
      </c>
      <c r="D824" t="s">
        <v>1786</v>
      </c>
      <c r="E824" t="s">
        <v>1640</v>
      </c>
      <c r="F824">
        <v>2018</v>
      </c>
      <c r="H824">
        <v>360</v>
      </c>
      <c r="I824">
        <v>0</v>
      </c>
      <c r="J824">
        <v>1.4</v>
      </c>
      <c r="L824" t="s">
        <v>1370</v>
      </c>
      <c r="M824">
        <v>72</v>
      </c>
      <c r="N824">
        <v>2</v>
      </c>
      <c r="O824">
        <v>1000</v>
      </c>
      <c r="P824">
        <v>25</v>
      </c>
      <c r="Q824">
        <v>39.6</v>
      </c>
      <c r="R824">
        <v>9.1</v>
      </c>
      <c r="S824">
        <v>47</v>
      </c>
      <c r="T824">
        <v>9.67</v>
      </c>
      <c r="U824">
        <v>4.83</v>
      </c>
      <c r="V824">
        <v>-136</v>
      </c>
      <c r="W824">
        <v>-0.37</v>
      </c>
      <c r="X824">
        <v>2000</v>
      </c>
      <c r="Y824">
        <v>5.5</v>
      </c>
      <c r="Z824">
        <v>550</v>
      </c>
      <c r="AA824">
        <v>0.247</v>
      </c>
      <c r="AB824">
        <v>0.94099999999999995</v>
      </c>
      <c r="AC824">
        <v>-2.9999999999999997E-4</v>
      </c>
      <c r="AD824">
        <v>0.6</v>
      </c>
      <c r="AG824">
        <v>-1.4</v>
      </c>
      <c r="AH824">
        <v>-3.7</v>
      </c>
      <c r="AI824">
        <v>1500</v>
      </c>
      <c r="AJ824">
        <v>3</v>
      </c>
      <c r="AK824">
        <v>-0.7</v>
      </c>
      <c r="AL824">
        <v>11.04</v>
      </c>
      <c r="AM824">
        <v>2017.9999999999998</v>
      </c>
      <c r="AN824">
        <v>992</v>
      </c>
      <c r="AO824">
        <v>35</v>
      </c>
      <c r="AP824">
        <v>26.3</v>
      </c>
      <c r="AQ824">
        <v>2.0018559999999996</v>
      </c>
      <c r="AR824">
        <v>122.9</v>
      </c>
      <c r="AS824">
        <v>1.76976</v>
      </c>
      <c r="AU824">
        <v>10</v>
      </c>
      <c r="AV824">
        <v>1</v>
      </c>
      <c r="AW824">
        <v>20</v>
      </c>
      <c r="AX824">
        <v>1</v>
      </c>
      <c r="AY824">
        <v>30</v>
      </c>
      <c r="AZ824">
        <v>1</v>
      </c>
      <c r="BA824">
        <v>40</v>
      </c>
      <c r="BB824">
        <v>0.99</v>
      </c>
      <c r="BC824">
        <v>50</v>
      </c>
      <c r="BD824">
        <v>0.99</v>
      </c>
      <c r="BE824">
        <v>60</v>
      </c>
      <c r="BF824">
        <v>0.97</v>
      </c>
      <c r="BG824">
        <v>70</v>
      </c>
      <c r="BH824">
        <v>0.92</v>
      </c>
      <c r="BI824">
        <v>80</v>
      </c>
      <c r="BJ824">
        <v>0.76</v>
      </c>
      <c r="BK824">
        <v>90</v>
      </c>
      <c r="BL824">
        <v>0</v>
      </c>
    </row>
    <row r="825" spans="1:64" ht="15" customHeight="1">
      <c r="A825" s="6" t="s">
        <v>1637</v>
      </c>
      <c r="B825" t="s">
        <v>71</v>
      </c>
      <c r="C825" t="s">
        <v>1787</v>
      </c>
      <c r="D825" t="s">
        <v>1788</v>
      </c>
      <c r="E825" t="s">
        <v>1640</v>
      </c>
      <c r="F825">
        <v>2018</v>
      </c>
      <c r="H825">
        <v>360</v>
      </c>
      <c r="I825">
        <v>0</v>
      </c>
      <c r="J825">
        <v>1.4</v>
      </c>
      <c r="L825" t="s">
        <v>1370</v>
      </c>
      <c r="M825">
        <v>72</v>
      </c>
      <c r="N825">
        <v>2</v>
      </c>
      <c r="O825">
        <v>1000</v>
      </c>
      <c r="P825">
        <v>25</v>
      </c>
      <c r="Q825">
        <v>39.6</v>
      </c>
      <c r="R825">
        <v>9.1</v>
      </c>
      <c r="S825">
        <v>47</v>
      </c>
      <c r="T825">
        <v>9.67</v>
      </c>
      <c r="U825">
        <v>4.83</v>
      </c>
      <c r="V825">
        <v>-136</v>
      </c>
      <c r="W825">
        <v>-0.37</v>
      </c>
      <c r="X825">
        <v>2000</v>
      </c>
      <c r="Y825">
        <v>5.5</v>
      </c>
      <c r="Z825">
        <v>550</v>
      </c>
      <c r="AA825">
        <v>0.247</v>
      </c>
      <c r="AB825">
        <v>0.94099999999999995</v>
      </c>
      <c r="AC825">
        <v>-2.9999999999999997E-4</v>
      </c>
      <c r="AD825">
        <v>0.6</v>
      </c>
      <c r="AG825">
        <v>-1.4</v>
      </c>
      <c r="AH825">
        <v>-3.7</v>
      </c>
      <c r="AI825">
        <v>1000</v>
      </c>
      <c r="AJ825">
        <v>3</v>
      </c>
      <c r="AK825">
        <v>-0.7</v>
      </c>
      <c r="AL825">
        <v>11.04</v>
      </c>
      <c r="AM825">
        <v>2017.9999999999998</v>
      </c>
      <c r="AN825">
        <v>992</v>
      </c>
      <c r="AO825">
        <v>35</v>
      </c>
      <c r="AP825">
        <v>26.3</v>
      </c>
      <c r="AQ825">
        <v>2.0018559999999996</v>
      </c>
      <c r="AR825">
        <v>122.9</v>
      </c>
      <c r="AS825">
        <v>1.76976</v>
      </c>
      <c r="AU825">
        <v>10</v>
      </c>
      <c r="AV825">
        <v>1</v>
      </c>
      <c r="AW825">
        <v>20</v>
      </c>
      <c r="AX825">
        <v>1</v>
      </c>
      <c r="AY825">
        <v>30</v>
      </c>
      <c r="AZ825">
        <v>1</v>
      </c>
      <c r="BA825">
        <v>40</v>
      </c>
      <c r="BB825">
        <v>0.99</v>
      </c>
      <c r="BC825">
        <v>50</v>
      </c>
      <c r="BD825">
        <v>0.99</v>
      </c>
      <c r="BE825">
        <v>60</v>
      </c>
      <c r="BF825">
        <v>0.97</v>
      </c>
      <c r="BG825">
        <v>70</v>
      </c>
      <c r="BH825">
        <v>0.92</v>
      </c>
      <c r="BI825">
        <v>80</v>
      </c>
      <c r="BJ825">
        <v>0.76</v>
      </c>
      <c r="BK825">
        <v>90</v>
      </c>
      <c r="BL825">
        <v>0</v>
      </c>
    </row>
    <row r="826" spans="1:64" ht="15" customHeight="1">
      <c r="A826" s="6" t="s">
        <v>1637</v>
      </c>
      <c r="B826" t="s">
        <v>71</v>
      </c>
      <c r="C826" t="s">
        <v>1789</v>
      </c>
      <c r="D826" t="s">
        <v>1790</v>
      </c>
      <c r="E826" t="s">
        <v>1640</v>
      </c>
      <c r="F826">
        <v>2018</v>
      </c>
      <c r="H826">
        <v>360</v>
      </c>
      <c r="I826">
        <v>0</v>
      </c>
      <c r="J826">
        <v>1.4</v>
      </c>
      <c r="L826" t="s">
        <v>1370</v>
      </c>
      <c r="M826">
        <v>72</v>
      </c>
      <c r="N826">
        <v>2</v>
      </c>
      <c r="O826">
        <v>1000</v>
      </c>
      <c r="P826">
        <v>25</v>
      </c>
      <c r="Q826">
        <v>39.6</v>
      </c>
      <c r="R826">
        <v>9.1</v>
      </c>
      <c r="S826">
        <v>47</v>
      </c>
      <c r="T826">
        <v>9.67</v>
      </c>
      <c r="U826">
        <v>4.83</v>
      </c>
      <c r="V826">
        <v>-136</v>
      </c>
      <c r="W826">
        <v>-0.37</v>
      </c>
      <c r="X826">
        <v>2000</v>
      </c>
      <c r="Y826">
        <v>5.5</v>
      </c>
      <c r="Z826">
        <v>550</v>
      </c>
      <c r="AA826">
        <v>0.247</v>
      </c>
      <c r="AB826">
        <v>0.94099999999999995</v>
      </c>
      <c r="AC826">
        <v>-2.9999999999999997E-4</v>
      </c>
      <c r="AD826">
        <v>0.6</v>
      </c>
      <c r="AG826">
        <v>-1.4</v>
      </c>
      <c r="AH826">
        <v>-3.7</v>
      </c>
      <c r="AI826">
        <v>1500</v>
      </c>
      <c r="AJ826">
        <v>3</v>
      </c>
      <c r="AK826">
        <v>-0.7</v>
      </c>
      <c r="AL826">
        <v>11.04</v>
      </c>
      <c r="AM826">
        <v>2021.9999999999998</v>
      </c>
      <c r="AN826">
        <v>992</v>
      </c>
      <c r="AO826">
        <v>35</v>
      </c>
      <c r="AP826">
        <v>26.4</v>
      </c>
      <c r="AQ826">
        <v>2.0058239999999996</v>
      </c>
      <c r="AR826">
        <v>122.9</v>
      </c>
      <c r="AS826">
        <v>1.76976</v>
      </c>
      <c r="AU826">
        <v>10</v>
      </c>
      <c r="AV826">
        <v>1</v>
      </c>
      <c r="AW826">
        <v>20</v>
      </c>
      <c r="AX826">
        <v>1</v>
      </c>
      <c r="AY826">
        <v>30</v>
      </c>
      <c r="AZ826">
        <v>1</v>
      </c>
      <c r="BA826">
        <v>40</v>
      </c>
      <c r="BB826">
        <v>0.99</v>
      </c>
      <c r="BC826">
        <v>50</v>
      </c>
      <c r="BD826">
        <v>0.99</v>
      </c>
      <c r="BE826">
        <v>60</v>
      </c>
      <c r="BF826">
        <v>0.97</v>
      </c>
      <c r="BG826">
        <v>70</v>
      </c>
      <c r="BH826">
        <v>0.92</v>
      </c>
      <c r="BI826">
        <v>80</v>
      </c>
      <c r="BJ826">
        <v>0.76</v>
      </c>
      <c r="BK826">
        <v>90</v>
      </c>
      <c r="BL826">
        <v>0</v>
      </c>
    </row>
    <row r="827" spans="1:64" ht="15" customHeight="1">
      <c r="A827" s="6" t="s">
        <v>1637</v>
      </c>
      <c r="B827" t="s">
        <v>71</v>
      </c>
      <c r="C827" t="s">
        <v>1791</v>
      </c>
      <c r="D827" t="s">
        <v>1792</v>
      </c>
      <c r="E827" t="s">
        <v>1640</v>
      </c>
      <c r="F827">
        <v>2018</v>
      </c>
      <c r="H827">
        <v>360</v>
      </c>
      <c r="I827">
        <v>0</v>
      </c>
      <c r="J827">
        <v>1.4</v>
      </c>
      <c r="L827" t="s">
        <v>1370</v>
      </c>
      <c r="M827">
        <v>72</v>
      </c>
      <c r="N827">
        <v>2</v>
      </c>
      <c r="O827">
        <v>1000</v>
      </c>
      <c r="P827">
        <v>25</v>
      </c>
      <c r="Q827">
        <v>39.6</v>
      </c>
      <c r="R827">
        <v>9.1</v>
      </c>
      <c r="S827">
        <v>47</v>
      </c>
      <c r="T827">
        <v>9.67</v>
      </c>
      <c r="U827">
        <v>4.83</v>
      </c>
      <c r="V827">
        <v>-136</v>
      </c>
      <c r="W827">
        <v>-0.37</v>
      </c>
      <c r="X827">
        <v>2000</v>
      </c>
      <c r="Y827">
        <v>5.5</v>
      </c>
      <c r="Z827">
        <v>550</v>
      </c>
      <c r="AA827">
        <v>0.247</v>
      </c>
      <c r="AB827">
        <v>0.94099999999999995</v>
      </c>
      <c r="AC827">
        <v>-2.9999999999999997E-4</v>
      </c>
      <c r="AD827">
        <v>0.6</v>
      </c>
      <c r="AG827">
        <v>-1.4</v>
      </c>
      <c r="AH827">
        <v>-3.7</v>
      </c>
      <c r="AI827">
        <v>1500</v>
      </c>
      <c r="AJ827">
        <v>3</v>
      </c>
      <c r="AK827">
        <v>-0.7</v>
      </c>
      <c r="AL827">
        <v>11.04</v>
      </c>
      <c r="AM827">
        <v>2012</v>
      </c>
      <c r="AN827">
        <v>992</v>
      </c>
      <c r="AO827">
        <v>6</v>
      </c>
      <c r="AP827">
        <v>29.3</v>
      </c>
      <c r="AQ827">
        <v>1.9959039999999999</v>
      </c>
      <c r="AR827">
        <v>122.9</v>
      </c>
      <c r="AS827">
        <v>1.76976</v>
      </c>
      <c r="AU827">
        <v>10</v>
      </c>
      <c r="AV827">
        <v>1</v>
      </c>
      <c r="AW827">
        <v>20</v>
      </c>
      <c r="AX827">
        <v>1</v>
      </c>
      <c r="AY827">
        <v>30</v>
      </c>
      <c r="AZ827">
        <v>1</v>
      </c>
      <c r="BA827">
        <v>40</v>
      </c>
      <c r="BB827">
        <v>0.99</v>
      </c>
      <c r="BC827">
        <v>50</v>
      </c>
      <c r="BD827">
        <v>0.99</v>
      </c>
      <c r="BE827">
        <v>60</v>
      </c>
      <c r="BF827">
        <v>0.97</v>
      </c>
      <c r="BG827">
        <v>70</v>
      </c>
      <c r="BH827">
        <v>0.92</v>
      </c>
      <c r="BI827">
        <v>80</v>
      </c>
      <c r="BJ827">
        <v>0.76</v>
      </c>
      <c r="BK827">
        <v>90</v>
      </c>
      <c r="BL827">
        <v>0</v>
      </c>
    </row>
    <row r="828" spans="1:64" ht="15" customHeight="1">
      <c r="A828" s="6" t="s">
        <v>1637</v>
      </c>
      <c r="B828" t="s">
        <v>71</v>
      </c>
      <c r="C828" t="s">
        <v>1793</v>
      </c>
      <c r="D828" t="s">
        <v>1794</v>
      </c>
      <c r="E828" t="s">
        <v>1640</v>
      </c>
      <c r="F828">
        <v>2018</v>
      </c>
      <c r="H828">
        <v>360</v>
      </c>
      <c r="I828">
        <v>0</v>
      </c>
      <c r="J828">
        <v>1.4</v>
      </c>
      <c r="L828" t="s">
        <v>1370</v>
      </c>
      <c r="M828">
        <v>72</v>
      </c>
      <c r="N828">
        <v>2</v>
      </c>
      <c r="O828">
        <v>1000</v>
      </c>
      <c r="P828">
        <v>25</v>
      </c>
      <c r="Q828">
        <v>39.6</v>
      </c>
      <c r="R828">
        <v>9.1</v>
      </c>
      <c r="S828">
        <v>47</v>
      </c>
      <c r="T828">
        <v>9.67</v>
      </c>
      <c r="U828">
        <v>4.83</v>
      </c>
      <c r="V828">
        <v>-136</v>
      </c>
      <c r="W828">
        <v>-0.37</v>
      </c>
      <c r="X828">
        <v>1400</v>
      </c>
      <c r="Y828">
        <v>5.5</v>
      </c>
      <c r="Z828">
        <v>600</v>
      </c>
      <c r="AA828">
        <v>0.26</v>
      </c>
      <c r="AB828">
        <v>0.92400000000000004</v>
      </c>
      <c r="AC828">
        <v>-2.9999999999999997E-4</v>
      </c>
      <c r="AD828">
        <v>0.6</v>
      </c>
      <c r="AG828">
        <v>-1.4</v>
      </c>
      <c r="AH828">
        <v>-3.7</v>
      </c>
      <c r="AI828">
        <v>1500</v>
      </c>
      <c r="AJ828">
        <v>3</v>
      </c>
      <c r="AK828">
        <v>-0.7</v>
      </c>
      <c r="AL828">
        <v>11.04</v>
      </c>
      <c r="AM828">
        <v>2000</v>
      </c>
      <c r="AN828">
        <v>992</v>
      </c>
      <c r="AO828">
        <v>6</v>
      </c>
      <c r="AP828">
        <v>29</v>
      </c>
      <c r="AQ828">
        <v>1.984</v>
      </c>
      <c r="AR828">
        <v>122.8</v>
      </c>
      <c r="AS828">
        <v>1.7683199999999999</v>
      </c>
      <c r="AU828">
        <v>10</v>
      </c>
      <c r="AV828">
        <v>1</v>
      </c>
      <c r="AW828">
        <v>20</v>
      </c>
      <c r="AX828">
        <v>1</v>
      </c>
      <c r="AY828">
        <v>30</v>
      </c>
      <c r="AZ828">
        <v>1</v>
      </c>
      <c r="BA828">
        <v>40</v>
      </c>
      <c r="BB828">
        <v>0.99</v>
      </c>
      <c r="BC828">
        <v>50</v>
      </c>
      <c r="BD828">
        <v>0.99</v>
      </c>
      <c r="BE828">
        <v>60</v>
      </c>
      <c r="BF828">
        <v>0.97</v>
      </c>
      <c r="BG828">
        <v>70</v>
      </c>
      <c r="BH828">
        <v>0.92</v>
      </c>
      <c r="BI828">
        <v>80</v>
      </c>
      <c r="BJ828">
        <v>0.76</v>
      </c>
      <c r="BK828">
        <v>90</v>
      </c>
      <c r="BL828">
        <v>0</v>
      </c>
    </row>
    <row r="829" spans="1:64" ht="15" customHeight="1">
      <c r="A829" s="6" t="s">
        <v>1637</v>
      </c>
      <c r="B829" t="s">
        <v>71</v>
      </c>
      <c r="C829" t="s">
        <v>1795</v>
      </c>
      <c r="D829" t="s">
        <v>1796</v>
      </c>
      <c r="E829" t="s">
        <v>1640</v>
      </c>
      <c r="F829">
        <v>2018</v>
      </c>
      <c r="H829">
        <v>365</v>
      </c>
      <c r="I829">
        <v>0</v>
      </c>
      <c r="J829">
        <v>1.4</v>
      </c>
      <c r="L829" t="s">
        <v>1341</v>
      </c>
      <c r="M829">
        <v>72</v>
      </c>
      <c r="N829">
        <v>2</v>
      </c>
      <c r="O829">
        <v>1000</v>
      </c>
      <c r="P829">
        <v>25</v>
      </c>
      <c r="Q829">
        <v>39.4</v>
      </c>
      <c r="R829">
        <v>9.27</v>
      </c>
      <c r="S829">
        <v>47.2</v>
      </c>
      <c r="T829">
        <v>9.77</v>
      </c>
      <c r="U829">
        <v>4.88</v>
      </c>
      <c r="V829">
        <v>-137</v>
      </c>
      <c r="W829">
        <v>-0.37</v>
      </c>
      <c r="X829">
        <v>2500</v>
      </c>
      <c r="Y829">
        <v>5.5</v>
      </c>
      <c r="Z829">
        <v>600</v>
      </c>
      <c r="AA829">
        <v>0.25600000000000001</v>
      </c>
      <c r="AB829">
        <v>0.94499999999999995</v>
      </c>
      <c r="AC829">
        <v>-4.0000000000000002E-4</v>
      </c>
      <c r="AD829">
        <v>0.2</v>
      </c>
      <c r="AF829">
        <v>-0.2</v>
      </c>
      <c r="AG829">
        <v>-1.3</v>
      </c>
      <c r="AH829">
        <v>-3.5</v>
      </c>
      <c r="AI829">
        <v>1500</v>
      </c>
      <c r="AJ829">
        <v>3</v>
      </c>
      <c r="AK829">
        <v>-0.7</v>
      </c>
      <c r="AL829">
        <v>11.6</v>
      </c>
      <c r="AM829">
        <v>2017.9999999999998</v>
      </c>
      <c r="AN829">
        <v>992</v>
      </c>
      <c r="AO829">
        <v>35</v>
      </c>
      <c r="AP829">
        <v>26.3</v>
      </c>
      <c r="AQ829">
        <v>2.0018559999999996</v>
      </c>
      <c r="AR829">
        <v>122.2</v>
      </c>
      <c r="AS829">
        <v>1.7596800000000001</v>
      </c>
      <c r="AU829">
        <v>10</v>
      </c>
      <c r="AV829">
        <v>1</v>
      </c>
      <c r="AW829">
        <v>20</v>
      </c>
      <c r="AX829">
        <v>1</v>
      </c>
      <c r="AY829">
        <v>30</v>
      </c>
      <c r="AZ829">
        <v>1</v>
      </c>
      <c r="BA829">
        <v>40</v>
      </c>
      <c r="BB829">
        <v>0.99</v>
      </c>
      <c r="BC829">
        <v>50</v>
      </c>
      <c r="BD829">
        <v>0.99</v>
      </c>
      <c r="BE829">
        <v>60</v>
      </c>
      <c r="BF829">
        <v>0.97</v>
      </c>
      <c r="BG829">
        <v>70</v>
      </c>
      <c r="BH829">
        <v>0.92</v>
      </c>
      <c r="BI829">
        <v>80</v>
      </c>
      <c r="BJ829">
        <v>0.76</v>
      </c>
      <c r="BK829">
        <v>90</v>
      </c>
      <c r="BL829">
        <v>0</v>
      </c>
    </row>
    <row r="830" spans="1:64" ht="15" customHeight="1">
      <c r="A830" s="6" t="s">
        <v>1637</v>
      </c>
      <c r="B830" t="s">
        <v>71</v>
      </c>
      <c r="C830" t="s">
        <v>1797</v>
      </c>
      <c r="D830" t="s">
        <v>1798</v>
      </c>
      <c r="E830" t="s">
        <v>1640</v>
      </c>
      <c r="F830">
        <v>2018</v>
      </c>
      <c r="H830">
        <v>365</v>
      </c>
      <c r="I830">
        <v>0</v>
      </c>
      <c r="J830">
        <v>1.4</v>
      </c>
      <c r="L830" t="s">
        <v>1341</v>
      </c>
      <c r="M830">
        <v>72</v>
      </c>
      <c r="N830">
        <v>2</v>
      </c>
      <c r="O830">
        <v>1000</v>
      </c>
      <c r="P830">
        <v>25</v>
      </c>
      <c r="Q830">
        <v>39.4</v>
      </c>
      <c r="R830">
        <v>9.27</v>
      </c>
      <c r="S830">
        <v>47.2</v>
      </c>
      <c r="T830">
        <v>9.77</v>
      </c>
      <c r="U830">
        <v>4.88</v>
      </c>
      <c r="V830">
        <v>-137</v>
      </c>
      <c r="W830">
        <v>-0.37</v>
      </c>
      <c r="X830">
        <v>2500</v>
      </c>
      <c r="Y830">
        <v>5.5</v>
      </c>
      <c r="Z830">
        <v>600</v>
      </c>
      <c r="AA830">
        <v>0.25600000000000001</v>
      </c>
      <c r="AB830">
        <v>0.94499999999999995</v>
      </c>
      <c r="AC830">
        <v>-4.0000000000000002E-4</v>
      </c>
      <c r="AD830">
        <v>0.2</v>
      </c>
      <c r="AF830">
        <v>-0.2</v>
      </c>
      <c r="AG830">
        <v>-1.3</v>
      </c>
      <c r="AH830">
        <v>-3.5</v>
      </c>
      <c r="AI830">
        <v>1000</v>
      </c>
      <c r="AJ830">
        <v>3</v>
      </c>
      <c r="AK830">
        <v>-0.7</v>
      </c>
      <c r="AL830">
        <v>11.6</v>
      </c>
      <c r="AM830">
        <v>2017.9999999999998</v>
      </c>
      <c r="AN830">
        <v>992</v>
      </c>
      <c r="AO830">
        <v>35</v>
      </c>
      <c r="AP830">
        <v>26.3</v>
      </c>
      <c r="AQ830">
        <v>2.0018559999999996</v>
      </c>
      <c r="AR830">
        <v>122.2</v>
      </c>
      <c r="AS830">
        <v>1.7596800000000001</v>
      </c>
      <c r="AU830">
        <v>10</v>
      </c>
      <c r="AV830">
        <v>1</v>
      </c>
      <c r="AW830">
        <v>20</v>
      </c>
      <c r="AX830">
        <v>1</v>
      </c>
      <c r="AY830">
        <v>30</v>
      </c>
      <c r="AZ830">
        <v>1</v>
      </c>
      <c r="BA830">
        <v>40</v>
      </c>
      <c r="BB830">
        <v>0.99</v>
      </c>
      <c r="BC830">
        <v>50</v>
      </c>
      <c r="BD830">
        <v>0.99</v>
      </c>
      <c r="BE830">
        <v>60</v>
      </c>
      <c r="BF830">
        <v>0.97</v>
      </c>
      <c r="BG830">
        <v>70</v>
      </c>
      <c r="BH830">
        <v>0.92</v>
      </c>
      <c r="BI830">
        <v>80</v>
      </c>
      <c r="BJ830">
        <v>0.76</v>
      </c>
      <c r="BK830">
        <v>90</v>
      </c>
      <c r="BL830">
        <v>0</v>
      </c>
    </row>
    <row r="831" spans="1:64" ht="15" customHeight="1">
      <c r="A831" s="6" t="s">
        <v>1637</v>
      </c>
      <c r="B831" t="s">
        <v>71</v>
      </c>
      <c r="C831" t="s">
        <v>1799</v>
      </c>
      <c r="D831" t="s">
        <v>1800</v>
      </c>
      <c r="E831" t="s">
        <v>1640</v>
      </c>
      <c r="F831">
        <v>2018</v>
      </c>
      <c r="H831">
        <v>365</v>
      </c>
      <c r="I831">
        <v>0</v>
      </c>
      <c r="J831">
        <v>1.4</v>
      </c>
      <c r="L831" t="s">
        <v>1341</v>
      </c>
      <c r="M831">
        <v>72</v>
      </c>
      <c r="N831">
        <v>2</v>
      </c>
      <c r="O831">
        <v>1000</v>
      </c>
      <c r="P831">
        <v>25</v>
      </c>
      <c r="Q831">
        <v>39.4</v>
      </c>
      <c r="R831">
        <v>9.27</v>
      </c>
      <c r="S831">
        <v>47.2</v>
      </c>
      <c r="T831">
        <v>9.77</v>
      </c>
      <c r="U831">
        <v>4.88</v>
      </c>
      <c r="V831">
        <v>-137</v>
      </c>
      <c r="W831">
        <v>-0.37</v>
      </c>
      <c r="X831">
        <v>2500</v>
      </c>
      <c r="Y831">
        <v>5.5</v>
      </c>
      <c r="Z831">
        <v>600</v>
      </c>
      <c r="AA831">
        <v>0.248</v>
      </c>
      <c r="AB831">
        <v>0.95799999999999996</v>
      </c>
      <c r="AC831">
        <v>-4.0000000000000002E-4</v>
      </c>
      <c r="AD831">
        <v>0.2</v>
      </c>
      <c r="AF831">
        <v>-0.2</v>
      </c>
      <c r="AG831">
        <v>-1.3</v>
      </c>
      <c r="AH831">
        <v>-3.5</v>
      </c>
      <c r="AI831">
        <v>1500</v>
      </c>
      <c r="AJ831">
        <v>3</v>
      </c>
      <c r="AK831">
        <v>-0.7</v>
      </c>
      <c r="AL831">
        <v>11.6</v>
      </c>
      <c r="AM831">
        <v>2021.9999999999998</v>
      </c>
      <c r="AN831">
        <v>992</v>
      </c>
      <c r="AO831">
        <v>35</v>
      </c>
      <c r="AP831">
        <v>26.4</v>
      </c>
      <c r="AQ831">
        <v>2.0058239999999996</v>
      </c>
      <c r="AR831">
        <v>122.2</v>
      </c>
      <c r="AS831">
        <v>1.7596800000000001</v>
      </c>
      <c r="AU831">
        <v>10</v>
      </c>
      <c r="AV831">
        <v>1</v>
      </c>
      <c r="AW831">
        <v>20</v>
      </c>
      <c r="AX831">
        <v>1</v>
      </c>
      <c r="AY831">
        <v>30</v>
      </c>
      <c r="AZ831">
        <v>1</v>
      </c>
      <c r="BA831">
        <v>40</v>
      </c>
      <c r="BB831">
        <v>0.99</v>
      </c>
      <c r="BC831">
        <v>50</v>
      </c>
      <c r="BD831">
        <v>0.99</v>
      </c>
      <c r="BE831">
        <v>60</v>
      </c>
      <c r="BF831">
        <v>0.97</v>
      </c>
      <c r="BG831">
        <v>70</v>
      </c>
      <c r="BH831">
        <v>0.92</v>
      </c>
      <c r="BI831">
        <v>80</v>
      </c>
      <c r="BJ831">
        <v>0.76</v>
      </c>
      <c r="BK831">
        <v>90</v>
      </c>
      <c r="BL831">
        <v>0</v>
      </c>
    </row>
    <row r="832" spans="1:64" ht="15" customHeight="1">
      <c r="A832" s="6" t="s">
        <v>1637</v>
      </c>
      <c r="B832" t="s">
        <v>71</v>
      </c>
      <c r="C832" t="s">
        <v>1801</v>
      </c>
      <c r="D832" t="s">
        <v>1802</v>
      </c>
      <c r="E832" t="s">
        <v>1640</v>
      </c>
      <c r="F832">
        <v>2018</v>
      </c>
      <c r="H832">
        <v>365</v>
      </c>
      <c r="I832">
        <v>0</v>
      </c>
      <c r="J832">
        <v>1.4</v>
      </c>
      <c r="L832" t="s">
        <v>1341</v>
      </c>
      <c r="M832">
        <v>72</v>
      </c>
      <c r="N832">
        <v>2</v>
      </c>
      <c r="O832">
        <v>1000</v>
      </c>
      <c r="P832">
        <v>25</v>
      </c>
      <c r="Q832">
        <v>39.4</v>
      </c>
      <c r="R832">
        <v>9.27</v>
      </c>
      <c r="S832">
        <v>47.2</v>
      </c>
      <c r="T832">
        <v>9.77</v>
      </c>
      <c r="U832">
        <v>4.88</v>
      </c>
      <c r="V832">
        <v>-137</v>
      </c>
      <c r="W832">
        <v>-0.37</v>
      </c>
      <c r="X832">
        <v>2500</v>
      </c>
      <c r="Y832">
        <v>5.5</v>
      </c>
      <c r="Z832">
        <v>600</v>
      </c>
      <c r="AA832">
        <v>0.25600000000000001</v>
      </c>
      <c r="AB832">
        <v>0.94499999999999995</v>
      </c>
      <c r="AC832">
        <v>-4.0000000000000002E-4</v>
      </c>
      <c r="AD832">
        <v>0.2</v>
      </c>
      <c r="AF832">
        <v>-0.2</v>
      </c>
      <c r="AG832">
        <v>-1.3</v>
      </c>
      <c r="AH832">
        <v>-3.5</v>
      </c>
      <c r="AI832">
        <v>1500</v>
      </c>
      <c r="AJ832">
        <v>3</v>
      </c>
      <c r="AK832">
        <v>-0.7</v>
      </c>
      <c r="AL832">
        <v>11.6</v>
      </c>
      <c r="AM832">
        <v>2012</v>
      </c>
      <c r="AN832">
        <v>992</v>
      </c>
      <c r="AO832">
        <v>6</v>
      </c>
      <c r="AP832">
        <v>29.3</v>
      </c>
      <c r="AQ832">
        <v>1.9959039999999999</v>
      </c>
      <c r="AR832">
        <v>122.2</v>
      </c>
      <c r="AS832">
        <v>1.7596800000000001</v>
      </c>
      <c r="AU832">
        <v>10</v>
      </c>
      <c r="AV832">
        <v>1</v>
      </c>
      <c r="AW832">
        <v>20</v>
      </c>
      <c r="AX832">
        <v>1</v>
      </c>
      <c r="AY832">
        <v>30</v>
      </c>
      <c r="AZ832">
        <v>1</v>
      </c>
      <c r="BA832">
        <v>40</v>
      </c>
      <c r="BB832">
        <v>0.99</v>
      </c>
      <c r="BC832">
        <v>50</v>
      </c>
      <c r="BD832">
        <v>0.99</v>
      </c>
      <c r="BE832">
        <v>60</v>
      </c>
      <c r="BF832">
        <v>0.97</v>
      </c>
      <c r="BG832">
        <v>70</v>
      </c>
      <c r="BH832">
        <v>0.92</v>
      </c>
      <c r="BI832">
        <v>80</v>
      </c>
      <c r="BJ832">
        <v>0.76</v>
      </c>
      <c r="BK832">
        <v>90</v>
      </c>
      <c r="BL832">
        <v>0</v>
      </c>
    </row>
    <row r="833" spans="1:64" ht="15" customHeight="1">
      <c r="A833" s="6" t="s">
        <v>1403</v>
      </c>
      <c r="B833" t="s">
        <v>71</v>
      </c>
      <c r="C833" t="s">
        <v>1389</v>
      </c>
      <c r="D833" t="s">
        <v>1428</v>
      </c>
      <c r="E833" t="s">
        <v>1402</v>
      </c>
      <c r="F833">
        <v>2017</v>
      </c>
      <c r="H833">
        <v>365</v>
      </c>
      <c r="J833">
        <v>0</v>
      </c>
      <c r="L833" t="s">
        <v>15</v>
      </c>
      <c r="M833">
        <v>72</v>
      </c>
      <c r="N833">
        <v>2</v>
      </c>
      <c r="O833">
        <v>1000</v>
      </c>
      <c r="P833">
        <v>25</v>
      </c>
      <c r="Q833">
        <v>39.4</v>
      </c>
      <c r="R833">
        <v>9.27</v>
      </c>
      <c r="S833">
        <v>47.2</v>
      </c>
      <c r="T833">
        <v>9.77</v>
      </c>
      <c r="U833">
        <v>4.88</v>
      </c>
      <c r="V833">
        <v>-137</v>
      </c>
      <c r="W833">
        <v>-0.37</v>
      </c>
      <c r="X833">
        <v>2500</v>
      </c>
      <c r="Y833">
        <v>5.5</v>
      </c>
      <c r="Z833">
        <v>600</v>
      </c>
      <c r="AA833">
        <v>0.248</v>
      </c>
      <c r="AI833">
        <v>1500</v>
      </c>
      <c r="AJ833">
        <v>3</v>
      </c>
      <c r="AK833">
        <v>-0.7</v>
      </c>
      <c r="AQ833">
        <v>1.984</v>
      </c>
      <c r="AR833">
        <v>122.2</v>
      </c>
      <c r="AU833">
        <v>10</v>
      </c>
      <c r="AV833">
        <v>1</v>
      </c>
      <c r="AW833">
        <v>20</v>
      </c>
      <c r="AX833">
        <v>1</v>
      </c>
      <c r="AY833">
        <v>30</v>
      </c>
      <c r="AZ833">
        <v>1</v>
      </c>
      <c r="BA833">
        <v>40</v>
      </c>
      <c r="BB833">
        <v>0.99</v>
      </c>
      <c r="BC833">
        <v>50</v>
      </c>
      <c r="BD833">
        <v>0.99</v>
      </c>
      <c r="BE833">
        <v>60</v>
      </c>
      <c r="BF833">
        <v>0.97</v>
      </c>
      <c r="BG833">
        <v>70</v>
      </c>
      <c r="BH833">
        <v>0.92</v>
      </c>
      <c r="BI833">
        <v>80</v>
      </c>
      <c r="BJ833">
        <v>0.76</v>
      </c>
      <c r="BK833">
        <v>90</v>
      </c>
      <c r="BL833">
        <v>0</v>
      </c>
    </row>
    <row r="834" spans="1:64" ht="15" customHeight="1">
      <c r="A834" s="6" t="s">
        <v>1403</v>
      </c>
      <c r="B834" t="s">
        <v>71</v>
      </c>
      <c r="C834" t="s">
        <v>1430</v>
      </c>
      <c r="D834" t="s">
        <v>1429</v>
      </c>
      <c r="E834" t="s">
        <v>1402</v>
      </c>
      <c r="F834">
        <v>2017</v>
      </c>
      <c r="H834">
        <v>365</v>
      </c>
      <c r="J834">
        <v>0</v>
      </c>
      <c r="L834" t="s">
        <v>15</v>
      </c>
      <c r="M834">
        <v>72</v>
      </c>
      <c r="N834">
        <v>2</v>
      </c>
      <c r="O834">
        <v>1000</v>
      </c>
      <c r="P834">
        <v>25</v>
      </c>
      <c r="Q834">
        <v>39.4</v>
      </c>
      <c r="R834">
        <v>9.27</v>
      </c>
      <c r="S834">
        <v>47.2</v>
      </c>
      <c r="T834">
        <v>9.77</v>
      </c>
      <c r="U834">
        <v>4.88</v>
      </c>
      <c r="V834">
        <v>-137</v>
      </c>
      <c r="W834">
        <v>-0.37</v>
      </c>
      <c r="X834">
        <v>2500</v>
      </c>
      <c r="Y834">
        <v>5.5</v>
      </c>
      <c r="Z834">
        <v>600</v>
      </c>
      <c r="AA834">
        <v>0.248</v>
      </c>
      <c r="AI834">
        <v>1000</v>
      </c>
      <c r="AJ834">
        <v>3</v>
      </c>
      <c r="AK834">
        <v>-0.7</v>
      </c>
      <c r="AQ834">
        <v>1.984</v>
      </c>
      <c r="AR834">
        <v>122.2</v>
      </c>
      <c r="AU834">
        <v>10</v>
      </c>
      <c r="AV834">
        <v>1</v>
      </c>
      <c r="AW834">
        <v>20</v>
      </c>
      <c r="AX834">
        <v>1</v>
      </c>
      <c r="AY834">
        <v>30</v>
      </c>
      <c r="AZ834">
        <v>1</v>
      </c>
      <c r="BA834">
        <v>40</v>
      </c>
      <c r="BB834">
        <v>0.99</v>
      </c>
      <c r="BC834">
        <v>50</v>
      </c>
      <c r="BD834">
        <v>0.99</v>
      </c>
      <c r="BE834">
        <v>60</v>
      </c>
      <c r="BF834">
        <v>0.97</v>
      </c>
      <c r="BG834">
        <v>70</v>
      </c>
      <c r="BH834">
        <v>0.92</v>
      </c>
      <c r="BI834">
        <v>80</v>
      </c>
      <c r="BJ834">
        <v>0.76</v>
      </c>
      <c r="BK834">
        <v>90</v>
      </c>
      <c r="BL834">
        <v>0</v>
      </c>
    </row>
    <row r="835" spans="1:64" ht="15" customHeight="1">
      <c r="A835" s="6" t="s">
        <v>1466</v>
      </c>
      <c r="B835" t="s">
        <v>71</v>
      </c>
      <c r="C835" t="s">
        <v>1562</v>
      </c>
      <c r="D835" t="s">
        <v>1561</v>
      </c>
      <c r="E835" t="s">
        <v>1402</v>
      </c>
      <c r="F835">
        <v>2017</v>
      </c>
      <c r="H835">
        <v>365</v>
      </c>
      <c r="J835">
        <v>0</v>
      </c>
      <c r="L835" t="s">
        <v>15</v>
      </c>
      <c r="M835">
        <v>72</v>
      </c>
      <c r="N835">
        <v>2</v>
      </c>
      <c r="O835">
        <v>1000</v>
      </c>
      <c r="P835">
        <v>25</v>
      </c>
      <c r="Q835">
        <v>39.4</v>
      </c>
      <c r="R835">
        <v>9.27</v>
      </c>
      <c r="S835">
        <v>47.2</v>
      </c>
      <c r="T835">
        <v>9.77</v>
      </c>
      <c r="U835">
        <v>4.88</v>
      </c>
      <c r="V835">
        <v>-137</v>
      </c>
      <c r="W835">
        <v>-0.37</v>
      </c>
      <c r="X835">
        <v>2500</v>
      </c>
      <c r="Y835">
        <v>5.5</v>
      </c>
      <c r="Z835">
        <v>600</v>
      </c>
      <c r="AA835">
        <v>0.25600000000000001</v>
      </c>
      <c r="AI835">
        <v>1500</v>
      </c>
      <c r="AJ835">
        <v>3</v>
      </c>
      <c r="AK835">
        <v>-0.7</v>
      </c>
      <c r="AQ835">
        <v>1.984</v>
      </c>
      <c r="AR835">
        <v>122.2</v>
      </c>
      <c r="AU835">
        <v>10</v>
      </c>
      <c r="AV835">
        <v>1</v>
      </c>
      <c r="AW835">
        <v>20</v>
      </c>
      <c r="AX835">
        <v>1</v>
      </c>
      <c r="AY835">
        <v>30</v>
      </c>
      <c r="AZ835">
        <v>1</v>
      </c>
      <c r="BA835">
        <v>40</v>
      </c>
      <c r="BB835">
        <v>0.99</v>
      </c>
      <c r="BC835">
        <v>50</v>
      </c>
      <c r="BD835">
        <v>0.99</v>
      </c>
      <c r="BE835">
        <v>60</v>
      </c>
      <c r="BF835">
        <v>0.97</v>
      </c>
      <c r="BG835">
        <v>70</v>
      </c>
      <c r="BH835">
        <v>0.92</v>
      </c>
      <c r="BI835">
        <v>80</v>
      </c>
      <c r="BJ835">
        <v>0.76</v>
      </c>
      <c r="BK835">
        <v>90</v>
      </c>
      <c r="BL835">
        <v>0</v>
      </c>
    </row>
    <row r="836" spans="1:64" ht="15" customHeight="1">
      <c r="A836" s="6" t="s">
        <v>1466</v>
      </c>
      <c r="B836" t="s">
        <v>71</v>
      </c>
      <c r="C836" t="s">
        <v>1564</v>
      </c>
      <c r="D836" t="s">
        <v>1563</v>
      </c>
      <c r="E836" t="s">
        <v>1402</v>
      </c>
      <c r="F836">
        <v>2017</v>
      </c>
      <c r="H836">
        <v>365</v>
      </c>
      <c r="J836">
        <v>0</v>
      </c>
      <c r="L836" t="s">
        <v>15</v>
      </c>
      <c r="M836">
        <v>72</v>
      </c>
      <c r="N836">
        <v>2</v>
      </c>
      <c r="O836">
        <v>1000</v>
      </c>
      <c r="P836">
        <v>25</v>
      </c>
      <c r="Q836">
        <v>39.4</v>
      </c>
      <c r="R836">
        <v>9.27</v>
      </c>
      <c r="S836">
        <v>47.2</v>
      </c>
      <c r="T836">
        <v>9.77</v>
      </c>
      <c r="U836">
        <v>4.88</v>
      </c>
      <c r="V836">
        <v>-137</v>
      </c>
      <c r="W836">
        <v>-0.37</v>
      </c>
      <c r="X836">
        <v>2500</v>
      </c>
      <c r="Y836">
        <v>5.5</v>
      </c>
      <c r="Z836">
        <v>600</v>
      </c>
      <c r="AA836">
        <v>0.25600000000000001</v>
      </c>
      <c r="AI836">
        <v>1000</v>
      </c>
      <c r="AJ836">
        <v>3</v>
      </c>
      <c r="AK836">
        <v>-0.7</v>
      </c>
      <c r="AQ836">
        <v>1.984</v>
      </c>
      <c r="AR836">
        <v>122.2</v>
      </c>
      <c r="AU836">
        <v>10</v>
      </c>
      <c r="AV836">
        <v>1</v>
      </c>
      <c r="AW836">
        <v>20</v>
      </c>
      <c r="AX836">
        <v>1</v>
      </c>
      <c r="AY836">
        <v>30</v>
      </c>
      <c r="AZ836">
        <v>1</v>
      </c>
      <c r="BA836">
        <v>40</v>
      </c>
      <c r="BB836">
        <v>0.99</v>
      </c>
      <c r="BC836">
        <v>50</v>
      </c>
      <c r="BD836">
        <v>0.99</v>
      </c>
      <c r="BE836">
        <v>60</v>
      </c>
      <c r="BF836">
        <v>0.97</v>
      </c>
      <c r="BG836">
        <v>70</v>
      </c>
      <c r="BH836">
        <v>0.92</v>
      </c>
      <c r="BI836">
        <v>80</v>
      </c>
      <c r="BJ836">
        <v>0.76</v>
      </c>
      <c r="BK836">
        <v>90</v>
      </c>
      <c r="BL836">
        <v>0</v>
      </c>
    </row>
    <row r="837" spans="1:64" ht="15" customHeight="1">
      <c r="A837" s="6" t="s">
        <v>1466</v>
      </c>
      <c r="B837" t="s">
        <v>71</v>
      </c>
      <c r="C837" t="s">
        <v>1565</v>
      </c>
      <c r="D837" t="s">
        <v>1566</v>
      </c>
      <c r="E837" t="s">
        <v>1402</v>
      </c>
      <c r="F837">
        <v>2017</v>
      </c>
      <c r="H837">
        <v>365</v>
      </c>
      <c r="I837">
        <v>0</v>
      </c>
      <c r="J837">
        <v>1.4</v>
      </c>
      <c r="L837" t="s">
        <v>1341</v>
      </c>
      <c r="M837">
        <v>72</v>
      </c>
      <c r="N837">
        <v>2</v>
      </c>
      <c r="O837">
        <v>1000</v>
      </c>
      <c r="P837">
        <v>25</v>
      </c>
      <c r="Q837">
        <v>39.4</v>
      </c>
      <c r="R837">
        <v>9.27</v>
      </c>
      <c r="S837">
        <v>47.2</v>
      </c>
      <c r="T837">
        <v>9.77</v>
      </c>
      <c r="U837">
        <v>4.88</v>
      </c>
      <c r="V837">
        <v>-137</v>
      </c>
      <c r="W837">
        <v>-0.37</v>
      </c>
      <c r="X837">
        <v>2500</v>
      </c>
      <c r="Y837">
        <v>5.5</v>
      </c>
      <c r="Z837">
        <v>600</v>
      </c>
      <c r="AA837">
        <v>0.25600000000000001</v>
      </c>
      <c r="AB837">
        <v>0.94499999999999995</v>
      </c>
      <c r="AC837">
        <v>-4.0000000000000002E-4</v>
      </c>
      <c r="AD837">
        <v>0.2</v>
      </c>
      <c r="AF837">
        <v>-0.2</v>
      </c>
      <c r="AG837">
        <v>-1.3</v>
      </c>
      <c r="AH837">
        <v>-3.5</v>
      </c>
      <c r="AI837">
        <v>1500</v>
      </c>
      <c r="AJ837">
        <v>3</v>
      </c>
      <c r="AK837">
        <v>-0.7</v>
      </c>
      <c r="AL837">
        <v>11.6</v>
      </c>
      <c r="AM837">
        <v>2000</v>
      </c>
      <c r="AN837">
        <v>992</v>
      </c>
      <c r="AO837">
        <v>6</v>
      </c>
      <c r="AP837">
        <v>29</v>
      </c>
      <c r="AQ837">
        <v>1.984</v>
      </c>
      <c r="AR837">
        <v>122.2</v>
      </c>
      <c r="AS837">
        <v>1.7596800000000001</v>
      </c>
      <c r="AU837">
        <v>10</v>
      </c>
      <c r="AV837">
        <v>1</v>
      </c>
      <c r="AW837">
        <v>20</v>
      </c>
      <c r="AX837">
        <v>1</v>
      </c>
      <c r="AY837">
        <v>30</v>
      </c>
      <c r="AZ837">
        <v>1</v>
      </c>
      <c r="BA837">
        <v>40</v>
      </c>
      <c r="BB837">
        <v>0.99</v>
      </c>
      <c r="BC837">
        <v>50</v>
      </c>
      <c r="BD837">
        <v>0.99</v>
      </c>
      <c r="BE837">
        <v>60</v>
      </c>
      <c r="BF837">
        <v>0.97</v>
      </c>
      <c r="BG837">
        <v>70</v>
      </c>
      <c r="BH837">
        <v>0.92</v>
      </c>
      <c r="BI837">
        <v>80</v>
      </c>
      <c r="BJ837">
        <v>0.76</v>
      </c>
      <c r="BK837">
        <v>90</v>
      </c>
      <c r="BL837">
        <v>0</v>
      </c>
    </row>
    <row r="838" spans="1:64" ht="15" customHeight="1">
      <c r="A838" s="6" t="s">
        <v>1637</v>
      </c>
      <c r="B838" t="s">
        <v>71</v>
      </c>
      <c r="C838" t="s">
        <v>1803</v>
      </c>
      <c r="D838" t="s">
        <v>1804</v>
      </c>
      <c r="E838" t="s">
        <v>1640</v>
      </c>
      <c r="F838">
        <v>2018</v>
      </c>
      <c r="H838">
        <v>365</v>
      </c>
      <c r="I838">
        <v>0</v>
      </c>
      <c r="J838">
        <v>1.4</v>
      </c>
      <c r="L838" t="s">
        <v>1370</v>
      </c>
      <c r="M838">
        <v>72</v>
      </c>
      <c r="N838">
        <v>2</v>
      </c>
      <c r="O838">
        <v>1000</v>
      </c>
      <c r="P838">
        <v>25</v>
      </c>
      <c r="Q838">
        <v>39.799999999999997</v>
      </c>
      <c r="R838">
        <v>9.18</v>
      </c>
      <c r="S838">
        <v>47.2</v>
      </c>
      <c r="T838">
        <v>9.75</v>
      </c>
      <c r="U838">
        <v>4.88</v>
      </c>
      <c r="V838">
        <v>-137</v>
      </c>
      <c r="W838">
        <v>-0.37</v>
      </c>
      <c r="X838">
        <v>2500</v>
      </c>
      <c r="Y838">
        <v>5.5</v>
      </c>
      <c r="Z838">
        <v>600</v>
      </c>
      <c r="AA838">
        <v>0.23899999999999999</v>
      </c>
      <c r="AB838">
        <v>0.95199999999999996</v>
      </c>
      <c r="AC838">
        <v>-4.0000000000000002E-4</v>
      </c>
      <c r="AD838">
        <v>0.7</v>
      </c>
      <c r="AG838">
        <v>-1.2</v>
      </c>
      <c r="AH838">
        <v>-3.4</v>
      </c>
      <c r="AI838">
        <v>1500</v>
      </c>
      <c r="AJ838">
        <v>3</v>
      </c>
      <c r="AK838">
        <v>-0.7</v>
      </c>
      <c r="AL838">
        <v>11.04</v>
      </c>
      <c r="AM838">
        <v>2000</v>
      </c>
      <c r="AN838">
        <v>992</v>
      </c>
      <c r="AO838">
        <v>35</v>
      </c>
      <c r="AP838">
        <v>22.5</v>
      </c>
      <c r="AQ838">
        <v>1.984</v>
      </c>
      <c r="AR838">
        <v>122.8</v>
      </c>
      <c r="AS838">
        <v>1.7683199999999999</v>
      </c>
      <c r="AU838">
        <v>10</v>
      </c>
      <c r="AV838">
        <v>1</v>
      </c>
      <c r="AW838">
        <v>20</v>
      </c>
      <c r="AX838">
        <v>1</v>
      </c>
      <c r="AY838">
        <v>30</v>
      </c>
      <c r="AZ838">
        <v>1</v>
      </c>
      <c r="BA838">
        <v>40</v>
      </c>
      <c r="BB838">
        <v>0.99</v>
      </c>
      <c r="BC838">
        <v>50</v>
      </c>
      <c r="BD838">
        <v>0.99</v>
      </c>
      <c r="BE838">
        <v>60</v>
      </c>
      <c r="BF838">
        <v>0.97</v>
      </c>
      <c r="BG838">
        <v>70</v>
      </c>
      <c r="BH838">
        <v>0.92</v>
      </c>
      <c r="BI838">
        <v>80</v>
      </c>
      <c r="BJ838">
        <v>0.76</v>
      </c>
      <c r="BK838">
        <v>90</v>
      </c>
      <c r="BL838">
        <v>0</v>
      </c>
    </row>
    <row r="839" spans="1:64" ht="15" customHeight="1">
      <c r="A839" s="6" t="s">
        <v>1637</v>
      </c>
      <c r="B839" t="s">
        <v>71</v>
      </c>
      <c r="C839" t="s">
        <v>1805</v>
      </c>
      <c r="D839" t="s">
        <v>1806</v>
      </c>
      <c r="E839" t="s">
        <v>1640</v>
      </c>
      <c r="F839">
        <v>2018</v>
      </c>
      <c r="H839">
        <v>365</v>
      </c>
      <c r="I839">
        <v>0</v>
      </c>
      <c r="J839">
        <v>1.4</v>
      </c>
      <c r="L839" t="s">
        <v>1370</v>
      </c>
      <c r="M839">
        <v>72</v>
      </c>
      <c r="N839">
        <v>2</v>
      </c>
      <c r="O839">
        <v>1000</v>
      </c>
      <c r="P839">
        <v>25</v>
      </c>
      <c r="Q839">
        <v>39.799999999999997</v>
      </c>
      <c r="R839">
        <v>9.18</v>
      </c>
      <c r="S839">
        <v>47.2</v>
      </c>
      <c r="T839">
        <v>9.75</v>
      </c>
      <c r="U839">
        <v>4.88</v>
      </c>
      <c r="V839">
        <v>-137</v>
      </c>
      <c r="W839">
        <v>-0.37</v>
      </c>
      <c r="X839">
        <v>2500</v>
      </c>
      <c r="Y839">
        <v>5.5</v>
      </c>
      <c r="Z839">
        <v>600</v>
      </c>
      <c r="AA839">
        <v>0.23899999999999999</v>
      </c>
      <c r="AB839">
        <v>0.95299999999999996</v>
      </c>
      <c r="AC839">
        <v>-4.0000000000000002E-4</v>
      </c>
      <c r="AD839">
        <v>0.76</v>
      </c>
      <c r="AG839">
        <v>-1.4</v>
      </c>
      <c r="AH839">
        <v>-3.7</v>
      </c>
      <c r="AI839">
        <v>1000</v>
      </c>
      <c r="AJ839">
        <v>3</v>
      </c>
      <c r="AK839">
        <v>-0.7</v>
      </c>
      <c r="AL839">
        <v>11.04</v>
      </c>
      <c r="AM839">
        <v>2000</v>
      </c>
      <c r="AN839">
        <v>992</v>
      </c>
      <c r="AO839">
        <v>35</v>
      </c>
      <c r="AP839">
        <v>22.5</v>
      </c>
      <c r="AQ839">
        <v>1.984</v>
      </c>
      <c r="AR839">
        <v>122.8</v>
      </c>
      <c r="AS839">
        <v>1.7683199999999999</v>
      </c>
      <c r="AU839">
        <v>10</v>
      </c>
      <c r="AV839">
        <v>1</v>
      </c>
      <c r="AW839">
        <v>20</v>
      </c>
      <c r="AX839">
        <v>1</v>
      </c>
      <c r="AY839">
        <v>30</v>
      </c>
      <c r="AZ839">
        <v>1</v>
      </c>
      <c r="BA839">
        <v>40</v>
      </c>
      <c r="BB839">
        <v>0.99</v>
      </c>
      <c r="BC839">
        <v>50</v>
      </c>
      <c r="BD839">
        <v>0.99</v>
      </c>
      <c r="BE839">
        <v>60</v>
      </c>
      <c r="BF839">
        <v>0.97</v>
      </c>
      <c r="BG839">
        <v>70</v>
      </c>
      <c r="BH839">
        <v>0.92</v>
      </c>
      <c r="BI839">
        <v>80</v>
      </c>
      <c r="BJ839">
        <v>0.76</v>
      </c>
      <c r="BK839">
        <v>90</v>
      </c>
      <c r="BL839">
        <v>0</v>
      </c>
    </row>
    <row r="840" spans="1:64" ht="15" customHeight="1">
      <c r="A840" s="6" t="s">
        <v>1637</v>
      </c>
      <c r="B840" t="s">
        <v>71</v>
      </c>
      <c r="C840" t="s">
        <v>1807</v>
      </c>
      <c r="D840" t="s">
        <v>1808</v>
      </c>
      <c r="E840" t="s">
        <v>1640</v>
      </c>
      <c r="F840">
        <v>2018</v>
      </c>
      <c r="H840">
        <v>365</v>
      </c>
      <c r="I840">
        <v>0</v>
      </c>
      <c r="J840">
        <v>1.4</v>
      </c>
      <c r="L840" t="s">
        <v>1370</v>
      </c>
      <c r="M840">
        <v>72</v>
      </c>
      <c r="N840">
        <v>2</v>
      </c>
      <c r="O840">
        <v>1000</v>
      </c>
      <c r="P840">
        <v>25</v>
      </c>
      <c r="Q840">
        <v>39.799999999999997</v>
      </c>
      <c r="R840">
        <v>9.18</v>
      </c>
      <c r="S840">
        <v>47.2</v>
      </c>
      <c r="T840">
        <v>9.75</v>
      </c>
      <c r="U840">
        <v>4.88</v>
      </c>
      <c r="V840">
        <v>-137</v>
      </c>
      <c r="W840">
        <v>-0.37</v>
      </c>
      <c r="X840">
        <v>2500</v>
      </c>
      <c r="Y840">
        <v>5.5</v>
      </c>
      <c r="Z840">
        <v>600</v>
      </c>
      <c r="AA840">
        <v>0.23899999999999999</v>
      </c>
      <c r="AB840">
        <v>0.95299999999999996</v>
      </c>
      <c r="AC840">
        <v>-4.0000000000000002E-4</v>
      </c>
      <c r="AD840">
        <v>0.7</v>
      </c>
      <c r="AG840">
        <v>-1.2</v>
      </c>
      <c r="AH840">
        <v>-3.4</v>
      </c>
      <c r="AI840">
        <v>1500</v>
      </c>
      <c r="AJ840">
        <v>3</v>
      </c>
      <c r="AK840">
        <v>-0.7</v>
      </c>
      <c r="AL840">
        <v>11.04</v>
      </c>
      <c r="AM840">
        <v>2000</v>
      </c>
      <c r="AN840">
        <v>992</v>
      </c>
      <c r="AO840">
        <v>35</v>
      </c>
      <c r="AP840">
        <v>27</v>
      </c>
      <c r="AQ840">
        <v>1.984</v>
      </c>
      <c r="AR840">
        <v>122.8</v>
      </c>
      <c r="AS840">
        <v>1.7683199999999999</v>
      </c>
      <c r="AU840">
        <v>10</v>
      </c>
      <c r="AV840">
        <v>1</v>
      </c>
      <c r="AW840">
        <v>20</v>
      </c>
      <c r="AX840">
        <v>1</v>
      </c>
      <c r="AY840">
        <v>30</v>
      </c>
      <c r="AZ840">
        <v>1</v>
      </c>
      <c r="BA840">
        <v>40</v>
      </c>
      <c r="BB840">
        <v>0.99</v>
      </c>
      <c r="BC840">
        <v>50</v>
      </c>
      <c r="BD840">
        <v>0.99</v>
      </c>
      <c r="BE840">
        <v>60</v>
      </c>
      <c r="BF840">
        <v>0.97</v>
      </c>
      <c r="BG840">
        <v>70</v>
      </c>
      <c r="BH840">
        <v>0.92</v>
      </c>
      <c r="BI840">
        <v>80</v>
      </c>
      <c r="BJ840">
        <v>0.76</v>
      </c>
      <c r="BK840">
        <v>90</v>
      </c>
      <c r="BL840">
        <v>0</v>
      </c>
    </row>
    <row r="841" spans="1:64" ht="15" customHeight="1">
      <c r="A841" s="6" t="s">
        <v>1637</v>
      </c>
      <c r="B841" t="s">
        <v>71</v>
      </c>
      <c r="C841" t="s">
        <v>1809</v>
      </c>
      <c r="D841" t="s">
        <v>1810</v>
      </c>
      <c r="E841" t="s">
        <v>1640</v>
      </c>
      <c r="F841">
        <v>2018</v>
      </c>
      <c r="H841">
        <v>365</v>
      </c>
      <c r="I841">
        <v>0</v>
      </c>
      <c r="J841">
        <v>1.4</v>
      </c>
      <c r="L841" t="s">
        <v>1370</v>
      </c>
      <c r="M841">
        <v>72</v>
      </c>
      <c r="N841">
        <v>2</v>
      </c>
      <c r="O841">
        <v>1000</v>
      </c>
      <c r="P841">
        <v>25</v>
      </c>
      <c r="Q841">
        <v>39.799999999999997</v>
      </c>
      <c r="R841">
        <v>9.18</v>
      </c>
      <c r="S841">
        <v>47.2</v>
      </c>
      <c r="T841">
        <v>9.75</v>
      </c>
      <c r="U841">
        <v>4.88</v>
      </c>
      <c r="V841">
        <v>-137</v>
      </c>
      <c r="W841">
        <v>-0.37</v>
      </c>
      <c r="X841">
        <v>2500</v>
      </c>
      <c r="Y841">
        <v>5.5</v>
      </c>
      <c r="Z841">
        <v>600</v>
      </c>
      <c r="AA841">
        <v>0.23899999999999999</v>
      </c>
      <c r="AB841">
        <v>0.95299999999999996</v>
      </c>
      <c r="AC841">
        <v>-4.0000000000000002E-4</v>
      </c>
      <c r="AD841">
        <v>0.7</v>
      </c>
      <c r="AG841">
        <v>-1.2</v>
      </c>
      <c r="AH841">
        <v>-3.4</v>
      </c>
      <c r="AI841">
        <v>1000</v>
      </c>
      <c r="AJ841">
        <v>3</v>
      </c>
      <c r="AK841">
        <v>-0.7</v>
      </c>
      <c r="AL841">
        <v>11.04</v>
      </c>
      <c r="AM841">
        <v>2000</v>
      </c>
      <c r="AN841">
        <v>992</v>
      </c>
      <c r="AO841">
        <v>35</v>
      </c>
      <c r="AP841">
        <v>27</v>
      </c>
      <c r="AQ841">
        <v>1.984</v>
      </c>
      <c r="AR841">
        <v>122.8</v>
      </c>
      <c r="AS841">
        <v>1.7683199999999999</v>
      </c>
      <c r="AU841">
        <v>10</v>
      </c>
      <c r="AV841">
        <v>1</v>
      </c>
      <c r="AW841">
        <v>20</v>
      </c>
      <c r="AX841">
        <v>1</v>
      </c>
      <c r="AY841">
        <v>30</v>
      </c>
      <c r="AZ841">
        <v>1</v>
      </c>
      <c r="BA841">
        <v>40</v>
      </c>
      <c r="BB841">
        <v>0.99</v>
      </c>
      <c r="BC841">
        <v>50</v>
      </c>
      <c r="BD841">
        <v>0.99</v>
      </c>
      <c r="BE841">
        <v>60</v>
      </c>
      <c r="BF841">
        <v>0.97</v>
      </c>
      <c r="BG841">
        <v>70</v>
      </c>
      <c r="BH841">
        <v>0.92</v>
      </c>
      <c r="BI841">
        <v>80</v>
      </c>
      <c r="BJ841">
        <v>0.76</v>
      </c>
      <c r="BK841">
        <v>90</v>
      </c>
      <c r="BL841">
        <v>0</v>
      </c>
    </row>
    <row r="842" spans="1:64" ht="15" customHeight="1">
      <c r="A842" s="6" t="s">
        <v>1637</v>
      </c>
      <c r="B842" t="s">
        <v>71</v>
      </c>
      <c r="C842" t="s">
        <v>1811</v>
      </c>
      <c r="D842" t="s">
        <v>1812</v>
      </c>
      <c r="E842" t="s">
        <v>1640</v>
      </c>
      <c r="F842">
        <v>2018</v>
      </c>
      <c r="H842">
        <v>365</v>
      </c>
      <c r="I842">
        <v>0</v>
      </c>
      <c r="J842">
        <v>1.4</v>
      </c>
      <c r="L842" t="s">
        <v>1370</v>
      </c>
      <c r="M842">
        <v>72</v>
      </c>
      <c r="N842">
        <v>2</v>
      </c>
      <c r="O842">
        <v>1000</v>
      </c>
      <c r="P842">
        <v>25</v>
      </c>
      <c r="Q842">
        <v>39.799999999999997</v>
      </c>
      <c r="R842">
        <v>9.18</v>
      </c>
      <c r="S842">
        <v>47.2</v>
      </c>
      <c r="T842">
        <v>9.75</v>
      </c>
      <c r="U842">
        <v>4.83</v>
      </c>
      <c r="V842">
        <v>-137</v>
      </c>
      <c r="W842">
        <v>-0.37</v>
      </c>
      <c r="X842">
        <v>2500</v>
      </c>
      <c r="Y842">
        <v>5.5</v>
      </c>
      <c r="Z842">
        <v>600</v>
      </c>
      <c r="AA842">
        <v>0.23899999999999999</v>
      </c>
      <c r="AB842">
        <v>0.95299999999999996</v>
      </c>
      <c r="AC842">
        <v>-4.0000000000000002E-4</v>
      </c>
      <c r="AD842">
        <v>0.6</v>
      </c>
      <c r="AG842">
        <v>-1.4</v>
      </c>
      <c r="AH842">
        <v>-3.7</v>
      </c>
      <c r="AI842">
        <v>1500</v>
      </c>
      <c r="AJ842">
        <v>3</v>
      </c>
      <c r="AK842">
        <v>-0.7</v>
      </c>
      <c r="AL842">
        <v>11.04</v>
      </c>
      <c r="AM842">
        <v>2017.9999999999998</v>
      </c>
      <c r="AN842">
        <v>992</v>
      </c>
      <c r="AO842">
        <v>35</v>
      </c>
      <c r="AP842">
        <v>26.3</v>
      </c>
      <c r="AQ842">
        <v>2.0018559999999996</v>
      </c>
      <c r="AR842">
        <v>122.9</v>
      </c>
      <c r="AS842">
        <v>1.76976</v>
      </c>
      <c r="AU842">
        <v>10</v>
      </c>
      <c r="AV842">
        <v>1</v>
      </c>
      <c r="AW842">
        <v>20</v>
      </c>
      <c r="AX842">
        <v>1</v>
      </c>
      <c r="AY842">
        <v>30</v>
      </c>
      <c r="AZ842">
        <v>1</v>
      </c>
      <c r="BA842">
        <v>40</v>
      </c>
      <c r="BB842">
        <v>0.99</v>
      </c>
      <c r="BC842">
        <v>50</v>
      </c>
      <c r="BD842">
        <v>0.99</v>
      </c>
      <c r="BE842">
        <v>60</v>
      </c>
      <c r="BF842">
        <v>0.97</v>
      </c>
      <c r="BG842">
        <v>70</v>
      </c>
      <c r="BH842">
        <v>0.92</v>
      </c>
      <c r="BI842">
        <v>80</v>
      </c>
      <c r="BJ842">
        <v>0.76</v>
      </c>
      <c r="BK842">
        <v>90</v>
      </c>
      <c r="BL842">
        <v>0</v>
      </c>
    </row>
    <row r="843" spans="1:64" ht="15" customHeight="1">
      <c r="A843" s="6" t="s">
        <v>1637</v>
      </c>
      <c r="B843" t="s">
        <v>71</v>
      </c>
      <c r="C843" t="s">
        <v>1813</v>
      </c>
      <c r="D843" t="s">
        <v>1814</v>
      </c>
      <c r="E843" t="s">
        <v>1640</v>
      </c>
      <c r="F843">
        <v>2018</v>
      </c>
      <c r="H843">
        <v>365</v>
      </c>
      <c r="I843">
        <v>0</v>
      </c>
      <c r="J843">
        <v>1.4</v>
      </c>
      <c r="L843" t="s">
        <v>1370</v>
      </c>
      <c r="M843">
        <v>72</v>
      </c>
      <c r="N843">
        <v>2</v>
      </c>
      <c r="O843">
        <v>1000</v>
      </c>
      <c r="P843">
        <v>25</v>
      </c>
      <c r="Q843">
        <v>39.799999999999997</v>
      </c>
      <c r="R843">
        <v>9.18</v>
      </c>
      <c r="S843">
        <v>47.2</v>
      </c>
      <c r="T843">
        <v>9.75</v>
      </c>
      <c r="U843">
        <v>4.83</v>
      </c>
      <c r="V843">
        <v>-137</v>
      </c>
      <c r="W843">
        <v>-0.37</v>
      </c>
      <c r="X843">
        <v>2500</v>
      </c>
      <c r="Y843">
        <v>5.5</v>
      </c>
      <c r="Z843">
        <v>600</v>
      </c>
      <c r="AA843">
        <v>0.23899999999999999</v>
      </c>
      <c r="AB843">
        <v>0.95299999999999996</v>
      </c>
      <c r="AC843">
        <v>-4.0000000000000002E-4</v>
      </c>
      <c r="AD843">
        <v>0.6</v>
      </c>
      <c r="AG843">
        <v>-1.4</v>
      </c>
      <c r="AH843">
        <v>-3.7</v>
      </c>
      <c r="AI843">
        <v>1000</v>
      </c>
      <c r="AJ843">
        <v>3</v>
      </c>
      <c r="AK843">
        <v>-0.7</v>
      </c>
      <c r="AL843">
        <v>11.04</v>
      </c>
      <c r="AM843">
        <v>2017.9999999999998</v>
      </c>
      <c r="AN843">
        <v>992</v>
      </c>
      <c r="AO843">
        <v>35</v>
      </c>
      <c r="AP843">
        <v>26.3</v>
      </c>
      <c r="AQ843">
        <v>2.0018559999999996</v>
      </c>
      <c r="AR843">
        <v>122.9</v>
      </c>
      <c r="AS843">
        <v>1.76976</v>
      </c>
      <c r="AU843">
        <v>10</v>
      </c>
      <c r="AV843">
        <v>1</v>
      </c>
      <c r="AW843">
        <v>20</v>
      </c>
      <c r="AX843">
        <v>1</v>
      </c>
      <c r="AY843">
        <v>30</v>
      </c>
      <c r="AZ843">
        <v>1</v>
      </c>
      <c r="BA843">
        <v>40</v>
      </c>
      <c r="BB843">
        <v>0.99</v>
      </c>
      <c r="BC843">
        <v>50</v>
      </c>
      <c r="BD843">
        <v>0.99</v>
      </c>
      <c r="BE843">
        <v>60</v>
      </c>
      <c r="BF843">
        <v>0.97</v>
      </c>
      <c r="BG843">
        <v>70</v>
      </c>
      <c r="BH843">
        <v>0.92</v>
      </c>
      <c r="BI843">
        <v>80</v>
      </c>
      <c r="BJ843">
        <v>0.76</v>
      </c>
      <c r="BK843">
        <v>90</v>
      </c>
      <c r="BL843">
        <v>0</v>
      </c>
    </row>
    <row r="844" spans="1:64" ht="15" customHeight="1">
      <c r="A844" s="6" t="s">
        <v>1637</v>
      </c>
      <c r="B844" t="s">
        <v>71</v>
      </c>
      <c r="C844" t="s">
        <v>1815</v>
      </c>
      <c r="D844" t="s">
        <v>1816</v>
      </c>
      <c r="E844" t="s">
        <v>1640</v>
      </c>
      <c r="F844">
        <v>2018</v>
      </c>
      <c r="H844">
        <v>365</v>
      </c>
      <c r="I844">
        <v>0</v>
      </c>
      <c r="J844">
        <v>1.4</v>
      </c>
      <c r="L844" t="s">
        <v>1370</v>
      </c>
      <c r="M844">
        <v>72</v>
      </c>
      <c r="N844">
        <v>2</v>
      </c>
      <c r="O844">
        <v>1000</v>
      </c>
      <c r="P844">
        <v>25</v>
      </c>
      <c r="Q844">
        <v>39.799999999999997</v>
      </c>
      <c r="R844">
        <v>9.18</v>
      </c>
      <c r="S844">
        <v>47.2</v>
      </c>
      <c r="T844">
        <v>9.75</v>
      </c>
      <c r="U844">
        <v>4.83</v>
      </c>
      <c r="V844">
        <v>-137</v>
      </c>
      <c r="W844">
        <v>-0.37</v>
      </c>
      <c r="X844">
        <v>2500</v>
      </c>
      <c r="Y844">
        <v>5.5</v>
      </c>
      <c r="Z844">
        <v>600</v>
      </c>
      <c r="AA844">
        <v>0.23899999999999999</v>
      </c>
      <c r="AB844">
        <v>0.95299999999999996</v>
      </c>
      <c r="AC844">
        <v>-4.0000000000000002E-4</v>
      </c>
      <c r="AD844">
        <v>0.6</v>
      </c>
      <c r="AG844">
        <v>-1.4</v>
      </c>
      <c r="AH844">
        <v>-3.7</v>
      </c>
      <c r="AI844">
        <v>1500</v>
      </c>
      <c r="AJ844">
        <v>3</v>
      </c>
      <c r="AK844">
        <v>-0.7</v>
      </c>
      <c r="AL844">
        <v>11.04</v>
      </c>
      <c r="AM844">
        <v>2021.9999999999998</v>
      </c>
      <c r="AN844">
        <v>992</v>
      </c>
      <c r="AO844">
        <v>35</v>
      </c>
      <c r="AP844">
        <v>26.4</v>
      </c>
      <c r="AQ844">
        <v>2.0058239999999996</v>
      </c>
      <c r="AR844">
        <v>122.9</v>
      </c>
      <c r="AS844">
        <v>1.76976</v>
      </c>
      <c r="AU844">
        <v>10</v>
      </c>
      <c r="AV844">
        <v>1</v>
      </c>
      <c r="AW844">
        <v>20</v>
      </c>
      <c r="AX844">
        <v>1</v>
      </c>
      <c r="AY844">
        <v>30</v>
      </c>
      <c r="AZ844">
        <v>1</v>
      </c>
      <c r="BA844">
        <v>40</v>
      </c>
      <c r="BB844">
        <v>0.99</v>
      </c>
      <c r="BC844">
        <v>50</v>
      </c>
      <c r="BD844">
        <v>0.99</v>
      </c>
      <c r="BE844">
        <v>60</v>
      </c>
      <c r="BF844">
        <v>0.97</v>
      </c>
      <c r="BG844">
        <v>70</v>
      </c>
      <c r="BH844">
        <v>0.92</v>
      </c>
      <c r="BI844">
        <v>80</v>
      </c>
      <c r="BJ844">
        <v>0.76</v>
      </c>
      <c r="BK844">
        <v>90</v>
      </c>
      <c r="BL844">
        <v>0</v>
      </c>
    </row>
    <row r="845" spans="1:64" ht="15" customHeight="1">
      <c r="A845" s="6" t="s">
        <v>1637</v>
      </c>
      <c r="B845" t="s">
        <v>71</v>
      </c>
      <c r="C845" t="s">
        <v>1817</v>
      </c>
      <c r="D845" t="s">
        <v>1818</v>
      </c>
      <c r="E845" t="s">
        <v>1640</v>
      </c>
      <c r="F845">
        <v>2018</v>
      </c>
      <c r="H845">
        <v>365</v>
      </c>
      <c r="I845">
        <v>0</v>
      </c>
      <c r="J845">
        <v>1.4</v>
      </c>
      <c r="L845" t="s">
        <v>1370</v>
      </c>
      <c r="M845">
        <v>72</v>
      </c>
      <c r="N845">
        <v>2</v>
      </c>
      <c r="O845">
        <v>1000</v>
      </c>
      <c r="P845">
        <v>25</v>
      </c>
      <c r="Q845">
        <v>39.799999999999997</v>
      </c>
      <c r="R845">
        <v>9.18</v>
      </c>
      <c r="S845">
        <v>47.2</v>
      </c>
      <c r="T845">
        <v>9.75</v>
      </c>
      <c r="U845">
        <v>4.83</v>
      </c>
      <c r="V845">
        <v>-137</v>
      </c>
      <c r="W845">
        <v>-0.37</v>
      </c>
      <c r="X845">
        <v>2500</v>
      </c>
      <c r="Y845">
        <v>5.5</v>
      </c>
      <c r="Z845">
        <v>600</v>
      </c>
      <c r="AA845">
        <v>0.23899999999999999</v>
      </c>
      <c r="AB845">
        <v>0.95299999999999996</v>
      </c>
      <c r="AC845">
        <v>-4.0000000000000002E-4</v>
      </c>
      <c r="AD845">
        <v>0.6</v>
      </c>
      <c r="AG845">
        <v>-1.4</v>
      </c>
      <c r="AH845">
        <v>-3.7</v>
      </c>
      <c r="AI845">
        <v>1500</v>
      </c>
      <c r="AJ845">
        <v>3</v>
      </c>
      <c r="AK845">
        <v>-0.7</v>
      </c>
      <c r="AL845">
        <v>11.04</v>
      </c>
      <c r="AM845">
        <v>2012</v>
      </c>
      <c r="AN845">
        <v>992</v>
      </c>
      <c r="AO845">
        <v>6</v>
      </c>
      <c r="AP845">
        <v>29.3</v>
      </c>
      <c r="AQ845">
        <v>1.9959039999999999</v>
      </c>
      <c r="AR845">
        <v>122.9</v>
      </c>
      <c r="AS845">
        <v>1.76976</v>
      </c>
      <c r="AU845">
        <v>10</v>
      </c>
      <c r="AV845">
        <v>1</v>
      </c>
      <c r="AW845">
        <v>20</v>
      </c>
      <c r="AX845">
        <v>1</v>
      </c>
      <c r="AY845">
        <v>30</v>
      </c>
      <c r="AZ845">
        <v>1</v>
      </c>
      <c r="BA845">
        <v>40</v>
      </c>
      <c r="BB845">
        <v>0.99</v>
      </c>
      <c r="BC845">
        <v>50</v>
      </c>
      <c r="BD845">
        <v>0.99</v>
      </c>
      <c r="BE845">
        <v>60</v>
      </c>
      <c r="BF845">
        <v>0.97</v>
      </c>
      <c r="BG845">
        <v>70</v>
      </c>
      <c r="BH845">
        <v>0.92</v>
      </c>
      <c r="BI845">
        <v>80</v>
      </c>
      <c r="BJ845">
        <v>0.76</v>
      </c>
      <c r="BK845">
        <v>90</v>
      </c>
      <c r="BL845">
        <v>0</v>
      </c>
    </row>
    <row r="846" spans="1:64" ht="15" customHeight="1">
      <c r="A846" s="6" t="s">
        <v>1637</v>
      </c>
      <c r="B846" t="s">
        <v>71</v>
      </c>
      <c r="C846" t="s">
        <v>1819</v>
      </c>
      <c r="D846" t="s">
        <v>1820</v>
      </c>
      <c r="E846" t="s">
        <v>1640</v>
      </c>
      <c r="F846">
        <v>2018</v>
      </c>
      <c r="H846">
        <v>365</v>
      </c>
      <c r="I846">
        <v>0</v>
      </c>
      <c r="J846">
        <v>1.4</v>
      </c>
      <c r="L846" t="s">
        <v>1370</v>
      </c>
      <c r="M846">
        <v>72</v>
      </c>
      <c r="N846">
        <v>2</v>
      </c>
      <c r="O846">
        <v>1000</v>
      </c>
      <c r="P846">
        <v>25</v>
      </c>
      <c r="Q846">
        <v>39.799999999999997</v>
      </c>
      <c r="R846">
        <v>9.18</v>
      </c>
      <c r="S846">
        <v>47.2</v>
      </c>
      <c r="T846">
        <v>9.75</v>
      </c>
      <c r="U846">
        <v>4.88</v>
      </c>
      <c r="V846">
        <v>-137</v>
      </c>
      <c r="W846">
        <v>-0.37</v>
      </c>
      <c r="X846">
        <v>2500</v>
      </c>
      <c r="Y846">
        <v>5.5</v>
      </c>
      <c r="Z846">
        <v>600</v>
      </c>
      <c r="AA846">
        <v>0.23899999999999999</v>
      </c>
      <c r="AB846">
        <v>0.95299999999999996</v>
      </c>
      <c r="AC846">
        <v>-4.0000000000000002E-4</v>
      </c>
      <c r="AD846">
        <v>0.7</v>
      </c>
      <c r="AG846">
        <v>-1.2</v>
      </c>
      <c r="AH846">
        <v>-3.4</v>
      </c>
      <c r="AI846">
        <v>1500</v>
      </c>
      <c r="AJ846">
        <v>3</v>
      </c>
      <c r="AK846">
        <v>-0.7</v>
      </c>
      <c r="AL846">
        <v>11.04</v>
      </c>
      <c r="AM846">
        <v>2000</v>
      </c>
      <c r="AN846">
        <v>992</v>
      </c>
      <c r="AO846">
        <v>6</v>
      </c>
      <c r="AP846">
        <v>29</v>
      </c>
      <c r="AQ846">
        <v>1.984</v>
      </c>
      <c r="AR846">
        <v>122.8</v>
      </c>
      <c r="AS846">
        <v>1.7683199999999999</v>
      </c>
      <c r="AU846">
        <v>10</v>
      </c>
      <c r="AV846">
        <v>1</v>
      </c>
      <c r="AW846">
        <v>20</v>
      </c>
      <c r="AX846">
        <v>1</v>
      </c>
      <c r="AY846">
        <v>30</v>
      </c>
      <c r="AZ846">
        <v>1</v>
      </c>
      <c r="BA846">
        <v>40</v>
      </c>
      <c r="BB846">
        <v>0.99</v>
      </c>
      <c r="BC846">
        <v>50</v>
      </c>
      <c r="BD846">
        <v>0.99</v>
      </c>
      <c r="BE846">
        <v>60</v>
      </c>
      <c r="BF846">
        <v>0.97</v>
      </c>
      <c r="BG846">
        <v>70</v>
      </c>
      <c r="BH846">
        <v>0.92</v>
      </c>
      <c r="BI846">
        <v>80</v>
      </c>
      <c r="BJ846">
        <v>0.76</v>
      </c>
      <c r="BK846">
        <v>90</v>
      </c>
      <c r="BL846">
        <v>0</v>
      </c>
    </row>
    <row r="847" spans="1:64" ht="15" customHeight="1">
      <c r="A847" s="6" t="s">
        <v>1637</v>
      </c>
      <c r="B847" t="s">
        <v>71</v>
      </c>
      <c r="C847" t="s">
        <v>1821</v>
      </c>
      <c r="D847" t="s">
        <v>1822</v>
      </c>
      <c r="E847" t="s">
        <v>1640</v>
      </c>
      <c r="F847">
        <v>2018</v>
      </c>
      <c r="H847">
        <v>370</v>
      </c>
      <c r="I847">
        <v>0</v>
      </c>
      <c r="J847">
        <v>1.4</v>
      </c>
      <c r="L847" t="s">
        <v>1341</v>
      </c>
      <c r="M847">
        <v>72</v>
      </c>
      <c r="N847">
        <v>2</v>
      </c>
      <c r="O847">
        <v>1000</v>
      </c>
      <c r="P847">
        <v>25</v>
      </c>
      <c r="Q847">
        <v>39.6</v>
      </c>
      <c r="R847">
        <v>9.35</v>
      </c>
      <c r="S847">
        <v>47.4</v>
      </c>
      <c r="T847">
        <v>9.85</v>
      </c>
      <c r="U847">
        <v>4.92</v>
      </c>
      <c r="V847">
        <v>-137</v>
      </c>
      <c r="W847">
        <v>-0.37</v>
      </c>
      <c r="X847">
        <v>2500</v>
      </c>
      <c r="Y847">
        <v>5.5</v>
      </c>
      <c r="Z847">
        <v>600</v>
      </c>
      <c r="AA847">
        <v>0.25</v>
      </c>
      <c r="AB847">
        <v>0.94899999999999995</v>
      </c>
      <c r="AC847">
        <v>-4.0000000000000002E-4</v>
      </c>
      <c r="AD847">
        <v>0.2</v>
      </c>
      <c r="AF847">
        <v>-0.2</v>
      </c>
      <c r="AG847">
        <v>-1.3</v>
      </c>
      <c r="AH847">
        <v>-3.5</v>
      </c>
      <c r="AI847">
        <v>1500</v>
      </c>
      <c r="AJ847">
        <v>3</v>
      </c>
      <c r="AK847">
        <v>-0.7</v>
      </c>
      <c r="AL847">
        <v>11.6</v>
      </c>
      <c r="AM847">
        <v>2017.9999999999998</v>
      </c>
      <c r="AN847">
        <v>992</v>
      </c>
      <c r="AO847">
        <v>35</v>
      </c>
      <c r="AP847">
        <v>26.3</v>
      </c>
      <c r="AQ847">
        <v>2.0018559999999996</v>
      </c>
      <c r="AR847">
        <v>122.2</v>
      </c>
      <c r="AS847">
        <v>1.7596800000000001</v>
      </c>
      <c r="AU847">
        <v>10</v>
      </c>
      <c r="AV847">
        <v>1</v>
      </c>
      <c r="AW847">
        <v>20</v>
      </c>
      <c r="AX847">
        <v>1</v>
      </c>
      <c r="AY847">
        <v>30</v>
      </c>
      <c r="AZ847">
        <v>1</v>
      </c>
      <c r="BA847">
        <v>40</v>
      </c>
      <c r="BB847">
        <v>0.99</v>
      </c>
      <c r="BC847">
        <v>50</v>
      </c>
      <c r="BD847">
        <v>0.99</v>
      </c>
      <c r="BE847">
        <v>60</v>
      </c>
      <c r="BF847">
        <v>0.97</v>
      </c>
      <c r="BG847">
        <v>70</v>
      </c>
      <c r="BH847">
        <v>0.92</v>
      </c>
      <c r="BI847">
        <v>80</v>
      </c>
      <c r="BJ847">
        <v>0.76</v>
      </c>
      <c r="BK847">
        <v>90</v>
      </c>
      <c r="BL847">
        <v>0</v>
      </c>
    </row>
    <row r="848" spans="1:64" ht="15" customHeight="1">
      <c r="A848" s="6" t="s">
        <v>1637</v>
      </c>
      <c r="B848" t="s">
        <v>71</v>
      </c>
      <c r="C848" t="s">
        <v>1823</v>
      </c>
      <c r="D848" t="s">
        <v>1824</v>
      </c>
      <c r="E848" t="s">
        <v>1640</v>
      </c>
      <c r="F848">
        <v>2018</v>
      </c>
      <c r="H848">
        <v>370</v>
      </c>
      <c r="I848">
        <v>0</v>
      </c>
      <c r="J848">
        <v>1.4</v>
      </c>
      <c r="L848" t="s">
        <v>1341</v>
      </c>
      <c r="M848">
        <v>72</v>
      </c>
      <c r="N848">
        <v>2</v>
      </c>
      <c r="O848">
        <v>1000</v>
      </c>
      <c r="P848">
        <v>25</v>
      </c>
      <c r="Q848">
        <v>39.6</v>
      </c>
      <c r="R848">
        <v>9.35</v>
      </c>
      <c r="S848">
        <v>47.4</v>
      </c>
      <c r="T848">
        <v>9.85</v>
      </c>
      <c r="U848">
        <v>4.92</v>
      </c>
      <c r="V848">
        <v>-137</v>
      </c>
      <c r="W848">
        <v>-0.37</v>
      </c>
      <c r="X848">
        <v>2500</v>
      </c>
      <c r="Y848">
        <v>5.5</v>
      </c>
      <c r="Z848">
        <v>600</v>
      </c>
      <c r="AA848">
        <v>0.25</v>
      </c>
      <c r="AB848">
        <v>0.94899999999999995</v>
      </c>
      <c r="AC848">
        <v>-4.0000000000000002E-4</v>
      </c>
      <c r="AD848">
        <v>0.2</v>
      </c>
      <c r="AF848">
        <v>-0.2</v>
      </c>
      <c r="AG848">
        <v>-1.3</v>
      </c>
      <c r="AH848">
        <v>-3.5</v>
      </c>
      <c r="AI848">
        <v>1000</v>
      </c>
      <c r="AJ848">
        <v>3</v>
      </c>
      <c r="AK848">
        <v>-0.7</v>
      </c>
      <c r="AL848">
        <v>11.6</v>
      </c>
      <c r="AM848">
        <v>2017.9999999999998</v>
      </c>
      <c r="AN848">
        <v>992</v>
      </c>
      <c r="AO848">
        <v>35</v>
      </c>
      <c r="AP848">
        <v>26.3</v>
      </c>
      <c r="AQ848">
        <v>2.0018559999999996</v>
      </c>
      <c r="AR848">
        <v>122.2</v>
      </c>
      <c r="AS848">
        <v>1.7596800000000001</v>
      </c>
      <c r="AU848">
        <v>10</v>
      </c>
      <c r="AV848">
        <v>1</v>
      </c>
      <c r="AW848">
        <v>20</v>
      </c>
      <c r="AX848">
        <v>1</v>
      </c>
      <c r="AY848">
        <v>30</v>
      </c>
      <c r="AZ848">
        <v>1</v>
      </c>
      <c r="BA848">
        <v>40</v>
      </c>
      <c r="BB848">
        <v>0.99</v>
      </c>
      <c r="BC848">
        <v>50</v>
      </c>
      <c r="BD848">
        <v>0.99</v>
      </c>
      <c r="BE848">
        <v>60</v>
      </c>
      <c r="BF848">
        <v>0.97</v>
      </c>
      <c r="BG848">
        <v>70</v>
      </c>
      <c r="BH848">
        <v>0.92</v>
      </c>
      <c r="BI848">
        <v>80</v>
      </c>
      <c r="BJ848">
        <v>0.76</v>
      </c>
      <c r="BK848">
        <v>90</v>
      </c>
      <c r="BL848">
        <v>0</v>
      </c>
    </row>
    <row r="849" spans="1:64" ht="15" customHeight="1">
      <c r="A849" s="6" t="s">
        <v>1637</v>
      </c>
      <c r="B849" t="s">
        <v>71</v>
      </c>
      <c r="C849" t="s">
        <v>1825</v>
      </c>
      <c r="D849" t="s">
        <v>1826</v>
      </c>
      <c r="E849" t="s">
        <v>1640</v>
      </c>
      <c r="F849">
        <v>2018</v>
      </c>
      <c r="H849">
        <v>370</v>
      </c>
      <c r="I849">
        <v>0</v>
      </c>
      <c r="J849">
        <v>1.4</v>
      </c>
      <c r="L849" t="s">
        <v>1341</v>
      </c>
      <c r="M849">
        <v>72</v>
      </c>
      <c r="N849">
        <v>2</v>
      </c>
      <c r="O849">
        <v>1000</v>
      </c>
      <c r="P849">
        <v>25</v>
      </c>
      <c r="Q849">
        <v>39.6</v>
      </c>
      <c r="R849">
        <v>9.35</v>
      </c>
      <c r="S849">
        <v>47.4</v>
      </c>
      <c r="T849">
        <v>9.85</v>
      </c>
      <c r="U849">
        <v>4.92</v>
      </c>
      <c r="V849">
        <v>-137</v>
      </c>
      <c r="W849">
        <v>-0.37</v>
      </c>
      <c r="X849">
        <v>2500</v>
      </c>
      <c r="Y849">
        <v>5.5</v>
      </c>
      <c r="Z849">
        <v>600</v>
      </c>
      <c r="AA849">
        <v>0.245</v>
      </c>
      <c r="AB849">
        <v>0.95699999999999996</v>
      </c>
      <c r="AC849">
        <v>-4.0000000000000002E-4</v>
      </c>
      <c r="AD849">
        <v>0.2</v>
      </c>
      <c r="AF849">
        <v>-0.2</v>
      </c>
      <c r="AG849">
        <v>-1.3</v>
      </c>
      <c r="AH849">
        <v>-3.5</v>
      </c>
      <c r="AI849">
        <v>1500</v>
      </c>
      <c r="AJ849">
        <v>3</v>
      </c>
      <c r="AK849">
        <v>-0.7</v>
      </c>
      <c r="AL849">
        <v>11.6</v>
      </c>
      <c r="AM849">
        <v>2021.9999999999998</v>
      </c>
      <c r="AN849">
        <v>992</v>
      </c>
      <c r="AO849">
        <v>35</v>
      </c>
      <c r="AP849">
        <v>26.4</v>
      </c>
      <c r="AQ849">
        <v>2.0058239999999996</v>
      </c>
      <c r="AR849">
        <v>122.2</v>
      </c>
      <c r="AS849">
        <v>1.7596800000000001</v>
      </c>
      <c r="AU849">
        <v>10</v>
      </c>
      <c r="AV849">
        <v>1</v>
      </c>
      <c r="AW849">
        <v>20</v>
      </c>
      <c r="AX849">
        <v>1</v>
      </c>
      <c r="AY849">
        <v>30</v>
      </c>
      <c r="AZ849">
        <v>1</v>
      </c>
      <c r="BA849">
        <v>40</v>
      </c>
      <c r="BB849">
        <v>0.99</v>
      </c>
      <c r="BC849">
        <v>50</v>
      </c>
      <c r="BD849">
        <v>0.99</v>
      </c>
      <c r="BE849">
        <v>60</v>
      </c>
      <c r="BF849">
        <v>0.97</v>
      </c>
      <c r="BG849">
        <v>70</v>
      </c>
      <c r="BH849">
        <v>0.92</v>
      </c>
      <c r="BI849">
        <v>80</v>
      </c>
      <c r="BJ849">
        <v>0.76</v>
      </c>
      <c r="BK849">
        <v>90</v>
      </c>
      <c r="BL849">
        <v>0</v>
      </c>
    </row>
    <row r="850" spans="1:64" ht="15" customHeight="1">
      <c r="A850" s="6" t="s">
        <v>1637</v>
      </c>
      <c r="B850" t="s">
        <v>71</v>
      </c>
      <c r="C850" t="s">
        <v>1827</v>
      </c>
      <c r="D850" t="s">
        <v>1828</v>
      </c>
      <c r="E850" t="s">
        <v>1640</v>
      </c>
      <c r="F850">
        <v>2018</v>
      </c>
      <c r="H850">
        <v>370</v>
      </c>
      <c r="I850">
        <v>0</v>
      </c>
      <c r="J850">
        <v>1.4</v>
      </c>
      <c r="L850" t="s">
        <v>1341</v>
      </c>
      <c r="M850">
        <v>72</v>
      </c>
      <c r="N850">
        <v>2</v>
      </c>
      <c r="O850">
        <v>1000</v>
      </c>
      <c r="P850">
        <v>25</v>
      </c>
      <c r="Q850">
        <v>39.6</v>
      </c>
      <c r="R850">
        <v>9.35</v>
      </c>
      <c r="S850">
        <v>47.4</v>
      </c>
      <c r="T850">
        <v>9.85</v>
      </c>
      <c r="U850">
        <v>4.92</v>
      </c>
      <c r="V850">
        <v>-137</v>
      </c>
      <c r="W850">
        <v>-0.37</v>
      </c>
      <c r="X850">
        <v>2500</v>
      </c>
      <c r="Y850">
        <v>5.5</v>
      </c>
      <c r="Z850">
        <v>600</v>
      </c>
      <c r="AA850">
        <v>0.25</v>
      </c>
      <c r="AB850">
        <v>0.94899999999999995</v>
      </c>
      <c r="AC850">
        <v>-4.0000000000000002E-4</v>
      </c>
      <c r="AD850">
        <v>0.2</v>
      </c>
      <c r="AF850">
        <v>-0.2</v>
      </c>
      <c r="AG850">
        <v>-1.3</v>
      </c>
      <c r="AH850">
        <v>-3.5</v>
      </c>
      <c r="AI850">
        <v>1500</v>
      </c>
      <c r="AJ850">
        <v>3</v>
      </c>
      <c r="AK850">
        <v>-0.7</v>
      </c>
      <c r="AL850">
        <v>11.6</v>
      </c>
      <c r="AM850">
        <v>2012</v>
      </c>
      <c r="AN850">
        <v>992</v>
      </c>
      <c r="AO850">
        <v>6</v>
      </c>
      <c r="AP850">
        <v>29.3</v>
      </c>
      <c r="AQ850">
        <v>1.9959039999999999</v>
      </c>
      <c r="AR850">
        <v>122.2</v>
      </c>
      <c r="AS850">
        <v>1.7596800000000001</v>
      </c>
      <c r="AU850">
        <v>10</v>
      </c>
      <c r="AV850">
        <v>1</v>
      </c>
      <c r="AW850">
        <v>20</v>
      </c>
      <c r="AX850">
        <v>1</v>
      </c>
      <c r="AY850">
        <v>30</v>
      </c>
      <c r="AZ850">
        <v>1</v>
      </c>
      <c r="BA850">
        <v>40</v>
      </c>
      <c r="BB850">
        <v>0.99</v>
      </c>
      <c r="BC850">
        <v>50</v>
      </c>
      <c r="BD850">
        <v>0.99</v>
      </c>
      <c r="BE850">
        <v>60</v>
      </c>
      <c r="BF850">
        <v>0.97</v>
      </c>
      <c r="BG850">
        <v>70</v>
      </c>
      <c r="BH850">
        <v>0.92</v>
      </c>
      <c r="BI850">
        <v>80</v>
      </c>
      <c r="BJ850">
        <v>0.76</v>
      </c>
      <c r="BK850">
        <v>90</v>
      </c>
      <c r="BL850">
        <v>0</v>
      </c>
    </row>
    <row r="851" spans="1:64" ht="15" customHeight="1">
      <c r="A851" s="6" t="s">
        <v>1403</v>
      </c>
      <c r="B851" t="s">
        <v>71</v>
      </c>
      <c r="C851" t="s">
        <v>1390</v>
      </c>
      <c r="D851" t="s">
        <v>1431</v>
      </c>
      <c r="E851" t="s">
        <v>1402</v>
      </c>
      <c r="F851">
        <v>2017</v>
      </c>
      <c r="H851">
        <v>370</v>
      </c>
      <c r="I851">
        <v>0</v>
      </c>
      <c r="J851">
        <v>1.4</v>
      </c>
      <c r="L851" t="s">
        <v>1341</v>
      </c>
      <c r="M851">
        <v>72</v>
      </c>
      <c r="N851">
        <v>2</v>
      </c>
      <c r="O851">
        <v>1000</v>
      </c>
      <c r="P851">
        <v>25</v>
      </c>
      <c r="Q851">
        <v>39.6</v>
      </c>
      <c r="R851">
        <v>9.35</v>
      </c>
      <c r="S851">
        <v>47.4</v>
      </c>
      <c r="T851">
        <v>9.85</v>
      </c>
      <c r="U851">
        <v>4.92</v>
      </c>
      <c r="V851">
        <v>-137</v>
      </c>
      <c r="W851">
        <v>-0.37</v>
      </c>
      <c r="X851">
        <v>2500</v>
      </c>
      <c r="Y851">
        <v>5.5</v>
      </c>
      <c r="Z851">
        <v>600</v>
      </c>
      <c r="AA851">
        <v>0.25</v>
      </c>
      <c r="AB851">
        <v>0.94899999999999995</v>
      </c>
      <c r="AC851">
        <v>-4.0000000000000002E-4</v>
      </c>
      <c r="AD851">
        <v>0.2</v>
      </c>
      <c r="AF851">
        <v>-0.2</v>
      </c>
      <c r="AG851">
        <v>-1.3</v>
      </c>
      <c r="AH851">
        <v>-3.5</v>
      </c>
      <c r="AI851">
        <v>1500</v>
      </c>
      <c r="AJ851">
        <v>3</v>
      </c>
      <c r="AK851">
        <v>-0.7</v>
      </c>
      <c r="AL851">
        <v>11.6</v>
      </c>
      <c r="AM851">
        <v>2000</v>
      </c>
      <c r="AN851">
        <v>992</v>
      </c>
      <c r="AO851">
        <v>40</v>
      </c>
      <c r="AP851">
        <v>22.4</v>
      </c>
      <c r="AQ851">
        <v>1.984</v>
      </c>
      <c r="AR851">
        <v>122.2</v>
      </c>
      <c r="AS851">
        <v>1.7596800000000001</v>
      </c>
      <c r="AU851">
        <v>10</v>
      </c>
      <c r="AV851">
        <v>1</v>
      </c>
      <c r="AW851">
        <v>20</v>
      </c>
      <c r="AX851">
        <v>1</v>
      </c>
      <c r="AY851">
        <v>30</v>
      </c>
      <c r="AZ851">
        <v>1</v>
      </c>
      <c r="BA851">
        <v>40</v>
      </c>
      <c r="BB851">
        <v>0.99</v>
      </c>
      <c r="BC851">
        <v>50</v>
      </c>
      <c r="BD851">
        <v>0.99</v>
      </c>
      <c r="BE851">
        <v>60</v>
      </c>
      <c r="BF851">
        <v>0.97</v>
      </c>
      <c r="BG851">
        <v>70</v>
      </c>
      <c r="BH851">
        <v>0.92</v>
      </c>
      <c r="BI851">
        <v>80</v>
      </c>
      <c r="BJ851">
        <v>0.76</v>
      </c>
      <c r="BK851">
        <v>90</v>
      </c>
      <c r="BL851">
        <v>0</v>
      </c>
    </row>
    <row r="852" spans="1:64" ht="15" customHeight="1">
      <c r="A852" s="6" t="s">
        <v>1403</v>
      </c>
      <c r="B852" t="s">
        <v>71</v>
      </c>
      <c r="C852" t="s">
        <v>1432</v>
      </c>
      <c r="D852" t="s">
        <v>1433</v>
      </c>
      <c r="E852" t="s">
        <v>1402</v>
      </c>
      <c r="F852">
        <v>2017</v>
      </c>
      <c r="H852">
        <v>370</v>
      </c>
      <c r="I852">
        <v>0</v>
      </c>
      <c r="J852">
        <v>1.4</v>
      </c>
      <c r="L852" t="s">
        <v>1341</v>
      </c>
      <c r="M852">
        <v>72</v>
      </c>
      <c r="N852">
        <v>2</v>
      </c>
      <c r="O852">
        <v>1000</v>
      </c>
      <c r="P852">
        <v>25</v>
      </c>
      <c r="Q852">
        <v>39.6</v>
      </c>
      <c r="R852">
        <v>9.35</v>
      </c>
      <c r="S852">
        <v>47.4</v>
      </c>
      <c r="T852">
        <v>9.85</v>
      </c>
      <c r="U852">
        <v>4.92</v>
      </c>
      <c r="V852">
        <v>-137</v>
      </c>
      <c r="W852">
        <v>-0.37</v>
      </c>
      <c r="X852">
        <v>2500</v>
      </c>
      <c r="Y852">
        <v>5.5</v>
      </c>
      <c r="Z852">
        <v>600</v>
      </c>
      <c r="AA852">
        <v>0.25</v>
      </c>
      <c r="AB852">
        <v>0.94899999999999995</v>
      </c>
      <c r="AC852">
        <v>-4.0000000000000002E-4</v>
      </c>
      <c r="AD852">
        <v>0.2</v>
      </c>
      <c r="AF852">
        <v>-0.2</v>
      </c>
      <c r="AG852">
        <v>-1.3</v>
      </c>
      <c r="AH852">
        <v>-3.5</v>
      </c>
      <c r="AI852">
        <v>1000</v>
      </c>
      <c r="AJ852">
        <v>3</v>
      </c>
      <c r="AK852">
        <v>-0.7</v>
      </c>
      <c r="AL852">
        <v>11.6</v>
      </c>
      <c r="AM852">
        <v>2000</v>
      </c>
      <c r="AN852">
        <v>992</v>
      </c>
      <c r="AO852">
        <v>40</v>
      </c>
      <c r="AP852">
        <v>22.4</v>
      </c>
      <c r="AQ852">
        <v>1.984</v>
      </c>
      <c r="AR852">
        <v>122.2</v>
      </c>
      <c r="AS852">
        <v>1.7596800000000001</v>
      </c>
      <c r="AU852">
        <v>10</v>
      </c>
      <c r="AV852">
        <v>1</v>
      </c>
      <c r="AW852">
        <v>20</v>
      </c>
      <c r="AX852">
        <v>1</v>
      </c>
      <c r="AY852">
        <v>30</v>
      </c>
      <c r="AZ852">
        <v>1</v>
      </c>
      <c r="BA852">
        <v>40</v>
      </c>
      <c r="BB852">
        <v>0.99</v>
      </c>
      <c r="BC852">
        <v>50</v>
      </c>
      <c r="BD852">
        <v>0.99</v>
      </c>
      <c r="BE852">
        <v>60</v>
      </c>
      <c r="BF852">
        <v>0.97</v>
      </c>
      <c r="BG852">
        <v>70</v>
      </c>
      <c r="BH852">
        <v>0.92</v>
      </c>
      <c r="BI852">
        <v>80</v>
      </c>
      <c r="BJ852">
        <v>0.76</v>
      </c>
      <c r="BK852">
        <v>90</v>
      </c>
      <c r="BL852">
        <v>0</v>
      </c>
    </row>
    <row r="853" spans="1:64" ht="15" customHeight="1">
      <c r="A853" s="6" t="s">
        <v>1466</v>
      </c>
      <c r="B853" t="s">
        <v>71</v>
      </c>
      <c r="C853" t="s">
        <v>1567</v>
      </c>
      <c r="D853" t="s">
        <v>1568</v>
      </c>
      <c r="E853" t="s">
        <v>1402</v>
      </c>
      <c r="F853">
        <v>2017</v>
      </c>
      <c r="H853">
        <v>370</v>
      </c>
      <c r="I853">
        <v>0</v>
      </c>
      <c r="J853">
        <v>1.4</v>
      </c>
      <c r="L853" t="s">
        <v>1341</v>
      </c>
      <c r="M853">
        <v>72</v>
      </c>
      <c r="N853">
        <v>2</v>
      </c>
      <c r="O853">
        <v>1000</v>
      </c>
      <c r="P853">
        <v>25</v>
      </c>
      <c r="Q853">
        <v>39.6</v>
      </c>
      <c r="R853">
        <v>9.35</v>
      </c>
      <c r="S853">
        <v>47.4</v>
      </c>
      <c r="T853">
        <v>9.85</v>
      </c>
      <c r="U853">
        <v>4.92</v>
      </c>
      <c r="V853">
        <v>-137</v>
      </c>
      <c r="W853">
        <v>-0.37</v>
      </c>
      <c r="X853">
        <v>2500</v>
      </c>
      <c r="Y853">
        <v>5.5</v>
      </c>
      <c r="Z853">
        <v>600</v>
      </c>
      <c r="AA853">
        <v>0.25</v>
      </c>
      <c r="AB853">
        <v>0.94899999999999995</v>
      </c>
      <c r="AC853">
        <v>-4.0000000000000002E-4</v>
      </c>
      <c r="AD853">
        <v>0.2</v>
      </c>
      <c r="AF853">
        <v>-0.2</v>
      </c>
      <c r="AG853">
        <v>-1.3</v>
      </c>
      <c r="AH853">
        <v>-3.5</v>
      </c>
      <c r="AI853">
        <v>1500</v>
      </c>
      <c r="AJ853">
        <v>3</v>
      </c>
      <c r="AK853">
        <v>-0.7</v>
      </c>
      <c r="AL853">
        <v>11.6</v>
      </c>
      <c r="AM853">
        <v>2000</v>
      </c>
      <c r="AN853">
        <v>992</v>
      </c>
      <c r="AO853">
        <v>35</v>
      </c>
      <c r="AP853">
        <v>27</v>
      </c>
      <c r="AQ853">
        <v>1.984</v>
      </c>
      <c r="AR853">
        <v>122.2</v>
      </c>
      <c r="AS853">
        <v>1.7596800000000001</v>
      </c>
      <c r="AU853">
        <v>10</v>
      </c>
      <c r="AV853">
        <v>1</v>
      </c>
      <c r="AW853">
        <v>20</v>
      </c>
      <c r="AX853">
        <v>1</v>
      </c>
      <c r="AY853">
        <v>30</v>
      </c>
      <c r="AZ853">
        <v>1</v>
      </c>
      <c r="BA853">
        <v>40</v>
      </c>
      <c r="BB853">
        <v>0.99</v>
      </c>
      <c r="BC853">
        <v>50</v>
      </c>
      <c r="BD853">
        <v>0.99</v>
      </c>
      <c r="BE853">
        <v>60</v>
      </c>
      <c r="BF853">
        <v>0.97</v>
      </c>
      <c r="BG853">
        <v>70</v>
      </c>
      <c r="BH853">
        <v>0.92</v>
      </c>
      <c r="BI853">
        <v>80</v>
      </c>
      <c r="BJ853">
        <v>0.76</v>
      </c>
      <c r="BK853">
        <v>90</v>
      </c>
      <c r="BL853">
        <v>0</v>
      </c>
    </row>
    <row r="854" spans="1:64" ht="15" customHeight="1">
      <c r="A854" s="6" t="s">
        <v>1466</v>
      </c>
      <c r="B854" t="s">
        <v>71</v>
      </c>
      <c r="C854" t="s">
        <v>1570</v>
      </c>
      <c r="D854" t="s">
        <v>1569</v>
      </c>
      <c r="E854" t="s">
        <v>1402</v>
      </c>
      <c r="F854">
        <v>2017</v>
      </c>
      <c r="H854">
        <v>370</v>
      </c>
      <c r="J854">
        <v>0</v>
      </c>
      <c r="L854" t="s">
        <v>15</v>
      </c>
      <c r="M854">
        <v>72</v>
      </c>
      <c r="N854">
        <v>2</v>
      </c>
      <c r="O854">
        <v>1000</v>
      </c>
      <c r="P854">
        <v>25</v>
      </c>
      <c r="Q854">
        <v>39.6</v>
      </c>
      <c r="R854">
        <v>9.35</v>
      </c>
      <c r="S854">
        <v>47.4</v>
      </c>
      <c r="T854">
        <v>9.85</v>
      </c>
      <c r="U854">
        <v>4.92</v>
      </c>
      <c r="V854">
        <v>-137</v>
      </c>
      <c r="W854">
        <v>-0.37</v>
      </c>
      <c r="X854">
        <v>2500</v>
      </c>
      <c r="Y854">
        <v>5.5</v>
      </c>
      <c r="Z854">
        <v>600</v>
      </c>
      <c r="AA854">
        <v>0.25</v>
      </c>
      <c r="AI854">
        <v>1000</v>
      </c>
      <c r="AJ854">
        <v>3</v>
      </c>
      <c r="AK854">
        <v>-0.7</v>
      </c>
      <c r="AQ854">
        <v>1.984</v>
      </c>
      <c r="AR854">
        <v>122.2</v>
      </c>
      <c r="AU854">
        <v>10</v>
      </c>
      <c r="AV854">
        <v>1</v>
      </c>
      <c r="AW854">
        <v>20</v>
      </c>
      <c r="AX854">
        <v>1</v>
      </c>
      <c r="AY854">
        <v>30</v>
      </c>
      <c r="AZ854">
        <v>1</v>
      </c>
      <c r="BA854">
        <v>40</v>
      </c>
      <c r="BB854">
        <v>0.99</v>
      </c>
      <c r="BC854">
        <v>50</v>
      </c>
      <c r="BD854">
        <v>0.99</v>
      </c>
      <c r="BE854">
        <v>60</v>
      </c>
      <c r="BF854">
        <v>0.97</v>
      </c>
      <c r="BG854">
        <v>70</v>
      </c>
      <c r="BH854">
        <v>0.92</v>
      </c>
      <c r="BI854">
        <v>80</v>
      </c>
      <c r="BJ854">
        <v>0.76</v>
      </c>
      <c r="BK854">
        <v>90</v>
      </c>
      <c r="BL854">
        <v>0</v>
      </c>
    </row>
    <row r="855" spans="1:64" ht="15" customHeight="1">
      <c r="A855" s="6" t="s">
        <v>1466</v>
      </c>
      <c r="B855" t="s">
        <v>71</v>
      </c>
      <c r="C855" t="s">
        <v>1571</v>
      </c>
      <c r="D855" t="s">
        <v>1572</v>
      </c>
      <c r="E855" t="s">
        <v>1402</v>
      </c>
      <c r="F855">
        <v>2017</v>
      </c>
      <c r="H855">
        <v>370</v>
      </c>
      <c r="I855">
        <v>0</v>
      </c>
      <c r="J855">
        <v>1.4</v>
      </c>
      <c r="L855" t="s">
        <v>1341</v>
      </c>
      <c r="M855">
        <v>72</v>
      </c>
      <c r="N855">
        <v>2</v>
      </c>
      <c r="O855">
        <v>1000</v>
      </c>
      <c r="P855">
        <v>25</v>
      </c>
      <c r="Q855">
        <v>39.6</v>
      </c>
      <c r="R855">
        <v>9.35</v>
      </c>
      <c r="S855">
        <v>47.4</v>
      </c>
      <c r="T855">
        <v>9.85</v>
      </c>
      <c r="U855">
        <v>4.92</v>
      </c>
      <c r="V855">
        <v>-137</v>
      </c>
      <c r="W855">
        <v>-0.37</v>
      </c>
      <c r="X855">
        <v>2500</v>
      </c>
      <c r="Y855">
        <v>5.5</v>
      </c>
      <c r="Z855">
        <v>600</v>
      </c>
      <c r="AA855">
        <v>0.25</v>
      </c>
      <c r="AB855">
        <v>0.94899999999999995</v>
      </c>
      <c r="AC855">
        <v>-4.0000000000000002E-4</v>
      </c>
      <c r="AD855">
        <v>0.2</v>
      </c>
      <c r="AF855">
        <v>-0.2</v>
      </c>
      <c r="AG855">
        <v>-1.3</v>
      </c>
      <c r="AH855">
        <v>-3.5</v>
      </c>
      <c r="AI855">
        <v>1500</v>
      </c>
      <c r="AJ855">
        <v>3</v>
      </c>
      <c r="AK855">
        <v>-0.7</v>
      </c>
      <c r="AL855">
        <v>11.6</v>
      </c>
      <c r="AM855">
        <v>2000</v>
      </c>
      <c r="AN855">
        <v>992</v>
      </c>
      <c r="AO855">
        <v>6</v>
      </c>
      <c r="AP855">
        <v>29</v>
      </c>
      <c r="AQ855">
        <v>1.984</v>
      </c>
      <c r="AR855">
        <v>122.2</v>
      </c>
      <c r="AS855">
        <v>1.7596800000000001</v>
      </c>
      <c r="AU855">
        <v>10</v>
      </c>
      <c r="AV855">
        <v>1</v>
      </c>
      <c r="AW855">
        <v>20</v>
      </c>
      <c r="AX855">
        <v>1</v>
      </c>
      <c r="AY855">
        <v>30</v>
      </c>
      <c r="AZ855">
        <v>1</v>
      </c>
      <c r="BA855">
        <v>40</v>
      </c>
      <c r="BB855">
        <v>0.99</v>
      </c>
      <c r="BC855">
        <v>50</v>
      </c>
      <c r="BD855">
        <v>0.99</v>
      </c>
      <c r="BE855">
        <v>60</v>
      </c>
      <c r="BF855">
        <v>0.97</v>
      </c>
      <c r="BG855">
        <v>70</v>
      </c>
      <c r="BH855">
        <v>0.92</v>
      </c>
      <c r="BI855">
        <v>80</v>
      </c>
      <c r="BJ855">
        <v>0.76</v>
      </c>
      <c r="BK855">
        <v>90</v>
      </c>
      <c r="BL855">
        <v>0</v>
      </c>
    </row>
    <row r="856" spans="1:64" ht="15" customHeight="1">
      <c r="A856" s="6" t="s">
        <v>1637</v>
      </c>
      <c r="B856" t="s">
        <v>71</v>
      </c>
      <c r="C856" t="s">
        <v>1829</v>
      </c>
      <c r="D856" t="s">
        <v>1830</v>
      </c>
      <c r="E856" t="s">
        <v>1640</v>
      </c>
      <c r="F856">
        <v>2018</v>
      </c>
      <c r="H856">
        <v>375</v>
      </c>
      <c r="I856">
        <v>0</v>
      </c>
      <c r="J856">
        <v>1.3</v>
      </c>
      <c r="L856" t="s">
        <v>1341</v>
      </c>
      <c r="M856">
        <v>72</v>
      </c>
      <c r="N856">
        <v>2</v>
      </c>
      <c r="O856">
        <v>1000</v>
      </c>
      <c r="P856">
        <v>25</v>
      </c>
      <c r="Q856">
        <v>39.799999999999997</v>
      </c>
      <c r="R856">
        <v>9.43</v>
      </c>
      <c r="S856">
        <v>47.6</v>
      </c>
      <c r="T856">
        <v>9.93</v>
      </c>
      <c r="U856">
        <v>4.96</v>
      </c>
      <c r="V856">
        <v>-138</v>
      </c>
      <c r="W856">
        <v>-0.37</v>
      </c>
      <c r="X856">
        <v>2500</v>
      </c>
      <c r="Y856">
        <v>5.5</v>
      </c>
      <c r="Z856">
        <v>600</v>
      </c>
      <c r="AA856">
        <v>0.24399999999999999</v>
      </c>
      <c r="AB856">
        <v>0.95299999999999996</v>
      </c>
      <c r="AC856">
        <v>-4.0000000000000002E-4</v>
      </c>
      <c r="AD856">
        <v>0.2</v>
      </c>
      <c r="AF856">
        <v>-0.2</v>
      </c>
      <c r="AG856">
        <v>-1.3</v>
      </c>
      <c r="AH856">
        <v>-3.5</v>
      </c>
      <c r="AI856">
        <v>1500</v>
      </c>
      <c r="AJ856">
        <v>3</v>
      </c>
      <c r="AK856">
        <v>-0.7</v>
      </c>
      <c r="AL856">
        <v>11.6</v>
      </c>
      <c r="AM856">
        <v>2017.9999999999998</v>
      </c>
      <c r="AN856">
        <v>992</v>
      </c>
      <c r="AO856">
        <v>35</v>
      </c>
      <c r="AP856">
        <v>26.3</v>
      </c>
      <c r="AQ856">
        <v>2.0018559999999996</v>
      </c>
      <c r="AR856">
        <v>122.2</v>
      </c>
      <c r="AS856">
        <v>1.7596800000000001</v>
      </c>
      <c r="AU856">
        <v>10</v>
      </c>
      <c r="AV856">
        <v>1</v>
      </c>
      <c r="AW856">
        <v>20</v>
      </c>
      <c r="AX856">
        <v>1</v>
      </c>
      <c r="AY856">
        <v>30</v>
      </c>
      <c r="AZ856">
        <v>1</v>
      </c>
      <c r="BA856">
        <v>40</v>
      </c>
      <c r="BB856">
        <v>0.99</v>
      </c>
      <c r="BC856">
        <v>50</v>
      </c>
      <c r="BD856">
        <v>0.99</v>
      </c>
      <c r="BE856">
        <v>60</v>
      </c>
      <c r="BF856">
        <v>0.97</v>
      </c>
      <c r="BG856">
        <v>70</v>
      </c>
      <c r="BH856">
        <v>0.92</v>
      </c>
      <c r="BI856">
        <v>80</v>
      </c>
      <c r="BJ856">
        <v>0.76</v>
      </c>
      <c r="BK856">
        <v>90</v>
      </c>
      <c r="BL856">
        <v>0</v>
      </c>
    </row>
    <row r="857" spans="1:64" ht="15" customHeight="1">
      <c r="A857" s="6" t="s">
        <v>1637</v>
      </c>
      <c r="B857" t="s">
        <v>71</v>
      </c>
      <c r="C857" t="s">
        <v>1831</v>
      </c>
      <c r="D857" t="s">
        <v>1832</v>
      </c>
      <c r="E857" t="s">
        <v>1640</v>
      </c>
      <c r="F857">
        <v>2018</v>
      </c>
      <c r="H857">
        <v>375</v>
      </c>
      <c r="I857">
        <v>0</v>
      </c>
      <c r="J857">
        <v>1.3</v>
      </c>
      <c r="L857" t="s">
        <v>1341</v>
      </c>
      <c r="M857">
        <v>72</v>
      </c>
      <c r="N857">
        <v>2</v>
      </c>
      <c r="O857">
        <v>1000</v>
      </c>
      <c r="P857">
        <v>25</v>
      </c>
      <c r="Q857">
        <v>39.799999999999997</v>
      </c>
      <c r="R857">
        <v>9.43</v>
      </c>
      <c r="S857">
        <v>47.6</v>
      </c>
      <c r="T857">
        <v>9.93</v>
      </c>
      <c r="U857">
        <v>4.96</v>
      </c>
      <c r="V857">
        <v>-138</v>
      </c>
      <c r="W857">
        <v>-0.37</v>
      </c>
      <c r="X857">
        <v>2500</v>
      </c>
      <c r="Y857">
        <v>5.5</v>
      </c>
      <c r="Z857">
        <v>600</v>
      </c>
      <c r="AA857">
        <v>0.24399999999999999</v>
      </c>
      <c r="AB857">
        <v>0.95299999999999996</v>
      </c>
      <c r="AC857">
        <v>-4.0000000000000002E-4</v>
      </c>
      <c r="AD857">
        <v>0.2</v>
      </c>
      <c r="AF857">
        <v>-0.2</v>
      </c>
      <c r="AG857">
        <v>-1.3</v>
      </c>
      <c r="AH857">
        <v>-3.5</v>
      </c>
      <c r="AI857">
        <v>1000</v>
      </c>
      <c r="AJ857">
        <v>3</v>
      </c>
      <c r="AK857">
        <v>-0.7</v>
      </c>
      <c r="AL857">
        <v>11.6</v>
      </c>
      <c r="AM857">
        <v>2017.9999999999998</v>
      </c>
      <c r="AN857">
        <v>992</v>
      </c>
      <c r="AO857">
        <v>35</v>
      </c>
      <c r="AP857">
        <v>26.3</v>
      </c>
      <c r="AQ857">
        <v>2.0018559999999996</v>
      </c>
      <c r="AR857">
        <v>122.2</v>
      </c>
      <c r="AS857">
        <v>1.7596800000000001</v>
      </c>
      <c r="AU857">
        <v>10</v>
      </c>
      <c r="AV857">
        <v>1</v>
      </c>
      <c r="AW857">
        <v>20</v>
      </c>
      <c r="AX857">
        <v>1</v>
      </c>
      <c r="AY857">
        <v>30</v>
      </c>
      <c r="AZ857">
        <v>1</v>
      </c>
      <c r="BA857">
        <v>40</v>
      </c>
      <c r="BB857">
        <v>0.99</v>
      </c>
      <c r="BC857">
        <v>50</v>
      </c>
      <c r="BD857">
        <v>0.99</v>
      </c>
      <c r="BE857">
        <v>60</v>
      </c>
      <c r="BF857">
        <v>0.97</v>
      </c>
      <c r="BG857">
        <v>70</v>
      </c>
      <c r="BH857">
        <v>0.92</v>
      </c>
      <c r="BI857">
        <v>80</v>
      </c>
      <c r="BJ857">
        <v>0.76</v>
      </c>
      <c r="BK857">
        <v>90</v>
      </c>
      <c r="BL857">
        <v>0</v>
      </c>
    </row>
    <row r="858" spans="1:64" ht="15" customHeight="1">
      <c r="A858" s="6" t="s">
        <v>1637</v>
      </c>
      <c r="B858" t="s">
        <v>71</v>
      </c>
      <c r="C858" t="s">
        <v>1833</v>
      </c>
      <c r="D858" t="s">
        <v>1834</v>
      </c>
      <c r="E858" t="s">
        <v>1640</v>
      </c>
      <c r="F858">
        <v>2018</v>
      </c>
      <c r="H858">
        <v>375</v>
      </c>
      <c r="I858">
        <v>0</v>
      </c>
      <c r="J858">
        <v>1.3</v>
      </c>
      <c r="L858" t="s">
        <v>1341</v>
      </c>
      <c r="M858">
        <v>72</v>
      </c>
      <c r="N858">
        <v>2</v>
      </c>
      <c r="O858">
        <v>1000</v>
      </c>
      <c r="P858">
        <v>25</v>
      </c>
      <c r="Q858">
        <v>39.799999999999997</v>
      </c>
      <c r="R858">
        <v>9.43</v>
      </c>
      <c r="S858">
        <v>47.6</v>
      </c>
      <c r="T858">
        <v>9.93</v>
      </c>
      <c r="U858">
        <v>4.96</v>
      </c>
      <c r="V858">
        <v>-138</v>
      </c>
      <c r="W858">
        <v>-0.37</v>
      </c>
      <c r="X858">
        <v>2500</v>
      </c>
      <c r="Y858">
        <v>5.5</v>
      </c>
      <c r="Z858">
        <v>600</v>
      </c>
      <c r="AA858">
        <v>0.24399999999999999</v>
      </c>
      <c r="AB858">
        <v>0.95299999999999996</v>
      </c>
      <c r="AC858">
        <v>-4.0000000000000002E-4</v>
      </c>
      <c r="AD858">
        <v>0.2</v>
      </c>
      <c r="AF858">
        <v>-0.2</v>
      </c>
      <c r="AG858">
        <v>-1.3</v>
      </c>
      <c r="AH858">
        <v>-3.5</v>
      </c>
      <c r="AI858">
        <v>1500</v>
      </c>
      <c r="AJ858">
        <v>3</v>
      </c>
      <c r="AK858">
        <v>-0.7</v>
      </c>
      <c r="AL858">
        <v>11.6</v>
      </c>
      <c r="AM858">
        <v>2021.9999999999998</v>
      </c>
      <c r="AN858">
        <v>992</v>
      </c>
      <c r="AO858">
        <v>35</v>
      </c>
      <c r="AP858">
        <v>26.4</v>
      </c>
      <c r="AQ858">
        <v>2.0058239999999996</v>
      </c>
      <c r="AR858">
        <v>122.2</v>
      </c>
      <c r="AS858">
        <v>1.7596800000000001</v>
      </c>
      <c r="AU858">
        <v>10</v>
      </c>
      <c r="AV858">
        <v>1</v>
      </c>
      <c r="AW858">
        <v>20</v>
      </c>
      <c r="AX858">
        <v>1</v>
      </c>
      <c r="AY858">
        <v>30</v>
      </c>
      <c r="AZ858">
        <v>1</v>
      </c>
      <c r="BA858">
        <v>40</v>
      </c>
      <c r="BB858">
        <v>0.99</v>
      </c>
      <c r="BC858">
        <v>50</v>
      </c>
      <c r="BD858">
        <v>0.99</v>
      </c>
      <c r="BE858">
        <v>60</v>
      </c>
      <c r="BF858">
        <v>0.97</v>
      </c>
      <c r="BG858">
        <v>70</v>
      </c>
      <c r="BH858">
        <v>0.92</v>
      </c>
      <c r="BI858">
        <v>80</v>
      </c>
      <c r="BJ858">
        <v>0.76</v>
      </c>
      <c r="BK858">
        <v>90</v>
      </c>
      <c r="BL858">
        <v>0</v>
      </c>
    </row>
    <row r="859" spans="1:64" ht="15" customHeight="1">
      <c r="A859" s="6" t="s">
        <v>1637</v>
      </c>
      <c r="B859" t="s">
        <v>71</v>
      </c>
      <c r="C859" t="s">
        <v>1835</v>
      </c>
      <c r="D859" t="s">
        <v>1836</v>
      </c>
      <c r="E859" t="s">
        <v>1640</v>
      </c>
      <c r="F859">
        <v>2018</v>
      </c>
      <c r="H859">
        <v>375</v>
      </c>
      <c r="I859">
        <v>0</v>
      </c>
      <c r="J859">
        <v>1.3</v>
      </c>
      <c r="L859" t="s">
        <v>1341</v>
      </c>
      <c r="M859">
        <v>72</v>
      </c>
      <c r="N859">
        <v>2</v>
      </c>
      <c r="O859">
        <v>1000</v>
      </c>
      <c r="P859">
        <v>25</v>
      </c>
      <c r="Q859">
        <v>39.799999999999997</v>
      </c>
      <c r="R859">
        <v>9.43</v>
      </c>
      <c r="S859">
        <v>47.6</v>
      </c>
      <c r="T859">
        <v>9.93</v>
      </c>
      <c r="U859">
        <v>4.96</v>
      </c>
      <c r="V859">
        <v>-138</v>
      </c>
      <c r="W859">
        <v>-0.37</v>
      </c>
      <c r="X859">
        <v>2500</v>
      </c>
      <c r="Y859">
        <v>5.5</v>
      </c>
      <c r="Z859">
        <v>600</v>
      </c>
      <c r="AA859">
        <v>0.24399999999999999</v>
      </c>
      <c r="AB859">
        <v>0.95299999999999996</v>
      </c>
      <c r="AC859">
        <v>-4.0000000000000002E-4</v>
      </c>
      <c r="AD859">
        <v>0.2</v>
      </c>
      <c r="AF859">
        <v>-0.2</v>
      </c>
      <c r="AG859">
        <v>-1.3</v>
      </c>
      <c r="AH859">
        <v>-3.5</v>
      </c>
      <c r="AI859">
        <v>1500</v>
      </c>
      <c r="AJ859">
        <v>3</v>
      </c>
      <c r="AK859">
        <v>-0.7</v>
      </c>
      <c r="AL859">
        <v>11.6</v>
      </c>
      <c r="AM859">
        <v>2012</v>
      </c>
      <c r="AN859">
        <v>992</v>
      </c>
      <c r="AO859">
        <v>6</v>
      </c>
      <c r="AP859">
        <v>29.3</v>
      </c>
      <c r="AQ859">
        <v>1.9959039999999999</v>
      </c>
      <c r="AR859">
        <v>122.2</v>
      </c>
      <c r="AS859">
        <v>1.7596800000000001</v>
      </c>
      <c r="AU859">
        <v>10</v>
      </c>
      <c r="AV859">
        <v>1</v>
      </c>
      <c r="AW859">
        <v>20</v>
      </c>
      <c r="AX859">
        <v>1</v>
      </c>
      <c r="AY859">
        <v>30</v>
      </c>
      <c r="AZ859">
        <v>1</v>
      </c>
      <c r="BA859">
        <v>40</v>
      </c>
      <c r="BB859">
        <v>0.99</v>
      </c>
      <c r="BC859">
        <v>50</v>
      </c>
      <c r="BD859">
        <v>0.99</v>
      </c>
      <c r="BE859">
        <v>60</v>
      </c>
      <c r="BF859">
        <v>0.97</v>
      </c>
      <c r="BG859">
        <v>70</v>
      </c>
      <c r="BH859">
        <v>0.92</v>
      </c>
      <c r="BI859">
        <v>80</v>
      </c>
      <c r="BJ859">
        <v>0.76</v>
      </c>
      <c r="BK859">
        <v>90</v>
      </c>
      <c r="BL859">
        <v>0</v>
      </c>
    </row>
    <row r="860" spans="1:64" ht="15" customHeight="1">
      <c r="A860" s="6" t="s">
        <v>1403</v>
      </c>
      <c r="B860" t="s">
        <v>71</v>
      </c>
      <c r="C860" t="s">
        <v>1435</v>
      </c>
      <c r="D860" t="s">
        <v>1434</v>
      </c>
      <c r="E860" t="s">
        <v>1402</v>
      </c>
      <c r="F860">
        <v>2017</v>
      </c>
      <c r="H860">
        <v>375</v>
      </c>
      <c r="J860">
        <v>0</v>
      </c>
      <c r="L860" t="s">
        <v>15</v>
      </c>
      <c r="M860">
        <v>72</v>
      </c>
      <c r="N860">
        <v>2</v>
      </c>
      <c r="O860">
        <v>1000</v>
      </c>
      <c r="P860">
        <v>25</v>
      </c>
      <c r="Q860">
        <v>39.799999999999997</v>
      </c>
      <c r="R860">
        <v>9.43</v>
      </c>
      <c r="S860">
        <v>47.6</v>
      </c>
      <c r="T860">
        <v>9.93</v>
      </c>
      <c r="U860">
        <v>4.96</v>
      </c>
      <c r="V860">
        <v>-138</v>
      </c>
      <c r="W860">
        <v>-0.37</v>
      </c>
      <c r="X860">
        <v>2500</v>
      </c>
      <c r="Y860">
        <v>5.5</v>
      </c>
      <c r="Z860">
        <v>600</v>
      </c>
      <c r="AA860">
        <v>0.24199999999999999</v>
      </c>
      <c r="AI860">
        <v>1500</v>
      </c>
      <c r="AJ860">
        <v>3</v>
      </c>
      <c r="AK860">
        <v>-0.7</v>
      </c>
      <c r="AQ860">
        <v>1.984</v>
      </c>
      <c r="AR860">
        <v>122.2</v>
      </c>
      <c r="AU860">
        <v>10</v>
      </c>
      <c r="AV860">
        <v>1</v>
      </c>
      <c r="AW860">
        <v>20</v>
      </c>
      <c r="AX860">
        <v>1</v>
      </c>
      <c r="AY860">
        <v>30</v>
      </c>
      <c r="AZ860">
        <v>1</v>
      </c>
      <c r="BA860">
        <v>40</v>
      </c>
      <c r="BB860">
        <v>0.99</v>
      </c>
      <c r="BC860">
        <v>50</v>
      </c>
      <c r="BD860">
        <v>0.99</v>
      </c>
      <c r="BE860">
        <v>60</v>
      </c>
      <c r="BF860">
        <v>0.97</v>
      </c>
      <c r="BG860">
        <v>70</v>
      </c>
      <c r="BH860">
        <v>0.92</v>
      </c>
      <c r="BI860">
        <v>80</v>
      </c>
      <c r="BJ860">
        <v>0.76</v>
      </c>
      <c r="BK860">
        <v>90</v>
      </c>
      <c r="BL860">
        <v>0</v>
      </c>
    </row>
    <row r="861" spans="1:64" ht="15" customHeight="1">
      <c r="A861" s="6" t="s">
        <v>1403</v>
      </c>
      <c r="B861" t="s">
        <v>71</v>
      </c>
      <c r="C861" t="s">
        <v>1437</v>
      </c>
      <c r="D861" t="s">
        <v>1436</v>
      </c>
      <c r="E861" t="s">
        <v>1402</v>
      </c>
      <c r="F861">
        <v>2017</v>
      </c>
      <c r="H861">
        <v>375</v>
      </c>
      <c r="J861">
        <v>0</v>
      </c>
      <c r="L861" t="s">
        <v>15</v>
      </c>
      <c r="M861">
        <v>72</v>
      </c>
      <c r="N861">
        <v>2</v>
      </c>
      <c r="O861">
        <v>1000</v>
      </c>
      <c r="P861">
        <v>25</v>
      </c>
      <c r="Q861">
        <v>39.799999999999997</v>
      </c>
      <c r="R861">
        <v>9.43</v>
      </c>
      <c r="S861">
        <v>47.6</v>
      </c>
      <c r="T861">
        <v>9.93</v>
      </c>
      <c r="U861">
        <v>4.96</v>
      </c>
      <c r="V861">
        <v>-138</v>
      </c>
      <c r="W861">
        <v>-0.37</v>
      </c>
      <c r="X861">
        <v>2500</v>
      </c>
      <c r="Y861">
        <v>5.5</v>
      </c>
      <c r="Z861">
        <v>600</v>
      </c>
      <c r="AA861">
        <v>0.24199999999999999</v>
      </c>
      <c r="AI861">
        <v>1000</v>
      </c>
      <c r="AJ861">
        <v>3</v>
      </c>
      <c r="AK861">
        <v>-0.7</v>
      </c>
      <c r="AQ861">
        <v>1.984</v>
      </c>
      <c r="AR861">
        <v>122.2</v>
      </c>
      <c r="AU861">
        <v>10</v>
      </c>
      <c r="AV861">
        <v>1</v>
      </c>
      <c r="AW861">
        <v>20</v>
      </c>
      <c r="AX861">
        <v>1</v>
      </c>
      <c r="AY861">
        <v>30</v>
      </c>
      <c r="AZ861">
        <v>1</v>
      </c>
      <c r="BA861">
        <v>40</v>
      </c>
      <c r="BB861">
        <v>0.99</v>
      </c>
      <c r="BC861">
        <v>50</v>
      </c>
      <c r="BD861">
        <v>0.99</v>
      </c>
      <c r="BE861">
        <v>60</v>
      </c>
      <c r="BF861">
        <v>0.97</v>
      </c>
      <c r="BG861">
        <v>70</v>
      </c>
      <c r="BH861">
        <v>0.92</v>
      </c>
      <c r="BI861">
        <v>80</v>
      </c>
      <c r="BJ861">
        <v>0.76</v>
      </c>
      <c r="BK861">
        <v>90</v>
      </c>
      <c r="BL861">
        <v>0</v>
      </c>
    </row>
    <row r="862" spans="1:64" ht="15" customHeight="1">
      <c r="A862" s="6" t="s">
        <v>1466</v>
      </c>
      <c r="B862" t="s">
        <v>71</v>
      </c>
      <c r="C862" t="s">
        <v>1573</v>
      </c>
      <c r="D862" t="s">
        <v>1574</v>
      </c>
      <c r="E862" t="s">
        <v>1402</v>
      </c>
      <c r="F862">
        <v>2017</v>
      </c>
      <c r="H862">
        <v>375</v>
      </c>
      <c r="I862">
        <v>0</v>
      </c>
      <c r="J862">
        <v>1.3</v>
      </c>
      <c r="L862" t="s">
        <v>1341</v>
      </c>
      <c r="M862">
        <v>72</v>
      </c>
      <c r="N862">
        <v>2</v>
      </c>
      <c r="O862">
        <v>1000</v>
      </c>
      <c r="P862">
        <v>25</v>
      </c>
      <c r="Q862">
        <v>39.799999999999997</v>
      </c>
      <c r="R862">
        <v>9.43</v>
      </c>
      <c r="S862">
        <v>47.6</v>
      </c>
      <c r="T862">
        <v>9.93</v>
      </c>
      <c r="U862">
        <v>4.96</v>
      </c>
      <c r="V862">
        <v>-138</v>
      </c>
      <c r="W862">
        <v>-0.37</v>
      </c>
      <c r="X862">
        <v>2500</v>
      </c>
      <c r="Y862">
        <v>5.5</v>
      </c>
      <c r="Z862">
        <v>600</v>
      </c>
      <c r="AA862">
        <v>0.24399999999999999</v>
      </c>
      <c r="AB862">
        <v>0.95299999999999996</v>
      </c>
      <c r="AC862">
        <v>-4.0000000000000002E-4</v>
      </c>
      <c r="AD862">
        <v>0.2</v>
      </c>
      <c r="AF862">
        <v>-0.2</v>
      </c>
      <c r="AG862">
        <v>-1.3</v>
      </c>
      <c r="AH862">
        <v>-3.5</v>
      </c>
      <c r="AI862">
        <v>1500</v>
      </c>
      <c r="AJ862">
        <v>3</v>
      </c>
      <c r="AK862">
        <v>-0.7</v>
      </c>
      <c r="AL862">
        <v>11.6</v>
      </c>
      <c r="AM862">
        <v>2000</v>
      </c>
      <c r="AN862">
        <v>992</v>
      </c>
      <c r="AO862">
        <v>35</v>
      </c>
      <c r="AP862">
        <v>27</v>
      </c>
      <c r="AQ862">
        <v>1.984</v>
      </c>
      <c r="AR862">
        <v>122.2</v>
      </c>
      <c r="AS862">
        <v>1.7596800000000001</v>
      </c>
      <c r="AU862">
        <v>10</v>
      </c>
      <c r="AV862">
        <v>1</v>
      </c>
      <c r="AW862">
        <v>20</v>
      </c>
      <c r="AX862">
        <v>1</v>
      </c>
      <c r="AY862">
        <v>30</v>
      </c>
      <c r="AZ862">
        <v>1</v>
      </c>
      <c r="BA862">
        <v>40</v>
      </c>
      <c r="BB862">
        <v>0.99</v>
      </c>
      <c r="BC862">
        <v>50</v>
      </c>
      <c r="BD862">
        <v>0.99</v>
      </c>
      <c r="BE862">
        <v>60</v>
      </c>
      <c r="BF862">
        <v>0.97</v>
      </c>
      <c r="BG862">
        <v>70</v>
      </c>
      <c r="BH862">
        <v>0.92</v>
      </c>
      <c r="BI862">
        <v>80</v>
      </c>
      <c r="BJ862">
        <v>0.76</v>
      </c>
      <c r="BK862">
        <v>90</v>
      </c>
      <c r="BL862">
        <v>0</v>
      </c>
    </row>
    <row r="863" spans="1:64" ht="15" customHeight="1">
      <c r="A863" s="6" t="s">
        <v>1466</v>
      </c>
      <c r="B863" t="s">
        <v>71</v>
      </c>
      <c r="C863" t="s">
        <v>1575</v>
      </c>
      <c r="D863" t="s">
        <v>1576</v>
      </c>
      <c r="E863" t="s">
        <v>1402</v>
      </c>
      <c r="F863">
        <v>2017</v>
      </c>
      <c r="H863">
        <v>375</v>
      </c>
      <c r="I863">
        <v>0</v>
      </c>
      <c r="J863">
        <v>1.3</v>
      </c>
      <c r="L863" t="s">
        <v>1341</v>
      </c>
      <c r="M863">
        <v>72</v>
      </c>
      <c r="N863">
        <v>2</v>
      </c>
      <c r="O863">
        <v>1000</v>
      </c>
      <c r="P863">
        <v>25</v>
      </c>
      <c r="Q863">
        <v>39.799999999999997</v>
      </c>
      <c r="R863">
        <v>9.43</v>
      </c>
      <c r="S863">
        <v>47.6</v>
      </c>
      <c r="T863">
        <v>9.93</v>
      </c>
      <c r="U863">
        <v>4.96</v>
      </c>
      <c r="V863">
        <v>-138</v>
      </c>
      <c r="W863">
        <v>-0.37</v>
      </c>
      <c r="X863">
        <v>2500</v>
      </c>
      <c r="Y863">
        <v>5.5</v>
      </c>
      <c r="Z863">
        <v>600</v>
      </c>
      <c r="AA863">
        <v>0.24399999999999999</v>
      </c>
      <c r="AB863">
        <v>0.95299999999999996</v>
      </c>
      <c r="AC863">
        <v>-4.0000000000000002E-4</v>
      </c>
      <c r="AD863">
        <v>0.2</v>
      </c>
      <c r="AF863">
        <v>-0.2</v>
      </c>
      <c r="AG863">
        <v>-1.3</v>
      </c>
      <c r="AH863">
        <v>-3.5</v>
      </c>
      <c r="AI863">
        <v>1000</v>
      </c>
      <c r="AJ863">
        <v>3</v>
      </c>
      <c r="AK863">
        <v>-0.7</v>
      </c>
      <c r="AL863">
        <v>11.6</v>
      </c>
      <c r="AM863">
        <v>2000</v>
      </c>
      <c r="AN863">
        <v>992</v>
      </c>
      <c r="AO863">
        <v>35</v>
      </c>
      <c r="AP863">
        <v>27</v>
      </c>
      <c r="AQ863">
        <v>1.984</v>
      </c>
      <c r="AR863">
        <v>122.2</v>
      </c>
      <c r="AS863">
        <v>1.7596800000000001</v>
      </c>
      <c r="AU863">
        <v>10</v>
      </c>
      <c r="AV863">
        <v>1</v>
      </c>
      <c r="AW863">
        <v>20</v>
      </c>
      <c r="AX863">
        <v>1</v>
      </c>
      <c r="AY863">
        <v>30</v>
      </c>
      <c r="AZ863">
        <v>1</v>
      </c>
      <c r="BA863">
        <v>40</v>
      </c>
      <c r="BB863">
        <v>0.99</v>
      </c>
      <c r="BC863">
        <v>50</v>
      </c>
      <c r="BD863">
        <v>0.99</v>
      </c>
      <c r="BE863">
        <v>60</v>
      </c>
      <c r="BF863">
        <v>0.97</v>
      </c>
      <c r="BG863">
        <v>70</v>
      </c>
      <c r="BH863">
        <v>0.92</v>
      </c>
      <c r="BI863">
        <v>80</v>
      </c>
      <c r="BJ863">
        <v>0.76</v>
      </c>
      <c r="BK863">
        <v>90</v>
      </c>
      <c r="BL863">
        <v>0</v>
      </c>
    </row>
    <row r="864" spans="1:64" ht="15" customHeight="1">
      <c r="A864" s="6" t="s">
        <v>1466</v>
      </c>
      <c r="B864" t="s">
        <v>71</v>
      </c>
      <c r="C864" t="s">
        <v>1578</v>
      </c>
      <c r="D864" t="s">
        <v>1577</v>
      </c>
      <c r="E864" t="s">
        <v>1402</v>
      </c>
      <c r="F864">
        <v>2017</v>
      </c>
      <c r="H864">
        <v>375</v>
      </c>
      <c r="J864">
        <v>0</v>
      </c>
      <c r="L864" t="s">
        <v>15</v>
      </c>
      <c r="M864">
        <v>72</v>
      </c>
      <c r="N864">
        <v>2</v>
      </c>
      <c r="O864">
        <v>1000</v>
      </c>
      <c r="P864">
        <v>25</v>
      </c>
      <c r="Q864">
        <v>39.799999999999997</v>
      </c>
      <c r="R864">
        <v>9.43</v>
      </c>
      <c r="S864">
        <v>47.6</v>
      </c>
      <c r="T864">
        <v>9.93</v>
      </c>
      <c r="U864">
        <v>4.96</v>
      </c>
      <c r="V864">
        <v>-138</v>
      </c>
      <c r="W864">
        <v>-0.37</v>
      </c>
      <c r="X864">
        <v>2500</v>
      </c>
      <c r="Y864">
        <v>5.5</v>
      </c>
      <c r="Z864">
        <v>600</v>
      </c>
      <c r="AA864">
        <v>0.24399999999999999</v>
      </c>
      <c r="AI864">
        <v>1500</v>
      </c>
      <c r="AJ864">
        <v>3</v>
      </c>
      <c r="AK864">
        <v>-0.7</v>
      </c>
      <c r="AQ864">
        <v>1.984</v>
      </c>
      <c r="AR864">
        <v>122.2</v>
      </c>
      <c r="AU864">
        <v>10</v>
      </c>
      <c r="AV864">
        <v>1</v>
      </c>
      <c r="AW864">
        <v>20</v>
      </c>
      <c r="AX864">
        <v>1</v>
      </c>
      <c r="AY864">
        <v>30</v>
      </c>
      <c r="AZ864">
        <v>1</v>
      </c>
      <c r="BA864">
        <v>40</v>
      </c>
      <c r="BB864">
        <v>0.99</v>
      </c>
      <c r="BC864">
        <v>50</v>
      </c>
      <c r="BD864">
        <v>0.99</v>
      </c>
      <c r="BE864">
        <v>60</v>
      </c>
      <c r="BF864">
        <v>0.97</v>
      </c>
      <c r="BG864">
        <v>70</v>
      </c>
      <c r="BH864">
        <v>0.92</v>
      </c>
      <c r="BI864">
        <v>80</v>
      </c>
      <c r="BJ864">
        <v>0.76</v>
      </c>
      <c r="BK864">
        <v>90</v>
      </c>
      <c r="BL864">
        <v>0</v>
      </c>
    </row>
    <row r="865" spans="1:64" ht="15" customHeight="1">
      <c r="A865" s="6" t="s">
        <v>1466</v>
      </c>
      <c r="B865" t="s">
        <v>71</v>
      </c>
      <c r="C865" t="s">
        <v>1579</v>
      </c>
      <c r="D865" t="s">
        <v>1580</v>
      </c>
      <c r="E865" t="s">
        <v>1402</v>
      </c>
      <c r="F865">
        <v>2018</v>
      </c>
      <c r="H865">
        <v>380</v>
      </c>
      <c r="I865">
        <v>0</v>
      </c>
      <c r="J865">
        <v>1.3</v>
      </c>
      <c r="L865" t="s">
        <v>1341</v>
      </c>
      <c r="M865">
        <v>72</v>
      </c>
      <c r="N865">
        <v>2</v>
      </c>
      <c r="O865">
        <v>1000</v>
      </c>
      <c r="P865">
        <v>25</v>
      </c>
      <c r="Q865">
        <v>40</v>
      </c>
      <c r="R865">
        <v>9.5</v>
      </c>
      <c r="S865">
        <v>47.8</v>
      </c>
      <c r="T865">
        <v>10.01</v>
      </c>
      <c r="U865">
        <v>5</v>
      </c>
      <c r="V865">
        <v>-138</v>
      </c>
      <c r="W865">
        <v>-0.37</v>
      </c>
      <c r="X865">
        <v>4000</v>
      </c>
      <c r="Y865">
        <v>5.5</v>
      </c>
      <c r="Z865">
        <v>1000</v>
      </c>
      <c r="AA865">
        <v>0.23400000000000001</v>
      </c>
      <c r="AB865">
        <v>0.98799999999999999</v>
      </c>
      <c r="AC865">
        <v>-4.0000000000000002E-4</v>
      </c>
      <c r="AD865">
        <v>0.5</v>
      </c>
      <c r="AG865">
        <v>-0.8</v>
      </c>
      <c r="AH865">
        <v>-2.6</v>
      </c>
      <c r="AI865">
        <v>1500</v>
      </c>
      <c r="AJ865">
        <v>3</v>
      </c>
      <c r="AK865">
        <v>-0.7</v>
      </c>
      <c r="AL865">
        <v>11.6</v>
      </c>
      <c r="AM865">
        <v>2000</v>
      </c>
      <c r="AN865">
        <v>992</v>
      </c>
      <c r="AO865">
        <v>40</v>
      </c>
      <c r="AP865">
        <v>22.4</v>
      </c>
      <c r="AQ865">
        <v>1.984</v>
      </c>
      <c r="AR865">
        <v>122.2</v>
      </c>
      <c r="AS865">
        <v>1.7596800000000001</v>
      </c>
      <c r="AU865">
        <v>10</v>
      </c>
      <c r="AV865">
        <v>1</v>
      </c>
      <c r="AW865">
        <v>20</v>
      </c>
      <c r="AX865">
        <v>1</v>
      </c>
      <c r="AY865">
        <v>30</v>
      </c>
      <c r="AZ865">
        <v>1</v>
      </c>
      <c r="BA865">
        <v>40</v>
      </c>
      <c r="BB865">
        <v>0.99</v>
      </c>
      <c r="BC865">
        <v>50</v>
      </c>
      <c r="BD865">
        <v>0.99</v>
      </c>
      <c r="BE865">
        <v>60</v>
      </c>
      <c r="BF865">
        <v>0.97</v>
      </c>
      <c r="BG865">
        <v>70</v>
      </c>
      <c r="BH865">
        <v>0.92</v>
      </c>
      <c r="BI865">
        <v>80</v>
      </c>
      <c r="BJ865">
        <v>0.76</v>
      </c>
      <c r="BK865">
        <v>90</v>
      </c>
      <c r="BL865">
        <v>0</v>
      </c>
    </row>
    <row r="866" spans="1:64" ht="15" customHeight="1">
      <c r="A866" s="6" t="s">
        <v>1466</v>
      </c>
      <c r="B866" t="s">
        <v>71</v>
      </c>
      <c r="C866" t="s">
        <v>1581</v>
      </c>
      <c r="D866" t="s">
        <v>1582</v>
      </c>
      <c r="E866" t="s">
        <v>1402</v>
      </c>
      <c r="F866">
        <v>2018</v>
      </c>
      <c r="H866">
        <v>380</v>
      </c>
      <c r="I866">
        <v>0</v>
      </c>
      <c r="J866">
        <v>1.3</v>
      </c>
      <c r="L866" t="s">
        <v>1341</v>
      </c>
      <c r="M866">
        <v>72</v>
      </c>
      <c r="N866">
        <v>2</v>
      </c>
      <c r="O866">
        <v>1000</v>
      </c>
      <c r="P866">
        <v>25</v>
      </c>
      <c r="Q866">
        <v>40</v>
      </c>
      <c r="R866">
        <v>9.5</v>
      </c>
      <c r="S866">
        <v>47.8</v>
      </c>
      <c r="T866">
        <v>10.01</v>
      </c>
      <c r="U866">
        <v>5</v>
      </c>
      <c r="V866">
        <v>-138</v>
      </c>
      <c r="W866">
        <v>-0.37</v>
      </c>
      <c r="X866">
        <v>4000</v>
      </c>
      <c r="Y866">
        <v>5.5</v>
      </c>
      <c r="Z866">
        <v>1000</v>
      </c>
      <c r="AA866">
        <v>0.23400000000000001</v>
      </c>
      <c r="AB866">
        <v>0.98799999999999999</v>
      </c>
      <c r="AC866">
        <v>-4.0000000000000002E-4</v>
      </c>
      <c r="AD866">
        <v>0.5</v>
      </c>
      <c r="AG866">
        <v>-0.8</v>
      </c>
      <c r="AH866">
        <v>-2.6</v>
      </c>
      <c r="AI866">
        <v>1000</v>
      </c>
      <c r="AJ866">
        <v>3</v>
      </c>
      <c r="AK866">
        <v>-0.7</v>
      </c>
      <c r="AL866">
        <v>11.6</v>
      </c>
      <c r="AM866">
        <v>2000</v>
      </c>
      <c r="AN866">
        <v>992</v>
      </c>
      <c r="AO866">
        <v>40</v>
      </c>
      <c r="AP866">
        <v>22.4</v>
      </c>
      <c r="AQ866">
        <v>1.984</v>
      </c>
      <c r="AR866">
        <v>122.2</v>
      </c>
      <c r="AS866">
        <v>1.7596800000000001</v>
      </c>
      <c r="AU866">
        <v>10</v>
      </c>
      <c r="AV866">
        <v>1</v>
      </c>
      <c r="AW866">
        <v>20</v>
      </c>
      <c r="AX866">
        <v>1</v>
      </c>
      <c r="AY866">
        <v>30</v>
      </c>
      <c r="AZ866">
        <v>1</v>
      </c>
      <c r="BA866">
        <v>40</v>
      </c>
      <c r="BB866">
        <v>0.99</v>
      </c>
      <c r="BC866">
        <v>50</v>
      </c>
      <c r="BD866">
        <v>0.99</v>
      </c>
      <c r="BE866">
        <v>60</v>
      </c>
      <c r="BF866">
        <v>0.97</v>
      </c>
      <c r="BG866">
        <v>70</v>
      </c>
      <c r="BH866">
        <v>0.92</v>
      </c>
      <c r="BI866">
        <v>80</v>
      </c>
      <c r="BJ866">
        <v>0.76</v>
      </c>
      <c r="BK866">
        <v>90</v>
      </c>
      <c r="BL866">
        <v>0</v>
      </c>
    </row>
    <row r="867" spans="1:64" ht="15" customHeight="1">
      <c r="A867" s="6" t="s">
        <v>1466</v>
      </c>
      <c r="B867" t="s">
        <v>71</v>
      </c>
      <c r="C867" t="s">
        <v>1583</v>
      </c>
      <c r="D867" t="s">
        <v>1584</v>
      </c>
      <c r="E867" t="s">
        <v>1402</v>
      </c>
      <c r="F867">
        <v>2018</v>
      </c>
      <c r="H867">
        <v>380</v>
      </c>
      <c r="I867">
        <v>0</v>
      </c>
      <c r="J867">
        <v>1.3</v>
      </c>
      <c r="L867" t="s">
        <v>1341</v>
      </c>
      <c r="M867">
        <v>72</v>
      </c>
      <c r="N867">
        <v>2</v>
      </c>
      <c r="O867">
        <v>1000</v>
      </c>
      <c r="P867">
        <v>25</v>
      </c>
      <c r="Q867">
        <v>40</v>
      </c>
      <c r="R867">
        <v>9.5</v>
      </c>
      <c r="S867">
        <v>47.8</v>
      </c>
      <c r="T867">
        <v>10.01</v>
      </c>
      <c r="U867">
        <v>5</v>
      </c>
      <c r="V867">
        <v>-139</v>
      </c>
      <c r="W867">
        <v>-0.37</v>
      </c>
      <c r="X867">
        <v>4000</v>
      </c>
      <c r="Y867">
        <v>5.5</v>
      </c>
      <c r="Z867">
        <v>1000</v>
      </c>
      <c r="AA867">
        <v>0.23400000000000001</v>
      </c>
      <c r="AB867">
        <v>0.98799999999999999</v>
      </c>
      <c r="AC867">
        <v>-4.0000000000000002E-4</v>
      </c>
      <c r="AD867">
        <v>0.2</v>
      </c>
      <c r="AF867">
        <v>-0.2</v>
      </c>
      <c r="AG867">
        <v>-1.3</v>
      </c>
      <c r="AH867">
        <v>-3.5</v>
      </c>
      <c r="AI867">
        <v>1500</v>
      </c>
      <c r="AJ867">
        <v>3</v>
      </c>
      <c r="AK867">
        <v>-0.7</v>
      </c>
      <c r="AL867">
        <v>11.6</v>
      </c>
      <c r="AM867">
        <v>2000</v>
      </c>
      <c r="AN867">
        <v>992</v>
      </c>
      <c r="AO867">
        <v>35</v>
      </c>
      <c r="AP867">
        <v>27</v>
      </c>
      <c r="AQ867">
        <v>1.984</v>
      </c>
      <c r="AR867">
        <v>122.2</v>
      </c>
      <c r="AS867">
        <v>1.7596800000000001</v>
      </c>
      <c r="AU867">
        <v>10</v>
      </c>
      <c r="AV867">
        <v>1</v>
      </c>
      <c r="AW867">
        <v>20</v>
      </c>
      <c r="AX867">
        <v>1</v>
      </c>
      <c r="AY867">
        <v>30</v>
      </c>
      <c r="AZ867">
        <v>1</v>
      </c>
      <c r="BA867">
        <v>40</v>
      </c>
      <c r="BB867">
        <v>0.99</v>
      </c>
      <c r="BC867">
        <v>50</v>
      </c>
      <c r="BD867">
        <v>0.99</v>
      </c>
      <c r="BE867">
        <v>60</v>
      </c>
      <c r="BF867">
        <v>0.97</v>
      </c>
      <c r="BG867">
        <v>70</v>
      </c>
      <c r="BH867">
        <v>0.92</v>
      </c>
      <c r="BI867">
        <v>80</v>
      </c>
      <c r="BJ867">
        <v>0.76</v>
      </c>
      <c r="BK867">
        <v>90</v>
      </c>
      <c r="BL867">
        <v>0</v>
      </c>
    </row>
    <row r="868" spans="1:64" ht="15" customHeight="1">
      <c r="A868" s="6" t="s">
        <v>1466</v>
      </c>
      <c r="B868" t="s">
        <v>71</v>
      </c>
      <c r="C868" t="s">
        <v>1586</v>
      </c>
      <c r="D868" t="s">
        <v>1585</v>
      </c>
      <c r="E868" t="s">
        <v>1402</v>
      </c>
      <c r="F868">
        <v>2018</v>
      </c>
      <c r="H868">
        <v>380</v>
      </c>
      <c r="J868">
        <v>0</v>
      </c>
      <c r="L868" t="s">
        <v>15</v>
      </c>
      <c r="M868">
        <v>72</v>
      </c>
      <c r="N868">
        <v>2</v>
      </c>
      <c r="O868">
        <v>1000</v>
      </c>
      <c r="P868">
        <v>25</v>
      </c>
      <c r="Q868">
        <v>40</v>
      </c>
      <c r="R868">
        <v>9.5</v>
      </c>
      <c r="S868">
        <v>47.8</v>
      </c>
      <c r="T868">
        <v>10.01</v>
      </c>
      <c r="U868">
        <v>5</v>
      </c>
      <c r="V868">
        <v>-139</v>
      </c>
      <c r="W868">
        <v>-0.37</v>
      </c>
      <c r="X868">
        <v>4000</v>
      </c>
      <c r="Y868">
        <v>5.5</v>
      </c>
      <c r="Z868">
        <v>1000</v>
      </c>
      <c r="AA868">
        <v>0.23400000000000001</v>
      </c>
      <c r="AI868">
        <v>1000</v>
      </c>
      <c r="AJ868">
        <v>3</v>
      </c>
      <c r="AK868">
        <v>-0.7</v>
      </c>
      <c r="AQ868">
        <v>1.984</v>
      </c>
      <c r="AR868">
        <v>122.2</v>
      </c>
      <c r="AU868">
        <v>10</v>
      </c>
      <c r="AV868">
        <v>1</v>
      </c>
      <c r="AW868">
        <v>20</v>
      </c>
      <c r="AX868">
        <v>1</v>
      </c>
      <c r="AY868">
        <v>30</v>
      </c>
      <c r="AZ868">
        <v>1</v>
      </c>
      <c r="BA868">
        <v>40</v>
      </c>
      <c r="BB868">
        <v>0.99</v>
      </c>
      <c r="BC868">
        <v>50</v>
      </c>
      <c r="BD868">
        <v>0.99</v>
      </c>
      <c r="BE868">
        <v>60</v>
      </c>
      <c r="BF868">
        <v>0.97</v>
      </c>
      <c r="BG868">
        <v>70</v>
      </c>
      <c r="BH868">
        <v>0.92</v>
      </c>
      <c r="BI868">
        <v>80</v>
      </c>
      <c r="BJ868">
        <v>0.76</v>
      </c>
      <c r="BK868">
        <v>90</v>
      </c>
      <c r="BL868">
        <v>0</v>
      </c>
    </row>
    <row r="869" spans="1:64" ht="15" customHeight="1">
      <c r="A869" s="6" t="s">
        <v>1466</v>
      </c>
      <c r="B869" t="s">
        <v>71</v>
      </c>
      <c r="C869" t="s">
        <v>1588</v>
      </c>
      <c r="D869" t="s">
        <v>1587</v>
      </c>
      <c r="E869" t="s">
        <v>1402</v>
      </c>
      <c r="F869">
        <v>2018</v>
      </c>
      <c r="H869">
        <v>380</v>
      </c>
      <c r="J869">
        <v>0</v>
      </c>
      <c r="L869" t="s">
        <v>15</v>
      </c>
      <c r="M869">
        <v>72</v>
      </c>
      <c r="N869">
        <v>2</v>
      </c>
      <c r="O869">
        <v>1000</v>
      </c>
      <c r="P869">
        <v>25</v>
      </c>
      <c r="Q869">
        <v>40</v>
      </c>
      <c r="R869">
        <v>9.5</v>
      </c>
      <c r="S869">
        <v>47.8</v>
      </c>
      <c r="T869">
        <v>10.01</v>
      </c>
      <c r="U869">
        <v>5</v>
      </c>
      <c r="V869">
        <v>-139</v>
      </c>
      <c r="W869">
        <v>-0.37</v>
      </c>
      <c r="X869">
        <v>4000</v>
      </c>
      <c r="Y869">
        <v>5.5</v>
      </c>
      <c r="Z869">
        <v>1000</v>
      </c>
      <c r="AA869">
        <v>0.23400000000000001</v>
      </c>
      <c r="AI869">
        <v>1500</v>
      </c>
      <c r="AJ869">
        <v>3</v>
      </c>
      <c r="AK869">
        <v>-0.7</v>
      </c>
      <c r="AQ869">
        <v>1.984</v>
      </c>
      <c r="AR869">
        <v>122.2</v>
      </c>
      <c r="AU869">
        <v>10</v>
      </c>
      <c r="AV869">
        <v>1</v>
      </c>
      <c r="AW869">
        <v>20</v>
      </c>
      <c r="AX869">
        <v>1</v>
      </c>
      <c r="AY869">
        <v>30</v>
      </c>
      <c r="AZ869">
        <v>1</v>
      </c>
      <c r="BA869">
        <v>40</v>
      </c>
      <c r="BB869">
        <v>0.99</v>
      </c>
      <c r="BC869">
        <v>50</v>
      </c>
      <c r="BD869">
        <v>0.99</v>
      </c>
      <c r="BE869">
        <v>60</v>
      </c>
      <c r="BF869">
        <v>0.97</v>
      </c>
      <c r="BG869">
        <v>70</v>
      </c>
      <c r="BH869">
        <v>0.92</v>
      </c>
      <c r="BI869">
        <v>80</v>
      </c>
      <c r="BJ869">
        <v>0.76</v>
      </c>
      <c r="BK869">
        <v>90</v>
      </c>
      <c r="BL869">
        <v>0</v>
      </c>
    </row>
    <row r="870" spans="1:64" ht="15" customHeight="1">
      <c r="A870" s="6" t="s">
        <v>1403</v>
      </c>
      <c r="B870" t="s">
        <v>71</v>
      </c>
      <c r="C870" t="s">
        <v>1369</v>
      </c>
      <c r="D870" t="s">
        <v>1438</v>
      </c>
      <c r="E870" t="s">
        <v>1368</v>
      </c>
      <c r="F870">
        <v>2016</v>
      </c>
      <c r="H870">
        <v>235</v>
      </c>
      <c r="J870">
        <v>0</v>
      </c>
      <c r="L870" t="s">
        <v>15</v>
      </c>
      <c r="M870">
        <v>48</v>
      </c>
      <c r="N870">
        <v>1</v>
      </c>
      <c r="O870">
        <v>1000</v>
      </c>
      <c r="P870">
        <v>25</v>
      </c>
      <c r="Q870">
        <v>25.7</v>
      </c>
      <c r="R870">
        <v>9.14</v>
      </c>
      <c r="S870">
        <v>31.8</v>
      </c>
      <c r="T870">
        <v>9.68</v>
      </c>
      <c r="U870">
        <v>4.84</v>
      </c>
      <c r="V870">
        <v>-92</v>
      </c>
      <c r="W870">
        <v>-0.39</v>
      </c>
      <c r="X870">
        <v>1000</v>
      </c>
      <c r="Y870">
        <v>5.5</v>
      </c>
      <c r="Z870">
        <v>240</v>
      </c>
      <c r="AA870">
        <v>0.25600000000000001</v>
      </c>
      <c r="AI870">
        <v>1000</v>
      </c>
      <c r="AJ870">
        <v>3</v>
      </c>
      <c r="AK870">
        <v>-0.7</v>
      </c>
      <c r="AQ870">
        <v>1.3029999999999999</v>
      </c>
      <c r="AR870">
        <v>244.3</v>
      </c>
      <c r="AU870">
        <v>10</v>
      </c>
      <c r="AV870">
        <v>1</v>
      </c>
      <c r="AW870">
        <v>20</v>
      </c>
      <c r="AX870">
        <v>1</v>
      </c>
      <c r="AY870">
        <v>30</v>
      </c>
      <c r="AZ870">
        <v>1</v>
      </c>
      <c r="BA870">
        <v>40</v>
      </c>
      <c r="BB870">
        <v>0.99</v>
      </c>
      <c r="BC870">
        <v>50</v>
      </c>
      <c r="BD870">
        <v>0.99</v>
      </c>
      <c r="BE870">
        <v>60</v>
      </c>
      <c r="BF870">
        <v>0.97</v>
      </c>
      <c r="BG870">
        <v>70</v>
      </c>
      <c r="BH870">
        <v>0.92</v>
      </c>
      <c r="BI870">
        <v>80</v>
      </c>
      <c r="BJ870">
        <v>0.76</v>
      </c>
      <c r="BK870">
        <v>90</v>
      </c>
      <c r="BL870">
        <v>0</v>
      </c>
    </row>
    <row r="871" spans="1:64" ht="15" customHeight="1">
      <c r="A871" s="6" t="s">
        <v>1403</v>
      </c>
      <c r="B871" t="s">
        <v>71</v>
      </c>
      <c r="C871" t="s">
        <v>1391</v>
      </c>
      <c r="D871" t="s">
        <v>1439</v>
      </c>
      <c r="E871" t="s">
        <v>1368</v>
      </c>
      <c r="F871">
        <v>2016</v>
      </c>
      <c r="H871">
        <v>240</v>
      </c>
      <c r="J871">
        <v>0</v>
      </c>
      <c r="L871" t="s">
        <v>15</v>
      </c>
      <c r="M871">
        <v>48</v>
      </c>
      <c r="N871">
        <v>1</v>
      </c>
      <c r="O871">
        <v>1000</v>
      </c>
      <c r="P871">
        <v>25</v>
      </c>
      <c r="Q871">
        <v>25.9</v>
      </c>
      <c r="R871">
        <v>9.27</v>
      </c>
      <c r="S871">
        <v>32</v>
      </c>
      <c r="T871">
        <v>9.76</v>
      </c>
      <c r="U871">
        <v>4.88</v>
      </c>
      <c r="V871">
        <v>-93</v>
      </c>
      <c r="W871">
        <v>-0.39</v>
      </c>
      <c r="X871">
        <v>1000</v>
      </c>
      <c r="Y871">
        <v>5.5</v>
      </c>
      <c r="Z871">
        <v>250</v>
      </c>
      <c r="AA871">
        <v>0.248</v>
      </c>
      <c r="AI871">
        <v>1000</v>
      </c>
      <c r="AJ871">
        <v>3</v>
      </c>
      <c r="AK871">
        <v>-0.7</v>
      </c>
      <c r="AQ871">
        <v>1.3029999999999999</v>
      </c>
      <c r="AR871">
        <v>244.3</v>
      </c>
      <c r="AU871">
        <v>10</v>
      </c>
      <c r="AV871">
        <v>1</v>
      </c>
      <c r="AW871">
        <v>20</v>
      </c>
      <c r="AX871">
        <v>1</v>
      </c>
      <c r="AY871">
        <v>30</v>
      </c>
      <c r="AZ871">
        <v>1</v>
      </c>
      <c r="BA871">
        <v>40</v>
      </c>
      <c r="BB871">
        <v>0.99</v>
      </c>
      <c r="BC871">
        <v>50</v>
      </c>
      <c r="BD871">
        <v>0.99</v>
      </c>
      <c r="BE871">
        <v>60</v>
      </c>
      <c r="BF871">
        <v>0.97</v>
      </c>
      <c r="BG871">
        <v>70</v>
      </c>
      <c r="BH871">
        <v>0.92</v>
      </c>
      <c r="BI871">
        <v>80</v>
      </c>
      <c r="BJ871">
        <v>0.76</v>
      </c>
      <c r="BK871">
        <v>90</v>
      </c>
      <c r="BL871">
        <v>0</v>
      </c>
    </row>
    <row r="872" spans="1:64" ht="15" customHeight="1">
      <c r="A872" s="6" t="s">
        <v>1403</v>
      </c>
      <c r="B872" t="s">
        <v>71</v>
      </c>
      <c r="C872" t="s">
        <v>1440</v>
      </c>
      <c r="D872" t="s">
        <v>1441</v>
      </c>
      <c r="E872" t="s">
        <v>1368</v>
      </c>
      <c r="F872">
        <v>2017</v>
      </c>
      <c r="H872">
        <v>245</v>
      </c>
      <c r="I872">
        <v>0</v>
      </c>
      <c r="J872">
        <v>2</v>
      </c>
      <c r="L872" t="s">
        <v>1341</v>
      </c>
      <c r="M872">
        <v>48</v>
      </c>
      <c r="N872">
        <v>1</v>
      </c>
      <c r="O872">
        <v>1000</v>
      </c>
      <c r="P872">
        <v>25</v>
      </c>
      <c r="Q872">
        <v>26.1</v>
      </c>
      <c r="R872">
        <v>9.39</v>
      </c>
      <c r="S872">
        <v>32.200000000000003</v>
      </c>
      <c r="T872">
        <v>9.84</v>
      </c>
      <c r="U872">
        <v>4.92</v>
      </c>
      <c r="V872">
        <v>-93</v>
      </c>
      <c r="W872">
        <v>-0.39</v>
      </c>
      <c r="X872">
        <v>1200</v>
      </c>
      <c r="Y872">
        <v>5.5</v>
      </c>
      <c r="Z872">
        <v>300</v>
      </c>
      <c r="AA872">
        <v>0.23599999999999999</v>
      </c>
      <c r="AB872">
        <v>0.95799999999999996</v>
      </c>
      <c r="AC872">
        <v>-5.9999999999999995E-4</v>
      </c>
      <c r="AD872">
        <v>0.6</v>
      </c>
      <c r="AE872">
        <v>0.9</v>
      </c>
      <c r="AG872">
        <v>0.1</v>
      </c>
      <c r="AH872">
        <v>-2</v>
      </c>
      <c r="AI872">
        <v>1000</v>
      </c>
      <c r="AJ872">
        <v>3</v>
      </c>
      <c r="AK872">
        <v>-0.7</v>
      </c>
      <c r="AL872">
        <v>11.507999999999999</v>
      </c>
      <c r="AM872">
        <v>1324</v>
      </c>
      <c r="AN872">
        <v>984</v>
      </c>
      <c r="AO872">
        <v>40</v>
      </c>
      <c r="AP872">
        <v>15.5</v>
      </c>
      <c r="AQ872">
        <v>1.302816</v>
      </c>
      <c r="AR872">
        <v>244.3</v>
      </c>
      <c r="AS872">
        <v>1.1726400000000001</v>
      </c>
      <c r="AU872">
        <v>10</v>
      </c>
      <c r="AV872">
        <v>1</v>
      </c>
      <c r="AW872">
        <v>20</v>
      </c>
      <c r="AX872">
        <v>1</v>
      </c>
      <c r="AY872">
        <v>30</v>
      </c>
      <c r="AZ872">
        <v>1</v>
      </c>
      <c r="BA872">
        <v>40</v>
      </c>
      <c r="BB872">
        <v>0.99</v>
      </c>
      <c r="BC872">
        <v>50</v>
      </c>
      <c r="BD872">
        <v>0.99</v>
      </c>
      <c r="BE872">
        <v>60</v>
      </c>
      <c r="BF872">
        <v>0.97</v>
      </c>
      <c r="BG872">
        <v>70</v>
      </c>
      <c r="BH872">
        <v>0.92</v>
      </c>
      <c r="BI872">
        <v>80</v>
      </c>
      <c r="BJ872">
        <v>0.76</v>
      </c>
      <c r="BK872">
        <v>90</v>
      </c>
      <c r="BL872">
        <v>0</v>
      </c>
    </row>
    <row r="873" spans="1:64" ht="15" customHeight="1">
      <c r="A873" s="6" t="s">
        <v>1466</v>
      </c>
      <c r="B873" t="s">
        <v>71</v>
      </c>
      <c r="C873" t="s">
        <v>1392</v>
      </c>
      <c r="D873" t="s">
        <v>1589</v>
      </c>
      <c r="E873" t="s">
        <v>1402</v>
      </c>
      <c r="F873">
        <v>2016</v>
      </c>
      <c r="H873">
        <v>270</v>
      </c>
      <c r="J873">
        <v>0</v>
      </c>
      <c r="L873" t="s">
        <v>66</v>
      </c>
      <c r="M873">
        <v>60</v>
      </c>
      <c r="N873">
        <v>1</v>
      </c>
      <c r="O873">
        <v>1000</v>
      </c>
      <c r="P873">
        <v>25</v>
      </c>
      <c r="Q873">
        <v>30.8</v>
      </c>
      <c r="R873">
        <v>8.75</v>
      </c>
      <c r="S873">
        <v>37.9</v>
      </c>
      <c r="T873">
        <v>9.32</v>
      </c>
      <c r="U873">
        <v>4.66</v>
      </c>
      <c r="V873">
        <v>-117</v>
      </c>
      <c r="W873">
        <v>-0.4</v>
      </c>
      <c r="X873">
        <v>1000</v>
      </c>
      <c r="Y873">
        <v>5.5</v>
      </c>
      <c r="Z873">
        <v>250</v>
      </c>
      <c r="AA873">
        <v>0.29699999999999999</v>
      </c>
      <c r="AI873">
        <v>1500</v>
      </c>
      <c r="AJ873">
        <v>3</v>
      </c>
      <c r="AK873">
        <v>-0.7</v>
      </c>
      <c r="AQ873">
        <v>1.637</v>
      </c>
      <c r="AR873">
        <v>243.4</v>
      </c>
      <c r="AU873">
        <v>10</v>
      </c>
      <c r="AV873">
        <v>1</v>
      </c>
      <c r="AW873">
        <v>20</v>
      </c>
      <c r="AX873">
        <v>1</v>
      </c>
      <c r="AY873">
        <v>30</v>
      </c>
      <c r="AZ873">
        <v>1</v>
      </c>
      <c r="BA873">
        <v>40</v>
      </c>
      <c r="BB873">
        <v>0.99</v>
      </c>
      <c r="BC873">
        <v>50</v>
      </c>
      <c r="BD873">
        <v>0.99</v>
      </c>
      <c r="BE873">
        <v>60</v>
      </c>
      <c r="BF873">
        <v>0.97</v>
      </c>
      <c r="BG873">
        <v>70</v>
      </c>
      <c r="BH873">
        <v>0.92</v>
      </c>
      <c r="BI873">
        <v>80</v>
      </c>
      <c r="BJ873">
        <v>0.76</v>
      </c>
      <c r="BK873">
        <v>90</v>
      </c>
      <c r="BL873">
        <v>0</v>
      </c>
    </row>
    <row r="874" spans="1:64" ht="15" customHeight="1">
      <c r="A874" s="6" t="s">
        <v>1466</v>
      </c>
      <c r="B874" t="s">
        <v>71</v>
      </c>
      <c r="C874" t="s">
        <v>1371</v>
      </c>
      <c r="D874" t="s">
        <v>1590</v>
      </c>
      <c r="E874" t="s">
        <v>1402</v>
      </c>
      <c r="F874">
        <v>2016</v>
      </c>
      <c r="H874">
        <v>270</v>
      </c>
      <c r="I874">
        <v>0</v>
      </c>
      <c r="J874">
        <v>1.9</v>
      </c>
      <c r="L874" t="s">
        <v>1370</v>
      </c>
      <c r="M874">
        <v>60</v>
      </c>
      <c r="N874">
        <v>1</v>
      </c>
      <c r="O874">
        <v>1000</v>
      </c>
      <c r="P874">
        <v>25</v>
      </c>
      <c r="Q874">
        <v>30.8</v>
      </c>
      <c r="R874">
        <v>8.75</v>
      </c>
      <c r="S874">
        <v>37.9</v>
      </c>
      <c r="T874">
        <v>9.32</v>
      </c>
      <c r="U874">
        <v>4.66</v>
      </c>
      <c r="V874">
        <v>-117</v>
      </c>
      <c r="W874">
        <v>-0.4</v>
      </c>
      <c r="X874">
        <v>1000</v>
      </c>
      <c r="Y874">
        <v>5.5</v>
      </c>
      <c r="Z874">
        <v>250</v>
      </c>
      <c r="AA874">
        <v>0.29699999999999999</v>
      </c>
      <c r="AB874">
        <v>0.96699999999999997</v>
      </c>
      <c r="AC874">
        <v>-2.9999999999999997E-4</v>
      </c>
      <c r="AD874">
        <v>0.2</v>
      </c>
      <c r="AE874">
        <v>0.4</v>
      </c>
      <c r="AG874">
        <v>-1.1000000000000001</v>
      </c>
      <c r="AH874">
        <v>-3</v>
      </c>
      <c r="AI874">
        <v>1000</v>
      </c>
      <c r="AJ874">
        <v>3</v>
      </c>
      <c r="AK874">
        <v>-0.7</v>
      </c>
      <c r="AL874">
        <v>10.94</v>
      </c>
      <c r="AM874">
        <v>1650</v>
      </c>
      <c r="AN874">
        <v>992</v>
      </c>
      <c r="AO874">
        <v>40</v>
      </c>
      <c r="AP874">
        <v>18.2</v>
      </c>
      <c r="AQ874">
        <v>1.6367999999999998</v>
      </c>
      <c r="AR874">
        <v>243.4</v>
      </c>
      <c r="AS874">
        <v>1.4604000000000001</v>
      </c>
      <c r="AU874">
        <v>10</v>
      </c>
      <c r="AV874">
        <v>1</v>
      </c>
      <c r="AW874">
        <v>20</v>
      </c>
      <c r="AX874">
        <v>1</v>
      </c>
      <c r="AY874">
        <v>30</v>
      </c>
      <c r="AZ874">
        <v>1</v>
      </c>
      <c r="BA874">
        <v>40</v>
      </c>
      <c r="BB874">
        <v>0.99</v>
      </c>
      <c r="BC874">
        <v>50</v>
      </c>
      <c r="BD874">
        <v>0.99</v>
      </c>
      <c r="BE874">
        <v>60</v>
      </c>
      <c r="BF874">
        <v>0.97</v>
      </c>
      <c r="BG874">
        <v>70</v>
      </c>
      <c r="BH874">
        <v>0.92</v>
      </c>
      <c r="BI874">
        <v>80</v>
      </c>
      <c r="BJ874">
        <v>0.76</v>
      </c>
      <c r="BK874">
        <v>90</v>
      </c>
      <c r="BL874">
        <v>0</v>
      </c>
    </row>
    <row r="875" spans="1:64" ht="15" customHeight="1">
      <c r="A875" s="6" t="s">
        <v>1466</v>
      </c>
      <c r="B875" t="s">
        <v>71</v>
      </c>
      <c r="C875" t="s">
        <v>1393</v>
      </c>
      <c r="D875" t="s">
        <v>1591</v>
      </c>
      <c r="E875" t="s">
        <v>1402</v>
      </c>
      <c r="F875">
        <v>2016</v>
      </c>
      <c r="H875">
        <v>270</v>
      </c>
      <c r="J875">
        <v>0</v>
      </c>
      <c r="L875" t="s">
        <v>66</v>
      </c>
      <c r="M875">
        <v>60</v>
      </c>
      <c r="N875">
        <v>1</v>
      </c>
      <c r="O875">
        <v>1000</v>
      </c>
      <c r="P875">
        <v>25</v>
      </c>
      <c r="Q875">
        <v>30.8</v>
      </c>
      <c r="R875">
        <v>8.75</v>
      </c>
      <c r="S875">
        <v>37.9</v>
      </c>
      <c r="T875">
        <v>9.32</v>
      </c>
      <c r="U875">
        <v>4.66</v>
      </c>
      <c r="V875">
        <v>-117</v>
      </c>
      <c r="W875">
        <v>-0.4</v>
      </c>
      <c r="X875">
        <v>1000</v>
      </c>
      <c r="Y875">
        <v>5.5</v>
      </c>
      <c r="Z875">
        <v>250</v>
      </c>
      <c r="AA875">
        <v>0.29699999999999999</v>
      </c>
      <c r="AI875">
        <v>1500</v>
      </c>
      <c r="AJ875">
        <v>3</v>
      </c>
      <c r="AK875">
        <v>-0.7</v>
      </c>
      <c r="AQ875">
        <v>1.645</v>
      </c>
      <c r="AR875">
        <v>243.4</v>
      </c>
      <c r="AU875">
        <v>10</v>
      </c>
      <c r="AV875">
        <v>1</v>
      </c>
      <c r="AW875">
        <v>20</v>
      </c>
      <c r="AX875">
        <v>1</v>
      </c>
      <c r="AY875">
        <v>30</v>
      </c>
      <c r="AZ875">
        <v>1</v>
      </c>
      <c r="BA875">
        <v>40</v>
      </c>
      <c r="BB875">
        <v>0.99</v>
      </c>
      <c r="BC875">
        <v>50</v>
      </c>
      <c r="BD875">
        <v>0.99</v>
      </c>
      <c r="BE875">
        <v>60</v>
      </c>
      <c r="BF875">
        <v>0.97</v>
      </c>
      <c r="BG875">
        <v>70</v>
      </c>
      <c r="BH875">
        <v>0.92</v>
      </c>
      <c r="BI875">
        <v>80</v>
      </c>
      <c r="BJ875">
        <v>0.76</v>
      </c>
      <c r="BK875">
        <v>90</v>
      </c>
      <c r="BL875">
        <v>0</v>
      </c>
    </row>
    <row r="876" spans="1:64" ht="15" customHeight="1">
      <c r="A876" s="6" t="s">
        <v>1466</v>
      </c>
      <c r="B876" t="s">
        <v>71</v>
      </c>
      <c r="C876" t="s">
        <v>1442</v>
      </c>
      <c r="D876" t="s">
        <v>1592</v>
      </c>
      <c r="E876" t="s">
        <v>1402</v>
      </c>
      <c r="F876">
        <v>2016</v>
      </c>
      <c r="H876">
        <v>270</v>
      </c>
      <c r="J876">
        <v>0</v>
      </c>
      <c r="L876" t="s">
        <v>66</v>
      </c>
      <c r="M876">
        <v>60</v>
      </c>
      <c r="N876">
        <v>1</v>
      </c>
      <c r="O876">
        <v>1000</v>
      </c>
      <c r="P876">
        <v>25</v>
      </c>
      <c r="Q876">
        <v>30.8</v>
      </c>
      <c r="R876">
        <v>8.75</v>
      </c>
      <c r="S876">
        <v>37.9</v>
      </c>
      <c r="T876">
        <v>9.32</v>
      </c>
      <c r="U876">
        <v>4.66</v>
      </c>
      <c r="V876">
        <v>-117</v>
      </c>
      <c r="W876">
        <v>-0.4</v>
      </c>
      <c r="X876">
        <v>1000</v>
      </c>
      <c r="Y876">
        <v>5.5</v>
      </c>
      <c r="Z876">
        <v>250</v>
      </c>
      <c r="AA876">
        <v>0.29699999999999999</v>
      </c>
      <c r="AI876">
        <v>1000</v>
      </c>
      <c r="AJ876">
        <v>3</v>
      </c>
      <c r="AK876">
        <v>-0.7</v>
      </c>
      <c r="AQ876">
        <v>1.645</v>
      </c>
      <c r="AR876">
        <v>243.4</v>
      </c>
      <c r="AU876">
        <v>10</v>
      </c>
      <c r="AV876">
        <v>1</v>
      </c>
      <c r="AW876">
        <v>20</v>
      </c>
      <c r="AX876">
        <v>1</v>
      </c>
      <c r="AY876">
        <v>30</v>
      </c>
      <c r="AZ876">
        <v>1</v>
      </c>
      <c r="BA876">
        <v>40</v>
      </c>
      <c r="BB876">
        <v>0.99</v>
      </c>
      <c r="BC876">
        <v>50</v>
      </c>
      <c r="BD876">
        <v>0.99</v>
      </c>
      <c r="BE876">
        <v>60</v>
      </c>
      <c r="BF876">
        <v>0.97</v>
      </c>
      <c r="BG876">
        <v>70</v>
      </c>
      <c r="BH876">
        <v>0.92</v>
      </c>
      <c r="BI876">
        <v>80</v>
      </c>
      <c r="BJ876">
        <v>0.76</v>
      </c>
      <c r="BK876">
        <v>90</v>
      </c>
      <c r="BL876">
        <v>0</v>
      </c>
    </row>
    <row r="877" spans="1:64" ht="15" customHeight="1">
      <c r="A877" s="6" t="s">
        <v>1466</v>
      </c>
      <c r="B877" t="s">
        <v>71</v>
      </c>
      <c r="C877" t="s">
        <v>1367</v>
      </c>
      <c r="D877" t="s">
        <v>1593</v>
      </c>
      <c r="E877" t="s">
        <v>1402</v>
      </c>
      <c r="F877">
        <v>2016</v>
      </c>
      <c r="H877">
        <v>270</v>
      </c>
      <c r="J877">
        <v>0</v>
      </c>
      <c r="L877" t="s">
        <v>66</v>
      </c>
      <c r="M877">
        <v>60</v>
      </c>
      <c r="N877">
        <v>1</v>
      </c>
      <c r="O877">
        <v>1000</v>
      </c>
      <c r="P877">
        <v>25</v>
      </c>
      <c r="Q877">
        <v>30.8</v>
      </c>
      <c r="R877">
        <v>8.75</v>
      </c>
      <c r="S877">
        <v>37.9</v>
      </c>
      <c r="T877">
        <v>9.32</v>
      </c>
      <c r="U877">
        <v>4.66</v>
      </c>
      <c r="V877">
        <v>-117</v>
      </c>
      <c r="W877">
        <v>-0.4</v>
      </c>
      <c r="X877">
        <v>1000</v>
      </c>
      <c r="Y877">
        <v>5.5</v>
      </c>
      <c r="Z877">
        <v>250</v>
      </c>
      <c r="AA877">
        <v>0.29699999999999999</v>
      </c>
      <c r="AI877">
        <v>1500</v>
      </c>
      <c r="AJ877">
        <v>3</v>
      </c>
      <c r="AK877">
        <v>-0.7</v>
      </c>
      <c r="AQ877">
        <v>1.645</v>
      </c>
      <c r="AR877">
        <v>243.4</v>
      </c>
      <c r="AU877">
        <v>10</v>
      </c>
      <c r="AV877">
        <v>1</v>
      </c>
      <c r="AW877">
        <v>20</v>
      </c>
      <c r="AX877">
        <v>1</v>
      </c>
      <c r="AY877">
        <v>30</v>
      </c>
      <c r="AZ877">
        <v>1</v>
      </c>
      <c r="BA877">
        <v>40</v>
      </c>
      <c r="BB877">
        <v>0.99</v>
      </c>
      <c r="BC877">
        <v>50</v>
      </c>
      <c r="BD877">
        <v>0.99</v>
      </c>
      <c r="BE877">
        <v>60</v>
      </c>
      <c r="BF877">
        <v>0.97</v>
      </c>
      <c r="BG877">
        <v>70</v>
      </c>
      <c r="BH877">
        <v>0.92</v>
      </c>
      <c r="BI877">
        <v>80</v>
      </c>
      <c r="BJ877">
        <v>0.76</v>
      </c>
      <c r="BK877">
        <v>90</v>
      </c>
      <c r="BL877">
        <v>0</v>
      </c>
    </row>
    <row r="878" spans="1:64" ht="15" customHeight="1">
      <c r="A878" s="6" t="s">
        <v>1466</v>
      </c>
      <c r="B878" t="s">
        <v>71</v>
      </c>
      <c r="C878" t="s">
        <v>1394</v>
      </c>
      <c r="D878" t="s">
        <v>1594</v>
      </c>
      <c r="E878" t="s">
        <v>1402</v>
      </c>
      <c r="F878">
        <v>2016</v>
      </c>
      <c r="H878">
        <v>275</v>
      </c>
      <c r="J878">
        <v>0</v>
      </c>
      <c r="L878" t="s">
        <v>66</v>
      </c>
      <c r="M878">
        <v>60</v>
      </c>
      <c r="N878">
        <v>1</v>
      </c>
      <c r="O878">
        <v>1000</v>
      </c>
      <c r="P878">
        <v>25</v>
      </c>
      <c r="Q878">
        <v>31</v>
      </c>
      <c r="R878">
        <v>8.8800000000000008</v>
      </c>
      <c r="S878">
        <v>38</v>
      </c>
      <c r="T878">
        <v>9.4499999999999993</v>
      </c>
      <c r="U878">
        <v>4.72</v>
      </c>
      <c r="V878">
        <v>-118</v>
      </c>
      <c r="W878">
        <v>-0.4</v>
      </c>
      <c r="X878">
        <v>1000</v>
      </c>
      <c r="Y878">
        <v>5.5</v>
      </c>
      <c r="Z878">
        <v>250</v>
      </c>
      <c r="AA878">
        <v>0.28699999999999998</v>
      </c>
      <c r="AI878">
        <v>1500</v>
      </c>
      <c r="AJ878">
        <v>3</v>
      </c>
      <c r="AK878">
        <v>-0.7</v>
      </c>
      <c r="AQ878">
        <v>1.637</v>
      </c>
      <c r="AR878">
        <v>243.4</v>
      </c>
      <c r="AU878">
        <v>10</v>
      </c>
      <c r="AV878">
        <v>1</v>
      </c>
      <c r="AW878">
        <v>20</v>
      </c>
      <c r="AX878">
        <v>1</v>
      </c>
      <c r="AY878">
        <v>30</v>
      </c>
      <c r="AZ878">
        <v>1</v>
      </c>
      <c r="BA878">
        <v>40</v>
      </c>
      <c r="BB878">
        <v>0.99</v>
      </c>
      <c r="BC878">
        <v>50</v>
      </c>
      <c r="BD878">
        <v>0.99</v>
      </c>
      <c r="BE878">
        <v>60</v>
      </c>
      <c r="BF878">
        <v>0.97</v>
      </c>
      <c r="BG878">
        <v>70</v>
      </c>
      <c r="BH878">
        <v>0.92</v>
      </c>
      <c r="BI878">
        <v>80</v>
      </c>
      <c r="BJ878">
        <v>0.76</v>
      </c>
      <c r="BK878">
        <v>90</v>
      </c>
      <c r="BL878">
        <v>0</v>
      </c>
    </row>
    <row r="879" spans="1:64" ht="15" customHeight="1">
      <c r="A879" s="6" t="s">
        <v>1466</v>
      </c>
      <c r="B879" t="s">
        <v>71</v>
      </c>
      <c r="C879" t="s">
        <v>1372</v>
      </c>
      <c r="D879" t="s">
        <v>1595</v>
      </c>
      <c r="E879" t="s">
        <v>1402</v>
      </c>
      <c r="F879">
        <v>2016</v>
      </c>
      <c r="H879">
        <v>275</v>
      </c>
      <c r="I879">
        <v>0</v>
      </c>
      <c r="J879">
        <v>1.8</v>
      </c>
      <c r="L879" t="s">
        <v>1370</v>
      </c>
      <c r="M879">
        <v>60</v>
      </c>
      <c r="N879">
        <v>1</v>
      </c>
      <c r="O879">
        <v>1000</v>
      </c>
      <c r="P879">
        <v>25</v>
      </c>
      <c r="Q879">
        <v>31</v>
      </c>
      <c r="R879">
        <v>8.8800000000000008</v>
      </c>
      <c r="S879">
        <v>38</v>
      </c>
      <c r="T879">
        <v>9.4499999999999993</v>
      </c>
      <c r="U879">
        <v>4.72</v>
      </c>
      <c r="V879">
        <v>-118</v>
      </c>
      <c r="W879">
        <v>-0.4</v>
      </c>
      <c r="X879">
        <v>1000</v>
      </c>
      <c r="Y879">
        <v>5.5</v>
      </c>
      <c r="Z879">
        <v>250</v>
      </c>
      <c r="AA879">
        <v>0.28699999999999998</v>
      </c>
      <c r="AB879">
        <v>0.95099999999999996</v>
      </c>
      <c r="AC879">
        <v>-2.9999999999999997E-4</v>
      </c>
      <c r="AD879">
        <v>0.2</v>
      </c>
      <c r="AE879">
        <v>0.4</v>
      </c>
      <c r="AG879">
        <v>-1.1000000000000001</v>
      </c>
      <c r="AH879">
        <v>-3</v>
      </c>
      <c r="AI879">
        <v>1000</v>
      </c>
      <c r="AJ879">
        <v>3</v>
      </c>
      <c r="AK879">
        <v>-0.7</v>
      </c>
      <c r="AL879">
        <v>10.94</v>
      </c>
      <c r="AM879">
        <v>1650</v>
      </c>
      <c r="AN879">
        <v>992</v>
      </c>
      <c r="AO879">
        <v>40</v>
      </c>
      <c r="AP879">
        <v>18.2</v>
      </c>
      <c r="AQ879">
        <v>1.6367999999999998</v>
      </c>
      <c r="AR879">
        <v>243.4</v>
      </c>
      <c r="AS879">
        <v>1.4604000000000001</v>
      </c>
      <c r="AU879">
        <v>10</v>
      </c>
      <c r="AV879">
        <v>1</v>
      </c>
      <c r="AW879">
        <v>20</v>
      </c>
      <c r="AX879">
        <v>1</v>
      </c>
      <c r="AY879">
        <v>30</v>
      </c>
      <c r="AZ879">
        <v>1</v>
      </c>
      <c r="BA879">
        <v>40</v>
      </c>
      <c r="BB879">
        <v>0.99</v>
      </c>
      <c r="BC879">
        <v>50</v>
      </c>
      <c r="BD879">
        <v>0.99</v>
      </c>
      <c r="BE879">
        <v>60</v>
      </c>
      <c r="BF879">
        <v>0.97</v>
      </c>
      <c r="BG879">
        <v>70</v>
      </c>
      <c r="BH879">
        <v>0.92</v>
      </c>
      <c r="BI879">
        <v>80</v>
      </c>
      <c r="BJ879">
        <v>0.76</v>
      </c>
      <c r="BK879">
        <v>90</v>
      </c>
      <c r="BL879">
        <v>0</v>
      </c>
    </row>
    <row r="880" spans="1:64" ht="15" customHeight="1">
      <c r="A880" s="6" t="s">
        <v>1466</v>
      </c>
      <c r="B880" t="s">
        <v>71</v>
      </c>
      <c r="C880" t="s">
        <v>1395</v>
      </c>
      <c r="D880" t="s">
        <v>1596</v>
      </c>
      <c r="E880" t="s">
        <v>1402</v>
      </c>
      <c r="F880">
        <v>2016</v>
      </c>
      <c r="H880">
        <v>275</v>
      </c>
      <c r="I880">
        <v>0</v>
      </c>
      <c r="J880">
        <v>1.8</v>
      </c>
      <c r="L880" t="s">
        <v>1370</v>
      </c>
      <c r="M880">
        <v>60</v>
      </c>
      <c r="N880">
        <v>1</v>
      </c>
      <c r="O880">
        <v>1000</v>
      </c>
      <c r="P880">
        <v>25</v>
      </c>
      <c r="Q880">
        <v>31</v>
      </c>
      <c r="R880">
        <v>8.8800000000000008</v>
      </c>
      <c r="S880">
        <v>38</v>
      </c>
      <c r="T880">
        <v>9.4499999999999993</v>
      </c>
      <c r="U880">
        <v>4.72</v>
      </c>
      <c r="V880">
        <v>-117.8</v>
      </c>
      <c r="W880">
        <v>-0.4</v>
      </c>
      <c r="X880">
        <v>1000</v>
      </c>
      <c r="Y880">
        <v>5.5</v>
      </c>
      <c r="Z880">
        <v>250</v>
      </c>
      <c r="AA880">
        <v>0.28699999999999998</v>
      </c>
      <c r="AB880">
        <v>0.95199999999999996</v>
      </c>
      <c r="AC880">
        <v>-2.9999999999999997E-4</v>
      </c>
      <c r="AD880">
        <v>0.2</v>
      </c>
      <c r="AE880">
        <v>0.4</v>
      </c>
      <c r="AG880">
        <v>-1.1000000000000001</v>
      </c>
      <c r="AH880">
        <v>-3</v>
      </c>
      <c r="AI880">
        <v>1500</v>
      </c>
      <c r="AJ880">
        <v>3</v>
      </c>
      <c r="AK880">
        <v>-0.7</v>
      </c>
      <c r="AL880">
        <v>10.94</v>
      </c>
      <c r="AM880">
        <v>1658</v>
      </c>
      <c r="AN880">
        <v>992</v>
      </c>
      <c r="AO880">
        <v>35</v>
      </c>
      <c r="AP880">
        <v>21.7</v>
      </c>
      <c r="AQ880">
        <v>1.644736</v>
      </c>
      <c r="AR880">
        <v>243.4</v>
      </c>
      <c r="AS880">
        <v>1.4604000000000001</v>
      </c>
      <c r="AU880">
        <v>10</v>
      </c>
      <c r="AV880">
        <v>1</v>
      </c>
      <c r="AW880">
        <v>20</v>
      </c>
      <c r="AX880">
        <v>1</v>
      </c>
      <c r="AY880">
        <v>30</v>
      </c>
      <c r="AZ880">
        <v>1</v>
      </c>
      <c r="BA880">
        <v>40</v>
      </c>
      <c r="BB880">
        <v>0.99</v>
      </c>
      <c r="BC880">
        <v>50</v>
      </c>
      <c r="BD880">
        <v>0.99</v>
      </c>
      <c r="BE880">
        <v>60</v>
      </c>
      <c r="BF880">
        <v>0.97</v>
      </c>
      <c r="BG880">
        <v>70</v>
      </c>
      <c r="BH880">
        <v>0.92</v>
      </c>
      <c r="BI880">
        <v>80</v>
      </c>
      <c r="BJ880">
        <v>0.76</v>
      </c>
      <c r="BK880">
        <v>90</v>
      </c>
      <c r="BL880">
        <v>0</v>
      </c>
    </row>
    <row r="881" spans="1:64" ht="15" customHeight="1">
      <c r="A881" s="6" t="s">
        <v>1466</v>
      </c>
      <c r="B881" t="s">
        <v>71</v>
      </c>
      <c r="C881" t="s">
        <v>1443</v>
      </c>
      <c r="D881" t="s">
        <v>1597</v>
      </c>
      <c r="E881" t="s">
        <v>1402</v>
      </c>
      <c r="F881">
        <v>2016</v>
      </c>
      <c r="H881">
        <v>275</v>
      </c>
      <c r="J881">
        <v>0</v>
      </c>
      <c r="L881" t="s">
        <v>66</v>
      </c>
      <c r="M881">
        <v>60</v>
      </c>
      <c r="N881">
        <v>1</v>
      </c>
      <c r="O881">
        <v>1000</v>
      </c>
      <c r="P881">
        <v>25</v>
      </c>
      <c r="Q881">
        <v>31</v>
      </c>
      <c r="R881">
        <v>8.8800000000000008</v>
      </c>
      <c r="S881">
        <v>38</v>
      </c>
      <c r="T881">
        <v>9.4499999999999993</v>
      </c>
      <c r="U881">
        <v>4.72</v>
      </c>
      <c r="V881">
        <v>-117.8</v>
      </c>
      <c r="W881">
        <v>-0.4</v>
      </c>
      <c r="X881">
        <v>1000</v>
      </c>
      <c r="Y881">
        <v>5.5</v>
      </c>
      <c r="Z881">
        <v>250</v>
      </c>
      <c r="AA881">
        <v>0.28699999999999998</v>
      </c>
      <c r="AI881">
        <v>1500</v>
      </c>
      <c r="AJ881">
        <v>3</v>
      </c>
      <c r="AK881">
        <v>-0.7</v>
      </c>
      <c r="AQ881">
        <v>1.645</v>
      </c>
      <c r="AR881">
        <v>243.4</v>
      </c>
      <c r="AU881">
        <v>10</v>
      </c>
      <c r="AV881">
        <v>1</v>
      </c>
      <c r="AW881">
        <v>20</v>
      </c>
      <c r="AX881">
        <v>1</v>
      </c>
      <c r="AY881">
        <v>30</v>
      </c>
      <c r="AZ881">
        <v>1</v>
      </c>
      <c r="BA881">
        <v>40</v>
      </c>
      <c r="BB881">
        <v>0.99</v>
      </c>
      <c r="BC881">
        <v>50</v>
      </c>
      <c r="BD881">
        <v>0.99</v>
      </c>
      <c r="BE881">
        <v>60</v>
      </c>
      <c r="BF881">
        <v>0.97</v>
      </c>
      <c r="BG881">
        <v>70</v>
      </c>
      <c r="BH881">
        <v>0.92</v>
      </c>
      <c r="BI881">
        <v>80</v>
      </c>
      <c r="BJ881">
        <v>0.76</v>
      </c>
      <c r="BK881">
        <v>90</v>
      </c>
      <c r="BL881">
        <v>0</v>
      </c>
    </row>
    <row r="882" spans="1:64" ht="15" customHeight="1">
      <c r="A882" s="6" t="s">
        <v>1466</v>
      </c>
      <c r="B882" t="s">
        <v>71</v>
      </c>
      <c r="C882" t="s">
        <v>1373</v>
      </c>
      <c r="D882" t="s">
        <v>1598</v>
      </c>
      <c r="E882" t="s">
        <v>1402</v>
      </c>
      <c r="F882">
        <v>2016</v>
      </c>
      <c r="H882">
        <v>275</v>
      </c>
      <c r="I882">
        <v>0</v>
      </c>
      <c r="J882">
        <v>1.8</v>
      </c>
      <c r="L882" t="s">
        <v>1370</v>
      </c>
      <c r="M882">
        <v>60</v>
      </c>
      <c r="N882">
        <v>1</v>
      </c>
      <c r="O882">
        <v>1000</v>
      </c>
      <c r="P882">
        <v>25</v>
      </c>
      <c r="Q882">
        <v>31</v>
      </c>
      <c r="R882">
        <v>8.8800000000000008</v>
      </c>
      <c r="S882">
        <v>38</v>
      </c>
      <c r="T882">
        <v>9.4499999999999993</v>
      </c>
      <c r="U882">
        <v>4.72</v>
      </c>
      <c r="V882">
        <v>-117</v>
      </c>
      <c r="W882">
        <v>-0.4</v>
      </c>
      <c r="X882">
        <v>1000</v>
      </c>
      <c r="Y882">
        <v>5.5</v>
      </c>
      <c r="Z882">
        <v>250</v>
      </c>
      <c r="AA882">
        <v>0.28699999999999998</v>
      </c>
      <c r="AB882">
        <v>0.95199999999999996</v>
      </c>
      <c r="AC882">
        <v>-2.9999999999999997E-4</v>
      </c>
      <c r="AD882">
        <v>0.2</v>
      </c>
      <c r="AE882">
        <v>0.4</v>
      </c>
      <c r="AG882">
        <v>-1.1000000000000001</v>
      </c>
      <c r="AH882">
        <v>-3</v>
      </c>
      <c r="AI882">
        <v>1500</v>
      </c>
      <c r="AJ882">
        <v>3</v>
      </c>
      <c r="AK882">
        <v>-0.7</v>
      </c>
      <c r="AL882">
        <v>10.94</v>
      </c>
      <c r="AM882">
        <v>1658</v>
      </c>
      <c r="AN882">
        <v>992</v>
      </c>
      <c r="AO882">
        <v>6</v>
      </c>
      <c r="AP882">
        <v>23</v>
      </c>
      <c r="AQ882">
        <v>1.644736</v>
      </c>
      <c r="AR882">
        <v>243.4</v>
      </c>
      <c r="AS882">
        <v>1.4604000000000001</v>
      </c>
      <c r="AU882">
        <v>10</v>
      </c>
      <c r="AV882">
        <v>1</v>
      </c>
      <c r="AW882">
        <v>20</v>
      </c>
      <c r="AX882">
        <v>1</v>
      </c>
      <c r="AY882">
        <v>30</v>
      </c>
      <c r="AZ882">
        <v>1</v>
      </c>
      <c r="BA882">
        <v>40</v>
      </c>
      <c r="BB882">
        <v>0.99</v>
      </c>
      <c r="BC882">
        <v>50</v>
      </c>
      <c r="BD882">
        <v>0.99</v>
      </c>
      <c r="BE882">
        <v>60</v>
      </c>
      <c r="BF882">
        <v>0.97</v>
      </c>
      <c r="BG882">
        <v>70</v>
      </c>
      <c r="BH882">
        <v>0.92</v>
      </c>
      <c r="BI882">
        <v>80</v>
      </c>
      <c r="BJ882">
        <v>0.76</v>
      </c>
      <c r="BK882">
        <v>90</v>
      </c>
      <c r="BL882">
        <v>0</v>
      </c>
    </row>
    <row r="883" spans="1:64" ht="15" customHeight="1">
      <c r="A883" s="6" t="s">
        <v>1466</v>
      </c>
      <c r="B883" t="s">
        <v>71</v>
      </c>
      <c r="C883" t="s">
        <v>1444</v>
      </c>
      <c r="D883" t="s">
        <v>1599</v>
      </c>
      <c r="E883" t="s">
        <v>1402</v>
      </c>
      <c r="F883">
        <v>2017</v>
      </c>
      <c r="H883">
        <v>280</v>
      </c>
      <c r="J883">
        <v>0</v>
      </c>
      <c r="L883" t="s">
        <v>66</v>
      </c>
      <c r="M883">
        <v>60</v>
      </c>
      <c r="N883">
        <v>1</v>
      </c>
      <c r="O883">
        <v>1000</v>
      </c>
      <c r="P883">
        <v>25</v>
      </c>
      <c r="Q883">
        <v>31.3</v>
      </c>
      <c r="R883">
        <v>8.9499999999999993</v>
      </c>
      <c r="S883">
        <v>38.200000000000003</v>
      </c>
      <c r="T883">
        <v>9.52</v>
      </c>
      <c r="U883">
        <v>4.76</v>
      </c>
      <c r="V883">
        <v>-118</v>
      </c>
      <c r="W883">
        <v>-0.4</v>
      </c>
      <c r="X883">
        <v>1000</v>
      </c>
      <c r="Y883">
        <v>5.5</v>
      </c>
      <c r="Z883">
        <v>250</v>
      </c>
      <c r="AA883">
        <v>0.27900000000000003</v>
      </c>
      <c r="AI883">
        <v>1500</v>
      </c>
      <c r="AJ883">
        <v>3</v>
      </c>
      <c r="AK883">
        <v>-0.7</v>
      </c>
      <c r="AQ883">
        <v>1.637</v>
      </c>
      <c r="AR883">
        <v>243.4</v>
      </c>
      <c r="AU883">
        <v>10</v>
      </c>
      <c r="AV883">
        <v>1</v>
      </c>
      <c r="AW883">
        <v>20</v>
      </c>
      <c r="AX883">
        <v>1</v>
      </c>
      <c r="AY883">
        <v>30</v>
      </c>
      <c r="AZ883">
        <v>1</v>
      </c>
      <c r="BA883">
        <v>40</v>
      </c>
      <c r="BB883">
        <v>0.99</v>
      </c>
      <c r="BC883">
        <v>50</v>
      </c>
      <c r="BD883">
        <v>0.99</v>
      </c>
      <c r="BE883">
        <v>60</v>
      </c>
      <c r="BF883">
        <v>0.97</v>
      </c>
      <c r="BG883">
        <v>70</v>
      </c>
      <c r="BH883">
        <v>0.92</v>
      </c>
      <c r="BI883">
        <v>80</v>
      </c>
      <c r="BJ883">
        <v>0.76</v>
      </c>
      <c r="BK883">
        <v>90</v>
      </c>
      <c r="BL883">
        <v>0</v>
      </c>
    </row>
    <row r="884" spans="1:64" ht="15" customHeight="1">
      <c r="A884" s="6" t="s">
        <v>1466</v>
      </c>
      <c r="B884" t="s">
        <v>71</v>
      </c>
      <c r="C884" t="s">
        <v>1445</v>
      </c>
      <c r="D884" t="s">
        <v>1600</v>
      </c>
      <c r="E884" t="s">
        <v>1402</v>
      </c>
      <c r="F884">
        <v>2017</v>
      </c>
      <c r="H884">
        <v>280</v>
      </c>
      <c r="I884">
        <v>0</v>
      </c>
      <c r="J884">
        <v>1.8</v>
      </c>
      <c r="L884" t="s">
        <v>1370</v>
      </c>
      <c r="M884">
        <v>60</v>
      </c>
      <c r="N884">
        <v>1</v>
      </c>
      <c r="O884">
        <v>1000</v>
      </c>
      <c r="P884">
        <v>25</v>
      </c>
      <c r="Q884">
        <v>31.3</v>
      </c>
      <c r="R884">
        <v>8.9499999999999993</v>
      </c>
      <c r="S884">
        <v>38.200000000000003</v>
      </c>
      <c r="T884">
        <v>9.52</v>
      </c>
      <c r="U884">
        <v>4.76</v>
      </c>
      <c r="V884">
        <v>-118</v>
      </c>
      <c r="W884">
        <v>-0.4</v>
      </c>
      <c r="X884">
        <v>1000</v>
      </c>
      <c r="Y884">
        <v>5.5</v>
      </c>
      <c r="Z884">
        <v>250</v>
      </c>
      <c r="AA884">
        <v>0.27900000000000003</v>
      </c>
      <c r="AB884">
        <v>0.93799999999999994</v>
      </c>
      <c r="AC884">
        <v>-4.0000000000000002E-4</v>
      </c>
      <c r="AD884">
        <v>0.2</v>
      </c>
      <c r="AE884">
        <v>0.4</v>
      </c>
      <c r="AG884">
        <v>-1.1000000000000001</v>
      </c>
      <c r="AH884">
        <v>-3</v>
      </c>
      <c r="AI884">
        <v>1000</v>
      </c>
      <c r="AJ884">
        <v>3</v>
      </c>
      <c r="AK884">
        <v>-0.7</v>
      </c>
      <c r="AL884">
        <v>10.94</v>
      </c>
      <c r="AM884">
        <v>1650</v>
      </c>
      <c r="AN884">
        <v>992</v>
      </c>
      <c r="AO884">
        <v>40</v>
      </c>
      <c r="AP884">
        <v>18.2</v>
      </c>
      <c r="AQ884">
        <v>1.6367999999999998</v>
      </c>
      <c r="AR884">
        <v>243.4</v>
      </c>
      <c r="AS884">
        <v>1.4604000000000001</v>
      </c>
      <c r="AU884">
        <v>10</v>
      </c>
      <c r="AV884">
        <v>1</v>
      </c>
      <c r="AW884">
        <v>20</v>
      </c>
      <c r="AX884">
        <v>1</v>
      </c>
      <c r="AY884">
        <v>30</v>
      </c>
      <c r="AZ884">
        <v>1</v>
      </c>
      <c r="BA884">
        <v>40</v>
      </c>
      <c r="BB884">
        <v>0.99</v>
      </c>
      <c r="BC884">
        <v>50</v>
      </c>
      <c r="BD884">
        <v>0.99</v>
      </c>
      <c r="BE884">
        <v>60</v>
      </c>
      <c r="BF884">
        <v>0.97</v>
      </c>
      <c r="BG884">
        <v>70</v>
      </c>
      <c r="BH884">
        <v>0.92</v>
      </c>
      <c r="BI884">
        <v>80</v>
      </c>
      <c r="BJ884">
        <v>0.76</v>
      </c>
      <c r="BK884">
        <v>90</v>
      </c>
      <c r="BL884">
        <v>0</v>
      </c>
    </row>
    <row r="885" spans="1:64" ht="15" customHeight="1">
      <c r="A885" s="6" t="s">
        <v>1466</v>
      </c>
      <c r="B885" t="s">
        <v>71</v>
      </c>
      <c r="C885" t="s">
        <v>1446</v>
      </c>
      <c r="D885" t="s">
        <v>1601</v>
      </c>
      <c r="E885" t="s">
        <v>1402</v>
      </c>
      <c r="F885">
        <v>2017</v>
      </c>
      <c r="H885">
        <v>280</v>
      </c>
      <c r="I885">
        <v>0</v>
      </c>
      <c r="J885">
        <v>1.8</v>
      </c>
      <c r="L885" t="s">
        <v>1370</v>
      </c>
      <c r="M885">
        <v>60</v>
      </c>
      <c r="N885">
        <v>1</v>
      </c>
      <c r="O885">
        <v>1000</v>
      </c>
      <c r="P885">
        <v>25</v>
      </c>
      <c r="Q885">
        <v>31.3</v>
      </c>
      <c r="R885">
        <v>8.9499999999999993</v>
      </c>
      <c r="S885">
        <v>38.200000000000003</v>
      </c>
      <c r="T885">
        <v>9.52</v>
      </c>
      <c r="U885">
        <v>4.76</v>
      </c>
      <c r="V885">
        <v>-118</v>
      </c>
      <c r="W885">
        <v>-0.4</v>
      </c>
      <c r="X885">
        <v>1000</v>
      </c>
      <c r="Y885">
        <v>5.5</v>
      </c>
      <c r="Z885">
        <v>250</v>
      </c>
      <c r="AA885">
        <v>0.27900000000000003</v>
      </c>
      <c r="AB885">
        <v>0.93799999999999994</v>
      </c>
      <c r="AC885">
        <v>-4.0000000000000002E-4</v>
      </c>
      <c r="AD885">
        <v>0.2</v>
      </c>
      <c r="AE885">
        <v>0.4</v>
      </c>
      <c r="AG885">
        <v>-1.1000000000000001</v>
      </c>
      <c r="AH885">
        <v>-3</v>
      </c>
      <c r="AI885">
        <v>1500</v>
      </c>
      <c r="AJ885">
        <v>3</v>
      </c>
      <c r="AK885">
        <v>-0.7</v>
      </c>
      <c r="AL885">
        <v>10.94</v>
      </c>
      <c r="AM885">
        <v>1658</v>
      </c>
      <c r="AN885">
        <v>992</v>
      </c>
      <c r="AO885">
        <v>35</v>
      </c>
      <c r="AP885">
        <v>21.7</v>
      </c>
      <c r="AQ885">
        <v>1.644736</v>
      </c>
      <c r="AR885">
        <v>243.4</v>
      </c>
      <c r="AS885">
        <v>1.4604000000000001</v>
      </c>
      <c r="AU885">
        <v>10</v>
      </c>
      <c r="AV885">
        <v>1</v>
      </c>
      <c r="AW885">
        <v>20</v>
      </c>
      <c r="AX885">
        <v>1</v>
      </c>
      <c r="AY885">
        <v>30</v>
      </c>
      <c r="AZ885">
        <v>1</v>
      </c>
      <c r="BA885">
        <v>40</v>
      </c>
      <c r="BB885">
        <v>0.99</v>
      </c>
      <c r="BC885">
        <v>50</v>
      </c>
      <c r="BD885">
        <v>0.99</v>
      </c>
      <c r="BE885">
        <v>60</v>
      </c>
      <c r="BF885">
        <v>0.97</v>
      </c>
      <c r="BG885">
        <v>70</v>
      </c>
      <c r="BH885">
        <v>0.92</v>
      </c>
      <c r="BI885">
        <v>80</v>
      </c>
      <c r="BJ885">
        <v>0.76</v>
      </c>
      <c r="BK885">
        <v>90</v>
      </c>
      <c r="BL885">
        <v>0</v>
      </c>
    </row>
    <row r="886" spans="1:64" ht="15" customHeight="1">
      <c r="A886" s="6" t="s">
        <v>1466</v>
      </c>
      <c r="B886" t="s">
        <v>71</v>
      </c>
      <c r="C886" t="s">
        <v>1447</v>
      </c>
      <c r="D886" t="s">
        <v>1602</v>
      </c>
      <c r="E886" t="s">
        <v>1402</v>
      </c>
      <c r="F886">
        <v>2017</v>
      </c>
      <c r="H886">
        <v>280</v>
      </c>
      <c r="J886">
        <v>0</v>
      </c>
      <c r="L886" t="s">
        <v>66</v>
      </c>
      <c r="M886">
        <v>60</v>
      </c>
      <c r="N886">
        <v>1</v>
      </c>
      <c r="O886">
        <v>1000</v>
      </c>
      <c r="P886">
        <v>25</v>
      </c>
      <c r="Q886">
        <v>31.3</v>
      </c>
      <c r="R886">
        <v>8.9499999999999993</v>
      </c>
      <c r="S886">
        <v>38.200000000000003</v>
      </c>
      <c r="T886">
        <v>9.52</v>
      </c>
      <c r="U886">
        <v>4.76</v>
      </c>
      <c r="V886">
        <v>-118</v>
      </c>
      <c r="W886">
        <v>-0.4</v>
      </c>
      <c r="X886">
        <v>1000</v>
      </c>
      <c r="Y886">
        <v>5.5</v>
      </c>
      <c r="Z886">
        <v>250</v>
      </c>
      <c r="AA886">
        <v>0.27900000000000003</v>
      </c>
      <c r="AI886">
        <v>1000</v>
      </c>
      <c r="AJ886">
        <v>3</v>
      </c>
      <c r="AK886">
        <v>-0.7</v>
      </c>
      <c r="AQ886">
        <v>1.645</v>
      </c>
      <c r="AR886">
        <v>243.4</v>
      </c>
      <c r="AU886">
        <v>10</v>
      </c>
      <c r="AV886">
        <v>1</v>
      </c>
      <c r="AW886">
        <v>20</v>
      </c>
      <c r="AX886">
        <v>1</v>
      </c>
      <c r="AY886">
        <v>30</v>
      </c>
      <c r="AZ886">
        <v>1</v>
      </c>
      <c r="BA886">
        <v>40</v>
      </c>
      <c r="BB886">
        <v>0.99</v>
      </c>
      <c r="BC886">
        <v>50</v>
      </c>
      <c r="BD886">
        <v>0.99</v>
      </c>
      <c r="BE886">
        <v>60</v>
      </c>
      <c r="BF886">
        <v>0.97</v>
      </c>
      <c r="BG886">
        <v>70</v>
      </c>
      <c r="BH886">
        <v>0.92</v>
      </c>
      <c r="BI886">
        <v>80</v>
      </c>
      <c r="BJ886">
        <v>0.76</v>
      </c>
      <c r="BK886">
        <v>90</v>
      </c>
      <c r="BL886">
        <v>0</v>
      </c>
    </row>
    <row r="887" spans="1:64" ht="15" customHeight="1">
      <c r="A887" s="6" t="s">
        <v>1637</v>
      </c>
      <c r="B887" t="s">
        <v>71</v>
      </c>
      <c r="C887" t="s">
        <v>1837</v>
      </c>
      <c r="D887" t="s">
        <v>1838</v>
      </c>
      <c r="E887" t="s">
        <v>1640</v>
      </c>
      <c r="F887">
        <v>2017</v>
      </c>
      <c r="H887">
        <v>280</v>
      </c>
      <c r="I887">
        <v>0</v>
      </c>
      <c r="J887">
        <v>1.78</v>
      </c>
      <c r="L887" t="s">
        <v>1370</v>
      </c>
      <c r="M887">
        <v>60</v>
      </c>
      <c r="N887">
        <v>1</v>
      </c>
      <c r="O887">
        <v>1000</v>
      </c>
      <c r="P887">
        <v>25</v>
      </c>
      <c r="Q887">
        <v>31.3</v>
      </c>
      <c r="R887">
        <v>8.9499999999999993</v>
      </c>
      <c r="S887">
        <v>38.200000000000003</v>
      </c>
      <c r="T887">
        <v>9.52</v>
      </c>
      <c r="U887">
        <v>4.8600000000000003</v>
      </c>
      <c r="V887">
        <v>-110.7</v>
      </c>
      <c r="W887">
        <v>-0.39</v>
      </c>
      <c r="X887">
        <v>1800</v>
      </c>
      <c r="Y887">
        <v>5.5</v>
      </c>
      <c r="Z887">
        <v>450</v>
      </c>
      <c r="AA887">
        <v>0.28299999999999997</v>
      </c>
      <c r="AB887">
        <v>0.96499999999999997</v>
      </c>
      <c r="AC887">
        <v>-2.9999999999999997E-4</v>
      </c>
      <c r="AD887">
        <v>0.5</v>
      </c>
      <c r="AE887">
        <v>1</v>
      </c>
      <c r="AG887">
        <v>-0.6</v>
      </c>
      <c r="AH887">
        <v>-2.1</v>
      </c>
      <c r="AI887">
        <v>1500</v>
      </c>
      <c r="AJ887">
        <v>3</v>
      </c>
      <c r="AK887">
        <v>-0.7</v>
      </c>
      <c r="AL887">
        <v>10.94</v>
      </c>
      <c r="AM887">
        <v>1658</v>
      </c>
      <c r="AN887">
        <v>992</v>
      </c>
      <c r="AO887">
        <v>6</v>
      </c>
      <c r="AP887">
        <v>23</v>
      </c>
      <c r="AQ887">
        <v>1.644736</v>
      </c>
      <c r="AR887">
        <v>243.4</v>
      </c>
      <c r="AS887">
        <v>1.4604000000000001</v>
      </c>
      <c r="AU887">
        <v>10</v>
      </c>
      <c r="AV887">
        <v>1</v>
      </c>
      <c r="AW887">
        <v>20</v>
      </c>
      <c r="AX887">
        <v>1</v>
      </c>
      <c r="AY887">
        <v>30</v>
      </c>
      <c r="AZ887">
        <v>1</v>
      </c>
      <c r="BA887">
        <v>40</v>
      </c>
      <c r="BB887">
        <v>0.99</v>
      </c>
      <c r="BC887">
        <v>50</v>
      </c>
      <c r="BD887">
        <v>0.99</v>
      </c>
      <c r="BE887">
        <v>60</v>
      </c>
      <c r="BF887">
        <v>0.97</v>
      </c>
      <c r="BG887">
        <v>70</v>
      </c>
      <c r="BH887">
        <v>0.92</v>
      </c>
      <c r="BI887">
        <v>80</v>
      </c>
      <c r="BJ887">
        <v>0.76</v>
      </c>
      <c r="BK887">
        <v>90</v>
      </c>
      <c r="BL887">
        <v>0</v>
      </c>
    </row>
    <row r="888" spans="1:64" ht="15" customHeight="1">
      <c r="A888" s="6" t="s">
        <v>1466</v>
      </c>
      <c r="B888" t="s">
        <v>71</v>
      </c>
      <c r="C888" t="s">
        <v>1448</v>
      </c>
      <c r="D888" t="s">
        <v>1603</v>
      </c>
      <c r="E888" t="s">
        <v>1402</v>
      </c>
      <c r="F888">
        <v>2017</v>
      </c>
      <c r="H888">
        <v>280</v>
      </c>
      <c r="J888">
        <v>0</v>
      </c>
      <c r="L888" t="s">
        <v>66</v>
      </c>
      <c r="M888">
        <v>60</v>
      </c>
      <c r="N888">
        <v>1</v>
      </c>
      <c r="O888">
        <v>1000</v>
      </c>
      <c r="P888">
        <v>25</v>
      </c>
      <c r="Q888">
        <v>31.3</v>
      </c>
      <c r="R888">
        <v>8.9499999999999993</v>
      </c>
      <c r="S888">
        <v>38.200000000000003</v>
      </c>
      <c r="T888">
        <v>9.52</v>
      </c>
      <c r="U888">
        <v>4.76</v>
      </c>
      <c r="V888">
        <v>-117</v>
      </c>
      <c r="W888">
        <v>-0.4</v>
      </c>
      <c r="X888">
        <v>1000</v>
      </c>
      <c r="Y888">
        <v>5.5</v>
      </c>
      <c r="Z888">
        <v>250</v>
      </c>
      <c r="AA888">
        <v>0.27900000000000003</v>
      </c>
      <c r="AI888">
        <v>1500</v>
      </c>
      <c r="AJ888">
        <v>3</v>
      </c>
      <c r="AK888">
        <v>-0.7</v>
      </c>
      <c r="AQ888">
        <v>1.645</v>
      </c>
      <c r="AR888">
        <v>243.4</v>
      </c>
      <c r="AU888">
        <v>10</v>
      </c>
      <c r="AV888">
        <v>1</v>
      </c>
      <c r="AW888">
        <v>20</v>
      </c>
      <c r="AX888">
        <v>1</v>
      </c>
      <c r="AY888">
        <v>30</v>
      </c>
      <c r="AZ888">
        <v>1</v>
      </c>
      <c r="BA888">
        <v>40</v>
      </c>
      <c r="BB888">
        <v>0.99</v>
      </c>
      <c r="BC888">
        <v>50</v>
      </c>
      <c r="BD888">
        <v>0.99</v>
      </c>
      <c r="BE888">
        <v>60</v>
      </c>
      <c r="BF888">
        <v>0.97</v>
      </c>
      <c r="BG888">
        <v>70</v>
      </c>
      <c r="BH888">
        <v>0.92</v>
      </c>
      <c r="BI888">
        <v>80</v>
      </c>
      <c r="BJ888">
        <v>0.76</v>
      </c>
      <c r="BK888">
        <v>90</v>
      </c>
      <c r="BL888">
        <v>0</v>
      </c>
    </row>
    <row r="889" spans="1:64" ht="15" customHeight="1">
      <c r="A889" s="6" t="s">
        <v>1637</v>
      </c>
      <c r="B889" t="s">
        <v>71</v>
      </c>
      <c r="C889" t="s">
        <v>1839</v>
      </c>
      <c r="D889" t="s">
        <v>1840</v>
      </c>
      <c r="E889" t="s">
        <v>1402</v>
      </c>
      <c r="F889">
        <v>2017</v>
      </c>
      <c r="H889">
        <v>285</v>
      </c>
      <c r="I889">
        <v>0</v>
      </c>
      <c r="J889">
        <v>1.8</v>
      </c>
      <c r="L889" t="s">
        <v>1370</v>
      </c>
      <c r="M889">
        <v>60</v>
      </c>
      <c r="N889">
        <v>1</v>
      </c>
      <c r="O889">
        <v>1000</v>
      </c>
      <c r="P889">
        <v>25</v>
      </c>
      <c r="Q889">
        <v>31.7</v>
      </c>
      <c r="R889">
        <v>9</v>
      </c>
      <c r="S889">
        <v>39.1</v>
      </c>
      <c r="T889">
        <v>9.5399999999999991</v>
      </c>
      <c r="U889">
        <v>4.7699999999999996</v>
      </c>
      <c r="V889">
        <v>-113.3</v>
      </c>
      <c r="W889">
        <v>-0.39</v>
      </c>
      <c r="X889">
        <v>1200</v>
      </c>
      <c r="Y889">
        <v>5.5</v>
      </c>
      <c r="Z889">
        <v>300</v>
      </c>
      <c r="AA889">
        <v>0.309</v>
      </c>
      <c r="AB889">
        <v>0.97499999999999998</v>
      </c>
      <c r="AC889">
        <v>-4.0000000000000002E-4</v>
      </c>
      <c r="AD889">
        <v>0.5</v>
      </c>
      <c r="AE889">
        <v>1</v>
      </c>
      <c r="AG889">
        <v>-0.6</v>
      </c>
      <c r="AH889">
        <v>-2.1</v>
      </c>
      <c r="AI889">
        <v>1500</v>
      </c>
      <c r="AJ889">
        <v>3</v>
      </c>
      <c r="AK889">
        <v>-0.7</v>
      </c>
      <c r="AL889">
        <v>10.94</v>
      </c>
      <c r="AM889">
        <v>1650</v>
      </c>
      <c r="AN889">
        <v>992</v>
      </c>
      <c r="AO889">
        <v>40</v>
      </c>
      <c r="AP889">
        <v>18.2</v>
      </c>
      <c r="AQ889">
        <v>1.6367999999999998</v>
      </c>
      <c r="AR889">
        <v>243.4</v>
      </c>
      <c r="AS889">
        <v>1.4604000000000001</v>
      </c>
      <c r="AU889">
        <v>10</v>
      </c>
      <c r="AV889">
        <v>1</v>
      </c>
      <c r="AW889">
        <v>20</v>
      </c>
      <c r="AX889">
        <v>1</v>
      </c>
      <c r="AY889">
        <v>30</v>
      </c>
      <c r="AZ889">
        <v>1</v>
      </c>
      <c r="BA889">
        <v>40</v>
      </c>
      <c r="BB889">
        <v>0.99</v>
      </c>
      <c r="BC889">
        <v>50</v>
      </c>
      <c r="BD889">
        <v>0.99</v>
      </c>
      <c r="BE889">
        <v>60</v>
      </c>
      <c r="BF889">
        <v>0.97</v>
      </c>
      <c r="BG889">
        <v>70</v>
      </c>
      <c r="BH889">
        <v>0.92</v>
      </c>
      <c r="BI889">
        <v>80</v>
      </c>
      <c r="BJ889">
        <v>0.76</v>
      </c>
      <c r="BK889">
        <v>90</v>
      </c>
      <c r="BL889">
        <v>0</v>
      </c>
    </row>
    <row r="890" spans="1:64" ht="15" customHeight="1">
      <c r="A890" s="6" t="s">
        <v>1637</v>
      </c>
      <c r="B890" t="s">
        <v>71</v>
      </c>
      <c r="C890" t="s">
        <v>1841</v>
      </c>
      <c r="D890" t="s">
        <v>1842</v>
      </c>
      <c r="E890" t="s">
        <v>1402</v>
      </c>
      <c r="F890">
        <v>2017</v>
      </c>
      <c r="H890">
        <v>285</v>
      </c>
      <c r="I890">
        <v>0</v>
      </c>
      <c r="J890">
        <v>1.8</v>
      </c>
      <c r="L890" t="s">
        <v>1370</v>
      </c>
      <c r="M890">
        <v>60</v>
      </c>
      <c r="N890">
        <v>1</v>
      </c>
      <c r="O890">
        <v>1000</v>
      </c>
      <c r="P890">
        <v>25</v>
      </c>
      <c r="Q890">
        <v>31.7</v>
      </c>
      <c r="R890">
        <v>9</v>
      </c>
      <c r="S890">
        <v>39.1</v>
      </c>
      <c r="T890">
        <v>9.5399999999999991</v>
      </c>
      <c r="U890">
        <v>4.7699999999999996</v>
      </c>
      <c r="V890">
        <v>-113</v>
      </c>
      <c r="W890">
        <v>-0.39</v>
      </c>
      <c r="X890">
        <v>1600</v>
      </c>
      <c r="Y890">
        <v>5.5</v>
      </c>
      <c r="Z890">
        <v>400</v>
      </c>
      <c r="AA890">
        <v>0.30199999999999999</v>
      </c>
      <c r="AB890">
        <v>1.006</v>
      </c>
      <c r="AC890">
        <v>-4.0000000000000002E-4</v>
      </c>
      <c r="AD890">
        <v>0.5</v>
      </c>
      <c r="AE890">
        <v>1</v>
      </c>
      <c r="AG890">
        <v>-0.6</v>
      </c>
      <c r="AH890">
        <v>-2.1</v>
      </c>
      <c r="AI890">
        <v>1000</v>
      </c>
      <c r="AJ890">
        <v>3</v>
      </c>
      <c r="AK890">
        <v>-0.7</v>
      </c>
      <c r="AL890">
        <v>10.94</v>
      </c>
      <c r="AM890">
        <v>1650</v>
      </c>
      <c r="AN890">
        <v>992</v>
      </c>
      <c r="AO890">
        <v>40</v>
      </c>
      <c r="AP890">
        <v>18.2</v>
      </c>
      <c r="AQ890">
        <v>1.6367999999999998</v>
      </c>
      <c r="AR890">
        <v>243.4</v>
      </c>
      <c r="AS890">
        <v>1.4604000000000001</v>
      </c>
      <c r="AU890">
        <v>10</v>
      </c>
      <c r="AV890">
        <v>1</v>
      </c>
      <c r="AW890">
        <v>20</v>
      </c>
      <c r="AX890">
        <v>1</v>
      </c>
      <c r="AY890">
        <v>30</v>
      </c>
      <c r="AZ890">
        <v>1</v>
      </c>
      <c r="BA890">
        <v>40</v>
      </c>
      <c r="BB890">
        <v>0.99</v>
      </c>
      <c r="BC890">
        <v>50</v>
      </c>
      <c r="BD890">
        <v>0.99</v>
      </c>
      <c r="BE890">
        <v>60</v>
      </c>
      <c r="BF890">
        <v>0.97</v>
      </c>
      <c r="BG890">
        <v>70</v>
      </c>
      <c r="BH890">
        <v>0.92</v>
      </c>
      <c r="BI890">
        <v>80</v>
      </c>
      <c r="BJ890">
        <v>0.76</v>
      </c>
      <c r="BK890">
        <v>90</v>
      </c>
      <c r="BL890">
        <v>0</v>
      </c>
    </row>
    <row r="891" spans="1:64" ht="15" customHeight="1">
      <c r="A891" s="6" t="s">
        <v>1637</v>
      </c>
      <c r="B891" t="s">
        <v>71</v>
      </c>
      <c r="C891" t="s">
        <v>1843</v>
      </c>
      <c r="D891" t="s">
        <v>1844</v>
      </c>
      <c r="E891" t="s">
        <v>1402</v>
      </c>
      <c r="F891">
        <v>2017</v>
      </c>
      <c r="H891">
        <v>285</v>
      </c>
      <c r="I891">
        <v>0</v>
      </c>
      <c r="J891">
        <v>1.8</v>
      </c>
      <c r="L891" t="s">
        <v>1370</v>
      </c>
      <c r="M891">
        <v>60</v>
      </c>
      <c r="N891">
        <v>1</v>
      </c>
      <c r="O891">
        <v>1000</v>
      </c>
      <c r="P891">
        <v>25</v>
      </c>
      <c r="Q891">
        <v>31.7</v>
      </c>
      <c r="R891">
        <v>9</v>
      </c>
      <c r="S891">
        <v>39.1</v>
      </c>
      <c r="T891">
        <v>9.5399999999999991</v>
      </c>
      <c r="U891">
        <v>4.76</v>
      </c>
      <c r="V891">
        <v>-113</v>
      </c>
      <c r="W891">
        <v>-0.39</v>
      </c>
      <c r="X891">
        <v>1400</v>
      </c>
      <c r="Y891">
        <v>5.5</v>
      </c>
      <c r="Z891">
        <v>300</v>
      </c>
      <c r="AA891">
        <v>0.30299999999999999</v>
      </c>
      <c r="AB891">
        <v>0.98599999999999999</v>
      </c>
      <c r="AC891">
        <v>-4.0000000000000002E-4</v>
      </c>
      <c r="AD891">
        <v>0.5</v>
      </c>
      <c r="AE891">
        <v>1</v>
      </c>
      <c r="AG891">
        <v>-0.6</v>
      </c>
      <c r="AH891">
        <v>-2.1</v>
      </c>
      <c r="AI891">
        <v>1500</v>
      </c>
      <c r="AJ891">
        <v>3</v>
      </c>
      <c r="AK891">
        <v>-0.7</v>
      </c>
      <c r="AL891">
        <v>10.94</v>
      </c>
      <c r="AM891">
        <v>1658</v>
      </c>
      <c r="AN891">
        <v>992</v>
      </c>
      <c r="AO891">
        <v>35</v>
      </c>
      <c r="AP891">
        <v>21.7</v>
      </c>
      <c r="AQ891">
        <v>1.644736</v>
      </c>
      <c r="AR891">
        <v>243.4</v>
      </c>
      <c r="AS891">
        <v>1.4604000000000001</v>
      </c>
      <c r="AU891">
        <v>10</v>
      </c>
      <c r="AV891">
        <v>1</v>
      </c>
      <c r="AW891">
        <v>20</v>
      </c>
      <c r="AX891">
        <v>1</v>
      </c>
      <c r="AY891">
        <v>30</v>
      </c>
      <c r="AZ891">
        <v>1</v>
      </c>
      <c r="BA891">
        <v>40</v>
      </c>
      <c r="BB891">
        <v>0.99</v>
      </c>
      <c r="BC891">
        <v>50</v>
      </c>
      <c r="BD891">
        <v>0.99</v>
      </c>
      <c r="BE891">
        <v>60</v>
      </c>
      <c r="BF891">
        <v>0.97</v>
      </c>
      <c r="BG891">
        <v>70</v>
      </c>
      <c r="BH891">
        <v>0.92</v>
      </c>
      <c r="BI891">
        <v>80</v>
      </c>
      <c r="BJ891">
        <v>0.76</v>
      </c>
      <c r="BK891">
        <v>90</v>
      </c>
      <c r="BL891">
        <v>0</v>
      </c>
    </row>
    <row r="892" spans="1:64" ht="15" customHeight="1">
      <c r="A892" s="6" t="s">
        <v>1637</v>
      </c>
      <c r="B892" t="s">
        <v>71</v>
      </c>
      <c r="C892" t="s">
        <v>1845</v>
      </c>
      <c r="D892" t="s">
        <v>1846</v>
      </c>
      <c r="E892" t="s">
        <v>1402</v>
      </c>
      <c r="F892">
        <v>2017</v>
      </c>
      <c r="H892">
        <v>285</v>
      </c>
      <c r="I892">
        <v>0</v>
      </c>
      <c r="J892">
        <v>1.8</v>
      </c>
      <c r="L892" t="s">
        <v>1370</v>
      </c>
      <c r="M892">
        <v>60</v>
      </c>
      <c r="N892">
        <v>1</v>
      </c>
      <c r="O892">
        <v>1000</v>
      </c>
      <c r="P892">
        <v>25</v>
      </c>
      <c r="Q892">
        <v>31.7</v>
      </c>
      <c r="R892">
        <v>9</v>
      </c>
      <c r="S892">
        <v>39.1</v>
      </c>
      <c r="T892">
        <v>9.5399999999999991</v>
      </c>
      <c r="U892">
        <v>4.76</v>
      </c>
      <c r="V892">
        <v>-113</v>
      </c>
      <c r="W892">
        <v>-0.39</v>
      </c>
      <c r="X892">
        <v>1400</v>
      </c>
      <c r="Y892">
        <v>5.5</v>
      </c>
      <c r="Z892">
        <v>300</v>
      </c>
      <c r="AA892">
        <v>0.30299999999999999</v>
      </c>
      <c r="AB892">
        <v>0.98599999999999999</v>
      </c>
      <c r="AC892">
        <v>-4.0000000000000002E-4</v>
      </c>
      <c r="AD892">
        <v>0.5</v>
      </c>
      <c r="AE892">
        <v>1</v>
      </c>
      <c r="AG892">
        <v>-0.6</v>
      </c>
      <c r="AH892">
        <v>-2.1</v>
      </c>
      <c r="AI892">
        <v>1000</v>
      </c>
      <c r="AJ892">
        <v>3</v>
      </c>
      <c r="AK892">
        <v>-0.7</v>
      </c>
      <c r="AL892">
        <v>10.94</v>
      </c>
      <c r="AM892">
        <v>1658</v>
      </c>
      <c r="AN892">
        <v>992</v>
      </c>
      <c r="AO892">
        <v>35</v>
      </c>
      <c r="AP892">
        <v>21.7</v>
      </c>
      <c r="AQ892">
        <v>1.644736</v>
      </c>
      <c r="AR892">
        <v>243.4</v>
      </c>
      <c r="AS892">
        <v>1.4604000000000001</v>
      </c>
      <c r="AU892">
        <v>10</v>
      </c>
      <c r="AV892">
        <v>1</v>
      </c>
      <c r="AW892">
        <v>20</v>
      </c>
      <c r="AX892">
        <v>1</v>
      </c>
      <c r="AY892">
        <v>30</v>
      </c>
      <c r="AZ892">
        <v>1</v>
      </c>
      <c r="BA892">
        <v>40</v>
      </c>
      <c r="BB892">
        <v>0.99</v>
      </c>
      <c r="BC892">
        <v>50</v>
      </c>
      <c r="BD892">
        <v>0.99</v>
      </c>
      <c r="BE892">
        <v>60</v>
      </c>
      <c r="BF892">
        <v>0.97</v>
      </c>
      <c r="BG892">
        <v>70</v>
      </c>
      <c r="BH892">
        <v>0.92</v>
      </c>
      <c r="BI892">
        <v>80</v>
      </c>
      <c r="BJ892">
        <v>0.76</v>
      </c>
      <c r="BK892">
        <v>90</v>
      </c>
      <c r="BL892">
        <v>0</v>
      </c>
    </row>
    <row r="893" spans="1:64" ht="15" customHeight="1">
      <c r="A893" s="6" t="s">
        <v>1637</v>
      </c>
      <c r="B893" t="s">
        <v>71</v>
      </c>
      <c r="C893" t="s">
        <v>1847</v>
      </c>
      <c r="D893" t="s">
        <v>1848</v>
      </c>
      <c r="E893" t="s">
        <v>1640</v>
      </c>
      <c r="F893">
        <v>2017</v>
      </c>
      <c r="H893">
        <v>285</v>
      </c>
      <c r="I893">
        <v>0</v>
      </c>
      <c r="J893">
        <v>1.78</v>
      </c>
      <c r="L893" t="s">
        <v>1370</v>
      </c>
      <c r="M893">
        <v>60</v>
      </c>
      <c r="N893">
        <v>1</v>
      </c>
      <c r="O893">
        <v>1000</v>
      </c>
      <c r="P893">
        <v>25</v>
      </c>
      <c r="Q893">
        <v>31.4</v>
      </c>
      <c r="R893">
        <v>9.06</v>
      </c>
      <c r="S893">
        <v>38.299999999999997</v>
      </c>
      <c r="T893">
        <v>9.64</v>
      </c>
      <c r="U893">
        <v>4.8600000000000003</v>
      </c>
      <c r="V893">
        <v>-110.7</v>
      </c>
      <c r="W893">
        <v>-0.39</v>
      </c>
      <c r="X893">
        <v>1800</v>
      </c>
      <c r="Y893">
        <v>5.5</v>
      </c>
      <c r="Z893">
        <v>450</v>
      </c>
      <c r="AA893">
        <v>0.27900000000000003</v>
      </c>
      <c r="AB893">
        <v>0.96799999999999997</v>
      </c>
      <c r="AC893">
        <v>-2.9999999999999997E-4</v>
      </c>
      <c r="AD893">
        <v>0.5</v>
      </c>
      <c r="AE893">
        <v>1</v>
      </c>
      <c r="AG893">
        <v>-0.6</v>
      </c>
      <c r="AH893">
        <v>-2.1</v>
      </c>
      <c r="AI893">
        <v>1500</v>
      </c>
      <c r="AJ893">
        <v>3</v>
      </c>
      <c r="AK893">
        <v>-0.7</v>
      </c>
      <c r="AL893">
        <v>10.94</v>
      </c>
      <c r="AM893">
        <v>1658</v>
      </c>
      <c r="AN893">
        <v>992</v>
      </c>
      <c r="AO893">
        <v>6</v>
      </c>
      <c r="AP893">
        <v>23</v>
      </c>
      <c r="AQ893">
        <v>1.644736</v>
      </c>
      <c r="AR893">
        <v>243.4</v>
      </c>
      <c r="AS893">
        <v>1.4604000000000001</v>
      </c>
      <c r="AU893">
        <v>10</v>
      </c>
      <c r="AV893">
        <v>1</v>
      </c>
      <c r="AW893">
        <v>20</v>
      </c>
      <c r="AX893">
        <v>1</v>
      </c>
      <c r="AY893">
        <v>30</v>
      </c>
      <c r="AZ893">
        <v>1</v>
      </c>
      <c r="BA893">
        <v>40</v>
      </c>
      <c r="BB893">
        <v>0.99</v>
      </c>
      <c r="BC893">
        <v>50</v>
      </c>
      <c r="BD893">
        <v>0.99</v>
      </c>
      <c r="BE893">
        <v>60</v>
      </c>
      <c r="BF893">
        <v>0.97</v>
      </c>
      <c r="BG893">
        <v>70</v>
      </c>
      <c r="BH893">
        <v>0.92</v>
      </c>
      <c r="BI893">
        <v>80</v>
      </c>
      <c r="BJ893">
        <v>0.76</v>
      </c>
      <c r="BK893">
        <v>90</v>
      </c>
      <c r="BL893">
        <v>0</v>
      </c>
    </row>
    <row r="894" spans="1:64" ht="15" customHeight="1">
      <c r="A894" s="6" t="s">
        <v>1637</v>
      </c>
      <c r="B894" t="s">
        <v>71</v>
      </c>
      <c r="C894" t="s">
        <v>1849</v>
      </c>
      <c r="D894" t="s">
        <v>1850</v>
      </c>
      <c r="E894" t="s">
        <v>1402</v>
      </c>
      <c r="F894">
        <v>2017</v>
      </c>
      <c r="H894">
        <v>285</v>
      </c>
      <c r="I894">
        <v>0</v>
      </c>
      <c r="J894">
        <v>1.8</v>
      </c>
      <c r="L894" t="s">
        <v>1370</v>
      </c>
      <c r="M894">
        <v>60</v>
      </c>
      <c r="N894">
        <v>1</v>
      </c>
      <c r="O894">
        <v>1000</v>
      </c>
      <c r="P894">
        <v>25</v>
      </c>
      <c r="Q894">
        <v>31.7</v>
      </c>
      <c r="R894">
        <v>9</v>
      </c>
      <c r="S894">
        <v>39.1</v>
      </c>
      <c r="T894">
        <v>9.5399999999999991</v>
      </c>
      <c r="U894">
        <v>4.7699999999999996</v>
      </c>
      <c r="V894">
        <v>-113</v>
      </c>
      <c r="W894">
        <v>-0.39</v>
      </c>
      <c r="X894">
        <v>1400</v>
      </c>
      <c r="Y894">
        <v>5.5</v>
      </c>
      <c r="Z894">
        <v>350</v>
      </c>
      <c r="AA894">
        <v>0.30499999999999999</v>
      </c>
      <c r="AB894">
        <v>0.99299999999999999</v>
      </c>
      <c r="AC894">
        <v>-4.0000000000000002E-4</v>
      </c>
      <c r="AD894">
        <v>0.5</v>
      </c>
      <c r="AE894">
        <v>1</v>
      </c>
      <c r="AG894">
        <v>-0.6</v>
      </c>
      <c r="AH894">
        <v>-2.1</v>
      </c>
      <c r="AI894">
        <v>1500</v>
      </c>
      <c r="AJ894">
        <v>3</v>
      </c>
      <c r="AK894">
        <v>-0.7</v>
      </c>
      <c r="AL894">
        <v>10.94</v>
      </c>
      <c r="AM894">
        <v>1658</v>
      </c>
      <c r="AN894">
        <v>992</v>
      </c>
      <c r="AO894">
        <v>6</v>
      </c>
      <c r="AP894">
        <v>23</v>
      </c>
      <c r="AQ894">
        <v>1.644736</v>
      </c>
      <c r="AR894">
        <v>243.4</v>
      </c>
      <c r="AS894">
        <v>1.4604000000000001</v>
      </c>
      <c r="AU894">
        <v>10</v>
      </c>
      <c r="AV894">
        <v>1</v>
      </c>
      <c r="AW894">
        <v>20</v>
      </c>
      <c r="AX894">
        <v>1</v>
      </c>
      <c r="AY894">
        <v>30</v>
      </c>
      <c r="AZ894">
        <v>1</v>
      </c>
      <c r="BA894">
        <v>40</v>
      </c>
      <c r="BB894">
        <v>0.99</v>
      </c>
      <c r="BC894">
        <v>50</v>
      </c>
      <c r="BD894">
        <v>0.99</v>
      </c>
      <c r="BE894">
        <v>60</v>
      </c>
      <c r="BF894">
        <v>0.97</v>
      </c>
      <c r="BG894">
        <v>70</v>
      </c>
      <c r="BH894">
        <v>0.92</v>
      </c>
      <c r="BI894">
        <v>80</v>
      </c>
      <c r="BJ894">
        <v>0.76</v>
      </c>
      <c r="BK894">
        <v>90</v>
      </c>
      <c r="BL894">
        <v>0</v>
      </c>
    </row>
    <row r="895" spans="1:64" ht="15" customHeight="1">
      <c r="A895" s="6" t="s">
        <v>1637</v>
      </c>
      <c r="B895" t="s">
        <v>71</v>
      </c>
      <c r="C895" t="s">
        <v>1851</v>
      </c>
      <c r="D895" t="s">
        <v>1852</v>
      </c>
      <c r="E895" t="s">
        <v>1640</v>
      </c>
      <c r="F895">
        <v>2018</v>
      </c>
      <c r="H895">
        <v>290</v>
      </c>
      <c r="I895">
        <v>0</v>
      </c>
      <c r="J895">
        <v>1.72</v>
      </c>
      <c r="L895" t="s">
        <v>1341</v>
      </c>
      <c r="M895">
        <v>60</v>
      </c>
      <c r="N895">
        <v>1</v>
      </c>
      <c r="O895">
        <v>1000</v>
      </c>
      <c r="P895">
        <v>25</v>
      </c>
      <c r="Q895">
        <v>32.1</v>
      </c>
      <c r="R895">
        <v>9.0500000000000007</v>
      </c>
      <c r="S895">
        <v>39.299999999999997</v>
      </c>
      <c r="T895">
        <v>9.67</v>
      </c>
      <c r="U895">
        <v>4.83</v>
      </c>
      <c r="V895">
        <v>-113.9</v>
      </c>
      <c r="W895">
        <v>-0.39</v>
      </c>
      <c r="X895">
        <v>1000</v>
      </c>
      <c r="Y895">
        <v>5.5</v>
      </c>
      <c r="Z895">
        <v>250</v>
      </c>
      <c r="AA895">
        <v>0.32200000000000001</v>
      </c>
      <c r="AB895">
        <v>0.93899999999999995</v>
      </c>
      <c r="AC895">
        <v>-4.0000000000000002E-4</v>
      </c>
      <c r="AD895">
        <v>0.6</v>
      </c>
      <c r="AE895">
        <v>0.9</v>
      </c>
      <c r="AG895">
        <v>0.1</v>
      </c>
      <c r="AH895">
        <v>-2</v>
      </c>
      <c r="AI895">
        <v>1500</v>
      </c>
      <c r="AJ895">
        <v>3</v>
      </c>
      <c r="AK895">
        <v>-0.7</v>
      </c>
      <c r="AL895">
        <v>11.03</v>
      </c>
      <c r="AM895">
        <v>1658</v>
      </c>
      <c r="AN895">
        <v>992</v>
      </c>
      <c r="AO895">
        <v>6</v>
      </c>
      <c r="AP895">
        <v>23</v>
      </c>
      <c r="AQ895">
        <v>1.644736</v>
      </c>
      <c r="AR895">
        <v>244.3</v>
      </c>
      <c r="AS895">
        <v>1.4658</v>
      </c>
      <c r="AU895">
        <v>10</v>
      </c>
      <c r="AV895">
        <v>1</v>
      </c>
      <c r="AW895">
        <v>20</v>
      </c>
      <c r="AX895">
        <v>1</v>
      </c>
      <c r="AY895">
        <v>30</v>
      </c>
      <c r="AZ895">
        <v>1</v>
      </c>
      <c r="BA895">
        <v>40</v>
      </c>
      <c r="BB895">
        <v>0.99</v>
      </c>
      <c r="BC895">
        <v>50</v>
      </c>
      <c r="BD895">
        <v>0.99</v>
      </c>
      <c r="BE895">
        <v>60</v>
      </c>
      <c r="BF895">
        <v>0.97</v>
      </c>
      <c r="BG895">
        <v>70</v>
      </c>
      <c r="BH895">
        <v>0.92</v>
      </c>
      <c r="BI895">
        <v>80</v>
      </c>
      <c r="BJ895">
        <v>0.76</v>
      </c>
      <c r="BK895">
        <v>90</v>
      </c>
      <c r="BL895">
        <v>0</v>
      </c>
    </row>
    <row r="896" spans="1:64" ht="15" customHeight="1">
      <c r="A896" s="6" t="s">
        <v>1637</v>
      </c>
      <c r="B896" t="s">
        <v>71</v>
      </c>
      <c r="C896" t="s">
        <v>1853</v>
      </c>
      <c r="D896" t="s">
        <v>1854</v>
      </c>
      <c r="E896" t="s">
        <v>1402</v>
      </c>
      <c r="F896">
        <v>2017</v>
      </c>
      <c r="H896">
        <v>290</v>
      </c>
      <c r="I896">
        <v>0</v>
      </c>
      <c r="J896">
        <v>1.7</v>
      </c>
      <c r="L896" t="s">
        <v>1370</v>
      </c>
      <c r="M896">
        <v>60</v>
      </c>
      <c r="N896">
        <v>1</v>
      </c>
      <c r="O896">
        <v>1000</v>
      </c>
      <c r="P896">
        <v>25</v>
      </c>
      <c r="Q896">
        <v>31.9</v>
      </c>
      <c r="R896">
        <v>9.1</v>
      </c>
      <c r="S896">
        <v>39.299999999999997</v>
      </c>
      <c r="T896">
        <v>9.6199999999999992</v>
      </c>
      <c r="U896">
        <v>4.8099999999999996</v>
      </c>
      <c r="V896">
        <v>-114</v>
      </c>
      <c r="W896">
        <v>-0.39</v>
      </c>
      <c r="X896">
        <v>1800</v>
      </c>
      <c r="Y896">
        <v>5.5</v>
      </c>
      <c r="Z896">
        <v>450</v>
      </c>
      <c r="AA896">
        <v>0.29299999999999998</v>
      </c>
      <c r="AB896">
        <v>1.0049999999999999</v>
      </c>
      <c r="AC896">
        <v>-4.0000000000000002E-4</v>
      </c>
      <c r="AD896">
        <v>0.5</v>
      </c>
      <c r="AE896">
        <v>1</v>
      </c>
      <c r="AG896">
        <v>-0.6</v>
      </c>
      <c r="AH896">
        <v>-2.1</v>
      </c>
      <c r="AI896">
        <v>1500</v>
      </c>
      <c r="AJ896">
        <v>3</v>
      </c>
      <c r="AK896">
        <v>-0.7</v>
      </c>
      <c r="AL896">
        <v>10.94</v>
      </c>
      <c r="AM896">
        <v>1650</v>
      </c>
      <c r="AN896">
        <v>992</v>
      </c>
      <c r="AO896">
        <v>40</v>
      </c>
      <c r="AP896">
        <v>18.2</v>
      </c>
      <c r="AQ896">
        <v>1.6367999999999998</v>
      </c>
      <c r="AR896">
        <v>243.4</v>
      </c>
      <c r="AS896">
        <v>1.4604000000000001</v>
      </c>
      <c r="AU896">
        <v>10</v>
      </c>
      <c r="AV896">
        <v>1</v>
      </c>
      <c r="AW896">
        <v>20</v>
      </c>
      <c r="AX896">
        <v>1</v>
      </c>
      <c r="AY896">
        <v>30</v>
      </c>
      <c r="AZ896">
        <v>1</v>
      </c>
      <c r="BA896">
        <v>40</v>
      </c>
      <c r="BB896">
        <v>0.99</v>
      </c>
      <c r="BC896">
        <v>50</v>
      </c>
      <c r="BD896">
        <v>0.99</v>
      </c>
      <c r="BE896">
        <v>60</v>
      </c>
      <c r="BF896">
        <v>0.97</v>
      </c>
      <c r="BG896">
        <v>70</v>
      </c>
      <c r="BH896">
        <v>0.92</v>
      </c>
      <c r="BI896">
        <v>80</v>
      </c>
      <c r="BJ896">
        <v>0.76</v>
      </c>
      <c r="BK896">
        <v>90</v>
      </c>
      <c r="BL896">
        <v>0</v>
      </c>
    </row>
    <row r="897" spans="1:64" ht="15" customHeight="1">
      <c r="A897" s="6" t="s">
        <v>1637</v>
      </c>
      <c r="B897" t="s">
        <v>71</v>
      </c>
      <c r="C897" t="s">
        <v>1855</v>
      </c>
      <c r="D897" t="s">
        <v>1856</v>
      </c>
      <c r="E897" t="s">
        <v>1402</v>
      </c>
      <c r="F897">
        <v>2017</v>
      </c>
      <c r="H897">
        <v>290</v>
      </c>
      <c r="I897">
        <v>0</v>
      </c>
      <c r="J897">
        <v>1.7</v>
      </c>
      <c r="L897" t="s">
        <v>1370</v>
      </c>
      <c r="M897">
        <v>60</v>
      </c>
      <c r="N897">
        <v>1</v>
      </c>
      <c r="O897">
        <v>1000</v>
      </c>
      <c r="P897">
        <v>25</v>
      </c>
      <c r="Q897">
        <v>31.9</v>
      </c>
      <c r="R897">
        <v>9.1</v>
      </c>
      <c r="S897">
        <v>39.299999999999997</v>
      </c>
      <c r="T897">
        <v>9.6199999999999992</v>
      </c>
      <c r="U897">
        <v>4.8099999999999996</v>
      </c>
      <c r="V897">
        <v>-114</v>
      </c>
      <c r="W897">
        <v>-0.39</v>
      </c>
      <c r="X897">
        <v>1800</v>
      </c>
      <c r="Y897">
        <v>5.5</v>
      </c>
      <c r="Z897">
        <v>450</v>
      </c>
      <c r="AA897">
        <v>0.29299999999999998</v>
      </c>
      <c r="AB897">
        <v>1.0049999999999999</v>
      </c>
      <c r="AC897">
        <v>-4.0000000000000002E-4</v>
      </c>
      <c r="AD897">
        <v>0.5</v>
      </c>
      <c r="AE897">
        <v>1</v>
      </c>
      <c r="AG897">
        <v>-0.6</v>
      </c>
      <c r="AH897">
        <v>-2.1</v>
      </c>
      <c r="AI897">
        <v>1000</v>
      </c>
      <c r="AJ897">
        <v>3</v>
      </c>
      <c r="AK897">
        <v>-0.7</v>
      </c>
      <c r="AL897">
        <v>10.94</v>
      </c>
      <c r="AM897">
        <v>1650</v>
      </c>
      <c r="AN897">
        <v>992</v>
      </c>
      <c r="AO897">
        <v>40</v>
      </c>
      <c r="AP897">
        <v>18.2</v>
      </c>
      <c r="AQ897">
        <v>1.6367999999999998</v>
      </c>
      <c r="AR897">
        <v>243.4</v>
      </c>
      <c r="AS897">
        <v>1.4604000000000001</v>
      </c>
      <c r="AU897">
        <v>10</v>
      </c>
      <c r="AV897">
        <v>1</v>
      </c>
      <c r="AW897">
        <v>20</v>
      </c>
      <c r="AX897">
        <v>1</v>
      </c>
      <c r="AY897">
        <v>30</v>
      </c>
      <c r="AZ897">
        <v>1</v>
      </c>
      <c r="BA897">
        <v>40</v>
      </c>
      <c r="BB897">
        <v>0.99</v>
      </c>
      <c r="BC897">
        <v>50</v>
      </c>
      <c r="BD897">
        <v>0.99</v>
      </c>
      <c r="BE897">
        <v>60</v>
      </c>
      <c r="BF897">
        <v>0.97</v>
      </c>
      <c r="BG897">
        <v>70</v>
      </c>
      <c r="BH897">
        <v>0.92</v>
      </c>
      <c r="BI897">
        <v>80</v>
      </c>
      <c r="BJ897">
        <v>0.76</v>
      </c>
      <c r="BK897">
        <v>90</v>
      </c>
      <c r="BL897">
        <v>0</v>
      </c>
    </row>
    <row r="898" spans="1:64" ht="15" customHeight="1">
      <c r="A898" s="6" t="s">
        <v>1637</v>
      </c>
      <c r="B898" t="s">
        <v>71</v>
      </c>
      <c r="C898" t="s">
        <v>1857</v>
      </c>
      <c r="D898" t="s">
        <v>1858</v>
      </c>
      <c r="E898" t="s">
        <v>1402</v>
      </c>
      <c r="F898">
        <v>2017</v>
      </c>
      <c r="H898">
        <v>290</v>
      </c>
      <c r="I898">
        <v>0</v>
      </c>
      <c r="J898">
        <v>1.7</v>
      </c>
      <c r="L898" t="s">
        <v>1370</v>
      </c>
      <c r="M898">
        <v>60</v>
      </c>
      <c r="N898">
        <v>1</v>
      </c>
      <c r="O898">
        <v>1000</v>
      </c>
      <c r="P898">
        <v>25</v>
      </c>
      <c r="Q898">
        <v>31.9</v>
      </c>
      <c r="R898">
        <v>9.1</v>
      </c>
      <c r="S898">
        <v>39.299999999999997</v>
      </c>
      <c r="T898">
        <v>9.6199999999999992</v>
      </c>
      <c r="U898">
        <v>4.8099999999999996</v>
      </c>
      <c r="V898">
        <v>-113.9</v>
      </c>
      <c r="W898">
        <v>-0.39</v>
      </c>
      <c r="X898">
        <v>1400</v>
      </c>
      <c r="Y898">
        <v>5.5</v>
      </c>
      <c r="Z898">
        <v>350</v>
      </c>
      <c r="AA898">
        <v>0.29799999999999999</v>
      </c>
      <c r="AB898">
        <v>0.98199999999999998</v>
      </c>
      <c r="AC898">
        <v>-4.0000000000000002E-4</v>
      </c>
      <c r="AD898">
        <v>0.5</v>
      </c>
      <c r="AE898">
        <v>1</v>
      </c>
      <c r="AG898">
        <v>-0.6</v>
      </c>
      <c r="AH898">
        <v>-2.1</v>
      </c>
      <c r="AI898">
        <v>1500</v>
      </c>
      <c r="AJ898">
        <v>3</v>
      </c>
      <c r="AK898">
        <v>-0.7</v>
      </c>
      <c r="AL898">
        <v>10.94</v>
      </c>
      <c r="AM898">
        <v>1658</v>
      </c>
      <c r="AN898">
        <v>992</v>
      </c>
      <c r="AO898">
        <v>35</v>
      </c>
      <c r="AP898">
        <v>21.7</v>
      </c>
      <c r="AQ898">
        <v>1.644736</v>
      </c>
      <c r="AR898">
        <v>243.4</v>
      </c>
      <c r="AS898">
        <v>1.4604000000000001</v>
      </c>
      <c r="AU898">
        <v>10</v>
      </c>
      <c r="AV898">
        <v>1</v>
      </c>
      <c r="AW898">
        <v>20</v>
      </c>
      <c r="AX898">
        <v>1</v>
      </c>
      <c r="AY898">
        <v>30</v>
      </c>
      <c r="AZ898">
        <v>1</v>
      </c>
      <c r="BA898">
        <v>40</v>
      </c>
      <c r="BB898">
        <v>0.99</v>
      </c>
      <c r="BC898">
        <v>50</v>
      </c>
      <c r="BD898">
        <v>0.99</v>
      </c>
      <c r="BE898">
        <v>60</v>
      </c>
      <c r="BF898">
        <v>0.97</v>
      </c>
      <c r="BG898">
        <v>70</v>
      </c>
      <c r="BH898">
        <v>0.92</v>
      </c>
      <c r="BI898">
        <v>80</v>
      </c>
      <c r="BJ898">
        <v>0.76</v>
      </c>
      <c r="BK898">
        <v>90</v>
      </c>
      <c r="BL898">
        <v>0</v>
      </c>
    </row>
    <row r="899" spans="1:64" ht="15" customHeight="1">
      <c r="A899" s="6" t="s">
        <v>1637</v>
      </c>
      <c r="B899" t="s">
        <v>71</v>
      </c>
      <c r="C899" t="s">
        <v>1859</v>
      </c>
      <c r="D899" t="s">
        <v>1860</v>
      </c>
      <c r="E899" t="s">
        <v>1402</v>
      </c>
      <c r="F899">
        <v>2017</v>
      </c>
      <c r="H899">
        <v>290</v>
      </c>
      <c r="I899">
        <v>0</v>
      </c>
      <c r="J899">
        <v>1.7</v>
      </c>
      <c r="L899" t="s">
        <v>1370</v>
      </c>
      <c r="M899">
        <v>60</v>
      </c>
      <c r="N899">
        <v>1</v>
      </c>
      <c r="O899">
        <v>1000</v>
      </c>
      <c r="P899">
        <v>25</v>
      </c>
      <c r="Q899">
        <v>31.9</v>
      </c>
      <c r="R899">
        <v>9.1</v>
      </c>
      <c r="S899">
        <v>39.299999999999997</v>
      </c>
      <c r="T899">
        <v>9.6199999999999992</v>
      </c>
      <c r="U899">
        <v>4.8099999999999996</v>
      </c>
      <c r="V899">
        <v>-113.9</v>
      </c>
      <c r="W899">
        <v>-0.39</v>
      </c>
      <c r="X899">
        <v>1400</v>
      </c>
      <c r="Y899">
        <v>5.5</v>
      </c>
      <c r="Z899">
        <v>350</v>
      </c>
      <c r="AA899">
        <v>0.29799999999999999</v>
      </c>
      <c r="AB899">
        <v>0.98199999999999998</v>
      </c>
      <c r="AC899">
        <v>-4.0000000000000002E-4</v>
      </c>
      <c r="AD899">
        <v>0.5</v>
      </c>
      <c r="AE899">
        <v>1</v>
      </c>
      <c r="AG899">
        <v>-0.6</v>
      </c>
      <c r="AH899">
        <v>-2.1</v>
      </c>
      <c r="AI899">
        <v>1000</v>
      </c>
      <c r="AJ899">
        <v>3</v>
      </c>
      <c r="AK899">
        <v>-0.7</v>
      </c>
      <c r="AL899">
        <v>10.94</v>
      </c>
      <c r="AM899">
        <v>1658</v>
      </c>
      <c r="AN899">
        <v>992</v>
      </c>
      <c r="AO899">
        <v>35</v>
      </c>
      <c r="AP899">
        <v>21.7</v>
      </c>
      <c r="AQ899">
        <v>1.644736</v>
      </c>
      <c r="AR899">
        <v>243.4</v>
      </c>
      <c r="AS899">
        <v>1.4604000000000001</v>
      </c>
      <c r="AU899">
        <v>10</v>
      </c>
      <c r="AV899">
        <v>1</v>
      </c>
      <c r="AW899">
        <v>20</v>
      </c>
      <c r="AX899">
        <v>1</v>
      </c>
      <c r="AY899">
        <v>30</v>
      </c>
      <c r="AZ899">
        <v>1</v>
      </c>
      <c r="BA899">
        <v>40</v>
      </c>
      <c r="BB899">
        <v>0.99</v>
      </c>
      <c r="BC899">
        <v>50</v>
      </c>
      <c r="BD899">
        <v>0.99</v>
      </c>
      <c r="BE899">
        <v>60</v>
      </c>
      <c r="BF899">
        <v>0.97</v>
      </c>
      <c r="BG899">
        <v>70</v>
      </c>
      <c r="BH899">
        <v>0.92</v>
      </c>
      <c r="BI899">
        <v>80</v>
      </c>
      <c r="BJ899">
        <v>0.76</v>
      </c>
      <c r="BK899">
        <v>90</v>
      </c>
      <c r="BL899">
        <v>0</v>
      </c>
    </row>
    <row r="900" spans="1:64" ht="15" customHeight="1">
      <c r="A900" s="6" t="s">
        <v>1637</v>
      </c>
      <c r="B900" t="s">
        <v>71</v>
      </c>
      <c r="C900" t="s">
        <v>1861</v>
      </c>
      <c r="D900" t="s">
        <v>1862</v>
      </c>
      <c r="E900" t="s">
        <v>1640</v>
      </c>
      <c r="F900">
        <v>2017</v>
      </c>
      <c r="H900">
        <v>290</v>
      </c>
      <c r="I900">
        <v>0</v>
      </c>
      <c r="J900">
        <v>1.72</v>
      </c>
      <c r="L900" t="s">
        <v>1370</v>
      </c>
      <c r="M900">
        <v>60</v>
      </c>
      <c r="N900">
        <v>1</v>
      </c>
      <c r="O900">
        <v>1000</v>
      </c>
      <c r="P900">
        <v>25</v>
      </c>
      <c r="Q900">
        <v>31.6</v>
      </c>
      <c r="R900">
        <v>9.18</v>
      </c>
      <c r="S900">
        <v>38.5</v>
      </c>
      <c r="T900">
        <v>9.7200000000000006</v>
      </c>
      <c r="U900">
        <v>4.8600000000000003</v>
      </c>
      <c r="V900">
        <v>-111.6</v>
      </c>
      <c r="W900">
        <v>-0.39</v>
      </c>
      <c r="X900">
        <v>1800</v>
      </c>
      <c r="Y900">
        <v>5.5</v>
      </c>
      <c r="Z900">
        <v>450</v>
      </c>
      <c r="AA900">
        <v>0.27100000000000002</v>
      </c>
      <c r="AB900">
        <v>0.94799999999999995</v>
      </c>
      <c r="AC900">
        <v>-2.9999999999999997E-4</v>
      </c>
      <c r="AD900">
        <v>0.5</v>
      </c>
      <c r="AE900">
        <v>1</v>
      </c>
      <c r="AG900">
        <v>-0.6</v>
      </c>
      <c r="AH900">
        <v>-2.1</v>
      </c>
      <c r="AI900">
        <v>1500</v>
      </c>
      <c r="AJ900">
        <v>3</v>
      </c>
      <c r="AK900">
        <v>-0.7</v>
      </c>
      <c r="AL900">
        <v>10.94</v>
      </c>
      <c r="AM900">
        <v>1658</v>
      </c>
      <c r="AN900">
        <v>992</v>
      </c>
      <c r="AO900">
        <v>6</v>
      </c>
      <c r="AP900">
        <v>23</v>
      </c>
      <c r="AQ900">
        <v>1.644736</v>
      </c>
      <c r="AR900">
        <v>243.4</v>
      </c>
      <c r="AS900">
        <v>1.4604000000000001</v>
      </c>
      <c r="AU900">
        <v>10</v>
      </c>
      <c r="AV900">
        <v>1</v>
      </c>
      <c r="AW900">
        <v>20</v>
      </c>
      <c r="AX900">
        <v>1</v>
      </c>
      <c r="AY900">
        <v>30</v>
      </c>
      <c r="AZ900">
        <v>1</v>
      </c>
      <c r="BA900">
        <v>40</v>
      </c>
      <c r="BB900">
        <v>0.99</v>
      </c>
      <c r="BC900">
        <v>50</v>
      </c>
      <c r="BD900">
        <v>0.99</v>
      </c>
      <c r="BE900">
        <v>60</v>
      </c>
      <c r="BF900">
        <v>0.97</v>
      </c>
      <c r="BG900">
        <v>70</v>
      </c>
      <c r="BH900">
        <v>0.92</v>
      </c>
      <c r="BI900">
        <v>80</v>
      </c>
      <c r="BJ900">
        <v>0.76</v>
      </c>
      <c r="BK900">
        <v>90</v>
      </c>
      <c r="BL900">
        <v>0</v>
      </c>
    </row>
    <row r="901" spans="1:64" ht="15" customHeight="1">
      <c r="A901" s="6" t="s">
        <v>1637</v>
      </c>
      <c r="B901" t="s">
        <v>71</v>
      </c>
      <c r="C901" t="s">
        <v>1863</v>
      </c>
      <c r="D901" t="s">
        <v>1864</v>
      </c>
      <c r="E901" t="s">
        <v>1402</v>
      </c>
      <c r="F901">
        <v>2017</v>
      </c>
      <c r="H901">
        <v>290</v>
      </c>
      <c r="I901">
        <v>0</v>
      </c>
      <c r="J901">
        <v>1.7</v>
      </c>
      <c r="L901" t="s">
        <v>1370</v>
      </c>
      <c r="M901">
        <v>60</v>
      </c>
      <c r="N901">
        <v>1</v>
      </c>
      <c r="O901">
        <v>1000</v>
      </c>
      <c r="P901">
        <v>25</v>
      </c>
      <c r="Q901">
        <v>31.9</v>
      </c>
      <c r="R901">
        <v>9.1</v>
      </c>
      <c r="S901">
        <v>39.299999999999997</v>
      </c>
      <c r="T901">
        <v>9.6199999999999992</v>
      </c>
      <c r="U901">
        <v>4.8099999999999996</v>
      </c>
      <c r="V901">
        <v>-114</v>
      </c>
      <c r="W901">
        <v>-0.39</v>
      </c>
      <c r="X901">
        <v>1400</v>
      </c>
      <c r="Y901">
        <v>5.5</v>
      </c>
      <c r="Z901">
        <v>350</v>
      </c>
      <c r="AA901">
        <v>0.29799999999999999</v>
      </c>
      <c r="AB901">
        <v>0.98199999999999998</v>
      </c>
      <c r="AC901">
        <v>-4.0000000000000002E-4</v>
      </c>
      <c r="AD901">
        <v>0.5</v>
      </c>
      <c r="AE901">
        <v>1</v>
      </c>
      <c r="AG901">
        <v>-0.6</v>
      </c>
      <c r="AH901">
        <v>-2.1</v>
      </c>
      <c r="AI901">
        <v>1500</v>
      </c>
      <c r="AJ901">
        <v>3</v>
      </c>
      <c r="AK901">
        <v>-0.7</v>
      </c>
      <c r="AL901">
        <v>10.94</v>
      </c>
      <c r="AM901">
        <v>1658</v>
      </c>
      <c r="AN901">
        <v>992</v>
      </c>
      <c r="AO901">
        <v>6</v>
      </c>
      <c r="AP901">
        <v>23</v>
      </c>
      <c r="AQ901">
        <v>1.644736</v>
      </c>
      <c r="AR901">
        <v>243.4</v>
      </c>
      <c r="AS901">
        <v>1.4604000000000001</v>
      </c>
      <c r="AU901">
        <v>10</v>
      </c>
      <c r="AV901">
        <v>1</v>
      </c>
      <c r="AW901">
        <v>20</v>
      </c>
      <c r="AX901">
        <v>1</v>
      </c>
      <c r="AY901">
        <v>30</v>
      </c>
      <c r="AZ901">
        <v>1</v>
      </c>
      <c r="BA901">
        <v>40</v>
      </c>
      <c r="BB901">
        <v>0.99</v>
      </c>
      <c r="BC901">
        <v>50</v>
      </c>
      <c r="BD901">
        <v>0.99</v>
      </c>
      <c r="BE901">
        <v>60</v>
      </c>
      <c r="BF901">
        <v>0.97</v>
      </c>
      <c r="BG901">
        <v>70</v>
      </c>
      <c r="BH901">
        <v>0.92</v>
      </c>
      <c r="BI901">
        <v>80</v>
      </c>
      <c r="BJ901">
        <v>0.76</v>
      </c>
      <c r="BK901">
        <v>90</v>
      </c>
      <c r="BL901">
        <v>0</v>
      </c>
    </row>
    <row r="902" spans="1:64" ht="15" customHeight="1">
      <c r="A902" s="6" t="s">
        <v>1637</v>
      </c>
      <c r="B902" t="s">
        <v>71</v>
      </c>
      <c r="C902" t="s">
        <v>1865</v>
      </c>
      <c r="D902" t="s">
        <v>1866</v>
      </c>
      <c r="E902" t="s">
        <v>1640</v>
      </c>
      <c r="F902">
        <v>2018</v>
      </c>
      <c r="H902">
        <v>295</v>
      </c>
      <c r="I902">
        <v>0</v>
      </c>
      <c r="J902">
        <v>1.72</v>
      </c>
      <c r="L902" t="s">
        <v>1341</v>
      </c>
      <c r="M902">
        <v>60</v>
      </c>
      <c r="N902">
        <v>1</v>
      </c>
      <c r="O902">
        <v>1000</v>
      </c>
      <c r="P902">
        <v>25</v>
      </c>
      <c r="Q902">
        <v>32.299999999999997</v>
      </c>
      <c r="R902">
        <v>9.14</v>
      </c>
      <c r="S902">
        <v>39.5</v>
      </c>
      <c r="T902">
        <v>9.75</v>
      </c>
      <c r="U902">
        <v>4.83</v>
      </c>
      <c r="V902">
        <v>-113.9</v>
      </c>
      <c r="W902">
        <v>-0.39</v>
      </c>
      <c r="X902">
        <v>1000</v>
      </c>
      <c r="Y902">
        <v>5.5</v>
      </c>
      <c r="Z902">
        <v>250</v>
      </c>
      <c r="AA902">
        <v>0.317</v>
      </c>
      <c r="AB902">
        <v>0.93300000000000005</v>
      </c>
      <c r="AC902">
        <v>-5.0000000000000001E-4</v>
      </c>
      <c r="AD902">
        <v>0.6</v>
      </c>
      <c r="AE902">
        <v>0.9</v>
      </c>
      <c r="AG902">
        <v>0.1</v>
      </c>
      <c r="AH902">
        <v>-2</v>
      </c>
      <c r="AI902">
        <v>1500</v>
      </c>
      <c r="AJ902">
        <v>3</v>
      </c>
      <c r="AK902">
        <v>-0.7</v>
      </c>
      <c r="AL902">
        <v>11.03</v>
      </c>
      <c r="AM902">
        <v>1658</v>
      </c>
      <c r="AN902">
        <v>992</v>
      </c>
      <c r="AO902">
        <v>6</v>
      </c>
      <c r="AP902">
        <v>23</v>
      </c>
      <c r="AQ902">
        <v>1.644736</v>
      </c>
      <c r="AR902">
        <v>244.3</v>
      </c>
      <c r="AS902">
        <v>1.4658</v>
      </c>
      <c r="AU902">
        <v>10</v>
      </c>
      <c r="AV902">
        <v>1</v>
      </c>
      <c r="AW902">
        <v>20</v>
      </c>
      <c r="AX902">
        <v>1</v>
      </c>
      <c r="AY902">
        <v>30</v>
      </c>
      <c r="AZ902">
        <v>1</v>
      </c>
      <c r="BA902">
        <v>40</v>
      </c>
      <c r="BB902">
        <v>0.99</v>
      </c>
      <c r="BC902">
        <v>50</v>
      </c>
      <c r="BD902">
        <v>0.99</v>
      </c>
      <c r="BE902">
        <v>60</v>
      </c>
      <c r="BF902">
        <v>0.97</v>
      </c>
      <c r="BG902">
        <v>70</v>
      </c>
      <c r="BH902">
        <v>0.92</v>
      </c>
      <c r="BI902">
        <v>80</v>
      </c>
      <c r="BJ902">
        <v>0.76</v>
      </c>
      <c r="BK902">
        <v>90</v>
      </c>
      <c r="BL902">
        <v>0</v>
      </c>
    </row>
    <row r="903" spans="1:64" ht="15" customHeight="1">
      <c r="A903" s="6" t="s">
        <v>1403</v>
      </c>
      <c r="B903" t="s">
        <v>71</v>
      </c>
      <c r="C903" t="s">
        <v>1374</v>
      </c>
      <c r="D903" t="s">
        <v>1449</v>
      </c>
      <c r="E903" t="s">
        <v>1368</v>
      </c>
      <c r="F903">
        <v>2016</v>
      </c>
      <c r="H903">
        <v>295</v>
      </c>
      <c r="I903">
        <v>0</v>
      </c>
      <c r="J903">
        <v>1.7</v>
      </c>
      <c r="L903" t="s">
        <v>1341</v>
      </c>
      <c r="M903">
        <v>60</v>
      </c>
      <c r="N903">
        <v>1</v>
      </c>
      <c r="O903">
        <v>1000</v>
      </c>
      <c r="P903">
        <v>25</v>
      </c>
      <c r="Q903">
        <v>32.299999999999997</v>
      </c>
      <c r="R903">
        <v>9.14</v>
      </c>
      <c r="S903">
        <v>39.5</v>
      </c>
      <c r="T903">
        <v>9.75</v>
      </c>
      <c r="U903">
        <v>4.88</v>
      </c>
      <c r="V903">
        <v>-115</v>
      </c>
      <c r="W903">
        <v>-0.39</v>
      </c>
      <c r="X903">
        <v>1200</v>
      </c>
      <c r="Y903">
        <v>5.5</v>
      </c>
      <c r="Z903">
        <v>300</v>
      </c>
      <c r="AA903">
        <v>0.312</v>
      </c>
      <c r="AB903">
        <v>0.95599999999999996</v>
      </c>
      <c r="AC903">
        <v>-5.0000000000000001E-4</v>
      </c>
      <c r="AE903">
        <v>0.38</v>
      </c>
      <c r="AG903">
        <v>-0.77</v>
      </c>
      <c r="AH903">
        <v>-2.4500000000000002</v>
      </c>
      <c r="AI903">
        <v>1000</v>
      </c>
      <c r="AJ903">
        <v>3</v>
      </c>
      <c r="AK903">
        <v>-0.7</v>
      </c>
      <c r="AL903">
        <v>11.6</v>
      </c>
      <c r="AM903">
        <v>1650</v>
      </c>
      <c r="AN903">
        <v>992</v>
      </c>
      <c r="AO903">
        <v>40</v>
      </c>
      <c r="AP903">
        <v>18.2</v>
      </c>
      <c r="AQ903">
        <v>1.6367999999999998</v>
      </c>
      <c r="AR903">
        <v>244.3</v>
      </c>
      <c r="AS903">
        <v>1.4658</v>
      </c>
      <c r="AU903">
        <v>10</v>
      </c>
      <c r="AV903">
        <v>1</v>
      </c>
      <c r="AW903">
        <v>20</v>
      </c>
      <c r="AX903">
        <v>1</v>
      </c>
      <c r="AY903">
        <v>30</v>
      </c>
      <c r="AZ903">
        <v>1</v>
      </c>
      <c r="BA903">
        <v>40</v>
      </c>
      <c r="BB903">
        <v>0.99</v>
      </c>
      <c r="BC903">
        <v>50</v>
      </c>
      <c r="BD903">
        <v>0.99</v>
      </c>
      <c r="BE903">
        <v>60</v>
      </c>
      <c r="BF903">
        <v>0.97</v>
      </c>
      <c r="BG903">
        <v>70</v>
      </c>
      <c r="BH903">
        <v>0.92</v>
      </c>
      <c r="BI903">
        <v>80</v>
      </c>
      <c r="BJ903">
        <v>0.76</v>
      </c>
      <c r="BK903">
        <v>90</v>
      </c>
      <c r="BL903">
        <v>0</v>
      </c>
    </row>
    <row r="904" spans="1:64" ht="15" customHeight="1">
      <c r="A904" s="6" t="s">
        <v>1466</v>
      </c>
      <c r="B904" t="s">
        <v>71</v>
      </c>
      <c r="C904" t="s">
        <v>1605</v>
      </c>
      <c r="D904" t="s">
        <v>1604</v>
      </c>
      <c r="E904" t="s">
        <v>1402</v>
      </c>
      <c r="F904">
        <v>2016</v>
      </c>
      <c r="H904">
        <v>295</v>
      </c>
      <c r="J904">
        <v>0</v>
      </c>
      <c r="L904" t="s">
        <v>15</v>
      </c>
      <c r="M904">
        <v>60</v>
      </c>
      <c r="N904">
        <v>1</v>
      </c>
      <c r="O904">
        <v>1000</v>
      </c>
      <c r="P904">
        <v>25</v>
      </c>
      <c r="Q904">
        <v>32.299999999999997</v>
      </c>
      <c r="R904">
        <v>9.14</v>
      </c>
      <c r="S904">
        <v>39.5</v>
      </c>
      <c r="T904">
        <v>9.75</v>
      </c>
      <c r="U904">
        <v>4.88</v>
      </c>
      <c r="V904">
        <v>-115</v>
      </c>
      <c r="W904">
        <v>-0.39</v>
      </c>
      <c r="X904">
        <v>1200</v>
      </c>
      <c r="Y904">
        <v>5.5</v>
      </c>
      <c r="Z904">
        <v>300</v>
      </c>
      <c r="AA904">
        <v>0.311</v>
      </c>
      <c r="AI904">
        <v>1500</v>
      </c>
      <c r="AJ904">
        <v>3</v>
      </c>
      <c r="AK904">
        <v>-0.7</v>
      </c>
      <c r="AQ904">
        <v>1.645</v>
      </c>
      <c r="AR904">
        <v>244.3</v>
      </c>
      <c r="AU904">
        <v>10</v>
      </c>
      <c r="AV904">
        <v>1</v>
      </c>
      <c r="AW904">
        <v>20</v>
      </c>
      <c r="AX904">
        <v>1</v>
      </c>
      <c r="AY904">
        <v>30</v>
      </c>
      <c r="AZ904">
        <v>1</v>
      </c>
      <c r="BA904">
        <v>40</v>
      </c>
      <c r="BB904">
        <v>0.99</v>
      </c>
      <c r="BC904">
        <v>50</v>
      </c>
      <c r="BD904">
        <v>0.99</v>
      </c>
      <c r="BE904">
        <v>60</v>
      </c>
      <c r="BF904">
        <v>0.97</v>
      </c>
      <c r="BG904">
        <v>70</v>
      </c>
      <c r="BH904">
        <v>0.92</v>
      </c>
      <c r="BI904">
        <v>80</v>
      </c>
      <c r="BJ904">
        <v>0.76</v>
      </c>
      <c r="BK904">
        <v>90</v>
      </c>
      <c r="BL904">
        <v>0</v>
      </c>
    </row>
    <row r="905" spans="1:64" ht="15" customHeight="1">
      <c r="A905" s="6" t="s">
        <v>1466</v>
      </c>
      <c r="B905" t="s">
        <v>71</v>
      </c>
      <c r="C905" t="s">
        <v>1607</v>
      </c>
      <c r="D905" t="s">
        <v>1606</v>
      </c>
      <c r="E905" t="s">
        <v>1402</v>
      </c>
      <c r="F905">
        <v>2016</v>
      </c>
      <c r="H905">
        <v>295</v>
      </c>
      <c r="J905">
        <v>0</v>
      </c>
      <c r="L905" t="s">
        <v>15</v>
      </c>
      <c r="M905">
        <v>60</v>
      </c>
      <c r="N905">
        <v>1</v>
      </c>
      <c r="O905">
        <v>1000</v>
      </c>
      <c r="P905">
        <v>25</v>
      </c>
      <c r="Q905">
        <v>32.299999999999997</v>
      </c>
      <c r="R905">
        <v>9.14</v>
      </c>
      <c r="S905">
        <v>39.5</v>
      </c>
      <c r="T905">
        <v>9.75</v>
      </c>
      <c r="U905">
        <v>4.88</v>
      </c>
      <c r="V905">
        <v>-115</v>
      </c>
      <c r="W905">
        <v>-0.39</v>
      </c>
      <c r="X905">
        <v>1200</v>
      </c>
      <c r="Y905">
        <v>5.5</v>
      </c>
      <c r="Z905">
        <v>300</v>
      </c>
      <c r="AA905">
        <v>0.311</v>
      </c>
      <c r="AI905">
        <v>1000</v>
      </c>
      <c r="AJ905">
        <v>3</v>
      </c>
      <c r="AK905">
        <v>-0.7</v>
      </c>
      <c r="AQ905">
        <v>1.645</v>
      </c>
      <c r="AR905">
        <v>244.3</v>
      </c>
      <c r="AU905">
        <v>10</v>
      </c>
      <c r="AV905">
        <v>1</v>
      </c>
      <c r="AW905">
        <v>20</v>
      </c>
      <c r="AX905">
        <v>1</v>
      </c>
      <c r="AY905">
        <v>30</v>
      </c>
      <c r="AZ905">
        <v>1</v>
      </c>
      <c r="BA905">
        <v>40</v>
      </c>
      <c r="BB905">
        <v>0.99</v>
      </c>
      <c r="BC905">
        <v>50</v>
      </c>
      <c r="BD905">
        <v>0.99</v>
      </c>
      <c r="BE905">
        <v>60</v>
      </c>
      <c r="BF905">
        <v>0.97</v>
      </c>
      <c r="BG905">
        <v>70</v>
      </c>
      <c r="BH905">
        <v>0.92</v>
      </c>
      <c r="BI905">
        <v>80</v>
      </c>
      <c r="BJ905">
        <v>0.76</v>
      </c>
      <c r="BK905">
        <v>90</v>
      </c>
      <c r="BL905">
        <v>0</v>
      </c>
    </row>
    <row r="906" spans="1:64" ht="15" customHeight="1">
      <c r="A906" s="6" t="s">
        <v>1637</v>
      </c>
      <c r="B906" t="s">
        <v>71</v>
      </c>
      <c r="C906" t="s">
        <v>1867</v>
      </c>
      <c r="D906" t="s">
        <v>1868</v>
      </c>
      <c r="E906" t="s">
        <v>1402</v>
      </c>
      <c r="F906">
        <v>2017</v>
      </c>
      <c r="H906">
        <v>295</v>
      </c>
      <c r="I906">
        <v>0</v>
      </c>
      <c r="J906">
        <v>1.7</v>
      </c>
      <c r="L906" t="s">
        <v>1370</v>
      </c>
      <c r="M906">
        <v>60</v>
      </c>
      <c r="N906">
        <v>1</v>
      </c>
      <c r="O906">
        <v>1000</v>
      </c>
      <c r="P906">
        <v>25</v>
      </c>
      <c r="Q906">
        <v>32.1</v>
      </c>
      <c r="R906">
        <v>9.1999999999999993</v>
      </c>
      <c r="S906">
        <v>39.5</v>
      </c>
      <c r="T906">
        <v>9.6999999999999993</v>
      </c>
      <c r="U906">
        <v>4.8600000000000003</v>
      </c>
      <c r="V906">
        <v>-115</v>
      </c>
      <c r="W906">
        <v>-0.39</v>
      </c>
      <c r="X906">
        <v>1800</v>
      </c>
      <c r="Y906">
        <v>5.5</v>
      </c>
      <c r="Z906">
        <v>450</v>
      </c>
      <c r="AA906">
        <v>0.28599999999999998</v>
      </c>
      <c r="AB906">
        <v>0.995</v>
      </c>
      <c r="AC906">
        <v>-5.0000000000000001E-4</v>
      </c>
      <c r="AD906">
        <v>0.5</v>
      </c>
      <c r="AE906">
        <v>1</v>
      </c>
      <c r="AG906">
        <v>-0.6</v>
      </c>
      <c r="AH906">
        <v>-2.1</v>
      </c>
      <c r="AI906">
        <v>1500</v>
      </c>
      <c r="AJ906">
        <v>3</v>
      </c>
      <c r="AK906">
        <v>-0.7</v>
      </c>
      <c r="AL906">
        <v>10.94</v>
      </c>
      <c r="AM906">
        <v>1650</v>
      </c>
      <c r="AN906">
        <v>992</v>
      </c>
      <c r="AO906">
        <v>40</v>
      </c>
      <c r="AP906">
        <v>18.2</v>
      </c>
      <c r="AQ906">
        <v>1.6367999999999998</v>
      </c>
      <c r="AR906">
        <v>243.4</v>
      </c>
      <c r="AS906">
        <v>1.4604000000000001</v>
      </c>
      <c r="AU906">
        <v>10</v>
      </c>
      <c r="AV906">
        <v>1</v>
      </c>
      <c r="AW906">
        <v>20</v>
      </c>
      <c r="AX906">
        <v>1</v>
      </c>
      <c r="AY906">
        <v>30</v>
      </c>
      <c r="AZ906">
        <v>1</v>
      </c>
      <c r="BA906">
        <v>40</v>
      </c>
      <c r="BB906">
        <v>0.99</v>
      </c>
      <c r="BC906">
        <v>50</v>
      </c>
      <c r="BD906">
        <v>0.99</v>
      </c>
      <c r="BE906">
        <v>60</v>
      </c>
      <c r="BF906">
        <v>0.97</v>
      </c>
      <c r="BG906">
        <v>70</v>
      </c>
      <c r="BH906">
        <v>0.92</v>
      </c>
      <c r="BI906">
        <v>80</v>
      </c>
      <c r="BJ906">
        <v>0.76</v>
      </c>
      <c r="BK906">
        <v>90</v>
      </c>
      <c r="BL906">
        <v>0</v>
      </c>
    </row>
    <row r="907" spans="1:64" ht="15" customHeight="1">
      <c r="A907" s="6" t="s">
        <v>1637</v>
      </c>
      <c r="B907" t="s">
        <v>71</v>
      </c>
      <c r="C907" t="s">
        <v>1869</v>
      </c>
      <c r="D907" t="s">
        <v>1870</v>
      </c>
      <c r="E907" t="s">
        <v>1402</v>
      </c>
      <c r="F907">
        <v>2017</v>
      </c>
      <c r="H907">
        <v>295</v>
      </c>
      <c r="I907">
        <v>0</v>
      </c>
      <c r="J907">
        <v>1.7</v>
      </c>
      <c r="L907" t="s">
        <v>1370</v>
      </c>
      <c r="M907">
        <v>60</v>
      </c>
      <c r="N907">
        <v>1</v>
      </c>
      <c r="O907">
        <v>1000</v>
      </c>
      <c r="P907">
        <v>25</v>
      </c>
      <c r="Q907">
        <v>32.1</v>
      </c>
      <c r="R907">
        <v>9.1999999999999993</v>
      </c>
      <c r="S907">
        <v>39.5</v>
      </c>
      <c r="T907">
        <v>9.6999999999999993</v>
      </c>
      <c r="U907">
        <v>4.8600000000000003</v>
      </c>
      <c r="V907">
        <v>-115</v>
      </c>
      <c r="W907">
        <v>-0.39</v>
      </c>
      <c r="X907">
        <v>1800</v>
      </c>
      <c r="Y907">
        <v>5.5</v>
      </c>
      <c r="Z907">
        <v>450</v>
      </c>
      <c r="AA907">
        <v>0.28599999999999998</v>
      </c>
      <c r="AB907">
        <v>0.995</v>
      </c>
      <c r="AC907">
        <v>-5.0000000000000001E-4</v>
      </c>
      <c r="AD907">
        <v>0.5</v>
      </c>
      <c r="AE907">
        <v>1</v>
      </c>
      <c r="AG907">
        <v>-0.6</v>
      </c>
      <c r="AH907">
        <v>-2.1</v>
      </c>
      <c r="AI907">
        <v>1000</v>
      </c>
      <c r="AJ907">
        <v>3</v>
      </c>
      <c r="AK907">
        <v>-0.7</v>
      </c>
      <c r="AL907">
        <v>10.94</v>
      </c>
      <c r="AM907">
        <v>1650</v>
      </c>
      <c r="AN907">
        <v>992</v>
      </c>
      <c r="AO907">
        <v>40</v>
      </c>
      <c r="AP907">
        <v>18.2</v>
      </c>
      <c r="AQ907">
        <v>1.6367999999999998</v>
      </c>
      <c r="AR907">
        <v>243.4</v>
      </c>
      <c r="AS907">
        <v>1.4604000000000001</v>
      </c>
      <c r="AU907">
        <v>10</v>
      </c>
      <c r="AV907">
        <v>1</v>
      </c>
      <c r="AW907">
        <v>20</v>
      </c>
      <c r="AX907">
        <v>1</v>
      </c>
      <c r="AY907">
        <v>30</v>
      </c>
      <c r="AZ907">
        <v>1</v>
      </c>
      <c r="BA907">
        <v>40</v>
      </c>
      <c r="BB907">
        <v>0.99</v>
      </c>
      <c r="BC907">
        <v>50</v>
      </c>
      <c r="BD907">
        <v>0.99</v>
      </c>
      <c r="BE907">
        <v>60</v>
      </c>
      <c r="BF907">
        <v>0.97</v>
      </c>
      <c r="BG907">
        <v>70</v>
      </c>
      <c r="BH907">
        <v>0.92</v>
      </c>
      <c r="BI907">
        <v>80</v>
      </c>
      <c r="BJ907">
        <v>0.76</v>
      </c>
      <c r="BK907">
        <v>90</v>
      </c>
      <c r="BL907">
        <v>0</v>
      </c>
    </row>
    <row r="908" spans="1:64" ht="15" customHeight="1">
      <c r="A908" s="6" t="s">
        <v>1637</v>
      </c>
      <c r="B908" t="s">
        <v>71</v>
      </c>
      <c r="C908" t="s">
        <v>1871</v>
      </c>
      <c r="D908" t="s">
        <v>1872</v>
      </c>
      <c r="E908" t="s">
        <v>1402</v>
      </c>
      <c r="F908">
        <v>2017</v>
      </c>
      <c r="H908">
        <v>295</v>
      </c>
      <c r="I908">
        <v>0</v>
      </c>
      <c r="J908">
        <v>1.7</v>
      </c>
      <c r="L908" t="s">
        <v>1370</v>
      </c>
      <c r="M908">
        <v>60</v>
      </c>
      <c r="N908">
        <v>1</v>
      </c>
      <c r="O908">
        <v>1000</v>
      </c>
      <c r="P908">
        <v>25</v>
      </c>
      <c r="Q908">
        <v>32.1</v>
      </c>
      <c r="R908">
        <v>9.1999999999999993</v>
      </c>
      <c r="S908">
        <v>39.5</v>
      </c>
      <c r="T908">
        <v>9.6999999999999993</v>
      </c>
      <c r="U908">
        <v>4.8099999999999996</v>
      </c>
      <c r="V908">
        <v>-115</v>
      </c>
      <c r="W908">
        <v>-0.39</v>
      </c>
      <c r="X908">
        <v>1400</v>
      </c>
      <c r="Y908">
        <v>5.5</v>
      </c>
      <c r="Z908">
        <v>350</v>
      </c>
      <c r="AA908">
        <v>0.29199999999999998</v>
      </c>
      <c r="AB908">
        <v>0.96899999999999997</v>
      </c>
      <c r="AC908">
        <v>-5.0000000000000001E-4</v>
      </c>
      <c r="AD908">
        <v>0.5</v>
      </c>
      <c r="AE908">
        <v>1</v>
      </c>
      <c r="AG908">
        <v>-0.6</v>
      </c>
      <c r="AH908">
        <v>-2.1</v>
      </c>
      <c r="AI908">
        <v>1500</v>
      </c>
      <c r="AJ908">
        <v>3</v>
      </c>
      <c r="AK908">
        <v>-0.7</v>
      </c>
      <c r="AL908">
        <v>10.94</v>
      </c>
      <c r="AM908">
        <v>1658</v>
      </c>
      <c r="AN908">
        <v>992</v>
      </c>
      <c r="AO908">
        <v>35</v>
      </c>
      <c r="AP908">
        <v>21.7</v>
      </c>
      <c r="AQ908">
        <v>1.644736</v>
      </c>
      <c r="AR908">
        <v>243.4</v>
      </c>
      <c r="AS908">
        <v>1.4604000000000001</v>
      </c>
      <c r="AU908">
        <v>10</v>
      </c>
      <c r="AV908">
        <v>1</v>
      </c>
      <c r="AW908">
        <v>20</v>
      </c>
      <c r="AX908">
        <v>1</v>
      </c>
      <c r="AY908">
        <v>30</v>
      </c>
      <c r="AZ908">
        <v>1</v>
      </c>
      <c r="BA908">
        <v>40</v>
      </c>
      <c r="BB908">
        <v>0.99</v>
      </c>
      <c r="BC908">
        <v>50</v>
      </c>
      <c r="BD908">
        <v>0.99</v>
      </c>
      <c r="BE908">
        <v>60</v>
      </c>
      <c r="BF908">
        <v>0.97</v>
      </c>
      <c r="BG908">
        <v>70</v>
      </c>
      <c r="BH908">
        <v>0.92</v>
      </c>
      <c r="BI908">
        <v>80</v>
      </c>
      <c r="BJ908">
        <v>0.76</v>
      </c>
      <c r="BK908">
        <v>90</v>
      </c>
      <c r="BL908">
        <v>0</v>
      </c>
    </row>
    <row r="909" spans="1:64" ht="15" customHeight="1">
      <c r="A909" s="6" t="s">
        <v>1637</v>
      </c>
      <c r="B909" t="s">
        <v>71</v>
      </c>
      <c r="C909" t="s">
        <v>1873</v>
      </c>
      <c r="D909" t="s">
        <v>1874</v>
      </c>
      <c r="E909" t="s">
        <v>1402</v>
      </c>
      <c r="F909">
        <v>2017</v>
      </c>
      <c r="H909">
        <v>295</v>
      </c>
      <c r="I909">
        <v>0</v>
      </c>
      <c r="J909">
        <v>1.7</v>
      </c>
      <c r="L909" t="s">
        <v>1370</v>
      </c>
      <c r="M909">
        <v>60</v>
      </c>
      <c r="N909">
        <v>1</v>
      </c>
      <c r="O909">
        <v>1000</v>
      </c>
      <c r="P909">
        <v>25</v>
      </c>
      <c r="Q909">
        <v>32.1</v>
      </c>
      <c r="R909">
        <v>9.1999999999999993</v>
      </c>
      <c r="S909">
        <v>39.5</v>
      </c>
      <c r="T909">
        <v>9.6999999999999993</v>
      </c>
      <c r="U909">
        <v>4.8099999999999996</v>
      </c>
      <c r="V909">
        <v>-115</v>
      </c>
      <c r="W909">
        <v>-0.39</v>
      </c>
      <c r="X909">
        <v>1400</v>
      </c>
      <c r="Y909">
        <v>5.5</v>
      </c>
      <c r="Z909">
        <v>350</v>
      </c>
      <c r="AA909">
        <v>0.29199999999999998</v>
      </c>
      <c r="AB909">
        <v>0.96899999999999997</v>
      </c>
      <c r="AC909">
        <v>-5.0000000000000001E-4</v>
      </c>
      <c r="AD909">
        <v>0.5</v>
      </c>
      <c r="AE909">
        <v>1</v>
      </c>
      <c r="AG909">
        <v>-0.6</v>
      </c>
      <c r="AH909">
        <v>-2.1</v>
      </c>
      <c r="AI909">
        <v>1000</v>
      </c>
      <c r="AJ909">
        <v>3</v>
      </c>
      <c r="AK909">
        <v>-0.7</v>
      </c>
      <c r="AL909">
        <v>10.94</v>
      </c>
      <c r="AM909">
        <v>1658</v>
      </c>
      <c r="AN909">
        <v>992</v>
      </c>
      <c r="AO909">
        <v>35</v>
      </c>
      <c r="AP909">
        <v>21.7</v>
      </c>
      <c r="AQ909">
        <v>1.644736</v>
      </c>
      <c r="AR909">
        <v>243.4</v>
      </c>
      <c r="AS909">
        <v>1.4604000000000001</v>
      </c>
      <c r="AU909">
        <v>10</v>
      </c>
      <c r="AV909">
        <v>1</v>
      </c>
      <c r="AW909">
        <v>20</v>
      </c>
      <c r="AX909">
        <v>1</v>
      </c>
      <c r="AY909">
        <v>30</v>
      </c>
      <c r="AZ909">
        <v>1</v>
      </c>
      <c r="BA909">
        <v>40</v>
      </c>
      <c r="BB909">
        <v>0.99</v>
      </c>
      <c r="BC909">
        <v>50</v>
      </c>
      <c r="BD909">
        <v>0.99</v>
      </c>
      <c r="BE909">
        <v>60</v>
      </c>
      <c r="BF909">
        <v>0.97</v>
      </c>
      <c r="BG909">
        <v>70</v>
      </c>
      <c r="BH909">
        <v>0.92</v>
      </c>
      <c r="BI909">
        <v>80</v>
      </c>
      <c r="BJ909">
        <v>0.76</v>
      </c>
      <c r="BK909">
        <v>90</v>
      </c>
      <c r="BL909">
        <v>0</v>
      </c>
    </row>
    <row r="910" spans="1:64" ht="15" customHeight="1">
      <c r="A910" s="6" t="s">
        <v>1637</v>
      </c>
      <c r="B910" t="s">
        <v>71</v>
      </c>
      <c r="C910" t="s">
        <v>1875</v>
      </c>
      <c r="D910" t="s">
        <v>1876</v>
      </c>
      <c r="E910" t="s">
        <v>1640</v>
      </c>
      <c r="F910">
        <v>2017</v>
      </c>
      <c r="H910">
        <v>295</v>
      </c>
      <c r="I910">
        <v>0</v>
      </c>
      <c r="J910">
        <v>1.72</v>
      </c>
      <c r="L910" t="s">
        <v>1370</v>
      </c>
      <c r="M910">
        <v>60</v>
      </c>
      <c r="N910">
        <v>1</v>
      </c>
      <c r="O910">
        <v>1000</v>
      </c>
      <c r="P910">
        <v>25</v>
      </c>
      <c r="Q910">
        <v>31.8</v>
      </c>
      <c r="R910">
        <v>9.2799999999999994</v>
      </c>
      <c r="S910">
        <v>38.6</v>
      </c>
      <c r="T910">
        <v>9.81</v>
      </c>
      <c r="U910">
        <v>4.8600000000000003</v>
      </c>
      <c r="V910">
        <v>-111.6</v>
      </c>
      <c r="W910">
        <v>-0.39</v>
      </c>
      <c r="X910">
        <v>1800</v>
      </c>
      <c r="Y910">
        <v>5.5</v>
      </c>
      <c r="Z910">
        <v>450</v>
      </c>
      <c r="AA910">
        <v>0.26200000000000001</v>
      </c>
      <c r="AB910">
        <v>0.92900000000000005</v>
      </c>
      <c r="AC910">
        <v>-4.0000000000000002E-4</v>
      </c>
      <c r="AD910">
        <v>0.5</v>
      </c>
      <c r="AE910">
        <v>1</v>
      </c>
      <c r="AG910">
        <v>-0.6</v>
      </c>
      <c r="AH910">
        <v>-2.1</v>
      </c>
      <c r="AI910">
        <v>1500</v>
      </c>
      <c r="AJ910">
        <v>3</v>
      </c>
      <c r="AK910">
        <v>-0.7</v>
      </c>
      <c r="AL910">
        <v>10.94</v>
      </c>
      <c r="AM910">
        <v>1658</v>
      </c>
      <c r="AN910">
        <v>992</v>
      </c>
      <c r="AO910">
        <v>6</v>
      </c>
      <c r="AP910">
        <v>23</v>
      </c>
      <c r="AQ910">
        <v>1.644736</v>
      </c>
      <c r="AR910">
        <v>243.4</v>
      </c>
      <c r="AS910">
        <v>1.4604000000000001</v>
      </c>
      <c r="AU910">
        <v>10</v>
      </c>
      <c r="AV910">
        <v>1</v>
      </c>
      <c r="AW910">
        <v>20</v>
      </c>
      <c r="AX910">
        <v>1</v>
      </c>
      <c r="AY910">
        <v>30</v>
      </c>
      <c r="AZ910">
        <v>1</v>
      </c>
      <c r="BA910">
        <v>40</v>
      </c>
      <c r="BB910">
        <v>0.99</v>
      </c>
      <c r="BC910">
        <v>50</v>
      </c>
      <c r="BD910">
        <v>0.99</v>
      </c>
      <c r="BE910">
        <v>60</v>
      </c>
      <c r="BF910">
        <v>0.97</v>
      </c>
      <c r="BG910">
        <v>70</v>
      </c>
      <c r="BH910">
        <v>0.92</v>
      </c>
      <c r="BI910">
        <v>80</v>
      </c>
      <c r="BJ910">
        <v>0.76</v>
      </c>
      <c r="BK910">
        <v>90</v>
      </c>
      <c r="BL910">
        <v>0</v>
      </c>
    </row>
    <row r="911" spans="1:64" ht="15" customHeight="1">
      <c r="A911" s="6" t="s">
        <v>1637</v>
      </c>
      <c r="B911" t="s">
        <v>71</v>
      </c>
      <c r="C911" t="s">
        <v>1877</v>
      </c>
      <c r="D911" t="s">
        <v>1878</v>
      </c>
      <c r="E911" t="s">
        <v>1402</v>
      </c>
      <c r="F911">
        <v>2017</v>
      </c>
      <c r="H911">
        <v>295</v>
      </c>
      <c r="I911">
        <v>0</v>
      </c>
      <c r="J911">
        <v>1.7</v>
      </c>
      <c r="L911" t="s">
        <v>1370</v>
      </c>
      <c r="M911">
        <v>60</v>
      </c>
      <c r="N911">
        <v>1</v>
      </c>
      <c r="O911">
        <v>1000</v>
      </c>
      <c r="P911">
        <v>25</v>
      </c>
      <c r="Q911">
        <v>32.1</v>
      </c>
      <c r="R911">
        <v>9.1999999999999993</v>
      </c>
      <c r="S911">
        <v>39.5</v>
      </c>
      <c r="T911">
        <v>9.6999999999999993</v>
      </c>
      <c r="U911">
        <v>4.8499999999999996</v>
      </c>
      <c r="V911">
        <v>-115</v>
      </c>
      <c r="W911">
        <v>-0.39</v>
      </c>
      <c r="X911">
        <v>1400</v>
      </c>
      <c r="Y911">
        <v>5.5</v>
      </c>
      <c r="Z911">
        <v>350</v>
      </c>
      <c r="AA911">
        <v>0.29199999999999998</v>
      </c>
      <c r="AB911">
        <v>0.96899999999999997</v>
      </c>
      <c r="AC911">
        <v>-5.0000000000000001E-4</v>
      </c>
      <c r="AD911">
        <v>0.5</v>
      </c>
      <c r="AE911">
        <v>1</v>
      </c>
      <c r="AG911">
        <v>-0.6</v>
      </c>
      <c r="AH911">
        <v>-2.1</v>
      </c>
      <c r="AI911">
        <v>1500</v>
      </c>
      <c r="AJ911">
        <v>3</v>
      </c>
      <c r="AK911">
        <v>-0.7</v>
      </c>
      <c r="AL911">
        <v>10.94</v>
      </c>
      <c r="AM911">
        <v>1658</v>
      </c>
      <c r="AN911">
        <v>992</v>
      </c>
      <c r="AO911">
        <v>6</v>
      </c>
      <c r="AP911">
        <v>23</v>
      </c>
      <c r="AQ911">
        <v>1.644736</v>
      </c>
      <c r="AR911">
        <v>243.4</v>
      </c>
      <c r="AS911">
        <v>1.4604000000000001</v>
      </c>
      <c r="AU911">
        <v>10</v>
      </c>
      <c r="AV911">
        <v>1</v>
      </c>
      <c r="AW911">
        <v>20</v>
      </c>
      <c r="AX911">
        <v>1</v>
      </c>
      <c r="AY911">
        <v>30</v>
      </c>
      <c r="AZ911">
        <v>1</v>
      </c>
      <c r="BA911">
        <v>40</v>
      </c>
      <c r="BB911">
        <v>0.99</v>
      </c>
      <c r="BC911">
        <v>50</v>
      </c>
      <c r="BD911">
        <v>0.99</v>
      </c>
      <c r="BE911">
        <v>60</v>
      </c>
      <c r="BF911">
        <v>0.97</v>
      </c>
      <c r="BG911">
        <v>70</v>
      </c>
      <c r="BH911">
        <v>0.92</v>
      </c>
      <c r="BI911">
        <v>80</v>
      </c>
      <c r="BJ911">
        <v>0.76</v>
      </c>
      <c r="BK911">
        <v>90</v>
      </c>
      <c r="BL911">
        <v>0</v>
      </c>
    </row>
    <row r="912" spans="1:64" ht="15" customHeight="1">
      <c r="A912" s="6" t="s">
        <v>1637</v>
      </c>
      <c r="B912" t="s">
        <v>71</v>
      </c>
      <c r="C912" t="s">
        <v>1879</v>
      </c>
      <c r="D912" t="s">
        <v>1880</v>
      </c>
      <c r="E912" t="s">
        <v>1640</v>
      </c>
      <c r="F912">
        <v>2018</v>
      </c>
      <c r="H912">
        <v>300</v>
      </c>
      <c r="I912">
        <v>0</v>
      </c>
      <c r="J912">
        <v>1.72</v>
      </c>
      <c r="L912" t="s">
        <v>1341</v>
      </c>
      <c r="M912">
        <v>60</v>
      </c>
      <c r="N912">
        <v>1</v>
      </c>
      <c r="O912">
        <v>1000</v>
      </c>
      <c r="P912">
        <v>25</v>
      </c>
      <c r="Q912">
        <v>32.5</v>
      </c>
      <c r="R912">
        <v>9.24</v>
      </c>
      <c r="S912">
        <v>39.700000000000003</v>
      </c>
      <c r="T912">
        <v>9.83</v>
      </c>
      <c r="U912">
        <v>4.92</v>
      </c>
      <c r="V912">
        <v>-115.1</v>
      </c>
      <c r="W912">
        <v>-0.39</v>
      </c>
      <c r="X912">
        <v>1000</v>
      </c>
      <c r="Y912">
        <v>5.5</v>
      </c>
      <c r="Z912">
        <v>300</v>
      </c>
      <c r="AA912">
        <v>0.30599999999999999</v>
      </c>
      <c r="AB912">
        <v>0.94499999999999995</v>
      </c>
      <c r="AC912">
        <v>-5.0000000000000001E-4</v>
      </c>
      <c r="AD912">
        <v>0.6</v>
      </c>
      <c r="AE912">
        <v>0.9</v>
      </c>
      <c r="AG912">
        <v>0.1</v>
      </c>
      <c r="AH912">
        <v>-2</v>
      </c>
      <c r="AI912">
        <v>1500</v>
      </c>
      <c r="AJ912">
        <v>3</v>
      </c>
      <c r="AK912">
        <v>-0.7</v>
      </c>
      <c r="AL912">
        <v>11.03</v>
      </c>
      <c r="AM912">
        <v>1658</v>
      </c>
      <c r="AN912">
        <v>992</v>
      </c>
      <c r="AO912">
        <v>6</v>
      </c>
      <c r="AP912">
        <v>23</v>
      </c>
      <c r="AQ912">
        <v>1.644736</v>
      </c>
      <c r="AR912">
        <v>244.3</v>
      </c>
      <c r="AS912">
        <v>1.4658</v>
      </c>
      <c r="AU912">
        <v>10</v>
      </c>
      <c r="AV912">
        <v>1</v>
      </c>
      <c r="AW912">
        <v>20</v>
      </c>
      <c r="AX912">
        <v>1</v>
      </c>
      <c r="AY912">
        <v>30</v>
      </c>
      <c r="AZ912">
        <v>1</v>
      </c>
      <c r="BA912">
        <v>40</v>
      </c>
      <c r="BB912">
        <v>0.99</v>
      </c>
      <c r="BC912">
        <v>50</v>
      </c>
      <c r="BD912">
        <v>0.99</v>
      </c>
      <c r="BE912">
        <v>60</v>
      </c>
      <c r="BF912">
        <v>0.97</v>
      </c>
      <c r="BG912">
        <v>70</v>
      </c>
      <c r="BH912">
        <v>0.92</v>
      </c>
      <c r="BI912">
        <v>80</v>
      </c>
      <c r="BJ912">
        <v>0.76</v>
      </c>
      <c r="BK912">
        <v>90</v>
      </c>
      <c r="BL912">
        <v>0</v>
      </c>
    </row>
    <row r="913" spans="1:64" ht="15" customHeight="1">
      <c r="A913" s="6" t="s">
        <v>1403</v>
      </c>
      <c r="B913" t="s">
        <v>71</v>
      </c>
      <c r="C913" t="s">
        <v>1375</v>
      </c>
      <c r="D913" t="s">
        <v>1450</v>
      </c>
      <c r="E913" t="s">
        <v>1368</v>
      </c>
      <c r="F913">
        <v>2016</v>
      </c>
      <c r="H913">
        <v>300</v>
      </c>
      <c r="I913">
        <v>0</v>
      </c>
      <c r="J913">
        <v>1.7</v>
      </c>
      <c r="L913" t="s">
        <v>1341</v>
      </c>
      <c r="M913">
        <v>60</v>
      </c>
      <c r="N913">
        <v>1</v>
      </c>
      <c r="O913">
        <v>1000</v>
      </c>
      <c r="P913">
        <v>25</v>
      </c>
      <c r="Q913">
        <v>32.5</v>
      </c>
      <c r="R913">
        <v>9.24</v>
      </c>
      <c r="S913">
        <v>39.700000000000003</v>
      </c>
      <c r="T913">
        <v>9.83</v>
      </c>
      <c r="U913">
        <v>4.92</v>
      </c>
      <c r="V913">
        <v>-115</v>
      </c>
      <c r="W913">
        <v>-0.39</v>
      </c>
      <c r="X913">
        <v>1200</v>
      </c>
      <c r="Y913">
        <v>5.5</v>
      </c>
      <c r="Z913">
        <v>300</v>
      </c>
      <c r="AA913">
        <v>0.30599999999999999</v>
      </c>
      <c r="AB913">
        <v>0.94499999999999995</v>
      </c>
      <c r="AC913">
        <v>-5.0000000000000001E-4</v>
      </c>
      <c r="AE913">
        <v>0.38</v>
      </c>
      <c r="AG913">
        <v>-0.77</v>
      </c>
      <c r="AH913">
        <v>-2.4500000000000002</v>
      </c>
      <c r="AI913">
        <v>1000</v>
      </c>
      <c r="AJ913">
        <v>3</v>
      </c>
      <c r="AK913">
        <v>-0.7</v>
      </c>
      <c r="AL913">
        <v>11.6</v>
      </c>
      <c r="AM913">
        <v>1650</v>
      </c>
      <c r="AN913">
        <v>992</v>
      </c>
      <c r="AO913">
        <v>40</v>
      </c>
      <c r="AP913">
        <v>18.2</v>
      </c>
      <c r="AQ913">
        <v>1.6367999999999998</v>
      </c>
      <c r="AR913">
        <v>244.3</v>
      </c>
      <c r="AS913">
        <v>1.4658</v>
      </c>
      <c r="AU913">
        <v>10</v>
      </c>
      <c r="AV913">
        <v>1</v>
      </c>
      <c r="AW913">
        <v>20</v>
      </c>
      <c r="AX913">
        <v>1</v>
      </c>
      <c r="AY913">
        <v>30</v>
      </c>
      <c r="AZ913">
        <v>1</v>
      </c>
      <c r="BA913">
        <v>40</v>
      </c>
      <c r="BB913">
        <v>0.99</v>
      </c>
      <c r="BC913">
        <v>50</v>
      </c>
      <c r="BD913">
        <v>0.99</v>
      </c>
      <c r="BE913">
        <v>60</v>
      </c>
      <c r="BF913">
        <v>0.97</v>
      </c>
      <c r="BG913">
        <v>70</v>
      </c>
      <c r="BH913">
        <v>0.92</v>
      </c>
      <c r="BI913">
        <v>80</v>
      </c>
      <c r="BJ913">
        <v>0.76</v>
      </c>
      <c r="BK913">
        <v>90</v>
      </c>
      <c r="BL913">
        <v>0</v>
      </c>
    </row>
    <row r="914" spans="1:64" ht="15" customHeight="1">
      <c r="A914" s="6" t="s">
        <v>1466</v>
      </c>
      <c r="B914" t="s">
        <v>71</v>
      </c>
      <c r="C914" t="s">
        <v>1608</v>
      </c>
      <c r="D914" t="s">
        <v>1609</v>
      </c>
      <c r="E914" t="s">
        <v>1402</v>
      </c>
      <c r="F914">
        <v>2016</v>
      </c>
      <c r="H914">
        <v>300</v>
      </c>
      <c r="I914">
        <v>0</v>
      </c>
      <c r="J914">
        <v>1.7</v>
      </c>
      <c r="L914" t="s">
        <v>1341</v>
      </c>
      <c r="M914">
        <v>60</v>
      </c>
      <c r="N914">
        <v>1</v>
      </c>
      <c r="O914">
        <v>1000</v>
      </c>
      <c r="P914">
        <v>25</v>
      </c>
      <c r="Q914">
        <v>32.5</v>
      </c>
      <c r="R914">
        <v>9.24</v>
      </c>
      <c r="S914">
        <v>39.700000000000003</v>
      </c>
      <c r="T914">
        <v>9.83</v>
      </c>
      <c r="U914">
        <v>4.92</v>
      </c>
      <c r="V914">
        <v>-115</v>
      </c>
      <c r="W914">
        <v>-0.39</v>
      </c>
      <c r="X914">
        <v>1200</v>
      </c>
      <c r="Y914">
        <v>5.5</v>
      </c>
      <c r="Z914">
        <v>300</v>
      </c>
      <c r="AA914">
        <v>0.30499999999999999</v>
      </c>
      <c r="AB914">
        <v>0.94699999999999995</v>
      </c>
      <c r="AC914">
        <v>-5.0000000000000001E-4</v>
      </c>
      <c r="AD914">
        <v>0.6</v>
      </c>
      <c r="AE914">
        <v>0.9</v>
      </c>
      <c r="AG914">
        <v>0.1</v>
      </c>
      <c r="AH914">
        <v>-2</v>
      </c>
      <c r="AI914">
        <v>1500</v>
      </c>
      <c r="AJ914">
        <v>3</v>
      </c>
      <c r="AK914">
        <v>-0.7</v>
      </c>
      <c r="AL914">
        <v>11.6</v>
      </c>
      <c r="AM914">
        <v>1658</v>
      </c>
      <c r="AN914">
        <v>992</v>
      </c>
      <c r="AO914">
        <v>35</v>
      </c>
      <c r="AP914">
        <v>21.7</v>
      </c>
      <c r="AQ914">
        <v>1.644736</v>
      </c>
      <c r="AR914">
        <v>244.3</v>
      </c>
      <c r="AS914">
        <v>1.4658</v>
      </c>
      <c r="AU914">
        <v>10</v>
      </c>
      <c r="AV914">
        <v>1</v>
      </c>
      <c r="AW914">
        <v>20</v>
      </c>
      <c r="AX914">
        <v>1</v>
      </c>
      <c r="AY914">
        <v>30</v>
      </c>
      <c r="AZ914">
        <v>1</v>
      </c>
      <c r="BA914">
        <v>40</v>
      </c>
      <c r="BB914">
        <v>0.99</v>
      </c>
      <c r="BC914">
        <v>50</v>
      </c>
      <c r="BD914">
        <v>0.99</v>
      </c>
      <c r="BE914">
        <v>60</v>
      </c>
      <c r="BF914">
        <v>0.97</v>
      </c>
      <c r="BG914">
        <v>70</v>
      </c>
      <c r="BH914">
        <v>0.92</v>
      </c>
      <c r="BI914">
        <v>80</v>
      </c>
      <c r="BJ914">
        <v>0.76</v>
      </c>
      <c r="BK914">
        <v>90</v>
      </c>
      <c r="BL914">
        <v>0</v>
      </c>
    </row>
    <row r="915" spans="1:64" ht="15" customHeight="1">
      <c r="A915" s="6" t="s">
        <v>1466</v>
      </c>
      <c r="B915" t="s">
        <v>71</v>
      </c>
      <c r="C915" t="s">
        <v>1611</v>
      </c>
      <c r="D915" t="s">
        <v>1610</v>
      </c>
      <c r="E915" t="s">
        <v>1402</v>
      </c>
      <c r="F915">
        <v>2016</v>
      </c>
      <c r="H915">
        <v>300</v>
      </c>
      <c r="J915">
        <v>0</v>
      </c>
      <c r="L915" t="s">
        <v>15</v>
      </c>
      <c r="M915">
        <v>60</v>
      </c>
      <c r="N915">
        <v>1</v>
      </c>
      <c r="O915">
        <v>1000</v>
      </c>
      <c r="P915">
        <v>25</v>
      </c>
      <c r="Q915">
        <v>32.5</v>
      </c>
      <c r="R915">
        <v>9.24</v>
      </c>
      <c r="S915">
        <v>39.700000000000003</v>
      </c>
      <c r="T915">
        <v>9.83</v>
      </c>
      <c r="U915">
        <v>4.92</v>
      </c>
      <c r="V915">
        <v>-115</v>
      </c>
      <c r="W915">
        <v>-0.39</v>
      </c>
      <c r="X915">
        <v>1200</v>
      </c>
      <c r="Y915">
        <v>5.5</v>
      </c>
      <c r="Z915">
        <v>300</v>
      </c>
      <c r="AA915">
        <v>0.30499999999999999</v>
      </c>
      <c r="AI915">
        <v>1000</v>
      </c>
      <c r="AJ915">
        <v>3</v>
      </c>
      <c r="AK915">
        <v>-0.7</v>
      </c>
      <c r="AQ915">
        <v>1.645</v>
      </c>
      <c r="AR915">
        <v>244.3</v>
      </c>
      <c r="AU915">
        <v>10</v>
      </c>
      <c r="AV915">
        <v>1</v>
      </c>
      <c r="AW915">
        <v>20</v>
      </c>
      <c r="AX915">
        <v>1</v>
      </c>
      <c r="AY915">
        <v>30</v>
      </c>
      <c r="AZ915">
        <v>1</v>
      </c>
      <c r="BA915">
        <v>40</v>
      </c>
      <c r="BB915">
        <v>0.99</v>
      </c>
      <c r="BC915">
        <v>50</v>
      </c>
      <c r="BD915">
        <v>0.99</v>
      </c>
      <c r="BE915">
        <v>60</v>
      </c>
      <c r="BF915">
        <v>0.97</v>
      </c>
      <c r="BG915">
        <v>70</v>
      </c>
      <c r="BH915">
        <v>0.92</v>
      </c>
      <c r="BI915">
        <v>80</v>
      </c>
      <c r="BJ915">
        <v>0.76</v>
      </c>
      <c r="BK915">
        <v>90</v>
      </c>
      <c r="BL915">
        <v>0</v>
      </c>
    </row>
    <row r="916" spans="1:64" ht="15" customHeight="1">
      <c r="A916" s="6" t="s">
        <v>1637</v>
      </c>
      <c r="B916" t="s">
        <v>71</v>
      </c>
      <c r="C916" t="s">
        <v>1881</v>
      </c>
      <c r="D916" t="s">
        <v>1882</v>
      </c>
      <c r="E916" t="s">
        <v>1640</v>
      </c>
      <c r="F916">
        <v>2018</v>
      </c>
      <c r="H916">
        <v>305</v>
      </c>
      <c r="I916">
        <v>0</v>
      </c>
      <c r="J916">
        <v>1.72</v>
      </c>
      <c r="L916" t="s">
        <v>1341</v>
      </c>
      <c r="M916">
        <v>60</v>
      </c>
      <c r="N916">
        <v>1</v>
      </c>
      <c r="O916">
        <v>1000</v>
      </c>
      <c r="P916">
        <v>25</v>
      </c>
      <c r="Q916">
        <v>32.700000000000003</v>
      </c>
      <c r="R916">
        <v>9.33</v>
      </c>
      <c r="S916">
        <v>39.9</v>
      </c>
      <c r="T916">
        <v>9.91</v>
      </c>
      <c r="U916">
        <v>4.96</v>
      </c>
      <c r="V916">
        <v>-115.7</v>
      </c>
      <c r="W916">
        <v>-0.39</v>
      </c>
      <c r="X916">
        <v>1000</v>
      </c>
      <c r="Y916">
        <v>5.5</v>
      </c>
      <c r="Z916">
        <v>300</v>
      </c>
      <c r="AA916">
        <v>0.30199999999999999</v>
      </c>
      <c r="AB916">
        <v>0.93799999999999994</v>
      </c>
      <c r="AC916">
        <v>-5.9999999999999995E-4</v>
      </c>
      <c r="AD916">
        <v>0.6</v>
      </c>
      <c r="AE916">
        <v>0.9</v>
      </c>
      <c r="AG916">
        <v>0.1</v>
      </c>
      <c r="AH916">
        <v>-2</v>
      </c>
      <c r="AI916">
        <v>1500</v>
      </c>
      <c r="AJ916">
        <v>3</v>
      </c>
      <c r="AK916">
        <v>-0.7</v>
      </c>
      <c r="AL916">
        <v>11.03</v>
      </c>
      <c r="AM916">
        <v>1658</v>
      </c>
      <c r="AN916">
        <v>992</v>
      </c>
      <c r="AO916">
        <v>6</v>
      </c>
      <c r="AP916">
        <v>23</v>
      </c>
      <c r="AQ916">
        <v>1.644736</v>
      </c>
      <c r="AR916">
        <v>244.3</v>
      </c>
      <c r="AS916">
        <v>1.4658</v>
      </c>
      <c r="AU916">
        <v>10</v>
      </c>
      <c r="AV916">
        <v>1</v>
      </c>
      <c r="AW916">
        <v>20</v>
      </c>
      <c r="AX916">
        <v>1</v>
      </c>
      <c r="AY916">
        <v>30</v>
      </c>
      <c r="AZ916">
        <v>1</v>
      </c>
      <c r="BA916">
        <v>40</v>
      </c>
      <c r="BB916">
        <v>0.99</v>
      </c>
      <c r="BC916">
        <v>50</v>
      </c>
      <c r="BD916">
        <v>0.99</v>
      </c>
      <c r="BE916">
        <v>60</v>
      </c>
      <c r="BF916">
        <v>0.97</v>
      </c>
      <c r="BG916">
        <v>70</v>
      </c>
      <c r="BH916">
        <v>0.92</v>
      </c>
      <c r="BI916">
        <v>80</v>
      </c>
      <c r="BJ916">
        <v>0.76</v>
      </c>
      <c r="BK916">
        <v>90</v>
      </c>
      <c r="BL916">
        <v>0</v>
      </c>
    </row>
    <row r="917" spans="1:64" ht="15" customHeight="1">
      <c r="A917" s="6" t="s">
        <v>1403</v>
      </c>
      <c r="B917" t="s">
        <v>71</v>
      </c>
      <c r="C917" t="s">
        <v>1451</v>
      </c>
      <c r="D917" t="s">
        <v>1452</v>
      </c>
      <c r="E917" t="s">
        <v>1368</v>
      </c>
      <c r="F917">
        <v>2017</v>
      </c>
      <c r="H917">
        <v>305</v>
      </c>
      <c r="I917">
        <v>0</v>
      </c>
      <c r="J917">
        <v>1.6</v>
      </c>
      <c r="L917" t="s">
        <v>1341</v>
      </c>
      <c r="M917">
        <v>60</v>
      </c>
      <c r="N917">
        <v>1</v>
      </c>
      <c r="O917">
        <v>1000</v>
      </c>
      <c r="P917">
        <v>25</v>
      </c>
      <c r="Q917">
        <v>32.700000000000003</v>
      </c>
      <c r="R917">
        <v>9.33</v>
      </c>
      <c r="S917">
        <v>39.9</v>
      </c>
      <c r="T917">
        <v>9.91</v>
      </c>
      <c r="U917">
        <v>4.96</v>
      </c>
      <c r="V917">
        <v>-116</v>
      </c>
      <c r="W917">
        <v>-0.39</v>
      </c>
      <c r="X917">
        <v>1600</v>
      </c>
      <c r="Y917">
        <v>5.5</v>
      </c>
      <c r="Z917">
        <v>400</v>
      </c>
      <c r="AA917">
        <v>0.29299999999999998</v>
      </c>
      <c r="AB917">
        <v>0.97299999999999998</v>
      </c>
      <c r="AC917">
        <v>-5.0000000000000001E-4</v>
      </c>
      <c r="AD917">
        <v>0.6</v>
      </c>
      <c r="AE917">
        <v>0.9</v>
      </c>
      <c r="AG917">
        <v>0.1</v>
      </c>
      <c r="AH917">
        <v>-2</v>
      </c>
      <c r="AI917">
        <v>1000</v>
      </c>
      <c r="AJ917">
        <v>3</v>
      </c>
      <c r="AK917">
        <v>-0.7</v>
      </c>
      <c r="AL917">
        <v>11.6</v>
      </c>
      <c r="AM917">
        <v>1650</v>
      </c>
      <c r="AN917">
        <v>992</v>
      </c>
      <c r="AO917">
        <v>40</v>
      </c>
      <c r="AP917">
        <v>18.2</v>
      </c>
      <c r="AQ917">
        <v>1.6367999999999998</v>
      </c>
      <c r="AR917">
        <v>244.3</v>
      </c>
      <c r="AS917">
        <v>1.4658</v>
      </c>
      <c r="AU917">
        <v>10</v>
      </c>
      <c r="AV917">
        <v>1</v>
      </c>
      <c r="AW917">
        <v>20</v>
      </c>
      <c r="AX917">
        <v>1</v>
      </c>
      <c r="AY917">
        <v>30</v>
      </c>
      <c r="AZ917">
        <v>1</v>
      </c>
      <c r="BA917">
        <v>40</v>
      </c>
      <c r="BB917">
        <v>0.99</v>
      </c>
      <c r="BC917">
        <v>50</v>
      </c>
      <c r="BD917">
        <v>0.99</v>
      </c>
      <c r="BE917">
        <v>60</v>
      </c>
      <c r="BF917">
        <v>0.97</v>
      </c>
      <c r="BG917">
        <v>70</v>
      </c>
      <c r="BH917">
        <v>0.92</v>
      </c>
      <c r="BI917">
        <v>80</v>
      </c>
      <c r="BJ917">
        <v>0.76</v>
      </c>
      <c r="BK917">
        <v>90</v>
      </c>
      <c r="BL917">
        <v>0</v>
      </c>
    </row>
    <row r="918" spans="1:64" ht="15" customHeight="1">
      <c r="A918" s="6" t="s">
        <v>1466</v>
      </c>
      <c r="B918" t="s">
        <v>71</v>
      </c>
      <c r="C918" t="s">
        <v>1613</v>
      </c>
      <c r="D918" t="s">
        <v>1612</v>
      </c>
      <c r="E918" t="s">
        <v>1402</v>
      </c>
      <c r="F918">
        <v>2017</v>
      </c>
      <c r="H918">
        <v>305</v>
      </c>
      <c r="J918">
        <v>0</v>
      </c>
      <c r="L918" t="s">
        <v>15</v>
      </c>
      <c r="M918">
        <v>60</v>
      </c>
      <c r="N918">
        <v>1</v>
      </c>
      <c r="O918">
        <v>1000</v>
      </c>
      <c r="P918">
        <v>25</v>
      </c>
      <c r="Q918">
        <v>32.700000000000003</v>
      </c>
      <c r="R918">
        <v>9.33</v>
      </c>
      <c r="S918">
        <v>39.9</v>
      </c>
      <c r="T918">
        <v>9.91</v>
      </c>
      <c r="U918">
        <v>4.96</v>
      </c>
      <c r="V918">
        <v>-116</v>
      </c>
      <c r="W918">
        <v>-0.39</v>
      </c>
      <c r="X918">
        <v>1600</v>
      </c>
      <c r="Y918">
        <v>5.5</v>
      </c>
      <c r="Z918">
        <v>400</v>
      </c>
      <c r="AA918">
        <v>0.29299999999999998</v>
      </c>
      <c r="AI918">
        <v>1500</v>
      </c>
      <c r="AJ918">
        <v>3</v>
      </c>
      <c r="AK918">
        <v>-0.7</v>
      </c>
      <c r="AQ918">
        <v>1.645</v>
      </c>
      <c r="AR918">
        <v>244.3</v>
      </c>
      <c r="AU918">
        <v>10</v>
      </c>
      <c r="AV918">
        <v>1</v>
      </c>
      <c r="AW918">
        <v>20</v>
      </c>
      <c r="AX918">
        <v>1</v>
      </c>
      <c r="AY918">
        <v>30</v>
      </c>
      <c r="AZ918">
        <v>1</v>
      </c>
      <c r="BA918">
        <v>40</v>
      </c>
      <c r="BB918">
        <v>0.99</v>
      </c>
      <c r="BC918">
        <v>50</v>
      </c>
      <c r="BD918">
        <v>0.99</v>
      </c>
      <c r="BE918">
        <v>60</v>
      </c>
      <c r="BF918">
        <v>0.97</v>
      </c>
      <c r="BG918">
        <v>70</v>
      </c>
      <c r="BH918">
        <v>0.92</v>
      </c>
      <c r="BI918">
        <v>80</v>
      </c>
      <c r="BJ918">
        <v>0.76</v>
      </c>
      <c r="BK918">
        <v>90</v>
      </c>
      <c r="BL918">
        <v>0</v>
      </c>
    </row>
    <row r="919" spans="1:64" ht="15" customHeight="1">
      <c r="A919" s="6" t="s">
        <v>1466</v>
      </c>
      <c r="B919" t="s">
        <v>71</v>
      </c>
      <c r="C919" t="s">
        <v>1615</v>
      </c>
      <c r="D919" t="s">
        <v>1614</v>
      </c>
      <c r="E919" t="s">
        <v>1402</v>
      </c>
      <c r="F919">
        <v>2017</v>
      </c>
      <c r="H919">
        <v>305</v>
      </c>
      <c r="J919">
        <v>0</v>
      </c>
      <c r="L919" t="s">
        <v>15</v>
      </c>
      <c r="M919">
        <v>60</v>
      </c>
      <c r="N919">
        <v>1</v>
      </c>
      <c r="O919">
        <v>1000</v>
      </c>
      <c r="P919">
        <v>25</v>
      </c>
      <c r="Q919">
        <v>32.700000000000003</v>
      </c>
      <c r="R919">
        <v>9.33</v>
      </c>
      <c r="S919">
        <v>39.9</v>
      </c>
      <c r="T919">
        <v>9.91</v>
      </c>
      <c r="U919">
        <v>4.96</v>
      </c>
      <c r="V919">
        <v>-116</v>
      </c>
      <c r="W919">
        <v>-0.39</v>
      </c>
      <c r="X919">
        <v>1600</v>
      </c>
      <c r="Y919">
        <v>5.5</v>
      </c>
      <c r="Z919">
        <v>400</v>
      </c>
      <c r="AA919">
        <v>0.29299999999999998</v>
      </c>
      <c r="AI919">
        <v>1000</v>
      </c>
      <c r="AJ919">
        <v>3</v>
      </c>
      <c r="AK919">
        <v>-0.7</v>
      </c>
      <c r="AQ919">
        <v>1.645</v>
      </c>
      <c r="AR919">
        <v>244.3</v>
      </c>
      <c r="AU919">
        <v>10</v>
      </c>
      <c r="AV919">
        <v>1</v>
      </c>
      <c r="AW919">
        <v>20</v>
      </c>
      <c r="AX919">
        <v>1</v>
      </c>
      <c r="AY919">
        <v>30</v>
      </c>
      <c r="AZ919">
        <v>1</v>
      </c>
      <c r="BA919">
        <v>40</v>
      </c>
      <c r="BB919">
        <v>0.99</v>
      </c>
      <c r="BC919">
        <v>50</v>
      </c>
      <c r="BD919">
        <v>0.99</v>
      </c>
      <c r="BE919">
        <v>60</v>
      </c>
      <c r="BF919">
        <v>0.97</v>
      </c>
      <c r="BG919">
        <v>70</v>
      </c>
      <c r="BH919">
        <v>0.92</v>
      </c>
      <c r="BI919">
        <v>80</v>
      </c>
      <c r="BJ919">
        <v>0.76</v>
      </c>
      <c r="BK919">
        <v>90</v>
      </c>
      <c r="BL919">
        <v>0</v>
      </c>
    </row>
    <row r="920" spans="1:64" ht="15" customHeight="1">
      <c r="A920" s="6" t="s">
        <v>1466</v>
      </c>
      <c r="B920" t="s">
        <v>71</v>
      </c>
      <c r="C920" t="s">
        <v>1616</v>
      </c>
      <c r="D920" t="s">
        <v>1617</v>
      </c>
      <c r="E920" t="s">
        <v>1402</v>
      </c>
      <c r="F920">
        <v>2018</v>
      </c>
      <c r="H920">
        <v>310</v>
      </c>
      <c r="I920">
        <v>0</v>
      </c>
      <c r="J920">
        <v>1.6</v>
      </c>
      <c r="L920" t="s">
        <v>1341</v>
      </c>
      <c r="M920">
        <v>60</v>
      </c>
      <c r="N920">
        <v>1</v>
      </c>
      <c r="O920">
        <v>1000</v>
      </c>
      <c r="P920">
        <v>25</v>
      </c>
      <c r="Q920">
        <v>32.9</v>
      </c>
      <c r="R920">
        <v>9.43</v>
      </c>
      <c r="S920">
        <v>40.1</v>
      </c>
      <c r="T920">
        <v>9.99</v>
      </c>
      <c r="U920">
        <v>5</v>
      </c>
      <c r="V920">
        <v>-116</v>
      </c>
      <c r="W920">
        <v>-0.39</v>
      </c>
      <c r="X920">
        <v>3000</v>
      </c>
      <c r="Y920">
        <v>5.5</v>
      </c>
      <c r="Z920">
        <v>700</v>
      </c>
      <c r="AA920">
        <v>0.27700000000000002</v>
      </c>
      <c r="AB920">
        <v>1.0049999999999999</v>
      </c>
      <c r="AC920">
        <v>-5.9999999999999995E-4</v>
      </c>
      <c r="AD920">
        <v>0.8</v>
      </c>
      <c r="AE920">
        <v>1.3</v>
      </c>
      <c r="AG920">
        <v>0.4</v>
      </c>
      <c r="AH920">
        <v>-1.4</v>
      </c>
      <c r="AI920">
        <v>1000</v>
      </c>
      <c r="AJ920">
        <v>3</v>
      </c>
      <c r="AK920">
        <v>-0.7</v>
      </c>
      <c r="AL920">
        <v>11.6</v>
      </c>
      <c r="AM920">
        <v>1650</v>
      </c>
      <c r="AN920">
        <v>992</v>
      </c>
      <c r="AO920">
        <v>40</v>
      </c>
      <c r="AP920">
        <v>18.2</v>
      </c>
      <c r="AQ920">
        <v>1.6367999999999998</v>
      </c>
      <c r="AR920">
        <v>244.3</v>
      </c>
      <c r="AS920">
        <v>1.4658</v>
      </c>
      <c r="AU920">
        <v>10</v>
      </c>
      <c r="AV920">
        <v>1</v>
      </c>
      <c r="AW920">
        <v>20</v>
      </c>
      <c r="AX920">
        <v>1</v>
      </c>
      <c r="AY920">
        <v>30</v>
      </c>
      <c r="AZ920">
        <v>1</v>
      </c>
      <c r="BA920">
        <v>40</v>
      </c>
      <c r="BB920">
        <v>0.99</v>
      </c>
      <c r="BC920">
        <v>50</v>
      </c>
      <c r="BD920">
        <v>0.99</v>
      </c>
      <c r="BE920">
        <v>60</v>
      </c>
      <c r="BF920">
        <v>0.97</v>
      </c>
      <c r="BG920">
        <v>70</v>
      </c>
      <c r="BH920">
        <v>0.92</v>
      </c>
      <c r="BI920">
        <v>80</v>
      </c>
      <c r="BJ920">
        <v>0.76</v>
      </c>
      <c r="BK920">
        <v>90</v>
      </c>
      <c r="BL920">
        <v>0</v>
      </c>
    </row>
    <row r="921" spans="1:64" ht="15" customHeight="1">
      <c r="A921" s="6" t="s">
        <v>1466</v>
      </c>
      <c r="B921" t="s">
        <v>71</v>
      </c>
      <c r="C921" t="s">
        <v>1619</v>
      </c>
      <c r="D921" t="s">
        <v>1618</v>
      </c>
      <c r="E921" t="s">
        <v>1402</v>
      </c>
      <c r="F921">
        <v>2018</v>
      </c>
      <c r="H921">
        <v>310</v>
      </c>
      <c r="J921">
        <v>0</v>
      </c>
      <c r="L921" t="s">
        <v>15</v>
      </c>
      <c r="M921">
        <v>60</v>
      </c>
      <c r="N921">
        <v>1</v>
      </c>
      <c r="O921">
        <v>1000</v>
      </c>
      <c r="P921">
        <v>25</v>
      </c>
      <c r="Q921">
        <v>32.9</v>
      </c>
      <c r="R921">
        <v>9.43</v>
      </c>
      <c r="S921">
        <v>40.1</v>
      </c>
      <c r="T921">
        <v>9.99</v>
      </c>
      <c r="U921">
        <v>5</v>
      </c>
      <c r="V921">
        <v>-116</v>
      </c>
      <c r="W921">
        <v>-0.39</v>
      </c>
      <c r="X921">
        <v>3000</v>
      </c>
      <c r="Y921">
        <v>5.5</v>
      </c>
      <c r="Z921">
        <v>700</v>
      </c>
      <c r="AA921">
        <v>0.27700000000000002</v>
      </c>
      <c r="AI921">
        <v>1500</v>
      </c>
      <c r="AJ921">
        <v>3</v>
      </c>
      <c r="AK921">
        <v>-0.7</v>
      </c>
      <c r="AQ921">
        <v>1.645</v>
      </c>
      <c r="AR921">
        <v>244.3</v>
      </c>
      <c r="AU921">
        <v>10</v>
      </c>
      <c r="AV921">
        <v>1</v>
      </c>
      <c r="AW921">
        <v>20</v>
      </c>
      <c r="AX921">
        <v>1</v>
      </c>
      <c r="AY921">
        <v>30</v>
      </c>
      <c r="AZ921">
        <v>1</v>
      </c>
      <c r="BA921">
        <v>40</v>
      </c>
      <c r="BB921">
        <v>0.99</v>
      </c>
      <c r="BC921">
        <v>50</v>
      </c>
      <c r="BD921">
        <v>0.99</v>
      </c>
      <c r="BE921">
        <v>60</v>
      </c>
      <c r="BF921">
        <v>0.97</v>
      </c>
      <c r="BG921">
        <v>70</v>
      </c>
      <c r="BH921">
        <v>0.92</v>
      </c>
      <c r="BI921">
        <v>80</v>
      </c>
      <c r="BJ921">
        <v>0.76</v>
      </c>
      <c r="BK921">
        <v>90</v>
      </c>
      <c r="BL921">
        <v>0</v>
      </c>
    </row>
    <row r="922" spans="1:64" ht="15" customHeight="1">
      <c r="A922" s="6" t="s">
        <v>1466</v>
      </c>
      <c r="B922" t="s">
        <v>71</v>
      </c>
      <c r="C922" t="s">
        <v>1621</v>
      </c>
      <c r="D922" t="s">
        <v>1620</v>
      </c>
      <c r="E922" t="s">
        <v>1402</v>
      </c>
      <c r="F922">
        <v>2018</v>
      </c>
      <c r="H922">
        <v>310</v>
      </c>
      <c r="J922">
        <v>0</v>
      </c>
      <c r="L922" t="s">
        <v>15</v>
      </c>
      <c r="M922">
        <v>60</v>
      </c>
      <c r="N922">
        <v>1</v>
      </c>
      <c r="O922">
        <v>1000</v>
      </c>
      <c r="P922">
        <v>25</v>
      </c>
      <c r="Q922">
        <v>32.9</v>
      </c>
      <c r="R922">
        <v>9.43</v>
      </c>
      <c r="S922">
        <v>40.1</v>
      </c>
      <c r="T922">
        <v>9.99</v>
      </c>
      <c r="U922">
        <v>5</v>
      </c>
      <c r="V922">
        <v>-116</v>
      </c>
      <c r="W922">
        <v>-0.39</v>
      </c>
      <c r="X922">
        <v>3000</v>
      </c>
      <c r="Y922">
        <v>5.5</v>
      </c>
      <c r="Z922">
        <v>700</v>
      </c>
      <c r="AA922">
        <v>0.27700000000000002</v>
      </c>
      <c r="AI922">
        <v>1000</v>
      </c>
      <c r="AJ922">
        <v>3</v>
      </c>
      <c r="AK922">
        <v>-0.7</v>
      </c>
      <c r="AQ922">
        <v>1.645</v>
      </c>
      <c r="AR922">
        <v>244.3</v>
      </c>
      <c r="AU922">
        <v>10</v>
      </c>
      <c r="AV922">
        <v>1</v>
      </c>
      <c r="AW922">
        <v>20</v>
      </c>
      <c r="AX922">
        <v>1</v>
      </c>
      <c r="AY922">
        <v>30</v>
      </c>
      <c r="AZ922">
        <v>1</v>
      </c>
      <c r="BA922">
        <v>40</v>
      </c>
      <c r="BB922">
        <v>0.99</v>
      </c>
      <c r="BC922">
        <v>50</v>
      </c>
      <c r="BD922">
        <v>0.99</v>
      </c>
      <c r="BE922">
        <v>60</v>
      </c>
      <c r="BF922">
        <v>0.97</v>
      </c>
      <c r="BG922">
        <v>70</v>
      </c>
      <c r="BH922">
        <v>0.92</v>
      </c>
      <c r="BI922">
        <v>80</v>
      </c>
      <c r="BJ922">
        <v>0.76</v>
      </c>
      <c r="BK922">
        <v>90</v>
      </c>
      <c r="BL922">
        <v>0</v>
      </c>
    </row>
    <row r="923" spans="1:64" ht="15" customHeight="1">
      <c r="A923" s="6" t="s">
        <v>1466</v>
      </c>
      <c r="B923" t="s">
        <v>71</v>
      </c>
      <c r="C923" t="s">
        <v>1396</v>
      </c>
      <c r="D923" t="s">
        <v>1622</v>
      </c>
      <c r="E923" t="s">
        <v>1402</v>
      </c>
      <c r="F923">
        <v>2016</v>
      </c>
      <c r="H923">
        <v>325</v>
      </c>
      <c r="I923">
        <v>0</v>
      </c>
      <c r="J923">
        <v>1.5</v>
      </c>
      <c r="L923" t="s">
        <v>1370</v>
      </c>
      <c r="M923">
        <v>72</v>
      </c>
      <c r="N923">
        <v>1</v>
      </c>
      <c r="O923">
        <v>1000</v>
      </c>
      <c r="P923">
        <v>25</v>
      </c>
      <c r="Q923">
        <v>37</v>
      </c>
      <c r="R923">
        <v>8.7799999999999994</v>
      </c>
      <c r="S923">
        <v>45.5</v>
      </c>
      <c r="T923">
        <v>9.34</v>
      </c>
      <c r="U923">
        <v>4.67</v>
      </c>
      <c r="V923">
        <v>-141</v>
      </c>
      <c r="W923">
        <v>-0.4</v>
      </c>
      <c r="X923">
        <v>1400</v>
      </c>
      <c r="Y923">
        <v>5.5</v>
      </c>
      <c r="Z923">
        <v>350</v>
      </c>
      <c r="AA923">
        <v>0.34599999999999997</v>
      </c>
      <c r="AB923">
        <v>0.98199999999999998</v>
      </c>
      <c r="AC923">
        <v>-2.9999999999999997E-4</v>
      </c>
      <c r="AD923">
        <v>0.2</v>
      </c>
      <c r="AE923">
        <v>0.4</v>
      </c>
      <c r="AG923">
        <v>-1.1000000000000001</v>
      </c>
      <c r="AH923">
        <v>-3</v>
      </c>
      <c r="AI923">
        <v>1500</v>
      </c>
      <c r="AJ923">
        <v>3</v>
      </c>
      <c r="AK923">
        <v>-0.7</v>
      </c>
      <c r="AL923">
        <v>10.9</v>
      </c>
      <c r="AM923">
        <v>1960</v>
      </c>
      <c r="AN923">
        <v>992</v>
      </c>
      <c r="AO923">
        <v>40</v>
      </c>
      <c r="AP923">
        <v>22.4</v>
      </c>
      <c r="AQ923">
        <v>1.94432</v>
      </c>
      <c r="AR923">
        <v>243.4</v>
      </c>
      <c r="AS923">
        <v>1.75248</v>
      </c>
      <c r="AU923">
        <v>10</v>
      </c>
      <c r="AV923">
        <v>1</v>
      </c>
      <c r="AW923">
        <v>20</v>
      </c>
      <c r="AX923">
        <v>1</v>
      </c>
      <c r="AY923">
        <v>30</v>
      </c>
      <c r="AZ923">
        <v>1</v>
      </c>
      <c r="BA923">
        <v>40</v>
      </c>
      <c r="BB923">
        <v>0.99</v>
      </c>
      <c r="BC923">
        <v>50</v>
      </c>
      <c r="BD923">
        <v>0.99</v>
      </c>
      <c r="BE923">
        <v>60</v>
      </c>
      <c r="BF923">
        <v>0.97</v>
      </c>
      <c r="BG923">
        <v>70</v>
      </c>
      <c r="BH923">
        <v>0.92</v>
      </c>
      <c r="BI923">
        <v>80</v>
      </c>
      <c r="BJ923">
        <v>0.76</v>
      </c>
      <c r="BK923">
        <v>90</v>
      </c>
      <c r="BL923">
        <v>0</v>
      </c>
    </row>
    <row r="924" spans="1:64" ht="15" customHeight="1">
      <c r="A924" s="6" t="s">
        <v>1466</v>
      </c>
      <c r="B924" t="s">
        <v>71</v>
      </c>
      <c r="C924" t="s">
        <v>1376</v>
      </c>
      <c r="D924" t="s">
        <v>1623</v>
      </c>
      <c r="E924" t="s">
        <v>1402</v>
      </c>
      <c r="F924">
        <v>2016</v>
      </c>
      <c r="H924">
        <v>325</v>
      </c>
      <c r="I924">
        <v>0</v>
      </c>
      <c r="J924">
        <v>1.5</v>
      </c>
      <c r="L924" t="s">
        <v>1370</v>
      </c>
      <c r="M924">
        <v>72</v>
      </c>
      <c r="N924">
        <v>1</v>
      </c>
      <c r="O924">
        <v>1000</v>
      </c>
      <c r="P924">
        <v>25</v>
      </c>
      <c r="Q924">
        <v>37</v>
      </c>
      <c r="R924">
        <v>8.7799999999999994</v>
      </c>
      <c r="S924">
        <v>45.5</v>
      </c>
      <c r="T924">
        <v>9.34</v>
      </c>
      <c r="U924">
        <v>4.67</v>
      </c>
      <c r="V924">
        <v>-141</v>
      </c>
      <c r="W924">
        <v>-0.4</v>
      </c>
      <c r="X924">
        <v>1400</v>
      </c>
      <c r="Y924">
        <v>5.5</v>
      </c>
      <c r="Z924">
        <v>350</v>
      </c>
      <c r="AA924">
        <v>0.34599999999999997</v>
      </c>
      <c r="AB924">
        <v>0.98199999999999998</v>
      </c>
      <c r="AC924">
        <v>-2.9999999999999997E-4</v>
      </c>
      <c r="AD924">
        <v>0.2</v>
      </c>
      <c r="AE924">
        <v>0.4</v>
      </c>
      <c r="AG924">
        <v>-1.1000000000000001</v>
      </c>
      <c r="AH924">
        <v>-3</v>
      </c>
      <c r="AI924">
        <v>1000</v>
      </c>
      <c r="AJ924">
        <v>3</v>
      </c>
      <c r="AK924">
        <v>-0.7</v>
      </c>
      <c r="AL924">
        <v>10.9</v>
      </c>
      <c r="AM924">
        <v>1960</v>
      </c>
      <c r="AN924">
        <v>992</v>
      </c>
      <c r="AO924">
        <v>40</v>
      </c>
      <c r="AP924">
        <v>22.4</v>
      </c>
      <c r="AQ924">
        <v>1.94432</v>
      </c>
      <c r="AR924">
        <v>243.4</v>
      </c>
      <c r="AS924">
        <v>1.75248</v>
      </c>
      <c r="AU924">
        <v>10</v>
      </c>
      <c r="AV924">
        <v>1</v>
      </c>
      <c r="AW924">
        <v>20</v>
      </c>
      <c r="AX924">
        <v>1</v>
      </c>
      <c r="AY924">
        <v>30</v>
      </c>
      <c r="AZ924">
        <v>1</v>
      </c>
      <c r="BA924">
        <v>40</v>
      </c>
      <c r="BB924">
        <v>0.99</v>
      </c>
      <c r="BC924">
        <v>50</v>
      </c>
      <c r="BD924">
        <v>0.99</v>
      </c>
      <c r="BE924">
        <v>60</v>
      </c>
      <c r="BF924">
        <v>0.97</v>
      </c>
      <c r="BG924">
        <v>70</v>
      </c>
      <c r="BH924">
        <v>0.92</v>
      </c>
      <c r="BI924">
        <v>80</v>
      </c>
      <c r="BJ924">
        <v>0.76</v>
      </c>
      <c r="BK924">
        <v>90</v>
      </c>
      <c r="BL924">
        <v>0</v>
      </c>
    </row>
    <row r="925" spans="1:64" ht="15" customHeight="1">
      <c r="A925" s="6" t="s">
        <v>1466</v>
      </c>
      <c r="B925" t="s">
        <v>71</v>
      </c>
      <c r="C925" t="s">
        <v>1397</v>
      </c>
      <c r="D925" t="s">
        <v>1624</v>
      </c>
      <c r="E925" t="s">
        <v>1402</v>
      </c>
      <c r="F925">
        <v>2016</v>
      </c>
      <c r="H925">
        <v>325</v>
      </c>
      <c r="I925">
        <v>0</v>
      </c>
      <c r="J925">
        <v>1.5</v>
      </c>
      <c r="L925" t="s">
        <v>1370</v>
      </c>
      <c r="M925">
        <v>72</v>
      </c>
      <c r="N925">
        <v>1</v>
      </c>
      <c r="O925">
        <v>1000</v>
      </c>
      <c r="P925">
        <v>25</v>
      </c>
      <c r="Q925">
        <v>37</v>
      </c>
      <c r="R925">
        <v>8.7799999999999994</v>
      </c>
      <c r="S925">
        <v>45.5</v>
      </c>
      <c r="T925">
        <v>9.34</v>
      </c>
      <c r="U925">
        <v>4.67</v>
      </c>
      <c r="V925">
        <v>-141</v>
      </c>
      <c r="W925">
        <v>-0.4</v>
      </c>
      <c r="X925">
        <v>1200</v>
      </c>
      <c r="Y925">
        <v>5.5</v>
      </c>
      <c r="Z925">
        <v>300</v>
      </c>
      <c r="AA925">
        <v>0.35199999999999998</v>
      </c>
      <c r="AB925">
        <v>0.96</v>
      </c>
      <c r="AC925">
        <v>-2.9999999999999997E-4</v>
      </c>
      <c r="AD925">
        <v>0.2</v>
      </c>
      <c r="AE925">
        <v>0.4</v>
      </c>
      <c r="AG925">
        <v>-1.1000000000000001</v>
      </c>
      <c r="AH925">
        <v>-3</v>
      </c>
      <c r="AI925">
        <v>1500</v>
      </c>
      <c r="AJ925">
        <v>3</v>
      </c>
      <c r="AK925">
        <v>-0.7</v>
      </c>
      <c r="AL925">
        <v>10.9</v>
      </c>
      <c r="AM925">
        <v>1978</v>
      </c>
      <c r="AN925">
        <v>992</v>
      </c>
      <c r="AO925">
        <v>35</v>
      </c>
      <c r="AP925">
        <v>25.7</v>
      </c>
      <c r="AQ925">
        <v>1.9621759999999999</v>
      </c>
      <c r="AR925">
        <v>243.4</v>
      </c>
      <c r="AS925">
        <v>1.75248</v>
      </c>
      <c r="AU925">
        <v>10</v>
      </c>
      <c r="AV925">
        <v>1</v>
      </c>
      <c r="AW925">
        <v>20</v>
      </c>
      <c r="AX925">
        <v>1</v>
      </c>
      <c r="AY925">
        <v>30</v>
      </c>
      <c r="AZ925">
        <v>1</v>
      </c>
      <c r="BA925">
        <v>40</v>
      </c>
      <c r="BB925">
        <v>0.99</v>
      </c>
      <c r="BC925">
        <v>50</v>
      </c>
      <c r="BD925">
        <v>0.99</v>
      </c>
      <c r="BE925">
        <v>60</v>
      </c>
      <c r="BF925">
        <v>0.97</v>
      </c>
      <c r="BG925">
        <v>70</v>
      </c>
      <c r="BH925">
        <v>0.92</v>
      </c>
      <c r="BI925">
        <v>80</v>
      </c>
      <c r="BJ925">
        <v>0.76</v>
      </c>
      <c r="BK925">
        <v>90</v>
      </c>
      <c r="BL925">
        <v>0</v>
      </c>
    </row>
    <row r="926" spans="1:64" ht="15" customHeight="1">
      <c r="A926" s="6" t="s">
        <v>1466</v>
      </c>
      <c r="B926" t="s">
        <v>71</v>
      </c>
      <c r="C926" t="s">
        <v>1453</v>
      </c>
      <c r="D926" t="s">
        <v>1625</v>
      </c>
      <c r="E926" t="s">
        <v>1402</v>
      </c>
      <c r="F926">
        <v>2016</v>
      </c>
      <c r="H926">
        <v>325</v>
      </c>
      <c r="I926">
        <v>0</v>
      </c>
      <c r="J926">
        <v>1.5</v>
      </c>
      <c r="L926" t="s">
        <v>1370</v>
      </c>
      <c r="M926">
        <v>72</v>
      </c>
      <c r="N926">
        <v>1</v>
      </c>
      <c r="O926">
        <v>1000</v>
      </c>
      <c r="P926">
        <v>25</v>
      </c>
      <c r="Q926">
        <v>37</v>
      </c>
      <c r="R926">
        <v>8.7799999999999994</v>
      </c>
      <c r="S926">
        <v>45.5</v>
      </c>
      <c r="T926">
        <v>9.34</v>
      </c>
      <c r="U926">
        <v>4.67</v>
      </c>
      <c r="V926">
        <v>-141</v>
      </c>
      <c r="W926">
        <v>-0.4</v>
      </c>
      <c r="X926">
        <v>1200</v>
      </c>
      <c r="Y926">
        <v>5.5</v>
      </c>
      <c r="Z926">
        <v>300</v>
      </c>
      <c r="AA926">
        <v>0.35199999999999998</v>
      </c>
      <c r="AB926">
        <v>0.96</v>
      </c>
      <c r="AC926">
        <v>-2.9999999999999997E-4</v>
      </c>
      <c r="AD926">
        <v>0.2</v>
      </c>
      <c r="AE926">
        <v>0.4</v>
      </c>
      <c r="AG926">
        <v>-1.1000000000000001</v>
      </c>
      <c r="AH926">
        <v>-3</v>
      </c>
      <c r="AI926">
        <v>1000</v>
      </c>
      <c r="AJ926">
        <v>3</v>
      </c>
      <c r="AK926">
        <v>-0.7</v>
      </c>
      <c r="AL926">
        <v>10.9</v>
      </c>
      <c r="AM926">
        <v>1978</v>
      </c>
      <c r="AN926">
        <v>992</v>
      </c>
      <c r="AO926">
        <v>35</v>
      </c>
      <c r="AP926">
        <v>25.7</v>
      </c>
      <c r="AQ926">
        <v>1.9621759999999999</v>
      </c>
      <c r="AR926">
        <v>243.4</v>
      </c>
      <c r="AS926">
        <v>1.75248</v>
      </c>
      <c r="AU926">
        <v>10</v>
      </c>
      <c r="AV926">
        <v>1</v>
      </c>
      <c r="AW926">
        <v>20</v>
      </c>
      <c r="AX926">
        <v>1</v>
      </c>
      <c r="AY926">
        <v>30</v>
      </c>
      <c r="AZ926">
        <v>1</v>
      </c>
      <c r="BA926">
        <v>40</v>
      </c>
      <c r="BB926">
        <v>0.99</v>
      </c>
      <c r="BC926">
        <v>50</v>
      </c>
      <c r="BD926">
        <v>0.99</v>
      </c>
      <c r="BE926">
        <v>60</v>
      </c>
      <c r="BF926">
        <v>0.97</v>
      </c>
      <c r="BG926">
        <v>70</v>
      </c>
      <c r="BH926">
        <v>0.92</v>
      </c>
      <c r="BI926">
        <v>80</v>
      </c>
      <c r="BJ926">
        <v>0.76</v>
      </c>
      <c r="BK926">
        <v>90</v>
      </c>
      <c r="BL926">
        <v>0</v>
      </c>
    </row>
    <row r="927" spans="1:64" ht="15" customHeight="1">
      <c r="A927" s="6" t="s">
        <v>1466</v>
      </c>
      <c r="B927" t="s">
        <v>71</v>
      </c>
      <c r="C927" t="s">
        <v>1398</v>
      </c>
      <c r="D927" t="s">
        <v>1626</v>
      </c>
      <c r="E927" t="s">
        <v>1402</v>
      </c>
      <c r="F927">
        <v>2016</v>
      </c>
      <c r="H927">
        <v>330</v>
      </c>
      <c r="J927">
        <v>0</v>
      </c>
      <c r="L927" t="s">
        <v>66</v>
      </c>
      <c r="M927">
        <v>72</v>
      </c>
      <c r="N927">
        <v>1</v>
      </c>
      <c r="O927">
        <v>1000</v>
      </c>
      <c r="P927">
        <v>25</v>
      </c>
      <c r="Q927">
        <v>37.200000000000003</v>
      </c>
      <c r="R927">
        <v>8.8800000000000008</v>
      </c>
      <c r="S927">
        <v>45.6</v>
      </c>
      <c r="T927">
        <v>9.4499999999999993</v>
      </c>
      <c r="U927">
        <v>4.72</v>
      </c>
      <c r="V927">
        <v>-141</v>
      </c>
      <c r="W927">
        <v>-0.4</v>
      </c>
      <c r="X927">
        <v>1400</v>
      </c>
      <c r="Y927">
        <v>5.5</v>
      </c>
      <c r="Z927">
        <v>350</v>
      </c>
      <c r="AA927">
        <v>0.33800000000000002</v>
      </c>
      <c r="AI927">
        <v>1500</v>
      </c>
      <c r="AJ927">
        <v>3</v>
      </c>
      <c r="AK927">
        <v>-0.7</v>
      </c>
      <c r="AQ927">
        <v>1.944</v>
      </c>
      <c r="AR927">
        <v>243.4</v>
      </c>
      <c r="AU927">
        <v>10</v>
      </c>
      <c r="AV927">
        <v>1</v>
      </c>
      <c r="AW927">
        <v>20</v>
      </c>
      <c r="AX927">
        <v>1</v>
      </c>
      <c r="AY927">
        <v>30</v>
      </c>
      <c r="AZ927">
        <v>1</v>
      </c>
      <c r="BA927">
        <v>40</v>
      </c>
      <c r="BB927">
        <v>0.99</v>
      </c>
      <c r="BC927">
        <v>50</v>
      </c>
      <c r="BD927">
        <v>0.99</v>
      </c>
      <c r="BE927">
        <v>60</v>
      </c>
      <c r="BF927">
        <v>0.97</v>
      </c>
      <c r="BG927">
        <v>70</v>
      </c>
      <c r="BH927">
        <v>0.92</v>
      </c>
      <c r="BI927">
        <v>80</v>
      </c>
      <c r="BJ927">
        <v>0.76</v>
      </c>
      <c r="BK927">
        <v>90</v>
      </c>
      <c r="BL927">
        <v>0</v>
      </c>
    </row>
    <row r="928" spans="1:64" ht="15" customHeight="1">
      <c r="A928" s="6" t="s">
        <v>1466</v>
      </c>
      <c r="B928" t="s">
        <v>71</v>
      </c>
      <c r="C928" t="s">
        <v>1454</v>
      </c>
      <c r="D928" t="s">
        <v>1627</v>
      </c>
      <c r="E928" t="s">
        <v>1402</v>
      </c>
      <c r="F928">
        <v>2016</v>
      </c>
      <c r="H928">
        <v>330</v>
      </c>
      <c r="I928">
        <v>0</v>
      </c>
      <c r="J928">
        <v>1.5</v>
      </c>
      <c r="L928" t="s">
        <v>1370</v>
      </c>
      <c r="M928">
        <v>72</v>
      </c>
      <c r="N928">
        <v>1</v>
      </c>
      <c r="O928">
        <v>1000</v>
      </c>
      <c r="P928">
        <v>25</v>
      </c>
      <c r="Q928">
        <v>37.200000000000003</v>
      </c>
      <c r="R928">
        <v>8.8800000000000008</v>
      </c>
      <c r="S928">
        <v>45.6</v>
      </c>
      <c r="T928">
        <v>9.4499999999999993</v>
      </c>
      <c r="U928">
        <v>4.72</v>
      </c>
      <c r="V928">
        <v>-141</v>
      </c>
      <c r="W928">
        <v>-0.4</v>
      </c>
      <c r="X928">
        <v>1400</v>
      </c>
      <c r="Y928">
        <v>5.5</v>
      </c>
      <c r="Z928">
        <v>350</v>
      </c>
      <c r="AA928">
        <v>0.33800000000000002</v>
      </c>
      <c r="AB928">
        <v>0.97299999999999998</v>
      </c>
      <c r="AC928">
        <v>-2.9999999999999997E-4</v>
      </c>
      <c r="AD928">
        <v>0.2</v>
      </c>
      <c r="AE928">
        <v>0.4</v>
      </c>
      <c r="AG928">
        <v>-1.1000000000000001</v>
      </c>
      <c r="AH928">
        <v>-3</v>
      </c>
      <c r="AI928">
        <v>1000</v>
      </c>
      <c r="AJ928">
        <v>3</v>
      </c>
      <c r="AK928">
        <v>-0.7</v>
      </c>
      <c r="AL928">
        <v>10.9</v>
      </c>
      <c r="AM928">
        <v>1960</v>
      </c>
      <c r="AN928">
        <v>992</v>
      </c>
      <c r="AO928">
        <v>40</v>
      </c>
      <c r="AP928">
        <v>22.4</v>
      </c>
      <c r="AQ928">
        <v>1.94432</v>
      </c>
      <c r="AR928">
        <v>243.4</v>
      </c>
      <c r="AS928">
        <v>1.75248</v>
      </c>
      <c r="AU928">
        <v>10</v>
      </c>
      <c r="AV928">
        <v>1</v>
      </c>
      <c r="AW928">
        <v>20</v>
      </c>
      <c r="AX928">
        <v>1</v>
      </c>
      <c r="AY928">
        <v>30</v>
      </c>
      <c r="AZ928">
        <v>1</v>
      </c>
      <c r="BA928">
        <v>40</v>
      </c>
      <c r="BB928">
        <v>0.99</v>
      </c>
      <c r="BC928">
        <v>50</v>
      </c>
      <c r="BD928">
        <v>0.99</v>
      </c>
      <c r="BE928">
        <v>60</v>
      </c>
      <c r="BF928">
        <v>0.97</v>
      </c>
      <c r="BG928">
        <v>70</v>
      </c>
      <c r="BH928">
        <v>0.92</v>
      </c>
      <c r="BI928">
        <v>80</v>
      </c>
      <c r="BJ928">
        <v>0.76</v>
      </c>
      <c r="BK928">
        <v>90</v>
      </c>
      <c r="BL928">
        <v>0</v>
      </c>
    </row>
    <row r="929" spans="1:64" ht="15" customHeight="1">
      <c r="A929" s="6" t="s">
        <v>1466</v>
      </c>
      <c r="B929" t="s">
        <v>71</v>
      </c>
      <c r="C929" t="s">
        <v>1399</v>
      </c>
      <c r="D929" t="s">
        <v>1628</v>
      </c>
      <c r="E929" t="s">
        <v>1402</v>
      </c>
      <c r="F929">
        <v>2016</v>
      </c>
      <c r="H929">
        <v>330</v>
      </c>
      <c r="I929">
        <v>0</v>
      </c>
      <c r="J929">
        <v>1.5</v>
      </c>
      <c r="L929" t="s">
        <v>1370</v>
      </c>
      <c r="M929">
        <v>72</v>
      </c>
      <c r="N929">
        <v>1</v>
      </c>
      <c r="O929">
        <v>1000</v>
      </c>
      <c r="P929">
        <v>25</v>
      </c>
      <c r="Q929">
        <v>37.200000000000003</v>
      </c>
      <c r="R929">
        <v>8.8800000000000008</v>
      </c>
      <c r="S929">
        <v>45.6</v>
      </c>
      <c r="T929">
        <v>9.4499999999999993</v>
      </c>
      <c r="U929">
        <v>4.72</v>
      </c>
      <c r="V929">
        <v>-141</v>
      </c>
      <c r="W929">
        <v>-0.4</v>
      </c>
      <c r="X929">
        <v>1200</v>
      </c>
      <c r="Y929">
        <v>5.5</v>
      </c>
      <c r="Z929">
        <v>300</v>
      </c>
      <c r="AA929">
        <v>0.34399999999999997</v>
      </c>
      <c r="AB929">
        <v>0.95199999999999996</v>
      </c>
      <c r="AC929">
        <v>-2.9999999999999997E-4</v>
      </c>
      <c r="AD929">
        <v>0.2</v>
      </c>
      <c r="AE929">
        <v>0.4</v>
      </c>
      <c r="AG929">
        <v>-1.1000000000000001</v>
      </c>
      <c r="AH929">
        <v>-3</v>
      </c>
      <c r="AI929">
        <v>1500</v>
      </c>
      <c r="AJ929">
        <v>3</v>
      </c>
      <c r="AK929">
        <v>-0.7</v>
      </c>
      <c r="AL929">
        <v>10.9</v>
      </c>
      <c r="AM929">
        <v>1978</v>
      </c>
      <c r="AN929">
        <v>992</v>
      </c>
      <c r="AO929">
        <v>35</v>
      </c>
      <c r="AP929">
        <v>25.7</v>
      </c>
      <c r="AQ929">
        <v>1.9621759999999999</v>
      </c>
      <c r="AR929">
        <v>243.4</v>
      </c>
      <c r="AS929">
        <v>1.75248</v>
      </c>
      <c r="AU929">
        <v>10</v>
      </c>
      <c r="AV929">
        <v>1</v>
      </c>
      <c r="AW929">
        <v>20</v>
      </c>
      <c r="AX929">
        <v>1</v>
      </c>
      <c r="AY929">
        <v>30</v>
      </c>
      <c r="AZ929">
        <v>1</v>
      </c>
      <c r="BA929">
        <v>40</v>
      </c>
      <c r="BB929">
        <v>0.99</v>
      </c>
      <c r="BC929">
        <v>50</v>
      </c>
      <c r="BD929">
        <v>0.99</v>
      </c>
      <c r="BE929">
        <v>60</v>
      </c>
      <c r="BF929">
        <v>0.97</v>
      </c>
      <c r="BG929">
        <v>70</v>
      </c>
      <c r="BH929">
        <v>0.92</v>
      </c>
      <c r="BI929">
        <v>80</v>
      </c>
      <c r="BJ929">
        <v>0.76</v>
      </c>
      <c r="BK929">
        <v>90</v>
      </c>
      <c r="BL929">
        <v>0</v>
      </c>
    </row>
    <row r="930" spans="1:64" ht="15" customHeight="1">
      <c r="A930" s="6" t="s">
        <v>1466</v>
      </c>
      <c r="B930" t="s">
        <v>71</v>
      </c>
      <c r="C930" t="s">
        <v>1455</v>
      </c>
      <c r="D930" t="s">
        <v>1629</v>
      </c>
      <c r="E930" t="s">
        <v>1402</v>
      </c>
      <c r="F930">
        <v>2016</v>
      </c>
      <c r="H930">
        <v>330</v>
      </c>
      <c r="I930">
        <v>0</v>
      </c>
      <c r="J930">
        <v>1.5</v>
      </c>
      <c r="L930" t="s">
        <v>1370</v>
      </c>
      <c r="M930">
        <v>72</v>
      </c>
      <c r="N930">
        <v>1</v>
      </c>
      <c r="O930">
        <v>1000</v>
      </c>
      <c r="P930">
        <v>25</v>
      </c>
      <c r="Q930">
        <v>37.200000000000003</v>
      </c>
      <c r="R930">
        <v>8.8800000000000008</v>
      </c>
      <c r="S930">
        <v>45.6</v>
      </c>
      <c r="T930">
        <v>9.4499999999999993</v>
      </c>
      <c r="U930">
        <v>4.72</v>
      </c>
      <c r="V930">
        <v>-141</v>
      </c>
      <c r="W930">
        <v>-0.4</v>
      </c>
      <c r="X930">
        <v>1200</v>
      </c>
      <c r="Y930">
        <v>5.5</v>
      </c>
      <c r="Z930">
        <v>300</v>
      </c>
      <c r="AA930">
        <v>0.34399999999999997</v>
      </c>
      <c r="AB930">
        <v>0.95199999999999996</v>
      </c>
      <c r="AC930">
        <v>-2.9999999999999997E-4</v>
      </c>
      <c r="AD930">
        <v>0.2</v>
      </c>
      <c r="AE930">
        <v>0.4</v>
      </c>
      <c r="AG930">
        <v>-1.1000000000000001</v>
      </c>
      <c r="AH930">
        <v>-3</v>
      </c>
      <c r="AI930">
        <v>1000</v>
      </c>
      <c r="AJ930">
        <v>3</v>
      </c>
      <c r="AK930">
        <v>-0.7</v>
      </c>
      <c r="AL930">
        <v>10.9</v>
      </c>
      <c r="AM930">
        <v>1978</v>
      </c>
      <c r="AN930">
        <v>992</v>
      </c>
      <c r="AO930">
        <v>35</v>
      </c>
      <c r="AP930">
        <v>25.7</v>
      </c>
      <c r="AQ930">
        <v>1.9621759999999999</v>
      </c>
      <c r="AR930">
        <v>243.4</v>
      </c>
      <c r="AS930">
        <v>1.75248</v>
      </c>
      <c r="AU930">
        <v>10</v>
      </c>
      <c r="AV930">
        <v>1</v>
      </c>
      <c r="AW930">
        <v>20</v>
      </c>
      <c r="AX930">
        <v>1</v>
      </c>
      <c r="AY930">
        <v>30</v>
      </c>
      <c r="AZ930">
        <v>1</v>
      </c>
      <c r="BA930">
        <v>40</v>
      </c>
      <c r="BB930">
        <v>0.99</v>
      </c>
      <c r="BC930">
        <v>50</v>
      </c>
      <c r="BD930">
        <v>0.99</v>
      </c>
      <c r="BE930">
        <v>60</v>
      </c>
      <c r="BF930">
        <v>0.97</v>
      </c>
      <c r="BG930">
        <v>70</v>
      </c>
      <c r="BH930">
        <v>0.92</v>
      </c>
      <c r="BI930">
        <v>80</v>
      </c>
      <c r="BJ930">
        <v>0.76</v>
      </c>
      <c r="BK930">
        <v>90</v>
      </c>
      <c r="BL930">
        <v>0</v>
      </c>
    </row>
    <row r="931" spans="1:64" ht="15" customHeight="1">
      <c r="A931" s="6" t="s">
        <v>1466</v>
      </c>
      <c r="B931" t="s">
        <v>71</v>
      </c>
      <c r="C931" t="s">
        <v>1456</v>
      </c>
      <c r="D931" t="s">
        <v>1630</v>
      </c>
      <c r="E931" t="s">
        <v>1402</v>
      </c>
      <c r="F931">
        <v>2017</v>
      </c>
      <c r="H931">
        <v>335</v>
      </c>
      <c r="I931">
        <v>0</v>
      </c>
      <c r="J931">
        <v>1.5</v>
      </c>
      <c r="L931" t="s">
        <v>1370</v>
      </c>
      <c r="M931">
        <v>72</v>
      </c>
      <c r="N931">
        <v>1</v>
      </c>
      <c r="O931">
        <v>1000</v>
      </c>
      <c r="P931">
        <v>25</v>
      </c>
      <c r="Q931">
        <v>37.4</v>
      </c>
      <c r="R931">
        <v>8.9600000000000009</v>
      </c>
      <c r="S931">
        <v>45.8</v>
      </c>
      <c r="T931">
        <v>9.5399999999999991</v>
      </c>
      <c r="U931">
        <v>4.7699999999999996</v>
      </c>
      <c r="V931">
        <v>-142</v>
      </c>
      <c r="W931">
        <v>-0.4</v>
      </c>
      <c r="X931">
        <v>1200</v>
      </c>
      <c r="Y931">
        <v>5.5</v>
      </c>
      <c r="Z931">
        <v>300</v>
      </c>
      <c r="AA931">
        <v>0.34100000000000003</v>
      </c>
      <c r="AB931">
        <v>0.95499999999999996</v>
      </c>
      <c r="AC931">
        <v>-4.0000000000000002E-4</v>
      </c>
      <c r="AD931">
        <v>0.2</v>
      </c>
      <c r="AE931">
        <v>0.4</v>
      </c>
      <c r="AG931">
        <v>-1.1000000000000001</v>
      </c>
      <c r="AH931">
        <v>-3</v>
      </c>
      <c r="AI931">
        <v>1500</v>
      </c>
      <c r="AJ931">
        <v>3</v>
      </c>
      <c r="AK931">
        <v>-0.7</v>
      </c>
      <c r="AL931">
        <v>10.9</v>
      </c>
      <c r="AM931">
        <v>1960</v>
      </c>
      <c r="AN931">
        <v>992</v>
      </c>
      <c r="AO931">
        <v>40</v>
      </c>
      <c r="AP931">
        <v>22.4</v>
      </c>
      <c r="AQ931">
        <v>1.94432</v>
      </c>
      <c r="AR931">
        <v>243.4</v>
      </c>
      <c r="AS931">
        <v>1.75248</v>
      </c>
      <c r="AU931">
        <v>10</v>
      </c>
      <c r="AV931">
        <v>1</v>
      </c>
      <c r="AW931">
        <v>20</v>
      </c>
      <c r="AX931">
        <v>1</v>
      </c>
      <c r="AY931">
        <v>30</v>
      </c>
      <c r="AZ931">
        <v>1</v>
      </c>
      <c r="BA931">
        <v>40</v>
      </c>
      <c r="BB931">
        <v>0.99</v>
      </c>
      <c r="BC931">
        <v>50</v>
      </c>
      <c r="BD931">
        <v>0.99</v>
      </c>
      <c r="BE931">
        <v>60</v>
      </c>
      <c r="BF931">
        <v>0.97</v>
      </c>
      <c r="BG931">
        <v>70</v>
      </c>
      <c r="BH931">
        <v>0.92</v>
      </c>
      <c r="BI931">
        <v>80</v>
      </c>
      <c r="BJ931">
        <v>0.76</v>
      </c>
      <c r="BK931">
        <v>90</v>
      </c>
      <c r="BL931">
        <v>0</v>
      </c>
    </row>
    <row r="932" spans="1:64" ht="15" customHeight="1">
      <c r="A932" s="6" t="s">
        <v>1466</v>
      </c>
      <c r="B932" t="s">
        <v>71</v>
      </c>
      <c r="C932" t="s">
        <v>1457</v>
      </c>
      <c r="D932" t="s">
        <v>1631</v>
      </c>
      <c r="E932" t="s">
        <v>1402</v>
      </c>
      <c r="F932">
        <v>2017</v>
      </c>
      <c r="H932">
        <v>335</v>
      </c>
      <c r="I932">
        <v>0</v>
      </c>
      <c r="J932">
        <v>1.5</v>
      </c>
      <c r="L932" t="s">
        <v>1370</v>
      </c>
      <c r="M932">
        <v>72</v>
      </c>
      <c r="N932">
        <v>1</v>
      </c>
      <c r="O932">
        <v>1000</v>
      </c>
      <c r="P932">
        <v>25</v>
      </c>
      <c r="Q932">
        <v>37.4</v>
      </c>
      <c r="R932">
        <v>8.9600000000000009</v>
      </c>
      <c r="S932">
        <v>45.8</v>
      </c>
      <c r="T932">
        <v>9.5399999999999991</v>
      </c>
      <c r="U932">
        <v>4.7699999999999996</v>
      </c>
      <c r="V932">
        <v>-142</v>
      </c>
      <c r="W932">
        <v>-0.4</v>
      </c>
      <c r="X932">
        <v>1200</v>
      </c>
      <c r="Y932">
        <v>5.5</v>
      </c>
      <c r="Z932">
        <v>300</v>
      </c>
      <c r="AA932">
        <v>0.34100000000000003</v>
      </c>
      <c r="AB932">
        <v>0.95499999999999996</v>
      </c>
      <c r="AC932">
        <v>-4.0000000000000002E-4</v>
      </c>
      <c r="AD932">
        <v>0.2</v>
      </c>
      <c r="AE932">
        <v>0.4</v>
      </c>
      <c r="AG932">
        <v>-1.1000000000000001</v>
      </c>
      <c r="AH932">
        <v>-3</v>
      </c>
      <c r="AI932">
        <v>1000</v>
      </c>
      <c r="AJ932">
        <v>3</v>
      </c>
      <c r="AK932">
        <v>-0.7</v>
      </c>
      <c r="AL932">
        <v>10.9</v>
      </c>
      <c r="AM932">
        <v>1960</v>
      </c>
      <c r="AN932">
        <v>992</v>
      </c>
      <c r="AO932">
        <v>40</v>
      </c>
      <c r="AP932">
        <v>22.4</v>
      </c>
      <c r="AQ932">
        <v>1.94432</v>
      </c>
      <c r="AR932">
        <v>243.4</v>
      </c>
      <c r="AS932">
        <v>1.75248</v>
      </c>
      <c r="AU932">
        <v>10</v>
      </c>
      <c r="AV932">
        <v>1</v>
      </c>
      <c r="AW932">
        <v>20</v>
      </c>
      <c r="AX932">
        <v>1</v>
      </c>
      <c r="AY932">
        <v>30</v>
      </c>
      <c r="AZ932">
        <v>1</v>
      </c>
      <c r="BA932">
        <v>40</v>
      </c>
      <c r="BB932">
        <v>0.99</v>
      </c>
      <c r="BC932">
        <v>50</v>
      </c>
      <c r="BD932">
        <v>0.99</v>
      </c>
      <c r="BE932">
        <v>60</v>
      </c>
      <c r="BF932">
        <v>0.97</v>
      </c>
      <c r="BG932">
        <v>70</v>
      </c>
      <c r="BH932">
        <v>0.92</v>
      </c>
      <c r="BI932">
        <v>80</v>
      </c>
      <c r="BJ932">
        <v>0.76</v>
      </c>
      <c r="BK932">
        <v>90</v>
      </c>
      <c r="BL932">
        <v>0</v>
      </c>
    </row>
    <row r="933" spans="1:64" ht="15" customHeight="1">
      <c r="A933" s="6" t="s">
        <v>1466</v>
      </c>
      <c r="B933" t="s">
        <v>71</v>
      </c>
      <c r="C933" t="s">
        <v>1458</v>
      </c>
      <c r="D933" t="s">
        <v>1632</v>
      </c>
      <c r="E933" t="s">
        <v>1402</v>
      </c>
      <c r="F933">
        <v>2017</v>
      </c>
      <c r="H933">
        <v>335</v>
      </c>
      <c r="I933">
        <v>0</v>
      </c>
      <c r="J933">
        <v>1.5</v>
      </c>
      <c r="L933" t="s">
        <v>1370</v>
      </c>
      <c r="M933">
        <v>72</v>
      </c>
      <c r="N933">
        <v>1</v>
      </c>
      <c r="O933">
        <v>1000</v>
      </c>
      <c r="P933">
        <v>25</v>
      </c>
      <c r="Q933">
        <v>37.4</v>
      </c>
      <c r="R933">
        <v>8.9600000000000009</v>
      </c>
      <c r="S933">
        <v>45.8</v>
      </c>
      <c r="T933">
        <v>9.5399999999999991</v>
      </c>
      <c r="U933">
        <v>4.7699999999999996</v>
      </c>
      <c r="V933">
        <v>-142</v>
      </c>
      <c r="W933">
        <v>-0.4</v>
      </c>
      <c r="X933">
        <v>1200</v>
      </c>
      <c r="Y933">
        <v>5.5</v>
      </c>
      <c r="Z933">
        <v>300</v>
      </c>
      <c r="AA933">
        <v>0.34100000000000003</v>
      </c>
      <c r="AB933">
        <v>0.95499999999999996</v>
      </c>
      <c r="AC933">
        <v>-4.0000000000000002E-4</v>
      </c>
      <c r="AD933">
        <v>0.2</v>
      </c>
      <c r="AE933">
        <v>0.4</v>
      </c>
      <c r="AG933">
        <v>-1.1000000000000001</v>
      </c>
      <c r="AH933">
        <v>-3</v>
      </c>
      <c r="AI933">
        <v>1500</v>
      </c>
      <c r="AJ933">
        <v>3</v>
      </c>
      <c r="AK933">
        <v>-0.7</v>
      </c>
      <c r="AL933">
        <v>10.9</v>
      </c>
      <c r="AM933">
        <v>1978</v>
      </c>
      <c r="AN933">
        <v>992</v>
      </c>
      <c r="AO933">
        <v>35</v>
      </c>
      <c r="AP933">
        <v>25.7</v>
      </c>
      <c r="AQ933">
        <v>1.9621759999999999</v>
      </c>
      <c r="AR933">
        <v>243.4</v>
      </c>
      <c r="AS933">
        <v>1.75248</v>
      </c>
      <c r="AU933">
        <v>10</v>
      </c>
      <c r="AV933">
        <v>1</v>
      </c>
      <c r="AW933">
        <v>20</v>
      </c>
      <c r="AX933">
        <v>1</v>
      </c>
      <c r="AY933">
        <v>30</v>
      </c>
      <c r="AZ933">
        <v>1</v>
      </c>
      <c r="BA933">
        <v>40</v>
      </c>
      <c r="BB933">
        <v>0.99</v>
      </c>
      <c r="BC933">
        <v>50</v>
      </c>
      <c r="BD933">
        <v>0.99</v>
      </c>
      <c r="BE933">
        <v>60</v>
      </c>
      <c r="BF933">
        <v>0.97</v>
      </c>
      <c r="BG933">
        <v>70</v>
      </c>
      <c r="BH933">
        <v>0.92</v>
      </c>
      <c r="BI933">
        <v>80</v>
      </c>
      <c r="BJ933">
        <v>0.76</v>
      </c>
      <c r="BK933">
        <v>90</v>
      </c>
      <c r="BL933">
        <v>0</v>
      </c>
    </row>
    <row r="934" spans="1:64" ht="15" customHeight="1">
      <c r="A934" s="6" t="s">
        <v>1466</v>
      </c>
      <c r="B934" t="s">
        <v>71</v>
      </c>
      <c r="C934" t="s">
        <v>1459</v>
      </c>
      <c r="D934" t="s">
        <v>1633</v>
      </c>
      <c r="E934" t="s">
        <v>1402</v>
      </c>
      <c r="F934">
        <v>2017</v>
      </c>
      <c r="H934">
        <v>335</v>
      </c>
      <c r="I934">
        <v>0</v>
      </c>
      <c r="J934">
        <v>1.5</v>
      </c>
      <c r="L934" t="s">
        <v>1370</v>
      </c>
      <c r="M934">
        <v>72</v>
      </c>
      <c r="N934">
        <v>1</v>
      </c>
      <c r="O934">
        <v>1000</v>
      </c>
      <c r="P934">
        <v>25</v>
      </c>
      <c r="Q934">
        <v>37.4</v>
      </c>
      <c r="R934">
        <v>8.9600000000000009</v>
      </c>
      <c r="S934">
        <v>45.8</v>
      </c>
      <c r="T934">
        <v>9.5399999999999991</v>
      </c>
      <c r="U934">
        <v>4.7699999999999996</v>
      </c>
      <c r="V934">
        <v>-142</v>
      </c>
      <c r="W934">
        <v>-0.4</v>
      </c>
      <c r="X934">
        <v>1200</v>
      </c>
      <c r="Y934">
        <v>5.5</v>
      </c>
      <c r="Z934">
        <v>300</v>
      </c>
      <c r="AA934">
        <v>0.34100000000000003</v>
      </c>
      <c r="AB934">
        <v>0.95499999999999996</v>
      </c>
      <c r="AC934">
        <v>-4.0000000000000002E-4</v>
      </c>
      <c r="AD934">
        <v>0.2</v>
      </c>
      <c r="AE934">
        <v>0.4</v>
      </c>
      <c r="AG934">
        <v>-1.1000000000000001</v>
      </c>
      <c r="AH934">
        <v>-3</v>
      </c>
      <c r="AI934">
        <v>1000</v>
      </c>
      <c r="AJ934">
        <v>3</v>
      </c>
      <c r="AK934">
        <v>-0.7</v>
      </c>
      <c r="AL934">
        <v>10.9</v>
      </c>
      <c r="AM934">
        <v>1978</v>
      </c>
      <c r="AN934">
        <v>992</v>
      </c>
      <c r="AO934">
        <v>35</v>
      </c>
      <c r="AP934">
        <v>25.7</v>
      </c>
      <c r="AQ934">
        <v>1.9621759999999999</v>
      </c>
      <c r="AR934">
        <v>243.4</v>
      </c>
      <c r="AS934">
        <v>1.75248</v>
      </c>
      <c r="AU934">
        <v>10</v>
      </c>
      <c r="AV934">
        <v>1</v>
      </c>
      <c r="AW934">
        <v>20</v>
      </c>
      <c r="AX934">
        <v>1</v>
      </c>
      <c r="AY934">
        <v>30</v>
      </c>
      <c r="AZ934">
        <v>1</v>
      </c>
      <c r="BA934">
        <v>40</v>
      </c>
      <c r="BB934">
        <v>0.99</v>
      </c>
      <c r="BC934">
        <v>50</v>
      </c>
      <c r="BD934">
        <v>0.99</v>
      </c>
      <c r="BE934">
        <v>60</v>
      </c>
      <c r="BF934">
        <v>0.97</v>
      </c>
      <c r="BG934">
        <v>70</v>
      </c>
      <c r="BH934">
        <v>0.92</v>
      </c>
      <c r="BI934">
        <v>80</v>
      </c>
      <c r="BJ934">
        <v>0.76</v>
      </c>
      <c r="BK934">
        <v>90</v>
      </c>
      <c r="BL934">
        <v>0</v>
      </c>
    </row>
    <row r="935" spans="1:64" ht="15" customHeight="1">
      <c r="A935" s="6" t="s">
        <v>1637</v>
      </c>
      <c r="B935" t="s">
        <v>71</v>
      </c>
      <c r="C935" t="s">
        <v>1883</v>
      </c>
      <c r="D935" t="s">
        <v>1884</v>
      </c>
      <c r="E935" t="s">
        <v>1402</v>
      </c>
      <c r="F935">
        <v>2017</v>
      </c>
      <c r="H935">
        <v>340</v>
      </c>
      <c r="I935">
        <v>0</v>
      </c>
      <c r="J935">
        <v>1.5</v>
      </c>
      <c r="L935" t="s">
        <v>1370</v>
      </c>
      <c r="M935">
        <v>72</v>
      </c>
      <c r="N935">
        <v>1</v>
      </c>
      <c r="O935">
        <v>1000</v>
      </c>
      <c r="P935">
        <v>25</v>
      </c>
      <c r="Q935">
        <v>37.6</v>
      </c>
      <c r="R935">
        <v>9.0500000000000007</v>
      </c>
      <c r="S935">
        <v>45.9</v>
      </c>
      <c r="T935">
        <v>9.6199999999999992</v>
      </c>
      <c r="U935">
        <v>4.8099999999999996</v>
      </c>
      <c r="V935">
        <v>-133</v>
      </c>
      <c r="W935">
        <v>-0.39</v>
      </c>
      <c r="X935">
        <v>1400</v>
      </c>
      <c r="Y935">
        <v>5.5</v>
      </c>
      <c r="Z935">
        <v>350</v>
      </c>
      <c r="AA935">
        <v>0.34799999999999998</v>
      </c>
      <c r="AB935">
        <v>0.92200000000000004</v>
      </c>
      <c r="AC935">
        <v>-2.9999999999999997E-4</v>
      </c>
      <c r="AD935">
        <v>0.5</v>
      </c>
      <c r="AE935">
        <v>1</v>
      </c>
      <c r="AG935">
        <v>-0.6</v>
      </c>
      <c r="AH935">
        <v>-2.1</v>
      </c>
      <c r="AI935">
        <v>1500</v>
      </c>
      <c r="AJ935">
        <v>3</v>
      </c>
      <c r="AK935">
        <v>-0.7</v>
      </c>
      <c r="AL935">
        <v>10.9</v>
      </c>
      <c r="AM935">
        <v>1960</v>
      </c>
      <c r="AN935">
        <v>992</v>
      </c>
      <c r="AO935">
        <v>40</v>
      </c>
      <c r="AP935">
        <v>22.4</v>
      </c>
      <c r="AQ935">
        <v>1.94432</v>
      </c>
      <c r="AR935">
        <v>243.4</v>
      </c>
      <c r="AS935">
        <v>1.75248</v>
      </c>
      <c r="AU935">
        <v>10</v>
      </c>
      <c r="AV935">
        <v>1</v>
      </c>
      <c r="AW935">
        <v>20</v>
      </c>
      <c r="AX935">
        <v>1</v>
      </c>
      <c r="AY935">
        <v>30</v>
      </c>
      <c r="AZ935">
        <v>1</v>
      </c>
      <c r="BA935">
        <v>40</v>
      </c>
      <c r="BB935">
        <v>0.99</v>
      </c>
      <c r="BC935">
        <v>50</v>
      </c>
      <c r="BD935">
        <v>0.99</v>
      </c>
      <c r="BE935">
        <v>60</v>
      </c>
      <c r="BF935">
        <v>0.97</v>
      </c>
      <c r="BG935">
        <v>70</v>
      </c>
      <c r="BH935">
        <v>0.92</v>
      </c>
      <c r="BI935">
        <v>80</v>
      </c>
      <c r="BJ935">
        <v>0.76</v>
      </c>
      <c r="BK935">
        <v>90</v>
      </c>
      <c r="BL935">
        <v>0</v>
      </c>
    </row>
    <row r="936" spans="1:64" ht="15" customHeight="1">
      <c r="A936" s="6" t="s">
        <v>1637</v>
      </c>
      <c r="B936" t="s">
        <v>71</v>
      </c>
      <c r="C936" t="s">
        <v>1885</v>
      </c>
      <c r="D936" t="s">
        <v>1886</v>
      </c>
      <c r="E936" t="s">
        <v>1402</v>
      </c>
      <c r="F936">
        <v>2017</v>
      </c>
      <c r="H936">
        <v>340</v>
      </c>
      <c r="I936">
        <v>0</v>
      </c>
      <c r="J936">
        <v>1.5</v>
      </c>
      <c r="L936" t="s">
        <v>1370</v>
      </c>
      <c r="M936">
        <v>72</v>
      </c>
      <c r="N936">
        <v>1</v>
      </c>
      <c r="O936">
        <v>1000</v>
      </c>
      <c r="P936">
        <v>25</v>
      </c>
      <c r="Q936">
        <v>37.6</v>
      </c>
      <c r="R936">
        <v>9.0500000000000007</v>
      </c>
      <c r="S936">
        <v>45.9</v>
      </c>
      <c r="T936">
        <v>9.6199999999999992</v>
      </c>
      <c r="U936">
        <v>4.8099999999999996</v>
      </c>
      <c r="V936">
        <v>-133</v>
      </c>
      <c r="W936">
        <v>-0.39</v>
      </c>
      <c r="X936">
        <v>1400</v>
      </c>
      <c r="Y936">
        <v>5.5</v>
      </c>
      <c r="Z936">
        <v>350</v>
      </c>
      <c r="AA936">
        <v>0.34799999999999998</v>
      </c>
      <c r="AB936">
        <v>0.92200000000000004</v>
      </c>
      <c r="AC936">
        <v>-2.9999999999999997E-4</v>
      </c>
      <c r="AD936">
        <v>0.5</v>
      </c>
      <c r="AE936">
        <v>1</v>
      </c>
      <c r="AG936">
        <v>-0.6</v>
      </c>
      <c r="AH936">
        <v>-2.1</v>
      </c>
      <c r="AI936">
        <v>1000</v>
      </c>
      <c r="AJ936">
        <v>3</v>
      </c>
      <c r="AK936">
        <v>-0.7</v>
      </c>
      <c r="AL936">
        <v>10.9</v>
      </c>
      <c r="AM936">
        <v>1960</v>
      </c>
      <c r="AN936">
        <v>992</v>
      </c>
      <c r="AO936">
        <v>40</v>
      </c>
      <c r="AP936">
        <v>22.4</v>
      </c>
      <c r="AQ936">
        <v>1.94432</v>
      </c>
      <c r="AR936">
        <v>243.4</v>
      </c>
      <c r="AS936">
        <v>1.75248</v>
      </c>
      <c r="AU936">
        <v>10</v>
      </c>
      <c r="AV936">
        <v>1</v>
      </c>
      <c r="AW936">
        <v>20</v>
      </c>
      <c r="AX936">
        <v>1</v>
      </c>
      <c r="AY936">
        <v>30</v>
      </c>
      <c r="AZ936">
        <v>1</v>
      </c>
      <c r="BA936">
        <v>40</v>
      </c>
      <c r="BB936">
        <v>0.99</v>
      </c>
      <c r="BC936">
        <v>50</v>
      </c>
      <c r="BD936">
        <v>0.99</v>
      </c>
      <c r="BE936">
        <v>60</v>
      </c>
      <c r="BF936">
        <v>0.97</v>
      </c>
      <c r="BG936">
        <v>70</v>
      </c>
      <c r="BH936">
        <v>0.92</v>
      </c>
      <c r="BI936">
        <v>80</v>
      </c>
      <c r="BJ936">
        <v>0.76</v>
      </c>
      <c r="BK936">
        <v>90</v>
      </c>
      <c r="BL936">
        <v>0</v>
      </c>
    </row>
    <row r="937" spans="1:64" ht="15" customHeight="1">
      <c r="A937" s="6" t="s">
        <v>1637</v>
      </c>
      <c r="B937" t="s">
        <v>71</v>
      </c>
      <c r="C937" t="s">
        <v>1887</v>
      </c>
      <c r="D937" t="s">
        <v>1888</v>
      </c>
      <c r="E937" t="s">
        <v>1465</v>
      </c>
      <c r="F937">
        <v>2017</v>
      </c>
      <c r="H937">
        <v>345</v>
      </c>
      <c r="I937">
        <v>0</v>
      </c>
      <c r="J937">
        <v>1.4</v>
      </c>
      <c r="L937" t="s">
        <v>1370</v>
      </c>
      <c r="M937">
        <v>72</v>
      </c>
      <c r="N937">
        <v>1</v>
      </c>
      <c r="O937">
        <v>1000</v>
      </c>
      <c r="P937">
        <v>25</v>
      </c>
      <c r="Q937">
        <v>37.799999999999997</v>
      </c>
      <c r="R937">
        <v>9.1300000000000008</v>
      </c>
      <c r="S937">
        <v>46</v>
      </c>
      <c r="T937">
        <v>9.69</v>
      </c>
      <c r="U937">
        <v>4.84</v>
      </c>
      <c r="V937">
        <v>-133</v>
      </c>
      <c r="W937">
        <v>-0.39</v>
      </c>
      <c r="X937">
        <v>1400</v>
      </c>
      <c r="Y937">
        <v>5.5</v>
      </c>
      <c r="Z937">
        <v>350</v>
      </c>
      <c r="AA937">
        <v>0.33900000000000002</v>
      </c>
      <c r="AB937">
        <v>0.90500000000000003</v>
      </c>
      <c r="AC937">
        <v>-2.9999999999999997E-4</v>
      </c>
      <c r="AD937">
        <v>0.5</v>
      </c>
      <c r="AE937">
        <v>1</v>
      </c>
      <c r="AG937">
        <v>-0.6</v>
      </c>
      <c r="AH937">
        <v>-2.1</v>
      </c>
      <c r="AI937">
        <v>1500</v>
      </c>
      <c r="AJ937">
        <v>3</v>
      </c>
      <c r="AK937">
        <v>-0.7</v>
      </c>
      <c r="AL937">
        <v>10.9</v>
      </c>
      <c r="AM937">
        <v>1960</v>
      </c>
      <c r="AN937">
        <v>992</v>
      </c>
      <c r="AO937">
        <v>40</v>
      </c>
      <c r="AP937">
        <v>22.4</v>
      </c>
      <c r="AQ937">
        <v>1.94432</v>
      </c>
      <c r="AR937">
        <v>243.4</v>
      </c>
      <c r="AS937">
        <v>1.75248</v>
      </c>
      <c r="AU937">
        <v>10</v>
      </c>
      <c r="AV937">
        <v>1</v>
      </c>
      <c r="AW937">
        <v>20</v>
      </c>
      <c r="AX937">
        <v>1</v>
      </c>
      <c r="AY937">
        <v>30</v>
      </c>
      <c r="AZ937">
        <v>1</v>
      </c>
      <c r="BA937">
        <v>40</v>
      </c>
      <c r="BB937">
        <v>0.99</v>
      </c>
      <c r="BC937">
        <v>50</v>
      </c>
      <c r="BD937">
        <v>0.99</v>
      </c>
      <c r="BE937">
        <v>60</v>
      </c>
      <c r="BF937">
        <v>0.97</v>
      </c>
      <c r="BG937">
        <v>70</v>
      </c>
      <c r="BH937">
        <v>0.92</v>
      </c>
      <c r="BI937">
        <v>80</v>
      </c>
      <c r="BJ937">
        <v>0.76</v>
      </c>
      <c r="BK937">
        <v>90</v>
      </c>
      <c r="BL937">
        <v>0</v>
      </c>
    </row>
    <row r="938" spans="1:64" ht="15" customHeight="1">
      <c r="A938" s="6" t="s">
        <v>1637</v>
      </c>
      <c r="B938" t="s">
        <v>71</v>
      </c>
      <c r="C938" t="s">
        <v>1889</v>
      </c>
      <c r="D938" t="s">
        <v>1890</v>
      </c>
      <c r="E938" t="s">
        <v>1465</v>
      </c>
      <c r="F938">
        <v>2017</v>
      </c>
      <c r="H938">
        <v>345</v>
      </c>
      <c r="I938">
        <v>0</v>
      </c>
      <c r="J938">
        <v>1.4</v>
      </c>
      <c r="L938" t="s">
        <v>1370</v>
      </c>
      <c r="M938">
        <v>72</v>
      </c>
      <c r="N938">
        <v>1</v>
      </c>
      <c r="O938">
        <v>1000</v>
      </c>
      <c r="P938">
        <v>25</v>
      </c>
      <c r="Q938">
        <v>37.799999999999997</v>
      </c>
      <c r="R938">
        <v>9.1300000000000008</v>
      </c>
      <c r="S938">
        <v>46</v>
      </c>
      <c r="T938">
        <v>9.69</v>
      </c>
      <c r="U938">
        <v>4.84</v>
      </c>
      <c r="V938">
        <v>-133</v>
      </c>
      <c r="W938">
        <v>-0.39</v>
      </c>
      <c r="X938">
        <v>1400</v>
      </c>
      <c r="Y938">
        <v>5.5</v>
      </c>
      <c r="Z938">
        <v>350</v>
      </c>
      <c r="AA938">
        <v>0.33900000000000002</v>
      </c>
      <c r="AB938">
        <v>0.90500000000000003</v>
      </c>
      <c r="AC938">
        <v>-2.9999999999999997E-4</v>
      </c>
      <c r="AD938">
        <v>0.5</v>
      </c>
      <c r="AE938">
        <v>1</v>
      </c>
      <c r="AG938">
        <v>-0.6</v>
      </c>
      <c r="AH938">
        <v>-2.1</v>
      </c>
      <c r="AI938">
        <v>1000</v>
      </c>
      <c r="AJ938">
        <v>3</v>
      </c>
      <c r="AK938">
        <v>-0.7</v>
      </c>
      <c r="AL938">
        <v>10.9</v>
      </c>
      <c r="AM938">
        <v>1960</v>
      </c>
      <c r="AN938">
        <v>992</v>
      </c>
      <c r="AO938">
        <v>40</v>
      </c>
      <c r="AP938">
        <v>22.4</v>
      </c>
      <c r="AQ938">
        <v>1.94432</v>
      </c>
      <c r="AR938">
        <v>243.4</v>
      </c>
      <c r="AS938">
        <v>1.75248</v>
      </c>
      <c r="AU938">
        <v>10</v>
      </c>
      <c r="AV938">
        <v>1</v>
      </c>
      <c r="AW938">
        <v>20</v>
      </c>
      <c r="AX938">
        <v>1</v>
      </c>
      <c r="AY938">
        <v>30</v>
      </c>
      <c r="AZ938">
        <v>1</v>
      </c>
      <c r="BA938">
        <v>40</v>
      </c>
      <c r="BB938">
        <v>0.99</v>
      </c>
      <c r="BC938">
        <v>50</v>
      </c>
      <c r="BD938">
        <v>0.99</v>
      </c>
      <c r="BE938">
        <v>60</v>
      </c>
      <c r="BF938">
        <v>0.97</v>
      </c>
      <c r="BG938">
        <v>70</v>
      </c>
      <c r="BH938">
        <v>0.92</v>
      </c>
      <c r="BI938">
        <v>80</v>
      </c>
      <c r="BJ938">
        <v>0.76</v>
      </c>
      <c r="BK938">
        <v>90</v>
      </c>
      <c r="BL938">
        <v>0</v>
      </c>
    </row>
    <row r="939" spans="1:64" ht="15" customHeight="1">
      <c r="A939" s="6" t="s">
        <v>1637</v>
      </c>
      <c r="B939" t="s">
        <v>71</v>
      </c>
      <c r="C939" t="s">
        <v>1891</v>
      </c>
      <c r="D939" t="s">
        <v>1892</v>
      </c>
      <c r="E939" t="s">
        <v>1402</v>
      </c>
      <c r="F939">
        <v>2017</v>
      </c>
      <c r="H939">
        <v>350</v>
      </c>
      <c r="I939">
        <v>0</v>
      </c>
      <c r="J939">
        <v>1.4</v>
      </c>
      <c r="L939" t="s">
        <v>1370</v>
      </c>
      <c r="M939">
        <v>72</v>
      </c>
      <c r="N939">
        <v>1</v>
      </c>
      <c r="O939">
        <v>1000</v>
      </c>
      <c r="P939">
        <v>25</v>
      </c>
      <c r="Q939">
        <v>38.1</v>
      </c>
      <c r="R939">
        <v>9.2100000000000009</v>
      </c>
      <c r="S939">
        <v>46.2</v>
      </c>
      <c r="T939">
        <v>9.7899999999999991</v>
      </c>
      <c r="U939">
        <v>4.8899999999999997</v>
      </c>
      <c r="V939">
        <v>-134</v>
      </c>
      <c r="W939">
        <v>-0.39</v>
      </c>
      <c r="X939">
        <v>1400</v>
      </c>
      <c r="Y939">
        <v>5.5</v>
      </c>
      <c r="Z939">
        <v>350</v>
      </c>
      <c r="AA939">
        <v>0.32400000000000001</v>
      </c>
      <c r="AB939">
        <v>0.91600000000000004</v>
      </c>
      <c r="AC939">
        <v>-4.0000000000000002E-4</v>
      </c>
      <c r="AD939">
        <v>0.5</v>
      </c>
      <c r="AE939">
        <v>1</v>
      </c>
      <c r="AG939">
        <v>-0.6</v>
      </c>
      <c r="AH939">
        <v>-2.1</v>
      </c>
      <c r="AI939">
        <v>1500</v>
      </c>
      <c r="AJ939">
        <v>3</v>
      </c>
      <c r="AK939">
        <v>-0.7</v>
      </c>
      <c r="AL939">
        <v>10.9</v>
      </c>
      <c r="AM939">
        <v>1960</v>
      </c>
      <c r="AN939">
        <v>992</v>
      </c>
      <c r="AO939">
        <v>40</v>
      </c>
      <c r="AP939">
        <v>22.4</v>
      </c>
      <c r="AQ939">
        <v>1.94432</v>
      </c>
      <c r="AR939">
        <v>243.4</v>
      </c>
      <c r="AS939">
        <v>1.75248</v>
      </c>
      <c r="AU939">
        <v>10</v>
      </c>
      <c r="AV939">
        <v>1</v>
      </c>
      <c r="AW939">
        <v>20</v>
      </c>
      <c r="AX939">
        <v>1</v>
      </c>
      <c r="AY939">
        <v>30</v>
      </c>
      <c r="AZ939">
        <v>1</v>
      </c>
      <c r="BA939">
        <v>40</v>
      </c>
      <c r="BB939">
        <v>0.99</v>
      </c>
      <c r="BC939">
        <v>50</v>
      </c>
      <c r="BD939">
        <v>0.99</v>
      </c>
      <c r="BE939">
        <v>60</v>
      </c>
      <c r="BF939">
        <v>0.97</v>
      </c>
      <c r="BG939">
        <v>70</v>
      </c>
      <c r="BH939">
        <v>0.92</v>
      </c>
      <c r="BI939">
        <v>80</v>
      </c>
      <c r="BJ939">
        <v>0.76</v>
      </c>
      <c r="BK939">
        <v>90</v>
      </c>
      <c r="BL939">
        <v>0</v>
      </c>
    </row>
    <row r="940" spans="1:64" ht="15" customHeight="1">
      <c r="A940" s="6" t="s">
        <v>1637</v>
      </c>
      <c r="B940" t="s">
        <v>71</v>
      </c>
      <c r="C940" t="s">
        <v>1893</v>
      </c>
      <c r="D940" t="s">
        <v>1894</v>
      </c>
      <c r="E940" t="s">
        <v>1402</v>
      </c>
      <c r="F940">
        <v>2017</v>
      </c>
      <c r="H940">
        <v>350</v>
      </c>
      <c r="I940">
        <v>0</v>
      </c>
      <c r="J940">
        <v>1.4</v>
      </c>
      <c r="L940" t="s">
        <v>1370</v>
      </c>
      <c r="M940">
        <v>72</v>
      </c>
      <c r="N940">
        <v>1</v>
      </c>
      <c r="O940">
        <v>1000</v>
      </c>
      <c r="P940">
        <v>25</v>
      </c>
      <c r="Q940">
        <v>38.1</v>
      </c>
      <c r="R940">
        <v>9.2100000000000009</v>
      </c>
      <c r="S940">
        <v>46.2</v>
      </c>
      <c r="T940">
        <v>9.7899999999999991</v>
      </c>
      <c r="U940">
        <v>4.8899999999999997</v>
      </c>
      <c r="V940">
        <v>-134</v>
      </c>
      <c r="W940">
        <v>-0.39</v>
      </c>
      <c r="X940">
        <v>1400</v>
      </c>
      <c r="Y940">
        <v>5.5</v>
      </c>
      <c r="Z940">
        <v>350</v>
      </c>
      <c r="AA940">
        <v>0.32400000000000001</v>
      </c>
      <c r="AB940">
        <v>0.91600000000000004</v>
      </c>
      <c r="AC940">
        <v>-4.0000000000000002E-4</v>
      </c>
      <c r="AD940">
        <v>0.5</v>
      </c>
      <c r="AE940">
        <v>1</v>
      </c>
      <c r="AG940">
        <v>-0.6</v>
      </c>
      <c r="AH940">
        <v>-2.1</v>
      </c>
      <c r="AI940">
        <v>1000</v>
      </c>
      <c r="AJ940">
        <v>3</v>
      </c>
      <c r="AK940">
        <v>-0.7</v>
      </c>
      <c r="AL940">
        <v>10.9</v>
      </c>
      <c r="AM940">
        <v>1960</v>
      </c>
      <c r="AN940">
        <v>992</v>
      </c>
      <c r="AO940">
        <v>40</v>
      </c>
      <c r="AP940">
        <v>22.4</v>
      </c>
      <c r="AQ940">
        <v>1.94432</v>
      </c>
      <c r="AR940">
        <v>243.4</v>
      </c>
      <c r="AS940">
        <v>1.75248</v>
      </c>
      <c r="AU940">
        <v>10</v>
      </c>
      <c r="AV940">
        <v>1</v>
      </c>
      <c r="AW940">
        <v>20</v>
      </c>
      <c r="AX940">
        <v>1</v>
      </c>
      <c r="AY940">
        <v>30</v>
      </c>
      <c r="AZ940">
        <v>1</v>
      </c>
      <c r="BA940">
        <v>40</v>
      </c>
      <c r="BB940">
        <v>0.99</v>
      </c>
      <c r="BC940">
        <v>50</v>
      </c>
      <c r="BD940">
        <v>0.99</v>
      </c>
      <c r="BE940">
        <v>60</v>
      </c>
      <c r="BF940">
        <v>0.97</v>
      </c>
      <c r="BG940">
        <v>70</v>
      </c>
      <c r="BH940">
        <v>0.92</v>
      </c>
      <c r="BI940">
        <v>80</v>
      </c>
      <c r="BJ940">
        <v>0.76</v>
      </c>
      <c r="BK940">
        <v>90</v>
      </c>
      <c r="BL940">
        <v>0</v>
      </c>
    </row>
    <row r="941" spans="1:64" ht="15" customHeight="1">
      <c r="A941" s="6" t="s">
        <v>1403</v>
      </c>
      <c r="B941" t="s">
        <v>71</v>
      </c>
      <c r="C941" t="s">
        <v>1377</v>
      </c>
      <c r="D941" t="s">
        <v>1460</v>
      </c>
      <c r="E941" t="s">
        <v>1368</v>
      </c>
      <c r="F941">
        <v>2017</v>
      </c>
      <c r="H941">
        <v>245</v>
      </c>
      <c r="J941">
        <v>0</v>
      </c>
      <c r="L941" t="s">
        <v>15</v>
      </c>
      <c r="M941">
        <v>50</v>
      </c>
      <c r="N941">
        <v>1</v>
      </c>
      <c r="O941">
        <v>1000</v>
      </c>
      <c r="P941">
        <v>25</v>
      </c>
      <c r="Q941">
        <v>26.8</v>
      </c>
      <c r="R941">
        <v>9.15</v>
      </c>
      <c r="S941">
        <v>32.9</v>
      </c>
      <c r="T941">
        <v>9.75</v>
      </c>
      <c r="U941">
        <v>4.88</v>
      </c>
      <c r="V941">
        <v>-95</v>
      </c>
      <c r="W941">
        <v>-0.39</v>
      </c>
      <c r="X941">
        <v>900</v>
      </c>
      <c r="Y941">
        <v>5.5</v>
      </c>
      <c r="Z941">
        <v>220</v>
      </c>
      <c r="AA941">
        <v>0.26500000000000001</v>
      </c>
      <c r="AI941">
        <v>1000</v>
      </c>
      <c r="AJ941">
        <v>3</v>
      </c>
      <c r="AK941">
        <v>-0.7</v>
      </c>
      <c r="AQ941">
        <v>1.353</v>
      </c>
      <c r="AR941">
        <v>244.3</v>
      </c>
      <c r="AU941">
        <v>10</v>
      </c>
      <c r="AV941">
        <v>1</v>
      </c>
      <c r="AW941">
        <v>20</v>
      </c>
      <c r="AX941">
        <v>1</v>
      </c>
      <c r="AY941">
        <v>30</v>
      </c>
      <c r="AZ941">
        <v>1</v>
      </c>
      <c r="BA941">
        <v>40</v>
      </c>
      <c r="BB941">
        <v>0.99</v>
      </c>
      <c r="BC941">
        <v>50</v>
      </c>
      <c r="BD941">
        <v>0.99</v>
      </c>
      <c r="BE941">
        <v>60</v>
      </c>
      <c r="BF941">
        <v>0.97</v>
      </c>
      <c r="BG941">
        <v>70</v>
      </c>
      <c r="BH941">
        <v>0.92</v>
      </c>
      <c r="BI941">
        <v>80</v>
      </c>
      <c r="BJ941">
        <v>0.76</v>
      </c>
      <c r="BK941">
        <v>90</v>
      </c>
      <c r="BL941">
        <v>0</v>
      </c>
    </row>
    <row r="942" spans="1:64" ht="15" customHeight="1">
      <c r="A942" s="6" t="s">
        <v>1403</v>
      </c>
      <c r="B942" t="s">
        <v>71</v>
      </c>
      <c r="C942" t="s">
        <v>1400</v>
      </c>
      <c r="D942" t="s">
        <v>1461</v>
      </c>
      <c r="E942" t="s">
        <v>1368</v>
      </c>
      <c r="F942">
        <v>2016</v>
      </c>
      <c r="H942">
        <v>250</v>
      </c>
      <c r="I942">
        <v>0</v>
      </c>
      <c r="J942">
        <v>2</v>
      </c>
      <c r="L942" t="s">
        <v>1341</v>
      </c>
      <c r="M942">
        <v>50</v>
      </c>
      <c r="N942">
        <v>1</v>
      </c>
      <c r="O942">
        <v>1000</v>
      </c>
      <c r="P942">
        <v>25</v>
      </c>
      <c r="Q942">
        <v>27</v>
      </c>
      <c r="R942">
        <v>9.26</v>
      </c>
      <c r="S942">
        <v>33.1</v>
      </c>
      <c r="T942">
        <v>9.83</v>
      </c>
      <c r="U942">
        <v>4.92</v>
      </c>
      <c r="V942">
        <v>-96</v>
      </c>
      <c r="W942">
        <v>-0.39</v>
      </c>
      <c r="X942">
        <v>1000</v>
      </c>
      <c r="Y942">
        <v>5.5</v>
      </c>
      <c r="Z942">
        <v>240</v>
      </c>
      <c r="AA942">
        <v>0.25600000000000001</v>
      </c>
      <c r="AB942">
        <v>0.95099999999999996</v>
      </c>
      <c r="AC942">
        <v>-5.0000000000000001E-4</v>
      </c>
      <c r="AE942">
        <v>0.38</v>
      </c>
      <c r="AG942">
        <v>-0.77</v>
      </c>
      <c r="AH942">
        <v>-2.4500000000000002</v>
      </c>
      <c r="AI942">
        <v>1000</v>
      </c>
      <c r="AJ942">
        <v>3</v>
      </c>
      <c r="AK942">
        <v>-0.7</v>
      </c>
      <c r="AL942">
        <v>11.507999999999999</v>
      </c>
      <c r="AM942">
        <v>1638</v>
      </c>
      <c r="AN942">
        <v>826</v>
      </c>
      <c r="AO942">
        <v>40</v>
      </c>
      <c r="AP942">
        <v>16</v>
      </c>
      <c r="AQ942">
        <v>1.3529879999999999</v>
      </c>
      <c r="AR942">
        <v>244.3</v>
      </c>
      <c r="AS942">
        <v>1.2215</v>
      </c>
      <c r="AU942">
        <v>10</v>
      </c>
      <c r="AV942">
        <v>1</v>
      </c>
      <c r="AW942">
        <v>20</v>
      </c>
      <c r="AX942">
        <v>1</v>
      </c>
      <c r="AY942">
        <v>30</v>
      </c>
      <c r="AZ942">
        <v>1</v>
      </c>
      <c r="BA942">
        <v>40</v>
      </c>
      <c r="BB942">
        <v>0.99</v>
      </c>
      <c r="BC942">
        <v>50</v>
      </c>
      <c r="BD942">
        <v>0.99</v>
      </c>
      <c r="BE942">
        <v>60</v>
      </c>
      <c r="BF942">
        <v>0.97</v>
      </c>
      <c r="BG942">
        <v>70</v>
      </c>
      <c r="BH942">
        <v>0.92</v>
      </c>
      <c r="BI942">
        <v>80</v>
      </c>
      <c r="BJ942">
        <v>0.76</v>
      </c>
      <c r="BK942">
        <v>90</v>
      </c>
      <c r="BL942">
        <v>0</v>
      </c>
    </row>
    <row r="943" spans="1:64" ht="15" customHeight="1">
      <c r="A943" s="6" t="s">
        <v>1403</v>
      </c>
      <c r="B943" t="s">
        <v>71</v>
      </c>
      <c r="C943" t="s">
        <v>1462</v>
      </c>
      <c r="D943" t="s">
        <v>1463</v>
      </c>
      <c r="E943" t="s">
        <v>1368</v>
      </c>
      <c r="F943">
        <v>2017</v>
      </c>
      <c r="H943">
        <v>255</v>
      </c>
      <c r="I943">
        <v>0</v>
      </c>
      <c r="J943">
        <v>2</v>
      </c>
      <c r="L943" t="s">
        <v>1341</v>
      </c>
      <c r="M943">
        <v>50</v>
      </c>
      <c r="N943">
        <v>1</v>
      </c>
      <c r="O943">
        <v>1000</v>
      </c>
      <c r="P943">
        <v>25</v>
      </c>
      <c r="Q943">
        <v>27.2</v>
      </c>
      <c r="R943">
        <v>9.3800000000000008</v>
      </c>
      <c r="S943">
        <v>33.299999999999997</v>
      </c>
      <c r="T943">
        <v>9.91</v>
      </c>
      <c r="U943">
        <v>4.96</v>
      </c>
      <c r="V943">
        <v>-97</v>
      </c>
      <c r="W943">
        <v>-0.39</v>
      </c>
      <c r="X943">
        <v>1200</v>
      </c>
      <c r="Y943">
        <v>5.5</v>
      </c>
      <c r="Z943">
        <v>300</v>
      </c>
      <c r="AA943">
        <v>0.245</v>
      </c>
      <c r="AB943">
        <v>0.95399999999999996</v>
      </c>
      <c r="AC943">
        <v>-5.9999999999999995E-4</v>
      </c>
      <c r="AD943">
        <v>0.6</v>
      </c>
      <c r="AE943">
        <v>0.9</v>
      </c>
      <c r="AG943">
        <v>0.1</v>
      </c>
      <c r="AH943">
        <v>-2</v>
      </c>
      <c r="AI943">
        <v>1000</v>
      </c>
      <c r="AJ943">
        <v>3</v>
      </c>
      <c r="AK943">
        <v>-0.7</v>
      </c>
      <c r="AL943">
        <v>11.507999999999999</v>
      </c>
      <c r="AM943">
        <v>1638</v>
      </c>
      <c r="AN943">
        <v>826</v>
      </c>
      <c r="AO943">
        <v>40</v>
      </c>
      <c r="AP943">
        <v>16</v>
      </c>
      <c r="AQ943">
        <v>1.3529879999999999</v>
      </c>
      <c r="AR943">
        <v>244.3</v>
      </c>
      <c r="AS943">
        <v>1.2215</v>
      </c>
      <c r="AU943">
        <v>10</v>
      </c>
      <c r="AV943">
        <v>1</v>
      </c>
      <c r="AW943">
        <v>20</v>
      </c>
      <c r="AX943">
        <v>1</v>
      </c>
      <c r="AY943">
        <v>30</v>
      </c>
      <c r="AZ943">
        <v>1</v>
      </c>
      <c r="BA943">
        <v>40</v>
      </c>
      <c r="BB943">
        <v>0.99</v>
      </c>
      <c r="BC943">
        <v>50</v>
      </c>
      <c r="BD943">
        <v>0.99</v>
      </c>
      <c r="BE943">
        <v>60</v>
      </c>
      <c r="BF943">
        <v>0.97</v>
      </c>
      <c r="BG943">
        <v>70</v>
      </c>
      <c r="BH943">
        <v>0.92</v>
      </c>
      <c r="BI943">
        <v>80</v>
      </c>
      <c r="BJ943">
        <v>0.76</v>
      </c>
      <c r="BK943">
        <v>90</v>
      </c>
      <c r="BL943">
        <v>0</v>
      </c>
    </row>
    <row r="944" spans="1:64" ht="15" customHeight="1">
      <c r="A944" s="6" t="s">
        <v>1466</v>
      </c>
      <c r="B944" t="s">
        <v>71</v>
      </c>
      <c r="C944" t="s">
        <v>1378</v>
      </c>
      <c r="D944" t="s">
        <v>1634</v>
      </c>
      <c r="E944" t="s">
        <v>1402</v>
      </c>
      <c r="F944">
        <v>2016</v>
      </c>
      <c r="H944">
        <v>325</v>
      </c>
      <c r="J944">
        <v>0</v>
      </c>
      <c r="L944" t="s">
        <v>66</v>
      </c>
      <c r="M944">
        <v>72</v>
      </c>
      <c r="N944">
        <v>1</v>
      </c>
      <c r="O944">
        <v>1000</v>
      </c>
      <c r="P944">
        <v>25</v>
      </c>
      <c r="Q944">
        <v>37</v>
      </c>
      <c r="R944">
        <v>8.7799999999999994</v>
      </c>
      <c r="S944">
        <v>45.5</v>
      </c>
      <c r="T944">
        <v>9.34</v>
      </c>
      <c r="U944">
        <v>4.67</v>
      </c>
      <c r="V944">
        <v>-141.30000000000001</v>
      </c>
      <c r="W944">
        <v>-0.4</v>
      </c>
      <c r="X944">
        <v>1200</v>
      </c>
      <c r="Y944">
        <v>5.5</v>
      </c>
      <c r="Z944">
        <v>300</v>
      </c>
      <c r="AA944">
        <v>0.35199999999999998</v>
      </c>
      <c r="AI944">
        <v>1500</v>
      </c>
      <c r="AJ944">
        <v>3</v>
      </c>
      <c r="AK944">
        <v>-0.7</v>
      </c>
      <c r="AQ944">
        <v>1.952</v>
      </c>
      <c r="AR944">
        <v>243.4</v>
      </c>
      <c r="AU944">
        <v>10</v>
      </c>
      <c r="AV944">
        <v>1</v>
      </c>
      <c r="AW944">
        <v>20</v>
      </c>
      <c r="AX944">
        <v>1</v>
      </c>
      <c r="AY944">
        <v>30</v>
      </c>
      <c r="AZ944">
        <v>1</v>
      </c>
      <c r="BA944">
        <v>40</v>
      </c>
      <c r="BB944">
        <v>0.99</v>
      </c>
      <c r="BC944">
        <v>50</v>
      </c>
      <c r="BD944">
        <v>0.99</v>
      </c>
      <c r="BE944">
        <v>60</v>
      </c>
      <c r="BF944">
        <v>0.97</v>
      </c>
      <c r="BG944">
        <v>70</v>
      </c>
      <c r="BH944">
        <v>0.92</v>
      </c>
      <c r="BI944">
        <v>80</v>
      </c>
      <c r="BJ944">
        <v>0.76</v>
      </c>
      <c r="BK944">
        <v>90</v>
      </c>
      <c r="BL944">
        <v>0</v>
      </c>
    </row>
    <row r="945" spans="1:64" ht="15" customHeight="1">
      <c r="A945" s="6" t="s">
        <v>1466</v>
      </c>
      <c r="B945" t="s">
        <v>71</v>
      </c>
      <c r="C945" t="s">
        <v>1401</v>
      </c>
      <c r="D945" t="s">
        <v>1635</v>
      </c>
      <c r="E945" t="s">
        <v>1402</v>
      </c>
      <c r="F945">
        <v>2016</v>
      </c>
      <c r="H945">
        <v>330</v>
      </c>
      <c r="J945">
        <v>0</v>
      </c>
      <c r="L945" t="s">
        <v>66</v>
      </c>
      <c r="M945">
        <v>72</v>
      </c>
      <c r="N945">
        <v>1</v>
      </c>
      <c r="O945">
        <v>1000</v>
      </c>
      <c r="P945">
        <v>25</v>
      </c>
      <c r="Q945">
        <v>37.200000000000003</v>
      </c>
      <c r="R945">
        <v>8.8800000000000008</v>
      </c>
      <c r="S945">
        <v>45.6</v>
      </c>
      <c r="T945">
        <v>9.4499999999999993</v>
      </c>
      <c r="U945">
        <v>4.72</v>
      </c>
      <c r="V945">
        <v>-141.30000000000001</v>
      </c>
      <c r="W945">
        <v>-0.4</v>
      </c>
      <c r="X945">
        <v>1200</v>
      </c>
      <c r="Y945">
        <v>5.5</v>
      </c>
      <c r="Z945">
        <v>300</v>
      </c>
      <c r="AA945">
        <v>0.34399999999999997</v>
      </c>
      <c r="AI945">
        <v>1500</v>
      </c>
      <c r="AJ945">
        <v>3</v>
      </c>
      <c r="AK945">
        <v>-0.7</v>
      </c>
      <c r="AQ945">
        <v>1.952</v>
      </c>
      <c r="AR945">
        <v>243.4</v>
      </c>
      <c r="AU945">
        <v>10</v>
      </c>
      <c r="AV945">
        <v>1</v>
      </c>
      <c r="AW945">
        <v>20</v>
      </c>
      <c r="AX945">
        <v>1</v>
      </c>
      <c r="AY945">
        <v>30</v>
      </c>
      <c r="AZ945">
        <v>1</v>
      </c>
      <c r="BA945">
        <v>40</v>
      </c>
      <c r="BB945">
        <v>0.99</v>
      </c>
      <c r="BC945">
        <v>50</v>
      </c>
      <c r="BD945">
        <v>0.99</v>
      </c>
      <c r="BE945">
        <v>60</v>
      </c>
      <c r="BF945">
        <v>0.97</v>
      </c>
      <c r="BG945">
        <v>70</v>
      </c>
      <c r="BH945">
        <v>0.92</v>
      </c>
      <c r="BI945">
        <v>80</v>
      </c>
      <c r="BJ945">
        <v>0.76</v>
      </c>
      <c r="BK945">
        <v>90</v>
      </c>
      <c r="BL945">
        <v>0</v>
      </c>
    </row>
    <row r="946" spans="1:64" ht="15" customHeight="1">
      <c r="A946" s="6" t="s">
        <v>1466</v>
      </c>
      <c r="B946" t="s">
        <v>71</v>
      </c>
      <c r="C946" t="s">
        <v>1464</v>
      </c>
      <c r="D946" t="s">
        <v>1636</v>
      </c>
      <c r="E946" t="s">
        <v>1402</v>
      </c>
      <c r="F946">
        <v>2017</v>
      </c>
      <c r="H946">
        <v>335</v>
      </c>
      <c r="J946">
        <v>0</v>
      </c>
      <c r="L946" t="s">
        <v>66</v>
      </c>
      <c r="M946">
        <v>72</v>
      </c>
      <c r="N946">
        <v>1</v>
      </c>
      <c r="O946">
        <v>1000</v>
      </c>
      <c r="P946">
        <v>25</v>
      </c>
      <c r="Q946">
        <v>37.4</v>
      </c>
      <c r="R946">
        <v>8.9600000000000009</v>
      </c>
      <c r="S946">
        <v>45.8</v>
      </c>
      <c r="T946">
        <v>9.5399999999999991</v>
      </c>
      <c r="U946">
        <v>4.7699999999999996</v>
      </c>
      <c r="V946">
        <v>-142</v>
      </c>
      <c r="W946">
        <v>-0.4</v>
      </c>
      <c r="X946">
        <v>1200</v>
      </c>
      <c r="Y946">
        <v>5.5</v>
      </c>
      <c r="Z946">
        <v>300</v>
      </c>
      <c r="AA946">
        <v>0.34100000000000003</v>
      </c>
      <c r="AI946">
        <v>1500</v>
      </c>
      <c r="AJ946">
        <v>3</v>
      </c>
      <c r="AK946">
        <v>-0.7</v>
      </c>
      <c r="AQ946">
        <v>1.952</v>
      </c>
      <c r="AR946">
        <v>243.4</v>
      </c>
      <c r="AU946">
        <v>10</v>
      </c>
      <c r="AV946">
        <v>1</v>
      </c>
      <c r="AW946">
        <v>20</v>
      </c>
      <c r="AX946">
        <v>1</v>
      </c>
      <c r="AY946">
        <v>30</v>
      </c>
      <c r="AZ946">
        <v>1</v>
      </c>
      <c r="BA946">
        <v>40</v>
      </c>
      <c r="BB946">
        <v>0.99</v>
      </c>
      <c r="BC946">
        <v>50</v>
      </c>
      <c r="BD946">
        <v>0.99</v>
      </c>
      <c r="BE946">
        <v>60</v>
      </c>
      <c r="BF946">
        <v>0.97</v>
      </c>
      <c r="BG946">
        <v>70</v>
      </c>
      <c r="BH946">
        <v>0.92</v>
      </c>
      <c r="BI946">
        <v>80</v>
      </c>
      <c r="BJ946">
        <v>0.76</v>
      </c>
      <c r="BK946">
        <v>90</v>
      </c>
      <c r="BL946">
        <v>0</v>
      </c>
    </row>
    <row r="947" spans="1:64" ht="15" customHeight="1">
      <c r="A947" s="6" t="s">
        <v>1637</v>
      </c>
      <c r="B947" t="s">
        <v>71</v>
      </c>
      <c r="C947" t="s">
        <v>1895</v>
      </c>
      <c r="D947" t="s">
        <v>1896</v>
      </c>
      <c r="E947" t="s">
        <v>1402</v>
      </c>
      <c r="F947">
        <v>2017</v>
      </c>
      <c r="H947">
        <v>340</v>
      </c>
      <c r="I947">
        <v>0</v>
      </c>
      <c r="J947">
        <v>1.5</v>
      </c>
      <c r="L947" t="s">
        <v>1370</v>
      </c>
      <c r="M947">
        <v>72</v>
      </c>
      <c r="N947">
        <v>1</v>
      </c>
      <c r="O947">
        <v>1000</v>
      </c>
      <c r="P947">
        <v>25</v>
      </c>
      <c r="Q947">
        <v>37.6</v>
      </c>
      <c r="R947">
        <v>9.0500000000000007</v>
      </c>
      <c r="S947">
        <v>45.9</v>
      </c>
      <c r="T947">
        <v>9.6199999999999992</v>
      </c>
      <c r="U947">
        <v>4.8099999999999996</v>
      </c>
      <c r="V947">
        <v>-133</v>
      </c>
      <c r="W947">
        <v>-0.39</v>
      </c>
      <c r="X947">
        <v>1400</v>
      </c>
      <c r="Y947">
        <v>5.5</v>
      </c>
      <c r="Z947">
        <v>350</v>
      </c>
      <c r="AA947">
        <v>0.34799999999999998</v>
      </c>
      <c r="AB947">
        <v>0.92200000000000004</v>
      </c>
      <c r="AC947">
        <v>-2.9999999999999997E-4</v>
      </c>
      <c r="AD947">
        <v>0.5</v>
      </c>
      <c r="AE947">
        <v>1</v>
      </c>
      <c r="AG947">
        <v>-0.6</v>
      </c>
      <c r="AH947">
        <v>-2.1</v>
      </c>
      <c r="AI947">
        <v>1500</v>
      </c>
      <c r="AJ947">
        <v>3</v>
      </c>
      <c r="AK947">
        <v>-0.7</v>
      </c>
      <c r="AL947">
        <v>10.9</v>
      </c>
      <c r="AM947">
        <v>1968</v>
      </c>
      <c r="AN947">
        <v>992</v>
      </c>
      <c r="AO947">
        <v>6</v>
      </c>
      <c r="AP947">
        <v>27.5</v>
      </c>
      <c r="AQ947">
        <v>1.952256</v>
      </c>
      <c r="AR947">
        <v>243.4</v>
      </c>
      <c r="AS947">
        <v>1.75248</v>
      </c>
      <c r="AU947">
        <v>10</v>
      </c>
      <c r="AV947">
        <v>1</v>
      </c>
      <c r="AW947">
        <v>20</v>
      </c>
      <c r="AX947">
        <v>1</v>
      </c>
      <c r="AY947">
        <v>30</v>
      </c>
      <c r="AZ947">
        <v>1</v>
      </c>
      <c r="BA947">
        <v>40</v>
      </c>
      <c r="BB947">
        <v>0.99</v>
      </c>
      <c r="BC947">
        <v>50</v>
      </c>
      <c r="BD947">
        <v>0.99</v>
      </c>
      <c r="BE947">
        <v>60</v>
      </c>
      <c r="BF947">
        <v>0.97</v>
      </c>
      <c r="BG947">
        <v>70</v>
      </c>
      <c r="BH947">
        <v>0.92</v>
      </c>
      <c r="BI947">
        <v>80</v>
      </c>
      <c r="BJ947">
        <v>0.76</v>
      </c>
      <c r="BK947">
        <v>90</v>
      </c>
      <c r="BL947">
        <v>0</v>
      </c>
    </row>
    <row r="948" spans="1:64" ht="15" customHeight="1">
      <c r="A948" s="6" t="s">
        <v>1637</v>
      </c>
      <c r="B948" t="s">
        <v>71</v>
      </c>
      <c r="C948" t="s">
        <v>1897</v>
      </c>
      <c r="D948" t="s">
        <v>1898</v>
      </c>
      <c r="E948" t="s">
        <v>1465</v>
      </c>
      <c r="F948">
        <v>2017</v>
      </c>
      <c r="H948">
        <v>345</v>
      </c>
      <c r="I948">
        <v>0</v>
      </c>
      <c r="J948">
        <v>1.4</v>
      </c>
      <c r="L948" t="s">
        <v>1370</v>
      </c>
      <c r="M948">
        <v>72</v>
      </c>
      <c r="N948">
        <v>1</v>
      </c>
      <c r="O948">
        <v>1000</v>
      </c>
      <c r="P948">
        <v>25</v>
      </c>
      <c r="Q948">
        <v>37.799999999999997</v>
      </c>
      <c r="R948">
        <v>9.1300000000000008</v>
      </c>
      <c r="S948">
        <v>46</v>
      </c>
      <c r="T948">
        <v>9.69</v>
      </c>
      <c r="U948">
        <v>4.84</v>
      </c>
      <c r="V948">
        <v>-133</v>
      </c>
      <c r="W948">
        <v>-0.39</v>
      </c>
      <c r="X948">
        <v>1400</v>
      </c>
      <c r="Y948">
        <v>5.5</v>
      </c>
      <c r="Z948">
        <v>350</v>
      </c>
      <c r="AA948">
        <v>0.33900000000000002</v>
      </c>
      <c r="AB948">
        <v>0.90500000000000003</v>
      </c>
      <c r="AC948">
        <v>-2.9999999999999997E-4</v>
      </c>
      <c r="AD948">
        <v>0.5</v>
      </c>
      <c r="AE948">
        <v>1</v>
      </c>
      <c r="AG948">
        <v>-0.6</v>
      </c>
      <c r="AH948">
        <v>-2.1</v>
      </c>
      <c r="AI948">
        <v>1500</v>
      </c>
      <c r="AJ948">
        <v>3</v>
      </c>
      <c r="AK948">
        <v>-0.7</v>
      </c>
      <c r="AL948">
        <v>10.9</v>
      </c>
      <c r="AM948">
        <v>1968</v>
      </c>
      <c r="AN948">
        <v>992</v>
      </c>
      <c r="AO948">
        <v>6</v>
      </c>
      <c r="AP948">
        <v>27.5</v>
      </c>
      <c r="AQ948">
        <v>1.952256</v>
      </c>
      <c r="AR948">
        <v>243.4</v>
      </c>
      <c r="AS948">
        <v>1.75248</v>
      </c>
      <c r="AU948">
        <v>10</v>
      </c>
      <c r="AV948">
        <v>1</v>
      </c>
      <c r="AW948">
        <v>20</v>
      </c>
      <c r="AX948">
        <v>1</v>
      </c>
      <c r="AY948">
        <v>30</v>
      </c>
      <c r="AZ948">
        <v>1</v>
      </c>
      <c r="BA948">
        <v>40</v>
      </c>
      <c r="BB948">
        <v>0.99</v>
      </c>
      <c r="BC948">
        <v>50</v>
      </c>
      <c r="BD948">
        <v>0.99</v>
      </c>
      <c r="BE948">
        <v>60</v>
      </c>
      <c r="BF948">
        <v>0.97</v>
      </c>
      <c r="BG948">
        <v>70</v>
      </c>
      <c r="BH948">
        <v>0.92</v>
      </c>
      <c r="BI948">
        <v>80</v>
      </c>
      <c r="BJ948">
        <v>0.76</v>
      </c>
      <c r="BK948">
        <v>90</v>
      </c>
      <c r="BL948">
        <v>0</v>
      </c>
    </row>
    <row r="949" spans="1:64" ht="15" customHeight="1">
      <c r="A949" s="6" t="s">
        <v>1637</v>
      </c>
      <c r="B949" t="s">
        <v>71</v>
      </c>
      <c r="C949" t="s">
        <v>1899</v>
      </c>
      <c r="D949" t="s">
        <v>1900</v>
      </c>
      <c r="E949" t="s">
        <v>1402</v>
      </c>
      <c r="F949">
        <v>2017</v>
      </c>
      <c r="H949">
        <v>350</v>
      </c>
      <c r="I949">
        <v>0</v>
      </c>
      <c r="J949">
        <v>1.4</v>
      </c>
      <c r="L949" t="s">
        <v>1370</v>
      </c>
      <c r="M949">
        <v>72</v>
      </c>
      <c r="N949">
        <v>1</v>
      </c>
      <c r="O949">
        <v>1000</v>
      </c>
      <c r="P949">
        <v>25</v>
      </c>
      <c r="Q949">
        <v>38.1</v>
      </c>
      <c r="R949">
        <v>9.2100000000000009</v>
      </c>
      <c r="S949">
        <v>46.2</v>
      </c>
      <c r="T949">
        <v>9.7899999999999991</v>
      </c>
      <c r="U949">
        <v>4.8899999999999997</v>
      </c>
      <c r="V949">
        <v>-134</v>
      </c>
      <c r="W949">
        <v>-0.39</v>
      </c>
      <c r="X949">
        <v>1400</v>
      </c>
      <c r="Y949">
        <v>5.5</v>
      </c>
      <c r="Z949">
        <v>350</v>
      </c>
      <c r="AA949">
        <v>0.33100000000000002</v>
      </c>
      <c r="AB949">
        <v>0.90400000000000003</v>
      </c>
      <c r="AC949">
        <v>-4.0000000000000002E-4</v>
      </c>
      <c r="AD949">
        <v>0.5</v>
      </c>
      <c r="AE949">
        <v>1</v>
      </c>
      <c r="AG949">
        <v>-0.6</v>
      </c>
      <c r="AH949">
        <v>-2.1</v>
      </c>
      <c r="AI949">
        <v>1500</v>
      </c>
      <c r="AJ949">
        <v>3</v>
      </c>
      <c r="AK949">
        <v>-0.7</v>
      </c>
      <c r="AL949">
        <v>10.9</v>
      </c>
      <c r="AM949">
        <v>1968</v>
      </c>
      <c r="AN949">
        <v>992</v>
      </c>
      <c r="AO949">
        <v>6</v>
      </c>
      <c r="AP949">
        <v>27.5</v>
      </c>
      <c r="AQ949">
        <v>1.952256</v>
      </c>
      <c r="AR949">
        <v>243.4</v>
      </c>
      <c r="AS949">
        <v>1.75248</v>
      </c>
      <c r="AU949">
        <v>10</v>
      </c>
      <c r="AV949">
        <v>1</v>
      </c>
      <c r="AW949">
        <v>20</v>
      </c>
      <c r="AX949">
        <v>1</v>
      </c>
      <c r="AY949">
        <v>30</v>
      </c>
      <c r="AZ949">
        <v>1</v>
      </c>
      <c r="BA949">
        <v>40</v>
      </c>
      <c r="BB949">
        <v>0.99</v>
      </c>
      <c r="BC949">
        <v>50</v>
      </c>
      <c r="BD949">
        <v>0.99</v>
      </c>
      <c r="BE949">
        <v>60</v>
      </c>
      <c r="BF949">
        <v>0.97</v>
      </c>
      <c r="BG949">
        <v>70</v>
      </c>
      <c r="BH949">
        <v>0.92</v>
      </c>
      <c r="BI949">
        <v>80</v>
      </c>
      <c r="BJ949">
        <v>0.76</v>
      </c>
      <c r="BK949">
        <v>90</v>
      </c>
      <c r="BL949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OpenAddModuleOptions">
                <anchor moveWithCells="1" sizeWithCells="1">
                  <from>
                    <xdr:col>2</xdr:col>
                    <xdr:colOff>828675</xdr:colOff>
                    <xdr:row>0</xdr:row>
                    <xdr:rowOff>0</xdr:rowOff>
                  </from>
                  <to>
                    <xdr:col>3</xdr:col>
                    <xdr:colOff>1762125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SaveModuleDatabase" altText="Save database">
                <anchor moveWithCells="1" sizeWithCells="1">
                  <from>
                    <xdr:col>3</xdr:col>
                    <xdr:colOff>2095500</xdr:colOff>
                    <xdr:row>0</xdr:row>
                    <xdr:rowOff>0</xdr:rowOff>
                  </from>
                  <to>
                    <xdr:col>5</xdr:col>
                    <xdr:colOff>238125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verter_DatabaseSht"/>
  <dimension ref="A1:ED43"/>
  <sheetViews>
    <sheetView showGridLines="0" showRowColHeaders="0"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3" sqref="F3"/>
    </sheetView>
  </sheetViews>
  <sheetFormatPr defaultRowHeight="15"/>
  <cols>
    <col min="1" max="1" width="24.28515625" style="172" bestFit="1" customWidth="1"/>
    <col min="2" max="2" width="30.28515625" style="172" bestFit="1" customWidth="1"/>
    <col min="3" max="3" width="47.140625" style="172" bestFit="1" customWidth="1"/>
    <col min="4" max="4" width="78.85546875" style="172" bestFit="1" customWidth="1"/>
    <col min="5" max="5" width="17.7109375" style="172" bestFit="1" customWidth="1"/>
    <col min="6" max="6" width="6.28515625" style="172" bestFit="1" customWidth="1"/>
    <col min="7" max="7" width="4.85546875" style="172" bestFit="1" customWidth="1"/>
    <col min="8" max="9" width="9" style="172" bestFit="1" customWidth="1"/>
    <col min="10" max="10" width="9.42578125" style="172" bestFit="1" customWidth="1"/>
    <col min="11" max="11" width="5.42578125" style="172" bestFit="1" customWidth="1"/>
    <col min="12" max="12" width="7.28515625" style="172" bestFit="1" customWidth="1"/>
    <col min="13" max="13" width="5.28515625" style="172" bestFit="1" customWidth="1"/>
    <col min="14" max="14" width="10.28515625" style="172" bestFit="1" customWidth="1"/>
    <col min="15" max="15" width="8.85546875" style="172" bestFit="1" customWidth="1"/>
    <col min="16" max="16" width="8.28515625" style="172" bestFit="1" customWidth="1"/>
    <col min="17" max="17" width="4.42578125" style="172" bestFit="1" customWidth="1"/>
    <col min="18" max="18" width="9.85546875" style="172" bestFit="1" customWidth="1"/>
    <col min="19" max="19" width="12.140625" style="172" bestFit="1" customWidth="1"/>
    <col min="20" max="20" width="10.85546875" style="172" bestFit="1" customWidth="1"/>
    <col min="21" max="21" width="11.28515625" style="172" bestFit="1" customWidth="1"/>
    <col min="22" max="22" width="11.5703125" style="172" bestFit="1" customWidth="1"/>
    <col min="23" max="23" width="7.28515625" style="172" bestFit="1" customWidth="1"/>
    <col min="24" max="24" width="12" style="172" customWidth="1"/>
    <col min="25" max="25" width="11.42578125" style="172" bestFit="1" customWidth="1"/>
    <col min="26" max="26" width="4.42578125" style="172" bestFit="1" customWidth="1"/>
    <col min="27" max="27" width="6" style="172" customWidth="1"/>
    <col min="28" max="28" width="12.42578125" style="172" bestFit="1" customWidth="1"/>
    <col min="29" max="29" width="12.85546875" style="172" bestFit="1" customWidth="1"/>
    <col min="30" max="30" width="6" style="172" bestFit="1" customWidth="1"/>
    <col min="31" max="31" width="3.5703125" style="172" bestFit="1" customWidth="1"/>
    <col min="32" max="32" width="6.140625" style="172" bestFit="1" customWidth="1"/>
    <col min="33" max="33" width="10.7109375" style="172" bestFit="1" customWidth="1"/>
    <col min="34" max="34" width="7" style="172" bestFit="1" customWidth="1"/>
    <col min="35" max="35" width="6.5703125" style="172" bestFit="1" customWidth="1"/>
    <col min="36" max="37" width="8.85546875" style="172" bestFit="1" customWidth="1"/>
    <col min="38" max="38" width="8" style="172" bestFit="1" customWidth="1"/>
    <col min="39" max="39" width="10.5703125" style="172" customWidth="1"/>
    <col min="40" max="40" width="17.7109375" style="172" customWidth="1"/>
    <col min="41" max="41" width="13" style="172" customWidth="1"/>
    <col min="42" max="42" width="7" style="172" customWidth="1"/>
    <col min="43" max="43" width="8" style="172" customWidth="1"/>
    <col min="44" max="44" width="4.5703125" style="172" bestFit="1" customWidth="1"/>
    <col min="45" max="45" width="9" style="172" bestFit="1" customWidth="1"/>
    <col min="46" max="46" width="12" style="172" customWidth="1"/>
    <col min="47" max="47" width="8" style="172" bestFit="1" customWidth="1"/>
    <col min="48" max="48" width="12" style="172" customWidth="1"/>
    <col min="49" max="49" width="8" style="172" bestFit="1" customWidth="1"/>
    <col min="50" max="50" width="12" style="172" customWidth="1"/>
    <col min="51" max="51" width="9" style="172" bestFit="1" customWidth="1"/>
    <col min="52" max="52" width="12" style="172" customWidth="1"/>
    <col min="53" max="53" width="9" style="172" bestFit="1" customWidth="1"/>
    <col min="54" max="54" width="12" style="172" customWidth="1"/>
    <col min="55" max="55" width="8" style="172" bestFit="1" customWidth="1"/>
    <col min="56" max="56" width="12" style="172" customWidth="1"/>
    <col min="57" max="57" width="7" style="172" bestFit="1" customWidth="1"/>
    <col min="58" max="58" width="8" style="172" customWidth="1"/>
    <col min="59" max="62" width="6" style="172" customWidth="1"/>
    <col min="63" max="63" width="3" style="172" customWidth="1"/>
    <col min="64" max="64" width="5.42578125" style="172" bestFit="1" customWidth="1"/>
    <col min="65" max="65" width="8.42578125" style="172" bestFit="1" customWidth="1"/>
    <col min="66" max="66" width="8.7109375" style="172" bestFit="1" customWidth="1"/>
    <col min="67" max="67" width="5.42578125" style="172" bestFit="1" customWidth="1"/>
    <col min="68" max="68" width="70.42578125" style="172" bestFit="1" customWidth="1"/>
    <col min="69" max="69" width="53.5703125" style="172" customWidth="1"/>
    <col min="70" max="70" width="56.7109375" style="172" bestFit="1" customWidth="1"/>
    <col min="71" max="72" width="81.140625" style="172" bestFit="1" customWidth="1"/>
    <col min="73" max="73" width="75.7109375" style="172" bestFit="1" customWidth="1"/>
    <col min="74" max="75" width="81.140625" style="172" customWidth="1"/>
    <col min="76" max="76" width="5.5703125" style="172" bestFit="1" customWidth="1"/>
    <col min="77" max="77" width="10" style="172" customWidth="1"/>
    <col min="78" max="78" width="6" style="172" customWidth="1"/>
    <col min="79" max="79" width="9" style="172" customWidth="1"/>
    <col min="80" max="80" width="12" style="172" customWidth="1"/>
    <col min="81" max="81" width="9" style="172" customWidth="1"/>
    <col min="82" max="82" width="12" style="172" customWidth="1"/>
    <col min="83" max="83" width="9" style="172" customWidth="1"/>
    <col min="84" max="84" width="12" style="172" customWidth="1"/>
    <col min="85" max="85" width="9" style="172" customWidth="1"/>
    <col min="86" max="86" width="12" style="172" customWidth="1"/>
    <col min="87" max="87" width="8" style="172" bestFit="1" customWidth="1"/>
    <col min="88" max="88" width="12" style="172" customWidth="1"/>
    <col min="89" max="89" width="8" style="172" customWidth="1"/>
    <col min="90" max="90" width="12" style="172" customWidth="1"/>
    <col min="91" max="91" width="7" style="172" customWidth="1"/>
    <col min="92" max="92" width="11" style="172" customWidth="1"/>
    <col min="93" max="93" width="5" style="172" customWidth="1"/>
    <col min="94" max="94" width="10" style="172" bestFit="1" customWidth="1"/>
    <col min="95" max="95" width="6" style="172" customWidth="1"/>
    <col min="96" max="96" width="12" style="172" customWidth="1"/>
    <col min="97" max="97" width="12" style="172" bestFit="1" customWidth="1"/>
    <col min="98" max="98" width="12" style="172" customWidth="1"/>
    <col min="99" max="99" width="12" style="172" bestFit="1" customWidth="1"/>
    <col min="100" max="100" width="11" style="172" customWidth="1"/>
    <col min="101" max="101" width="12" style="172" bestFit="1" customWidth="1"/>
    <col min="102" max="102" width="9" style="172" customWidth="1"/>
    <col min="103" max="103" width="12" style="172" bestFit="1" customWidth="1"/>
    <col min="104" max="104" width="8" style="172" bestFit="1" customWidth="1"/>
    <col min="105" max="105" width="12" style="172" bestFit="1" customWidth="1"/>
    <col min="106" max="106" width="8" style="172" customWidth="1"/>
    <col min="107" max="107" width="12" style="172" customWidth="1"/>
    <col min="108" max="108" width="7" style="172" customWidth="1"/>
    <col min="109" max="109" width="10" style="172" customWidth="1"/>
    <col min="110" max="110" width="5" style="172" customWidth="1"/>
    <col min="111" max="111" width="10" style="172" customWidth="1"/>
    <col min="112" max="112" width="6" style="172" customWidth="1"/>
    <col min="113" max="113" width="10" style="172" customWidth="1"/>
    <col min="114" max="114" width="12" style="172" customWidth="1"/>
    <col min="115" max="115" width="9" style="172" customWidth="1"/>
    <col min="116" max="116" width="12" style="172" customWidth="1"/>
    <col min="117" max="117" width="9" style="172" customWidth="1"/>
    <col min="118" max="118" width="12" style="172" customWidth="1"/>
    <col min="119" max="119" width="9" style="172" customWidth="1"/>
    <col min="120" max="120" width="12" style="172" customWidth="1"/>
    <col min="121" max="121" width="9" style="172" bestFit="1" customWidth="1"/>
    <col min="122" max="122" width="12" style="172" customWidth="1"/>
    <col min="123" max="123" width="8" style="172" customWidth="1"/>
    <col min="124" max="124" width="12" style="172" customWidth="1"/>
    <col min="125" max="125" width="7" style="172" customWidth="1"/>
    <col min="126" max="126" width="11" style="172" customWidth="1"/>
    <col min="127" max="127" width="15" style="172" customWidth="1"/>
    <col min="128" max="128" width="9.140625" style="172"/>
    <col min="129" max="129" width="6" style="172" customWidth="1"/>
    <col min="130" max="131" width="3" style="172" customWidth="1"/>
    <col min="132" max="16384" width="9.140625" style="172"/>
  </cols>
  <sheetData>
    <row r="1" spans="1:131" s="13" customFormat="1" ht="21">
      <c r="A1" s="12" t="s">
        <v>12</v>
      </c>
    </row>
    <row r="2" spans="1:131" s="5" customFormat="1">
      <c r="A2" s="5" t="s">
        <v>455</v>
      </c>
      <c r="B2" s="5" t="s">
        <v>26</v>
      </c>
      <c r="C2" s="5" t="s">
        <v>13</v>
      </c>
      <c r="D2" s="5" t="s">
        <v>27</v>
      </c>
      <c r="E2" s="5" t="s">
        <v>364</v>
      </c>
      <c r="F2" s="5" t="s">
        <v>29</v>
      </c>
      <c r="G2" s="5" t="s">
        <v>30</v>
      </c>
      <c r="H2" s="5" t="s">
        <v>443</v>
      </c>
      <c r="I2" s="5" t="s">
        <v>444</v>
      </c>
      <c r="J2" s="5" t="s">
        <v>391</v>
      </c>
      <c r="K2" s="5" t="s">
        <v>388</v>
      </c>
      <c r="L2" s="5" t="s">
        <v>326</v>
      </c>
      <c r="M2" s="5" t="s">
        <v>327</v>
      </c>
      <c r="N2" s="5" t="s">
        <v>328</v>
      </c>
      <c r="O2" s="5" t="s">
        <v>389</v>
      </c>
      <c r="P2" s="5" t="s">
        <v>390</v>
      </c>
      <c r="Q2" s="5" t="s">
        <v>329</v>
      </c>
      <c r="R2" s="5" t="s">
        <v>330</v>
      </c>
      <c r="S2" s="5" t="s">
        <v>418</v>
      </c>
      <c r="T2" s="5" t="s">
        <v>392</v>
      </c>
      <c r="U2" s="5" t="s">
        <v>393</v>
      </c>
      <c r="V2" s="5" t="s">
        <v>415</v>
      </c>
      <c r="W2" s="5" t="s">
        <v>394</v>
      </c>
      <c r="X2" s="5" t="s">
        <v>416</v>
      </c>
      <c r="Y2" s="5" t="s">
        <v>417</v>
      </c>
      <c r="Z2" s="5" t="s">
        <v>329</v>
      </c>
      <c r="AA2" s="5" t="s">
        <v>333</v>
      </c>
      <c r="AB2" s="5" t="s">
        <v>395</v>
      </c>
      <c r="AC2" s="5" t="s">
        <v>396</v>
      </c>
      <c r="AD2" s="5" t="s">
        <v>397</v>
      </c>
      <c r="AE2" s="5" t="s">
        <v>334</v>
      </c>
      <c r="AF2" s="5" t="s">
        <v>335</v>
      </c>
      <c r="AG2" s="5" t="s">
        <v>336</v>
      </c>
      <c r="AH2" s="5" t="s">
        <v>337</v>
      </c>
      <c r="AI2" s="5" t="s">
        <v>398</v>
      </c>
      <c r="AJ2" s="5" t="s">
        <v>399</v>
      </c>
      <c r="AK2" s="5" t="s">
        <v>400</v>
      </c>
      <c r="AL2" s="5" t="s">
        <v>338</v>
      </c>
      <c r="AM2" s="5" t="s">
        <v>339</v>
      </c>
      <c r="AN2" s="5" t="s">
        <v>563</v>
      </c>
      <c r="AO2" s="5" t="s">
        <v>340</v>
      </c>
      <c r="AP2" s="5" t="s">
        <v>341</v>
      </c>
      <c r="AQ2" s="5" t="s">
        <v>342</v>
      </c>
      <c r="AR2" s="5" t="s">
        <v>343</v>
      </c>
      <c r="AS2" s="5" t="s">
        <v>401</v>
      </c>
      <c r="AT2" s="5" t="s">
        <v>406</v>
      </c>
      <c r="AU2" s="5" t="s">
        <v>402</v>
      </c>
      <c r="AV2" s="5" t="s">
        <v>405</v>
      </c>
      <c r="AW2" s="5" t="s">
        <v>403</v>
      </c>
      <c r="AX2" s="5" t="s">
        <v>407</v>
      </c>
      <c r="AY2" s="5" t="s">
        <v>404</v>
      </c>
      <c r="AZ2" s="5" t="s">
        <v>408</v>
      </c>
      <c r="BA2" s="5" t="s">
        <v>410</v>
      </c>
      <c r="BB2" s="5" t="s">
        <v>409</v>
      </c>
      <c r="BC2" s="5" t="s">
        <v>411</v>
      </c>
      <c r="BD2" s="5" t="s">
        <v>412</v>
      </c>
      <c r="BE2" s="5" t="s">
        <v>414</v>
      </c>
      <c r="BF2" s="5" t="s">
        <v>413</v>
      </c>
      <c r="BG2" s="5" t="s">
        <v>344</v>
      </c>
      <c r="BH2" s="5" t="s">
        <v>34</v>
      </c>
      <c r="BI2" s="5" t="s">
        <v>35</v>
      </c>
      <c r="BJ2" s="5" t="s">
        <v>36</v>
      </c>
      <c r="BK2" s="5" t="s">
        <v>38</v>
      </c>
      <c r="BL2" s="5" t="s">
        <v>39</v>
      </c>
      <c r="BM2" s="5" t="s">
        <v>39</v>
      </c>
      <c r="BN2" s="5" t="s">
        <v>40</v>
      </c>
      <c r="BO2" s="5" t="s">
        <v>39</v>
      </c>
      <c r="BP2" s="5" t="s">
        <v>345</v>
      </c>
      <c r="BT2" s="4" t="s">
        <v>513</v>
      </c>
      <c r="BX2" s="5" t="s">
        <v>346</v>
      </c>
      <c r="BY2" s="5" t="s">
        <v>341</v>
      </c>
      <c r="BZ2" s="5" t="s">
        <v>342</v>
      </c>
      <c r="CA2" s="5" t="s">
        <v>401</v>
      </c>
      <c r="CB2" s="5" t="s">
        <v>435</v>
      </c>
      <c r="CC2" s="5" t="s">
        <v>402</v>
      </c>
      <c r="CD2" s="5" t="s">
        <v>436</v>
      </c>
      <c r="CE2" s="5" t="s">
        <v>403</v>
      </c>
      <c r="CF2" s="5" t="s">
        <v>437</v>
      </c>
      <c r="CG2" s="5" t="s">
        <v>404</v>
      </c>
      <c r="CH2" s="5" t="s">
        <v>438</v>
      </c>
      <c r="CI2" s="5" t="s">
        <v>410</v>
      </c>
      <c r="CJ2" s="5" t="s">
        <v>439</v>
      </c>
      <c r="CK2" s="5" t="s">
        <v>411</v>
      </c>
      <c r="CL2" s="5" t="s">
        <v>440</v>
      </c>
      <c r="CM2" s="5" t="s">
        <v>414</v>
      </c>
      <c r="CN2" s="5" t="s">
        <v>441</v>
      </c>
      <c r="CO2" s="5" t="s">
        <v>347</v>
      </c>
      <c r="CP2" s="5" t="s">
        <v>341</v>
      </c>
      <c r="CQ2" s="5" t="s">
        <v>342</v>
      </c>
      <c r="CR2" s="5" t="s">
        <v>401</v>
      </c>
      <c r="CS2" s="5" t="s">
        <v>435</v>
      </c>
      <c r="CT2" s="5" t="s">
        <v>402</v>
      </c>
      <c r="CU2" s="5" t="s">
        <v>436</v>
      </c>
      <c r="CV2" s="5" t="s">
        <v>403</v>
      </c>
      <c r="CW2" s="5" t="s">
        <v>437</v>
      </c>
      <c r="CX2" s="5" t="s">
        <v>404</v>
      </c>
      <c r="CY2" s="5" t="s">
        <v>438</v>
      </c>
      <c r="CZ2" s="5" t="s">
        <v>410</v>
      </c>
      <c r="DA2" s="5" t="s">
        <v>439</v>
      </c>
      <c r="DB2" s="5" t="s">
        <v>411</v>
      </c>
      <c r="DC2" s="5" t="s">
        <v>440</v>
      </c>
      <c r="DD2" s="5" t="s">
        <v>414</v>
      </c>
      <c r="DE2" s="5" t="s">
        <v>441</v>
      </c>
      <c r="DF2" s="5" t="s">
        <v>348</v>
      </c>
      <c r="DG2" s="5" t="s">
        <v>341</v>
      </c>
      <c r="DH2" s="5" t="s">
        <v>342</v>
      </c>
      <c r="DI2" s="5" t="s">
        <v>401</v>
      </c>
      <c r="DJ2" s="5" t="s">
        <v>435</v>
      </c>
      <c r="DK2" s="5" t="s">
        <v>402</v>
      </c>
      <c r="DL2" s="5" t="s">
        <v>436</v>
      </c>
      <c r="DM2" s="5" t="s">
        <v>403</v>
      </c>
      <c r="DN2" s="5" t="s">
        <v>437</v>
      </c>
      <c r="DO2" s="5" t="s">
        <v>404</v>
      </c>
      <c r="DP2" s="5" t="s">
        <v>438</v>
      </c>
      <c r="DQ2" s="5" t="s">
        <v>410</v>
      </c>
      <c r="DR2" s="5" t="s">
        <v>439</v>
      </c>
      <c r="DS2" s="5" t="s">
        <v>411</v>
      </c>
      <c r="DT2" s="5" t="s">
        <v>440</v>
      </c>
      <c r="DU2" s="5" t="s">
        <v>414</v>
      </c>
      <c r="DV2" s="5" t="s">
        <v>441</v>
      </c>
      <c r="DY2" s="5" t="s">
        <v>331</v>
      </c>
      <c r="DZ2" s="5" t="s">
        <v>332</v>
      </c>
      <c r="EA2" s="5" t="s">
        <v>349</v>
      </c>
    </row>
    <row r="3" spans="1:131" customFormat="1">
      <c r="A3" s="6" t="s">
        <v>647</v>
      </c>
      <c r="B3" s="6" t="s">
        <v>420</v>
      </c>
      <c r="C3" s="6" t="s">
        <v>421</v>
      </c>
      <c r="D3" s="6" t="s">
        <v>422</v>
      </c>
      <c r="E3" s="6" t="s">
        <v>70</v>
      </c>
      <c r="F3" s="6">
        <v>2007</v>
      </c>
      <c r="G3" s="6"/>
      <c r="H3" s="6">
        <v>333</v>
      </c>
      <c r="I3" s="6">
        <v>333</v>
      </c>
      <c r="J3" s="6">
        <v>420</v>
      </c>
      <c r="K3" s="6">
        <v>445</v>
      </c>
      <c r="L3" s="6">
        <v>480</v>
      </c>
      <c r="M3" s="6" t="s">
        <v>355</v>
      </c>
      <c r="N3" s="6" t="s">
        <v>357</v>
      </c>
      <c r="O3" s="6"/>
      <c r="P3" s="6"/>
      <c r="Q3" s="6"/>
      <c r="R3" s="6">
        <v>500</v>
      </c>
      <c r="S3" s="6">
        <v>370</v>
      </c>
      <c r="T3" s="6">
        <v>330</v>
      </c>
      <c r="U3" s="6">
        <v>550</v>
      </c>
      <c r="V3" s="6">
        <v>600</v>
      </c>
      <c r="W3" s="6"/>
      <c r="X3" s="6">
        <v>400</v>
      </c>
      <c r="Y3" s="6">
        <v>500</v>
      </c>
      <c r="Z3" s="6"/>
      <c r="AA3" s="6" t="s">
        <v>350</v>
      </c>
      <c r="AB3" s="6" t="s">
        <v>351</v>
      </c>
      <c r="AC3" s="6" t="s">
        <v>351</v>
      </c>
      <c r="AD3" s="6">
        <v>2</v>
      </c>
      <c r="AE3" s="6">
        <v>1</v>
      </c>
      <c r="AF3" s="6" t="s">
        <v>352</v>
      </c>
      <c r="AG3" s="6"/>
      <c r="AH3" s="6"/>
      <c r="AI3" s="6"/>
      <c r="AJ3" s="6" t="s">
        <v>353</v>
      </c>
      <c r="AK3" s="6"/>
      <c r="AL3" s="6" t="s">
        <v>353</v>
      </c>
      <c r="AM3" s="6" t="s">
        <v>352</v>
      </c>
      <c r="AN3" s="6"/>
      <c r="AO3" s="6"/>
      <c r="AP3" s="6">
        <v>98.2</v>
      </c>
      <c r="AQ3" s="6">
        <v>97.5</v>
      </c>
      <c r="AR3" s="6">
        <v>3</v>
      </c>
      <c r="AS3" s="6">
        <v>33</v>
      </c>
      <c r="AT3" s="6">
        <v>95.8</v>
      </c>
      <c r="AU3" s="6">
        <v>66</v>
      </c>
      <c r="AV3" s="6">
        <v>97.5</v>
      </c>
      <c r="AW3" s="6">
        <v>99.9</v>
      </c>
      <c r="AX3" s="6">
        <v>97.8</v>
      </c>
      <c r="AY3" s="6">
        <v>166.5</v>
      </c>
      <c r="AZ3" s="6">
        <v>97.9</v>
      </c>
      <c r="BA3" s="6">
        <v>249.75</v>
      </c>
      <c r="BB3" s="6">
        <v>97.7</v>
      </c>
      <c r="BC3" s="6">
        <v>333</v>
      </c>
      <c r="BD3" s="6">
        <v>97.3</v>
      </c>
      <c r="BE3" s="6"/>
      <c r="BF3" s="6"/>
      <c r="BG3" s="6">
        <v>2134</v>
      </c>
      <c r="BH3" s="6">
        <v>1524</v>
      </c>
      <c r="BI3" s="6">
        <v>762</v>
      </c>
      <c r="BJ3" s="6">
        <v>988</v>
      </c>
      <c r="BK3" s="6"/>
      <c r="BL3" s="6"/>
      <c r="BM3" s="6"/>
      <c r="BN3" s="6"/>
      <c r="BO3" s="6"/>
      <c r="BP3" s="6" t="s">
        <v>423</v>
      </c>
      <c r="BQ3" s="6" t="s">
        <v>424</v>
      </c>
      <c r="BR3" s="6" t="s">
        <v>425</v>
      </c>
      <c r="BS3" s="6" t="s">
        <v>426</v>
      </c>
      <c r="BT3" s="6" t="s">
        <v>451</v>
      </c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</row>
    <row r="4" spans="1:131" customFormat="1">
      <c r="A4" s="6" t="s">
        <v>647</v>
      </c>
      <c r="B4" s="6" t="s">
        <v>420</v>
      </c>
      <c r="C4" s="6" t="s">
        <v>427</v>
      </c>
      <c r="D4" s="6" t="s">
        <v>428</v>
      </c>
      <c r="E4" s="6" t="s">
        <v>70</v>
      </c>
      <c r="F4" s="6">
        <v>2008</v>
      </c>
      <c r="G4" s="6"/>
      <c r="H4" s="6">
        <v>500</v>
      </c>
      <c r="I4" s="6">
        <v>500</v>
      </c>
      <c r="J4" s="6">
        <v>603</v>
      </c>
      <c r="K4" s="6">
        <v>667</v>
      </c>
      <c r="L4" s="6">
        <v>480</v>
      </c>
      <c r="M4" s="6" t="s">
        <v>355</v>
      </c>
      <c r="N4" s="6" t="s">
        <v>357</v>
      </c>
      <c r="O4" s="6">
        <v>550</v>
      </c>
      <c r="P4" s="6">
        <v>630</v>
      </c>
      <c r="Q4" s="6"/>
      <c r="R4" s="6">
        <v>1200</v>
      </c>
      <c r="S4" s="6">
        <v>370</v>
      </c>
      <c r="T4" s="6">
        <v>330</v>
      </c>
      <c r="U4" s="6">
        <v>550</v>
      </c>
      <c r="V4" s="6">
        <v>600</v>
      </c>
      <c r="W4" s="6"/>
      <c r="X4" s="6"/>
      <c r="Y4" s="6"/>
      <c r="Z4" s="6"/>
      <c r="AA4" s="6" t="s">
        <v>350</v>
      </c>
      <c r="AB4" s="6" t="s">
        <v>351</v>
      </c>
      <c r="AC4" s="6" t="s">
        <v>351</v>
      </c>
      <c r="AD4" s="6">
        <v>2</v>
      </c>
      <c r="AE4" s="6">
        <v>1</v>
      </c>
      <c r="AF4" s="6" t="s">
        <v>352</v>
      </c>
      <c r="AG4" s="6"/>
      <c r="AH4" s="6"/>
      <c r="AI4" s="6"/>
      <c r="AJ4" s="6" t="s">
        <v>353</v>
      </c>
      <c r="AK4" s="6"/>
      <c r="AL4" s="6" t="s">
        <v>353</v>
      </c>
      <c r="AM4" s="6" t="s">
        <v>352</v>
      </c>
      <c r="AN4" s="6"/>
      <c r="AO4" s="6"/>
      <c r="AP4" s="6">
        <v>98.2</v>
      </c>
      <c r="AQ4" s="6">
        <v>97.5</v>
      </c>
      <c r="AR4" s="6">
        <v>3</v>
      </c>
      <c r="AS4" s="6">
        <v>33</v>
      </c>
      <c r="AT4" s="6">
        <v>95.8</v>
      </c>
      <c r="AU4" s="6">
        <v>66</v>
      </c>
      <c r="AV4" s="6">
        <v>97.5</v>
      </c>
      <c r="AW4" s="6">
        <v>99.9</v>
      </c>
      <c r="AX4" s="6">
        <v>97.8</v>
      </c>
      <c r="AY4" s="6">
        <v>166.5</v>
      </c>
      <c r="AZ4" s="6">
        <v>97.9</v>
      </c>
      <c r="BA4" s="6">
        <v>249.75</v>
      </c>
      <c r="BB4" s="6">
        <v>97.7</v>
      </c>
      <c r="BC4" s="6">
        <v>333</v>
      </c>
      <c r="BD4" s="6">
        <v>97.3</v>
      </c>
      <c r="BE4" s="6"/>
      <c r="BF4" s="6"/>
      <c r="BG4" s="6">
        <v>2111</v>
      </c>
      <c r="BH4" s="6">
        <v>2170</v>
      </c>
      <c r="BI4" s="6">
        <v>1022</v>
      </c>
      <c r="BJ4" s="6">
        <v>1815</v>
      </c>
      <c r="BK4" s="6"/>
      <c r="BL4" s="6"/>
      <c r="BM4" s="6"/>
      <c r="BN4" s="6"/>
      <c r="BO4" s="6"/>
      <c r="BP4" s="6" t="s">
        <v>423</v>
      </c>
      <c r="BQ4" s="6" t="s">
        <v>424</v>
      </c>
      <c r="BR4" s="6" t="s">
        <v>425</v>
      </c>
      <c r="BS4" s="6" t="s">
        <v>426</v>
      </c>
      <c r="BT4" s="6" t="s">
        <v>451</v>
      </c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</row>
    <row r="5" spans="1:131" customFormat="1">
      <c r="A5" s="6" t="s">
        <v>647</v>
      </c>
      <c r="B5" s="6" t="s">
        <v>420</v>
      </c>
      <c r="C5" s="6" t="s">
        <v>429</v>
      </c>
      <c r="D5" s="6" t="s">
        <v>430</v>
      </c>
      <c r="E5" s="6" t="s">
        <v>68</v>
      </c>
      <c r="F5" s="6">
        <v>2008</v>
      </c>
      <c r="G5" s="6"/>
      <c r="H5" s="6">
        <v>500</v>
      </c>
      <c r="I5" s="6">
        <v>505</v>
      </c>
      <c r="J5" s="6">
        <v>603</v>
      </c>
      <c r="K5" s="6">
        <v>667</v>
      </c>
      <c r="L5" s="6">
        <v>480</v>
      </c>
      <c r="M5" s="6" t="s">
        <v>355</v>
      </c>
      <c r="N5" s="6" t="s">
        <v>356</v>
      </c>
      <c r="O5" s="6">
        <v>550</v>
      </c>
      <c r="P5" s="6">
        <v>630</v>
      </c>
      <c r="Q5" s="6"/>
      <c r="R5" s="6">
        <v>1200</v>
      </c>
      <c r="S5" s="6"/>
      <c r="T5" s="6">
        <v>330</v>
      </c>
      <c r="U5" s="6">
        <v>550</v>
      </c>
      <c r="V5" s="6">
        <v>600</v>
      </c>
      <c r="W5" s="6">
        <v>340</v>
      </c>
      <c r="X5" s="6"/>
      <c r="Y5" s="6"/>
      <c r="Z5" s="6"/>
      <c r="AA5" s="6" t="s">
        <v>350</v>
      </c>
      <c r="AB5" s="6" t="s">
        <v>351</v>
      </c>
      <c r="AC5" s="6" t="s">
        <v>351</v>
      </c>
      <c r="AD5" s="6">
        <v>1</v>
      </c>
      <c r="AE5" s="6">
        <v>1</v>
      </c>
      <c r="AF5" s="6" t="s">
        <v>352</v>
      </c>
      <c r="AG5" s="6"/>
      <c r="AH5" s="6"/>
      <c r="AI5" s="6"/>
      <c r="AJ5" s="6" t="s">
        <v>353</v>
      </c>
      <c r="AK5" s="6"/>
      <c r="AL5" s="6" t="s">
        <v>353</v>
      </c>
      <c r="AM5" s="6" t="s">
        <v>352</v>
      </c>
      <c r="AN5" s="6" t="s">
        <v>354</v>
      </c>
      <c r="AO5" s="6"/>
      <c r="AP5" s="6"/>
      <c r="AQ5" s="6"/>
      <c r="AR5" s="6">
        <v>3</v>
      </c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>
        <v>2111</v>
      </c>
      <c r="BH5" s="6">
        <v>2170</v>
      </c>
      <c r="BI5" s="6">
        <v>1022</v>
      </c>
      <c r="BJ5" s="6">
        <v>1815</v>
      </c>
      <c r="BK5" s="6"/>
      <c r="BL5" s="6"/>
      <c r="BM5" s="6"/>
      <c r="BN5" s="6"/>
      <c r="BO5" s="6"/>
      <c r="BP5" s="6" t="s">
        <v>423</v>
      </c>
      <c r="BQ5" s="6" t="s">
        <v>424</v>
      </c>
      <c r="BR5" s="6" t="s">
        <v>425</v>
      </c>
      <c r="BS5" s="6" t="s">
        <v>426</v>
      </c>
      <c r="BT5" s="6" t="s">
        <v>451</v>
      </c>
      <c r="BU5" s="6"/>
      <c r="BV5" s="6"/>
      <c r="BW5" s="6"/>
      <c r="BX5" s="6">
        <v>330</v>
      </c>
      <c r="BY5" s="6">
        <v>0</v>
      </c>
      <c r="BZ5" s="6">
        <v>0</v>
      </c>
      <c r="CA5" s="6">
        <v>50</v>
      </c>
      <c r="CB5" s="6">
        <v>98</v>
      </c>
      <c r="CC5" s="6">
        <v>100</v>
      </c>
      <c r="CD5" s="6">
        <v>98.5</v>
      </c>
      <c r="CE5" s="6">
        <v>150</v>
      </c>
      <c r="CF5" s="6">
        <v>98.5</v>
      </c>
      <c r="CG5" s="6">
        <v>250</v>
      </c>
      <c r="CH5" s="6">
        <v>98.3</v>
      </c>
      <c r="CI5" s="6">
        <v>375</v>
      </c>
      <c r="CJ5" s="6">
        <v>97.8</v>
      </c>
      <c r="CK5" s="6">
        <v>500</v>
      </c>
      <c r="CL5" s="6">
        <v>97</v>
      </c>
      <c r="CM5" s="6">
        <v>0</v>
      </c>
      <c r="CN5" s="6">
        <v>0</v>
      </c>
      <c r="CO5" s="6">
        <v>370</v>
      </c>
      <c r="CP5" s="6">
        <v>0</v>
      </c>
      <c r="CQ5" s="6">
        <v>0</v>
      </c>
      <c r="CR5" s="6">
        <v>50</v>
      </c>
      <c r="CS5" s="6">
        <v>97.3</v>
      </c>
      <c r="CT5" s="6">
        <v>100</v>
      </c>
      <c r="CU5" s="6">
        <v>98</v>
      </c>
      <c r="CV5" s="6">
        <v>150</v>
      </c>
      <c r="CW5" s="6">
        <v>98.1</v>
      </c>
      <c r="CX5" s="6">
        <v>250</v>
      </c>
      <c r="CY5" s="6">
        <v>97.9</v>
      </c>
      <c r="CZ5" s="6">
        <v>375</v>
      </c>
      <c r="DA5" s="6">
        <v>97.6</v>
      </c>
      <c r="DB5" s="6">
        <v>500</v>
      </c>
      <c r="DC5" s="6">
        <v>97</v>
      </c>
      <c r="DD5" s="6">
        <v>0</v>
      </c>
      <c r="DE5" s="6">
        <v>0</v>
      </c>
      <c r="DF5" s="6">
        <v>480</v>
      </c>
      <c r="DG5" s="6">
        <v>0</v>
      </c>
      <c r="DH5" s="6">
        <v>0</v>
      </c>
      <c r="DI5" s="6">
        <v>50</v>
      </c>
      <c r="DJ5" s="6">
        <v>95.8</v>
      </c>
      <c r="DK5" s="6">
        <v>100</v>
      </c>
      <c r="DL5" s="6">
        <v>96.9</v>
      </c>
      <c r="DM5" s="6">
        <v>150</v>
      </c>
      <c r="DN5" s="6">
        <v>97</v>
      </c>
      <c r="DO5" s="6">
        <v>250</v>
      </c>
      <c r="DP5" s="6">
        <v>96.8</v>
      </c>
      <c r="DQ5" s="6">
        <v>375</v>
      </c>
      <c r="DR5" s="6">
        <v>96.2</v>
      </c>
      <c r="DS5" s="6">
        <v>500</v>
      </c>
      <c r="DT5" s="6">
        <v>95.5</v>
      </c>
      <c r="DU5">
        <v>0</v>
      </c>
      <c r="DV5">
        <v>0</v>
      </c>
    </row>
    <row r="6" spans="1:131" customFormat="1">
      <c r="A6" s="6" t="s">
        <v>647</v>
      </c>
      <c r="B6" s="6" t="s">
        <v>420</v>
      </c>
      <c r="C6" s="6" t="s">
        <v>421</v>
      </c>
      <c r="D6" s="6" t="s">
        <v>422</v>
      </c>
      <c r="E6" s="6" t="s">
        <v>67</v>
      </c>
      <c r="F6" s="6">
        <v>2007</v>
      </c>
      <c r="G6" s="6"/>
      <c r="H6" s="6">
        <v>333</v>
      </c>
      <c r="I6" s="6">
        <v>333</v>
      </c>
      <c r="J6" s="6">
        <v>420</v>
      </c>
      <c r="K6" s="6">
        <v>445</v>
      </c>
      <c r="L6" s="6">
        <v>480</v>
      </c>
      <c r="M6" s="6" t="s">
        <v>355</v>
      </c>
      <c r="N6" s="6" t="s">
        <v>357</v>
      </c>
      <c r="O6" s="6"/>
      <c r="P6" s="6"/>
      <c r="Q6" s="6"/>
      <c r="R6" s="6">
        <v>500</v>
      </c>
      <c r="S6" s="6">
        <v>370</v>
      </c>
      <c r="T6" s="6">
        <v>330</v>
      </c>
      <c r="U6" s="6">
        <v>550</v>
      </c>
      <c r="V6" s="6">
        <v>600</v>
      </c>
      <c r="W6" s="6"/>
      <c r="X6" s="6">
        <v>400</v>
      </c>
      <c r="Y6" s="6">
        <v>500</v>
      </c>
      <c r="Z6" s="6"/>
      <c r="AA6" s="6" t="s">
        <v>350</v>
      </c>
      <c r="AB6" s="6" t="s">
        <v>351</v>
      </c>
      <c r="AC6" s="6" t="s">
        <v>351</v>
      </c>
      <c r="AD6" s="6">
        <v>2</v>
      </c>
      <c r="AE6" s="6">
        <v>1</v>
      </c>
      <c r="AF6" s="6" t="s">
        <v>352</v>
      </c>
      <c r="AG6" s="6"/>
      <c r="AH6" s="6"/>
      <c r="AI6" s="6"/>
      <c r="AJ6" s="6" t="s">
        <v>353</v>
      </c>
      <c r="AK6" s="6"/>
      <c r="AL6" s="6" t="s">
        <v>353</v>
      </c>
      <c r="AM6" s="6" t="s">
        <v>352</v>
      </c>
      <c r="AN6" s="6"/>
      <c r="AO6" s="6" t="s">
        <v>354</v>
      </c>
      <c r="AP6" s="6">
        <v>98.6</v>
      </c>
      <c r="AQ6" s="6">
        <v>98.1</v>
      </c>
      <c r="AR6" s="6">
        <v>3</v>
      </c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>
        <v>2134</v>
      </c>
      <c r="BH6" s="6">
        <v>1524</v>
      </c>
      <c r="BI6" s="6">
        <v>762</v>
      </c>
      <c r="BJ6" s="6">
        <v>988</v>
      </c>
      <c r="BK6" s="6"/>
      <c r="BL6" s="6"/>
      <c r="BM6" s="6"/>
      <c r="BN6" s="6"/>
      <c r="BO6" s="6"/>
      <c r="BP6" s="6" t="s">
        <v>423</v>
      </c>
      <c r="BQ6" s="6" t="s">
        <v>424</v>
      </c>
      <c r="BR6" s="6" t="s">
        <v>425</v>
      </c>
      <c r="BS6" s="6" t="s">
        <v>426</v>
      </c>
      <c r="BT6" s="6" t="s">
        <v>451</v>
      </c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</row>
    <row r="7" spans="1:131" customFormat="1">
      <c r="A7" s="6" t="s">
        <v>647</v>
      </c>
      <c r="B7" s="6" t="s">
        <v>420</v>
      </c>
      <c r="C7" s="6" t="s">
        <v>427</v>
      </c>
      <c r="D7" s="6" t="s">
        <v>428</v>
      </c>
      <c r="E7" s="6" t="s">
        <v>67</v>
      </c>
      <c r="F7" s="6">
        <v>2008</v>
      </c>
      <c r="G7" s="6"/>
      <c r="H7" s="6">
        <v>500</v>
      </c>
      <c r="I7" s="6">
        <v>500</v>
      </c>
      <c r="J7" s="6"/>
      <c r="K7" s="6">
        <v>667</v>
      </c>
      <c r="L7" s="6">
        <v>480</v>
      </c>
      <c r="M7" s="6" t="s">
        <v>355</v>
      </c>
      <c r="N7" s="6" t="s">
        <v>357</v>
      </c>
      <c r="O7" s="6"/>
      <c r="P7" s="6"/>
      <c r="Q7" s="6"/>
      <c r="R7" s="6">
        <v>1200</v>
      </c>
      <c r="S7" s="6">
        <v>370</v>
      </c>
      <c r="T7" s="6">
        <v>330</v>
      </c>
      <c r="U7" s="6">
        <v>550</v>
      </c>
      <c r="V7" s="6">
        <v>600</v>
      </c>
      <c r="W7" s="6"/>
      <c r="X7" s="6"/>
      <c r="Y7" s="6"/>
      <c r="Z7" s="6"/>
      <c r="AA7" s="6" t="s">
        <v>350</v>
      </c>
      <c r="AB7" s="6" t="s">
        <v>351</v>
      </c>
      <c r="AC7" s="6" t="s">
        <v>351</v>
      </c>
      <c r="AD7" s="6">
        <v>2</v>
      </c>
      <c r="AE7" s="6">
        <v>1</v>
      </c>
      <c r="AF7" s="6" t="s">
        <v>352</v>
      </c>
      <c r="AG7" s="6"/>
      <c r="AH7" s="6"/>
      <c r="AI7" s="6"/>
      <c r="AJ7" s="6" t="s">
        <v>353</v>
      </c>
      <c r="AK7" s="6"/>
      <c r="AL7" s="6" t="s">
        <v>353</v>
      </c>
      <c r="AM7" s="6" t="s">
        <v>352</v>
      </c>
      <c r="AN7" s="6"/>
      <c r="AO7" s="6" t="s">
        <v>354</v>
      </c>
      <c r="AP7" s="6">
        <v>98.6</v>
      </c>
      <c r="AQ7" s="6">
        <v>98.1</v>
      </c>
      <c r="AR7" s="6">
        <v>3</v>
      </c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>
        <v>2111</v>
      </c>
      <c r="BH7" s="6">
        <v>2170</v>
      </c>
      <c r="BI7" s="6">
        <v>1022</v>
      </c>
      <c r="BJ7" s="6">
        <v>1815</v>
      </c>
      <c r="BK7" s="6"/>
      <c r="BL7" s="6"/>
      <c r="BM7" s="6"/>
      <c r="BN7" s="6"/>
      <c r="BO7" s="6"/>
      <c r="BP7" s="6" t="s">
        <v>423</v>
      </c>
      <c r="BQ7" s="6" t="s">
        <v>424</v>
      </c>
      <c r="BR7" s="6" t="s">
        <v>425</v>
      </c>
      <c r="BS7" s="6" t="s">
        <v>426</v>
      </c>
      <c r="BT7" s="6" t="s">
        <v>451</v>
      </c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</row>
    <row r="8" spans="1:131" customFormat="1">
      <c r="A8" s="6" t="s">
        <v>647</v>
      </c>
      <c r="B8" s="6" t="s">
        <v>420</v>
      </c>
      <c r="C8" s="6" t="s">
        <v>429</v>
      </c>
      <c r="D8" s="6" t="s">
        <v>430</v>
      </c>
      <c r="E8" s="6" t="s">
        <v>67</v>
      </c>
      <c r="F8" s="6">
        <v>2008</v>
      </c>
      <c r="G8" s="6"/>
      <c r="H8" s="6">
        <v>500</v>
      </c>
      <c r="I8" s="6">
        <v>505</v>
      </c>
      <c r="J8" s="6">
        <v>603</v>
      </c>
      <c r="K8" s="6">
        <v>667</v>
      </c>
      <c r="L8" s="6">
        <v>480</v>
      </c>
      <c r="M8" s="6" t="s">
        <v>355</v>
      </c>
      <c r="N8" s="6" t="s">
        <v>356</v>
      </c>
      <c r="O8" s="6">
        <v>550</v>
      </c>
      <c r="P8" s="6">
        <v>630</v>
      </c>
      <c r="Q8" s="6"/>
      <c r="R8" s="6">
        <v>1200</v>
      </c>
      <c r="S8" s="6"/>
      <c r="T8" s="6">
        <v>330</v>
      </c>
      <c r="U8" s="6">
        <v>550</v>
      </c>
      <c r="V8" s="6">
        <v>600</v>
      </c>
      <c r="W8" s="6">
        <v>340</v>
      </c>
      <c r="X8" s="6"/>
      <c r="Y8" s="6"/>
      <c r="Z8" s="6"/>
      <c r="AA8" s="6" t="s">
        <v>350</v>
      </c>
      <c r="AB8" s="6" t="s">
        <v>351</v>
      </c>
      <c r="AC8" s="6" t="s">
        <v>351</v>
      </c>
      <c r="AD8" s="6">
        <v>1</v>
      </c>
      <c r="AE8" s="6">
        <v>1</v>
      </c>
      <c r="AF8" s="6" t="s">
        <v>352</v>
      </c>
      <c r="AG8" s="6"/>
      <c r="AH8" s="6"/>
      <c r="AI8" s="6"/>
      <c r="AJ8" s="6" t="s">
        <v>353</v>
      </c>
      <c r="AK8" s="6"/>
      <c r="AL8" s="6" t="s">
        <v>353</v>
      </c>
      <c r="AM8" s="6" t="s">
        <v>352</v>
      </c>
      <c r="AN8" s="6"/>
      <c r="AO8" s="6" t="s">
        <v>354</v>
      </c>
      <c r="AP8" s="6">
        <v>98.6</v>
      </c>
      <c r="AQ8" s="6">
        <v>98.1</v>
      </c>
      <c r="AR8" s="6">
        <v>3</v>
      </c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>
        <v>2111</v>
      </c>
      <c r="BH8" s="6">
        <v>2170</v>
      </c>
      <c r="BI8" s="6">
        <v>1022</v>
      </c>
      <c r="BJ8" s="6">
        <v>1815</v>
      </c>
      <c r="BK8" s="6"/>
      <c r="BL8" s="6"/>
      <c r="BM8" s="6"/>
      <c r="BN8" s="6"/>
      <c r="BO8" s="6"/>
      <c r="BP8" s="6" t="s">
        <v>423</v>
      </c>
      <c r="BQ8" s="6" t="s">
        <v>424</v>
      </c>
      <c r="BR8" s="6" t="s">
        <v>425</v>
      </c>
      <c r="BS8" s="6" t="s">
        <v>426</v>
      </c>
      <c r="BT8" s="6" t="s">
        <v>451</v>
      </c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</row>
    <row r="9" spans="1:131" customFormat="1">
      <c r="A9" s="6" t="s">
        <v>647</v>
      </c>
      <c r="B9" t="s">
        <v>420</v>
      </c>
      <c r="C9" t="s">
        <v>679</v>
      </c>
      <c r="D9" t="s">
        <v>680</v>
      </c>
      <c r="E9" t="s">
        <v>67</v>
      </c>
      <c r="F9">
        <v>2008</v>
      </c>
      <c r="H9">
        <v>491</v>
      </c>
      <c r="I9">
        <v>500</v>
      </c>
      <c r="J9">
        <v>601</v>
      </c>
      <c r="K9">
        <v>667</v>
      </c>
      <c r="L9">
        <v>480</v>
      </c>
      <c r="M9" t="s">
        <v>355</v>
      </c>
      <c r="N9" t="s">
        <v>357</v>
      </c>
      <c r="R9">
        <v>2500</v>
      </c>
      <c r="S9">
        <v>370</v>
      </c>
      <c r="T9">
        <v>330</v>
      </c>
      <c r="U9">
        <v>550</v>
      </c>
      <c r="V9">
        <v>600</v>
      </c>
      <c r="X9">
        <v>-9999</v>
      </c>
      <c r="Y9">
        <v>-9999</v>
      </c>
      <c r="AA9" t="s">
        <v>350</v>
      </c>
      <c r="AB9" t="s">
        <v>351</v>
      </c>
      <c r="AC9" t="s">
        <v>351</v>
      </c>
      <c r="AD9">
        <v>2</v>
      </c>
      <c r="AE9">
        <v>1</v>
      </c>
      <c r="AF9" t="s">
        <v>352</v>
      </c>
      <c r="AG9" t="s">
        <v>528</v>
      </c>
      <c r="AJ9" t="s">
        <v>451</v>
      </c>
      <c r="AL9" t="s">
        <v>451</v>
      </c>
      <c r="AO9" t="s">
        <v>354</v>
      </c>
      <c r="AP9">
        <v>98.6</v>
      </c>
      <c r="AQ9">
        <v>98.1</v>
      </c>
      <c r="AR9">
        <v>3</v>
      </c>
      <c r="AS9">
        <v>14.73</v>
      </c>
      <c r="AT9">
        <v>87.29</v>
      </c>
      <c r="AU9">
        <v>24.55</v>
      </c>
      <c r="AV9">
        <v>92.38</v>
      </c>
      <c r="AW9">
        <v>49.1</v>
      </c>
      <c r="AX9">
        <v>96.15</v>
      </c>
      <c r="AY9">
        <v>98.2</v>
      </c>
      <c r="AZ9">
        <v>97.92</v>
      </c>
      <c r="BA9">
        <v>147.30000000000001</v>
      </c>
      <c r="BB9">
        <v>98.41</v>
      </c>
      <c r="BC9">
        <v>294.60000000000002</v>
      </c>
      <c r="BD9">
        <v>98.6</v>
      </c>
      <c r="BE9">
        <v>491</v>
      </c>
      <c r="BF9">
        <v>98.26</v>
      </c>
      <c r="BG9">
        <v>2111</v>
      </c>
      <c r="BH9">
        <v>2170</v>
      </c>
      <c r="BI9">
        <v>1022</v>
      </c>
      <c r="BJ9">
        <v>1815</v>
      </c>
      <c r="BK9" t="s">
        <v>279</v>
      </c>
      <c r="BP9" t="s">
        <v>423</v>
      </c>
      <c r="BQ9" t="s">
        <v>424</v>
      </c>
      <c r="BR9" t="s">
        <v>425</v>
      </c>
      <c r="BS9" t="s">
        <v>426</v>
      </c>
      <c r="BT9" s="30" t="b">
        <v>1</v>
      </c>
    </row>
    <row r="10" spans="1:131" customFormat="1">
      <c r="A10" s="29" t="s">
        <v>647</v>
      </c>
      <c r="B10" t="s">
        <v>420</v>
      </c>
      <c r="C10" t="s">
        <v>681</v>
      </c>
      <c r="D10" t="s">
        <v>682</v>
      </c>
      <c r="E10" t="s">
        <v>69</v>
      </c>
      <c r="F10">
        <v>2008</v>
      </c>
      <c r="H10">
        <v>500</v>
      </c>
      <c r="I10">
        <v>500</v>
      </c>
      <c r="J10">
        <v>1</v>
      </c>
      <c r="K10">
        <v>667</v>
      </c>
      <c r="L10">
        <v>480</v>
      </c>
      <c r="M10" t="s">
        <v>355</v>
      </c>
      <c r="N10" t="s">
        <v>357</v>
      </c>
      <c r="R10">
        <v>2000</v>
      </c>
      <c r="S10">
        <v>-9999</v>
      </c>
      <c r="T10">
        <v>330</v>
      </c>
      <c r="U10">
        <v>600</v>
      </c>
      <c r="V10">
        <v>600</v>
      </c>
      <c r="X10">
        <v>-9999</v>
      </c>
      <c r="Y10">
        <v>-9999</v>
      </c>
      <c r="AA10" t="s">
        <v>350</v>
      </c>
      <c r="AB10" t="s">
        <v>351</v>
      </c>
      <c r="AC10" t="s">
        <v>351</v>
      </c>
      <c r="AD10">
        <v>8</v>
      </c>
      <c r="AE10">
        <v>1</v>
      </c>
      <c r="AF10" t="s">
        <v>352</v>
      </c>
      <c r="AG10" t="s">
        <v>528</v>
      </c>
      <c r="AN10" t="s">
        <v>354</v>
      </c>
      <c r="AP10">
        <v>98.3</v>
      </c>
      <c r="AQ10">
        <v>97.93</v>
      </c>
      <c r="AR10">
        <v>3</v>
      </c>
      <c r="AS10">
        <v>50</v>
      </c>
      <c r="AT10">
        <v>96.7</v>
      </c>
      <c r="AU10">
        <v>100</v>
      </c>
      <c r="AV10">
        <v>98</v>
      </c>
      <c r="AW10">
        <v>150</v>
      </c>
      <c r="AX10">
        <v>98.3</v>
      </c>
      <c r="AY10">
        <v>250</v>
      </c>
      <c r="AZ10">
        <v>98.3</v>
      </c>
      <c r="BA10">
        <v>375</v>
      </c>
      <c r="BB10">
        <v>98.2</v>
      </c>
      <c r="BC10">
        <v>500</v>
      </c>
      <c r="BD10">
        <v>97.9</v>
      </c>
      <c r="BG10">
        <v>2110</v>
      </c>
      <c r="BH10">
        <v>2170</v>
      </c>
      <c r="BI10">
        <v>1010</v>
      </c>
      <c r="BJ10">
        <v>1706</v>
      </c>
      <c r="BK10" t="s">
        <v>279</v>
      </c>
      <c r="BP10" t="s">
        <v>423</v>
      </c>
      <c r="BQ10" t="s">
        <v>424</v>
      </c>
      <c r="BR10" t="s">
        <v>425</v>
      </c>
      <c r="BS10" t="s">
        <v>683</v>
      </c>
      <c r="BT10" s="30" t="b">
        <v>1</v>
      </c>
      <c r="BX10">
        <v>330</v>
      </c>
      <c r="BY10">
        <v>98.7</v>
      </c>
      <c r="BZ10">
        <v>97.87</v>
      </c>
      <c r="CA10">
        <v>50</v>
      </c>
      <c r="CB10">
        <v>97.4</v>
      </c>
      <c r="CC10">
        <v>100</v>
      </c>
      <c r="CD10">
        <v>98.6</v>
      </c>
      <c r="CE10">
        <v>150</v>
      </c>
      <c r="CF10">
        <v>98.7</v>
      </c>
      <c r="CG10">
        <v>250</v>
      </c>
      <c r="CH10">
        <v>98.7</v>
      </c>
      <c r="CI10">
        <v>375</v>
      </c>
      <c r="CJ10">
        <v>98.4</v>
      </c>
      <c r="CK10">
        <v>500</v>
      </c>
      <c r="CL10">
        <v>97.9</v>
      </c>
      <c r="CO10">
        <v>370</v>
      </c>
      <c r="CP10">
        <v>98.3</v>
      </c>
      <c r="CQ10">
        <v>97.93</v>
      </c>
      <c r="CR10">
        <v>50</v>
      </c>
      <c r="CS10">
        <v>96.7</v>
      </c>
      <c r="CT10">
        <v>100</v>
      </c>
      <c r="CU10">
        <v>98</v>
      </c>
      <c r="CV10">
        <v>150</v>
      </c>
      <c r="CW10">
        <v>98.3</v>
      </c>
      <c r="CX10">
        <v>250</v>
      </c>
      <c r="CY10">
        <v>98.3</v>
      </c>
      <c r="CZ10">
        <v>375</v>
      </c>
      <c r="DA10">
        <v>98.2</v>
      </c>
      <c r="DB10">
        <v>500</v>
      </c>
      <c r="DC10">
        <v>97.9</v>
      </c>
      <c r="DF10">
        <v>480</v>
      </c>
      <c r="DG10">
        <v>97.3</v>
      </c>
      <c r="DH10">
        <v>96.82</v>
      </c>
      <c r="DI10">
        <v>50</v>
      </c>
      <c r="DJ10">
        <v>94.9</v>
      </c>
      <c r="DK10">
        <v>100</v>
      </c>
      <c r="DL10">
        <v>96.9</v>
      </c>
      <c r="DM10">
        <v>150</v>
      </c>
      <c r="DN10">
        <v>97.3</v>
      </c>
      <c r="DO10">
        <v>250</v>
      </c>
      <c r="DP10">
        <v>97.3</v>
      </c>
      <c r="DQ10">
        <v>375</v>
      </c>
      <c r="DR10">
        <v>97.2</v>
      </c>
      <c r="DS10">
        <v>500</v>
      </c>
      <c r="DT10">
        <v>96.7</v>
      </c>
    </row>
    <row r="11" spans="1:131" customFormat="1">
      <c r="A11" s="29" t="s">
        <v>647</v>
      </c>
      <c r="B11" t="s">
        <v>420</v>
      </c>
      <c r="C11" t="s">
        <v>427</v>
      </c>
      <c r="D11" t="s">
        <v>428</v>
      </c>
      <c r="E11" t="s">
        <v>67</v>
      </c>
      <c r="F11">
        <v>2008</v>
      </c>
      <c r="H11">
        <v>500</v>
      </c>
      <c r="I11">
        <v>500</v>
      </c>
      <c r="J11">
        <v>601.40650000000005</v>
      </c>
      <c r="K11">
        <v>667</v>
      </c>
      <c r="L11">
        <v>480</v>
      </c>
      <c r="M11" t="s">
        <v>355</v>
      </c>
      <c r="N11" t="s">
        <v>357</v>
      </c>
      <c r="R11">
        <v>2500</v>
      </c>
      <c r="S11">
        <v>370</v>
      </c>
      <c r="T11">
        <v>330</v>
      </c>
      <c r="U11">
        <v>550</v>
      </c>
      <c r="V11">
        <v>600</v>
      </c>
      <c r="X11">
        <v>-9999</v>
      </c>
      <c r="Y11">
        <v>-9999</v>
      </c>
      <c r="AA11" t="s">
        <v>350</v>
      </c>
      <c r="AB11" t="s">
        <v>351</v>
      </c>
      <c r="AC11" t="s">
        <v>351</v>
      </c>
      <c r="AD11">
        <v>2</v>
      </c>
      <c r="AE11">
        <v>1</v>
      </c>
      <c r="AF11" t="s">
        <v>352</v>
      </c>
      <c r="AG11" t="s">
        <v>528</v>
      </c>
      <c r="AJ11" t="s">
        <v>451</v>
      </c>
      <c r="AL11" t="s">
        <v>451</v>
      </c>
      <c r="AO11" t="s">
        <v>354</v>
      </c>
      <c r="AP11">
        <v>98.6</v>
      </c>
      <c r="AQ11">
        <v>98.1</v>
      </c>
      <c r="AR11">
        <v>3</v>
      </c>
      <c r="AS11">
        <v>15</v>
      </c>
      <c r="AT11">
        <v>87.29</v>
      </c>
      <c r="AU11">
        <v>25</v>
      </c>
      <c r="AV11">
        <v>92.38</v>
      </c>
      <c r="AW11">
        <v>50</v>
      </c>
      <c r="AX11">
        <v>96.15</v>
      </c>
      <c r="AY11">
        <v>100</v>
      </c>
      <c r="AZ11">
        <v>97.92</v>
      </c>
      <c r="BA11">
        <v>150</v>
      </c>
      <c r="BB11">
        <v>98.41</v>
      </c>
      <c r="BC11">
        <v>300</v>
      </c>
      <c r="BD11">
        <v>98.6</v>
      </c>
      <c r="BE11">
        <v>500</v>
      </c>
      <c r="BF11">
        <v>98.26</v>
      </c>
      <c r="BG11">
        <v>2111</v>
      </c>
      <c r="BH11">
        <v>2170</v>
      </c>
      <c r="BI11">
        <v>1022</v>
      </c>
      <c r="BJ11">
        <v>1815</v>
      </c>
      <c r="BK11" t="s">
        <v>279</v>
      </c>
      <c r="BP11" t="s">
        <v>423</v>
      </c>
      <c r="BQ11" t="s">
        <v>424</v>
      </c>
      <c r="BR11" t="s">
        <v>425</v>
      </c>
      <c r="BS11" t="s">
        <v>426</v>
      </c>
      <c r="BT11" s="30" t="b">
        <v>1</v>
      </c>
    </row>
    <row r="12" spans="1:131" customFormat="1">
      <c r="A12" s="29" t="s">
        <v>647</v>
      </c>
      <c r="B12" t="s">
        <v>420</v>
      </c>
      <c r="C12" t="s">
        <v>679</v>
      </c>
      <c r="D12" t="s">
        <v>680</v>
      </c>
      <c r="E12" t="s">
        <v>67</v>
      </c>
      <c r="F12">
        <v>2008</v>
      </c>
      <c r="H12">
        <v>491</v>
      </c>
      <c r="I12">
        <v>500</v>
      </c>
      <c r="J12">
        <v>601</v>
      </c>
      <c r="K12">
        <v>667</v>
      </c>
      <c r="L12">
        <v>480</v>
      </c>
      <c r="M12" t="s">
        <v>355</v>
      </c>
      <c r="N12" t="s">
        <v>357</v>
      </c>
      <c r="R12">
        <v>2500</v>
      </c>
      <c r="S12">
        <v>370</v>
      </c>
      <c r="T12">
        <v>330</v>
      </c>
      <c r="U12">
        <v>550</v>
      </c>
      <c r="V12">
        <v>600</v>
      </c>
      <c r="X12">
        <v>-9999</v>
      </c>
      <c r="Y12">
        <v>-9999</v>
      </c>
      <c r="AA12" t="s">
        <v>350</v>
      </c>
      <c r="AB12" t="s">
        <v>351</v>
      </c>
      <c r="AC12" t="s">
        <v>351</v>
      </c>
      <c r="AD12">
        <v>2</v>
      </c>
      <c r="AE12">
        <v>1</v>
      </c>
      <c r="AF12" t="s">
        <v>352</v>
      </c>
      <c r="AG12" t="s">
        <v>528</v>
      </c>
      <c r="AJ12" t="s">
        <v>451</v>
      </c>
      <c r="AL12" t="s">
        <v>451</v>
      </c>
      <c r="AO12" t="s">
        <v>354</v>
      </c>
      <c r="AP12">
        <v>98.6</v>
      </c>
      <c r="AQ12">
        <v>98.1</v>
      </c>
      <c r="AR12">
        <v>3</v>
      </c>
      <c r="AS12">
        <v>14.73</v>
      </c>
      <c r="AT12">
        <v>87.29</v>
      </c>
      <c r="AU12">
        <v>24.55</v>
      </c>
      <c r="AV12">
        <v>92.38</v>
      </c>
      <c r="AW12">
        <v>49.1</v>
      </c>
      <c r="AX12">
        <v>96.15</v>
      </c>
      <c r="AY12">
        <v>98.2</v>
      </c>
      <c r="AZ12">
        <v>97.92</v>
      </c>
      <c r="BA12">
        <v>147.30000000000001</v>
      </c>
      <c r="BB12">
        <v>98.41</v>
      </c>
      <c r="BC12">
        <v>294.60000000000002</v>
      </c>
      <c r="BD12">
        <v>98.6</v>
      </c>
      <c r="BE12">
        <v>491</v>
      </c>
      <c r="BF12">
        <v>98.26</v>
      </c>
      <c r="BG12">
        <v>2111</v>
      </c>
      <c r="BH12">
        <v>2170</v>
      </c>
      <c r="BI12">
        <v>1022</v>
      </c>
      <c r="BJ12">
        <v>1815</v>
      </c>
      <c r="BK12" t="s">
        <v>279</v>
      </c>
      <c r="BP12" t="s">
        <v>423</v>
      </c>
      <c r="BQ12" t="s">
        <v>424</v>
      </c>
      <c r="BR12" t="s">
        <v>425</v>
      </c>
      <c r="BS12" t="s">
        <v>426</v>
      </c>
      <c r="BT12" s="30" t="b">
        <v>1</v>
      </c>
    </row>
    <row r="13" spans="1:131" customFormat="1">
      <c r="A13" s="29" t="s">
        <v>647</v>
      </c>
      <c r="B13" t="s">
        <v>420</v>
      </c>
      <c r="C13" t="s">
        <v>681</v>
      </c>
      <c r="D13" t="s">
        <v>682</v>
      </c>
      <c r="E13" t="s">
        <v>69</v>
      </c>
      <c r="F13">
        <v>2008</v>
      </c>
      <c r="H13">
        <v>500</v>
      </c>
      <c r="I13">
        <v>500</v>
      </c>
      <c r="J13">
        <v>1</v>
      </c>
      <c r="K13">
        <v>667</v>
      </c>
      <c r="L13">
        <v>480</v>
      </c>
      <c r="M13" t="s">
        <v>355</v>
      </c>
      <c r="N13" t="s">
        <v>357</v>
      </c>
      <c r="R13">
        <v>2000</v>
      </c>
      <c r="S13">
        <v>-9999</v>
      </c>
      <c r="T13">
        <v>330</v>
      </c>
      <c r="U13">
        <v>600</v>
      </c>
      <c r="V13">
        <v>600</v>
      </c>
      <c r="X13">
        <v>-9999</v>
      </c>
      <c r="Y13">
        <v>-9999</v>
      </c>
      <c r="AA13" t="s">
        <v>350</v>
      </c>
      <c r="AB13" t="s">
        <v>351</v>
      </c>
      <c r="AC13" t="s">
        <v>351</v>
      </c>
      <c r="AD13">
        <v>8</v>
      </c>
      <c r="AE13">
        <v>1</v>
      </c>
      <c r="AF13" t="s">
        <v>352</v>
      </c>
      <c r="AG13" t="s">
        <v>528</v>
      </c>
      <c r="AN13" t="s">
        <v>354</v>
      </c>
      <c r="AP13">
        <v>98.1</v>
      </c>
      <c r="AQ13">
        <v>97.55</v>
      </c>
      <c r="AR13">
        <v>3</v>
      </c>
      <c r="AS13">
        <v>50</v>
      </c>
      <c r="AT13">
        <v>97.3</v>
      </c>
      <c r="AU13">
        <v>100</v>
      </c>
      <c r="AV13">
        <v>98</v>
      </c>
      <c r="AW13">
        <v>150</v>
      </c>
      <c r="AX13">
        <v>98.1</v>
      </c>
      <c r="AY13">
        <v>250</v>
      </c>
      <c r="AZ13">
        <v>97.9</v>
      </c>
      <c r="BA13">
        <v>375</v>
      </c>
      <c r="BB13">
        <v>97.6</v>
      </c>
      <c r="BC13">
        <v>500</v>
      </c>
      <c r="BD13">
        <v>97</v>
      </c>
      <c r="BG13">
        <v>2110</v>
      </c>
      <c r="BH13">
        <v>2170</v>
      </c>
      <c r="BI13">
        <v>1010</v>
      </c>
      <c r="BJ13">
        <v>1706</v>
      </c>
      <c r="BK13" t="s">
        <v>279</v>
      </c>
      <c r="BP13" t="s">
        <v>423</v>
      </c>
      <c r="BQ13" t="s">
        <v>424</v>
      </c>
      <c r="BR13" t="s">
        <v>425</v>
      </c>
      <c r="BS13" t="s">
        <v>683</v>
      </c>
      <c r="BT13" s="30" t="b">
        <v>1</v>
      </c>
      <c r="BX13">
        <v>330</v>
      </c>
      <c r="BY13">
        <v>98.7</v>
      </c>
      <c r="BZ13">
        <v>97.87</v>
      </c>
      <c r="CA13">
        <v>50</v>
      </c>
      <c r="CB13">
        <v>97.4</v>
      </c>
      <c r="CC13">
        <v>100</v>
      </c>
      <c r="CD13">
        <v>98.6</v>
      </c>
      <c r="CE13">
        <v>150</v>
      </c>
      <c r="CF13">
        <v>98.7</v>
      </c>
      <c r="CG13">
        <v>250</v>
      </c>
      <c r="CH13">
        <v>98.7</v>
      </c>
      <c r="CI13">
        <v>375</v>
      </c>
      <c r="CJ13">
        <v>98.4</v>
      </c>
      <c r="CK13">
        <v>500</v>
      </c>
      <c r="CL13">
        <v>97.9</v>
      </c>
      <c r="CO13">
        <v>370</v>
      </c>
      <c r="CP13">
        <v>98.3</v>
      </c>
      <c r="CQ13">
        <v>97.93</v>
      </c>
      <c r="CR13">
        <v>50</v>
      </c>
      <c r="CS13">
        <v>96.7</v>
      </c>
      <c r="CT13">
        <v>100</v>
      </c>
      <c r="CU13">
        <v>98</v>
      </c>
      <c r="CV13">
        <v>150</v>
      </c>
      <c r="CW13">
        <v>98.3</v>
      </c>
      <c r="CX13">
        <v>250</v>
      </c>
      <c r="CY13">
        <v>98.3</v>
      </c>
      <c r="CZ13">
        <v>375</v>
      </c>
      <c r="DA13">
        <v>98.2</v>
      </c>
      <c r="DB13">
        <v>500</v>
      </c>
      <c r="DC13">
        <v>97.9</v>
      </c>
      <c r="DF13">
        <v>480</v>
      </c>
      <c r="DG13">
        <v>97.3</v>
      </c>
      <c r="DH13">
        <v>96.82</v>
      </c>
      <c r="DI13">
        <v>50</v>
      </c>
      <c r="DJ13">
        <v>94.9</v>
      </c>
      <c r="DK13">
        <v>100</v>
      </c>
      <c r="DL13">
        <v>96.9</v>
      </c>
      <c r="DM13">
        <v>150</v>
      </c>
      <c r="DN13">
        <v>97.3</v>
      </c>
      <c r="DO13">
        <v>250</v>
      </c>
      <c r="DP13">
        <v>97.3</v>
      </c>
      <c r="DQ13">
        <v>375</v>
      </c>
      <c r="DR13">
        <v>97.2</v>
      </c>
      <c r="DS13">
        <v>500</v>
      </c>
      <c r="DT13">
        <v>96.7</v>
      </c>
    </row>
    <row r="14" spans="1:131" customFormat="1">
      <c r="A14" s="29" t="s">
        <v>647</v>
      </c>
      <c r="B14" t="s">
        <v>420</v>
      </c>
      <c r="C14" t="s">
        <v>685</v>
      </c>
      <c r="D14" t="s">
        <v>686</v>
      </c>
      <c r="E14" t="s">
        <v>69</v>
      </c>
      <c r="F14">
        <v>2008</v>
      </c>
      <c r="H14">
        <v>500</v>
      </c>
      <c r="I14">
        <v>500</v>
      </c>
      <c r="J14">
        <v>1</v>
      </c>
      <c r="K14">
        <v>667</v>
      </c>
      <c r="L14">
        <v>480</v>
      </c>
      <c r="M14" t="s">
        <v>518</v>
      </c>
      <c r="N14" t="s">
        <v>357</v>
      </c>
      <c r="R14">
        <v>2500</v>
      </c>
      <c r="S14">
        <v>-9999</v>
      </c>
      <c r="T14">
        <v>330</v>
      </c>
      <c r="U14">
        <v>600</v>
      </c>
      <c r="V14">
        <v>600</v>
      </c>
      <c r="X14">
        <v>-9999</v>
      </c>
      <c r="Y14">
        <v>-9999</v>
      </c>
      <c r="AA14" t="s">
        <v>350</v>
      </c>
      <c r="AB14" t="s">
        <v>351</v>
      </c>
      <c r="AC14" t="s">
        <v>351</v>
      </c>
      <c r="AD14">
        <v>8</v>
      </c>
      <c r="AE14">
        <v>1</v>
      </c>
      <c r="AF14" t="s">
        <v>352</v>
      </c>
      <c r="AG14" t="s">
        <v>528</v>
      </c>
      <c r="AN14" t="s">
        <v>354</v>
      </c>
      <c r="AP14">
        <v>98.3</v>
      </c>
      <c r="AQ14">
        <v>97.91</v>
      </c>
      <c r="AR14">
        <v>3</v>
      </c>
      <c r="AS14">
        <v>50</v>
      </c>
      <c r="AT14">
        <v>96.7</v>
      </c>
      <c r="AU14">
        <v>100</v>
      </c>
      <c r="AV14">
        <v>98</v>
      </c>
      <c r="AW14">
        <v>150</v>
      </c>
      <c r="AX14">
        <v>98.3</v>
      </c>
      <c r="AY14">
        <v>250</v>
      </c>
      <c r="AZ14">
        <v>98.3</v>
      </c>
      <c r="BA14">
        <v>375</v>
      </c>
      <c r="BB14">
        <v>98.2</v>
      </c>
      <c r="BC14">
        <v>500</v>
      </c>
      <c r="BD14">
        <v>97.9</v>
      </c>
      <c r="BG14">
        <v>2110</v>
      </c>
      <c r="BH14">
        <v>2170</v>
      </c>
      <c r="BI14">
        <v>1010</v>
      </c>
      <c r="BJ14">
        <v>1706</v>
      </c>
      <c r="BK14" t="s">
        <v>279</v>
      </c>
      <c r="BP14" t="s">
        <v>423</v>
      </c>
      <c r="BQ14" t="s">
        <v>424</v>
      </c>
      <c r="BR14" t="s">
        <v>425</v>
      </c>
      <c r="BS14" t="s">
        <v>683</v>
      </c>
      <c r="BT14" s="30" t="b">
        <v>1</v>
      </c>
      <c r="BX14">
        <v>330</v>
      </c>
      <c r="BY14">
        <v>98.7</v>
      </c>
      <c r="BZ14">
        <v>97.87</v>
      </c>
      <c r="CA14">
        <v>50</v>
      </c>
      <c r="CB14">
        <v>97.4</v>
      </c>
      <c r="CC14">
        <v>100</v>
      </c>
      <c r="CD14">
        <v>98.6</v>
      </c>
      <c r="CE14">
        <v>150</v>
      </c>
      <c r="CF14">
        <v>98.7</v>
      </c>
      <c r="CG14">
        <v>250</v>
      </c>
      <c r="CH14">
        <v>98.7</v>
      </c>
      <c r="CI14">
        <v>375</v>
      </c>
      <c r="CJ14">
        <v>98.4</v>
      </c>
      <c r="CK14">
        <v>500</v>
      </c>
      <c r="CL14">
        <v>97.9</v>
      </c>
      <c r="CO14">
        <v>370</v>
      </c>
      <c r="CP14">
        <v>98.3</v>
      </c>
      <c r="CQ14">
        <v>97.93</v>
      </c>
      <c r="CR14">
        <v>50</v>
      </c>
      <c r="CS14">
        <v>96.7</v>
      </c>
      <c r="CT14">
        <v>100</v>
      </c>
      <c r="CU14">
        <v>98</v>
      </c>
      <c r="CV14">
        <v>150</v>
      </c>
      <c r="CW14">
        <v>98.3</v>
      </c>
      <c r="CX14">
        <v>250</v>
      </c>
      <c r="CY14">
        <v>98.3</v>
      </c>
      <c r="CZ14">
        <v>375</v>
      </c>
      <c r="DA14">
        <v>98.2</v>
      </c>
      <c r="DB14">
        <v>500</v>
      </c>
      <c r="DC14">
        <v>97.9</v>
      </c>
      <c r="DF14">
        <v>480</v>
      </c>
      <c r="DG14">
        <v>97.3</v>
      </c>
      <c r="DH14">
        <v>96.82</v>
      </c>
      <c r="DI14">
        <v>50</v>
      </c>
      <c r="DJ14">
        <v>94.9</v>
      </c>
      <c r="DK14">
        <v>100</v>
      </c>
      <c r="DL14">
        <v>96.9</v>
      </c>
      <c r="DM14">
        <v>150</v>
      </c>
      <c r="DN14">
        <v>97.3</v>
      </c>
      <c r="DO14">
        <v>250</v>
      </c>
      <c r="DP14">
        <v>97.3</v>
      </c>
      <c r="DQ14">
        <v>375</v>
      </c>
      <c r="DR14">
        <v>97.2</v>
      </c>
      <c r="DS14">
        <v>500</v>
      </c>
      <c r="DT14">
        <v>96.7</v>
      </c>
    </row>
    <row r="15" spans="1:131" customFormat="1">
      <c r="A15" s="29" t="s">
        <v>647</v>
      </c>
      <c r="B15" t="s">
        <v>519</v>
      </c>
      <c r="C15" t="s">
        <v>677</v>
      </c>
      <c r="D15" t="s">
        <v>678</v>
      </c>
      <c r="E15" t="s">
        <v>674</v>
      </c>
      <c r="F15">
        <v>2003</v>
      </c>
      <c r="H15">
        <v>1050</v>
      </c>
      <c r="I15">
        <v>1050</v>
      </c>
      <c r="J15">
        <v>1272</v>
      </c>
      <c r="K15">
        <v>1272</v>
      </c>
      <c r="L15">
        <v>400</v>
      </c>
      <c r="M15" t="s">
        <v>355</v>
      </c>
      <c r="N15" t="s">
        <v>357</v>
      </c>
      <c r="O15">
        <v>1092</v>
      </c>
      <c r="R15">
        <v>2600</v>
      </c>
      <c r="S15">
        <v>450</v>
      </c>
      <c r="T15">
        <v>330</v>
      </c>
      <c r="U15">
        <v>480</v>
      </c>
      <c r="V15">
        <v>600</v>
      </c>
      <c r="W15">
        <v>330</v>
      </c>
      <c r="X15">
        <v>3084</v>
      </c>
      <c r="Y15">
        <v>3309</v>
      </c>
      <c r="AA15" t="s">
        <v>350</v>
      </c>
      <c r="AB15" t="s">
        <v>351</v>
      </c>
      <c r="AC15" t="s">
        <v>351</v>
      </c>
      <c r="AD15">
        <v>12</v>
      </c>
      <c r="AE15">
        <v>1</v>
      </c>
      <c r="AF15" t="s">
        <v>352</v>
      </c>
      <c r="AG15" t="s">
        <v>526</v>
      </c>
      <c r="AH15">
        <v>1</v>
      </c>
      <c r="AJ15" t="s">
        <v>451</v>
      </c>
      <c r="AL15" t="s">
        <v>451</v>
      </c>
      <c r="AO15" t="s">
        <v>354</v>
      </c>
      <c r="AP15">
        <v>97.2</v>
      </c>
      <c r="AQ15">
        <v>96.5</v>
      </c>
      <c r="AR15">
        <v>3</v>
      </c>
      <c r="AS15">
        <v>31.5</v>
      </c>
      <c r="AT15">
        <v>80.87</v>
      </c>
      <c r="AU15">
        <v>52.5</v>
      </c>
      <c r="AV15">
        <v>88.21</v>
      </c>
      <c r="AW15">
        <v>105</v>
      </c>
      <c r="AX15">
        <v>93.64</v>
      </c>
      <c r="AY15">
        <v>210</v>
      </c>
      <c r="AZ15">
        <v>96.2</v>
      </c>
      <c r="BA15">
        <v>315</v>
      </c>
      <c r="BB15">
        <v>96.91</v>
      </c>
      <c r="BC15">
        <v>630</v>
      </c>
      <c r="BD15">
        <v>97.2</v>
      </c>
      <c r="BE15">
        <v>1050</v>
      </c>
      <c r="BF15">
        <v>96.73</v>
      </c>
      <c r="BG15">
        <v>2002</v>
      </c>
      <c r="BH15">
        <v>10872</v>
      </c>
      <c r="BI15">
        <v>834</v>
      </c>
      <c r="BJ15">
        <v>8100</v>
      </c>
      <c r="BK15" t="s">
        <v>279</v>
      </c>
      <c r="BP15" t="s">
        <v>516</v>
      </c>
      <c r="BQ15" t="s">
        <v>515</v>
      </c>
      <c r="BR15" t="s">
        <v>520</v>
      </c>
      <c r="BT15" s="30" t="b">
        <v>0</v>
      </c>
    </row>
    <row r="16" spans="1:131" customFormat="1">
      <c r="A16" s="29" t="s">
        <v>647</v>
      </c>
      <c r="B16" t="s">
        <v>519</v>
      </c>
      <c r="C16" t="s">
        <v>672</v>
      </c>
      <c r="D16" t="s">
        <v>673</v>
      </c>
      <c r="E16" t="s">
        <v>674</v>
      </c>
      <c r="F16">
        <v>2003</v>
      </c>
      <c r="H16">
        <v>1350</v>
      </c>
      <c r="I16">
        <v>1400</v>
      </c>
      <c r="J16">
        <v>1696</v>
      </c>
      <c r="K16">
        <v>1696</v>
      </c>
      <c r="L16">
        <v>400</v>
      </c>
      <c r="M16" t="s">
        <v>355</v>
      </c>
      <c r="N16" t="s">
        <v>357</v>
      </c>
      <c r="O16">
        <v>1456</v>
      </c>
      <c r="P16">
        <v>1456</v>
      </c>
      <c r="R16">
        <v>2600</v>
      </c>
      <c r="S16">
        <v>450</v>
      </c>
      <c r="T16">
        <v>330</v>
      </c>
      <c r="U16">
        <v>480</v>
      </c>
      <c r="V16">
        <v>600</v>
      </c>
      <c r="X16">
        <v>3084</v>
      </c>
      <c r="Y16">
        <v>4412</v>
      </c>
      <c r="AA16" t="s">
        <v>350</v>
      </c>
      <c r="AB16" t="s">
        <v>351</v>
      </c>
      <c r="AC16" t="s">
        <v>351</v>
      </c>
      <c r="AD16">
        <v>12</v>
      </c>
      <c r="AE16">
        <v>1</v>
      </c>
      <c r="AF16" t="s">
        <v>352</v>
      </c>
      <c r="AG16" t="s">
        <v>526</v>
      </c>
      <c r="AH16">
        <v>1</v>
      </c>
      <c r="AJ16" t="s">
        <v>451</v>
      </c>
      <c r="AL16" t="s">
        <v>451</v>
      </c>
      <c r="AO16" t="s">
        <v>354</v>
      </c>
      <c r="AP16">
        <v>97.2</v>
      </c>
      <c r="AQ16">
        <v>96.5</v>
      </c>
      <c r="AR16">
        <v>3</v>
      </c>
      <c r="AS16">
        <v>40.5</v>
      </c>
      <c r="AT16">
        <v>80.87</v>
      </c>
      <c r="AU16">
        <v>67.5</v>
      </c>
      <c r="AV16">
        <v>88.21</v>
      </c>
      <c r="AW16">
        <v>135</v>
      </c>
      <c r="AX16">
        <v>93.64</v>
      </c>
      <c r="AY16">
        <v>270</v>
      </c>
      <c r="AZ16">
        <v>96.2</v>
      </c>
      <c r="BA16">
        <v>405</v>
      </c>
      <c r="BB16">
        <v>96.91</v>
      </c>
      <c r="BC16">
        <v>810</v>
      </c>
      <c r="BD16">
        <v>97.2</v>
      </c>
      <c r="BE16">
        <v>1350</v>
      </c>
      <c r="BF16">
        <v>96.73</v>
      </c>
      <c r="BG16">
        <v>2002</v>
      </c>
      <c r="BH16">
        <v>10872</v>
      </c>
      <c r="BI16">
        <v>834</v>
      </c>
      <c r="BJ16">
        <v>8100</v>
      </c>
      <c r="BK16" t="s">
        <v>279</v>
      </c>
      <c r="BP16" t="s">
        <v>516</v>
      </c>
      <c r="BQ16" t="s">
        <v>515</v>
      </c>
      <c r="BR16" t="s">
        <v>520</v>
      </c>
      <c r="BT16" s="30" t="b">
        <v>0</v>
      </c>
    </row>
    <row r="17" spans="1:134" customFormat="1">
      <c r="A17" s="29" t="s">
        <v>647</v>
      </c>
      <c r="B17" t="s">
        <v>519</v>
      </c>
      <c r="C17" t="s">
        <v>675</v>
      </c>
      <c r="D17" t="s">
        <v>676</v>
      </c>
      <c r="E17" t="s">
        <v>674</v>
      </c>
      <c r="F17">
        <v>2003</v>
      </c>
      <c r="H17">
        <v>1400</v>
      </c>
      <c r="I17">
        <v>1400</v>
      </c>
      <c r="J17">
        <v>1696</v>
      </c>
      <c r="K17">
        <v>1696</v>
      </c>
      <c r="L17">
        <v>400</v>
      </c>
      <c r="M17" t="s">
        <v>355</v>
      </c>
      <c r="N17" t="s">
        <v>357</v>
      </c>
      <c r="O17">
        <v>1456</v>
      </c>
      <c r="P17">
        <v>1456</v>
      </c>
      <c r="R17">
        <v>2600</v>
      </c>
      <c r="S17">
        <v>450</v>
      </c>
      <c r="T17">
        <v>330</v>
      </c>
      <c r="U17">
        <v>480</v>
      </c>
      <c r="V17">
        <v>600</v>
      </c>
      <c r="X17">
        <v>3084</v>
      </c>
      <c r="Y17">
        <v>4412</v>
      </c>
      <c r="AA17" t="s">
        <v>350</v>
      </c>
      <c r="AB17" t="s">
        <v>351</v>
      </c>
      <c r="AC17" t="s">
        <v>351</v>
      </c>
      <c r="AD17">
        <v>12</v>
      </c>
      <c r="AE17">
        <v>1</v>
      </c>
      <c r="AF17" t="s">
        <v>352</v>
      </c>
      <c r="AG17" t="s">
        <v>526</v>
      </c>
      <c r="AH17">
        <v>1</v>
      </c>
      <c r="AJ17" t="s">
        <v>451</v>
      </c>
      <c r="AL17" t="s">
        <v>451</v>
      </c>
      <c r="AO17" t="s">
        <v>354</v>
      </c>
      <c r="AP17">
        <v>97.2</v>
      </c>
      <c r="AQ17">
        <v>96.5</v>
      </c>
      <c r="AR17">
        <v>3</v>
      </c>
      <c r="AS17">
        <v>42</v>
      </c>
      <c r="AT17">
        <v>80.87</v>
      </c>
      <c r="AU17">
        <v>70</v>
      </c>
      <c r="AV17">
        <v>88.21</v>
      </c>
      <c r="AW17">
        <v>140</v>
      </c>
      <c r="AX17">
        <v>93.64</v>
      </c>
      <c r="AY17">
        <v>280</v>
      </c>
      <c r="AZ17">
        <v>96.2</v>
      </c>
      <c r="BA17">
        <v>420</v>
      </c>
      <c r="BB17">
        <v>96.91</v>
      </c>
      <c r="BC17">
        <v>840</v>
      </c>
      <c r="BD17">
        <v>97.2</v>
      </c>
      <c r="BE17">
        <v>1400</v>
      </c>
      <c r="BF17">
        <v>96.73</v>
      </c>
      <c r="BG17">
        <v>2002</v>
      </c>
      <c r="BH17">
        <v>10872</v>
      </c>
      <c r="BI17">
        <v>834</v>
      </c>
      <c r="BJ17">
        <v>8100</v>
      </c>
      <c r="BK17" t="s">
        <v>279</v>
      </c>
      <c r="BP17" t="s">
        <v>516</v>
      </c>
      <c r="BQ17" t="s">
        <v>515</v>
      </c>
      <c r="BR17" t="s">
        <v>520</v>
      </c>
      <c r="BT17" s="30" t="b">
        <v>0</v>
      </c>
    </row>
    <row r="18" spans="1:134" customFormat="1">
      <c r="A18" s="29" t="s">
        <v>647</v>
      </c>
      <c r="B18" t="s">
        <v>521</v>
      </c>
      <c r="C18" t="s">
        <v>687</v>
      </c>
      <c r="D18" t="s">
        <v>688</v>
      </c>
      <c r="E18" t="s">
        <v>69</v>
      </c>
      <c r="F18">
        <v>2012</v>
      </c>
      <c r="H18">
        <v>769</v>
      </c>
      <c r="I18">
        <v>880</v>
      </c>
      <c r="J18">
        <v>1283</v>
      </c>
      <c r="K18">
        <v>1411</v>
      </c>
      <c r="L18">
        <v>360</v>
      </c>
      <c r="M18" t="s">
        <v>355</v>
      </c>
      <c r="N18" t="s">
        <v>514</v>
      </c>
      <c r="O18">
        <v>816</v>
      </c>
      <c r="P18">
        <v>898</v>
      </c>
      <c r="R18">
        <v>5000</v>
      </c>
      <c r="S18">
        <v>620</v>
      </c>
      <c r="T18">
        <v>570</v>
      </c>
      <c r="U18">
        <v>820</v>
      </c>
      <c r="V18">
        <v>1000</v>
      </c>
      <c r="W18">
        <v>570</v>
      </c>
      <c r="X18">
        <v>1316</v>
      </c>
      <c r="Y18">
        <v>1600</v>
      </c>
      <c r="AA18" t="s">
        <v>350</v>
      </c>
      <c r="AB18" t="s">
        <v>351</v>
      </c>
      <c r="AC18" t="s">
        <v>351</v>
      </c>
      <c r="AD18">
        <v>9</v>
      </c>
      <c r="AE18">
        <v>1</v>
      </c>
      <c r="AF18" t="s">
        <v>352</v>
      </c>
      <c r="AG18" t="s">
        <v>528</v>
      </c>
      <c r="AJ18" t="s">
        <v>451</v>
      </c>
      <c r="AL18" t="s">
        <v>451</v>
      </c>
      <c r="AO18" t="s">
        <v>354</v>
      </c>
      <c r="AP18">
        <v>98.68</v>
      </c>
      <c r="AQ18">
        <v>98.46</v>
      </c>
      <c r="AR18">
        <v>0</v>
      </c>
      <c r="AS18">
        <v>40</v>
      </c>
      <c r="AT18">
        <v>96.82</v>
      </c>
      <c r="AU18">
        <v>80</v>
      </c>
      <c r="AV18">
        <v>97.94</v>
      </c>
      <c r="AW18">
        <v>160</v>
      </c>
      <c r="AX18">
        <v>98.53</v>
      </c>
      <c r="AY18">
        <v>240</v>
      </c>
      <c r="AZ18">
        <v>98.68</v>
      </c>
      <c r="BA18">
        <v>400</v>
      </c>
      <c r="BB18">
        <v>98.67</v>
      </c>
      <c r="BC18">
        <v>600</v>
      </c>
      <c r="BD18">
        <v>98.51</v>
      </c>
      <c r="BE18">
        <v>800</v>
      </c>
      <c r="BF18">
        <v>98.23</v>
      </c>
      <c r="BG18">
        <v>2279</v>
      </c>
      <c r="BH18">
        <v>2562</v>
      </c>
      <c r="BI18">
        <v>956</v>
      </c>
      <c r="BJ18">
        <v>1800</v>
      </c>
      <c r="BK18" t="s">
        <v>279</v>
      </c>
      <c r="BP18" t="s">
        <v>524</v>
      </c>
      <c r="BQ18" t="s">
        <v>517</v>
      </c>
      <c r="BR18" t="s">
        <v>527</v>
      </c>
      <c r="BS18" t="s">
        <v>525</v>
      </c>
      <c r="BT18" s="30" t="b">
        <v>0</v>
      </c>
    </row>
    <row r="19" spans="1:134" customFormat="1">
      <c r="A19" s="29" t="s">
        <v>647</v>
      </c>
      <c r="B19" t="s">
        <v>521</v>
      </c>
      <c r="C19" t="s">
        <v>689</v>
      </c>
      <c r="D19" t="s">
        <v>690</v>
      </c>
      <c r="E19" t="s">
        <v>69</v>
      </c>
      <c r="F19">
        <v>2010</v>
      </c>
      <c r="H19">
        <v>769</v>
      </c>
      <c r="I19">
        <v>769</v>
      </c>
      <c r="J19">
        <v>1283</v>
      </c>
      <c r="K19">
        <v>1411</v>
      </c>
      <c r="L19">
        <v>360</v>
      </c>
      <c r="M19" t="s">
        <v>355</v>
      </c>
      <c r="N19" t="s">
        <v>357</v>
      </c>
      <c r="O19">
        <v>816</v>
      </c>
      <c r="P19">
        <v>898</v>
      </c>
      <c r="R19">
        <v>5000</v>
      </c>
      <c r="S19">
        <v>633</v>
      </c>
      <c r="T19">
        <v>570</v>
      </c>
      <c r="U19">
        <v>820</v>
      </c>
      <c r="V19">
        <v>1000</v>
      </c>
      <c r="W19">
        <v>570</v>
      </c>
      <c r="X19">
        <v>1316</v>
      </c>
      <c r="Y19">
        <v>1600</v>
      </c>
      <c r="AA19" t="s">
        <v>350</v>
      </c>
      <c r="AB19" t="s">
        <v>351</v>
      </c>
      <c r="AC19" t="s">
        <v>351</v>
      </c>
      <c r="AD19">
        <v>9</v>
      </c>
      <c r="AE19">
        <v>1</v>
      </c>
      <c r="AF19" t="s">
        <v>352</v>
      </c>
      <c r="AG19" t="s">
        <v>528</v>
      </c>
      <c r="AI19" t="s">
        <v>451</v>
      </c>
      <c r="AJ19" t="s">
        <v>451</v>
      </c>
      <c r="AK19" t="s">
        <v>451</v>
      </c>
      <c r="AL19" t="s">
        <v>451</v>
      </c>
      <c r="AN19" t="s">
        <v>354</v>
      </c>
      <c r="AP19">
        <v>98.68</v>
      </c>
      <c r="AQ19">
        <v>98.47</v>
      </c>
      <c r="AR19">
        <v>0</v>
      </c>
      <c r="AS19">
        <v>40</v>
      </c>
      <c r="AT19">
        <v>97.02</v>
      </c>
      <c r="AU19">
        <v>80</v>
      </c>
      <c r="AV19">
        <v>97.94</v>
      </c>
      <c r="AW19">
        <v>160</v>
      </c>
      <c r="AX19">
        <v>98.53</v>
      </c>
      <c r="AY19">
        <v>240</v>
      </c>
      <c r="AZ19">
        <v>98.68</v>
      </c>
      <c r="BA19">
        <v>400</v>
      </c>
      <c r="BB19">
        <v>98.67</v>
      </c>
      <c r="BC19">
        <v>600</v>
      </c>
      <c r="BD19">
        <v>98.51</v>
      </c>
      <c r="BE19">
        <v>800</v>
      </c>
      <c r="BF19">
        <v>98.23</v>
      </c>
      <c r="BG19">
        <v>2279</v>
      </c>
      <c r="BH19">
        <v>2562</v>
      </c>
      <c r="BI19">
        <v>956</v>
      </c>
      <c r="BJ19">
        <v>1800</v>
      </c>
      <c r="BK19" t="s">
        <v>279</v>
      </c>
      <c r="BP19" t="s">
        <v>523</v>
      </c>
      <c r="BQ19" t="s">
        <v>691</v>
      </c>
      <c r="BS19" t="s">
        <v>522</v>
      </c>
      <c r="BT19" s="30" t="b">
        <v>0</v>
      </c>
      <c r="BX19">
        <v>570</v>
      </c>
      <c r="BY19">
        <v>98.68</v>
      </c>
      <c r="BZ19">
        <v>98.52</v>
      </c>
      <c r="CA19">
        <v>6</v>
      </c>
      <c r="CB19">
        <v>97.94</v>
      </c>
      <c r="CC19">
        <v>82.3</v>
      </c>
      <c r="CD19">
        <v>98.53</v>
      </c>
      <c r="CE19">
        <v>246</v>
      </c>
      <c r="CF19">
        <v>98.68</v>
      </c>
      <c r="CG19">
        <v>411.5</v>
      </c>
      <c r="CH19">
        <v>98.67</v>
      </c>
      <c r="CI19">
        <v>617.25</v>
      </c>
      <c r="CJ19">
        <v>98.51</v>
      </c>
      <c r="CK19">
        <v>823</v>
      </c>
      <c r="CL19">
        <v>98.23</v>
      </c>
      <c r="CM19">
        <v>880</v>
      </c>
      <c r="CN19">
        <v>98.1</v>
      </c>
      <c r="CO19">
        <v>633</v>
      </c>
      <c r="CP19">
        <v>98.55</v>
      </c>
      <c r="CQ19">
        <v>98.17</v>
      </c>
      <c r="CR19">
        <v>82.3</v>
      </c>
      <c r="CS19">
        <v>97.56</v>
      </c>
      <c r="CT19">
        <v>164.6</v>
      </c>
      <c r="CU19">
        <v>98.31</v>
      </c>
      <c r="CV19">
        <v>246.9</v>
      </c>
      <c r="CW19">
        <v>98.51</v>
      </c>
      <c r="CX19">
        <v>411.5</v>
      </c>
      <c r="CY19">
        <v>98.55</v>
      </c>
      <c r="CZ19">
        <v>617.25</v>
      </c>
      <c r="DA19">
        <v>98.42</v>
      </c>
      <c r="DB19">
        <v>823</v>
      </c>
      <c r="DC19">
        <v>98.11</v>
      </c>
      <c r="DD19">
        <v>880</v>
      </c>
      <c r="DE19">
        <v>98</v>
      </c>
      <c r="DF19">
        <v>820</v>
      </c>
      <c r="DG19">
        <v>98.2</v>
      </c>
      <c r="DH19">
        <v>97.74</v>
      </c>
      <c r="DI19">
        <v>82.3</v>
      </c>
      <c r="DJ19">
        <v>96.48</v>
      </c>
      <c r="DK19">
        <v>164.6</v>
      </c>
      <c r="DL19">
        <v>97.67</v>
      </c>
      <c r="DM19">
        <v>246.9</v>
      </c>
      <c r="DN19">
        <v>98.05</v>
      </c>
      <c r="DO19">
        <v>411.5</v>
      </c>
      <c r="DP19">
        <v>98.2</v>
      </c>
      <c r="DQ19">
        <v>617.25</v>
      </c>
      <c r="DR19">
        <v>98.11</v>
      </c>
      <c r="DS19">
        <v>823</v>
      </c>
      <c r="DT19">
        <v>97.82</v>
      </c>
      <c r="DU19">
        <v>880</v>
      </c>
      <c r="DV19">
        <v>97.7</v>
      </c>
    </row>
    <row r="20" spans="1:134" customFormat="1">
      <c r="A20" s="29" t="s">
        <v>647</v>
      </c>
      <c r="B20" t="s">
        <v>521</v>
      </c>
      <c r="C20" t="s">
        <v>692</v>
      </c>
      <c r="D20" t="s">
        <v>693</v>
      </c>
      <c r="E20" t="s">
        <v>69</v>
      </c>
      <c r="F20">
        <v>2010</v>
      </c>
      <c r="H20">
        <v>770</v>
      </c>
      <c r="I20">
        <v>770</v>
      </c>
      <c r="J20">
        <v>1283</v>
      </c>
      <c r="K20">
        <v>1411</v>
      </c>
      <c r="L20">
        <v>360</v>
      </c>
      <c r="M20" t="s">
        <v>355</v>
      </c>
      <c r="N20" t="s">
        <v>357</v>
      </c>
      <c r="O20">
        <v>816</v>
      </c>
      <c r="P20">
        <v>898</v>
      </c>
      <c r="R20">
        <v>5000</v>
      </c>
      <c r="S20">
        <v>633</v>
      </c>
      <c r="T20">
        <v>570</v>
      </c>
      <c r="U20">
        <v>820</v>
      </c>
      <c r="V20">
        <v>1000</v>
      </c>
      <c r="W20">
        <v>570</v>
      </c>
      <c r="X20">
        <v>1316</v>
      </c>
      <c r="Y20">
        <v>1600</v>
      </c>
      <c r="AA20" t="s">
        <v>350</v>
      </c>
      <c r="AB20" t="s">
        <v>351</v>
      </c>
      <c r="AC20" t="s">
        <v>351</v>
      </c>
      <c r="AD20">
        <v>9</v>
      </c>
      <c r="AE20">
        <v>1</v>
      </c>
      <c r="AF20" t="s">
        <v>352</v>
      </c>
      <c r="AG20" t="s">
        <v>528</v>
      </c>
      <c r="AI20" t="s">
        <v>451</v>
      </c>
      <c r="AJ20" t="s">
        <v>451</v>
      </c>
      <c r="AK20" t="s">
        <v>451</v>
      </c>
      <c r="AL20" t="s">
        <v>451</v>
      </c>
      <c r="AN20" t="s">
        <v>354</v>
      </c>
      <c r="AP20">
        <v>98.68</v>
      </c>
      <c r="AQ20">
        <v>98.47</v>
      </c>
      <c r="AR20">
        <v>0</v>
      </c>
      <c r="AS20">
        <v>40</v>
      </c>
      <c r="AT20">
        <v>97.02</v>
      </c>
      <c r="AU20">
        <v>80</v>
      </c>
      <c r="AV20">
        <v>97.94</v>
      </c>
      <c r="AW20">
        <v>160</v>
      </c>
      <c r="AX20">
        <v>98.53</v>
      </c>
      <c r="AY20">
        <v>240</v>
      </c>
      <c r="AZ20">
        <v>98.68</v>
      </c>
      <c r="BA20">
        <v>400</v>
      </c>
      <c r="BB20">
        <v>98.67</v>
      </c>
      <c r="BC20">
        <v>600</v>
      </c>
      <c r="BD20">
        <v>98.51</v>
      </c>
      <c r="BE20">
        <v>800</v>
      </c>
      <c r="BF20">
        <v>98.23</v>
      </c>
      <c r="BG20">
        <v>2279</v>
      </c>
      <c r="BH20">
        <v>2562</v>
      </c>
      <c r="BI20">
        <v>956</v>
      </c>
      <c r="BJ20">
        <v>1800</v>
      </c>
      <c r="BK20" t="s">
        <v>279</v>
      </c>
      <c r="BP20" t="s">
        <v>523</v>
      </c>
      <c r="BQ20" t="s">
        <v>691</v>
      </c>
      <c r="BS20" t="s">
        <v>522</v>
      </c>
      <c r="BT20" s="30" t="b">
        <v>0</v>
      </c>
      <c r="BX20">
        <v>570</v>
      </c>
      <c r="BY20">
        <v>98.68</v>
      </c>
      <c r="BZ20">
        <v>98.52</v>
      </c>
      <c r="CA20">
        <v>6</v>
      </c>
      <c r="CB20">
        <v>97.94</v>
      </c>
      <c r="CC20">
        <v>82.3</v>
      </c>
      <c r="CD20">
        <v>98.53</v>
      </c>
      <c r="CE20">
        <v>246</v>
      </c>
      <c r="CF20">
        <v>98.68</v>
      </c>
      <c r="CG20">
        <v>411.5</v>
      </c>
      <c r="CH20">
        <v>98.67</v>
      </c>
      <c r="CI20">
        <v>617.25</v>
      </c>
      <c r="CJ20">
        <v>98.51</v>
      </c>
      <c r="CK20">
        <v>823</v>
      </c>
      <c r="CL20">
        <v>98.23</v>
      </c>
      <c r="CM20">
        <v>880</v>
      </c>
      <c r="CN20">
        <v>98.1</v>
      </c>
      <c r="CO20">
        <v>633</v>
      </c>
      <c r="CP20">
        <v>98.55</v>
      </c>
      <c r="CQ20">
        <v>98.17</v>
      </c>
      <c r="CR20">
        <v>82.3</v>
      </c>
      <c r="CS20">
        <v>97.56</v>
      </c>
      <c r="CT20">
        <v>164.6</v>
      </c>
      <c r="CU20">
        <v>98.31</v>
      </c>
      <c r="CV20">
        <v>246.9</v>
      </c>
      <c r="CW20">
        <v>98.51</v>
      </c>
      <c r="CX20">
        <v>411.5</v>
      </c>
      <c r="CY20">
        <v>98.55</v>
      </c>
      <c r="CZ20">
        <v>617.25</v>
      </c>
      <c r="DA20">
        <v>98.42</v>
      </c>
      <c r="DB20">
        <v>823</v>
      </c>
      <c r="DC20">
        <v>98.11</v>
      </c>
      <c r="DD20">
        <v>880</v>
      </c>
      <c r="DE20">
        <v>98</v>
      </c>
      <c r="DF20">
        <v>820</v>
      </c>
      <c r="DG20">
        <v>98.2</v>
      </c>
      <c r="DH20">
        <v>97.74</v>
      </c>
      <c r="DI20">
        <v>82.3</v>
      </c>
      <c r="DJ20">
        <v>96.48</v>
      </c>
      <c r="DK20">
        <v>164.6</v>
      </c>
      <c r="DL20">
        <v>97.67</v>
      </c>
      <c r="DM20">
        <v>246.9</v>
      </c>
      <c r="DN20">
        <v>98.05</v>
      </c>
      <c r="DO20">
        <v>411.5</v>
      </c>
      <c r="DP20">
        <v>98.2</v>
      </c>
      <c r="DQ20">
        <v>617.25</v>
      </c>
      <c r="DR20">
        <v>98.11</v>
      </c>
      <c r="DS20">
        <v>823</v>
      </c>
      <c r="DT20">
        <v>97.82</v>
      </c>
      <c r="DU20">
        <v>880</v>
      </c>
      <c r="DV20">
        <v>97.7</v>
      </c>
    </row>
    <row r="21" spans="1:134" customFormat="1">
      <c r="A21" s="29" t="s">
        <v>647</v>
      </c>
      <c r="B21" t="s">
        <v>521</v>
      </c>
      <c r="C21" t="s">
        <v>694</v>
      </c>
      <c r="D21" t="s">
        <v>695</v>
      </c>
      <c r="E21" t="s">
        <v>69</v>
      </c>
      <c r="F21">
        <v>2010</v>
      </c>
      <c r="H21">
        <v>772</v>
      </c>
      <c r="I21">
        <v>772</v>
      </c>
      <c r="J21">
        <v>1283</v>
      </c>
      <c r="K21">
        <v>1411</v>
      </c>
      <c r="L21">
        <v>360</v>
      </c>
      <c r="M21" t="s">
        <v>355</v>
      </c>
      <c r="N21" t="s">
        <v>357</v>
      </c>
      <c r="O21">
        <v>816</v>
      </c>
      <c r="P21">
        <v>898</v>
      </c>
      <c r="R21">
        <v>5000</v>
      </c>
      <c r="S21">
        <v>633</v>
      </c>
      <c r="T21">
        <v>570</v>
      </c>
      <c r="U21">
        <v>820</v>
      </c>
      <c r="V21">
        <v>1000</v>
      </c>
      <c r="W21">
        <v>570</v>
      </c>
      <c r="X21">
        <v>1316</v>
      </c>
      <c r="Y21">
        <v>1600</v>
      </c>
      <c r="AA21" t="s">
        <v>350</v>
      </c>
      <c r="AB21" t="s">
        <v>351</v>
      </c>
      <c r="AC21" t="s">
        <v>351</v>
      </c>
      <c r="AD21">
        <v>9</v>
      </c>
      <c r="AE21">
        <v>1</v>
      </c>
      <c r="AF21" t="s">
        <v>352</v>
      </c>
      <c r="AG21" t="s">
        <v>528</v>
      </c>
      <c r="AI21" t="s">
        <v>451</v>
      </c>
      <c r="AJ21" t="s">
        <v>451</v>
      </c>
      <c r="AK21" t="s">
        <v>451</v>
      </c>
      <c r="AL21" t="s">
        <v>451</v>
      </c>
      <c r="AN21" t="s">
        <v>354</v>
      </c>
      <c r="AP21">
        <v>98.68</v>
      </c>
      <c r="AQ21">
        <v>98.47</v>
      </c>
      <c r="AR21">
        <v>0</v>
      </c>
      <c r="AS21">
        <v>40</v>
      </c>
      <c r="AT21">
        <v>97.02</v>
      </c>
      <c r="AU21">
        <v>80</v>
      </c>
      <c r="AV21">
        <v>97.94</v>
      </c>
      <c r="AW21">
        <v>160</v>
      </c>
      <c r="AX21">
        <v>98.53</v>
      </c>
      <c r="AY21">
        <v>240</v>
      </c>
      <c r="AZ21">
        <v>98.68</v>
      </c>
      <c r="BA21">
        <v>400</v>
      </c>
      <c r="BB21">
        <v>98.67</v>
      </c>
      <c r="BC21">
        <v>600</v>
      </c>
      <c r="BD21">
        <v>98.51</v>
      </c>
      <c r="BE21">
        <v>800</v>
      </c>
      <c r="BF21">
        <v>98.23</v>
      </c>
      <c r="BG21">
        <v>2279</v>
      </c>
      <c r="BH21">
        <v>2562</v>
      </c>
      <c r="BI21">
        <v>956</v>
      </c>
      <c r="BJ21">
        <v>1800</v>
      </c>
      <c r="BK21" t="s">
        <v>279</v>
      </c>
      <c r="BP21" t="s">
        <v>523</v>
      </c>
      <c r="BQ21" t="s">
        <v>691</v>
      </c>
      <c r="BS21" t="s">
        <v>522</v>
      </c>
      <c r="BT21" s="30" t="b">
        <v>0</v>
      </c>
      <c r="BX21">
        <v>570</v>
      </c>
      <c r="BY21">
        <v>98.68</v>
      </c>
      <c r="BZ21">
        <v>98.52</v>
      </c>
      <c r="CA21">
        <v>6</v>
      </c>
      <c r="CB21">
        <v>97.94</v>
      </c>
      <c r="CC21">
        <v>82.3</v>
      </c>
      <c r="CD21">
        <v>98.53</v>
      </c>
      <c r="CE21">
        <v>246</v>
      </c>
      <c r="CF21">
        <v>98.68</v>
      </c>
      <c r="CG21">
        <v>411.5</v>
      </c>
      <c r="CH21">
        <v>98.67</v>
      </c>
      <c r="CI21">
        <v>617.25</v>
      </c>
      <c r="CJ21">
        <v>98.51</v>
      </c>
      <c r="CK21">
        <v>823</v>
      </c>
      <c r="CL21">
        <v>98.23</v>
      </c>
      <c r="CM21">
        <v>880</v>
      </c>
      <c r="CN21">
        <v>98.1</v>
      </c>
      <c r="CO21">
        <v>633</v>
      </c>
      <c r="CP21">
        <v>98.55</v>
      </c>
      <c r="CQ21">
        <v>98.17</v>
      </c>
      <c r="CR21">
        <v>82.3</v>
      </c>
      <c r="CS21">
        <v>97.56</v>
      </c>
      <c r="CT21">
        <v>164.6</v>
      </c>
      <c r="CU21">
        <v>98.31</v>
      </c>
      <c r="CV21">
        <v>246.9</v>
      </c>
      <c r="CW21">
        <v>98.51</v>
      </c>
      <c r="CX21">
        <v>411.5</v>
      </c>
      <c r="CY21">
        <v>98.55</v>
      </c>
      <c r="CZ21">
        <v>617.25</v>
      </c>
      <c r="DA21">
        <v>98.42</v>
      </c>
      <c r="DB21">
        <v>823</v>
      </c>
      <c r="DC21">
        <v>98.11</v>
      </c>
      <c r="DD21">
        <v>880</v>
      </c>
      <c r="DE21">
        <v>98</v>
      </c>
      <c r="DF21">
        <v>820</v>
      </c>
      <c r="DG21">
        <v>98.2</v>
      </c>
      <c r="DH21">
        <v>97.74</v>
      </c>
      <c r="DI21">
        <v>82.3</v>
      </c>
      <c r="DJ21">
        <v>96.48</v>
      </c>
      <c r="DK21">
        <v>164.6</v>
      </c>
      <c r="DL21">
        <v>97.67</v>
      </c>
      <c r="DM21">
        <v>246.9</v>
      </c>
      <c r="DN21">
        <v>98.05</v>
      </c>
      <c r="DO21">
        <v>411.5</v>
      </c>
      <c r="DP21">
        <v>98.2</v>
      </c>
      <c r="DQ21">
        <v>617.25</v>
      </c>
      <c r="DR21">
        <v>98.11</v>
      </c>
      <c r="DS21">
        <v>823</v>
      </c>
      <c r="DT21">
        <v>97.82</v>
      </c>
      <c r="DU21">
        <v>880</v>
      </c>
      <c r="DV21">
        <v>97.7</v>
      </c>
    </row>
    <row r="22" spans="1:134" s="29" customFormat="1">
      <c r="A22" s="29" t="s">
        <v>963</v>
      </c>
      <c r="B22" s="29" t="s">
        <v>956</v>
      </c>
      <c r="C22" s="29" t="s">
        <v>957</v>
      </c>
      <c r="D22" s="29" t="s">
        <v>958</v>
      </c>
      <c r="E22" s="29" t="s">
        <v>26</v>
      </c>
      <c r="F22" s="29">
        <v>2012</v>
      </c>
      <c r="H22" s="29">
        <v>425</v>
      </c>
      <c r="I22" s="29">
        <v>425</v>
      </c>
      <c r="J22" s="29">
        <v>689</v>
      </c>
      <c r="K22" s="29">
        <v>689</v>
      </c>
      <c r="L22" s="29">
        <v>440</v>
      </c>
      <c r="M22" s="29" t="s">
        <v>355</v>
      </c>
      <c r="N22" s="29" t="s">
        <v>357</v>
      </c>
      <c r="O22" s="29">
        <v>769</v>
      </c>
      <c r="P22" s="29">
        <v>750</v>
      </c>
      <c r="Q22" s="29" t="s">
        <v>354</v>
      </c>
      <c r="T22" s="29">
        <v>230</v>
      </c>
      <c r="U22" s="29">
        <v>600</v>
      </c>
      <c r="V22" s="29">
        <v>660</v>
      </c>
      <c r="AA22" s="29" t="s">
        <v>350</v>
      </c>
      <c r="AB22" s="29" t="s">
        <v>351</v>
      </c>
      <c r="AC22" s="29" t="s">
        <v>351</v>
      </c>
      <c r="AD22" s="29">
        <v>2</v>
      </c>
      <c r="AE22" s="29">
        <v>2</v>
      </c>
      <c r="AF22" s="29" t="s">
        <v>352</v>
      </c>
      <c r="AO22" s="29" t="s">
        <v>354</v>
      </c>
      <c r="AP22" s="29">
        <v>98</v>
      </c>
      <c r="AQ22" s="29">
        <v>97.73</v>
      </c>
      <c r="AR22" s="29">
        <v>3</v>
      </c>
      <c r="AS22" s="29">
        <v>26.068999999999999</v>
      </c>
      <c r="AT22" s="29">
        <v>95.9</v>
      </c>
      <c r="AU22" s="29">
        <v>51.545999999999999</v>
      </c>
      <c r="AV22" s="29">
        <v>97</v>
      </c>
      <c r="AW22" s="29">
        <v>102.354</v>
      </c>
      <c r="AX22" s="29">
        <v>97.7</v>
      </c>
      <c r="AY22" s="29">
        <v>127.681</v>
      </c>
      <c r="AZ22" s="29">
        <v>97.9</v>
      </c>
      <c r="BA22" s="29">
        <v>153.21799999999999</v>
      </c>
      <c r="BB22" s="29">
        <v>97.9</v>
      </c>
      <c r="BC22" s="29">
        <v>255.102</v>
      </c>
      <c r="BD22" s="29">
        <v>98</v>
      </c>
      <c r="BE22" s="29">
        <v>512.82100000000003</v>
      </c>
      <c r="BF22" s="29">
        <v>97.5</v>
      </c>
      <c r="BG22" s="29">
        <v>1900</v>
      </c>
      <c r="BH22" s="29">
        <v>1200</v>
      </c>
      <c r="BI22" s="29">
        <v>1000</v>
      </c>
      <c r="BJ22" s="29">
        <v>1350</v>
      </c>
      <c r="BN22" s="29">
        <v>100</v>
      </c>
      <c r="BO22" s="29" t="s">
        <v>959</v>
      </c>
      <c r="BP22" s="29" t="s">
        <v>960</v>
      </c>
      <c r="BQ22" s="29" t="s">
        <v>961</v>
      </c>
      <c r="BR22" s="29" t="s">
        <v>962</v>
      </c>
      <c r="BS22" s="29" t="s">
        <v>956</v>
      </c>
      <c r="BT22" s="30" t="b">
        <v>0</v>
      </c>
    </row>
    <row r="23" spans="1:134" s="29" customFormat="1">
      <c r="A23" s="29" t="s">
        <v>963</v>
      </c>
      <c r="B23" s="29" t="s">
        <v>964</v>
      </c>
      <c r="C23" s="29" t="s">
        <v>966</v>
      </c>
      <c r="D23" s="29" t="s">
        <v>965</v>
      </c>
      <c r="E23" s="29" t="s">
        <v>453</v>
      </c>
      <c r="F23" s="29">
        <v>2010</v>
      </c>
      <c r="H23" s="29">
        <v>480</v>
      </c>
      <c r="I23" s="29">
        <v>600</v>
      </c>
      <c r="J23" s="29">
        <v>962</v>
      </c>
      <c r="K23" s="29">
        <v>1154</v>
      </c>
      <c r="L23" s="29">
        <v>500</v>
      </c>
      <c r="M23" s="29" t="s">
        <v>355</v>
      </c>
      <c r="N23" s="29" t="s">
        <v>514</v>
      </c>
      <c r="O23" s="29">
        <v>510</v>
      </c>
      <c r="P23" s="29">
        <v>614</v>
      </c>
      <c r="T23" s="29">
        <v>450</v>
      </c>
      <c r="U23" s="29">
        <v>950</v>
      </c>
      <c r="V23" s="29">
        <v>1000</v>
      </c>
      <c r="AA23" s="29" t="s">
        <v>350</v>
      </c>
      <c r="AB23" s="29" t="s">
        <v>351</v>
      </c>
      <c r="AC23" s="29" t="s">
        <v>351</v>
      </c>
      <c r="AD23" s="29">
        <v>2</v>
      </c>
      <c r="AE23" s="29">
        <v>1</v>
      </c>
      <c r="AF23" s="29" t="s">
        <v>352</v>
      </c>
      <c r="AK23" s="29" t="s">
        <v>451</v>
      </c>
      <c r="AL23" s="29" t="s">
        <v>451</v>
      </c>
      <c r="AN23" s="29" t="s">
        <v>354</v>
      </c>
      <c r="AS23" s="29">
        <v>25</v>
      </c>
      <c r="AT23" s="29">
        <v>93.5</v>
      </c>
      <c r="AU23" s="29">
        <v>50</v>
      </c>
      <c r="AV23" s="29">
        <v>96.2</v>
      </c>
      <c r="AW23" s="29">
        <v>100</v>
      </c>
      <c r="AX23" s="29">
        <v>97.5</v>
      </c>
      <c r="AY23" s="29">
        <v>150</v>
      </c>
      <c r="AZ23" s="29">
        <v>98</v>
      </c>
      <c r="BA23" s="29">
        <v>250</v>
      </c>
      <c r="BB23" s="29">
        <v>98.1</v>
      </c>
      <c r="BC23" s="29">
        <v>375</v>
      </c>
      <c r="BD23" s="29">
        <v>97.8</v>
      </c>
      <c r="BE23" s="29">
        <v>500</v>
      </c>
      <c r="BF23" s="29">
        <v>97.6</v>
      </c>
      <c r="BG23" s="29">
        <v>1900</v>
      </c>
      <c r="BH23" s="29">
        <v>1900</v>
      </c>
      <c r="BI23" s="29">
        <v>700</v>
      </c>
      <c r="BJ23" s="29">
        <v>1300</v>
      </c>
      <c r="BT23" s="30" t="b">
        <v>0</v>
      </c>
      <c r="BX23" s="29">
        <v>450</v>
      </c>
      <c r="BY23" s="29">
        <v>98.4</v>
      </c>
      <c r="BZ23" s="29">
        <v>98.02</v>
      </c>
      <c r="CA23" s="29">
        <v>25</v>
      </c>
      <c r="CB23" s="29">
        <v>94.4</v>
      </c>
      <c r="CC23" s="29">
        <v>50</v>
      </c>
      <c r="CD23" s="29">
        <v>96.8</v>
      </c>
      <c r="CE23" s="29">
        <v>100</v>
      </c>
      <c r="CF23" s="29">
        <v>98</v>
      </c>
      <c r="CG23" s="29">
        <v>150</v>
      </c>
      <c r="CH23" s="29">
        <v>98.3</v>
      </c>
      <c r="CI23" s="29">
        <v>250</v>
      </c>
      <c r="CJ23" s="29">
        <v>98.4</v>
      </c>
      <c r="CK23" s="29">
        <v>375</v>
      </c>
      <c r="CL23" s="29">
        <v>98.1</v>
      </c>
      <c r="CM23" s="29">
        <v>500</v>
      </c>
      <c r="CN23" s="29">
        <v>97.9</v>
      </c>
      <c r="CO23" s="29">
        <v>550</v>
      </c>
      <c r="CP23" s="29">
        <v>98.1</v>
      </c>
      <c r="CQ23" s="29">
        <v>97.66</v>
      </c>
      <c r="CR23" s="29">
        <v>25</v>
      </c>
      <c r="CS23" s="29">
        <v>93.5</v>
      </c>
      <c r="CT23" s="29">
        <v>50</v>
      </c>
      <c r="CU23" s="29">
        <v>96.2</v>
      </c>
      <c r="CV23" s="29">
        <v>100</v>
      </c>
      <c r="CW23" s="29">
        <v>97.5</v>
      </c>
      <c r="CX23" s="29">
        <v>150</v>
      </c>
      <c r="CY23" s="29">
        <v>98</v>
      </c>
      <c r="CZ23" s="29">
        <v>250</v>
      </c>
      <c r="DA23" s="29">
        <v>98.1</v>
      </c>
      <c r="DB23" s="29">
        <v>375</v>
      </c>
      <c r="DC23" s="29">
        <v>97.8</v>
      </c>
      <c r="DD23" s="29">
        <v>500</v>
      </c>
      <c r="DE23" s="29">
        <v>97.6</v>
      </c>
      <c r="DF23" s="29">
        <v>650</v>
      </c>
      <c r="DG23" s="29">
        <v>97.8</v>
      </c>
      <c r="DH23" s="29">
        <v>97.34</v>
      </c>
      <c r="DI23" s="29">
        <v>25</v>
      </c>
      <c r="DJ23" s="29">
        <v>92.6</v>
      </c>
      <c r="DK23" s="29">
        <v>50</v>
      </c>
      <c r="DL23" s="29">
        <v>95.6</v>
      </c>
      <c r="DM23" s="29">
        <v>100</v>
      </c>
      <c r="DN23" s="29">
        <v>97.2</v>
      </c>
      <c r="DO23" s="29">
        <v>150</v>
      </c>
      <c r="DP23" s="29">
        <v>97.7</v>
      </c>
      <c r="DQ23" s="29">
        <v>250</v>
      </c>
      <c r="DR23" s="29">
        <v>97.8</v>
      </c>
      <c r="DS23" s="29">
        <v>375</v>
      </c>
      <c r="DT23" s="29">
        <v>97.6</v>
      </c>
      <c r="DU23" s="29">
        <v>500</v>
      </c>
      <c r="DV23" s="29">
        <v>97.3</v>
      </c>
    </row>
    <row r="24" spans="1:134" s="29" customFormat="1">
      <c r="A24" s="29" t="s">
        <v>963</v>
      </c>
      <c r="B24" s="29" t="s">
        <v>964</v>
      </c>
      <c r="C24" s="29" t="s">
        <v>967</v>
      </c>
      <c r="D24" s="29" t="s">
        <v>965</v>
      </c>
      <c r="E24" s="29" t="s">
        <v>453</v>
      </c>
      <c r="F24" s="29">
        <v>2010</v>
      </c>
      <c r="H24" s="29">
        <v>470.4</v>
      </c>
      <c r="I24" s="29">
        <v>600</v>
      </c>
      <c r="J24" s="29">
        <v>962</v>
      </c>
      <c r="K24" s="29">
        <v>1154</v>
      </c>
      <c r="L24" s="29">
        <v>500</v>
      </c>
      <c r="M24" s="29" t="s">
        <v>355</v>
      </c>
      <c r="N24" s="29" t="s">
        <v>514</v>
      </c>
      <c r="O24" s="29">
        <v>510</v>
      </c>
      <c r="P24" s="29">
        <v>614</v>
      </c>
      <c r="T24" s="29">
        <v>450</v>
      </c>
      <c r="U24" s="29">
        <v>950</v>
      </c>
      <c r="V24" s="29">
        <v>1000</v>
      </c>
      <c r="AA24" s="29" t="s">
        <v>350</v>
      </c>
      <c r="AB24" s="29" t="s">
        <v>351</v>
      </c>
      <c r="AC24" s="29" t="s">
        <v>351</v>
      </c>
      <c r="AD24" s="29">
        <v>2</v>
      </c>
      <c r="AE24" s="29">
        <v>1</v>
      </c>
      <c r="AF24" s="29" t="s">
        <v>352</v>
      </c>
      <c r="AK24" s="29" t="s">
        <v>451</v>
      </c>
      <c r="AL24" s="29" t="s">
        <v>451</v>
      </c>
      <c r="AN24" s="29" t="s">
        <v>354</v>
      </c>
      <c r="AS24" s="29">
        <v>25</v>
      </c>
      <c r="AT24" s="29">
        <v>93.5</v>
      </c>
      <c r="AU24" s="29">
        <v>50</v>
      </c>
      <c r="AV24" s="29">
        <v>96.2</v>
      </c>
      <c r="AW24" s="29">
        <v>100</v>
      </c>
      <c r="AX24" s="29">
        <v>97.5</v>
      </c>
      <c r="AY24" s="29">
        <v>150</v>
      </c>
      <c r="AZ24" s="29">
        <v>98</v>
      </c>
      <c r="BA24" s="29">
        <v>250</v>
      </c>
      <c r="BB24" s="29">
        <v>98.1</v>
      </c>
      <c r="BC24" s="29">
        <v>375</v>
      </c>
      <c r="BD24" s="29">
        <v>97.8</v>
      </c>
      <c r="BE24" s="29">
        <v>500</v>
      </c>
      <c r="BF24" s="29">
        <v>97.6</v>
      </c>
      <c r="BG24" s="29">
        <v>1900</v>
      </c>
      <c r="BH24" s="29">
        <v>1900</v>
      </c>
      <c r="BI24" s="29">
        <v>700</v>
      </c>
      <c r="BJ24" s="29">
        <v>1300</v>
      </c>
      <c r="BT24" s="30" t="b">
        <v>0</v>
      </c>
      <c r="BX24" s="29">
        <v>450</v>
      </c>
      <c r="BY24" s="29">
        <v>98.4</v>
      </c>
      <c r="BZ24" s="29">
        <v>98.02</v>
      </c>
      <c r="CA24" s="29">
        <v>25</v>
      </c>
      <c r="CB24" s="29">
        <v>94.4</v>
      </c>
      <c r="CC24" s="29">
        <v>50</v>
      </c>
      <c r="CD24" s="29">
        <v>96.8</v>
      </c>
      <c r="CE24" s="29">
        <v>100</v>
      </c>
      <c r="CF24" s="29">
        <v>98</v>
      </c>
      <c r="CG24" s="29">
        <v>150</v>
      </c>
      <c r="CH24" s="29">
        <v>98.3</v>
      </c>
      <c r="CI24" s="29">
        <v>250</v>
      </c>
      <c r="CJ24" s="29">
        <v>98.4</v>
      </c>
      <c r="CK24" s="29">
        <v>375</v>
      </c>
      <c r="CL24" s="29">
        <v>98.1</v>
      </c>
      <c r="CM24" s="29">
        <v>500</v>
      </c>
      <c r="CN24" s="29">
        <v>97.9</v>
      </c>
      <c r="CO24" s="29">
        <v>550</v>
      </c>
      <c r="CP24" s="29">
        <v>98.1</v>
      </c>
      <c r="CQ24" s="29">
        <v>97.66</v>
      </c>
      <c r="CR24" s="29">
        <v>25</v>
      </c>
      <c r="CS24" s="29">
        <v>93.5</v>
      </c>
      <c r="CT24" s="29">
        <v>50</v>
      </c>
      <c r="CU24" s="29">
        <v>96.2</v>
      </c>
      <c r="CV24" s="29">
        <v>100</v>
      </c>
      <c r="CW24" s="29">
        <v>97.5</v>
      </c>
      <c r="CX24" s="29">
        <v>150</v>
      </c>
      <c r="CY24" s="29">
        <v>98</v>
      </c>
      <c r="CZ24" s="29">
        <v>250</v>
      </c>
      <c r="DA24" s="29">
        <v>98.1</v>
      </c>
      <c r="DB24" s="29">
        <v>375</v>
      </c>
      <c r="DC24" s="29">
        <v>97.8</v>
      </c>
      <c r="DD24" s="29">
        <v>500</v>
      </c>
      <c r="DE24" s="29">
        <v>97.6</v>
      </c>
      <c r="DF24" s="29">
        <v>650</v>
      </c>
      <c r="DG24" s="29">
        <v>97.8</v>
      </c>
      <c r="DH24" s="29">
        <v>97.34</v>
      </c>
      <c r="DI24" s="29">
        <v>25</v>
      </c>
      <c r="DJ24" s="29">
        <v>92.6</v>
      </c>
      <c r="DK24" s="29">
        <v>50</v>
      </c>
      <c r="DL24" s="29">
        <v>95.6</v>
      </c>
      <c r="DM24" s="29">
        <v>100</v>
      </c>
      <c r="DN24" s="29">
        <v>97.2</v>
      </c>
      <c r="DO24" s="29">
        <v>150</v>
      </c>
      <c r="DP24" s="29">
        <v>97.7</v>
      </c>
      <c r="DQ24" s="29">
        <v>250</v>
      </c>
      <c r="DR24" s="29">
        <v>97.8</v>
      </c>
      <c r="DS24" s="29">
        <v>375</v>
      </c>
      <c r="DT24" s="29">
        <v>97.6</v>
      </c>
      <c r="DU24" s="29">
        <v>500</v>
      </c>
      <c r="DV24" s="29">
        <v>97.3</v>
      </c>
    </row>
    <row r="25" spans="1:134">
      <c r="A25" s="172" t="s">
        <v>977</v>
      </c>
      <c r="B25" s="172" t="s">
        <v>521</v>
      </c>
      <c r="C25" s="172" t="s">
        <v>687</v>
      </c>
      <c r="D25" s="172" t="s">
        <v>1016</v>
      </c>
      <c r="F25" s="184"/>
      <c r="H25" s="172">
        <v>769</v>
      </c>
      <c r="I25" s="172">
        <v>880</v>
      </c>
      <c r="J25" s="172">
        <v>1283</v>
      </c>
      <c r="K25" s="172">
        <v>1411</v>
      </c>
      <c r="L25" s="172">
        <v>360</v>
      </c>
      <c r="M25" s="172" t="s">
        <v>355</v>
      </c>
      <c r="N25" s="172" t="s">
        <v>514</v>
      </c>
      <c r="R25" s="172">
        <v>5000</v>
      </c>
      <c r="T25" s="172">
        <v>570</v>
      </c>
      <c r="U25" s="172">
        <v>820</v>
      </c>
      <c r="V25" s="172">
        <v>1000</v>
      </c>
      <c r="W25" s="172">
        <v>570</v>
      </c>
      <c r="AA25" s="172" t="s">
        <v>350</v>
      </c>
      <c r="AO25" s="172" t="s">
        <v>354</v>
      </c>
      <c r="AP25" s="172">
        <v>98.68</v>
      </c>
      <c r="AQ25" s="172">
        <v>98.46</v>
      </c>
      <c r="AS25" s="172">
        <v>40</v>
      </c>
      <c r="AT25" s="172">
        <v>96.82</v>
      </c>
      <c r="AU25" s="172">
        <v>80</v>
      </c>
      <c r="AV25" s="172">
        <v>97.94</v>
      </c>
      <c r="AW25" s="172">
        <v>160</v>
      </c>
      <c r="AX25" s="172">
        <v>98.53</v>
      </c>
      <c r="AY25" s="172">
        <v>240</v>
      </c>
      <c r="AZ25" s="172">
        <v>98.68</v>
      </c>
      <c r="BA25" s="172">
        <v>400</v>
      </c>
      <c r="BB25" s="172">
        <v>98.67</v>
      </c>
      <c r="BC25" s="172">
        <v>600</v>
      </c>
      <c r="BD25" s="172">
        <v>98.51</v>
      </c>
      <c r="BE25" s="172">
        <v>800</v>
      </c>
      <c r="BF25" s="172">
        <v>98.23</v>
      </c>
      <c r="BT25" s="172" t="b">
        <v>0</v>
      </c>
    </row>
    <row r="26" spans="1:134">
      <c r="A26" s="172" t="s">
        <v>977</v>
      </c>
      <c r="B26" s="172" t="s">
        <v>521</v>
      </c>
      <c r="C26" s="172" t="s">
        <v>692</v>
      </c>
      <c r="D26" s="172" t="s">
        <v>1016</v>
      </c>
      <c r="F26" s="184"/>
      <c r="H26" s="172">
        <v>770</v>
      </c>
      <c r="I26" s="172">
        <v>770</v>
      </c>
      <c r="J26" s="172">
        <v>1283</v>
      </c>
      <c r="K26" s="172">
        <v>1411</v>
      </c>
      <c r="L26" s="172">
        <v>360</v>
      </c>
      <c r="M26" s="172" t="s">
        <v>355</v>
      </c>
      <c r="N26" s="172" t="s">
        <v>357</v>
      </c>
      <c r="R26" s="172">
        <v>5000</v>
      </c>
      <c r="T26" s="172">
        <v>570</v>
      </c>
      <c r="U26" s="172">
        <v>820</v>
      </c>
      <c r="V26" s="172">
        <v>1000</v>
      </c>
      <c r="W26" s="172">
        <v>570</v>
      </c>
      <c r="AA26" s="172" t="s">
        <v>350</v>
      </c>
      <c r="AN26" s="172" t="s">
        <v>354</v>
      </c>
      <c r="BT26" s="172" t="s">
        <v>1017</v>
      </c>
      <c r="BX26" s="172">
        <v>570</v>
      </c>
      <c r="BY26" s="172">
        <v>98.68</v>
      </c>
      <c r="BZ26" s="172">
        <v>98.52</v>
      </c>
      <c r="CA26" s="172">
        <v>6</v>
      </c>
      <c r="CB26" s="172">
        <v>97.94</v>
      </c>
      <c r="CC26" s="172">
        <v>82.3</v>
      </c>
      <c r="CD26" s="172">
        <v>98.53</v>
      </c>
      <c r="CE26" s="172">
        <v>246</v>
      </c>
      <c r="CF26" s="172">
        <v>98.68</v>
      </c>
      <c r="CG26" s="172">
        <v>411.5</v>
      </c>
      <c r="CH26" s="172">
        <v>98.67</v>
      </c>
      <c r="CI26" s="172">
        <v>617.25</v>
      </c>
      <c r="CJ26" s="172">
        <v>98.51</v>
      </c>
      <c r="CK26" s="172">
        <v>823</v>
      </c>
      <c r="CL26" s="172">
        <v>98.23</v>
      </c>
      <c r="CM26" s="172">
        <v>880</v>
      </c>
      <c r="CN26" s="172">
        <v>98.1</v>
      </c>
      <c r="CO26" s="172">
        <v>633</v>
      </c>
      <c r="CP26" s="172">
        <v>98.55</v>
      </c>
      <c r="CQ26" s="172">
        <v>98.17</v>
      </c>
      <c r="CR26" s="172">
        <v>82.3</v>
      </c>
      <c r="CS26" s="172">
        <v>97.56</v>
      </c>
      <c r="CT26" s="172">
        <v>164.6</v>
      </c>
      <c r="CU26" s="172">
        <v>98.31</v>
      </c>
      <c r="CV26" s="172">
        <v>246.9</v>
      </c>
      <c r="CW26" s="172">
        <v>98.51</v>
      </c>
      <c r="CX26" s="172">
        <v>411.5</v>
      </c>
      <c r="CY26" s="172">
        <v>98.55</v>
      </c>
      <c r="CZ26" s="172">
        <v>617.25</v>
      </c>
      <c r="DA26" s="172">
        <v>98.42</v>
      </c>
      <c r="DB26" s="172">
        <v>823</v>
      </c>
      <c r="DC26" s="172">
        <v>98.11</v>
      </c>
      <c r="DD26" s="172">
        <v>880</v>
      </c>
      <c r="DE26" s="172">
        <v>98</v>
      </c>
      <c r="DF26" s="172">
        <v>820</v>
      </c>
      <c r="DG26" s="172">
        <v>98.2</v>
      </c>
      <c r="DH26" s="172">
        <v>97.74</v>
      </c>
      <c r="DI26" s="172">
        <v>82.3</v>
      </c>
      <c r="DJ26" s="172">
        <v>96.48</v>
      </c>
      <c r="DK26" s="172">
        <v>164.6</v>
      </c>
      <c r="DL26" s="172">
        <v>97.67</v>
      </c>
      <c r="DM26" s="172">
        <v>246.9</v>
      </c>
      <c r="DN26" s="172">
        <v>98.05</v>
      </c>
      <c r="DO26" s="172">
        <v>411.5</v>
      </c>
      <c r="DP26" s="172">
        <v>98.2</v>
      </c>
      <c r="DQ26" s="172">
        <v>617.25</v>
      </c>
      <c r="DR26" s="172">
        <v>98.11</v>
      </c>
      <c r="DS26" s="172">
        <v>823</v>
      </c>
      <c r="DT26" s="172">
        <v>97.82</v>
      </c>
      <c r="DU26" s="172">
        <v>880</v>
      </c>
      <c r="DV26" s="172">
        <v>97.7</v>
      </c>
    </row>
    <row r="27" spans="1:134">
      <c r="A27" s="172" t="s">
        <v>977</v>
      </c>
      <c r="B27" s="172" t="s">
        <v>521</v>
      </c>
      <c r="C27" s="172" t="s">
        <v>689</v>
      </c>
      <c r="D27" s="172" t="s">
        <v>1016</v>
      </c>
      <c r="F27" s="184"/>
      <c r="H27" s="172">
        <v>769</v>
      </c>
      <c r="I27" s="172">
        <v>769</v>
      </c>
      <c r="J27" s="172">
        <v>1283</v>
      </c>
      <c r="K27" s="172">
        <v>1411</v>
      </c>
      <c r="L27" s="172">
        <v>360</v>
      </c>
      <c r="M27" s="172" t="s">
        <v>355</v>
      </c>
      <c r="N27" s="172" t="s">
        <v>357</v>
      </c>
      <c r="R27" s="172">
        <v>5000</v>
      </c>
      <c r="T27" s="172">
        <v>570</v>
      </c>
      <c r="U27" s="172">
        <v>820</v>
      </c>
      <c r="V27" s="172">
        <v>1000</v>
      </c>
      <c r="W27" s="172">
        <v>570</v>
      </c>
      <c r="AA27" s="172" t="s">
        <v>350</v>
      </c>
      <c r="AN27" s="172" t="s">
        <v>354</v>
      </c>
      <c r="BT27" s="172" t="s">
        <v>1017</v>
      </c>
      <c r="BX27" s="172">
        <v>570</v>
      </c>
      <c r="BY27" s="172">
        <v>98.68</v>
      </c>
      <c r="BZ27" s="172">
        <v>98.52</v>
      </c>
      <c r="CA27" s="172">
        <v>6</v>
      </c>
      <c r="CB27" s="172">
        <v>97.94</v>
      </c>
      <c r="CC27" s="172">
        <v>82.3</v>
      </c>
      <c r="CD27" s="172">
        <v>98.53</v>
      </c>
      <c r="CE27" s="172">
        <v>246</v>
      </c>
      <c r="CF27" s="172">
        <v>98.68</v>
      </c>
      <c r="CG27" s="172">
        <v>411.5</v>
      </c>
      <c r="CH27" s="172">
        <v>98.67</v>
      </c>
      <c r="CI27" s="172">
        <v>617.25</v>
      </c>
      <c r="CJ27" s="172">
        <v>98.51</v>
      </c>
      <c r="CK27" s="172">
        <v>823</v>
      </c>
      <c r="CL27" s="172">
        <v>98.23</v>
      </c>
      <c r="CM27" s="172">
        <v>880</v>
      </c>
      <c r="CN27" s="172">
        <v>98.1</v>
      </c>
      <c r="CO27" s="172">
        <v>633</v>
      </c>
      <c r="CP27" s="172">
        <v>98.55</v>
      </c>
      <c r="CQ27" s="172">
        <v>98.17</v>
      </c>
      <c r="CR27" s="172">
        <v>82.3</v>
      </c>
      <c r="CS27" s="172">
        <v>97.56</v>
      </c>
      <c r="CT27" s="172">
        <v>164.6</v>
      </c>
      <c r="CU27" s="172">
        <v>98.31</v>
      </c>
      <c r="CV27" s="172">
        <v>246.9</v>
      </c>
      <c r="CW27" s="172">
        <v>98.51</v>
      </c>
      <c r="CX27" s="172">
        <v>411.5</v>
      </c>
      <c r="CY27" s="172">
        <v>98.55</v>
      </c>
      <c r="CZ27" s="172">
        <v>617.25</v>
      </c>
      <c r="DA27" s="172">
        <v>98.42</v>
      </c>
      <c r="DB27" s="172">
        <v>823</v>
      </c>
      <c r="DC27" s="172">
        <v>98.11</v>
      </c>
      <c r="DD27" s="172">
        <v>880</v>
      </c>
      <c r="DE27" s="172">
        <v>98</v>
      </c>
      <c r="DF27" s="172">
        <v>820</v>
      </c>
      <c r="DG27" s="172">
        <v>98.2</v>
      </c>
      <c r="DH27" s="172">
        <v>97.74</v>
      </c>
      <c r="DI27" s="172">
        <v>82.3</v>
      </c>
      <c r="DJ27" s="172">
        <v>96.48</v>
      </c>
      <c r="DK27" s="172">
        <v>164.6</v>
      </c>
      <c r="DL27" s="172">
        <v>97.67</v>
      </c>
      <c r="DM27" s="172">
        <v>246.9</v>
      </c>
      <c r="DN27" s="172">
        <v>98.05</v>
      </c>
      <c r="DO27" s="172">
        <v>411.5</v>
      </c>
      <c r="DP27" s="172">
        <v>98.2</v>
      </c>
      <c r="DQ27" s="172">
        <v>617.25</v>
      </c>
      <c r="DR27" s="172">
        <v>98.11</v>
      </c>
      <c r="DS27" s="172">
        <v>823</v>
      </c>
      <c r="DT27" s="172">
        <v>97.82</v>
      </c>
      <c r="DU27" s="172">
        <v>880</v>
      </c>
      <c r="DV27" s="172">
        <v>97.7</v>
      </c>
    </row>
    <row r="28" spans="1:134" ht="15" customHeight="1">
      <c r="A28" s="172" t="s">
        <v>977</v>
      </c>
      <c r="B28" s="172" t="s">
        <v>521</v>
      </c>
      <c r="C28" s="172" t="s">
        <v>1019</v>
      </c>
      <c r="D28" s="172" t="s">
        <v>1016</v>
      </c>
      <c r="F28" s="184"/>
      <c r="H28" s="172">
        <v>772</v>
      </c>
      <c r="I28" s="172">
        <v>772</v>
      </c>
      <c r="J28" s="172">
        <v>1283</v>
      </c>
      <c r="K28" s="172">
        <v>1411</v>
      </c>
      <c r="L28" s="172">
        <v>360</v>
      </c>
      <c r="M28" s="172" t="s">
        <v>355</v>
      </c>
      <c r="N28" s="172" t="s">
        <v>514</v>
      </c>
      <c r="R28" s="172">
        <v>5000</v>
      </c>
      <c r="T28" s="172">
        <v>568</v>
      </c>
      <c r="U28" s="172">
        <v>850</v>
      </c>
      <c r="V28" s="172">
        <v>1000</v>
      </c>
      <c r="W28" s="172">
        <v>570</v>
      </c>
      <c r="AA28" s="172" t="s">
        <v>350</v>
      </c>
      <c r="AN28" s="172" t="s">
        <v>354</v>
      </c>
      <c r="BT28" s="172" t="b">
        <v>0</v>
      </c>
      <c r="BX28" s="172">
        <v>570</v>
      </c>
      <c r="BY28" s="172">
        <v>98.68</v>
      </c>
      <c r="BZ28" s="172">
        <v>98.52</v>
      </c>
      <c r="CA28" s="172">
        <v>84.03</v>
      </c>
      <c r="CB28" s="172">
        <v>97.94</v>
      </c>
      <c r="CC28" s="172">
        <v>167.06</v>
      </c>
      <c r="CD28" s="172">
        <v>98.53</v>
      </c>
      <c r="CE28" s="172">
        <v>250.2</v>
      </c>
      <c r="CF28" s="172">
        <v>98.68</v>
      </c>
      <c r="CG28" s="172">
        <v>417.05</v>
      </c>
      <c r="CH28" s="172">
        <v>98.67</v>
      </c>
      <c r="CI28" s="172">
        <v>626.59</v>
      </c>
      <c r="CJ28" s="172">
        <v>98.51</v>
      </c>
      <c r="CK28" s="172">
        <v>837.83</v>
      </c>
      <c r="CL28" s="172">
        <v>98.23</v>
      </c>
      <c r="CM28" s="172">
        <v>895.86</v>
      </c>
      <c r="CN28" s="172">
        <v>98.23</v>
      </c>
      <c r="CO28" s="172">
        <v>633</v>
      </c>
      <c r="CP28" s="172">
        <v>98.55</v>
      </c>
      <c r="CQ28" s="172">
        <v>98.39</v>
      </c>
      <c r="CR28" s="172">
        <v>84.36</v>
      </c>
      <c r="CS28" s="172">
        <v>97.56</v>
      </c>
      <c r="CT28" s="172">
        <v>167.43</v>
      </c>
      <c r="CU28" s="172">
        <v>98.31</v>
      </c>
      <c r="CV28" s="172">
        <v>250.63</v>
      </c>
      <c r="CW28" s="172">
        <v>98.51</v>
      </c>
      <c r="CX28" s="172">
        <v>417.55</v>
      </c>
      <c r="CY28" s="172">
        <v>98.55</v>
      </c>
      <c r="CZ28" s="172">
        <v>627.16</v>
      </c>
      <c r="DA28" s="172">
        <v>98.42</v>
      </c>
      <c r="DB28" s="172">
        <v>838.85</v>
      </c>
      <c r="DC28" s="172">
        <v>98.11</v>
      </c>
      <c r="DD28" s="172">
        <v>896.95</v>
      </c>
      <c r="DE28" s="172">
        <v>98.11</v>
      </c>
      <c r="DF28" s="172">
        <v>820</v>
      </c>
      <c r="DG28" s="172">
        <v>98.2</v>
      </c>
      <c r="DH28" s="172">
        <v>98</v>
      </c>
      <c r="DI28" s="172">
        <v>85.3</v>
      </c>
      <c r="DJ28" s="172">
        <v>96.48</v>
      </c>
      <c r="DK28" s="172">
        <v>168.53</v>
      </c>
      <c r="DL28" s="172">
        <v>97.67</v>
      </c>
      <c r="DM28" s="172">
        <v>251.81</v>
      </c>
      <c r="DN28" s="172">
        <v>98.05</v>
      </c>
      <c r="DO28" s="172">
        <v>419.04</v>
      </c>
      <c r="DP28" s="172">
        <v>98.2</v>
      </c>
      <c r="DQ28" s="172">
        <v>629.14</v>
      </c>
      <c r="DR28" s="172">
        <v>98.11</v>
      </c>
      <c r="DS28" s="172">
        <v>841.34</v>
      </c>
      <c r="DT28" s="172">
        <v>97.82</v>
      </c>
      <c r="DU28" s="172">
        <v>899.61</v>
      </c>
      <c r="DV28" s="172">
        <v>97.82</v>
      </c>
    </row>
    <row r="29" spans="1:134" ht="15" customHeight="1">
      <c r="A29" s="172" t="s">
        <v>977</v>
      </c>
      <c r="B29" s="172" t="s">
        <v>521</v>
      </c>
      <c r="C29" s="172" t="s">
        <v>1020</v>
      </c>
      <c r="D29" s="172" t="s">
        <v>1016</v>
      </c>
      <c r="F29" s="184"/>
      <c r="H29" s="172">
        <v>769</v>
      </c>
      <c r="I29" s="172">
        <v>769</v>
      </c>
      <c r="J29" s="172">
        <v>1283</v>
      </c>
      <c r="K29" s="172">
        <v>1411</v>
      </c>
      <c r="L29" s="172">
        <v>360</v>
      </c>
      <c r="M29" s="172" t="s">
        <v>355</v>
      </c>
      <c r="N29" s="172" t="s">
        <v>514</v>
      </c>
      <c r="R29" s="172">
        <v>5000</v>
      </c>
      <c r="T29" s="172">
        <v>568</v>
      </c>
      <c r="U29" s="172">
        <v>850</v>
      </c>
      <c r="V29" s="172">
        <v>1000</v>
      </c>
      <c r="W29" s="172">
        <v>570</v>
      </c>
      <c r="AA29" s="172" t="s">
        <v>350</v>
      </c>
      <c r="AN29" s="172" t="s">
        <v>354</v>
      </c>
      <c r="BT29" s="172" t="b">
        <v>0</v>
      </c>
      <c r="BX29" s="172">
        <v>570</v>
      </c>
      <c r="BY29" s="172">
        <v>98.68</v>
      </c>
      <c r="BZ29" s="172">
        <v>98.52</v>
      </c>
      <c r="CA29" s="172">
        <v>84.03</v>
      </c>
      <c r="CB29" s="172">
        <v>97.94</v>
      </c>
      <c r="CC29" s="172">
        <v>167.06</v>
      </c>
      <c r="CD29" s="172">
        <v>98.53</v>
      </c>
      <c r="CE29" s="172">
        <v>250.2</v>
      </c>
      <c r="CF29" s="172">
        <v>98.68</v>
      </c>
      <c r="CG29" s="172">
        <v>417.05</v>
      </c>
      <c r="CH29" s="172">
        <v>98.67</v>
      </c>
      <c r="CI29" s="172">
        <v>626.59</v>
      </c>
      <c r="CJ29" s="172">
        <v>98.51</v>
      </c>
      <c r="CK29" s="172">
        <v>837.83</v>
      </c>
      <c r="CL29" s="172">
        <v>98.23</v>
      </c>
      <c r="CM29" s="172">
        <v>895.86</v>
      </c>
      <c r="CN29" s="172">
        <v>98.23</v>
      </c>
      <c r="CO29" s="172">
        <v>633</v>
      </c>
      <c r="CP29" s="172">
        <v>98.55</v>
      </c>
      <c r="CQ29" s="172">
        <v>98.39</v>
      </c>
      <c r="CR29" s="172">
        <v>84.36</v>
      </c>
      <c r="CS29" s="172">
        <v>97.56</v>
      </c>
      <c r="CT29" s="172">
        <v>167.43</v>
      </c>
      <c r="CU29" s="172">
        <v>98.31</v>
      </c>
      <c r="CV29" s="172">
        <v>250.63</v>
      </c>
      <c r="CW29" s="172">
        <v>98.51</v>
      </c>
      <c r="CX29" s="172">
        <v>417.55</v>
      </c>
      <c r="CY29" s="172">
        <v>98.55</v>
      </c>
      <c r="CZ29" s="172">
        <v>627.16</v>
      </c>
      <c r="DA29" s="172">
        <v>98.42</v>
      </c>
      <c r="DB29" s="172">
        <v>838.85</v>
      </c>
      <c r="DC29" s="172">
        <v>98.11</v>
      </c>
      <c r="DD29" s="172">
        <v>896.95</v>
      </c>
      <c r="DE29" s="172">
        <v>98.11</v>
      </c>
      <c r="DF29" s="172">
        <v>820</v>
      </c>
      <c r="DG29" s="172">
        <v>98.2</v>
      </c>
      <c r="DH29" s="172">
        <v>98</v>
      </c>
      <c r="DI29" s="172">
        <v>85.3</v>
      </c>
      <c r="DJ29" s="172">
        <v>96.48</v>
      </c>
      <c r="DK29" s="172">
        <v>168.53</v>
      </c>
      <c r="DL29" s="172">
        <v>97.67</v>
      </c>
      <c r="DM29" s="172">
        <v>251.81</v>
      </c>
      <c r="DN29" s="172">
        <v>98.05</v>
      </c>
      <c r="DO29" s="172">
        <v>419.04</v>
      </c>
      <c r="DP29" s="172">
        <v>98.2</v>
      </c>
      <c r="DQ29" s="172">
        <v>629.14</v>
      </c>
      <c r="DR29" s="172">
        <v>98.11</v>
      </c>
      <c r="DS29" s="172">
        <v>841.34</v>
      </c>
      <c r="DT29" s="172">
        <v>97.82</v>
      </c>
      <c r="DU29" s="172">
        <v>899.61</v>
      </c>
      <c r="DV29" s="172">
        <v>97.82</v>
      </c>
    </row>
    <row r="30" spans="1:134" ht="15" customHeight="1">
      <c r="A30" s="172" t="s">
        <v>977</v>
      </c>
      <c r="B30" s="172" t="s">
        <v>521</v>
      </c>
      <c r="C30" s="172" t="s">
        <v>1022</v>
      </c>
      <c r="D30" s="172" t="s">
        <v>1023</v>
      </c>
      <c r="F30" s="184"/>
      <c r="H30" s="172">
        <v>750</v>
      </c>
      <c r="I30" s="172">
        <v>769</v>
      </c>
      <c r="J30" s="172">
        <v>1283</v>
      </c>
      <c r="K30" s="172">
        <v>1411</v>
      </c>
      <c r="L30" s="172">
        <v>360</v>
      </c>
      <c r="M30" s="172" t="s">
        <v>355</v>
      </c>
      <c r="N30" s="172" t="s">
        <v>357</v>
      </c>
      <c r="R30" s="172">
        <v>5000</v>
      </c>
      <c r="T30" s="172">
        <v>570</v>
      </c>
      <c r="U30" s="172">
        <v>820</v>
      </c>
      <c r="V30" s="172">
        <v>1000</v>
      </c>
      <c r="W30" s="172">
        <v>570</v>
      </c>
      <c r="AA30" s="172" t="s">
        <v>350</v>
      </c>
      <c r="AN30" s="172" t="s">
        <v>354</v>
      </c>
      <c r="BT30" s="172" t="s">
        <v>1017</v>
      </c>
      <c r="BX30" s="172">
        <v>570</v>
      </c>
      <c r="BY30" s="172">
        <v>98.68</v>
      </c>
      <c r="BZ30" s="172">
        <v>98.52</v>
      </c>
      <c r="CA30" s="172">
        <v>6</v>
      </c>
      <c r="CB30" s="172">
        <v>97.94</v>
      </c>
      <c r="CC30" s="172">
        <v>82.3</v>
      </c>
      <c r="CD30" s="172">
        <v>98.53</v>
      </c>
      <c r="CE30" s="172">
        <v>246</v>
      </c>
      <c r="CF30" s="172">
        <v>98.68</v>
      </c>
      <c r="CG30" s="172">
        <v>411.5</v>
      </c>
      <c r="CH30" s="172">
        <v>98.67</v>
      </c>
      <c r="CI30" s="172">
        <v>617.25</v>
      </c>
      <c r="CJ30" s="172">
        <v>98.51</v>
      </c>
      <c r="CK30" s="172">
        <v>823</v>
      </c>
      <c r="CL30" s="172">
        <v>98.23</v>
      </c>
      <c r="CM30" s="172">
        <v>880</v>
      </c>
      <c r="CN30" s="172">
        <v>98.1</v>
      </c>
      <c r="CO30" s="172">
        <v>633</v>
      </c>
      <c r="CP30" s="172">
        <v>98.55</v>
      </c>
      <c r="CQ30" s="172">
        <v>98.17</v>
      </c>
      <c r="CR30" s="172">
        <v>82.3</v>
      </c>
      <c r="CS30" s="172">
        <v>97.56</v>
      </c>
      <c r="CT30" s="172">
        <v>164.6</v>
      </c>
      <c r="CU30" s="172">
        <v>98.31</v>
      </c>
      <c r="CV30" s="172">
        <v>246.9</v>
      </c>
      <c r="CW30" s="172">
        <v>98.51</v>
      </c>
      <c r="CX30" s="172">
        <v>411.5</v>
      </c>
      <c r="CY30" s="172">
        <v>98.55</v>
      </c>
      <c r="CZ30" s="172">
        <v>617.25</v>
      </c>
      <c r="DA30" s="172">
        <v>98.42</v>
      </c>
      <c r="DB30" s="172">
        <v>823</v>
      </c>
      <c r="DC30" s="172">
        <v>98.11</v>
      </c>
      <c r="DD30" s="172">
        <v>880</v>
      </c>
      <c r="DE30" s="172">
        <v>98</v>
      </c>
      <c r="DF30" s="172">
        <v>820</v>
      </c>
      <c r="DG30" s="172">
        <v>98.2</v>
      </c>
      <c r="DH30" s="172">
        <v>97.74</v>
      </c>
      <c r="DI30" s="172">
        <v>82.3</v>
      </c>
      <c r="DJ30" s="172">
        <v>96.48</v>
      </c>
      <c r="DK30" s="172">
        <v>164.6</v>
      </c>
      <c r="DL30" s="172">
        <v>97.67</v>
      </c>
      <c r="DM30" s="172">
        <v>246.9</v>
      </c>
      <c r="DN30" s="172">
        <v>98.05</v>
      </c>
      <c r="DO30" s="172">
        <v>411.5</v>
      </c>
      <c r="DP30" s="172">
        <v>98.2</v>
      </c>
      <c r="DQ30" s="172">
        <v>617.25</v>
      </c>
      <c r="DR30" s="172">
        <v>98.11</v>
      </c>
      <c r="DS30" s="172">
        <v>823</v>
      </c>
      <c r="DT30" s="172">
        <v>97.82</v>
      </c>
      <c r="DU30" s="172">
        <v>880</v>
      </c>
      <c r="DV30" s="172">
        <v>97.7</v>
      </c>
    </row>
    <row r="31" spans="1:134" ht="15" customHeight="1">
      <c r="A31" s="172" t="s">
        <v>977</v>
      </c>
      <c r="B31" s="172" t="s">
        <v>1050</v>
      </c>
      <c r="C31" s="172" t="s">
        <v>1051</v>
      </c>
      <c r="D31" s="172" t="s">
        <v>1052</v>
      </c>
      <c r="E31" s="172" t="s">
        <v>1053</v>
      </c>
      <c r="F31" s="184">
        <v>2007</v>
      </c>
      <c r="H31" s="172">
        <v>4.5999999999999996</v>
      </c>
      <c r="I31" s="172">
        <v>4.5999999999999996</v>
      </c>
      <c r="J31" s="172">
        <v>19.2</v>
      </c>
      <c r="K31" s="172">
        <v>23</v>
      </c>
      <c r="L31" s="172">
        <v>240</v>
      </c>
      <c r="M31" s="172" t="s">
        <v>1054</v>
      </c>
      <c r="O31" s="172">
        <v>4.5999999999999996</v>
      </c>
      <c r="P31" s="172">
        <v>4.78</v>
      </c>
      <c r="R31" s="172">
        <v>37.5</v>
      </c>
      <c r="S31" s="172">
        <v>208</v>
      </c>
      <c r="T31" s="172">
        <v>206</v>
      </c>
      <c r="U31" s="172">
        <v>450</v>
      </c>
      <c r="V31" s="172">
        <v>500</v>
      </c>
      <c r="Y31" s="172">
        <v>0</v>
      </c>
      <c r="AA31" s="172" t="s">
        <v>350</v>
      </c>
      <c r="AB31" s="172" t="s">
        <v>1055</v>
      </c>
      <c r="AC31" s="172" t="s">
        <v>1055</v>
      </c>
      <c r="AG31" s="172" t="s">
        <v>528</v>
      </c>
      <c r="AH31" s="172">
        <v>1</v>
      </c>
      <c r="AP31" s="172">
        <v>96.5</v>
      </c>
      <c r="AQ31" s="172">
        <v>95.5</v>
      </c>
      <c r="AR31" s="172">
        <v>3</v>
      </c>
      <c r="AS31" s="172">
        <v>138</v>
      </c>
      <c r="AT31" s="172">
        <v>100</v>
      </c>
      <c r="AU31" s="172">
        <v>230</v>
      </c>
      <c r="AV31" s="172">
        <v>191.5</v>
      </c>
      <c r="AW31" s="172">
        <v>460</v>
      </c>
      <c r="AX31" s="172">
        <v>419.7</v>
      </c>
      <c r="AY31" s="172">
        <v>920</v>
      </c>
      <c r="AZ31" s="172">
        <v>873.9</v>
      </c>
      <c r="BA31" s="172">
        <v>1380</v>
      </c>
      <c r="BB31" s="172">
        <v>1325.4</v>
      </c>
      <c r="BC31" s="172">
        <v>2760</v>
      </c>
      <c r="BD31" s="172">
        <v>2663.4</v>
      </c>
      <c r="BE31" s="172">
        <v>4600</v>
      </c>
      <c r="BF31" s="172">
        <v>4408.7</v>
      </c>
      <c r="BG31" s="172">
        <v>0.68600000000000005</v>
      </c>
      <c r="BH31" s="172">
        <v>0.45700000000000002</v>
      </c>
      <c r="BI31" s="172">
        <v>0.22900000000000001</v>
      </c>
      <c r="BJ31" s="172">
        <v>61.3</v>
      </c>
      <c r="BK31" s="172" t="s">
        <v>279</v>
      </c>
      <c r="BP31" s="172">
        <v>0</v>
      </c>
    </row>
    <row r="32" spans="1:134" ht="15" customHeight="1">
      <c r="A32" s="172" t="s">
        <v>977</v>
      </c>
      <c r="B32" s="172" t="s">
        <v>521</v>
      </c>
      <c r="C32" s="172" t="s">
        <v>1056</v>
      </c>
      <c r="D32" s="172" t="s">
        <v>1057</v>
      </c>
      <c r="E32" s="172" t="s">
        <v>1058</v>
      </c>
      <c r="F32" s="184">
        <v>2014</v>
      </c>
      <c r="H32" s="172">
        <v>800</v>
      </c>
      <c r="I32" s="172">
        <v>880</v>
      </c>
      <c r="J32" s="172">
        <v>1283</v>
      </c>
      <c r="K32" s="172">
        <v>1421</v>
      </c>
      <c r="L32" s="172">
        <v>360</v>
      </c>
      <c r="M32" s="172" t="s">
        <v>355</v>
      </c>
      <c r="O32" s="172">
        <v>1200</v>
      </c>
      <c r="P32" s="172">
        <v>1200</v>
      </c>
      <c r="S32" s="172">
        <v>620</v>
      </c>
      <c r="T32" s="172">
        <v>531</v>
      </c>
      <c r="U32" s="172">
        <v>850</v>
      </c>
      <c r="V32" s="172">
        <v>1000</v>
      </c>
      <c r="Y32" s="172">
        <v>0</v>
      </c>
      <c r="AA32" s="172" t="s">
        <v>350</v>
      </c>
      <c r="AB32" s="172" t="s">
        <v>1055</v>
      </c>
      <c r="AC32" s="172" t="s">
        <v>1055</v>
      </c>
      <c r="AG32" s="172" t="s">
        <v>528</v>
      </c>
      <c r="AH32" s="172">
        <v>9</v>
      </c>
      <c r="AN32" s="172" t="s">
        <v>354</v>
      </c>
      <c r="AP32" s="172">
        <v>0</v>
      </c>
      <c r="AQ32" s="172">
        <v>0</v>
      </c>
      <c r="AR32" s="172">
        <v>3</v>
      </c>
      <c r="BG32" s="172">
        <v>2.2719999999999998</v>
      </c>
      <c r="BH32" s="172">
        <v>2.5619999999999998</v>
      </c>
      <c r="BI32" s="172">
        <v>0.95599999999999996</v>
      </c>
      <c r="BJ32" s="172">
        <v>1800</v>
      </c>
      <c r="BK32" s="172" t="s">
        <v>279</v>
      </c>
      <c r="BP32" s="172">
        <v>0</v>
      </c>
      <c r="BR32" s="172" t="s">
        <v>1059</v>
      </c>
      <c r="BU32" s="172" t="s">
        <v>525</v>
      </c>
      <c r="BZ32" s="172">
        <v>0</v>
      </c>
      <c r="CB32" s="172">
        <v>0</v>
      </c>
      <c r="CC32" s="172">
        <v>41545</v>
      </c>
      <c r="CD32" s="172">
        <v>40000</v>
      </c>
      <c r="CE32" s="172">
        <v>81833</v>
      </c>
      <c r="CF32" s="172">
        <v>80000</v>
      </c>
      <c r="CG32" s="172">
        <v>162651</v>
      </c>
      <c r="CH32" s="172">
        <v>160000</v>
      </c>
      <c r="CI32" s="172">
        <v>243284</v>
      </c>
      <c r="CJ32" s="172">
        <v>240000</v>
      </c>
      <c r="CK32" s="172">
        <v>405351</v>
      </c>
      <c r="CL32" s="172">
        <v>400000</v>
      </c>
      <c r="CM32" s="172">
        <v>649548</v>
      </c>
      <c r="CN32" s="172">
        <v>640000</v>
      </c>
      <c r="CO32" s="172">
        <v>813835</v>
      </c>
      <c r="CP32" s="172">
        <v>800000</v>
      </c>
      <c r="CQ32" s="172">
        <v>731</v>
      </c>
      <c r="CR32" s="172">
        <v>0</v>
      </c>
      <c r="CW32" s="172">
        <v>42653</v>
      </c>
      <c r="CX32" s="172">
        <v>40000</v>
      </c>
      <c r="CY32" s="172">
        <v>82313</v>
      </c>
      <c r="CZ32" s="172">
        <v>80000</v>
      </c>
      <c r="DA32" s="172">
        <v>163099</v>
      </c>
      <c r="DB32" s="172">
        <v>160000</v>
      </c>
      <c r="DC32" s="172">
        <v>243803</v>
      </c>
      <c r="DD32" s="172">
        <v>240000</v>
      </c>
      <c r="DE32" s="172">
        <v>405844</v>
      </c>
      <c r="DF32" s="172">
        <v>400000</v>
      </c>
      <c r="DG32" s="172">
        <v>650671</v>
      </c>
      <c r="DH32" s="172">
        <v>640000</v>
      </c>
      <c r="DI32" s="172">
        <v>814498</v>
      </c>
      <c r="DJ32" s="172">
        <v>800000</v>
      </c>
      <c r="DQ32" s="172">
        <v>42034</v>
      </c>
      <c r="DR32" s="172">
        <v>40000</v>
      </c>
      <c r="DS32" s="172">
        <v>82372</v>
      </c>
      <c r="DT32" s="172">
        <v>80000</v>
      </c>
      <c r="DU32" s="172">
        <v>163265</v>
      </c>
      <c r="DV32" s="172">
        <v>160000</v>
      </c>
      <c r="DW32" s="172">
        <v>244275</v>
      </c>
      <c r="DX32" s="172">
        <v>240000</v>
      </c>
      <c r="DY32" s="172">
        <v>406793</v>
      </c>
      <c r="DZ32" s="172">
        <v>400000</v>
      </c>
      <c r="EA32" s="172">
        <v>651598</v>
      </c>
      <c r="EB32" s="172">
        <v>640000</v>
      </c>
      <c r="EC32" s="172">
        <v>815993</v>
      </c>
      <c r="ED32" s="172">
        <v>800000</v>
      </c>
    </row>
    <row r="33" spans="1:126" ht="15" customHeight="1">
      <c r="A33" s="172" t="s">
        <v>1061</v>
      </c>
      <c r="B33" s="172" t="s">
        <v>521</v>
      </c>
      <c r="C33" s="172" t="s">
        <v>1056</v>
      </c>
      <c r="D33" s="172" t="s">
        <v>1060</v>
      </c>
      <c r="E33" s="172" t="s">
        <v>1058</v>
      </c>
      <c r="F33" s="184">
        <v>2014</v>
      </c>
      <c r="H33" s="172">
        <v>800</v>
      </c>
      <c r="I33" s="172">
        <v>880</v>
      </c>
      <c r="J33" s="172">
        <v>1283</v>
      </c>
      <c r="K33" s="172">
        <v>1421</v>
      </c>
      <c r="L33" s="172">
        <v>360</v>
      </c>
      <c r="M33" s="172" t="s">
        <v>355</v>
      </c>
      <c r="O33" s="172">
        <v>1200</v>
      </c>
      <c r="P33" s="172">
        <v>1200</v>
      </c>
      <c r="R33" s="172">
        <v>5000</v>
      </c>
      <c r="S33" s="172">
        <v>620</v>
      </c>
      <c r="T33" s="172">
        <v>531</v>
      </c>
      <c r="U33" s="172">
        <v>850</v>
      </c>
      <c r="V33" s="172">
        <v>1000</v>
      </c>
      <c r="W33" s="172">
        <v>530</v>
      </c>
      <c r="X33" s="172">
        <v>1316</v>
      </c>
      <c r="Y33" s="172">
        <v>6400</v>
      </c>
      <c r="AA33" s="172" t="s">
        <v>350</v>
      </c>
      <c r="AN33" s="172" t="s">
        <v>354</v>
      </c>
      <c r="AP33" s="172">
        <v>0</v>
      </c>
      <c r="AQ33" s="172">
        <v>0</v>
      </c>
      <c r="AR33" s="172">
        <v>3</v>
      </c>
      <c r="BT33" s="172" t="b">
        <v>0</v>
      </c>
      <c r="BX33" s="172">
        <v>641</v>
      </c>
      <c r="BY33" s="172">
        <v>0</v>
      </c>
      <c r="BZ33" s="172">
        <v>0</v>
      </c>
      <c r="CA33" s="172">
        <v>41.545000000000002</v>
      </c>
      <c r="CB33" s="172">
        <v>96.281000000000006</v>
      </c>
      <c r="CC33" s="172">
        <v>81.832999999999998</v>
      </c>
      <c r="CD33" s="172">
        <v>97.76</v>
      </c>
      <c r="CE33" s="172">
        <v>162.65100000000001</v>
      </c>
      <c r="CF33" s="172">
        <v>98.37</v>
      </c>
      <c r="CG33" s="172">
        <v>243.28399999999999</v>
      </c>
      <c r="CH33" s="172">
        <v>98.65</v>
      </c>
      <c r="CI33" s="172">
        <v>405.351</v>
      </c>
      <c r="CJ33" s="172">
        <v>98.68</v>
      </c>
      <c r="CK33" s="172">
        <v>649.548</v>
      </c>
      <c r="CL33" s="172">
        <v>98.53</v>
      </c>
      <c r="CM33" s="172">
        <v>813.83500000000004</v>
      </c>
      <c r="CN33" s="172">
        <v>98.3</v>
      </c>
      <c r="CO33" s="172">
        <v>731</v>
      </c>
      <c r="CP33" s="172">
        <v>0</v>
      </c>
      <c r="CQ33" s="172">
        <v>0</v>
      </c>
      <c r="CR33" s="172">
        <v>42.652999999999999</v>
      </c>
      <c r="CS33" s="172">
        <v>93.78</v>
      </c>
      <c r="CT33" s="172">
        <v>82.313000000000002</v>
      </c>
      <c r="CU33" s="172">
        <v>97.19</v>
      </c>
      <c r="CV33" s="172">
        <v>163.09899999999999</v>
      </c>
      <c r="CW33" s="172">
        <v>98.1</v>
      </c>
      <c r="CX33" s="172">
        <v>243.803</v>
      </c>
      <c r="CY33" s="172">
        <v>98.44</v>
      </c>
      <c r="CZ33" s="172">
        <v>405.84399999999999</v>
      </c>
      <c r="DA33" s="172">
        <v>98.56</v>
      </c>
      <c r="DB33" s="172">
        <v>650.67100000000005</v>
      </c>
      <c r="DC33" s="172">
        <v>98.36</v>
      </c>
      <c r="DD33" s="172">
        <v>814.49800000000005</v>
      </c>
      <c r="DE33" s="172">
        <v>98.22</v>
      </c>
      <c r="DF33" s="172">
        <v>820</v>
      </c>
      <c r="DG33" s="172">
        <v>0</v>
      </c>
      <c r="DH33" s="172">
        <v>0</v>
      </c>
      <c r="DI33" s="172">
        <v>42.033999999999999</v>
      </c>
      <c r="DJ33" s="172">
        <v>95.161000000000001</v>
      </c>
      <c r="DK33" s="172">
        <v>82.372</v>
      </c>
      <c r="DL33" s="172">
        <v>97.12</v>
      </c>
      <c r="DM33" s="172">
        <v>163.26499999999999</v>
      </c>
      <c r="DN33" s="172">
        <v>98</v>
      </c>
      <c r="DO33" s="172">
        <v>244.27500000000001</v>
      </c>
      <c r="DP33" s="172">
        <v>98.25</v>
      </c>
      <c r="DQ33" s="172">
        <v>406.79300000000001</v>
      </c>
      <c r="DR33" s="172">
        <v>98.33</v>
      </c>
      <c r="DS33" s="172">
        <v>651.59799999999996</v>
      </c>
      <c r="DT33" s="172">
        <v>98.22</v>
      </c>
      <c r="DU33" s="172">
        <v>815.99300000000005</v>
      </c>
      <c r="DV33" s="172">
        <v>98.04</v>
      </c>
    </row>
    <row r="34" spans="1:126">
      <c r="A34" s="172" t="s">
        <v>1062</v>
      </c>
      <c r="B34" s="172" t="s">
        <v>1050</v>
      </c>
      <c r="C34" s="172" t="s">
        <v>1051</v>
      </c>
      <c r="D34" s="172" t="s">
        <v>1052</v>
      </c>
      <c r="E34" s="172" t="s">
        <v>1053</v>
      </c>
      <c r="F34" s="172">
        <v>2007</v>
      </c>
      <c r="H34" s="172">
        <v>4.5999999999999996</v>
      </c>
      <c r="I34" s="172">
        <v>4.5999999999999996</v>
      </c>
      <c r="J34" s="172">
        <v>19.2</v>
      </c>
      <c r="K34" s="172">
        <v>23</v>
      </c>
      <c r="L34" s="172">
        <v>240</v>
      </c>
      <c r="M34" s="172" t="s">
        <v>1054</v>
      </c>
      <c r="O34" s="172">
        <v>4.5999999999999996</v>
      </c>
      <c r="P34" s="172">
        <v>4.78</v>
      </c>
      <c r="R34" s="172">
        <v>23</v>
      </c>
      <c r="S34" s="172">
        <v>208</v>
      </c>
      <c r="T34" s="172">
        <v>206</v>
      </c>
      <c r="U34" s="172">
        <v>450</v>
      </c>
      <c r="V34" s="172">
        <v>500</v>
      </c>
      <c r="Y34" s="172">
        <v>23</v>
      </c>
      <c r="AA34" s="172" t="s">
        <v>350</v>
      </c>
      <c r="AB34" s="172" t="s">
        <v>1055</v>
      </c>
      <c r="AC34" s="172" t="s">
        <v>1055</v>
      </c>
      <c r="AG34" s="172" t="s">
        <v>528</v>
      </c>
      <c r="AH34" s="172">
        <v>1</v>
      </c>
      <c r="AP34" s="172">
        <v>96.5</v>
      </c>
      <c r="AQ34" s="172">
        <v>95.5</v>
      </c>
      <c r="AR34" s="172">
        <v>3</v>
      </c>
      <c r="AS34" s="172">
        <v>0.13800000000000001</v>
      </c>
      <c r="AT34" s="172">
        <v>72.463768115942031</v>
      </c>
      <c r="AU34" s="172">
        <v>0.23</v>
      </c>
      <c r="AV34" s="172">
        <v>83.260869565217391</v>
      </c>
      <c r="AW34" s="172">
        <v>0.46</v>
      </c>
      <c r="AX34" s="172">
        <v>91.239130434782609</v>
      </c>
      <c r="AY34" s="172">
        <v>0.92</v>
      </c>
      <c r="AZ34" s="172">
        <v>94.989130434782609</v>
      </c>
      <c r="BA34" s="172">
        <v>1.38</v>
      </c>
      <c r="BB34" s="172">
        <v>96.043478260869577</v>
      </c>
      <c r="BC34" s="172">
        <v>2.76</v>
      </c>
      <c r="BD34" s="172">
        <v>96.5</v>
      </c>
      <c r="BE34" s="172">
        <v>4.5999999999999996</v>
      </c>
      <c r="BF34" s="172">
        <v>95.841304347826082</v>
      </c>
      <c r="BG34" s="172">
        <v>0.68600000000000005</v>
      </c>
      <c r="BH34" s="172">
        <v>0.45700000000000002</v>
      </c>
      <c r="BI34" s="172">
        <v>0.22900000000000001</v>
      </c>
      <c r="BJ34" s="172">
        <v>61.3</v>
      </c>
      <c r="BK34" s="172" t="s">
        <v>279</v>
      </c>
      <c r="BP34" s="172">
        <v>0</v>
      </c>
    </row>
    <row r="35" spans="1:126">
      <c r="A35" s="172" t="s">
        <v>988</v>
      </c>
      <c r="B35" s="172" t="s">
        <v>521</v>
      </c>
      <c r="C35" s="172" t="s">
        <v>1073</v>
      </c>
      <c r="D35" s="172" t="s">
        <v>1074</v>
      </c>
      <c r="E35" s="172" t="s">
        <v>68</v>
      </c>
      <c r="F35" s="172">
        <v>2011</v>
      </c>
      <c r="H35" s="172">
        <v>4</v>
      </c>
      <c r="I35" s="172">
        <v>4</v>
      </c>
      <c r="J35" s="172">
        <v>17.399999999999999</v>
      </c>
      <c r="K35" s="172">
        <v>22</v>
      </c>
      <c r="L35" s="172">
        <v>230</v>
      </c>
      <c r="M35" s="172" t="s">
        <v>1054</v>
      </c>
      <c r="O35" s="172">
        <v>4.2</v>
      </c>
      <c r="P35" s="172">
        <v>4.2</v>
      </c>
      <c r="R35" s="172">
        <v>32</v>
      </c>
      <c r="S35" s="172">
        <v>400</v>
      </c>
      <c r="T35" s="172">
        <v>176</v>
      </c>
      <c r="U35" s="172">
        <v>500</v>
      </c>
      <c r="V35" s="172">
        <v>750</v>
      </c>
      <c r="X35" s="172">
        <v>5.3</v>
      </c>
      <c r="Y35" s="172">
        <v>15</v>
      </c>
      <c r="AA35" s="172" t="s">
        <v>350</v>
      </c>
      <c r="AB35" s="172" t="s">
        <v>1055</v>
      </c>
      <c r="AC35" s="172" t="s">
        <v>1055</v>
      </c>
      <c r="AG35" s="172" t="s">
        <v>528</v>
      </c>
      <c r="AH35" s="172">
        <v>4</v>
      </c>
      <c r="AN35" s="172" t="s">
        <v>354</v>
      </c>
      <c r="AP35" s="172">
        <v>97</v>
      </c>
      <c r="AQ35" s="172">
        <v>96.4</v>
      </c>
      <c r="AR35" s="172">
        <v>3</v>
      </c>
      <c r="BG35" s="172">
        <v>0.51900000000000002</v>
      </c>
      <c r="BH35" s="172">
        <v>0.49</v>
      </c>
      <c r="BI35" s="172">
        <v>0.185</v>
      </c>
      <c r="BJ35" s="172">
        <v>26</v>
      </c>
      <c r="BK35" s="172" t="s">
        <v>279</v>
      </c>
      <c r="BP35" s="172">
        <v>0</v>
      </c>
      <c r="BR35" s="172" t="s">
        <v>1075</v>
      </c>
      <c r="BU35" s="172" t="s">
        <v>522</v>
      </c>
      <c r="BX35" s="172">
        <v>175</v>
      </c>
      <c r="BY35" s="172">
        <v>0</v>
      </c>
      <c r="BZ35" s="172">
        <v>0</v>
      </c>
      <c r="CA35" s="172">
        <v>0.21</v>
      </c>
      <c r="CB35" s="172">
        <v>89.047619047619051</v>
      </c>
      <c r="CC35" s="172">
        <v>0.42</v>
      </c>
      <c r="CD35" s="172">
        <v>92.61904761904762</v>
      </c>
      <c r="CE35" s="172">
        <v>0.84</v>
      </c>
      <c r="CF35" s="172">
        <v>95</v>
      </c>
      <c r="CG35" s="172">
        <v>1.26</v>
      </c>
      <c r="CH35" s="172">
        <v>95.793650793650798</v>
      </c>
      <c r="CI35" s="172">
        <v>2.1</v>
      </c>
      <c r="CJ35" s="172">
        <v>96.19047619047619</v>
      </c>
      <c r="CK35" s="172">
        <v>3.15</v>
      </c>
      <c r="CL35" s="172">
        <v>96.19047619047619</v>
      </c>
      <c r="CM35" s="172">
        <v>4.2</v>
      </c>
      <c r="CN35" s="172">
        <v>95.904761904761898</v>
      </c>
      <c r="CO35" s="172">
        <v>400</v>
      </c>
      <c r="CP35" s="172">
        <v>0</v>
      </c>
      <c r="CQ35" s="172">
        <v>0</v>
      </c>
      <c r="CR35" s="172">
        <v>0.21</v>
      </c>
      <c r="CS35" s="172">
        <v>90.476190476190482</v>
      </c>
      <c r="CT35" s="172">
        <v>0.42</v>
      </c>
      <c r="CU35" s="172">
        <v>93.80952380952381</v>
      </c>
      <c r="CV35" s="172">
        <v>0.84</v>
      </c>
      <c r="CW35" s="172">
        <v>95.714285714285708</v>
      </c>
      <c r="CX35" s="172">
        <v>1.26</v>
      </c>
      <c r="CY35" s="172">
        <v>96.428571428571431</v>
      </c>
      <c r="CZ35" s="172">
        <v>2.1</v>
      </c>
      <c r="DA35" s="172">
        <v>96.904761904761898</v>
      </c>
      <c r="DB35" s="172">
        <v>3.15</v>
      </c>
      <c r="DC35" s="172">
        <v>97.015873015873012</v>
      </c>
      <c r="DD35" s="172">
        <v>4.2</v>
      </c>
      <c r="DE35" s="172">
        <v>96.904761904761898</v>
      </c>
      <c r="DF35" s="172">
        <v>500</v>
      </c>
      <c r="DG35" s="172">
        <v>0</v>
      </c>
      <c r="DH35" s="172">
        <v>0</v>
      </c>
      <c r="DI35" s="172">
        <v>0.21</v>
      </c>
      <c r="DJ35" s="172">
        <v>87.61904761904762</v>
      </c>
      <c r="DK35" s="172">
        <v>0.42</v>
      </c>
      <c r="DL35" s="172">
        <v>92.142857142857139</v>
      </c>
      <c r="DM35" s="172">
        <v>0.84</v>
      </c>
      <c r="DN35" s="172">
        <v>95</v>
      </c>
      <c r="DO35" s="172">
        <v>1.26</v>
      </c>
      <c r="DP35" s="172">
        <v>95.873015873015873</v>
      </c>
      <c r="DQ35" s="172">
        <v>2.1</v>
      </c>
      <c r="DR35" s="172">
        <v>96.61904761904762</v>
      </c>
      <c r="DS35" s="172">
        <v>3.15</v>
      </c>
      <c r="DT35" s="172">
        <v>96.698412698412696</v>
      </c>
      <c r="DU35" s="172">
        <v>4.2</v>
      </c>
      <c r="DV35" s="172">
        <v>96.69047619047619</v>
      </c>
    </row>
    <row r="36" spans="1:126" ht="15" customHeight="1">
      <c r="A36" s="172" t="s">
        <v>1061</v>
      </c>
      <c r="B36" s="172" t="s">
        <v>521</v>
      </c>
      <c r="C36" s="172" t="s">
        <v>1073</v>
      </c>
      <c r="D36" s="172" t="s">
        <v>1076</v>
      </c>
      <c r="E36" s="172" t="s">
        <v>68</v>
      </c>
      <c r="F36" s="172">
        <v>2011</v>
      </c>
      <c r="H36" s="172">
        <v>4</v>
      </c>
      <c r="I36" s="172">
        <v>4</v>
      </c>
      <c r="J36" s="172">
        <v>17.399999999994201</v>
      </c>
      <c r="K36" s="172">
        <v>22</v>
      </c>
      <c r="L36" s="172">
        <v>230</v>
      </c>
      <c r="M36" s="172" t="s">
        <v>1054</v>
      </c>
      <c r="O36" s="172">
        <v>4.1999999999970896</v>
      </c>
      <c r="P36" s="172">
        <v>4.1999999999970896</v>
      </c>
      <c r="R36" s="172">
        <v>32</v>
      </c>
      <c r="S36" s="172">
        <v>400</v>
      </c>
      <c r="T36" s="172">
        <v>176</v>
      </c>
      <c r="U36" s="172">
        <v>500</v>
      </c>
      <c r="V36" s="172">
        <v>750</v>
      </c>
      <c r="W36" s="172">
        <v>175</v>
      </c>
      <c r="X36" s="172">
        <v>5.3000000000029104</v>
      </c>
      <c r="Y36" s="172">
        <v>15</v>
      </c>
      <c r="AA36" s="172" t="s">
        <v>350</v>
      </c>
      <c r="AN36" s="172" t="s">
        <v>354</v>
      </c>
      <c r="AP36" s="172">
        <v>97</v>
      </c>
      <c r="AQ36" s="172">
        <v>96.4</v>
      </c>
      <c r="AR36" s="172">
        <v>3</v>
      </c>
      <c r="BT36" s="172" t="b">
        <v>0</v>
      </c>
      <c r="BX36" s="172">
        <v>175</v>
      </c>
      <c r="BY36" s="172">
        <v>0</v>
      </c>
      <c r="BZ36" s="172">
        <v>0</v>
      </c>
      <c r="CO36" s="172">
        <v>400</v>
      </c>
      <c r="CP36" s="172">
        <v>0</v>
      </c>
      <c r="CQ36" s="172">
        <v>0</v>
      </c>
      <c r="CR36" s="172">
        <v>0.21</v>
      </c>
      <c r="CS36" s="172">
        <v>90.475999999999999</v>
      </c>
      <c r="CT36" s="172">
        <v>0.42</v>
      </c>
      <c r="CU36" s="172">
        <v>93.81</v>
      </c>
      <c r="CV36" s="172">
        <v>0.84</v>
      </c>
      <c r="CW36" s="172">
        <v>95.713999999999999</v>
      </c>
      <c r="CX36" s="172">
        <v>1.26</v>
      </c>
      <c r="CY36" s="172">
        <v>96.429000000000002</v>
      </c>
      <c r="CZ36" s="172">
        <v>2.1</v>
      </c>
      <c r="DA36" s="172">
        <v>96.905000000000001</v>
      </c>
      <c r="DB36" s="172">
        <v>3.15</v>
      </c>
      <c r="DC36" s="172">
        <v>97.016000000000005</v>
      </c>
      <c r="DD36" s="172">
        <v>4.2</v>
      </c>
      <c r="DE36" s="172">
        <v>96.905000000000001</v>
      </c>
      <c r="DF36" s="172">
        <v>500</v>
      </c>
      <c r="DG36" s="172">
        <v>0</v>
      </c>
      <c r="DH36" s="172">
        <v>0</v>
      </c>
      <c r="DI36" s="172">
        <v>0.21</v>
      </c>
      <c r="DJ36" s="172">
        <v>87.619</v>
      </c>
      <c r="DK36" s="172">
        <v>0.42</v>
      </c>
      <c r="DL36" s="172">
        <v>92.143000000000001</v>
      </c>
      <c r="DM36" s="172">
        <v>0.84</v>
      </c>
      <c r="DN36" s="172">
        <v>95</v>
      </c>
      <c r="DO36" s="172">
        <v>1.26</v>
      </c>
      <c r="DP36" s="172">
        <v>95.873000000000005</v>
      </c>
      <c r="DQ36" s="172">
        <v>2.1</v>
      </c>
      <c r="DR36" s="172">
        <v>96.619</v>
      </c>
      <c r="DS36" s="172">
        <v>3.15</v>
      </c>
      <c r="DT36" s="172">
        <v>96.697999999999993</v>
      </c>
      <c r="DU36" s="172">
        <v>4.2</v>
      </c>
      <c r="DV36" s="172">
        <v>96.69</v>
      </c>
    </row>
    <row r="37" spans="1:126">
      <c r="A37" s="172" t="s">
        <v>988</v>
      </c>
      <c r="B37" s="172" t="s">
        <v>1077</v>
      </c>
      <c r="C37" s="172" t="s">
        <v>421</v>
      </c>
      <c r="D37" s="172" t="s">
        <v>1078</v>
      </c>
      <c r="E37" s="172" t="s">
        <v>67</v>
      </c>
      <c r="F37" s="172">
        <v>2007</v>
      </c>
      <c r="H37" s="172">
        <v>333</v>
      </c>
      <c r="I37" s="172">
        <v>333</v>
      </c>
      <c r="J37" s="172">
        <v>420</v>
      </c>
      <c r="K37" s="172">
        <v>445</v>
      </c>
      <c r="L37" s="172">
        <v>480</v>
      </c>
      <c r="M37" s="172" t="s">
        <v>355</v>
      </c>
      <c r="R37" s="172">
        <v>1665</v>
      </c>
      <c r="S37" s="172">
        <v>370</v>
      </c>
      <c r="T37" s="172">
        <v>331</v>
      </c>
      <c r="U37" s="172">
        <v>550</v>
      </c>
      <c r="V37" s="172">
        <v>600</v>
      </c>
      <c r="X37" s="172">
        <v>400</v>
      </c>
      <c r="Y37" s="172">
        <v>500</v>
      </c>
      <c r="AA37" s="172" t="s">
        <v>350</v>
      </c>
      <c r="AB37" s="172" t="s">
        <v>1055</v>
      </c>
      <c r="AC37" s="172" t="s">
        <v>1055</v>
      </c>
      <c r="AG37" s="172" t="s">
        <v>528</v>
      </c>
      <c r="AH37" s="172">
        <v>2</v>
      </c>
      <c r="AP37" s="172">
        <v>98.6</v>
      </c>
      <c r="AQ37" s="172">
        <v>98.1</v>
      </c>
      <c r="AR37" s="172">
        <v>3</v>
      </c>
      <c r="AS37" s="172">
        <v>9.99</v>
      </c>
      <c r="AT37" s="172">
        <v>87.2892892892893</v>
      </c>
      <c r="AU37" s="172">
        <v>16.649999999999999</v>
      </c>
      <c r="AV37" s="172">
        <v>92.381381381381388</v>
      </c>
      <c r="AW37" s="172">
        <v>33.299999999999997</v>
      </c>
      <c r="AX37" s="172">
        <v>96.14834834834835</v>
      </c>
      <c r="AY37" s="172">
        <v>66.599999999999994</v>
      </c>
      <c r="AZ37" s="172">
        <v>97.919369369369377</v>
      </c>
      <c r="BA37" s="172">
        <v>99.9</v>
      </c>
      <c r="BB37" s="172">
        <v>98.409709709709716</v>
      </c>
      <c r="BC37" s="172">
        <v>199.8</v>
      </c>
      <c r="BD37" s="172">
        <v>98.6</v>
      </c>
      <c r="BE37" s="172">
        <v>333</v>
      </c>
      <c r="BF37" s="172">
        <v>98.256126126126134</v>
      </c>
      <c r="BG37" s="172">
        <v>2.1339999999999999</v>
      </c>
      <c r="BH37" s="172">
        <v>1.524</v>
      </c>
      <c r="BI37" s="172">
        <v>0.76200000000000001</v>
      </c>
      <c r="BJ37" s="172">
        <v>988</v>
      </c>
      <c r="BK37" s="172" t="s">
        <v>279</v>
      </c>
      <c r="BP37" s="172">
        <v>0</v>
      </c>
      <c r="BR37" s="172" t="s">
        <v>1079</v>
      </c>
      <c r="BT37" s="172" t="b">
        <v>1</v>
      </c>
      <c r="BU37" s="172" t="s">
        <v>1080</v>
      </c>
    </row>
    <row r="38" spans="1:126" ht="15" customHeight="1">
      <c r="A38" s="172" t="s">
        <v>1061</v>
      </c>
      <c r="B38" s="172" t="s">
        <v>1077</v>
      </c>
      <c r="C38" s="172" t="s">
        <v>421</v>
      </c>
      <c r="D38" s="172" t="s">
        <v>1081</v>
      </c>
      <c r="E38" s="172" t="s">
        <v>67</v>
      </c>
      <c r="F38" s="184">
        <v>2007</v>
      </c>
      <c r="H38" s="172">
        <v>333</v>
      </c>
      <c r="I38" s="172">
        <v>333</v>
      </c>
      <c r="J38" s="172">
        <v>420</v>
      </c>
      <c r="K38" s="172">
        <v>445</v>
      </c>
      <c r="L38" s="172">
        <v>480</v>
      </c>
      <c r="M38" s="172" t="s">
        <v>355</v>
      </c>
      <c r="R38" s="172">
        <v>1665</v>
      </c>
      <c r="S38" s="172">
        <v>370</v>
      </c>
      <c r="T38" s="172">
        <v>331</v>
      </c>
      <c r="U38" s="172">
        <v>550</v>
      </c>
      <c r="V38" s="172">
        <v>600</v>
      </c>
      <c r="X38" s="172">
        <v>400</v>
      </c>
      <c r="Y38" s="172">
        <v>500</v>
      </c>
      <c r="AA38" s="172" t="s">
        <v>350</v>
      </c>
      <c r="AO38" s="172" t="s">
        <v>354</v>
      </c>
      <c r="AP38" s="172">
        <v>98.6</v>
      </c>
      <c r="AQ38" s="172">
        <v>98.1</v>
      </c>
      <c r="AR38" s="172">
        <v>3</v>
      </c>
      <c r="AS38" s="172">
        <v>9.99</v>
      </c>
      <c r="AT38" s="172">
        <v>87.289000000000001</v>
      </c>
      <c r="AU38" s="172">
        <v>16.649999999999999</v>
      </c>
      <c r="AV38" s="172">
        <v>92.382000000000005</v>
      </c>
      <c r="AW38" s="172">
        <v>33.299999999999997</v>
      </c>
      <c r="AX38" s="172">
        <v>96.147999999999996</v>
      </c>
      <c r="AY38" s="172">
        <v>66.599999999999994</v>
      </c>
      <c r="AZ38" s="172">
        <v>97.918999999999997</v>
      </c>
      <c r="BA38" s="172">
        <v>99.9</v>
      </c>
      <c r="BB38" s="172">
        <v>98.41</v>
      </c>
      <c r="BC38" s="172">
        <v>199.8</v>
      </c>
      <c r="BD38" s="172">
        <v>98.6</v>
      </c>
      <c r="BE38" s="172">
        <v>333</v>
      </c>
      <c r="BF38" s="172">
        <v>98.256</v>
      </c>
      <c r="BT38" s="172" t="b">
        <v>1</v>
      </c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</row>
    <row r="39" spans="1:126">
      <c r="A39" s="172" t="s">
        <v>988</v>
      </c>
      <c r="B39" s="172" t="s">
        <v>1050</v>
      </c>
      <c r="C39" s="172" t="s">
        <v>1082</v>
      </c>
      <c r="D39" s="172" t="s">
        <v>1083</v>
      </c>
      <c r="E39" s="172" t="s">
        <v>1053</v>
      </c>
      <c r="F39" s="172">
        <v>2007</v>
      </c>
      <c r="H39" s="172">
        <v>5.2</v>
      </c>
      <c r="I39" s="172">
        <v>5.2</v>
      </c>
      <c r="J39" s="172">
        <v>21.7</v>
      </c>
      <c r="K39" s="172">
        <v>23</v>
      </c>
      <c r="L39" s="172">
        <v>240</v>
      </c>
      <c r="M39" s="172" t="s">
        <v>1054</v>
      </c>
      <c r="O39" s="172">
        <v>5.2</v>
      </c>
      <c r="P39" s="172">
        <v>5.52</v>
      </c>
      <c r="R39" s="172">
        <v>26</v>
      </c>
      <c r="S39" s="172">
        <v>240</v>
      </c>
      <c r="T39" s="172">
        <v>241</v>
      </c>
      <c r="U39" s="172">
        <v>450</v>
      </c>
      <c r="V39" s="172">
        <v>500</v>
      </c>
      <c r="Y39" s="172">
        <v>23</v>
      </c>
      <c r="AA39" s="172" t="s">
        <v>350</v>
      </c>
      <c r="AB39" s="172" t="s">
        <v>1055</v>
      </c>
      <c r="AC39" s="172" t="s">
        <v>1055</v>
      </c>
      <c r="AG39" s="172" t="s">
        <v>528</v>
      </c>
      <c r="AH39" s="172">
        <v>1</v>
      </c>
      <c r="AP39" s="172">
        <v>97</v>
      </c>
      <c r="AQ39" s="172">
        <v>96</v>
      </c>
      <c r="AR39" s="172">
        <v>3</v>
      </c>
      <c r="AS39" s="172">
        <v>0.156</v>
      </c>
      <c r="AT39" s="172">
        <v>73.141025641025635</v>
      </c>
      <c r="AU39" s="172">
        <v>0.26</v>
      </c>
      <c r="AV39" s="172">
        <v>83.84615384615384</v>
      </c>
      <c r="AW39" s="172">
        <v>0.52</v>
      </c>
      <c r="AX39" s="172">
        <v>91.769230769230774</v>
      </c>
      <c r="AY39" s="172">
        <v>1.04</v>
      </c>
      <c r="AZ39" s="172">
        <v>95.509615384615387</v>
      </c>
      <c r="BA39" s="172">
        <v>1.56</v>
      </c>
      <c r="BB39" s="172">
        <v>96.551282051282058</v>
      </c>
      <c r="BC39" s="172">
        <v>3.12</v>
      </c>
      <c r="BD39" s="172">
        <v>97</v>
      </c>
      <c r="BE39" s="172">
        <v>5.2</v>
      </c>
      <c r="BF39" s="172">
        <v>96.338461538461544</v>
      </c>
      <c r="BG39" s="172">
        <v>0.68600000000000005</v>
      </c>
      <c r="BH39" s="172">
        <v>0.45700000000000002</v>
      </c>
      <c r="BI39" s="172">
        <v>0.22900000000000001</v>
      </c>
      <c r="BJ39" s="172">
        <v>61.3</v>
      </c>
      <c r="BK39" s="172" t="s">
        <v>279</v>
      </c>
      <c r="BP39" s="172">
        <v>0</v>
      </c>
      <c r="BT39" s="172" t="b">
        <v>0</v>
      </c>
    </row>
    <row r="40" spans="1:126" ht="15" customHeight="1">
      <c r="A40" s="172" t="s">
        <v>1061</v>
      </c>
      <c r="B40" s="172" t="s">
        <v>1050</v>
      </c>
      <c r="C40" s="172" t="s">
        <v>1082</v>
      </c>
      <c r="D40" s="172" t="s">
        <v>1084</v>
      </c>
      <c r="E40" s="172" t="s">
        <v>1053</v>
      </c>
      <c r="F40" s="172">
        <v>2007</v>
      </c>
      <c r="H40" s="172">
        <v>5.1999999999970896</v>
      </c>
      <c r="I40" s="172">
        <v>5.1999999999970896</v>
      </c>
      <c r="J40" s="172">
        <v>21.670000000012799</v>
      </c>
      <c r="K40" s="172">
        <v>23</v>
      </c>
      <c r="L40" s="172">
        <v>240</v>
      </c>
      <c r="M40" s="172" t="s">
        <v>1054</v>
      </c>
      <c r="O40" s="172">
        <v>5.1999999999970896</v>
      </c>
      <c r="P40" s="172">
        <v>5.5199999999968004</v>
      </c>
      <c r="R40" s="172">
        <v>26</v>
      </c>
      <c r="S40" s="172">
        <v>240</v>
      </c>
      <c r="T40" s="172">
        <v>241</v>
      </c>
      <c r="U40" s="172">
        <v>450</v>
      </c>
      <c r="V40" s="172">
        <v>500</v>
      </c>
      <c r="Y40" s="172">
        <v>23</v>
      </c>
      <c r="AA40" s="172" t="s">
        <v>350</v>
      </c>
      <c r="AO40" s="172" t="s">
        <v>354</v>
      </c>
      <c r="AP40" s="172">
        <v>97</v>
      </c>
      <c r="AQ40" s="172">
        <v>96</v>
      </c>
      <c r="AR40" s="172">
        <v>3</v>
      </c>
      <c r="AS40" s="172">
        <v>0.156</v>
      </c>
      <c r="AT40" s="172">
        <v>73.138999999999996</v>
      </c>
      <c r="AU40" s="172">
        <v>0.26</v>
      </c>
      <c r="AV40" s="172">
        <v>83.846000000000004</v>
      </c>
      <c r="AW40" s="172">
        <v>0.52</v>
      </c>
      <c r="AX40" s="172">
        <v>91.771000000000001</v>
      </c>
      <c r="AY40" s="172">
        <v>1.04</v>
      </c>
      <c r="AZ40" s="172">
        <v>95.507999999999996</v>
      </c>
      <c r="BA40" s="172">
        <v>1.56</v>
      </c>
      <c r="BB40" s="172">
        <v>96.554000000000002</v>
      </c>
      <c r="BC40" s="172">
        <v>3.12</v>
      </c>
      <c r="BD40" s="172">
        <v>97</v>
      </c>
      <c r="BE40" s="172">
        <v>5.2</v>
      </c>
      <c r="BF40" s="172">
        <v>96.337999999999994</v>
      </c>
      <c r="BT40" s="172" t="b">
        <v>0</v>
      </c>
    </row>
    <row r="41" spans="1:126">
      <c r="A41" s="172" t="s">
        <v>988</v>
      </c>
      <c r="B41" s="172" t="s">
        <v>521</v>
      </c>
      <c r="C41" s="172" t="s">
        <v>1085</v>
      </c>
      <c r="D41" s="172" t="s">
        <v>1086</v>
      </c>
      <c r="E41" s="172" t="s">
        <v>1058</v>
      </c>
      <c r="F41" s="172">
        <v>2012</v>
      </c>
      <c r="H41" s="172">
        <v>455</v>
      </c>
      <c r="I41" s="172">
        <v>500</v>
      </c>
      <c r="J41" s="172">
        <v>1411</v>
      </c>
      <c r="K41" s="172">
        <v>1411</v>
      </c>
      <c r="L41" s="172">
        <v>205</v>
      </c>
      <c r="M41" s="172" t="s">
        <v>355</v>
      </c>
      <c r="O41" s="172">
        <v>683</v>
      </c>
      <c r="P41" s="172">
        <v>683</v>
      </c>
      <c r="R41" s="172">
        <v>5000</v>
      </c>
      <c r="S41" s="172">
        <v>365</v>
      </c>
      <c r="T41" s="172">
        <v>310</v>
      </c>
      <c r="U41" s="172">
        <v>600</v>
      </c>
      <c r="V41" s="172">
        <v>600</v>
      </c>
      <c r="X41" s="172">
        <v>1316</v>
      </c>
      <c r="Y41" s="172">
        <v>6400</v>
      </c>
      <c r="AA41" s="172" t="s">
        <v>350</v>
      </c>
      <c r="AB41" s="172" t="s">
        <v>1055</v>
      </c>
      <c r="AC41" s="172" t="s">
        <v>1055</v>
      </c>
      <c r="AG41" s="172" t="s">
        <v>528</v>
      </c>
      <c r="AH41" s="172">
        <v>9</v>
      </c>
      <c r="AN41" s="172" t="s">
        <v>354</v>
      </c>
      <c r="AP41" s="172">
        <v>0</v>
      </c>
      <c r="AQ41" s="172">
        <v>0</v>
      </c>
      <c r="AR41" s="172">
        <v>0</v>
      </c>
      <c r="BG41" s="172">
        <v>2.2719999999999998</v>
      </c>
      <c r="BH41" s="172">
        <v>2.5619999999999998</v>
      </c>
      <c r="BI41" s="172">
        <v>0.95599999999999996</v>
      </c>
      <c r="BJ41" s="172">
        <v>1800</v>
      </c>
      <c r="BK41" s="172" t="s">
        <v>279</v>
      </c>
      <c r="BP41" s="172">
        <v>0</v>
      </c>
      <c r="BR41" s="172" t="s">
        <v>1059</v>
      </c>
      <c r="BT41" s="172" t="b">
        <v>0</v>
      </c>
      <c r="BU41" s="172" t="s">
        <v>525</v>
      </c>
      <c r="BX41" s="172">
        <v>365</v>
      </c>
      <c r="BY41" s="172">
        <v>0</v>
      </c>
      <c r="BZ41" s="172">
        <v>0</v>
      </c>
      <c r="CA41" s="172">
        <v>23.497</v>
      </c>
      <c r="CB41" s="172">
        <v>96.820870749457384</v>
      </c>
      <c r="CC41" s="172">
        <v>46.570999999999998</v>
      </c>
      <c r="CD41" s="172">
        <v>97.700285585450175</v>
      </c>
      <c r="CE41" s="172">
        <v>92.867000000000004</v>
      </c>
      <c r="CF41" s="172">
        <v>97.989598027286334</v>
      </c>
      <c r="CG41" s="172">
        <v>139.34299999999999</v>
      </c>
      <c r="CH41" s="172">
        <v>97.95971092914607</v>
      </c>
      <c r="CI41" s="172">
        <v>232.333</v>
      </c>
      <c r="CJ41" s="172">
        <v>97.91979615465732</v>
      </c>
      <c r="CK41" s="172">
        <v>373.41</v>
      </c>
      <c r="CL41" s="172">
        <v>97.479981789453944</v>
      </c>
      <c r="CM41" s="172">
        <v>468.589</v>
      </c>
      <c r="CN41" s="172">
        <v>97.100017285937142</v>
      </c>
      <c r="CO41" s="172">
        <v>480</v>
      </c>
      <c r="CP41" s="172">
        <v>0</v>
      </c>
      <c r="CQ41" s="172">
        <v>0</v>
      </c>
      <c r="CR41" s="172">
        <v>23.792000000000002</v>
      </c>
      <c r="CS41" s="172">
        <v>95.620376597175522</v>
      </c>
      <c r="CT41" s="172">
        <v>46.906999999999996</v>
      </c>
      <c r="CU41" s="172">
        <v>97.000447694373975</v>
      </c>
      <c r="CV41" s="172">
        <v>93.284999999999997</v>
      </c>
      <c r="CW41" s="172">
        <v>97.550517232138077</v>
      </c>
      <c r="CX41" s="172">
        <v>139.84200000000001</v>
      </c>
      <c r="CY41" s="172">
        <v>97.610160037756899</v>
      </c>
      <c r="CZ41" s="172">
        <v>233.023</v>
      </c>
      <c r="DA41" s="172">
        <v>97.629847697437597</v>
      </c>
      <c r="DB41" s="172">
        <v>374.178</v>
      </c>
      <c r="DC41" s="172">
        <v>97.279904216709696</v>
      </c>
      <c r="DD41" s="172">
        <v>469.411</v>
      </c>
      <c r="DE41" s="172">
        <v>96.929982467389991</v>
      </c>
      <c r="DF41" s="172">
        <v>600</v>
      </c>
      <c r="DG41" s="172">
        <v>0</v>
      </c>
      <c r="DH41" s="172">
        <v>0</v>
      </c>
      <c r="DI41" s="172">
        <v>24.059000000000001</v>
      </c>
      <c r="DJ41" s="172">
        <v>94.559208612161768</v>
      </c>
      <c r="DK41" s="172">
        <v>47.213999999999999</v>
      </c>
      <c r="DL41" s="172">
        <v>96.369720845511921</v>
      </c>
      <c r="DM41" s="172">
        <v>93.66</v>
      </c>
      <c r="DN41" s="172">
        <v>97.15994020926756</v>
      </c>
      <c r="DO41" s="172">
        <v>140.62</v>
      </c>
      <c r="DP41" s="172">
        <v>97.070118048641731</v>
      </c>
      <c r="DQ41" s="172">
        <v>233.52500000000001</v>
      </c>
      <c r="DR41" s="172">
        <v>97.419976447917776</v>
      </c>
      <c r="DS41" s="172">
        <v>374.56299999999999</v>
      </c>
      <c r="DT41" s="172">
        <v>97.179913659384397</v>
      </c>
      <c r="DU41" s="172">
        <v>470.43</v>
      </c>
      <c r="DV41" s="172">
        <v>96.720022107433621</v>
      </c>
    </row>
    <row r="42" spans="1:126" ht="15" customHeight="1">
      <c r="A42" s="172" t="s">
        <v>1061</v>
      </c>
      <c r="B42" s="172" t="s">
        <v>521</v>
      </c>
      <c r="C42" s="172" t="s">
        <v>1085</v>
      </c>
      <c r="D42" s="172" t="s">
        <v>1087</v>
      </c>
      <c r="E42" s="172" t="s">
        <v>1058</v>
      </c>
      <c r="F42" s="172">
        <v>2012</v>
      </c>
      <c r="H42" s="172">
        <v>455</v>
      </c>
      <c r="I42" s="172">
        <v>500</v>
      </c>
      <c r="J42" s="172">
        <v>1411</v>
      </c>
      <c r="K42" s="172">
        <v>1411</v>
      </c>
      <c r="L42" s="172">
        <v>205</v>
      </c>
      <c r="M42" s="172" t="s">
        <v>355</v>
      </c>
      <c r="O42" s="172">
        <v>683</v>
      </c>
      <c r="P42" s="172">
        <v>683</v>
      </c>
      <c r="R42" s="172">
        <v>5000</v>
      </c>
      <c r="S42" s="172">
        <v>365</v>
      </c>
      <c r="T42" s="172">
        <v>310</v>
      </c>
      <c r="U42" s="172">
        <v>600</v>
      </c>
      <c r="V42" s="172">
        <v>600</v>
      </c>
      <c r="W42" s="172">
        <v>365</v>
      </c>
      <c r="X42" s="172">
        <v>1316</v>
      </c>
      <c r="Y42" s="172">
        <v>6400</v>
      </c>
      <c r="AA42" s="172" t="s">
        <v>350</v>
      </c>
      <c r="AN42" s="172" t="s">
        <v>354</v>
      </c>
      <c r="AP42" s="172">
        <v>0</v>
      </c>
      <c r="AQ42" s="172">
        <v>0</v>
      </c>
      <c r="AR42" s="172">
        <v>0</v>
      </c>
      <c r="BT42" s="172" t="b">
        <v>0</v>
      </c>
      <c r="BX42" s="172">
        <v>365</v>
      </c>
      <c r="BY42" s="172">
        <v>0</v>
      </c>
      <c r="BZ42" s="172">
        <v>0</v>
      </c>
      <c r="CA42" s="172">
        <v>23.497</v>
      </c>
      <c r="CB42" s="172">
        <v>96.820999999999998</v>
      </c>
      <c r="CC42" s="172">
        <v>46.570999999999998</v>
      </c>
      <c r="CD42" s="172">
        <v>97.7</v>
      </c>
      <c r="CE42" s="172">
        <v>92.867000000000004</v>
      </c>
      <c r="CF42" s="172">
        <v>97.99</v>
      </c>
      <c r="CG42" s="172">
        <v>139.34299999999999</v>
      </c>
      <c r="CH42" s="172">
        <v>97.96</v>
      </c>
      <c r="CI42" s="172">
        <v>232.333</v>
      </c>
      <c r="CJ42" s="172">
        <v>97.92</v>
      </c>
      <c r="CK42" s="172">
        <v>373.41</v>
      </c>
      <c r="CL42" s="172">
        <v>97.48</v>
      </c>
      <c r="CM42" s="172">
        <v>468.589</v>
      </c>
      <c r="CN42" s="172">
        <v>97.1</v>
      </c>
      <c r="CO42" s="172">
        <v>480</v>
      </c>
      <c r="CP42" s="172">
        <v>0</v>
      </c>
      <c r="CQ42" s="172">
        <v>0</v>
      </c>
      <c r="CR42" s="172">
        <v>23.792000000000002</v>
      </c>
      <c r="CS42" s="172">
        <v>95.62</v>
      </c>
      <c r="CT42" s="172">
        <v>46.906999999999996</v>
      </c>
      <c r="CU42" s="172">
        <v>97</v>
      </c>
      <c r="CV42" s="172">
        <v>93.284999999999997</v>
      </c>
      <c r="CW42" s="172">
        <v>97.551000000000002</v>
      </c>
      <c r="CX42" s="172">
        <v>139.84200000000001</v>
      </c>
      <c r="CY42" s="172">
        <v>97.61</v>
      </c>
      <c r="CZ42" s="172">
        <v>233.023</v>
      </c>
      <c r="DA42" s="172">
        <v>97.63</v>
      </c>
      <c r="DB42" s="172">
        <v>374.178</v>
      </c>
      <c r="DC42" s="172">
        <v>97.28</v>
      </c>
      <c r="DD42" s="172">
        <v>469.411</v>
      </c>
      <c r="DE42" s="172">
        <v>96.93</v>
      </c>
      <c r="DF42" s="172">
        <v>600</v>
      </c>
      <c r="DG42" s="172">
        <v>0</v>
      </c>
      <c r="DH42" s="172">
        <v>0</v>
      </c>
      <c r="DI42" s="172">
        <v>24.059000000000001</v>
      </c>
      <c r="DJ42" s="172">
        <v>94.558999999999997</v>
      </c>
      <c r="DK42" s="172">
        <v>47.213999999999999</v>
      </c>
      <c r="DL42" s="172">
        <v>96.37</v>
      </c>
      <c r="DM42" s="172">
        <v>93.66</v>
      </c>
      <c r="DN42" s="172">
        <v>97.16</v>
      </c>
      <c r="DO42" s="172">
        <v>140.62</v>
      </c>
      <c r="DP42" s="172">
        <v>97.07</v>
      </c>
      <c r="DQ42" s="172">
        <v>233.52500000000001</v>
      </c>
      <c r="DR42" s="172">
        <v>97.42</v>
      </c>
      <c r="DS42" s="172">
        <v>374.56299999999999</v>
      </c>
      <c r="DT42" s="172">
        <v>97.18</v>
      </c>
      <c r="DU42" s="172">
        <v>470.43</v>
      </c>
      <c r="DV42" s="172">
        <v>96.72</v>
      </c>
    </row>
    <row r="43" spans="1:126">
      <c r="A43" s="172" t="s">
        <v>977</v>
      </c>
      <c r="B43" s="172" t="s">
        <v>1299</v>
      </c>
      <c r="C43" s="172" t="s">
        <v>1300</v>
      </c>
      <c r="D43" s="172" t="s">
        <v>1301</v>
      </c>
      <c r="H43" s="172">
        <v>2500</v>
      </c>
      <c r="I43" s="172">
        <v>2750</v>
      </c>
      <c r="J43" s="172">
        <v>2624</v>
      </c>
      <c r="K43" s="172">
        <v>2887</v>
      </c>
      <c r="L43" s="172">
        <v>550</v>
      </c>
      <c r="M43" s="172" t="s">
        <v>355</v>
      </c>
      <c r="N43" s="172">
        <v>0</v>
      </c>
      <c r="R43" s="172">
        <v>15000</v>
      </c>
      <c r="T43" s="172">
        <v>800</v>
      </c>
      <c r="U43" s="172">
        <v>1300</v>
      </c>
      <c r="V43" s="172">
        <v>1500</v>
      </c>
      <c r="W43" s="172">
        <v>800</v>
      </c>
      <c r="AA43" s="172" t="s">
        <v>350</v>
      </c>
      <c r="AN43" s="172" t="s">
        <v>354</v>
      </c>
      <c r="BT43" s="172" t="b">
        <v>0</v>
      </c>
      <c r="BX43" s="172">
        <v>800</v>
      </c>
      <c r="BY43" s="172">
        <v>99</v>
      </c>
      <c r="BZ43" s="172">
        <v>98.745999999999995</v>
      </c>
      <c r="CA43" s="172">
        <v>125</v>
      </c>
      <c r="CB43" s="172">
        <v>97.6</v>
      </c>
      <c r="CC43" s="172">
        <v>250</v>
      </c>
      <c r="CD43" s="172">
        <v>98.4</v>
      </c>
      <c r="CE43" s="172">
        <v>500</v>
      </c>
      <c r="CF43" s="172">
        <v>98.6</v>
      </c>
      <c r="CG43" s="172">
        <v>750</v>
      </c>
      <c r="CH43" s="172">
        <v>98.8</v>
      </c>
      <c r="CI43" s="172">
        <v>1250</v>
      </c>
      <c r="CJ43" s="172">
        <v>99</v>
      </c>
      <c r="CK43" s="172">
        <v>1875</v>
      </c>
      <c r="CL43" s="172">
        <v>98.6</v>
      </c>
      <c r="CM43" s="172">
        <v>2500</v>
      </c>
      <c r="CN43" s="172">
        <v>98.5</v>
      </c>
      <c r="CO43" s="172">
        <v>900</v>
      </c>
      <c r="CP43" s="172">
        <v>98.8</v>
      </c>
      <c r="CQ43" s="172">
        <v>98.558999999999997</v>
      </c>
      <c r="CR43" s="172">
        <v>125</v>
      </c>
      <c r="CS43" s="172">
        <v>97.5</v>
      </c>
      <c r="CT43" s="172">
        <v>250</v>
      </c>
      <c r="CU43" s="172">
        <v>98.2</v>
      </c>
      <c r="CV43" s="172">
        <v>500</v>
      </c>
      <c r="CW43" s="172">
        <v>98.4</v>
      </c>
      <c r="CX43" s="172">
        <v>750</v>
      </c>
      <c r="CY43" s="172">
        <v>98.7</v>
      </c>
      <c r="CZ43" s="172">
        <v>1250</v>
      </c>
      <c r="DA43" s="172">
        <v>98.8</v>
      </c>
      <c r="DB43" s="172">
        <v>1875</v>
      </c>
      <c r="DC43" s="172">
        <v>98.5</v>
      </c>
      <c r="DD43" s="172">
        <v>2500</v>
      </c>
      <c r="DE43" s="172">
        <v>98.3</v>
      </c>
      <c r="DF43" s="172">
        <v>1200</v>
      </c>
      <c r="DG43" s="172">
        <v>98.7</v>
      </c>
      <c r="DH43" s="172">
        <v>98.415999999999997</v>
      </c>
      <c r="DI43" s="172">
        <v>125</v>
      </c>
      <c r="DJ43" s="172">
        <v>97.4</v>
      </c>
      <c r="DK43" s="172">
        <v>250</v>
      </c>
      <c r="DL43" s="172">
        <v>98.1</v>
      </c>
      <c r="DM43" s="172">
        <v>500</v>
      </c>
      <c r="DN43" s="172">
        <v>98.3</v>
      </c>
      <c r="DO43" s="172">
        <v>750</v>
      </c>
      <c r="DP43" s="172">
        <v>98.6</v>
      </c>
      <c r="DQ43" s="172">
        <v>1250</v>
      </c>
      <c r="DR43" s="172">
        <v>98.7</v>
      </c>
      <c r="DS43" s="172">
        <v>1875</v>
      </c>
      <c r="DT43" s="172">
        <v>98.4</v>
      </c>
      <c r="DU43" s="172">
        <v>2500</v>
      </c>
      <c r="DV43" s="172">
        <v>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OpenAddInvForm">
                <anchor moveWithCells="1" sizeWithCells="1">
                  <from>
                    <xdr:col>1</xdr:col>
                    <xdr:colOff>1104900</xdr:colOff>
                    <xdr:row>0</xdr:row>
                    <xdr:rowOff>28575</xdr:rowOff>
                  </from>
                  <to>
                    <xdr:col>1</xdr:col>
                    <xdr:colOff>1952625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Button 4">
              <controlPr defaultSize="0" print="0" autoFill="0" autoPict="0" macro="[0]!SaveInverterDatabase" altText="Save database">
                <anchor moveWithCells="1" sizeWithCells="1">
                  <from>
                    <xdr:col>2</xdr:col>
                    <xdr:colOff>800100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ssageSht"/>
  <dimension ref="A1:AC43"/>
  <sheetViews>
    <sheetView showGridLines="0" showRowColHeaders="0" workbookViewId="0">
      <selection sqref="A1:XFD1048576"/>
    </sheetView>
  </sheetViews>
  <sheetFormatPr defaultColWidth="0" defaultRowHeight="15" zeroHeight="1"/>
  <cols>
    <col min="1" max="12" width="9.140625" style="669" customWidth="1"/>
    <col min="13" max="29" width="0" style="669" hidden="1" customWidth="1"/>
    <col min="30" max="16384" width="9.140625" style="669" hidden="1"/>
  </cols>
  <sheetData>
    <row r="1" ht="15" customHeight="1"/>
    <row r="2" ht="15" customHeight="1"/>
    <row r="3" ht="15" customHeight="1"/>
    <row r="4" ht="15" customHeight="1"/>
    <row r="5" ht="15" customHeight="1"/>
    <row r="6" ht="15" customHeight="1"/>
    <row r="7" ht="15" customHeight="1"/>
    <row r="8" ht="15" customHeight="1"/>
    <row r="9" ht="15" customHeight="1"/>
    <row r="10" ht="36" customHeight="1"/>
    <row r="11" ht="15" customHeight="1"/>
    <row r="12" ht="15" customHeight="1"/>
    <row r="13" ht="15" customHeight="1"/>
    <row r="14" ht="15" customHeight="1"/>
    <row r="15" ht="21" customHeight="1"/>
    <row r="16" ht="15" customHeight="1"/>
    <row r="17" ht="31.5" customHeight="1"/>
    <row r="18" ht="15" customHeight="1"/>
    <row r="19" ht="15" customHeight="1"/>
    <row r="20" ht="15" customHeight="1"/>
    <row r="21" ht="15" customHeight="1"/>
    <row r="22" ht="15" customHeight="1"/>
    <row r="23" ht="15" hidden="1" customHeight="1"/>
    <row r="24" ht="15" hidden="1" customHeight="1"/>
    <row r="25" ht="15" hidden="1" customHeight="1"/>
    <row r="26" ht="15" hidden="1" customHeight="1"/>
    <row r="27" ht="15" hidden="1" customHeight="1"/>
    <row r="28" ht="15" hidden="1" customHeight="1"/>
    <row r="29" ht="15" hidden="1" customHeight="1"/>
    <row r="30" ht="15" hidden="1" customHeight="1"/>
    <row r="31" ht="15" hidden="1" customHeight="1"/>
    <row r="32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</sheetData>
  <mergeCells count="1">
    <mergeCell ref="A1:XFD104857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25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672</vt:i4>
      </vt:variant>
    </vt:vector>
  </HeadingPairs>
  <TitlesOfParts>
    <vt:vector size="700" baseType="lpstr">
      <vt:lpstr>Enable Macros</vt:lpstr>
      <vt:lpstr>Intro</vt:lpstr>
      <vt:lpstr>Site</vt:lpstr>
      <vt:lpstr>Orientation and Shading</vt:lpstr>
      <vt:lpstr>Bifacial</vt:lpstr>
      <vt:lpstr>Horizon</vt:lpstr>
      <vt:lpstr>System</vt:lpstr>
      <vt:lpstr>Losses</vt:lpstr>
      <vt:lpstr>Soiling</vt:lpstr>
      <vt:lpstr>Spectral</vt:lpstr>
      <vt:lpstr>Transformer</vt:lpstr>
      <vt:lpstr>ASTM E2848 Regression</vt:lpstr>
      <vt:lpstr>Climate File</vt:lpstr>
      <vt:lpstr>Iterative Mode</vt:lpstr>
      <vt:lpstr>Output File</vt:lpstr>
      <vt:lpstr>Summary</vt:lpstr>
      <vt:lpstr>Details</vt:lpstr>
      <vt:lpstr>Report</vt:lpstr>
      <vt:lpstr>Losses Diagram</vt:lpstr>
      <vt:lpstr>Loss Diagram Values</vt:lpstr>
      <vt:lpstr>Chart Builder</vt:lpstr>
      <vt:lpstr>Error Log</vt:lpstr>
      <vt:lpstr>PV Module Database</vt:lpstr>
      <vt:lpstr>Inverter Database</vt:lpstr>
      <vt:lpstr>Message</vt:lpstr>
      <vt:lpstr>Chart1</vt:lpstr>
      <vt:lpstr>Chart2</vt:lpstr>
      <vt:lpstr>Chart3</vt:lpstr>
      <vt:lpstr>_SectionEnd</vt:lpstr>
      <vt:lpstr>_SectionStart</vt:lpstr>
      <vt:lpstr>AC_Ohmic_Loss</vt:lpstr>
      <vt:lpstr>AC_side_Efficiency</vt:lpstr>
      <vt:lpstr>ACCapSTC</vt:lpstr>
      <vt:lpstr>ACWiringLossAtSTC</vt:lpstr>
      <vt:lpstr>Air_Mass</vt:lpstr>
      <vt:lpstr>AlbApr</vt:lpstr>
      <vt:lpstr>AlbAug</vt:lpstr>
      <vt:lpstr>AlbDec</vt:lpstr>
      <vt:lpstr>Albedo</vt:lpstr>
      <vt:lpstr>AlbedoFreq</vt:lpstr>
      <vt:lpstr>AlbFeb</vt:lpstr>
      <vt:lpstr>AlbFreqVal</vt:lpstr>
      <vt:lpstr>AlbJan</vt:lpstr>
      <vt:lpstr>AlbJul</vt:lpstr>
      <vt:lpstr>AlbJun</vt:lpstr>
      <vt:lpstr>AlbMar</vt:lpstr>
      <vt:lpstr>AlbMay</vt:lpstr>
      <vt:lpstr>AlbNov</vt:lpstr>
      <vt:lpstr>AlbOct</vt:lpstr>
      <vt:lpstr>AlbSep</vt:lpstr>
      <vt:lpstr>AlbYearly</vt:lpstr>
      <vt:lpstr>Altitude</vt:lpstr>
      <vt:lpstr>Ambient_Temperature</vt:lpstr>
      <vt:lpstr>Array_Nominal_Power</vt:lpstr>
      <vt:lpstr>ArrayNomEnergy</vt:lpstr>
      <vt:lpstr>ArrayTypeDescribe</vt:lpstr>
      <vt:lpstr>ASHRAERow</vt:lpstr>
      <vt:lpstr>ASTM_hyperlink_hide</vt:lpstr>
      <vt:lpstr>ASTM_locked</vt:lpstr>
      <vt:lpstr>ASTM_only</vt:lpstr>
      <vt:lpstr>ASTM_spaces</vt:lpstr>
      <vt:lpstr>ASTM1</vt:lpstr>
      <vt:lpstr>ASTM2</vt:lpstr>
      <vt:lpstr>ASTM3</vt:lpstr>
      <vt:lpstr>ASTM4</vt:lpstr>
      <vt:lpstr>ASTMCoeffs</vt:lpstr>
      <vt:lpstr>ASTMInputRange</vt:lpstr>
      <vt:lpstr>AstmMonthList</vt:lpstr>
      <vt:lpstr>astmOutputNames</vt:lpstr>
      <vt:lpstr>AstmOutputParam</vt:lpstr>
      <vt:lpstr>Available_Energy_at_Inverter_Output</vt:lpstr>
      <vt:lpstr>Available_SectionEnd</vt:lpstr>
      <vt:lpstr>Available_SectionStart</vt:lpstr>
      <vt:lpstr>Average_Ground_GHI</vt:lpstr>
      <vt:lpstr>AveragedAt</vt:lpstr>
      <vt:lpstr>AxisAzimuthSAET</vt:lpstr>
      <vt:lpstr>AxisAzimuthSAST</vt:lpstr>
      <vt:lpstr>AxisAzimuthTART</vt:lpstr>
      <vt:lpstr>AxisTiltSAET</vt:lpstr>
      <vt:lpstr>AxisTiltSAST</vt:lpstr>
      <vt:lpstr>AxisTiltTART</vt:lpstr>
      <vt:lpstr>AziExtL</vt:lpstr>
      <vt:lpstr>AziExtR</vt:lpstr>
      <vt:lpstr>Azimuth</vt:lpstr>
      <vt:lpstr>AzimuthFix</vt:lpstr>
      <vt:lpstr>AzimuthRefAVAT</vt:lpstr>
      <vt:lpstr>AzimuthRefTAXT</vt:lpstr>
      <vt:lpstr>'Orientation and Shading'!AzimuthSeasonal</vt:lpstr>
      <vt:lpstr>Back_Global_Irradiance_Inhomogeneity</vt:lpstr>
      <vt:lpstr>BacktrackOptSAET</vt:lpstr>
      <vt:lpstr>BacktrackOptSAST</vt:lpstr>
      <vt:lpstr>Beam_Irradiance_in_Array_Back</vt:lpstr>
      <vt:lpstr>Beam_Irradiance_in_Array_Plane</vt:lpstr>
      <vt:lpstr>Bifacial_Gain</vt:lpstr>
      <vt:lpstr>Bifacial_SectionEnd</vt:lpstr>
      <vt:lpstr>Bifacial_SectionStart</vt:lpstr>
      <vt:lpstr>BifacialityFactor</vt:lpstr>
      <vt:lpstr>BifAlbApr</vt:lpstr>
      <vt:lpstr>BifAlbAug</vt:lpstr>
      <vt:lpstr>BifAlbDec</vt:lpstr>
      <vt:lpstr>BifAlbedoGraph</vt:lpstr>
      <vt:lpstr>BifAlbFeb</vt:lpstr>
      <vt:lpstr>BifAlbFreqVal</vt:lpstr>
      <vt:lpstr>BifAlbJan</vt:lpstr>
      <vt:lpstr>BifAlbJul</vt:lpstr>
      <vt:lpstr>BifAlbJun</vt:lpstr>
      <vt:lpstr>BifAlbMar</vt:lpstr>
      <vt:lpstr>BifAlbMay</vt:lpstr>
      <vt:lpstr>BifAlbNov</vt:lpstr>
      <vt:lpstr>BifAlbOct</vt:lpstr>
      <vt:lpstr>BifAlbSep</vt:lpstr>
      <vt:lpstr>BifAlbYearly</vt:lpstr>
      <vt:lpstr>BifMonthlyAlbedo</vt:lpstr>
      <vt:lpstr>BifYearlyAlbedo</vt:lpstr>
      <vt:lpstr>BlankSAET</vt:lpstr>
      <vt:lpstr>BlankSAST</vt:lpstr>
      <vt:lpstr>BlankTART</vt:lpstr>
      <vt:lpstr>bNaught</vt:lpstr>
      <vt:lpstr>BottomInactive</vt:lpstr>
      <vt:lpstr>Calculated_Module_Temperature__deg_C_</vt:lpstr>
      <vt:lpstr>CellBasedBlank</vt:lpstr>
      <vt:lpstr>CellBasedBlankSAET</vt:lpstr>
      <vt:lpstr>CellBasedBlankSAST</vt:lpstr>
      <vt:lpstr>CellBasedInput</vt:lpstr>
      <vt:lpstr>CellBasedInputSAET</vt:lpstr>
      <vt:lpstr>CellBasedInputSAST</vt:lpstr>
      <vt:lpstr>CellSize</vt:lpstr>
      <vt:lpstr>CellSizeSAET</vt:lpstr>
      <vt:lpstr>CellSizeSAST</vt:lpstr>
      <vt:lpstr>Chart1NumVal</vt:lpstr>
      <vt:lpstr>Chart1X</vt:lpstr>
      <vt:lpstr>Chart1Y1</vt:lpstr>
      <vt:lpstr>Chart1Y2</vt:lpstr>
      <vt:lpstr>Chart1Y3</vt:lpstr>
      <vt:lpstr>Chart1Y4</vt:lpstr>
      <vt:lpstr>Chart2NumVal</vt:lpstr>
      <vt:lpstr>Chart2X</vt:lpstr>
      <vt:lpstr>Chart2Y1</vt:lpstr>
      <vt:lpstr>Chart2Y2</vt:lpstr>
      <vt:lpstr>Chart2Y3</vt:lpstr>
      <vt:lpstr>Chart2Y4</vt:lpstr>
      <vt:lpstr>Chart3NumVal</vt:lpstr>
      <vt:lpstr>Chart3X</vt:lpstr>
      <vt:lpstr>Chart3Y1</vt:lpstr>
      <vt:lpstr>Chart3Y2</vt:lpstr>
      <vt:lpstr>Chart3Y3</vt:lpstr>
      <vt:lpstr>Chart3Y4</vt:lpstr>
      <vt:lpstr>chartParams</vt:lpstr>
      <vt:lpstr>ChooseSaveAs</vt:lpstr>
      <vt:lpstr>City</vt:lpstr>
      <vt:lpstr>ClearHProf</vt:lpstr>
      <vt:lpstr>CollBandWidth</vt:lpstr>
      <vt:lpstr>CollBandWidthFix</vt:lpstr>
      <vt:lpstr>Collector_Surface_Azimuth</vt:lpstr>
      <vt:lpstr>Collector_Surface_Slope</vt:lpstr>
      <vt:lpstr>ConsHLF</vt:lpstr>
      <vt:lpstr>ConvHLF</vt:lpstr>
      <vt:lpstr>Copyright</vt:lpstr>
      <vt:lpstr>Country</vt:lpstr>
      <vt:lpstr>DateTimeFormat</vt:lpstr>
      <vt:lpstr>DayResult</vt:lpstr>
      <vt:lpstr>DCAC_Conversion_Losses</vt:lpstr>
      <vt:lpstr>DCCapSTC</vt:lpstr>
      <vt:lpstr>DefBifacialAlbedoFreq</vt:lpstr>
      <vt:lpstr>DefineHorizonProfile</vt:lpstr>
      <vt:lpstr>DefineSite</vt:lpstr>
      <vt:lpstr>DefnAvailable</vt:lpstr>
      <vt:lpstr>DefnHorProfOptions</vt:lpstr>
      <vt:lpstr>DefUseBifacialModel</vt:lpstr>
      <vt:lpstr>DefUseSpectralModel</vt:lpstr>
      <vt:lpstr>'Climate File'!Delimeter</vt:lpstr>
      <vt:lpstr>Difference_between_Module_and_Ambient_Temp.__deg_C_</vt:lpstr>
      <vt:lpstr>Diffuse_Irradiance_in_Array_Plane</vt:lpstr>
      <vt:lpstr>Report!DisconnectOptions</vt:lpstr>
      <vt:lpstr>Transformer!DisconnectOptions</vt:lpstr>
      <vt:lpstr>EAFApr</vt:lpstr>
      <vt:lpstr>EAFAug</vt:lpstr>
      <vt:lpstr>EAFDec</vt:lpstr>
      <vt:lpstr>EAFFeb</vt:lpstr>
      <vt:lpstr>EAFJan</vt:lpstr>
      <vt:lpstr>EAFJul</vt:lpstr>
      <vt:lpstr>EAFJun</vt:lpstr>
      <vt:lpstr>EAFMar</vt:lpstr>
      <vt:lpstr>EAFMay</vt:lpstr>
      <vt:lpstr>EAFNov</vt:lpstr>
      <vt:lpstr>EAFOct</vt:lpstr>
      <vt:lpstr>EAFSep</vt:lpstr>
      <vt:lpstr>EastWest</vt:lpstr>
      <vt:lpstr>Effective_Back_Beam_Irradiance</vt:lpstr>
      <vt:lpstr>Effective_Back_Diffuse_Irradiance</vt:lpstr>
      <vt:lpstr>Effective_Back_Front_Reflected_Irradiance</vt:lpstr>
      <vt:lpstr>Effective_Back_Global_Irradiance</vt:lpstr>
      <vt:lpstr>Effective_Back_Ground_Reflected_Irradiance</vt:lpstr>
      <vt:lpstr>Effective_Energy_at_the_Output_of_the_Array</vt:lpstr>
      <vt:lpstr>Effective_Irradiance_in_POA</vt:lpstr>
      <vt:lpstr>Effective_POA_Radiation</vt:lpstr>
      <vt:lpstr>Efficiencies_SectionEnd</vt:lpstr>
      <vt:lpstr>Efficiencies_SectionStart</vt:lpstr>
      <vt:lpstr>EfficiencyLoss</vt:lpstr>
      <vt:lpstr>ElevExtL</vt:lpstr>
      <vt:lpstr>ElevExtR</vt:lpstr>
      <vt:lpstr>'Iterative Mode'!End</vt:lpstr>
      <vt:lpstr>Energy_Injected_into_Grid</vt:lpstr>
      <vt:lpstr>Energy_Loss_Due_to_Irradiance</vt:lpstr>
      <vt:lpstr>ErrorLogLink</vt:lpstr>
      <vt:lpstr>ErrorsEncountered</vt:lpstr>
      <vt:lpstr>ET_Irrad</vt:lpstr>
      <vt:lpstr>EventsLoaded</vt:lpstr>
      <vt:lpstr>External_transformer_loss</vt:lpstr>
      <vt:lpstr>FarShading_Beam_Loss</vt:lpstr>
      <vt:lpstr>FarShading_Diffuse_Loss</vt:lpstr>
      <vt:lpstr>FarShading_Global_Loss</vt:lpstr>
      <vt:lpstr>FarShading_Ground_Reflected_Loss</vt:lpstr>
      <vt:lpstr>Transformer!FIronLoss</vt:lpstr>
      <vt:lpstr>FirstDate</vt:lpstr>
      <vt:lpstr>FixedPlaneSeasonalParam</vt:lpstr>
      <vt:lpstr>FixedTiltParam</vt:lpstr>
      <vt:lpstr>FooterRow</vt:lpstr>
      <vt:lpstr>FResLoss</vt:lpstr>
      <vt:lpstr>FullInputPath</vt:lpstr>
      <vt:lpstr>FullOutputFile</vt:lpstr>
      <vt:lpstr>GAOR</vt:lpstr>
      <vt:lpstr>Global_Irradiance_in_Array_Plane</vt:lpstr>
      <vt:lpstr>Global_POA_Irradiance_Corrected_for_Incidence</vt:lpstr>
      <vt:lpstr>Global_POA_Irradiance_Corrected_for_Shading</vt:lpstr>
      <vt:lpstr>GlobalRad</vt:lpstr>
      <vt:lpstr>GlobRad_POA</vt:lpstr>
      <vt:lpstr>GraphParam</vt:lpstr>
      <vt:lpstr>Grid_Con_OutputNames</vt:lpstr>
      <vt:lpstr>Grid_Con_OutputParam</vt:lpstr>
      <vt:lpstr>Grid_Only</vt:lpstr>
      <vt:lpstr>GridConnectedOutputs</vt:lpstr>
      <vt:lpstr>Ground_Reflected_Irradiance_in_Array_Plane</vt:lpstr>
      <vt:lpstr>GroundClearance</vt:lpstr>
      <vt:lpstr>GWR</vt:lpstr>
      <vt:lpstr>HAzi</vt:lpstr>
      <vt:lpstr>HAziFirst</vt:lpstr>
      <vt:lpstr>HeaderRow</vt:lpstr>
      <vt:lpstr>HeatLossRows</vt:lpstr>
      <vt:lpstr>HElev</vt:lpstr>
      <vt:lpstr>HElevFirst</vt:lpstr>
      <vt:lpstr>Hor_Diffuse</vt:lpstr>
      <vt:lpstr>'Climate File'!HorIrradiance</vt:lpstr>
      <vt:lpstr>HorizonAzi</vt:lpstr>
      <vt:lpstr>HorizonElev</vt:lpstr>
      <vt:lpstr>Horizontal_beam_irradiance</vt:lpstr>
      <vt:lpstr>Horizontal_diffuse_irradiance</vt:lpstr>
      <vt:lpstr>Horizontal_Global_Irradiance</vt:lpstr>
      <vt:lpstr>HorizontalGlobIrradiance</vt:lpstr>
      <vt:lpstr>IAM_0</vt:lpstr>
      <vt:lpstr>IAM_10</vt:lpstr>
      <vt:lpstr>IAM_15</vt:lpstr>
      <vt:lpstr>IAM_20</vt:lpstr>
      <vt:lpstr>IAM_25</vt:lpstr>
      <vt:lpstr>IAM_30</vt:lpstr>
      <vt:lpstr>IAM_35</vt:lpstr>
      <vt:lpstr>IAM_40</vt:lpstr>
      <vt:lpstr>IAM_45</vt:lpstr>
      <vt:lpstr>IAM_5</vt:lpstr>
      <vt:lpstr>IAM_50</vt:lpstr>
      <vt:lpstr>IAM_55</vt:lpstr>
      <vt:lpstr>IAM_60</vt:lpstr>
      <vt:lpstr>IAM_65</vt:lpstr>
      <vt:lpstr>IAM_70</vt:lpstr>
      <vt:lpstr>IAM_75</vt:lpstr>
      <vt:lpstr>IAM_80</vt:lpstr>
      <vt:lpstr>IAM_85</vt:lpstr>
      <vt:lpstr>IAM_90</vt:lpstr>
      <vt:lpstr>IAM_Factor_on__Diffuse</vt:lpstr>
      <vt:lpstr>IAM_Factor_on_Beam</vt:lpstr>
      <vt:lpstr>IAM_Factor_on_Beam_Back</vt:lpstr>
      <vt:lpstr>IAM_Factor_on_Diffuse_Back</vt:lpstr>
      <vt:lpstr>IAM_Factor_on_Global</vt:lpstr>
      <vt:lpstr>IAM_Factor_on_Ground_Reflected</vt:lpstr>
      <vt:lpstr>IAMModel</vt:lpstr>
      <vt:lpstr>IAMRange</vt:lpstr>
      <vt:lpstr>IAMSelection</vt:lpstr>
      <vt:lpstr>Incidence_Angle</vt:lpstr>
      <vt:lpstr>Incidence_Loss_for_Beam</vt:lpstr>
      <vt:lpstr>Incidence_Loss_for_Diffuse</vt:lpstr>
      <vt:lpstr>Incidence_Loss_for_Global</vt:lpstr>
      <vt:lpstr>Incidence_Loss_for_Ground_Reflected</vt:lpstr>
      <vt:lpstr>Incident_SectionEnd</vt:lpstr>
      <vt:lpstr>Incident_SectionStart</vt:lpstr>
      <vt:lpstr>IncorrectClimateRowsAllowed</vt:lpstr>
      <vt:lpstr>Input_Timestamp</vt:lpstr>
      <vt:lpstr>InputBrowse</vt:lpstr>
      <vt:lpstr>InputColumnNums</vt:lpstr>
      <vt:lpstr>InputDates</vt:lpstr>
      <vt:lpstr>InputFilePath</vt:lpstr>
      <vt:lpstr>Interrow_Albedo</vt:lpstr>
      <vt:lpstr>'Iterative Mode'!Interval</vt:lpstr>
      <vt:lpstr>Interval</vt:lpstr>
      <vt:lpstr>IntroAddLine</vt:lpstr>
      <vt:lpstr>IntroArray</vt:lpstr>
      <vt:lpstr>IntroCopyArray</vt:lpstr>
      <vt:lpstr>IntroFileName</vt:lpstr>
      <vt:lpstr>IntroInv</vt:lpstr>
      <vt:lpstr>IntroNumInv</vt:lpstr>
      <vt:lpstr>IntroNumMod</vt:lpstr>
      <vt:lpstr>IntroProjName</vt:lpstr>
      <vt:lpstr>IntroPV</vt:lpstr>
      <vt:lpstr>InvDataIndex</vt:lpstr>
      <vt:lpstr>Inverter</vt:lpstr>
      <vt:lpstr>Inverter_Efficiency</vt:lpstr>
      <vt:lpstr>Inverter_Loss_Due_to_High_Power_Threshold</vt:lpstr>
      <vt:lpstr>Inverter_Loss_Due_to_High_Voltage_Threshold</vt:lpstr>
      <vt:lpstr>Inverter_Loss_Due_to_Low_Power_Threshold</vt:lpstr>
      <vt:lpstr>Inverter_Loss_Due_to_Low_Voltage_Threshold</vt:lpstr>
      <vt:lpstr>Inverter_Loss_Due_to_Nominal_Inv._Power</vt:lpstr>
      <vt:lpstr>Inverter_Loss_Due_to_Nominal_Inv._Voltage</vt:lpstr>
      <vt:lpstr>Inverter_Loss_Due_to_Power_Threshold</vt:lpstr>
      <vt:lpstr>Inverter_Loss_Due_to_Voltage_Threshold</vt:lpstr>
      <vt:lpstr>Inverter_SectionEnd</vt:lpstr>
      <vt:lpstr>Inverter_SectionStart</vt:lpstr>
      <vt:lpstr>InverterDatabase</vt:lpstr>
      <vt:lpstr>InverterFileName</vt:lpstr>
      <vt:lpstr>InverterIndex</vt:lpstr>
      <vt:lpstr>InverterList</vt:lpstr>
      <vt:lpstr>InverterManu</vt:lpstr>
      <vt:lpstr>InverterSource</vt:lpstr>
      <vt:lpstr>InvLossFrac</vt:lpstr>
      <vt:lpstr>InvParam</vt:lpstr>
      <vt:lpstr>InvPnom</vt:lpstr>
      <vt:lpstr>InvSearch</vt:lpstr>
      <vt:lpstr>Irradiance_SectionEnd</vt:lpstr>
      <vt:lpstr>Irradiance_SectionStart</vt:lpstr>
      <vt:lpstr>IterativeOutputBrowse</vt:lpstr>
      <vt:lpstr>IterativeOutputParam</vt:lpstr>
      <vt:lpstr>IterOutputRowNum</vt:lpstr>
      <vt:lpstr>kt</vt:lpstr>
      <vt:lpstr>ktCorrection</vt:lpstr>
      <vt:lpstr>ktCorrectionValues</vt:lpstr>
      <vt:lpstr>LastDate</vt:lpstr>
      <vt:lpstr>lastInputColumn</vt:lpstr>
      <vt:lpstr>LastRow</vt:lpstr>
      <vt:lpstr>LastRowA</vt:lpstr>
      <vt:lpstr>LastRowB</vt:lpstr>
      <vt:lpstr>LastRowC</vt:lpstr>
      <vt:lpstr>LatDeg</vt:lpstr>
      <vt:lpstr>LatDMS</vt:lpstr>
      <vt:lpstr>Latitude</vt:lpstr>
      <vt:lpstr>LatMin</vt:lpstr>
      <vt:lpstr>LatNS</vt:lpstr>
      <vt:lpstr>LatSec</vt:lpstr>
      <vt:lpstr>Load</vt:lpstr>
      <vt:lpstr>LoadFilePath</vt:lpstr>
      <vt:lpstr>LongDeg</vt:lpstr>
      <vt:lpstr>LongDMS</vt:lpstr>
      <vt:lpstr>LongEW</vt:lpstr>
      <vt:lpstr>Longitude</vt:lpstr>
      <vt:lpstr>LongMin</vt:lpstr>
      <vt:lpstr>LongSec</vt:lpstr>
      <vt:lpstr>LossDiagramEnergies</vt:lpstr>
      <vt:lpstr>LossDiagramRadiations</vt:lpstr>
      <vt:lpstr>LossDiagramValues</vt:lpstr>
      <vt:lpstr>LossFixedVoltage</vt:lpstr>
      <vt:lpstr>LossFractionList</vt:lpstr>
      <vt:lpstr>MaxAzimuthAVAT</vt:lpstr>
      <vt:lpstr>MaxAzimuthTAXT</vt:lpstr>
      <vt:lpstr>MaxTiltSAET</vt:lpstr>
      <vt:lpstr>MaxTiltTAXT</vt:lpstr>
      <vt:lpstr>Measured_Module_Temperature__deg_C_</vt:lpstr>
      <vt:lpstr>Meteorological_SectionEnd</vt:lpstr>
      <vt:lpstr>Meteorological_SectionStart</vt:lpstr>
      <vt:lpstr>MeterAzimuth</vt:lpstr>
      <vt:lpstr>MeterAzimuthDescribe</vt:lpstr>
      <vt:lpstr>MeterTilt</vt:lpstr>
      <vt:lpstr>MeterTiltDescribe</vt:lpstr>
      <vt:lpstr>MinAzimuthAVAT</vt:lpstr>
      <vt:lpstr>MinAzimuthTAXT</vt:lpstr>
      <vt:lpstr>MinTiltSAET</vt:lpstr>
      <vt:lpstr>MinTiltTAXT</vt:lpstr>
      <vt:lpstr>Model</vt:lpstr>
      <vt:lpstr>ModeSelect</vt:lpstr>
      <vt:lpstr>ModStr</vt:lpstr>
      <vt:lpstr>Module_Ageing_Loss</vt:lpstr>
      <vt:lpstr>Module_LID_Loss</vt:lpstr>
      <vt:lpstr>Module_Quality_Loss</vt:lpstr>
      <vt:lpstr>ModuleAgeing</vt:lpstr>
      <vt:lpstr>ModuleDatabase</vt:lpstr>
      <vt:lpstr>ModuleFileName</vt:lpstr>
      <vt:lpstr>ModuleLID</vt:lpstr>
      <vt:lpstr>ModuleManu</vt:lpstr>
      <vt:lpstr>ModuleModel</vt:lpstr>
      <vt:lpstr>Modules_Array_Mismatch_Loss</vt:lpstr>
      <vt:lpstr>ModuleSource</vt:lpstr>
      <vt:lpstr>Month</vt:lpstr>
      <vt:lpstr>MonthList</vt:lpstr>
      <vt:lpstr>MonthlyAlbedo</vt:lpstr>
      <vt:lpstr>Transformer!MultiEffCurve</vt:lpstr>
      <vt:lpstr>Name</vt:lpstr>
      <vt:lpstr>Near_Shading_Factor_on__Diffuse</vt:lpstr>
      <vt:lpstr>Near_Shading_Factor_on_Beam</vt:lpstr>
      <vt:lpstr>Near_Shading_Factor_on_Global</vt:lpstr>
      <vt:lpstr>Near_Shading_Factor_on_Ground_Reflected</vt:lpstr>
      <vt:lpstr>Near_Shading_Loss_for_Beam</vt:lpstr>
      <vt:lpstr>Near_Shading_Loss_for_Diffuse</vt:lpstr>
      <vt:lpstr>Near_Shading_Loss_for_Global</vt:lpstr>
      <vt:lpstr>Near_Shading_Loss_for_Ground_Reflected</vt:lpstr>
      <vt:lpstr>New</vt:lpstr>
      <vt:lpstr>Report!NightlyDisconnect</vt:lpstr>
      <vt:lpstr>Transformer!NightlyDisconnect</vt:lpstr>
      <vt:lpstr>NightTime_Energizing_Loss</vt:lpstr>
      <vt:lpstr>NoHorProf</vt:lpstr>
      <vt:lpstr>Normal_beam_irradiance</vt:lpstr>
      <vt:lpstr>NorthSouth</vt:lpstr>
      <vt:lpstr>NoSpectralModelRng</vt:lpstr>
      <vt:lpstr>NoSummaryOption</vt:lpstr>
      <vt:lpstr>NoUseBifacialModelRng</vt:lpstr>
      <vt:lpstr>NumHorPts</vt:lpstr>
      <vt:lpstr>NumInv</vt:lpstr>
      <vt:lpstr>NumMod</vt:lpstr>
      <vt:lpstr>NumStr</vt:lpstr>
      <vt:lpstr>NumSubArray</vt:lpstr>
      <vt:lpstr>NumYList</vt:lpstr>
      <vt:lpstr>numYValues</vt:lpstr>
      <vt:lpstr>Ohmic_Wiring_Loss</vt:lpstr>
      <vt:lpstr>OrientList</vt:lpstr>
      <vt:lpstr>OrientRadOnly</vt:lpstr>
      <vt:lpstr>OrientType</vt:lpstr>
      <vt:lpstr>OutputBrowse</vt:lpstr>
      <vt:lpstr>OutputConstColumn</vt:lpstr>
      <vt:lpstr>'Iterative Mode'!OutputFilePath</vt:lpstr>
      <vt:lpstr>OutputFilePath</vt:lpstr>
      <vt:lpstr>OutputParam</vt:lpstr>
      <vt:lpstr>OutputSht_ASTM_hide</vt:lpstr>
      <vt:lpstr>Overall_System_Efficiency</vt:lpstr>
      <vt:lpstr>PanelTransFactor</vt:lpstr>
      <vt:lpstr>PANIAMSelect</vt:lpstr>
      <vt:lpstr>'Iterative Mode'!ParamName</vt:lpstr>
      <vt:lpstr>ParamPath</vt:lpstr>
      <vt:lpstr>PFullLoadLss</vt:lpstr>
      <vt:lpstr>Transformer!PIronLoss</vt:lpstr>
      <vt:lpstr>Transformer!PIronLossTrf</vt:lpstr>
      <vt:lpstr>Pitch</vt:lpstr>
      <vt:lpstr>PitchSAET</vt:lpstr>
      <vt:lpstr>PitchSAST</vt:lpstr>
      <vt:lpstr>PlaneTilt</vt:lpstr>
      <vt:lpstr>PlaneTiltAVAT</vt:lpstr>
      <vt:lpstr>PlaneTiltFix</vt:lpstr>
      <vt:lpstr>'Orientation and Shading'!PlaneTiltSummer</vt:lpstr>
      <vt:lpstr>'Orientation and Shading'!PlaneTiltWinter</vt:lpstr>
      <vt:lpstr>Transformer!PNomTrf</vt:lpstr>
      <vt:lpstr>Power_Injected_into_Grid</vt:lpstr>
      <vt:lpstr>Power_Loss_Due_to_Temperature</vt:lpstr>
      <vt:lpstr>PowerLoss</vt:lpstr>
      <vt:lpstr>Transformer!PResLss</vt:lpstr>
      <vt:lpstr>Transformer!PResLssTrf</vt:lpstr>
      <vt:lpstr>PrevGlobalRad</vt:lpstr>
      <vt:lpstr>PrevGridACExport</vt:lpstr>
      <vt:lpstr>PrevHor_Diffuse</vt:lpstr>
      <vt:lpstr>PrevHorIrradiance</vt:lpstr>
      <vt:lpstr>previewInputs</vt:lpstr>
      <vt:lpstr>PrevTempAmbient</vt:lpstr>
      <vt:lpstr>PrevTempPanel</vt:lpstr>
      <vt:lpstr>PrevTimestamp</vt:lpstr>
      <vt:lpstr>PrevWindSpeed</vt:lpstr>
      <vt:lpstr>'Loss Diagram Values'!Print_Area</vt:lpstr>
      <vt:lpstr>Report!Print_Area</vt:lpstr>
      <vt:lpstr>PrintASTM_Definition</vt:lpstr>
      <vt:lpstr>PrintASTM_EAF</vt:lpstr>
      <vt:lpstr>PrintBifacial1</vt:lpstr>
      <vt:lpstr>PrintBifacial2</vt:lpstr>
      <vt:lpstr>PrintBifAlbMonthly</vt:lpstr>
      <vt:lpstr>PrintHorizon_Info</vt:lpstr>
      <vt:lpstr>PrintHorizon_Labels</vt:lpstr>
      <vt:lpstr>PrintHorizon_Values</vt:lpstr>
      <vt:lpstr>PrintInput1</vt:lpstr>
      <vt:lpstr>PrintInput2</vt:lpstr>
      <vt:lpstr>PrintInput3</vt:lpstr>
      <vt:lpstr>PrintInput4</vt:lpstr>
      <vt:lpstr>PrintLossDiagramHeader</vt:lpstr>
      <vt:lpstr>PrintLosses_ASHRAE_Param</vt:lpstr>
      <vt:lpstr>PrintLosses_IAM_Table</vt:lpstr>
      <vt:lpstr>PrintLosses_Names</vt:lpstr>
      <vt:lpstr>PrintLosses_Vals</vt:lpstr>
      <vt:lpstr>PrintLosses1</vt:lpstr>
      <vt:lpstr>PrintLosses1u</vt:lpstr>
      <vt:lpstr>PrintLosses2</vt:lpstr>
      <vt:lpstr>PrintLosses2u</vt:lpstr>
      <vt:lpstr>PrintOS_Azimuth1</vt:lpstr>
      <vt:lpstr>PrintOS_Azimuth2</vt:lpstr>
      <vt:lpstr>PrintOS_FTP1</vt:lpstr>
      <vt:lpstr>PrintOS_FTP2</vt:lpstr>
      <vt:lpstr>PrintOS_FTPSA1</vt:lpstr>
      <vt:lpstr>PrintOS_FTPSA2</vt:lpstr>
      <vt:lpstr>PrintOS_Names</vt:lpstr>
      <vt:lpstr>PrintOS_OrientType</vt:lpstr>
      <vt:lpstr>PrintOS_SAET_CellShading1</vt:lpstr>
      <vt:lpstr>PrintOS_SAET_CellShading2</vt:lpstr>
      <vt:lpstr>PrintOS_SAET1</vt:lpstr>
      <vt:lpstr>PrintOS_SAET2</vt:lpstr>
      <vt:lpstr>PrintOS_SAHT_CellShading1</vt:lpstr>
      <vt:lpstr>PrintOS_SAHT_CellShading2</vt:lpstr>
      <vt:lpstr>PrintOS_SAHT1</vt:lpstr>
      <vt:lpstr>PrintOS_SAHT2</vt:lpstr>
      <vt:lpstr>PrintOS_SelectType</vt:lpstr>
      <vt:lpstr>PrintOS_Sht</vt:lpstr>
      <vt:lpstr>PrintOS_TiltAndRoll1</vt:lpstr>
      <vt:lpstr>PrintOS_TiltAndRoll2</vt:lpstr>
      <vt:lpstr>PrintOS_TwoAxis1</vt:lpstr>
      <vt:lpstr>PrintOS_TwoAxis2</vt:lpstr>
      <vt:lpstr>PrintOS_UR_CellShading1</vt:lpstr>
      <vt:lpstr>PrintOS_UR_CellShading2</vt:lpstr>
      <vt:lpstr>PrintOS_UR1</vt:lpstr>
      <vt:lpstr>PrintOS_UR2</vt:lpstr>
      <vt:lpstr>PrintOS_Vals</vt:lpstr>
      <vt:lpstr>PrintOS1</vt:lpstr>
      <vt:lpstr>PrintOS2</vt:lpstr>
      <vt:lpstr>PrintOS3</vt:lpstr>
      <vt:lpstr>PrintOS4</vt:lpstr>
      <vt:lpstr>PrintSite_AlbedoFreq</vt:lpstr>
      <vt:lpstr>PrintSite_AlbedoMonthly</vt:lpstr>
      <vt:lpstr>PrintSite_Def</vt:lpstr>
      <vt:lpstr>PrintSiteAlbedoMonthly</vt:lpstr>
      <vt:lpstr>PrintSoiling1</vt:lpstr>
      <vt:lpstr>PrintSoilingMonthly</vt:lpstr>
      <vt:lpstr>PrintSpectral1</vt:lpstr>
      <vt:lpstr>PrintSpectral2</vt:lpstr>
      <vt:lpstr>PrintSummaryHeader</vt:lpstr>
      <vt:lpstr>PrintSystem_ACLossFraction</vt:lpstr>
      <vt:lpstr>PrintSystem_ACLossFraction_Val</vt:lpstr>
      <vt:lpstr>PrintSystem_Header</vt:lpstr>
      <vt:lpstr>PrintSystem_Inv</vt:lpstr>
      <vt:lpstr>PrintSystem_InvLabels</vt:lpstr>
      <vt:lpstr>PrintSystem_NumInverter_Vals</vt:lpstr>
      <vt:lpstr>PrintSystem_NumInverters</vt:lpstr>
      <vt:lpstr>PrintSystem_NumMods</vt:lpstr>
      <vt:lpstr>PrintSystem_NumMods_Val</vt:lpstr>
      <vt:lpstr>PrintSystem_NumSub</vt:lpstr>
      <vt:lpstr>PrintSystem_NumSub_Vals</vt:lpstr>
      <vt:lpstr>PrintSystem_PnomAC</vt:lpstr>
      <vt:lpstr>PrintSystem_PnomDC</vt:lpstr>
      <vt:lpstr>PrintSystem_PV</vt:lpstr>
      <vt:lpstr>PrintSystem_PVLabels</vt:lpstr>
      <vt:lpstr>PrintSystem_PVMod</vt:lpstr>
      <vt:lpstr>PrintSystem_SubHeader</vt:lpstr>
      <vt:lpstr>Transformer!PrintTransformer1</vt:lpstr>
      <vt:lpstr>Transformer!PrintTransformer2</vt:lpstr>
      <vt:lpstr>Profile_Angle</vt:lpstr>
      <vt:lpstr>PV_Array_Current</vt:lpstr>
      <vt:lpstr>PV_Array_Efficiency</vt:lpstr>
      <vt:lpstr>PV_Array_Voltage</vt:lpstr>
      <vt:lpstr>Pv_SectionEnd</vt:lpstr>
      <vt:lpstr>Pv_SectionStart</vt:lpstr>
      <vt:lpstr>PVDataIndex</vt:lpstr>
      <vt:lpstr>PVIronLssInpt</vt:lpstr>
      <vt:lpstr>PVLossFrac</vt:lpstr>
      <vt:lpstr>PVModuleIndex</vt:lpstr>
      <vt:lpstr>PVParam</vt:lpstr>
      <vt:lpstr>PVPnom</vt:lpstr>
      <vt:lpstr>PVSearch</vt:lpstr>
      <vt:lpstr>Transformer!PVSystVals</vt:lpstr>
      <vt:lpstr>Rad_Only_Empty</vt:lpstr>
      <vt:lpstr>Radiation_Available_for_Power_Conversion</vt:lpstr>
      <vt:lpstr>Radiation_Soiling_Loss</vt:lpstr>
      <vt:lpstr>Radiation_Spectral_Loss</vt:lpstr>
      <vt:lpstr>RadiationOutputNames</vt:lpstr>
      <vt:lpstr>RadOnlyPnom</vt:lpstr>
      <vt:lpstr>RefMer</vt:lpstr>
      <vt:lpstr>RefMerCells</vt:lpstr>
      <vt:lpstr>Region</vt:lpstr>
      <vt:lpstr>ReplaceHeatLossRows</vt:lpstr>
      <vt:lpstr>RotationMaxSAST</vt:lpstr>
      <vt:lpstr>RotationMaxTART</vt:lpstr>
      <vt:lpstr>RotationMinTART</vt:lpstr>
      <vt:lpstr>RowsBlock</vt:lpstr>
      <vt:lpstr>RowsBlockSAET</vt:lpstr>
      <vt:lpstr>RowsBlockSAST</vt:lpstr>
      <vt:lpstr>'Climate File'!RowsToSkip</vt:lpstr>
      <vt:lpstr>SaveAs</vt:lpstr>
      <vt:lpstr>SaveASTM</vt:lpstr>
      <vt:lpstr>SaveBifacial</vt:lpstr>
      <vt:lpstr>SaveFilePath</vt:lpstr>
      <vt:lpstr>SaveHS</vt:lpstr>
      <vt:lpstr>SaveInput</vt:lpstr>
      <vt:lpstr>'Iterative Mode'!SaveIteration</vt:lpstr>
      <vt:lpstr>SaveLosses</vt:lpstr>
      <vt:lpstr>SaveOS</vt:lpstr>
      <vt:lpstr>SaveOutput</vt:lpstr>
      <vt:lpstr>SaveSite</vt:lpstr>
      <vt:lpstr>SaveSoiling</vt:lpstr>
      <vt:lpstr>SaveSpectral</vt:lpstr>
      <vt:lpstr>SaveSystem</vt:lpstr>
      <vt:lpstr>Transformer!SaveTransformer</vt:lpstr>
      <vt:lpstr>SeasonalAdjustmentParams</vt:lpstr>
      <vt:lpstr>'Orientation and Shading'!SeasonalTiltDates</vt:lpstr>
      <vt:lpstr>SecondDate</vt:lpstr>
      <vt:lpstr>Sfreq</vt:lpstr>
      <vt:lpstr>SfreqVal</vt:lpstr>
      <vt:lpstr>Shading_SectionEnd</vt:lpstr>
      <vt:lpstr>Shading_SectionStart</vt:lpstr>
      <vt:lpstr>ShadingLimit</vt:lpstr>
      <vt:lpstr>ShowBackIrradianceProfile</vt:lpstr>
      <vt:lpstr>ShowHidePV</vt:lpstr>
      <vt:lpstr>ShowSubInv</vt:lpstr>
      <vt:lpstr>SimModeList</vt:lpstr>
      <vt:lpstr>Simulation</vt:lpstr>
      <vt:lpstr>SIndex</vt:lpstr>
      <vt:lpstr>Site_ASTM_hide</vt:lpstr>
      <vt:lpstr>SMonthList</vt:lpstr>
      <vt:lpstr>SMonthLoss</vt:lpstr>
      <vt:lpstr>SoilingApr</vt:lpstr>
      <vt:lpstr>SoilingAug</vt:lpstr>
      <vt:lpstr>SoilingDec</vt:lpstr>
      <vt:lpstr>SoilingFeb</vt:lpstr>
      <vt:lpstr>SoilingIndex</vt:lpstr>
      <vt:lpstr>SoilingJan</vt:lpstr>
      <vt:lpstr>SoilingJul</vt:lpstr>
      <vt:lpstr>SoilingJun</vt:lpstr>
      <vt:lpstr>SoilingMar</vt:lpstr>
      <vt:lpstr>SoilingMay</vt:lpstr>
      <vt:lpstr>SoilingNov</vt:lpstr>
      <vt:lpstr>SoilingOct</vt:lpstr>
      <vt:lpstr>SoilingSep</vt:lpstr>
      <vt:lpstr>SoilingYearly</vt:lpstr>
      <vt:lpstr>SpectralModelRng</vt:lpstr>
      <vt:lpstr>'Iterative Mode'!Start</vt:lpstr>
      <vt:lpstr>StrInWid</vt:lpstr>
      <vt:lpstr>StrInWidSAET</vt:lpstr>
      <vt:lpstr>StrInWidSAST</vt:lpstr>
      <vt:lpstr>StructBlockingFactor</vt:lpstr>
      <vt:lpstr>Sub_Array_Performance</vt:lpstr>
      <vt:lpstr>SubArrayRange</vt:lpstr>
      <vt:lpstr>SubStart</vt:lpstr>
      <vt:lpstr>SubTitle</vt:lpstr>
      <vt:lpstr>SummaryOption</vt:lpstr>
      <vt:lpstr>'Orientation and Shading'!SummerDay</vt:lpstr>
      <vt:lpstr>'Orientation and Shading'!SummerMonth</vt:lpstr>
      <vt:lpstr>Sun_Azimuth_Angle</vt:lpstr>
      <vt:lpstr>Sun_Zenith_Angle</vt:lpstr>
      <vt:lpstr>SYearLoss</vt:lpstr>
      <vt:lpstr>Transformer!SysInvIndex</vt:lpstr>
      <vt:lpstr>System_SectionEnd</vt:lpstr>
      <vt:lpstr>System_SectionStart</vt:lpstr>
      <vt:lpstr>SystemAC</vt:lpstr>
      <vt:lpstr>SystemArray</vt:lpstr>
      <vt:lpstr>SystemDC</vt:lpstr>
      <vt:lpstr>Transformer!SystemEfficiency</vt:lpstr>
      <vt:lpstr>SystemPmax</vt:lpstr>
      <vt:lpstr>TempAmbient</vt:lpstr>
      <vt:lpstr>TempPanel</vt:lpstr>
      <vt:lpstr>TempSubArray</vt:lpstr>
      <vt:lpstr>TiltnRollParam</vt:lpstr>
      <vt:lpstr>TimeFormat</vt:lpstr>
      <vt:lpstr>'Climate File'!TimeStamp</vt:lpstr>
      <vt:lpstr>Timestamp_Used_for_Simulation</vt:lpstr>
      <vt:lpstr>TimeStep</vt:lpstr>
      <vt:lpstr>TimeZone</vt:lpstr>
      <vt:lpstr>TMYType</vt:lpstr>
      <vt:lpstr>TopInactive</vt:lpstr>
      <vt:lpstr>Tracker_Azimuth</vt:lpstr>
      <vt:lpstr>Tracker_Rotation_Angle</vt:lpstr>
      <vt:lpstr>Tracker_SectionEnd</vt:lpstr>
      <vt:lpstr>Tracker_SectionStart</vt:lpstr>
      <vt:lpstr>Tracker_Slope</vt:lpstr>
      <vt:lpstr>TransEnum</vt:lpstr>
      <vt:lpstr>TransMod</vt:lpstr>
      <vt:lpstr>TransVal</vt:lpstr>
      <vt:lpstr>TrfWarning</vt:lpstr>
      <vt:lpstr>TrkEWParam</vt:lpstr>
      <vt:lpstr>TrkNSParam</vt:lpstr>
      <vt:lpstr>TrkTwoEWParam</vt:lpstr>
      <vt:lpstr>TrkTwoNSParam</vt:lpstr>
      <vt:lpstr>TrkTwoParam</vt:lpstr>
      <vt:lpstr>TrkVrtParam</vt:lpstr>
      <vt:lpstr>UnitsColumn</vt:lpstr>
      <vt:lpstr>UnlimitedParam</vt:lpstr>
      <vt:lpstr>UnlimitedParamVal</vt:lpstr>
      <vt:lpstr>UseBacktrack</vt:lpstr>
      <vt:lpstr>UseBifacialModel</vt:lpstr>
      <vt:lpstr>UseBifacialModelRng</vt:lpstr>
      <vt:lpstr>UseCell</vt:lpstr>
      <vt:lpstr>UseCellVal</vt:lpstr>
      <vt:lpstr>UseCellValSAET</vt:lpstr>
      <vt:lpstr>UseCellValSAST</vt:lpstr>
      <vt:lpstr>UseLocTime</vt:lpstr>
      <vt:lpstr>UseMeasuredValList</vt:lpstr>
      <vt:lpstr>UseMeasuredValues</vt:lpstr>
      <vt:lpstr>UsePAN</vt:lpstr>
      <vt:lpstr>UserDefinedIAMRows</vt:lpstr>
      <vt:lpstr>UseSpectralModel</vt:lpstr>
      <vt:lpstr>UseTime</vt:lpstr>
      <vt:lpstr>Version</vt:lpstr>
      <vt:lpstr>ViewDays</vt:lpstr>
      <vt:lpstr>Virtual_Inverter_Input_Energy</vt:lpstr>
      <vt:lpstr>WActiveSAET</vt:lpstr>
      <vt:lpstr>WActiveSAST</vt:lpstr>
      <vt:lpstr>WidOfStr</vt:lpstr>
      <vt:lpstr>WidOfStrSAET</vt:lpstr>
      <vt:lpstr>WidOfStrSAST</vt:lpstr>
      <vt:lpstr>Wind_Velocity</vt:lpstr>
      <vt:lpstr>'Climate File'!WindSpeed</vt:lpstr>
      <vt:lpstr>'Orientation and Shading'!WinterDay</vt:lpstr>
      <vt:lpstr>'Orientation and Shading'!WinterMonth</vt:lpstr>
      <vt:lpstr>Year</vt:lpstr>
      <vt:lpstr>YearlyAlbedo</vt:lpstr>
      <vt:lpstr>YesHorProf</vt:lpstr>
      <vt:lpstr>YesUseBifacialModel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CASSYS Interface</dc:title>
  <dc:creator>Canadian Solar O&amp;M (Ontario)</dc:creator>
  <cp:lastModifiedBy>Solar</cp:lastModifiedBy>
  <cp:lastPrinted>2018-04-17T11:03:44Z</cp:lastPrinted>
  <dcterms:created xsi:type="dcterms:W3CDTF">2014-09-08T18:52:59Z</dcterms:created>
  <dcterms:modified xsi:type="dcterms:W3CDTF">2018-08-31T14:19:51Z</dcterms:modified>
</cp:coreProperties>
</file>